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defaultThemeVersion="124226"/>
  <mc:AlternateContent xmlns:mc="http://schemas.openxmlformats.org/markup-compatibility/2006">
    <mc:Choice Requires="x15">
      <x15ac:absPath xmlns:x15ac="http://schemas.microsoft.com/office/spreadsheetml/2010/11/ac" url="D:\ลงทุนแบบ VI\ณัฐ สฐีรณัฐ\Template\"/>
    </mc:Choice>
  </mc:AlternateContent>
  <xr:revisionPtr revIDLastSave="0" documentId="13_ncr:1_{F8911CB9-84AE-4E51-8E0F-7C847151245A}" xr6:coauthVersionLast="47" xr6:coauthVersionMax="47" xr10:uidLastSave="{00000000-0000-0000-0000-000000000000}"/>
  <bookViews>
    <workbookView xWindow="-108" yWindow="-108" windowWidth="23256" windowHeight="12576" firstSheet="5" activeTab="17"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Sabina" sheetId="21" r:id="rId8"/>
    <sheet name="ATP30" sheetId="22" r:id="rId9"/>
    <sheet name="VIH" sheetId="23" r:id="rId10"/>
    <sheet name="TU" sheetId="24" r:id="rId11"/>
    <sheet name="super" sheetId="25" r:id="rId12"/>
    <sheet name="QH" sheetId="26" r:id="rId13"/>
    <sheet name="IMH" sheetId="27" r:id="rId14"/>
    <sheet name="Eforl" sheetId="28" r:id="rId15"/>
    <sheet name="Dcc" sheetId="29" r:id="rId16"/>
    <sheet name="XO" sheetId="30" r:id="rId17"/>
    <sheet name="BJC" sheetId="32" r:id="rId18"/>
  </sheets>
  <definedNames>
    <definedName name="ExternalData_1" localSheetId="1" hidden="1">Concensus!$A$1:$N$268</definedName>
    <definedName name="ExternalData_1" localSheetId="0" hidden="1">Price!$A$1:$X$765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21" i="32" l="1"/>
  <c r="O720" i="32"/>
  <c r="M717" i="32"/>
  <c r="N719" i="32" s="1"/>
  <c r="N716" i="32"/>
  <c r="N717" i="32" s="1"/>
  <c r="L713" i="32"/>
  <c r="M712" i="32"/>
  <c r="K709" i="32"/>
  <c r="L708" i="32"/>
  <c r="K705" i="32"/>
  <c r="J705" i="32"/>
  <c r="K704" i="32"/>
  <c r="L704" i="32" s="1"/>
  <c r="M704" i="32" s="1"/>
  <c r="I701" i="32"/>
  <c r="J700" i="32"/>
  <c r="K700" i="32" s="1"/>
  <c r="H697" i="32"/>
  <c r="J696" i="32"/>
  <c r="J697" i="32" s="1"/>
  <c r="I696" i="32"/>
  <c r="I697" i="32" s="1"/>
  <c r="G693" i="32"/>
  <c r="H692" i="32"/>
  <c r="H693" i="32" s="1"/>
  <c r="F689" i="32"/>
  <c r="G688" i="32"/>
  <c r="G689" i="32" s="1"/>
  <c r="E685" i="32"/>
  <c r="G684" i="32"/>
  <c r="F684" i="32"/>
  <c r="F685" i="32" s="1"/>
  <c r="F687" i="32" s="1"/>
  <c r="D681" i="32"/>
  <c r="E680" i="32"/>
  <c r="E681" i="32" s="1"/>
  <c r="C677" i="32"/>
  <c r="F676" i="32"/>
  <c r="E676" i="32"/>
  <c r="E677" i="32" s="1"/>
  <c r="D676" i="32"/>
  <c r="D677" i="32" s="1"/>
  <c r="B673" i="32"/>
  <c r="C672" i="32"/>
  <c r="D672" i="32" s="1"/>
  <c r="N669" i="32"/>
  <c r="O664" i="32"/>
  <c r="O661" i="32"/>
  <c r="N654" i="32"/>
  <c r="M654" i="32"/>
  <c r="L654" i="32"/>
  <c r="K654" i="32"/>
  <c r="J654" i="32"/>
  <c r="I654" i="32"/>
  <c r="H654" i="32"/>
  <c r="G654" i="32"/>
  <c r="F654" i="32"/>
  <c r="E654" i="32"/>
  <c r="D654" i="32"/>
  <c r="C654" i="32"/>
  <c r="B654" i="32"/>
  <c r="N652" i="32"/>
  <c r="M652" i="32"/>
  <c r="L652" i="32"/>
  <c r="K652" i="32"/>
  <c r="J652" i="32"/>
  <c r="I652" i="32"/>
  <c r="H652" i="32"/>
  <c r="G652" i="32"/>
  <c r="F652" i="32"/>
  <c r="E652" i="32"/>
  <c r="D652" i="32"/>
  <c r="C652" i="32"/>
  <c r="B652" i="32"/>
  <c r="O629" i="32"/>
  <c r="N629" i="32"/>
  <c r="M629" i="32"/>
  <c r="L629" i="32"/>
  <c r="K629" i="32"/>
  <c r="J629" i="32"/>
  <c r="I629" i="32"/>
  <c r="H629" i="32"/>
  <c r="G629" i="32"/>
  <c r="F629" i="32"/>
  <c r="E629" i="32"/>
  <c r="D629" i="32"/>
  <c r="C629" i="32"/>
  <c r="B629" i="32"/>
  <c r="O628" i="32"/>
  <c r="N628" i="32"/>
  <c r="M628" i="32"/>
  <c r="L628" i="32"/>
  <c r="K628" i="32"/>
  <c r="J628" i="32"/>
  <c r="I628" i="32"/>
  <c r="H628" i="32"/>
  <c r="G628" i="32"/>
  <c r="F628" i="32"/>
  <c r="E628" i="32"/>
  <c r="D628" i="32"/>
  <c r="C628" i="32"/>
  <c r="B628" i="32"/>
  <c r="O627" i="32"/>
  <c r="N627" i="32"/>
  <c r="M627" i="32"/>
  <c r="L627" i="32"/>
  <c r="K627" i="32"/>
  <c r="J627" i="32"/>
  <c r="I627" i="32"/>
  <c r="H627" i="32"/>
  <c r="G627" i="32"/>
  <c r="F627" i="32"/>
  <c r="E627" i="32"/>
  <c r="D627" i="32"/>
  <c r="C627" i="32"/>
  <c r="B627" i="32"/>
  <c r="O626" i="32"/>
  <c r="N626" i="32"/>
  <c r="M626" i="32"/>
  <c r="L626" i="32"/>
  <c r="K626" i="32"/>
  <c r="J626" i="32"/>
  <c r="I626" i="32"/>
  <c r="H626" i="32"/>
  <c r="G626" i="32"/>
  <c r="F626" i="32"/>
  <c r="E626" i="32"/>
  <c r="D626" i="32"/>
  <c r="C626" i="32"/>
  <c r="B626" i="32"/>
  <c r="O624" i="32"/>
  <c r="N624" i="32"/>
  <c r="M624" i="32"/>
  <c r="L624" i="32"/>
  <c r="K624" i="32"/>
  <c r="J624" i="32"/>
  <c r="I624" i="32"/>
  <c r="H624" i="32"/>
  <c r="G624" i="32"/>
  <c r="F624" i="32"/>
  <c r="E624" i="32"/>
  <c r="D624" i="32"/>
  <c r="C624" i="32"/>
  <c r="B624" i="32"/>
  <c r="O623" i="32"/>
  <c r="N623" i="32"/>
  <c r="M623" i="32"/>
  <c r="L623" i="32"/>
  <c r="K623" i="32"/>
  <c r="J623" i="32"/>
  <c r="I623" i="32"/>
  <c r="H623" i="32"/>
  <c r="G623" i="32"/>
  <c r="F623" i="32"/>
  <c r="E623" i="32"/>
  <c r="D623" i="32"/>
  <c r="C623" i="32"/>
  <c r="B623" i="32"/>
  <c r="O622" i="32"/>
  <c r="N622" i="32"/>
  <c r="M622" i="32"/>
  <c r="L622" i="32"/>
  <c r="K622" i="32"/>
  <c r="J622" i="32"/>
  <c r="I622" i="32"/>
  <c r="H622" i="32"/>
  <c r="G622" i="32"/>
  <c r="F622" i="32"/>
  <c r="E622" i="32"/>
  <c r="D622" i="32"/>
  <c r="C622" i="32"/>
  <c r="B622" i="32"/>
  <c r="O621" i="32"/>
  <c r="N621" i="32"/>
  <c r="M621" i="32"/>
  <c r="L621" i="32"/>
  <c r="K621" i="32"/>
  <c r="J621" i="32"/>
  <c r="I621" i="32"/>
  <c r="H621" i="32"/>
  <c r="G621" i="32"/>
  <c r="F621" i="32"/>
  <c r="E621" i="32"/>
  <c r="D621" i="32"/>
  <c r="C621" i="32"/>
  <c r="B621" i="32"/>
  <c r="O619" i="32"/>
  <c r="N619" i="32"/>
  <c r="M619" i="32"/>
  <c r="L619" i="32"/>
  <c r="K619" i="32"/>
  <c r="J619" i="32"/>
  <c r="I619" i="32"/>
  <c r="H619" i="32"/>
  <c r="G619" i="32"/>
  <c r="F619" i="32"/>
  <c r="E619" i="32"/>
  <c r="D619" i="32"/>
  <c r="C619" i="32"/>
  <c r="B619" i="32"/>
  <c r="O618" i="32"/>
  <c r="N618" i="32"/>
  <c r="M618" i="32"/>
  <c r="L618" i="32"/>
  <c r="K618" i="32"/>
  <c r="J618" i="32"/>
  <c r="I618" i="32"/>
  <c r="H618" i="32"/>
  <c r="G618" i="32"/>
  <c r="F618" i="32"/>
  <c r="E618" i="32"/>
  <c r="D618" i="32"/>
  <c r="C618" i="32"/>
  <c r="B618" i="32"/>
  <c r="O617" i="32"/>
  <c r="N617" i="32"/>
  <c r="M617" i="32"/>
  <c r="L617" i="32"/>
  <c r="K617" i="32"/>
  <c r="J617" i="32"/>
  <c r="I617" i="32"/>
  <c r="H617" i="32"/>
  <c r="G617" i="32"/>
  <c r="F617" i="32"/>
  <c r="E617" i="32"/>
  <c r="D617" i="32"/>
  <c r="C617" i="32"/>
  <c r="B617" i="32"/>
  <c r="O616" i="32"/>
  <c r="N616" i="32"/>
  <c r="M616" i="32"/>
  <c r="L616" i="32"/>
  <c r="K616" i="32"/>
  <c r="J616" i="32"/>
  <c r="I616" i="32"/>
  <c r="H616" i="32"/>
  <c r="G616" i="32"/>
  <c r="F616" i="32"/>
  <c r="E616" i="32"/>
  <c r="D616" i="32"/>
  <c r="C616" i="32"/>
  <c r="B616" i="32"/>
  <c r="O614" i="32"/>
  <c r="N614" i="32"/>
  <c r="M614" i="32"/>
  <c r="L614" i="32"/>
  <c r="K614" i="32"/>
  <c r="J614" i="32"/>
  <c r="I614" i="32"/>
  <c r="H614" i="32"/>
  <c r="G614" i="32"/>
  <c r="F614" i="32"/>
  <c r="E614" i="32"/>
  <c r="D614" i="32"/>
  <c r="C614" i="32"/>
  <c r="B614" i="32"/>
  <c r="O613" i="32"/>
  <c r="O607" i="32" s="1"/>
  <c r="N613" i="32"/>
  <c r="M613" i="32"/>
  <c r="M607" i="32" s="1"/>
  <c r="L613" i="32"/>
  <c r="K613" i="32"/>
  <c r="J613" i="32"/>
  <c r="I613" i="32"/>
  <c r="H613" i="32"/>
  <c r="G613" i="32"/>
  <c r="F613" i="32"/>
  <c r="E613" i="32"/>
  <c r="D613" i="32"/>
  <c r="C613" i="32"/>
  <c r="B613" i="32"/>
  <c r="O612" i="32"/>
  <c r="N612" i="32"/>
  <c r="M612" i="32"/>
  <c r="M606" i="32" s="1"/>
  <c r="L612" i="32"/>
  <c r="K612" i="32"/>
  <c r="K606" i="32" s="1"/>
  <c r="J612" i="32"/>
  <c r="I612" i="32"/>
  <c r="H612" i="32"/>
  <c r="G612" i="32"/>
  <c r="F612" i="32"/>
  <c r="E612" i="32"/>
  <c r="D612" i="32"/>
  <c r="C612" i="32"/>
  <c r="B612" i="32"/>
  <c r="O611" i="32"/>
  <c r="N611" i="32"/>
  <c r="M611" i="32"/>
  <c r="L611" i="32"/>
  <c r="K611" i="32"/>
  <c r="J611" i="32"/>
  <c r="I611" i="32"/>
  <c r="H611" i="32"/>
  <c r="H605" i="32" s="1"/>
  <c r="G611" i="32"/>
  <c r="F611" i="32"/>
  <c r="E611" i="32"/>
  <c r="D611" i="32"/>
  <c r="C611" i="32"/>
  <c r="B611" i="32"/>
  <c r="N608" i="32"/>
  <c r="L606" i="32"/>
  <c r="E606" i="32"/>
  <c r="J605" i="32"/>
  <c r="O602" i="32"/>
  <c r="O608" i="32" s="1"/>
  <c r="N602" i="32"/>
  <c r="M602" i="32"/>
  <c r="M608" i="32" s="1"/>
  <c r="L602" i="32"/>
  <c r="K602" i="32"/>
  <c r="J602" i="32"/>
  <c r="J608" i="32" s="1"/>
  <c r="I602" i="32"/>
  <c r="H602" i="32"/>
  <c r="G602" i="32"/>
  <c r="F602" i="32"/>
  <c r="E602" i="32"/>
  <c r="E608" i="32" s="1"/>
  <c r="D602" i="32"/>
  <c r="C602" i="32"/>
  <c r="B602" i="32"/>
  <c r="B608" i="32" s="1"/>
  <c r="O601" i="32"/>
  <c r="N601" i="32"/>
  <c r="M601" i="32"/>
  <c r="L601" i="32"/>
  <c r="K601" i="32"/>
  <c r="K607" i="32" s="1"/>
  <c r="J601" i="32"/>
  <c r="I601" i="32"/>
  <c r="I607" i="32" s="1"/>
  <c r="H601" i="32"/>
  <c r="H607" i="32" s="1"/>
  <c r="G601" i="32"/>
  <c r="G607" i="32" s="1"/>
  <c r="F601" i="32"/>
  <c r="E601" i="32"/>
  <c r="D601" i="32"/>
  <c r="C601" i="32"/>
  <c r="C607" i="32" s="1"/>
  <c r="B601" i="32"/>
  <c r="O600" i="32"/>
  <c r="O606" i="32" s="1"/>
  <c r="N600" i="32"/>
  <c r="N606" i="32" s="1"/>
  <c r="M600" i="32"/>
  <c r="L600" i="32"/>
  <c r="K600" i="32"/>
  <c r="J600" i="32"/>
  <c r="I600" i="32"/>
  <c r="I606" i="32" s="1"/>
  <c r="H600" i="32"/>
  <c r="G600" i="32"/>
  <c r="G606" i="32" s="1"/>
  <c r="F600" i="32"/>
  <c r="F606" i="32" s="1"/>
  <c r="E600" i="32"/>
  <c r="D600" i="32"/>
  <c r="C600" i="32"/>
  <c r="C606" i="32" s="1"/>
  <c r="B600" i="32"/>
  <c r="O599" i="32"/>
  <c r="O605" i="32" s="1"/>
  <c r="N599" i="32"/>
  <c r="M599" i="32"/>
  <c r="M605" i="32" s="1"/>
  <c r="L599" i="32"/>
  <c r="L605" i="32" s="1"/>
  <c r="K599" i="32"/>
  <c r="K605" i="32" s="1"/>
  <c r="J599" i="32"/>
  <c r="I599" i="32"/>
  <c r="H599" i="32"/>
  <c r="G599" i="32"/>
  <c r="G605" i="32" s="1"/>
  <c r="F599" i="32"/>
  <c r="E599" i="32"/>
  <c r="E605" i="32" s="1"/>
  <c r="D599" i="32"/>
  <c r="D605" i="32" s="1"/>
  <c r="C599" i="32"/>
  <c r="B599" i="32"/>
  <c r="B605" i="32" s="1"/>
  <c r="O596" i="32"/>
  <c r="N596" i="32"/>
  <c r="M596" i="32"/>
  <c r="L596" i="32"/>
  <c r="K596" i="32"/>
  <c r="J596" i="32"/>
  <c r="I596" i="32"/>
  <c r="H596" i="32"/>
  <c r="G596" i="32"/>
  <c r="F596" i="32"/>
  <c r="E596" i="32"/>
  <c r="D596" i="32"/>
  <c r="C596" i="32"/>
  <c r="B596" i="32"/>
  <c r="O595" i="32"/>
  <c r="N595" i="32"/>
  <c r="M595" i="32"/>
  <c r="L595" i="32"/>
  <c r="K595" i="32"/>
  <c r="J595" i="32"/>
  <c r="I595" i="32"/>
  <c r="H595" i="32"/>
  <c r="G595" i="32"/>
  <c r="F595" i="32"/>
  <c r="E595" i="32"/>
  <c r="D595" i="32"/>
  <c r="C595" i="32"/>
  <c r="B595" i="32"/>
  <c r="O594" i="32"/>
  <c r="N594" i="32"/>
  <c r="M594" i="32"/>
  <c r="L594" i="32"/>
  <c r="K594" i="32"/>
  <c r="J594" i="32"/>
  <c r="I594" i="32"/>
  <c r="H594" i="32"/>
  <c r="G594" i="32"/>
  <c r="F594" i="32"/>
  <c r="E594" i="32"/>
  <c r="D594" i="32"/>
  <c r="C594" i="32"/>
  <c r="B594" i="32"/>
  <c r="O593" i="32"/>
  <c r="N593" i="32"/>
  <c r="M593" i="32"/>
  <c r="L593" i="32"/>
  <c r="K593" i="32"/>
  <c r="J593" i="32"/>
  <c r="I593" i="32"/>
  <c r="H593" i="32"/>
  <c r="G593" i="32"/>
  <c r="F593" i="32"/>
  <c r="E593" i="32"/>
  <c r="D593" i="32"/>
  <c r="C593" i="32"/>
  <c r="B593" i="32"/>
  <c r="O587" i="32"/>
  <c r="N587" i="32"/>
  <c r="M587" i="32"/>
  <c r="L587" i="32"/>
  <c r="K587" i="32"/>
  <c r="J587" i="32"/>
  <c r="I587" i="32"/>
  <c r="H587" i="32"/>
  <c r="G587" i="32"/>
  <c r="F587" i="32"/>
  <c r="E587" i="32"/>
  <c r="D587" i="32"/>
  <c r="C587" i="32"/>
  <c r="B587" i="32"/>
  <c r="O586" i="32"/>
  <c r="N586" i="32"/>
  <c r="M586" i="32"/>
  <c r="L586" i="32"/>
  <c r="K586" i="32"/>
  <c r="J586" i="32"/>
  <c r="I586" i="32"/>
  <c r="H586" i="32"/>
  <c r="G586" i="32"/>
  <c r="F586" i="32"/>
  <c r="F588" i="32" s="1"/>
  <c r="E586" i="32"/>
  <c r="D586" i="32"/>
  <c r="C586" i="32"/>
  <c r="B586" i="32"/>
  <c r="O585" i="32"/>
  <c r="N585" i="32"/>
  <c r="N588" i="32" s="1"/>
  <c r="M585" i="32"/>
  <c r="L585" i="32"/>
  <c r="K585" i="32"/>
  <c r="J585" i="32"/>
  <c r="I585" i="32"/>
  <c r="H585" i="32"/>
  <c r="G585" i="32"/>
  <c r="F585" i="32"/>
  <c r="E585" i="32"/>
  <c r="D585" i="32"/>
  <c r="C585" i="32"/>
  <c r="B585" i="32"/>
  <c r="O584" i="32"/>
  <c r="O588" i="32" s="1"/>
  <c r="O649" i="32" s="1"/>
  <c r="N584" i="32"/>
  <c r="M584" i="32"/>
  <c r="L584" i="32"/>
  <c r="K584" i="32"/>
  <c r="J584" i="32"/>
  <c r="I584" i="32"/>
  <c r="H584" i="32"/>
  <c r="G584" i="32"/>
  <c r="F584" i="32"/>
  <c r="E584" i="32"/>
  <c r="D584" i="32"/>
  <c r="C584" i="32"/>
  <c r="B584" i="32"/>
  <c r="O580" i="32"/>
  <c r="N580" i="32"/>
  <c r="M580" i="32"/>
  <c r="L580" i="32"/>
  <c r="K580" i="32"/>
  <c r="J580" i="32"/>
  <c r="I580" i="32"/>
  <c r="H580" i="32"/>
  <c r="G580" i="32"/>
  <c r="F580" i="32"/>
  <c r="E580" i="32"/>
  <c r="D580" i="32"/>
  <c r="C580" i="32"/>
  <c r="B580" i="32"/>
  <c r="O579" i="32"/>
  <c r="N579" i="32"/>
  <c r="M579" i="32"/>
  <c r="L579" i="32"/>
  <c r="K579" i="32"/>
  <c r="J579" i="32"/>
  <c r="I579" i="32"/>
  <c r="H579" i="32"/>
  <c r="G579" i="32"/>
  <c r="F579" i="32"/>
  <c r="E579" i="32"/>
  <c r="D579" i="32"/>
  <c r="C579" i="32"/>
  <c r="B579" i="32"/>
  <c r="O578" i="32"/>
  <c r="N578" i="32"/>
  <c r="M578" i="32"/>
  <c r="L578" i="32"/>
  <c r="K578" i="32"/>
  <c r="J578" i="32"/>
  <c r="I578" i="32"/>
  <c r="H578" i="32"/>
  <c r="G578" i="32"/>
  <c r="F578" i="32"/>
  <c r="E578" i="32"/>
  <c r="D578" i="32"/>
  <c r="C578" i="32"/>
  <c r="B578" i="32"/>
  <c r="O577" i="32"/>
  <c r="N577" i="32"/>
  <c r="M577" i="32"/>
  <c r="L577" i="32"/>
  <c r="K577" i="32"/>
  <c r="J577" i="32"/>
  <c r="J581" i="32" s="1"/>
  <c r="I577" i="32"/>
  <c r="H577" i="32"/>
  <c r="G577" i="32"/>
  <c r="F577" i="32"/>
  <c r="E577" i="32"/>
  <c r="D577" i="32"/>
  <c r="C577" i="32"/>
  <c r="B577" i="32"/>
  <c r="B581" i="32" s="1"/>
  <c r="O566" i="32"/>
  <c r="N566" i="32"/>
  <c r="M566" i="32"/>
  <c r="L566" i="32"/>
  <c r="K566" i="32"/>
  <c r="J566" i="32"/>
  <c r="I566" i="32"/>
  <c r="H566" i="32"/>
  <c r="G566" i="32"/>
  <c r="F566" i="32"/>
  <c r="E566" i="32"/>
  <c r="D566" i="32"/>
  <c r="C566" i="32"/>
  <c r="B566" i="32"/>
  <c r="O565" i="32"/>
  <c r="N565" i="32"/>
  <c r="M565" i="32"/>
  <c r="L565" i="32"/>
  <c r="K565" i="32"/>
  <c r="J565" i="32"/>
  <c r="I565" i="32"/>
  <c r="H565" i="32"/>
  <c r="G565" i="32"/>
  <c r="F565" i="32"/>
  <c r="E565" i="32"/>
  <c r="D565" i="32"/>
  <c r="C565" i="32"/>
  <c r="B565" i="32"/>
  <c r="O564" i="32"/>
  <c r="N564" i="32"/>
  <c r="M564" i="32"/>
  <c r="L564" i="32"/>
  <c r="K564" i="32"/>
  <c r="J564" i="32"/>
  <c r="I564" i="32"/>
  <c r="H564" i="32"/>
  <c r="G564" i="32"/>
  <c r="F564" i="32"/>
  <c r="E564" i="32"/>
  <c r="D564" i="32"/>
  <c r="C564" i="32"/>
  <c r="B564" i="32"/>
  <c r="O563" i="32"/>
  <c r="N563" i="32"/>
  <c r="M563" i="32"/>
  <c r="L563" i="32"/>
  <c r="K563" i="32"/>
  <c r="J563" i="32"/>
  <c r="J567" i="32" s="1"/>
  <c r="I563" i="32"/>
  <c r="H563" i="32"/>
  <c r="G563" i="32"/>
  <c r="F563" i="32"/>
  <c r="E563" i="32"/>
  <c r="D563" i="32"/>
  <c r="C563" i="32"/>
  <c r="B563" i="32"/>
  <c r="O543" i="32"/>
  <c r="O542" i="32"/>
  <c r="M542" i="32"/>
  <c r="E542" i="32"/>
  <c r="C542" i="32"/>
  <c r="C541" i="32"/>
  <c r="O535" i="32"/>
  <c r="N535" i="32"/>
  <c r="M535" i="32"/>
  <c r="L535" i="32"/>
  <c r="K535" i="32"/>
  <c r="J535" i="32"/>
  <c r="I535" i="32"/>
  <c r="H535" i="32"/>
  <c r="G535" i="32"/>
  <c r="F535" i="32"/>
  <c r="E535" i="32"/>
  <c r="D535" i="32"/>
  <c r="C535" i="32"/>
  <c r="B535" i="32"/>
  <c r="O534" i="32"/>
  <c r="N534" i="32"/>
  <c r="M534" i="32"/>
  <c r="L534" i="32"/>
  <c r="K534" i="32"/>
  <c r="J534" i="32"/>
  <c r="I534" i="32"/>
  <c r="H534" i="32"/>
  <c r="G534" i="32"/>
  <c r="F534" i="32"/>
  <c r="E534" i="32"/>
  <c r="D534" i="32"/>
  <c r="C534" i="32"/>
  <c r="B534" i="32"/>
  <c r="O533" i="32"/>
  <c r="N533" i="32"/>
  <c r="M533" i="32"/>
  <c r="L533" i="32"/>
  <c r="K533" i="32"/>
  <c r="J533" i="32"/>
  <c r="I533" i="32"/>
  <c r="H533" i="32"/>
  <c r="G533" i="32"/>
  <c r="F533" i="32"/>
  <c r="E533" i="32"/>
  <c r="D533" i="32"/>
  <c r="C533" i="32"/>
  <c r="B533" i="32"/>
  <c r="O532" i="32"/>
  <c r="N532" i="32"/>
  <c r="M532" i="32"/>
  <c r="L532" i="32"/>
  <c r="K532" i="32"/>
  <c r="J532" i="32"/>
  <c r="I532" i="32"/>
  <c r="H532" i="32"/>
  <c r="G532" i="32"/>
  <c r="F532" i="32"/>
  <c r="E532" i="32"/>
  <c r="D532" i="32"/>
  <c r="C532" i="32"/>
  <c r="B532" i="32"/>
  <c r="O527" i="32"/>
  <c r="N527" i="32"/>
  <c r="M527" i="32"/>
  <c r="L527" i="32"/>
  <c r="K527" i="32"/>
  <c r="J527" i="32"/>
  <c r="I527" i="32"/>
  <c r="H527" i="32"/>
  <c r="G527" i="32"/>
  <c r="F527" i="32"/>
  <c r="E527" i="32"/>
  <c r="D527" i="32"/>
  <c r="C527" i="32"/>
  <c r="B527" i="32"/>
  <c r="O526" i="32"/>
  <c r="N526" i="32"/>
  <c r="M526" i="32"/>
  <c r="L526" i="32"/>
  <c r="K526" i="32"/>
  <c r="J526" i="32"/>
  <c r="I526" i="32"/>
  <c r="H526" i="32"/>
  <c r="G526" i="32"/>
  <c r="F526" i="32"/>
  <c r="E526" i="32"/>
  <c r="D526" i="32"/>
  <c r="C526" i="32"/>
  <c r="B526" i="32"/>
  <c r="O525" i="32"/>
  <c r="N525" i="32"/>
  <c r="M525" i="32"/>
  <c r="L525" i="32"/>
  <c r="K525" i="32"/>
  <c r="J525" i="32"/>
  <c r="I525" i="32"/>
  <c r="H525" i="32"/>
  <c r="G525" i="32"/>
  <c r="F525" i="32"/>
  <c r="E525" i="32"/>
  <c r="D525" i="32"/>
  <c r="C525" i="32"/>
  <c r="B525" i="32"/>
  <c r="O524" i="32"/>
  <c r="N524" i="32"/>
  <c r="M524" i="32"/>
  <c r="L524" i="32"/>
  <c r="K524" i="32"/>
  <c r="J524" i="32"/>
  <c r="I524" i="32"/>
  <c r="H524" i="32"/>
  <c r="G524" i="32"/>
  <c r="F524" i="32"/>
  <c r="E524" i="32"/>
  <c r="D524" i="32"/>
  <c r="C524" i="32"/>
  <c r="B524" i="32"/>
  <c r="O519" i="32"/>
  <c r="N519" i="32"/>
  <c r="M519" i="32"/>
  <c r="L519" i="32"/>
  <c r="K519" i="32"/>
  <c r="J519" i="32"/>
  <c r="I519" i="32"/>
  <c r="H519" i="32"/>
  <c r="G519" i="32"/>
  <c r="F519" i="32"/>
  <c r="E519" i="32"/>
  <c r="D519" i="32"/>
  <c r="C519" i="32"/>
  <c r="B519" i="32"/>
  <c r="O518" i="32"/>
  <c r="N518" i="32"/>
  <c r="M518" i="32"/>
  <c r="L518" i="32"/>
  <c r="K518" i="32"/>
  <c r="J518" i="32"/>
  <c r="I518" i="32"/>
  <c r="H518" i="32"/>
  <c r="G518" i="32"/>
  <c r="F518" i="32"/>
  <c r="E518" i="32"/>
  <c r="D518" i="32"/>
  <c r="C518" i="32"/>
  <c r="B518" i="32"/>
  <c r="O517" i="32"/>
  <c r="N517" i="32"/>
  <c r="M517" i="32"/>
  <c r="L517" i="32"/>
  <c r="K517" i="32"/>
  <c r="J517" i="32"/>
  <c r="I517" i="32"/>
  <c r="H517" i="32"/>
  <c r="G517" i="32"/>
  <c r="F517" i="32"/>
  <c r="E517" i="32"/>
  <c r="D517" i="32"/>
  <c r="C517" i="32"/>
  <c r="B517" i="32"/>
  <c r="O516" i="32"/>
  <c r="N516" i="32"/>
  <c r="M516" i="32"/>
  <c r="L516" i="32"/>
  <c r="K516" i="32"/>
  <c r="J516" i="32"/>
  <c r="I516" i="32"/>
  <c r="H516" i="32"/>
  <c r="G516" i="32"/>
  <c r="F516" i="32"/>
  <c r="E516" i="32"/>
  <c r="D516" i="32"/>
  <c r="C516" i="32"/>
  <c r="B516" i="32"/>
  <c r="O502" i="32"/>
  <c r="N502" i="32"/>
  <c r="M502" i="32"/>
  <c r="L502" i="32"/>
  <c r="K502" i="32"/>
  <c r="J502" i="32"/>
  <c r="I502" i="32"/>
  <c r="H502" i="32"/>
  <c r="G502" i="32"/>
  <c r="F502" i="32"/>
  <c r="E502" i="32"/>
  <c r="D502" i="32"/>
  <c r="C502" i="32"/>
  <c r="B502" i="32"/>
  <c r="O501" i="32"/>
  <c r="N501" i="32"/>
  <c r="M501" i="32"/>
  <c r="L501" i="32"/>
  <c r="K501" i="32"/>
  <c r="J501" i="32"/>
  <c r="I501" i="32"/>
  <c r="H501" i="32"/>
  <c r="G501" i="32"/>
  <c r="F501" i="32"/>
  <c r="E501" i="32"/>
  <c r="D501" i="32"/>
  <c r="C501" i="32"/>
  <c r="B501" i="32"/>
  <c r="O500" i="32"/>
  <c r="N500" i="32"/>
  <c r="M500" i="32"/>
  <c r="L500" i="32"/>
  <c r="K500" i="32"/>
  <c r="J500" i="32"/>
  <c r="I500" i="32"/>
  <c r="H500" i="32"/>
  <c r="G500" i="32"/>
  <c r="F500" i="32"/>
  <c r="E500" i="32"/>
  <c r="D500" i="32"/>
  <c r="C500" i="32"/>
  <c r="B500" i="32"/>
  <c r="O499" i="32"/>
  <c r="N499" i="32"/>
  <c r="M499" i="32"/>
  <c r="L499" i="32"/>
  <c r="K499" i="32"/>
  <c r="J499" i="32"/>
  <c r="J503" i="32" s="1"/>
  <c r="I499" i="32"/>
  <c r="H499" i="32"/>
  <c r="G499" i="32"/>
  <c r="F499" i="32"/>
  <c r="E499" i="32"/>
  <c r="D499" i="32"/>
  <c r="C499" i="32"/>
  <c r="B499" i="32"/>
  <c r="O495" i="32"/>
  <c r="N495" i="32"/>
  <c r="M495" i="32"/>
  <c r="L495" i="32"/>
  <c r="K495" i="32"/>
  <c r="J495" i="32"/>
  <c r="I495" i="32"/>
  <c r="H495" i="32"/>
  <c r="G495" i="32"/>
  <c r="F495" i="32"/>
  <c r="E495" i="32"/>
  <c r="D495" i="32"/>
  <c r="C495" i="32"/>
  <c r="B495" i="32"/>
  <c r="O494" i="32"/>
  <c r="N494" i="32"/>
  <c r="M494" i="32"/>
  <c r="L494" i="32"/>
  <c r="K494" i="32"/>
  <c r="J494" i="32"/>
  <c r="I494" i="32"/>
  <c r="H494" i="32"/>
  <c r="G494" i="32"/>
  <c r="F494" i="32"/>
  <c r="E494" i="32"/>
  <c r="D494" i="32"/>
  <c r="C494" i="32"/>
  <c r="B494" i="32"/>
  <c r="O493" i="32"/>
  <c r="N493" i="32"/>
  <c r="M493" i="32"/>
  <c r="L493" i="32"/>
  <c r="K493" i="32"/>
  <c r="J493" i="32"/>
  <c r="I493" i="32"/>
  <c r="H493" i="32"/>
  <c r="G493" i="32"/>
  <c r="F493" i="32"/>
  <c r="E493" i="32"/>
  <c r="D493" i="32"/>
  <c r="C493" i="32"/>
  <c r="B493" i="32"/>
  <c r="O492" i="32"/>
  <c r="N492" i="32"/>
  <c r="M492" i="32"/>
  <c r="L492" i="32"/>
  <c r="K492" i="32"/>
  <c r="J492" i="32"/>
  <c r="I492" i="32"/>
  <c r="H492" i="32"/>
  <c r="G492" i="32"/>
  <c r="F492" i="32"/>
  <c r="E492" i="32"/>
  <c r="D492" i="32"/>
  <c r="C492" i="32"/>
  <c r="B492" i="32"/>
  <c r="O489" i="32"/>
  <c r="N489" i="32"/>
  <c r="M489" i="32"/>
  <c r="L489" i="32"/>
  <c r="K489" i="32"/>
  <c r="J489" i="32"/>
  <c r="I489" i="32"/>
  <c r="H489" i="32"/>
  <c r="G489" i="32"/>
  <c r="F489" i="32"/>
  <c r="E489" i="32"/>
  <c r="D489" i="32"/>
  <c r="C489" i="32"/>
  <c r="B489" i="32"/>
  <c r="O488" i="32"/>
  <c r="N488" i="32"/>
  <c r="M488" i="32"/>
  <c r="L488" i="32"/>
  <c r="K488" i="32"/>
  <c r="J488" i="32"/>
  <c r="I488" i="32"/>
  <c r="H488" i="32"/>
  <c r="G488" i="32"/>
  <c r="F488" i="32"/>
  <c r="E488" i="32"/>
  <c r="D488" i="32"/>
  <c r="C488" i="32"/>
  <c r="B488" i="32"/>
  <c r="O487" i="32"/>
  <c r="N487" i="32"/>
  <c r="M487" i="32"/>
  <c r="L487" i="32"/>
  <c r="K487" i="32"/>
  <c r="J487" i="32"/>
  <c r="I487" i="32"/>
  <c r="H487" i="32"/>
  <c r="G487" i="32"/>
  <c r="F487" i="32"/>
  <c r="E487" i="32"/>
  <c r="D487" i="32"/>
  <c r="C487" i="32"/>
  <c r="B487" i="32"/>
  <c r="O486" i="32"/>
  <c r="N486" i="32"/>
  <c r="M486" i="32"/>
  <c r="L486" i="32"/>
  <c r="K486" i="32"/>
  <c r="J486" i="32"/>
  <c r="I486" i="32"/>
  <c r="H486" i="32"/>
  <c r="G486" i="32"/>
  <c r="F486" i="32"/>
  <c r="E486" i="32"/>
  <c r="D486" i="32"/>
  <c r="C486" i="32"/>
  <c r="B486" i="32"/>
  <c r="O483" i="32"/>
  <c r="N483" i="32"/>
  <c r="M483" i="32"/>
  <c r="L483" i="32"/>
  <c r="K483" i="32"/>
  <c r="J483" i="32"/>
  <c r="I483" i="32"/>
  <c r="H483" i="32"/>
  <c r="G483" i="32"/>
  <c r="F483" i="32"/>
  <c r="E483" i="32"/>
  <c r="D483" i="32"/>
  <c r="C483" i="32"/>
  <c r="B483" i="32"/>
  <c r="O482" i="32"/>
  <c r="N482" i="32"/>
  <c r="M482" i="32"/>
  <c r="L482" i="32"/>
  <c r="K482" i="32"/>
  <c r="J482" i="32"/>
  <c r="I482" i="32"/>
  <c r="H482" i="32"/>
  <c r="G482" i="32"/>
  <c r="F482" i="32"/>
  <c r="E482" i="32"/>
  <c r="D482" i="32"/>
  <c r="C482" i="32"/>
  <c r="B482" i="32"/>
  <c r="O481" i="32"/>
  <c r="N481" i="32"/>
  <c r="M481" i="32"/>
  <c r="L481" i="32"/>
  <c r="K481" i="32"/>
  <c r="J481" i="32"/>
  <c r="I481" i="32"/>
  <c r="H481" i="32"/>
  <c r="G481" i="32"/>
  <c r="F481" i="32"/>
  <c r="E481" i="32"/>
  <c r="D481" i="32"/>
  <c r="D484" i="32" s="1"/>
  <c r="C481" i="32"/>
  <c r="B481" i="32"/>
  <c r="O480" i="32"/>
  <c r="N480" i="32"/>
  <c r="M480" i="32"/>
  <c r="L480" i="32"/>
  <c r="K480" i="32"/>
  <c r="J480" i="32"/>
  <c r="J484" i="32" s="1"/>
  <c r="I480" i="32"/>
  <c r="H480" i="32"/>
  <c r="G480" i="32"/>
  <c r="F480" i="32"/>
  <c r="E480" i="32"/>
  <c r="D480" i="32"/>
  <c r="C480" i="32"/>
  <c r="B480" i="32"/>
  <c r="B484" i="32" s="1"/>
  <c r="O477" i="32"/>
  <c r="N477" i="32"/>
  <c r="M477" i="32"/>
  <c r="L477" i="32"/>
  <c r="K477" i="32"/>
  <c r="J477" i="32"/>
  <c r="I477" i="32"/>
  <c r="H477" i="32"/>
  <c r="G477" i="32"/>
  <c r="F477" i="32"/>
  <c r="E477" i="32"/>
  <c r="D477" i="32"/>
  <c r="C477" i="32"/>
  <c r="B477" i="32"/>
  <c r="O476" i="32"/>
  <c r="N476" i="32"/>
  <c r="M476" i="32"/>
  <c r="L476" i="32"/>
  <c r="K476" i="32"/>
  <c r="J476" i="32"/>
  <c r="I476" i="32"/>
  <c r="H476" i="32"/>
  <c r="G476" i="32"/>
  <c r="F476" i="32"/>
  <c r="E476" i="32"/>
  <c r="D476" i="32"/>
  <c r="C476" i="32"/>
  <c r="B476" i="32"/>
  <c r="O475" i="32"/>
  <c r="N475" i="32"/>
  <c r="M475" i="32"/>
  <c r="L475" i="32"/>
  <c r="K475" i="32"/>
  <c r="J475" i="32"/>
  <c r="I475" i="32"/>
  <c r="H475" i="32"/>
  <c r="G475" i="32"/>
  <c r="F475" i="32"/>
  <c r="E475" i="32"/>
  <c r="D475" i="32"/>
  <c r="C475" i="32"/>
  <c r="B475" i="32"/>
  <c r="O474" i="32"/>
  <c r="N474" i="32"/>
  <c r="M474" i="32"/>
  <c r="L474" i="32"/>
  <c r="K474" i="32"/>
  <c r="J474" i="32"/>
  <c r="I474" i="32"/>
  <c r="H474" i="32"/>
  <c r="G474" i="32"/>
  <c r="F474" i="32"/>
  <c r="E474" i="32"/>
  <c r="D474" i="32"/>
  <c r="C474" i="32"/>
  <c r="B474" i="32"/>
  <c r="O471" i="32"/>
  <c r="N471" i="32"/>
  <c r="M471" i="32"/>
  <c r="L471" i="32"/>
  <c r="K471" i="32"/>
  <c r="J471" i="32"/>
  <c r="I471" i="32"/>
  <c r="H471" i="32"/>
  <c r="G471" i="32"/>
  <c r="F471" i="32"/>
  <c r="E471" i="32"/>
  <c r="D471" i="32"/>
  <c r="C471" i="32"/>
  <c r="B471" i="32"/>
  <c r="O470" i="32"/>
  <c r="N470" i="32"/>
  <c r="M470" i="32"/>
  <c r="L470" i="32"/>
  <c r="K470" i="32"/>
  <c r="J470" i="32"/>
  <c r="I470" i="32"/>
  <c r="H470" i="32"/>
  <c r="G470" i="32"/>
  <c r="F470" i="32"/>
  <c r="E470" i="32"/>
  <c r="D470" i="32"/>
  <c r="C470" i="32"/>
  <c r="B470" i="32"/>
  <c r="O469" i="32"/>
  <c r="N469" i="32"/>
  <c r="M469" i="32"/>
  <c r="L469" i="32"/>
  <c r="K469" i="32"/>
  <c r="J469" i="32"/>
  <c r="I469" i="32"/>
  <c r="H469" i="32"/>
  <c r="G469" i="32"/>
  <c r="F469" i="32"/>
  <c r="E469" i="32"/>
  <c r="D469" i="32"/>
  <c r="C469" i="32"/>
  <c r="B469" i="32"/>
  <c r="O468" i="32"/>
  <c r="N468" i="32"/>
  <c r="M468" i="32"/>
  <c r="L468" i="32"/>
  <c r="K468" i="32"/>
  <c r="J468" i="32"/>
  <c r="I468" i="32"/>
  <c r="H468" i="32"/>
  <c r="G468" i="32"/>
  <c r="F468" i="32"/>
  <c r="E468" i="32"/>
  <c r="D468" i="32"/>
  <c r="C468" i="32"/>
  <c r="B468" i="32"/>
  <c r="O464" i="32"/>
  <c r="N464" i="32"/>
  <c r="N510" i="32" s="1"/>
  <c r="M464" i="32"/>
  <c r="M510" i="32" s="1"/>
  <c r="L464" i="32"/>
  <c r="L510" i="32" s="1"/>
  <c r="K464" i="32"/>
  <c r="K510" i="32" s="1"/>
  <c r="J464" i="32"/>
  <c r="I464" i="32"/>
  <c r="I510" i="32" s="1"/>
  <c r="H464" i="32"/>
  <c r="G464" i="32"/>
  <c r="G510" i="32" s="1"/>
  <c r="F464" i="32"/>
  <c r="F510" i="32" s="1"/>
  <c r="E464" i="32"/>
  <c r="E510" i="32" s="1"/>
  <c r="D464" i="32"/>
  <c r="D510" i="32" s="1"/>
  <c r="C464" i="32"/>
  <c r="C510" i="32" s="1"/>
  <c r="B464" i="32"/>
  <c r="O463" i="32"/>
  <c r="O509" i="32" s="1"/>
  <c r="N463" i="32"/>
  <c r="M463" i="32"/>
  <c r="L463" i="32"/>
  <c r="L509" i="32" s="1"/>
  <c r="K463" i="32"/>
  <c r="K509" i="32" s="1"/>
  <c r="J463" i="32"/>
  <c r="J509" i="32" s="1"/>
  <c r="I463" i="32"/>
  <c r="I509" i="32" s="1"/>
  <c r="H463" i="32"/>
  <c r="G463" i="32"/>
  <c r="G509" i="32" s="1"/>
  <c r="F463" i="32"/>
  <c r="E463" i="32"/>
  <c r="D463" i="32"/>
  <c r="D509" i="32" s="1"/>
  <c r="C463" i="32"/>
  <c r="C509" i="32" s="1"/>
  <c r="C549" i="32" s="1"/>
  <c r="B463" i="32"/>
  <c r="B509" i="32" s="1"/>
  <c r="O462" i="32"/>
  <c r="O508" i="32" s="1"/>
  <c r="N462" i="32"/>
  <c r="M462" i="32"/>
  <c r="M508" i="32" s="1"/>
  <c r="L462" i="32"/>
  <c r="K462" i="32"/>
  <c r="J462" i="32"/>
  <c r="J508" i="32" s="1"/>
  <c r="I462" i="32"/>
  <c r="I508" i="32" s="1"/>
  <c r="H462" i="32"/>
  <c r="H508" i="32" s="1"/>
  <c r="G462" i="32"/>
  <c r="G508" i="32" s="1"/>
  <c r="F462" i="32"/>
  <c r="E462" i="32"/>
  <c r="E508" i="32" s="1"/>
  <c r="D462" i="32"/>
  <c r="C462" i="32"/>
  <c r="C508" i="32" s="1"/>
  <c r="C548" i="32" s="1"/>
  <c r="B462" i="32"/>
  <c r="B508" i="32" s="1"/>
  <c r="O461" i="32"/>
  <c r="O507" i="32" s="1"/>
  <c r="N461" i="32"/>
  <c r="N507" i="32" s="1"/>
  <c r="M461" i="32"/>
  <c r="M507" i="32" s="1"/>
  <c r="L461" i="32"/>
  <c r="K461" i="32"/>
  <c r="K507" i="32" s="1"/>
  <c r="J461" i="32"/>
  <c r="I461" i="32"/>
  <c r="I507" i="32" s="1"/>
  <c r="H461" i="32"/>
  <c r="G461" i="32"/>
  <c r="G507" i="32" s="1"/>
  <c r="F461" i="32"/>
  <c r="F507" i="32" s="1"/>
  <c r="E461" i="32"/>
  <c r="E507" i="32" s="1"/>
  <c r="D461" i="32"/>
  <c r="C461" i="32"/>
  <c r="B461" i="32"/>
  <c r="O457" i="32"/>
  <c r="O648" i="32" s="1"/>
  <c r="N457" i="32"/>
  <c r="N648" i="32" s="1"/>
  <c r="N655" i="32" s="1"/>
  <c r="M457" i="32"/>
  <c r="L457" i="32"/>
  <c r="L648" i="32" s="1"/>
  <c r="L655" i="32" s="1"/>
  <c r="K457" i="32"/>
  <c r="K648" i="32" s="1"/>
  <c r="K655" i="32" s="1"/>
  <c r="J457" i="32"/>
  <c r="J648" i="32" s="1"/>
  <c r="J655" i="32" s="1"/>
  <c r="I457" i="32"/>
  <c r="I648" i="32" s="1"/>
  <c r="I655" i="32" s="1"/>
  <c r="H457" i="32"/>
  <c r="H648" i="32" s="1"/>
  <c r="H655" i="32" s="1"/>
  <c r="G457" i="32"/>
  <c r="G648" i="32" s="1"/>
  <c r="G655" i="32" s="1"/>
  <c r="F457" i="32"/>
  <c r="F648" i="32" s="1"/>
  <c r="F655" i="32" s="1"/>
  <c r="E457" i="32"/>
  <c r="D457" i="32"/>
  <c r="D648" i="32" s="1"/>
  <c r="D655" i="32" s="1"/>
  <c r="C457" i="32"/>
  <c r="C648" i="32" s="1"/>
  <c r="C655" i="32" s="1"/>
  <c r="B457" i="32"/>
  <c r="B648" i="32" s="1"/>
  <c r="B655" i="32" s="1"/>
  <c r="O456" i="32"/>
  <c r="N456" i="32"/>
  <c r="M456" i="32"/>
  <c r="L456" i="32"/>
  <c r="K456" i="32"/>
  <c r="J456" i="32"/>
  <c r="I456" i="32"/>
  <c r="H456" i="32"/>
  <c r="G456" i="32"/>
  <c r="F456" i="32"/>
  <c r="E456" i="32"/>
  <c r="D456" i="32"/>
  <c r="C456" i="32"/>
  <c r="B456" i="32"/>
  <c r="O455" i="32"/>
  <c r="N455" i="32"/>
  <c r="M455" i="32"/>
  <c r="L455" i="32"/>
  <c r="K455" i="32"/>
  <c r="J455" i="32"/>
  <c r="I455" i="32"/>
  <c r="H455" i="32"/>
  <c r="G455" i="32"/>
  <c r="F455" i="32"/>
  <c r="E455" i="32"/>
  <c r="D455" i="32"/>
  <c r="C455" i="32"/>
  <c r="B455" i="32"/>
  <c r="O454" i="32"/>
  <c r="N454" i="32"/>
  <c r="M454" i="32"/>
  <c r="L454" i="32"/>
  <c r="K454" i="32"/>
  <c r="J454" i="32"/>
  <c r="I454" i="32"/>
  <c r="H454" i="32"/>
  <c r="G454" i="32"/>
  <c r="F454" i="32"/>
  <c r="E454" i="32"/>
  <c r="D454" i="32"/>
  <c r="C454" i="32"/>
  <c r="B454" i="32"/>
  <c r="O451" i="32"/>
  <c r="N451" i="32"/>
  <c r="M451" i="32"/>
  <c r="L451" i="32"/>
  <c r="K451" i="32"/>
  <c r="J451" i="32"/>
  <c r="I451" i="32"/>
  <c r="H451" i="32"/>
  <c r="G451" i="32"/>
  <c r="F451" i="32"/>
  <c r="E451" i="32"/>
  <c r="D451" i="32"/>
  <c r="C451" i="32"/>
  <c r="B451" i="32"/>
  <c r="O450" i="32"/>
  <c r="N450" i="32"/>
  <c r="M450" i="32"/>
  <c r="L450" i="32"/>
  <c r="K450" i="32"/>
  <c r="J450" i="32"/>
  <c r="I450" i="32"/>
  <c r="H450" i="32"/>
  <c r="G450" i="32"/>
  <c r="F450" i="32"/>
  <c r="E450" i="32"/>
  <c r="D450" i="32"/>
  <c r="C450" i="32"/>
  <c r="B450" i="32"/>
  <c r="O449" i="32"/>
  <c r="N449" i="32"/>
  <c r="M449" i="32"/>
  <c r="L449" i="32"/>
  <c r="K449" i="32"/>
  <c r="J449" i="32"/>
  <c r="I449" i="32"/>
  <c r="H449" i="32"/>
  <c r="G449" i="32"/>
  <c r="F449" i="32"/>
  <c r="E449" i="32"/>
  <c r="D449" i="32"/>
  <c r="C449" i="32"/>
  <c r="B449" i="32"/>
  <c r="O448" i="32"/>
  <c r="N448" i="32"/>
  <c r="M448" i="32"/>
  <c r="L448" i="32"/>
  <c r="K448" i="32"/>
  <c r="J448" i="32"/>
  <c r="I448" i="32"/>
  <c r="H448" i="32"/>
  <c r="G448" i="32"/>
  <c r="F448" i="32"/>
  <c r="E448" i="32"/>
  <c r="D448" i="32"/>
  <c r="C448" i="32"/>
  <c r="B448" i="32"/>
  <c r="O444" i="32"/>
  <c r="N444" i="32"/>
  <c r="M444" i="32"/>
  <c r="L444" i="32"/>
  <c r="K444" i="32"/>
  <c r="J444" i="32"/>
  <c r="I444" i="32"/>
  <c r="H444" i="32"/>
  <c r="G444" i="32"/>
  <c r="F444" i="32"/>
  <c r="E444" i="32"/>
  <c r="D444" i="32"/>
  <c r="C444" i="32"/>
  <c r="B444" i="32"/>
  <c r="O443" i="32"/>
  <c r="N443" i="32"/>
  <c r="M443" i="32"/>
  <c r="L443" i="32"/>
  <c r="K443" i="32"/>
  <c r="J443" i="32"/>
  <c r="I443" i="32"/>
  <c r="H443" i="32"/>
  <c r="G443" i="32"/>
  <c r="F443" i="32"/>
  <c r="E443" i="32"/>
  <c r="D443" i="32"/>
  <c r="C443" i="32"/>
  <c r="B443" i="32"/>
  <c r="O442" i="32"/>
  <c r="N442" i="32"/>
  <c r="M442" i="32"/>
  <c r="L442" i="32"/>
  <c r="K442" i="32"/>
  <c r="J442" i="32"/>
  <c r="I442" i="32"/>
  <c r="H442" i="32"/>
  <c r="G442" i="32"/>
  <c r="F442" i="32"/>
  <c r="E442" i="32"/>
  <c r="D442" i="32"/>
  <c r="C442" i="32"/>
  <c r="B442" i="32"/>
  <c r="O441" i="32"/>
  <c r="N441" i="32"/>
  <c r="M441" i="32"/>
  <c r="L441" i="32"/>
  <c r="K441" i="32"/>
  <c r="J441" i="32"/>
  <c r="I441" i="32"/>
  <c r="H441" i="32"/>
  <c r="G441" i="32"/>
  <c r="F441" i="32"/>
  <c r="E441" i="32"/>
  <c r="D441" i="32"/>
  <c r="C441" i="32"/>
  <c r="B441" i="32"/>
  <c r="O438" i="32"/>
  <c r="N438" i="32"/>
  <c r="M438" i="32"/>
  <c r="L438" i="32"/>
  <c r="K438" i="32"/>
  <c r="J438" i="32"/>
  <c r="I438" i="32"/>
  <c r="H438" i="32"/>
  <c r="G438" i="32"/>
  <c r="F438" i="32"/>
  <c r="E438" i="32"/>
  <c r="D438" i="32"/>
  <c r="C438" i="32"/>
  <c r="B438" i="32"/>
  <c r="O437" i="32"/>
  <c r="N437" i="32"/>
  <c r="M437" i="32"/>
  <c r="L437" i="32"/>
  <c r="K437" i="32"/>
  <c r="J437" i="32"/>
  <c r="I437" i="32"/>
  <c r="H437" i="32"/>
  <c r="G437" i="32"/>
  <c r="F437" i="32"/>
  <c r="E437" i="32"/>
  <c r="D437" i="32"/>
  <c r="C437" i="32"/>
  <c r="B437" i="32"/>
  <c r="O436" i="32"/>
  <c r="N436" i="32"/>
  <c r="M436" i="32"/>
  <c r="L436" i="32"/>
  <c r="K436" i="32"/>
  <c r="J436" i="32"/>
  <c r="I436" i="32"/>
  <c r="H436" i="32"/>
  <c r="G436" i="32"/>
  <c r="F436" i="32"/>
  <c r="E436" i="32"/>
  <c r="D436" i="32"/>
  <c r="C436" i="32"/>
  <c r="B436" i="32"/>
  <c r="O435" i="32"/>
  <c r="N435" i="32"/>
  <c r="M435" i="32"/>
  <c r="L435" i="32"/>
  <c r="K435" i="32"/>
  <c r="J435" i="32"/>
  <c r="I435" i="32"/>
  <c r="H435" i="32"/>
  <c r="G435" i="32"/>
  <c r="F435" i="32"/>
  <c r="E435" i="32"/>
  <c r="D435" i="32"/>
  <c r="C435" i="32"/>
  <c r="B435" i="32"/>
  <c r="O432" i="32"/>
  <c r="N432" i="32"/>
  <c r="N433" i="32" s="1"/>
  <c r="M432" i="32"/>
  <c r="L432" i="32"/>
  <c r="L433" i="32" s="1"/>
  <c r="K432" i="32"/>
  <c r="J432" i="32"/>
  <c r="J433" i="32" s="1"/>
  <c r="I432" i="32"/>
  <c r="I433" i="32" s="1"/>
  <c r="H432" i="32"/>
  <c r="G432" i="32"/>
  <c r="F432" i="32"/>
  <c r="F433" i="32" s="1"/>
  <c r="E432" i="32"/>
  <c r="E433" i="32" s="1"/>
  <c r="D432" i="32"/>
  <c r="D433" i="32" s="1"/>
  <c r="C432" i="32"/>
  <c r="C433" i="32" s="1"/>
  <c r="B432" i="32"/>
  <c r="B433" i="32" s="1"/>
  <c r="O431" i="32"/>
  <c r="N431" i="32"/>
  <c r="M431" i="32"/>
  <c r="L431" i="32"/>
  <c r="K431" i="32"/>
  <c r="J431" i="32"/>
  <c r="I431" i="32"/>
  <c r="H431" i="32"/>
  <c r="G431" i="32"/>
  <c r="F431" i="32"/>
  <c r="E431" i="32"/>
  <c r="D431" i="32"/>
  <c r="C431" i="32"/>
  <c r="B431" i="32"/>
  <c r="O430" i="32"/>
  <c r="N430" i="32"/>
  <c r="M430" i="32"/>
  <c r="L430" i="32"/>
  <c r="K430" i="32"/>
  <c r="J430" i="32"/>
  <c r="I430" i="32"/>
  <c r="H430" i="32"/>
  <c r="G430" i="32"/>
  <c r="F430" i="32"/>
  <c r="E430" i="32"/>
  <c r="D430" i="32"/>
  <c r="C430" i="32"/>
  <c r="B430" i="32"/>
  <c r="O429" i="32"/>
  <c r="N429" i="32"/>
  <c r="M429" i="32"/>
  <c r="L429" i="32"/>
  <c r="K429" i="32"/>
  <c r="J429" i="32"/>
  <c r="I429" i="32"/>
  <c r="H429" i="32"/>
  <c r="G429" i="32"/>
  <c r="F429" i="32"/>
  <c r="E429" i="32"/>
  <c r="D429" i="32"/>
  <c r="C429" i="32"/>
  <c r="B429" i="32"/>
  <c r="O426" i="32"/>
  <c r="N426" i="32"/>
  <c r="M426" i="32"/>
  <c r="L426" i="32"/>
  <c r="K426" i="32"/>
  <c r="J426" i="32"/>
  <c r="I426" i="32"/>
  <c r="H426" i="32"/>
  <c r="G426" i="32"/>
  <c r="F426" i="32"/>
  <c r="E426" i="32"/>
  <c r="D426" i="32"/>
  <c r="C426" i="32"/>
  <c r="B426" i="32"/>
  <c r="O425" i="32"/>
  <c r="N425" i="32"/>
  <c r="M425" i="32"/>
  <c r="L425" i="32"/>
  <c r="K425" i="32"/>
  <c r="J425" i="32"/>
  <c r="I425" i="32"/>
  <c r="H425" i="32"/>
  <c r="G425" i="32"/>
  <c r="F425" i="32"/>
  <c r="E425" i="32"/>
  <c r="D425" i="32"/>
  <c r="C425" i="32"/>
  <c r="B425" i="32"/>
  <c r="O424" i="32"/>
  <c r="N424" i="32"/>
  <c r="M424" i="32"/>
  <c r="L424" i="32"/>
  <c r="K424" i="32"/>
  <c r="J424" i="32"/>
  <c r="I424" i="32"/>
  <c r="H424" i="32"/>
  <c r="G424" i="32"/>
  <c r="F424" i="32"/>
  <c r="E424" i="32"/>
  <c r="D424" i="32"/>
  <c r="C424" i="32"/>
  <c r="B424" i="32"/>
  <c r="O423" i="32"/>
  <c r="N423" i="32"/>
  <c r="M423" i="32"/>
  <c r="L423" i="32"/>
  <c r="K423" i="32"/>
  <c r="J423" i="32"/>
  <c r="I423" i="32"/>
  <c r="H423" i="32"/>
  <c r="G423" i="32"/>
  <c r="F423" i="32"/>
  <c r="E423" i="32"/>
  <c r="D423" i="32"/>
  <c r="C423" i="32"/>
  <c r="B423" i="32"/>
  <c r="O420" i="32"/>
  <c r="N420" i="32"/>
  <c r="M420" i="32"/>
  <c r="L420" i="32"/>
  <c r="K420" i="32"/>
  <c r="J420" i="32"/>
  <c r="I420" i="32"/>
  <c r="H420" i="32"/>
  <c r="G420" i="32"/>
  <c r="F420" i="32"/>
  <c r="E420" i="32"/>
  <c r="D420" i="32"/>
  <c r="C420" i="32"/>
  <c r="B420" i="32"/>
  <c r="O419" i="32"/>
  <c r="N419" i="32"/>
  <c r="M419" i="32"/>
  <c r="L419" i="32"/>
  <c r="K419" i="32"/>
  <c r="J419" i="32"/>
  <c r="I419" i="32"/>
  <c r="H419" i="32"/>
  <c r="G419" i="32"/>
  <c r="F419" i="32"/>
  <c r="E419" i="32"/>
  <c r="D419" i="32"/>
  <c r="C419" i="32"/>
  <c r="B419" i="32"/>
  <c r="O418" i="32"/>
  <c r="N418" i="32"/>
  <c r="M418" i="32"/>
  <c r="L418" i="32"/>
  <c r="K418" i="32"/>
  <c r="J418" i="32"/>
  <c r="I418" i="32"/>
  <c r="H418" i="32"/>
  <c r="G418" i="32"/>
  <c r="F418" i="32"/>
  <c r="E418" i="32"/>
  <c r="D418" i="32"/>
  <c r="C418" i="32"/>
  <c r="B418" i="32"/>
  <c r="O417" i="32"/>
  <c r="N417" i="32"/>
  <c r="M417" i="32"/>
  <c r="L417" i="32"/>
  <c r="K417" i="32"/>
  <c r="J417" i="32"/>
  <c r="I417" i="32"/>
  <c r="H417" i="32"/>
  <c r="G417" i="32"/>
  <c r="F417" i="32"/>
  <c r="E417" i="32"/>
  <c r="D417" i="32"/>
  <c r="C417" i="32"/>
  <c r="B417" i="32"/>
  <c r="O414" i="32"/>
  <c r="N414" i="32"/>
  <c r="N415" i="32" s="1"/>
  <c r="M414" i="32"/>
  <c r="L414" i="32"/>
  <c r="K414" i="32"/>
  <c r="J414" i="32"/>
  <c r="I414" i="32"/>
  <c r="H414" i="32"/>
  <c r="G414" i="32"/>
  <c r="F414" i="32"/>
  <c r="F415" i="32" s="1"/>
  <c r="E414" i="32"/>
  <c r="D414" i="32"/>
  <c r="C414" i="32"/>
  <c r="B414" i="32"/>
  <c r="O413" i="32"/>
  <c r="N413" i="32"/>
  <c r="M413" i="32"/>
  <c r="L413" i="32"/>
  <c r="K413" i="32"/>
  <c r="J413" i="32"/>
  <c r="I413" i="32"/>
  <c r="H413" i="32"/>
  <c r="G413" i="32"/>
  <c r="F413" i="32"/>
  <c r="E413" i="32"/>
  <c r="D413" i="32"/>
  <c r="C413" i="32"/>
  <c r="B413" i="32"/>
  <c r="O412" i="32"/>
  <c r="N412" i="32"/>
  <c r="M412" i="32"/>
  <c r="L412" i="32"/>
  <c r="K412" i="32"/>
  <c r="J412" i="32"/>
  <c r="I412" i="32"/>
  <c r="H412" i="32"/>
  <c r="G412" i="32"/>
  <c r="F412" i="32"/>
  <c r="E412" i="32"/>
  <c r="D412" i="32"/>
  <c r="C412" i="32"/>
  <c r="B412" i="32"/>
  <c r="O411" i="32"/>
  <c r="N411" i="32"/>
  <c r="M411" i="32"/>
  <c r="L411" i="32"/>
  <c r="K411" i="32"/>
  <c r="J411" i="32"/>
  <c r="I411" i="32"/>
  <c r="H411" i="32"/>
  <c r="G411" i="32"/>
  <c r="F411" i="32"/>
  <c r="E411" i="32"/>
  <c r="D411" i="32"/>
  <c r="C411" i="32"/>
  <c r="B411" i="32"/>
  <c r="F409" i="32"/>
  <c r="O408" i="32"/>
  <c r="N408" i="32"/>
  <c r="M408" i="32"/>
  <c r="L408" i="32"/>
  <c r="K408" i="32"/>
  <c r="J408" i="32"/>
  <c r="I408" i="32"/>
  <c r="H408" i="32"/>
  <c r="G408" i="32"/>
  <c r="F408" i="32"/>
  <c r="E408" i="32"/>
  <c r="D408" i="32"/>
  <c r="C408" i="32"/>
  <c r="B408" i="32"/>
  <c r="O407" i="32"/>
  <c r="N407" i="32"/>
  <c r="M407" i="32"/>
  <c r="L407" i="32"/>
  <c r="K407" i="32"/>
  <c r="J407" i="32"/>
  <c r="I407" i="32"/>
  <c r="H407" i="32"/>
  <c r="G407" i="32"/>
  <c r="F407" i="32"/>
  <c r="E407" i="32"/>
  <c r="D407" i="32"/>
  <c r="C407" i="32"/>
  <c r="B407" i="32"/>
  <c r="O406" i="32"/>
  <c r="N406" i="32"/>
  <c r="M406" i="32"/>
  <c r="L406" i="32"/>
  <c r="K406" i="32"/>
  <c r="J406" i="32"/>
  <c r="I406" i="32"/>
  <c r="H406" i="32"/>
  <c r="G406" i="32"/>
  <c r="F406" i="32"/>
  <c r="E406" i="32"/>
  <c r="D406" i="32"/>
  <c r="C406" i="32"/>
  <c r="B406" i="32"/>
  <c r="O405" i="32"/>
  <c r="N405" i="32"/>
  <c r="M405" i="32"/>
  <c r="L405" i="32"/>
  <c r="K405" i="32"/>
  <c r="J405" i="32"/>
  <c r="I405" i="32"/>
  <c r="H405" i="32"/>
  <c r="G405" i="32"/>
  <c r="F405" i="32"/>
  <c r="E405" i="32"/>
  <c r="D405" i="32"/>
  <c r="C405" i="32"/>
  <c r="B405" i="32"/>
  <c r="O402" i="32"/>
  <c r="N402" i="32"/>
  <c r="N421" i="32" s="1"/>
  <c r="M402" i="32"/>
  <c r="M415" i="32" s="1"/>
  <c r="L402" i="32"/>
  <c r="L458" i="32" s="1"/>
  <c r="K402" i="32"/>
  <c r="J402" i="32"/>
  <c r="J452" i="32" s="1"/>
  <c r="I402" i="32"/>
  <c r="I458" i="32" s="1"/>
  <c r="H402" i="32"/>
  <c r="G402" i="32"/>
  <c r="G439" i="32" s="1"/>
  <c r="F402" i="32"/>
  <c r="E402" i="32"/>
  <c r="E385" i="32" s="1"/>
  <c r="D402" i="32"/>
  <c r="D458" i="32" s="1"/>
  <c r="C402" i="32"/>
  <c r="B402" i="32"/>
  <c r="B452" i="32" s="1"/>
  <c r="O401" i="32"/>
  <c r="N401" i="32"/>
  <c r="M401" i="32"/>
  <c r="L401" i="32"/>
  <c r="K401" i="32"/>
  <c r="J401" i="32"/>
  <c r="I401" i="32"/>
  <c r="H401" i="32"/>
  <c r="G401" i="32"/>
  <c r="F401" i="32"/>
  <c r="E401" i="32"/>
  <c r="D401" i="32"/>
  <c r="C401" i="32"/>
  <c r="B401" i="32"/>
  <c r="O400" i="32"/>
  <c r="N400" i="32"/>
  <c r="M400" i="32"/>
  <c r="L400" i="32"/>
  <c r="K400" i="32"/>
  <c r="J400" i="32"/>
  <c r="I400" i="32"/>
  <c r="H400" i="32"/>
  <c r="G400" i="32"/>
  <c r="F400" i="32"/>
  <c r="E400" i="32"/>
  <c r="D400" i="32"/>
  <c r="C400" i="32"/>
  <c r="B400" i="32"/>
  <c r="O399" i="32"/>
  <c r="N399" i="32"/>
  <c r="M399" i="32"/>
  <c r="L399" i="32"/>
  <c r="K399" i="32"/>
  <c r="J399" i="32"/>
  <c r="I399" i="32"/>
  <c r="H399" i="32"/>
  <c r="G399" i="32"/>
  <c r="F399" i="32"/>
  <c r="E399" i="32"/>
  <c r="D399" i="32"/>
  <c r="C399" i="32"/>
  <c r="B399" i="32"/>
  <c r="O396" i="32"/>
  <c r="N396" i="32"/>
  <c r="N397" i="32" s="1"/>
  <c r="M396" i="32"/>
  <c r="M397" i="32" s="1"/>
  <c r="L396" i="32"/>
  <c r="K396" i="32"/>
  <c r="J396" i="32"/>
  <c r="I396" i="32"/>
  <c r="I397" i="32" s="1"/>
  <c r="H396" i="32"/>
  <c r="G396" i="32"/>
  <c r="F396" i="32"/>
  <c r="F397" i="32" s="1"/>
  <c r="E396" i="32"/>
  <c r="E397" i="32" s="1"/>
  <c r="D396" i="32"/>
  <c r="D397" i="32" s="1"/>
  <c r="C396" i="32"/>
  <c r="B396" i="32"/>
  <c r="O395" i="32"/>
  <c r="N395" i="32"/>
  <c r="M395" i="32"/>
  <c r="L395" i="32"/>
  <c r="K395" i="32"/>
  <c r="J395" i="32"/>
  <c r="I395" i="32"/>
  <c r="H395" i="32"/>
  <c r="G395" i="32"/>
  <c r="F395" i="32"/>
  <c r="E395" i="32"/>
  <c r="D395" i="32"/>
  <c r="C395" i="32"/>
  <c r="B395" i="32"/>
  <c r="O394" i="32"/>
  <c r="N394" i="32"/>
  <c r="M394" i="32"/>
  <c r="L394" i="32"/>
  <c r="K394" i="32"/>
  <c r="J394" i="32"/>
  <c r="I394" i="32"/>
  <c r="H394" i="32"/>
  <c r="G394" i="32"/>
  <c r="F394" i="32"/>
  <c r="E394" i="32"/>
  <c r="D394" i="32"/>
  <c r="C394" i="32"/>
  <c r="B394" i="32"/>
  <c r="O393" i="32"/>
  <c r="N393" i="32"/>
  <c r="M393" i="32"/>
  <c r="L393" i="32"/>
  <c r="K393" i="32"/>
  <c r="J393" i="32"/>
  <c r="I393" i="32"/>
  <c r="H393" i="32"/>
  <c r="G393" i="32"/>
  <c r="F393" i="32"/>
  <c r="E393" i="32"/>
  <c r="D393" i="32"/>
  <c r="C393" i="32"/>
  <c r="B393" i="32"/>
  <c r="O390" i="32"/>
  <c r="N390" i="32"/>
  <c r="N391" i="32" s="1"/>
  <c r="M390" i="32"/>
  <c r="L390" i="32"/>
  <c r="L391" i="32" s="1"/>
  <c r="K390" i="32"/>
  <c r="K391" i="32" s="1"/>
  <c r="J390" i="32"/>
  <c r="I390" i="32"/>
  <c r="I391" i="32" s="1"/>
  <c r="H390" i="32"/>
  <c r="G390" i="32"/>
  <c r="F390" i="32"/>
  <c r="F391" i="32" s="1"/>
  <c r="E390" i="32"/>
  <c r="D390" i="32"/>
  <c r="D391" i="32" s="1"/>
  <c r="C390" i="32"/>
  <c r="C391" i="32" s="1"/>
  <c r="B390" i="32"/>
  <c r="O389" i="32"/>
  <c r="N389" i="32"/>
  <c r="M389" i="32"/>
  <c r="L389" i="32"/>
  <c r="K389" i="32"/>
  <c r="J389" i="32"/>
  <c r="I389" i="32"/>
  <c r="H389" i="32"/>
  <c r="G389" i="32"/>
  <c r="F389" i="32"/>
  <c r="E389" i="32"/>
  <c r="D389" i="32"/>
  <c r="C389" i="32"/>
  <c r="B389" i="32"/>
  <c r="O388" i="32"/>
  <c r="N388" i="32"/>
  <c r="M388" i="32"/>
  <c r="L388" i="32"/>
  <c r="K388" i="32"/>
  <c r="J388" i="32"/>
  <c r="I388" i="32"/>
  <c r="H388" i="32"/>
  <c r="G388" i="32"/>
  <c r="F388" i="32"/>
  <c r="E388" i="32"/>
  <c r="D388" i="32"/>
  <c r="C388" i="32"/>
  <c r="B388" i="32"/>
  <c r="O387" i="32"/>
  <c r="N387" i="32"/>
  <c r="M387" i="32"/>
  <c r="L387" i="32"/>
  <c r="K387" i="32"/>
  <c r="J387" i="32"/>
  <c r="I387" i="32"/>
  <c r="H387" i="32"/>
  <c r="G387" i="32"/>
  <c r="F387" i="32"/>
  <c r="E387" i="32"/>
  <c r="D387" i="32"/>
  <c r="C387" i="32"/>
  <c r="B387" i="32"/>
  <c r="O384" i="32"/>
  <c r="N384" i="32"/>
  <c r="N385" i="32" s="1"/>
  <c r="M384" i="32"/>
  <c r="L384" i="32"/>
  <c r="L385" i="32" s="1"/>
  <c r="K384" i="32"/>
  <c r="K385" i="32" s="1"/>
  <c r="J384" i="32"/>
  <c r="I384" i="32"/>
  <c r="H384" i="32"/>
  <c r="G384" i="32"/>
  <c r="F384" i="32"/>
  <c r="F385" i="32" s="1"/>
  <c r="E384" i="32"/>
  <c r="D384" i="32"/>
  <c r="C384" i="32"/>
  <c r="C385" i="32" s="1"/>
  <c r="B384" i="32"/>
  <c r="O383" i="32"/>
  <c r="N383" i="32"/>
  <c r="M383" i="32"/>
  <c r="L383" i="32"/>
  <c r="K383" i="32"/>
  <c r="J383" i="32"/>
  <c r="I383" i="32"/>
  <c r="H383" i="32"/>
  <c r="G383" i="32"/>
  <c r="F383" i="32"/>
  <c r="E383" i="32"/>
  <c r="D383" i="32"/>
  <c r="C383" i="32"/>
  <c r="B383" i="32"/>
  <c r="O382" i="32"/>
  <c r="N382" i="32"/>
  <c r="M382" i="32"/>
  <c r="L382" i="32"/>
  <c r="K382" i="32"/>
  <c r="J382" i="32"/>
  <c r="I382" i="32"/>
  <c r="H382" i="32"/>
  <c r="G382" i="32"/>
  <c r="F382" i="32"/>
  <c r="E382" i="32"/>
  <c r="D382" i="32"/>
  <c r="C382" i="32"/>
  <c r="B382" i="32"/>
  <c r="O381" i="32"/>
  <c r="N381" i="32"/>
  <c r="M381" i="32"/>
  <c r="L381" i="32"/>
  <c r="K381" i="32"/>
  <c r="J381" i="32"/>
  <c r="I381" i="32"/>
  <c r="H381" i="32"/>
  <c r="G381" i="32"/>
  <c r="F381" i="32"/>
  <c r="E381" i="32"/>
  <c r="D381" i="32"/>
  <c r="C381" i="32"/>
  <c r="B381" i="32"/>
  <c r="O378" i="32"/>
  <c r="N378" i="32"/>
  <c r="N379" i="32" s="1"/>
  <c r="M378" i="32"/>
  <c r="L378" i="32"/>
  <c r="K378" i="32"/>
  <c r="J378" i="32"/>
  <c r="I378" i="32"/>
  <c r="H378" i="32"/>
  <c r="G378" i="32"/>
  <c r="F378" i="32"/>
  <c r="F379" i="32" s="1"/>
  <c r="E378" i="32"/>
  <c r="D378" i="32"/>
  <c r="D379" i="32" s="1"/>
  <c r="C378" i="32"/>
  <c r="C379" i="32" s="1"/>
  <c r="B378" i="32"/>
  <c r="O377" i="32"/>
  <c r="N377" i="32"/>
  <c r="M377" i="32"/>
  <c r="L377" i="32"/>
  <c r="K377" i="32"/>
  <c r="J377" i="32"/>
  <c r="I377" i="32"/>
  <c r="H377" i="32"/>
  <c r="G377" i="32"/>
  <c r="F377" i="32"/>
  <c r="E377" i="32"/>
  <c r="D377" i="32"/>
  <c r="C377" i="32"/>
  <c r="B377" i="32"/>
  <c r="O376" i="32"/>
  <c r="N376" i="32"/>
  <c r="M376" i="32"/>
  <c r="L376" i="32"/>
  <c r="K376" i="32"/>
  <c r="J376" i="32"/>
  <c r="I376" i="32"/>
  <c r="H376" i="32"/>
  <c r="G376" i="32"/>
  <c r="F376" i="32"/>
  <c r="E376" i="32"/>
  <c r="D376" i="32"/>
  <c r="C376" i="32"/>
  <c r="B376" i="32"/>
  <c r="O375" i="32"/>
  <c r="N375" i="32"/>
  <c r="M375" i="32"/>
  <c r="L375" i="32"/>
  <c r="K375" i="32"/>
  <c r="J375" i="32"/>
  <c r="I375" i="32"/>
  <c r="H375" i="32"/>
  <c r="G375" i="32"/>
  <c r="F375" i="32"/>
  <c r="E375" i="32"/>
  <c r="D375" i="32"/>
  <c r="C375" i="32"/>
  <c r="B375" i="32"/>
  <c r="K373" i="32"/>
  <c r="O372" i="32"/>
  <c r="N372" i="32"/>
  <c r="N373" i="32" s="1"/>
  <c r="M372" i="32"/>
  <c r="L372" i="32"/>
  <c r="L373" i="32" s="1"/>
  <c r="K372" i="32"/>
  <c r="J372" i="32"/>
  <c r="I372" i="32"/>
  <c r="I373" i="32" s="1"/>
  <c r="H372" i="32"/>
  <c r="H373" i="32" s="1"/>
  <c r="G372" i="32"/>
  <c r="G373" i="32" s="1"/>
  <c r="F372" i="32"/>
  <c r="F373" i="32" s="1"/>
  <c r="E372" i="32"/>
  <c r="D372" i="32"/>
  <c r="C372" i="32"/>
  <c r="C373" i="32" s="1"/>
  <c r="B372" i="32"/>
  <c r="O371" i="32"/>
  <c r="N371" i="32"/>
  <c r="M371" i="32"/>
  <c r="L371" i="32"/>
  <c r="K371" i="32"/>
  <c r="J371" i="32"/>
  <c r="I371" i="32"/>
  <c r="H371" i="32"/>
  <c r="G371" i="32"/>
  <c r="F371" i="32"/>
  <c r="E371" i="32"/>
  <c r="D371" i="32"/>
  <c r="C371" i="32"/>
  <c r="B371" i="32"/>
  <c r="O370" i="32"/>
  <c r="N370" i="32"/>
  <c r="M370" i="32"/>
  <c r="L370" i="32"/>
  <c r="K370" i="32"/>
  <c r="J370" i="32"/>
  <c r="I370" i="32"/>
  <c r="H370" i="32"/>
  <c r="G370" i="32"/>
  <c r="F370" i="32"/>
  <c r="E370" i="32"/>
  <c r="D370" i="32"/>
  <c r="C370" i="32"/>
  <c r="B370" i="32"/>
  <c r="O369" i="32"/>
  <c r="N369" i="32"/>
  <c r="M369" i="32"/>
  <c r="L369" i="32"/>
  <c r="K369" i="32"/>
  <c r="J369" i="32"/>
  <c r="I369" i="32"/>
  <c r="H369" i="32"/>
  <c r="G369" i="32"/>
  <c r="F369" i="32"/>
  <c r="E369" i="32"/>
  <c r="D369" i="32"/>
  <c r="C369" i="32"/>
  <c r="B369" i="32"/>
  <c r="O366" i="32"/>
  <c r="N366" i="32"/>
  <c r="N367" i="32" s="1"/>
  <c r="M366" i="32"/>
  <c r="L366" i="32"/>
  <c r="K366" i="32"/>
  <c r="J366" i="32"/>
  <c r="I366" i="32"/>
  <c r="I367" i="32" s="1"/>
  <c r="H366" i="32"/>
  <c r="G366" i="32"/>
  <c r="F366" i="32"/>
  <c r="F367" i="32" s="1"/>
  <c r="E366" i="32"/>
  <c r="D366" i="32"/>
  <c r="C366" i="32"/>
  <c r="B366" i="32"/>
  <c r="O365" i="32"/>
  <c r="N365" i="32"/>
  <c r="M365" i="32"/>
  <c r="L365" i="32"/>
  <c r="K365" i="32"/>
  <c r="J365" i="32"/>
  <c r="I365" i="32"/>
  <c r="H365" i="32"/>
  <c r="G365" i="32"/>
  <c r="F365" i="32"/>
  <c r="E365" i="32"/>
  <c r="D365" i="32"/>
  <c r="C365" i="32"/>
  <c r="B365" i="32"/>
  <c r="O364" i="32"/>
  <c r="N364" i="32"/>
  <c r="M364" i="32"/>
  <c r="L364" i="32"/>
  <c r="K364" i="32"/>
  <c r="J364" i="32"/>
  <c r="I364" i="32"/>
  <c r="H364" i="32"/>
  <c r="G364" i="32"/>
  <c r="F364" i="32"/>
  <c r="E364" i="32"/>
  <c r="D364" i="32"/>
  <c r="C364" i="32"/>
  <c r="B364" i="32"/>
  <c r="O363" i="32"/>
  <c r="N363" i="32"/>
  <c r="M363" i="32"/>
  <c r="L363" i="32"/>
  <c r="K363" i="32"/>
  <c r="J363" i="32"/>
  <c r="I363" i="32"/>
  <c r="H363" i="32"/>
  <c r="G363" i="32"/>
  <c r="F363" i="32"/>
  <c r="E363" i="32"/>
  <c r="D363" i="32"/>
  <c r="C363" i="32"/>
  <c r="B363" i="32"/>
  <c r="O360" i="32"/>
  <c r="N360" i="32"/>
  <c r="N361" i="32" s="1"/>
  <c r="M360" i="32"/>
  <c r="L360" i="32"/>
  <c r="L361" i="32" s="1"/>
  <c r="K360" i="32"/>
  <c r="K361" i="32" s="1"/>
  <c r="J360" i="32"/>
  <c r="I360" i="32"/>
  <c r="I361" i="32" s="1"/>
  <c r="H360" i="32"/>
  <c r="G360" i="32"/>
  <c r="F360" i="32"/>
  <c r="F361" i="32" s="1"/>
  <c r="E360" i="32"/>
  <c r="D360" i="32"/>
  <c r="D361" i="32" s="1"/>
  <c r="C360" i="32"/>
  <c r="C361" i="32" s="1"/>
  <c r="B360" i="32"/>
  <c r="O359" i="32"/>
  <c r="N359" i="32"/>
  <c r="M359" i="32"/>
  <c r="L359" i="32"/>
  <c r="K359" i="32"/>
  <c r="J359" i="32"/>
  <c r="I359" i="32"/>
  <c r="H359" i="32"/>
  <c r="G359" i="32"/>
  <c r="F359" i="32"/>
  <c r="E359" i="32"/>
  <c r="D359" i="32"/>
  <c r="C359" i="32"/>
  <c r="B359" i="32"/>
  <c r="O358" i="32"/>
  <c r="N358" i="32"/>
  <c r="M358" i="32"/>
  <c r="L358" i="32"/>
  <c r="K358" i="32"/>
  <c r="J358" i="32"/>
  <c r="I358" i="32"/>
  <c r="H358" i="32"/>
  <c r="G358" i="32"/>
  <c r="F358" i="32"/>
  <c r="E358" i="32"/>
  <c r="D358" i="32"/>
  <c r="C358" i="32"/>
  <c r="B358" i="32"/>
  <c r="O357" i="32"/>
  <c r="N357" i="32"/>
  <c r="M357" i="32"/>
  <c r="L357" i="32"/>
  <c r="K357" i="32"/>
  <c r="J357" i="32"/>
  <c r="I357" i="32"/>
  <c r="H357" i="32"/>
  <c r="G357" i="32"/>
  <c r="F357" i="32"/>
  <c r="E357" i="32"/>
  <c r="D357" i="32"/>
  <c r="C357" i="32"/>
  <c r="B357" i="32"/>
  <c r="O354" i="32"/>
  <c r="N354" i="32"/>
  <c r="N355" i="32" s="1"/>
  <c r="M354" i="32"/>
  <c r="L354" i="32"/>
  <c r="L355" i="32" s="1"/>
  <c r="K354" i="32"/>
  <c r="J354" i="32"/>
  <c r="I354" i="32"/>
  <c r="I355" i="32" s="1"/>
  <c r="H354" i="32"/>
  <c r="G354" i="32"/>
  <c r="F354" i="32"/>
  <c r="F355" i="32" s="1"/>
  <c r="E354" i="32"/>
  <c r="D354" i="32"/>
  <c r="D355" i="32" s="1"/>
  <c r="C354" i="32"/>
  <c r="B354" i="32"/>
  <c r="O353" i="32"/>
  <c r="N353" i="32"/>
  <c r="M353" i="32"/>
  <c r="L353" i="32"/>
  <c r="K353" i="32"/>
  <c r="J353" i="32"/>
  <c r="I353" i="32"/>
  <c r="H353" i="32"/>
  <c r="G353" i="32"/>
  <c r="F353" i="32"/>
  <c r="E353" i="32"/>
  <c r="D353" i="32"/>
  <c r="C353" i="32"/>
  <c r="B353" i="32"/>
  <c r="O352" i="32"/>
  <c r="N352" i="32"/>
  <c r="M352" i="32"/>
  <c r="L352" i="32"/>
  <c r="K352" i="32"/>
  <c r="J352" i="32"/>
  <c r="I352" i="32"/>
  <c r="H352" i="32"/>
  <c r="G352" i="32"/>
  <c r="F352" i="32"/>
  <c r="E352" i="32"/>
  <c r="D352" i="32"/>
  <c r="C352" i="32"/>
  <c r="B352" i="32"/>
  <c r="O351" i="32"/>
  <c r="N351" i="32"/>
  <c r="M351" i="32"/>
  <c r="L351" i="32"/>
  <c r="K351" i="32"/>
  <c r="J351" i="32"/>
  <c r="I351" i="32"/>
  <c r="H351" i="32"/>
  <c r="G351" i="32"/>
  <c r="F351" i="32"/>
  <c r="E351" i="32"/>
  <c r="D351" i="32"/>
  <c r="C351" i="32"/>
  <c r="B351" i="32"/>
  <c r="BL215" i="32"/>
  <c r="AX215" i="32"/>
  <c r="AW215" i="32"/>
  <c r="AV215" i="32"/>
  <c r="C543" i="32" s="1"/>
  <c r="AP215" i="32"/>
  <c r="E541" i="32" s="1"/>
  <c r="AJ215" i="32"/>
  <c r="F543" i="32" s="1"/>
  <c r="AH215" i="32"/>
  <c r="G541" i="32" s="1"/>
  <c r="AG215" i="32"/>
  <c r="G542" i="32" s="1"/>
  <c r="AF215" i="32"/>
  <c r="G543" i="32" s="1"/>
  <c r="Z215" i="32"/>
  <c r="I541" i="32" s="1"/>
  <c r="P215" i="32"/>
  <c r="K543" i="32" s="1"/>
  <c r="J215" i="32"/>
  <c r="M541" i="32" s="1"/>
  <c r="D215" i="32"/>
  <c r="N543" i="32" s="1"/>
  <c r="BL213" i="32"/>
  <c r="BK213" i="32"/>
  <c r="BK215" i="32" s="1"/>
  <c r="BJ213" i="32"/>
  <c r="BJ215" i="32" s="1"/>
  <c r="BI213" i="32"/>
  <c r="BI215" i="32" s="1"/>
  <c r="BH213" i="32"/>
  <c r="BH215" i="32" s="1"/>
  <c r="BG213" i="32"/>
  <c r="BG215" i="32" s="1"/>
  <c r="BF213" i="32"/>
  <c r="BF215" i="32" s="1"/>
  <c r="BE213" i="32"/>
  <c r="BE215" i="32" s="1"/>
  <c r="BD213" i="32"/>
  <c r="BD215" i="32" s="1"/>
  <c r="BC213" i="32"/>
  <c r="BC215" i="32" s="1"/>
  <c r="B540" i="32" s="1"/>
  <c r="BB213" i="32"/>
  <c r="BB215" i="32" s="1"/>
  <c r="B541" i="32" s="1"/>
  <c r="BA213" i="32"/>
  <c r="BA215" i="32" s="1"/>
  <c r="B542" i="32" s="1"/>
  <c r="AZ213" i="32"/>
  <c r="AZ215" i="32" s="1"/>
  <c r="B543" i="32" s="1"/>
  <c r="AY213" i="32"/>
  <c r="AY215" i="32" s="1"/>
  <c r="C540" i="32" s="1"/>
  <c r="AX213" i="32"/>
  <c r="AW213" i="32"/>
  <c r="AV213" i="32"/>
  <c r="AU213" i="32"/>
  <c r="AU215" i="32" s="1"/>
  <c r="D540" i="32" s="1"/>
  <c r="AT213" i="32"/>
  <c r="AT215" i="32" s="1"/>
  <c r="D541" i="32" s="1"/>
  <c r="AS213" i="32"/>
  <c r="AS215" i="32" s="1"/>
  <c r="D542" i="32" s="1"/>
  <c r="AR213" i="32"/>
  <c r="AR215" i="32" s="1"/>
  <c r="D543" i="32" s="1"/>
  <c r="AQ213" i="32"/>
  <c r="AQ215" i="32" s="1"/>
  <c r="E540" i="32" s="1"/>
  <c r="AP213" i="32"/>
  <c r="AO213" i="32"/>
  <c r="AO215" i="32" s="1"/>
  <c r="AN213" i="32"/>
  <c r="AN215" i="32" s="1"/>
  <c r="E543" i="32" s="1"/>
  <c r="AM213" i="32"/>
  <c r="AM215" i="32" s="1"/>
  <c r="F540" i="32" s="1"/>
  <c r="AL213" i="32"/>
  <c r="AL215" i="32" s="1"/>
  <c r="F541" i="32" s="1"/>
  <c r="AK213" i="32"/>
  <c r="AK215" i="32" s="1"/>
  <c r="F542" i="32" s="1"/>
  <c r="AJ213" i="32"/>
  <c r="AI213" i="32"/>
  <c r="AI215" i="32" s="1"/>
  <c r="G540" i="32" s="1"/>
  <c r="AH213" i="32"/>
  <c r="AG213" i="32"/>
  <c r="AF213" i="32"/>
  <c r="AE213" i="32"/>
  <c r="AE215" i="32" s="1"/>
  <c r="H540" i="32" s="1"/>
  <c r="AD213" i="32"/>
  <c r="AD215" i="32" s="1"/>
  <c r="H541" i="32" s="1"/>
  <c r="AC213" i="32"/>
  <c r="AC215" i="32" s="1"/>
  <c r="H542" i="32" s="1"/>
  <c r="AB213" i="32"/>
  <c r="AB215" i="32" s="1"/>
  <c r="H543" i="32" s="1"/>
  <c r="AA213" i="32"/>
  <c r="AA215" i="32" s="1"/>
  <c r="I540" i="32" s="1"/>
  <c r="Z213" i="32"/>
  <c r="Y213" i="32"/>
  <c r="Y215" i="32" s="1"/>
  <c r="I542" i="32" s="1"/>
  <c r="X213" i="32"/>
  <c r="X215" i="32" s="1"/>
  <c r="I543" i="32" s="1"/>
  <c r="W213" i="32"/>
  <c r="W215" i="32" s="1"/>
  <c r="J540" i="32" s="1"/>
  <c r="V213" i="32"/>
  <c r="V215" i="32" s="1"/>
  <c r="J541" i="32" s="1"/>
  <c r="U213" i="32"/>
  <c r="U215" i="32" s="1"/>
  <c r="J542" i="32" s="1"/>
  <c r="T213" i="32"/>
  <c r="T215" i="32" s="1"/>
  <c r="J543" i="32" s="1"/>
  <c r="S213" i="32"/>
  <c r="S215" i="32" s="1"/>
  <c r="K540" i="32" s="1"/>
  <c r="R213" i="32"/>
  <c r="R215" i="32" s="1"/>
  <c r="K541" i="32" s="1"/>
  <c r="Q213" i="32"/>
  <c r="Q215" i="32" s="1"/>
  <c r="K542" i="32" s="1"/>
  <c r="P213" i="32"/>
  <c r="O213" i="32"/>
  <c r="O215" i="32" s="1"/>
  <c r="L540" i="32" s="1"/>
  <c r="N213" i="32"/>
  <c r="N215" i="32" s="1"/>
  <c r="L541" i="32" s="1"/>
  <c r="M213" i="32"/>
  <c r="M215" i="32" s="1"/>
  <c r="L542" i="32" s="1"/>
  <c r="L213" i="32"/>
  <c r="L215" i="32" s="1"/>
  <c r="L543" i="32" s="1"/>
  <c r="K213" i="32"/>
  <c r="K215" i="32" s="1"/>
  <c r="M540" i="32" s="1"/>
  <c r="J213" i="32"/>
  <c r="I213" i="32"/>
  <c r="I215" i="32" s="1"/>
  <c r="H213" i="32"/>
  <c r="H215" i="32" s="1"/>
  <c r="M543" i="32" s="1"/>
  <c r="G213" i="32"/>
  <c r="G215" i="32" s="1"/>
  <c r="N540" i="32" s="1"/>
  <c r="F213" i="32"/>
  <c r="F215" i="32" s="1"/>
  <c r="N541" i="32" s="1"/>
  <c r="E213" i="32"/>
  <c r="E215" i="32" s="1"/>
  <c r="N542" i="32" s="1"/>
  <c r="D213" i="32"/>
  <c r="C213" i="32"/>
  <c r="C215" i="32" s="1"/>
  <c r="O540" i="32" s="1"/>
  <c r="B213" i="32"/>
  <c r="B215" i="32" s="1"/>
  <c r="O541" i="32" s="1"/>
  <c r="BK123" i="32"/>
  <c r="BJ123" i="32"/>
  <c r="BI123" i="32"/>
  <c r="BH123" i="32"/>
  <c r="BG123" i="32"/>
  <c r="BF123" i="32"/>
  <c r="BE123" i="32"/>
  <c r="BD123" i="32"/>
  <c r="BK122" i="32"/>
  <c r="BK124" i="32" s="1"/>
  <c r="BK125" i="32" s="1"/>
  <c r="BJ122" i="32"/>
  <c r="BJ124" i="32" s="1"/>
  <c r="BI122" i="32"/>
  <c r="BI124" i="32" s="1"/>
  <c r="BI125" i="32" s="1"/>
  <c r="BH122" i="32"/>
  <c r="BH124" i="32" s="1"/>
  <c r="BG122" i="32"/>
  <c r="BG124" i="32" s="1"/>
  <c r="BF122" i="32"/>
  <c r="BF124" i="32" s="1"/>
  <c r="BE122" i="32"/>
  <c r="BE124" i="32" s="1"/>
  <c r="BE125" i="32" s="1"/>
  <c r="BD122" i="32"/>
  <c r="BD124" i="32" s="1"/>
  <c r="BD125" i="32" s="1"/>
  <c r="BK121" i="32"/>
  <c r="BJ121" i="32"/>
  <c r="BI121" i="32"/>
  <c r="BH121" i="32"/>
  <c r="BG121" i="32"/>
  <c r="BF121" i="32"/>
  <c r="BE121" i="32"/>
  <c r="BD121" i="32"/>
  <c r="BK120" i="32"/>
  <c r="BJ120" i="32"/>
  <c r="BI120" i="32"/>
  <c r="BH120" i="32"/>
  <c r="BG120" i="32"/>
  <c r="BF120" i="32"/>
  <c r="BE120" i="32"/>
  <c r="BD120" i="32"/>
  <c r="BK119" i="32"/>
  <c r="BJ119" i="32"/>
  <c r="BI119" i="32"/>
  <c r="BH119" i="32"/>
  <c r="BG119" i="32"/>
  <c r="BF119" i="32"/>
  <c r="BE119" i="32"/>
  <c r="BD119" i="32"/>
  <c r="C642" i="30"/>
  <c r="D642" i="30"/>
  <c r="E642" i="30"/>
  <c r="F642" i="30"/>
  <c r="G642" i="30"/>
  <c r="H642" i="30"/>
  <c r="I642" i="30"/>
  <c r="J642" i="30"/>
  <c r="N721" i="30"/>
  <c r="O720" i="30"/>
  <c r="M717" i="30"/>
  <c r="N716" i="30"/>
  <c r="O716" i="30" s="1"/>
  <c r="L713" i="30"/>
  <c r="M712" i="30"/>
  <c r="M713" i="30" s="1"/>
  <c r="L709" i="30"/>
  <c r="K709" i="30"/>
  <c r="M708" i="30"/>
  <c r="N708" i="30" s="1"/>
  <c r="O708" i="30" s="1"/>
  <c r="L708" i="30"/>
  <c r="J705" i="30"/>
  <c r="K704" i="30"/>
  <c r="I701" i="30"/>
  <c r="J700" i="30"/>
  <c r="J701" i="30" s="1"/>
  <c r="H697" i="30"/>
  <c r="I696" i="30"/>
  <c r="J696" i="30" s="1"/>
  <c r="G693" i="30"/>
  <c r="H692" i="30"/>
  <c r="H693" i="30" s="1"/>
  <c r="G689" i="30"/>
  <c r="F689" i="30"/>
  <c r="G688" i="30"/>
  <c r="H688" i="30" s="1"/>
  <c r="E685" i="30"/>
  <c r="G684" i="30"/>
  <c r="G685" i="30" s="1"/>
  <c r="F684" i="30"/>
  <c r="F685" i="30" s="1"/>
  <c r="D681" i="30"/>
  <c r="E680" i="30"/>
  <c r="E681" i="30" s="1"/>
  <c r="C677" i="30"/>
  <c r="D676" i="30"/>
  <c r="B673" i="30"/>
  <c r="C672" i="30"/>
  <c r="C673" i="30" s="1"/>
  <c r="N669" i="30"/>
  <c r="O664" i="30"/>
  <c r="O661" i="30"/>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L614" i="30"/>
  <c r="K614" i="30"/>
  <c r="J614" i="30"/>
  <c r="I614" i="30"/>
  <c r="H614" i="30"/>
  <c r="G614" i="30"/>
  <c r="F614" i="30"/>
  <c r="E614" i="30"/>
  <c r="D614" i="30"/>
  <c r="C614" i="30"/>
  <c r="B614" i="30"/>
  <c r="O613" i="30"/>
  <c r="N613" i="30"/>
  <c r="M613" i="30"/>
  <c r="L613" i="30"/>
  <c r="K613" i="30"/>
  <c r="J613" i="30"/>
  <c r="I613" i="30"/>
  <c r="H613" i="30"/>
  <c r="G613" i="30"/>
  <c r="F613" i="30"/>
  <c r="E613" i="30"/>
  <c r="D613" i="30"/>
  <c r="C613" i="30"/>
  <c r="B613" i="30"/>
  <c r="O612" i="30"/>
  <c r="N612" i="30"/>
  <c r="M612" i="30"/>
  <c r="L612" i="30"/>
  <c r="K612" i="30"/>
  <c r="J612" i="30"/>
  <c r="I612" i="30"/>
  <c r="H612" i="30"/>
  <c r="G612" i="30"/>
  <c r="F612" i="30"/>
  <c r="E612" i="30"/>
  <c r="D612" i="30"/>
  <c r="C612" i="30"/>
  <c r="B612" i="30"/>
  <c r="O611" i="30"/>
  <c r="N611" i="30"/>
  <c r="M611" i="30"/>
  <c r="L611" i="30"/>
  <c r="K611" i="30"/>
  <c r="J611" i="30"/>
  <c r="I611" i="30"/>
  <c r="H611" i="30"/>
  <c r="G611" i="30"/>
  <c r="F611" i="30"/>
  <c r="E611" i="30"/>
  <c r="D611" i="30"/>
  <c r="C611" i="30"/>
  <c r="B611" i="30"/>
  <c r="B607" i="30"/>
  <c r="L606" i="30"/>
  <c r="N605" i="30"/>
  <c r="O602" i="30"/>
  <c r="N602" i="30"/>
  <c r="N608" i="30" s="1"/>
  <c r="M602" i="30"/>
  <c r="L602" i="30"/>
  <c r="L608" i="30" s="1"/>
  <c r="K602" i="30"/>
  <c r="J602" i="30"/>
  <c r="I602" i="30"/>
  <c r="I608" i="30" s="1"/>
  <c r="H602" i="30"/>
  <c r="H608" i="30" s="1"/>
  <c r="G602" i="30"/>
  <c r="F602" i="30"/>
  <c r="F608" i="30" s="1"/>
  <c r="E602" i="30"/>
  <c r="D602" i="30"/>
  <c r="D608" i="30" s="1"/>
  <c r="C602" i="30"/>
  <c r="B602" i="30"/>
  <c r="O601" i="30"/>
  <c r="O607" i="30" s="1"/>
  <c r="N601" i="30"/>
  <c r="M601" i="30"/>
  <c r="M607" i="30" s="1"/>
  <c r="L601" i="30"/>
  <c r="L607" i="30" s="1"/>
  <c r="K601" i="30"/>
  <c r="J601" i="30"/>
  <c r="J607" i="30" s="1"/>
  <c r="I601" i="30"/>
  <c r="I607" i="30" s="1"/>
  <c r="H601" i="30"/>
  <c r="H607" i="30" s="1"/>
  <c r="G601" i="30"/>
  <c r="G607" i="30" s="1"/>
  <c r="F601" i="30"/>
  <c r="F607" i="30" s="1"/>
  <c r="E601" i="30"/>
  <c r="E607" i="30" s="1"/>
  <c r="D601" i="30"/>
  <c r="D607" i="30" s="1"/>
  <c r="C601" i="30"/>
  <c r="C607" i="30" s="1"/>
  <c r="B601" i="30"/>
  <c r="O600" i="30"/>
  <c r="O606" i="30" s="1"/>
  <c r="N600" i="30"/>
  <c r="N606" i="30" s="1"/>
  <c r="M600" i="30"/>
  <c r="M606" i="30" s="1"/>
  <c r="L600" i="30"/>
  <c r="K600" i="30"/>
  <c r="K606" i="30" s="1"/>
  <c r="J600" i="30"/>
  <c r="J606" i="30" s="1"/>
  <c r="I600" i="30"/>
  <c r="I606" i="30" s="1"/>
  <c r="H600" i="30"/>
  <c r="H606" i="30" s="1"/>
  <c r="G600" i="30"/>
  <c r="G606" i="30" s="1"/>
  <c r="F600" i="30"/>
  <c r="F606" i="30" s="1"/>
  <c r="E600" i="30"/>
  <c r="E606" i="30" s="1"/>
  <c r="D600" i="30"/>
  <c r="D606" i="30" s="1"/>
  <c r="C600" i="30"/>
  <c r="C606" i="30" s="1"/>
  <c r="B600" i="30"/>
  <c r="B606" i="30" s="1"/>
  <c r="O599" i="30"/>
  <c r="O605" i="30" s="1"/>
  <c r="N599" i="30"/>
  <c r="M599" i="30"/>
  <c r="M605" i="30" s="1"/>
  <c r="L599" i="30"/>
  <c r="L605" i="30" s="1"/>
  <c r="K599" i="30"/>
  <c r="K605" i="30" s="1"/>
  <c r="J599" i="30"/>
  <c r="J605" i="30" s="1"/>
  <c r="I599" i="30"/>
  <c r="I605" i="30" s="1"/>
  <c r="H599" i="30"/>
  <c r="H605" i="30" s="1"/>
  <c r="G599" i="30"/>
  <c r="G605" i="30" s="1"/>
  <c r="F599" i="30"/>
  <c r="F605" i="30" s="1"/>
  <c r="E599" i="30"/>
  <c r="E605" i="30" s="1"/>
  <c r="D599" i="30"/>
  <c r="D605" i="30" s="1"/>
  <c r="C599" i="30"/>
  <c r="C605" i="30" s="1"/>
  <c r="B599" i="30"/>
  <c r="B605" i="30" s="1"/>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M585" i="30"/>
  <c r="L585" i="30"/>
  <c r="K585" i="30"/>
  <c r="J585" i="30"/>
  <c r="I585" i="30"/>
  <c r="H585" i="30"/>
  <c r="G585" i="30"/>
  <c r="F585" i="30"/>
  <c r="E585" i="30"/>
  <c r="D585" i="30"/>
  <c r="C585" i="30"/>
  <c r="B585" i="30"/>
  <c r="O584" i="30"/>
  <c r="N584" i="30"/>
  <c r="M584" i="30"/>
  <c r="L584" i="30"/>
  <c r="L588" i="30" s="1"/>
  <c r="K584" i="30"/>
  <c r="K588" i="30" s="1"/>
  <c r="J584" i="30"/>
  <c r="J588" i="30" s="1"/>
  <c r="I584" i="30"/>
  <c r="H584" i="30"/>
  <c r="H588" i="30" s="1"/>
  <c r="G584" i="30"/>
  <c r="F584" i="30"/>
  <c r="F588" i="30" s="1"/>
  <c r="E584" i="30"/>
  <c r="D584" i="30"/>
  <c r="D588" i="30" s="1"/>
  <c r="C584" i="30"/>
  <c r="C588" i="30" s="1"/>
  <c r="B584" i="30"/>
  <c r="B588" i="30" s="1"/>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E579" i="30"/>
  <c r="D579" i="30"/>
  <c r="C579" i="30"/>
  <c r="B579" i="30"/>
  <c r="O578" i="30"/>
  <c r="N578" i="30"/>
  <c r="M578" i="30"/>
  <c r="L578" i="30"/>
  <c r="K578" i="30"/>
  <c r="J578" i="30"/>
  <c r="I578" i="30"/>
  <c r="H578" i="30"/>
  <c r="G578" i="30"/>
  <c r="F578" i="30"/>
  <c r="E578" i="30"/>
  <c r="D578" i="30"/>
  <c r="C578" i="30"/>
  <c r="B578" i="30"/>
  <c r="O577" i="30"/>
  <c r="N577" i="30"/>
  <c r="N581" i="30" s="1"/>
  <c r="M577" i="30"/>
  <c r="L577" i="30"/>
  <c r="L581" i="30" s="1"/>
  <c r="K577" i="30"/>
  <c r="J577" i="30"/>
  <c r="J581" i="30" s="1"/>
  <c r="I577" i="30"/>
  <c r="H577" i="30"/>
  <c r="H581" i="30" s="1"/>
  <c r="G577" i="30"/>
  <c r="F577" i="30"/>
  <c r="F581" i="30" s="1"/>
  <c r="E577" i="30"/>
  <c r="D577" i="30"/>
  <c r="D581" i="30" s="1"/>
  <c r="C577" i="30"/>
  <c r="B577" i="30"/>
  <c r="B581" i="30" s="1"/>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K567" i="30" s="1"/>
  <c r="J563" i="30"/>
  <c r="J567" i="30" s="1"/>
  <c r="I563" i="30"/>
  <c r="H563" i="30"/>
  <c r="G563" i="30"/>
  <c r="F563" i="30"/>
  <c r="E563" i="30"/>
  <c r="D563" i="30"/>
  <c r="C563" i="30"/>
  <c r="C567" i="30" s="1"/>
  <c r="B563" i="30"/>
  <c r="B567" i="30" s="1"/>
  <c r="O543" i="30"/>
  <c r="M543" i="30"/>
  <c r="F543" i="30"/>
  <c r="E543" i="30"/>
  <c r="D543" i="30"/>
  <c r="C543" i="30"/>
  <c r="B543" i="30"/>
  <c r="O542" i="30"/>
  <c r="K542" i="30"/>
  <c r="G542" i="30"/>
  <c r="F542" i="30"/>
  <c r="E542" i="30"/>
  <c r="D542" i="30"/>
  <c r="C542" i="30"/>
  <c r="B542" i="30"/>
  <c r="G541" i="30"/>
  <c r="F541" i="30"/>
  <c r="E541" i="30"/>
  <c r="D541" i="30"/>
  <c r="C541" i="30"/>
  <c r="B541" i="30"/>
  <c r="G540" i="30"/>
  <c r="F540" i="30"/>
  <c r="F544" i="30" s="1"/>
  <c r="E540" i="30"/>
  <c r="D540" i="30"/>
  <c r="D544" i="30" s="1"/>
  <c r="C540" i="30"/>
  <c r="B540" i="30"/>
  <c r="O535" i="30"/>
  <c r="N535" i="30"/>
  <c r="M535" i="30"/>
  <c r="L535" i="30"/>
  <c r="K535" i="30"/>
  <c r="J535" i="30"/>
  <c r="I535" i="30"/>
  <c r="H535" i="30"/>
  <c r="G535" i="30"/>
  <c r="F535" i="30"/>
  <c r="E535" i="30"/>
  <c r="D535" i="30"/>
  <c r="C535" i="30"/>
  <c r="B535" i="30"/>
  <c r="O534" i="30"/>
  <c r="N534" i="30"/>
  <c r="M534" i="30"/>
  <c r="L534" i="30"/>
  <c r="K534" i="30"/>
  <c r="J534" i="30"/>
  <c r="J536" i="30" s="1"/>
  <c r="I534" i="30"/>
  <c r="H534" i="30"/>
  <c r="G534" i="30"/>
  <c r="F534" i="30"/>
  <c r="E534" i="30"/>
  <c r="D534" i="30"/>
  <c r="C534" i="30"/>
  <c r="B534" i="30"/>
  <c r="O533" i="30"/>
  <c r="N533" i="30"/>
  <c r="M533" i="30"/>
  <c r="L533" i="30"/>
  <c r="K533" i="30"/>
  <c r="J533" i="30"/>
  <c r="I533" i="30"/>
  <c r="H533" i="30"/>
  <c r="G533" i="30"/>
  <c r="F533" i="30"/>
  <c r="E533" i="30"/>
  <c r="D533" i="30"/>
  <c r="C533" i="30"/>
  <c r="B533" i="30"/>
  <c r="O532" i="30"/>
  <c r="O536" i="30" s="1"/>
  <c r="N532" i="30"/>
  <c r="M532" i="30"/>
  <c r="L532" i="30"/>
  <c r="L536" i="30" s="1"/>
  <c r="K532" i="30"/>
  <c r="J532" i="30"/>
  <c r="I532" i="30"/>
  <c r="H532" i="30"/>
  <c r="G532" i="30"/>
  <c r="G536" i="30" s="1"/>
  <c r="F532" i="30"/>
  <c r="F536" i="30" s="1"/>
  <c r="E532" i="30"/>
  <c r="D532" i="30"/>
  <c r="D536" i="30" s="1"/>
  <c r="C532" i="30"/>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N525" i="30"/>
  <c r="M525" i="30"/>
  <c r="L525" i="30"/>
  <c r="K525" i="30"/>
  <c r="J525" i="30"/>
  <c r="I525" i="30"/>
  <c r="H525" i="30"/>
  <c r="G525" i="30"/>
  <c r="F525" i="30"/>
  <c r="E525" i="30"/>
  <c r="D525" i="30"/>
  <c r="C525" i="30"/>
  <c r="B525" i="30"/>
  <c r="O524" i="30"/>
  <c r="O528" i="30" s="1"/>
  <c r="N524" i="30"/>
  <c r="M524" i="30"/>
  <c r="M528" i="30" s="1"/>
  <c r="L524" i="30"/>
  <c r="K524" i="30"/>
  <c r="J524" i="30"/>
  <c r="I524" i="30"/>
  <c r="H524" i="30"/>
  <c r="H528" i="30" s="1"/>
  <c r="G524" i="30"/>
  <c r="G528" i="30" s="1"/>
  <c r="F524" i="30"/>
  <c r="E524" i="30"/>
  <c r="E528" i="30" s="1"/>
  <c r="D524" i="30"/>
  <c r="C524" i="30"/>
  <c r="B524" i="30"/>
  <c r="O519" i="30"/>
  <c r="N519" i="30"/>
  <c r="M519" i="30"/>
  <c r="L519" i="30"/>
  <c r="K519" i="30"/>
  <c r="J519" i="30"/>
  <c r="I519" i="30"/>
  <c r="H519" i="30"/>
  <c r="G519" i="30"/>
  <c r="F519" i="30"/>
  <c r="E519" i="30"/>
  <c r="D519" i="30"/>
  <c r="C519" i="30"/>
  <c r="B519" i="30"/>
  <c r="O518" i="30"/>
  <c r="N518" i="30"/>
  <c r="M518" i="30"/>
  <c r="L518" i="30"/>
  <c r="K518" i="30"/>
  <c r="J518" i="30"/>
  <c r="I518" i="30"/>
  <c r="H518" i="30"/>
  <c r="G518" i="30"/>
  <c r="F518" i="30"/>
  <c r="E518" i="30"/>
  <c r="D518" i="30"/>
  <c r="C518" i="30"/>
  <c r="B518" i="30"/>
  <c r="O517" i="30"/>
  <c r="N517" i="30"/>
  <c r="M517" i="30"/>
  <c r="L517" i="30"/>
  <c r="K517" i="30"/>
  <c r="J517" i="30"/>
  <c r="I517" i="30"/>
  <c r="H517" i="30"/>
  <c r="G517" i="30"/>
  <c r="F517" i="30"/>
  <c r="E517" i="30"/>
  <c r="D517" i="30"/>
  <c r="C517" i="30"/>
  <c r="B517" i="30"/>
  <c r="O516" i="30"/>
  <c r="O520" i="30" s="1"/>
  <c r="N516" i="30"/>
  <c r="M516" i="30"/>
  <c r="L516" i="30"/>
  <c r="K516" i="30"/>
  <c r="J516" i="30"/>
  <c r="I516" i="30"/>
  <c r="H516" i="30"/>
  <c r="H520" i="30" s="1"/>
  <c r="G516" i="30"/>
  <c r="F516" i="30"/>
  <c r="E516" i="30"/>
  <c r="D516" i="30"/>
  <c r="C516" i="30"/>
  <c r="B516"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E501" i="30"/>
  <c r="D501" i="30"/>
  <c r="C501" i="30"/>
  <c r="B501" i="30"/>
  <c r="O500" i="30"/>
  <c r="N500" i="30"/>
  <c r="M500" i="30"/>
  <c r="L500" i="30"/>
  <c r="K500" i="30"/>
  <c r="J500" i="30"/>
  <c r="I500" i="30"/>
  <c r="H500" i="30"/>
  <c r="G500" i="30"/>
  <c r="F500" i="30"/>
  <c r="E500" i="30"/>
  <c r="D500" i="30"/>
  <c r="C500" i="30"/>
  <c r="B500" i="30"/>
  <c r="O499" i="30"/>
  <c r="N499" i="30"/>
  <c r="M499" i="30"/>
  <c r="L499" i="30"/>
  <c r="L503" i="30" s="1"/>
  <c r="K499" i="30"/>
  <c r="J499" i="30"/>
  <c r="I499" i="30"/>
  <c r="H499" i="30"/>
  <c r="G499" i="30"/>
  <c r="F499" i="30"/>
  <c r="F503" i="30" s="1"/>
  <c r="E499" i="30"/>
  <c r="D499" i="30"/>
  <c r="D503" i="30" s="1"/>
  <c r="C499" i="30"/>
  <c r="C503" i="30" s="1"/>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N493" i="30"/>
  <c r="M493" i="30"/>
  <c r="L493" i="30"/>
  <c r="K493" i="30"/>
  <c r="J493" i="30"/>
  <c r="I493" i="30"/>
  <c r="H493" i="30"/>
  <c r="G493" i="30"/>
  <c r="F493" i="30"/>
  <c r="E493" i="30"/>
  <c r="D493" i="30"/>
  <c r="C493" i="30"/>
  <c r="B493" i="30"/>
  <c r="O492" i="30"/>
  <c r="O496" i="30" s="1"/>
  <c r="N492" i="30"/>
  <c r="N496" i="30" s="1"/>
  <c r="M492" i="30"/>
  <c r="L492" i="30"/>
  <c r="L496" i="30" s="1"/>
  <c r="K492" i="30"/>
  <c r="J492" i="30"/>
  <c r="I492" i="30"/>
  <c r="H492" i="30"/>
  <c r="G492" i="30"/>
  <c r="G496" i="30" s="1"/>
  <c r="F492" i="30"/>
  <c r="F496" i="30" s="1"/>
  <c r="E492" i="30"/>
  <c r="D492" i="30"/>
  <c r="D496" i="30" s="1"/>
  <c r="C492" i="30"/>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M487" i="30"/>
  <c r="L487" i="30"/>
  <c r="K487" i="30"/>
  <c r="J487" i="30"/>
  <c r="I487" i="30"/>
  <c r="H487" i="30"/>
  <c r="G487" i="30"/>
  <c r="F487" i="30"/>
  <c r="E487" i="30"/>
  <c r="D487" i="30"/>
  <c r="C487" i="30"/>
  <c r="B487" i="30"/>
  <c r="O486" i="30"/>
  <c r="O490" i="30" s="1"/>
  <c r="N486" i="30"/>
  <c r="N490" i="30" s="1"/>
  <c r="M486" i="30"/>
  <c r="L486" i="30"/>
  <c r="L490" i="30" s="1"/>
  <c r="K486" i="30"/>
  <c r="J486" i="30"/>
  <c r="I486" i="30"/>
  <c r="H486" i="30"/>
  <c r="G486" i="30"/>
  <c r="G490" i="30" s="1"/>
  <c r="F486" i="30"/>
  <c r="F490" i="30" s="1"/>
  <c r="E486" i="30"/>
  <c r="D486" i="30"/>
  <c r="D490" i="30" s="1"/>
  <c r="C486" i="30"/>
  <c r="B486" i="30"/>
  <c r="O483" i="30"/>
  <c r="N483" i="30"/>
  <c r="M483" i="30"/>
  <c r="L483" i="30"/>
  <c r="K483" i="30"/>
  <c r="J483" i="30"/>
  <c r="I483" i="30"/>
  <c r="H483" i="30"/>
  <c r="G483" i="30"/>
  <c r="F483" i="30"/>
  <c r="E483" i="30"/>
  <c r="D483" i="30"/>
  <c r="C483" i="30"/>
  <c r="B483" i="30"/>
  <c r="O482" i="30"/>
  <c r="N482" i="30"/>
  <c r="M482" i="30"/>
  <c r="L482" i="30"/>
  <c r="K482" i="30"/>
  <c r="J482" i="30"/>
  <c r="I482" i="30"/>
  <c r="H482" i="30"/>
  <c r="G482" i="30"/>
  <c r="F482" i="30"/>
  <c r="E482" i="30"/>
  <c r="D482" i="30"/>
  <c r="C482" i="30"/>
  <c r="B482" i="30"/>
  <c r="O481" i="30"/>
  <c r="N481" i="30"/>
  <c r="M481" i="30"/>
  <c r="L481" i="30"/>
  <c r="K481" i="30"/>
  <c r="J481" i="30"/>
  <c r="I481" i="30"/>
  <c r="H481" i="30"/>
  <c r="G481" i="30"/>
  <c r="F481" i="30"/>
  <c r="E481" i="30"/>
  <c r="D481" i="30"/>
  <c r="C481" i="30"/>
  <c r="B481" i="30"/>
  <c r="O480" i="30"/>
  <c r="N480" i="30"/>
  <c r="M480" i="30"/>
  <c r="M484" i="30" s="1"/>
  <c r="L480" i="30"/>
  <c r="K480" i="30"/>
  <c r="J480" i="30"/>
  <c r="I480" i="30"/>
  <c r="H480" i="30"/>
  <c r="H484" i="30" s="1"/>
  <c r="G480" i="30"/>
  <c r="G484" i="30" s="1"/>
  <c r="F480" i="30"/>
  <c r="E480" i="30"/>
  <c r="E484" i="30" s="1"/>
  <c r="D480" i="30"/>
  <c r="C480" i="30"/>
  <c r="C484" i="30" s="1"/>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N475" i="30"/>
  <c r="M475" i="30"/>
  <c r="L475" i="30"/>
  <c r="K475" i="30"/>
  <c r="J475" i="30"/>
  <c r="I475" i="30"/>
  <c r="H475" i="30"/>
  <c r="G475" i="30"/>
  <c r="F475" i="30"/>
  <c r="E475" i="30"/>
  <c r="D475" i="30"/>
  <c r="C475" i="30"/>
  <c r="B475" i="30"/>
  <c r="O474" i="30"/>
  <c r="N474" i="30"/>
  <c r="M474" i="30"/>
  <c r="L474" i="30"/>
  <c r="K474" i="30"/>
  <c r="J474" i="30"/>
  <c r="I474" i="30"/>
  <c r="I478" i="30" s="1"/>
  <c r="H474" i="30"/>
  <c r="H478" i="30" s="1"/>
  <c r="G474" i="30"/>
  <c r="F474" i="30"/>
  <c r="F478" i="30" s="1"/>
  <c r="E474" i="30"/>
  <c r="D474" i="30"/>
  <c r="C474" i="30"/>
  <c r="C478" i="30" s="1"/>
  <c r="B474" i="30"/>
  <c r="I472" i="30"/>
  <c r="O471" i="30"/>
  <c r="N471" i="30"/>
  <c r="M471" i="30"/>
  <c r="L471" i="30"/>
  <c r="K471" i="30"/>
  <c r="J471" i="30"/>
  <c r="I471" i="30"/>
  <c r="H471" i="30"/>
  <c r="G471" i="30"/>
  <c r="F471" i="30"/>
  <c r="E471" i="30"/>
  <c r="D471" i="30"/>
  <c r="C471" i="30"/>
  <c r="B471" i="30"/>
  <c r="O470" i="30"/>
  <c r="N470" i="30"/>
  <c r="M470" i="30"/>
  <c r="L470" i="30"/>
  <c r="K470" i="30"/>
  <c r="J470" i="30"/>
  <c r="I470" i="30"/>
  <c r="H470" i="30"/>
  <c r="G470" i="30"/>
  <c r="F470" i="30"/>
  <c r="E470" i="30"/>
  <c r="D470" i="30"/>
  <c r="C470" i="30"/>
  <c r="B470" i="30"/>
  <c r="O469" i="30"/>
  <c r="N469" i="30"/>
  <c r="M469" i="30"/>
  <c r="L469" i="30"/>
  <c r="K469" i="30"/>
  <c r="J469" i="30"/>
  <c r="I469" i="30"/>
  <c r="H469" i="30"/>
  <c r="G469" i="30"/>
  <c r="F469" i="30"/>
  <c r="E469" i="30"/>
  <c r="D469" i="30"/>
  <c r="C469" i="30"/>
  <c r="B469" i="30"/>
  <c r="O468" i="30"/>
  <c r="N468" i="30"/>
  <c r="M468" i="30"/>
  <c r="L468" i="30"/>
  <c r="K468" i="30"/>
  <c r="J468" i="30"/>
  <c r="J472" i="30" s="1"/>
  <c r="I468" i="30"/>
  <c r="H468" i="30"/>
  <c r="G468" i="30"/>
  <c r="G472" i="30" s="1"/>
  <c r="F468" i="30"/>
  <c r="E468" i="30"/>
  <c r="D468" i="30"/>
  <c r="C468" i="30"/>
  <c r="B468" i="30"/>
  <c r="B472" i="30" s="1"/>
  <c r="O464" i="30"/>
  <c r="O510" i="30" s="1"/>
  <c r="O550" i="30" s="1"/>
  <c r="N464" i="30"/>
  <c r="N510" i="30" s="1"/>
  <c r="M464" i="30"/>
  <c r="M510" i="30" s="1"/>
  <c r="L464" i="30"/>
  <c r="L510" i="30" s="1"/>
  <c r="K464" i="30"/>
  <c r="K510" i="30" s="1"/>
  <c r="J464" i="30"/>
  <c r="J510" i="30" s="1"/>
  <c r="I464" i="30"/>
  <c r="H464" i="30"/>
  <c r="H510" i="30" s="1"/>
  <c r="G464" i="30"/>
  <c r="G510" i="30" s="1"/>
  <c r="F464" i="30"/>
  <c r="F510" i="30" s="1"/>
  <c r="F550" i="30" s="1"/>
  <c r="E464" i="30"/>
  <c r="E510" i="30" s="1"/>
  <c r="D464" i="30"/>
  <c r="D510" i="30" s="1"/>
  <c r="D550" i="30" s="1"/>
  <c r="C464" i="30"/>
  <c r="C510" i="30" s="1"/>
  <c r="C550" i="30" s="1"/>
  <c r="B464" i="30"/>
  <c r="B510" i="30" s="1"/>
  <c r="B550" i="30" s="1"/>
  <c r="O463" i="30"/>
  <c r="N463" i="30"/>
  <c r="N509" i="30" s="1"/>
  <c r="M463" i="30"/>
  <c r="M509" i="30" s="1"/>
  <c r="L463" i="30"/>
  <c r="L509" i="30" s="1"/>
  <c r="K463" i="30"/>
  <c r="K509" i="30" s="1"/>
  <c r="J463" i="30"/>
  <c r="J509" i="30" s="1"/>
  <c r="I463" i="30"/>
  <c r="I509" i="30" s="1"/>
  <c r="H463" i="30"/>
  <c r="H509" i="30" s="1"/>
  <c r="G463" i="30"/>
  <c r="F463" i="30"/>
  <c r="F509" i="30" s="1"/>
  <c r="F549" i="30" s="1"/>
  <c r="E463" i="30"/>
  <c r="E509" i="30" s="1"/>
  <c r="E549" i="30" s="1"/>
  <c r="D463" i="30"/>
  <c r="D509" i="30" s="1"/>
  <c r="D549" i="30" s="1"/>
  <c r="C463" i="30"/>
  <c r="C509" i="30" s="1"/>
  <c r="B463" i="30"/>
  <c r="B509" i="30" s="1"/>
  <c r="B549" i="30" s="1"/>
  <c r="O462" i="30"/>
  <c r="O508" i="30" s="1"/>
  <c r="N462" i="30"/>
  <c r="M462" i="30"/>
  <c r="L462" i="30"/>
  <c r="L508" i="30" s="1"/>
  <c r="K462" i="30"/>
  <c r="K508" i="30" s="1"/>
  <c r="J462" i="30"/>
  <c r="J508" i="30" s="1"/>
  <c r="I462" i="30"/>
  <c r="I508" i="30" s="1"/>
  <c r="H462" i="30"/>
  <c r="H508" i="30" s="1"/>
  <c r="G462" i="30"/>
  <c r="G508" i="30" s="1"/>
  <c r="G548" i="30" s="1"/>
  <c r="F462" i="30"/>
  <c r="F508" i="30" s="1"/>
  <c r="F548" i="30" s="1"/>
  <c r="E462" i="30"/>
  <c r="D462" i="30"/>
  <c r="D508" i="30" s="1"/>
  <c r="D548" i="30" s="1"/>
  <c r="C462" i="30"/>
  <c r="C508" i="30" s="1"/>
  <c r="C548" i="30" s="1"/>
  <c r="C571" i="30" s="1"/>
  <c r="B462" i="30"/>
  <c r="B508" i="30" s="1"/>
  <c r="B548" i="30" s="1"/>
  <c r="O461" i="30"/>
  <c r="O507" i="30" s="1"/>
  <c r="N461" i="30"/>
  <c r="N507" i="30" s="1"/>
  <c r="M461" i="30"/>
  <c r="M507" i="30" s="1"/>
  <c r="L461" i="30"/>
  <c r="L507" i="30" s="1"/>
  <c r="K461" i="30"/>
  <c r="J461" i="30"/>
  <c r="J465" i="30" s="1"/>
  <c r="I461" i="30"/>
  <c r="I465" i="30" s="1"/>
  <c r="H461" i="30"/>
  <c r="G461" i="30"/>
  <c r="F461" i="30"/>
  <c r="F507" i="30" s="1"/>
  <c r="F547" i="30" s="1"/>
  <c r="E461" i="30"/>
  <c r="E507" i="30" s="1"/>
  <c r="E547" i="30" s="1"/>
  <c r="D461" i="30"/>
  <c r="D507" i="30" s="1"/>
  <c r="D547" i="30" s="1"/>
  <c r="C461" i="30"/>
  <c r="B461" i="30"/>
  <c r="B465" i="30" s="1"/>
  <c r="O457" i="30"/>
  <c r="O648" i="30" s="1"/>
  <c r="N457" i="30"/>
  <c r="N648" i="30" s="1"/>
  <c r="N655" i="30" s="1"/>
  <c r="M457" i="30"/>
  <c r="M648" i="30" s="1"/>
  <c r="M655" i="30" s="1"/>
  <c r="L457" i="30"/>
  <c r="L648" i="30" s="1"/>
  <c r="L655" i="30" s="1"/>
  <c r="K457" i="30"/>
  <c r="K648" i="30" s="1"/>
  <c r="K655" i="30" s="1"/>
  <c r="J457" i="30"/>
  <c r="J648" i="30" s="1"/>
  <c r="J655" i="30" s="1"/>
  <c r="I457" i="30"/>
  <c r="I648" i="30" s="1"/>
  <c r="I655" i="30" s="1"/>
  <c r="H457" i="30"/>
  <c r="G457" i="30"/>
  <c r="G648" i="30" s="1"/>
  <c r="G655" i="30" s="1"/>
  <c r="F457" i="30"/>
  <c r="F648" i="30" s="1"/>
  <c r="F655" i="30" s="1"/>
  <c r="E457" i="30"/>
  <c r="E648" i="30" s="1"/>
  <c r="E655" i="30" s="1"/>
  <c r="D457" i="30"/>
  <c r="D648" i="30" s="1"/>
  <c r="D655" i="30" s="1"/>
  <c r="C457" i="30"/>
  <c r="C648" i="30" s="1"/>
  <c r="C655" i="30" s="1"/>
  <c r="B457" i="30"/>
  <c r="B648" i="30" s="1"/>
  <c r="B655" i="30" s="1"/>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N451" i="30"/>
  <c r="M451" i="30"/>
  <c r="L451" i="30"/>
  <c r="K451" i="30"/>
  <c r="J451" i="30"/>
  <c r="I451" i="30"/>
  <c r="H451" i="30"/>
  <c r="H452" i="30" s="1"/>
  <c r="G451" i="30"/>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N444" i="30"/>
  <c r="M444" i="30"/>
  <c r="L444" i="30"/>
  <c r="K444" i="30"/>
  <c r="J444" i="30"/>
  <c r="I444" i="30"/>
  <c r="H444" i="30"/>
  <c r="G444" i="30"/>
  <c r="F444" i="30"/>
  <c r="F445" i="30" s="1"/>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K438" i="30"/>
  <c r="K439" i="30" s="1"/>
  <c r="J438" i="30"/>
  <c r="I438" i="30"/>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F432" i="30"/>
  <c r="E432" i="30"/>
  <c r="D432" i="30"/>
  <c r="D433" i="30" s="1"/>
  <c r="C432" i="30"/>
  <c r="C433" i="30" s="1"/>
  <c r="B432" i="30"/>
  <c r="O431" i="30"/>
  <c r="G431" i="30"/>
  <c r="F431" i="30"/>
  <c r="E431" i="30"/>
  <c r="D431" i="30"/>
  <c r="C431" i="30"/>
  <c r="B431" i="30"/>
  <c r="G430" i="30"/>
  <c r="F430" i="30"/>
  <c r="E430" i="30"/>
  <c r="D430" i="30"/>
  <c r="C430" i="30"/>
  <c r="B430" i="30"/>
  <c r="G429" i="30"/>
  <c r="F429" i="30"/>
  <c r="E429" i="30"/>
  <c r="D429" i="30"/>
  <c r="C429" i="30"/>
  <c r="B429" i="30"/>
  <c r="M426" i="30"/>
  <c r="M427" i="30" s="1"/>
  <c r="F426" i="30"/>
  <c r="E426" i="30"/>
  <c r="E427" i="30" s="1"/>
  <c r="D426" i="30"/>
  <c r="C426" i="30"/>
  <c r="B426" i="30"/>
  <c r="O425" i="30"/>
  <c r="G425" i="30"/>
  <c r="F425" i="30"/>
  <c r="E425" i="30"/>
  <c r="D425" i="30"/>
  <c r="C425" i="30"/>
  <c r="B425" i="30"/>
  <c r="G424" i="30"/>
  <c r="F424" i="30"/>
  <c r="E424" i="30"/>
  <c r="D424" i="30"/>
  <c r="C424" i="30"/>
  <c r="B424" i="30"/>
  <c r="G423" i="30"/>
  <c r="F423" i="30"/>
  <c r="E423" i="30"/>
  <c r="D423" i="30"/>
  <c r="C423" i="30"/>
  <c r="B423" i="30"/>
  <c r="F420" i="30"/>
  <c r="E420" i="30"/>
  <c r="E421" i="30" s="1"/>
  <c r="D420" i="30"/>
  <c r="C420" i="30"/>
  <c r="B420" i="30"/>
  <c r="O419" i="30"/>
  <c r="G419" i="30"/>
  <c r="F419" i="30"/>
  <c r="E419" i="30"/>
  <c r="D419" i="30"/>
  <c r="C419" i="30"/>
  <c r="B419" i="30"/>
  <c r="G418" i="30"/>
  <c r="F418" i="30"/>
  <c r="E418" i="30"/>
  <c r="D418" i="30"/>
  <c r="C418" i="30"/>
  <c r="B418" i="30"/>
  <c r="G417" i="30"/>
  <c r="F417" i="30"/>
  <c r="E417" i="30"/>
  <c r="D417" i="30"/>
  <c r="C417" i="30"/>
  <c r="B417" i="30"/>
  <c r="O414" i="30"/>
  <c r="N414" i="30"/>
  <c r="M414" i="30"/>
  <c r="M415" i="30" s="1"/>
  <c r="L414" i="30"/>
  <c r="L415" i="30" s="1"/>
  <c r="K414" i="30"/>
  <c r="J414" i="30"/>
  <c r="I414" i="30"/>
  <c r="I415" i="30" s="1"/>
  <c r="H414" i="30"/>
  <c r="G414" i="30"/>
  <c r="F414" i="30"/>
  <c r="E414" i="30"/>
  <c r="E415" i="30" s="1"/>
  <c r="D414" i="30"/>
  <c r="D415" i="30" s="1"/>
  <c r="C414" i="30"/>
  <c r="B414" i="30"/>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N409" i="30"/>
  <c r="J409" i="30"/>
  <c r="F409" i="30"/>
  <c r="O408" i="30"/>
  <c r="N408" i="30"/>
  <c r="M408" i="30"/>
  <c r="L408" i="30"/>
  <c r="K408" i="30"/>
  <c r="K409" i="30" s="1"/>
  <c r="J408" i="30"/>
  <c r="I408" i="30"/>
  <c r="H408" i="30"/>
  <c r="G408" i="30"/>
  <c r="F408" i="30"/>
  <c r="E408" i="30"/>
  <c r="D408" i="30"/>
  <c r="C408" i="30"/>
  <c r="C409" i="30" s="1"/>
  <c r="B408" i="30"/>
  <c r="B409" i="30" s="1"/>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N402" i="30"/>
  <c r="N458" i="30" s="1"/>
  <c r="M402" i="30"/>
  <c r="M445" i="30" s="1"/>
  <c r="L402" i="30"/>
  <c r="K402" i="30"/>
  <c r="J402" i="30"/>
  <c r="J452" i="30" s="1"/>
  <c r="I402" i="30"/>
  <c r="H402" i="30"/>
  <c r="G402" i="30"/>
  <c r="G452" i="30" s="1"/>
  <c r="F402" i="30"/>
  <c r="F458" i="30" s="1"/>
  <c r="E402" i="30"/>
  <c r="E445" i="30" s="1"/>
  <c r="D402" i="30"/>
  <c r="C402" i="30"/>
  <c r="C439" i="30" s="1"/>
  <c r="B402" i="30"/>
  <c r="B452"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L397" i="30"/>
  <c r="O396" i="30"/>
  <c r="N396" i="30"/>
  <c r="N397" i="30" s="1"/>
  <c r="M396" i="30"/>
  <c r="M397" i="30" s="1"/>
  <c r="L396" i="30"/>
  <c r="K396" i="30"/>
  <c r="J396" i="30"/>
  <c r="J397" i="30" s="1"/>
  <c r="I396" i="30"/>
  <c r="I397" i="30" s="1"/>
  <c r="H396" i="30"/>
  <c r="G396" i="30"/>
  <c r="F396" i="30"/>
  <c r="F397" i="30" s="1"/>
  <c r="E396" i="30"/>
  <c r="E397" i="30" s="1"/>
  <c r="D396" i="30"/>
  <c r="D397" i="30" s="1"/>
  <c r="C396" i="30"/>
  <c r="B396" i="30"/>
  <c r="B397" i="30" s="1"/>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N391" i="30"/>
  <c r="J391" i="30"/>
  <c r="B391" i="30"/>
  <c r="O390" i="30"/>
  <c r="N390" i="30"/>
  <c r="M390" i="30"/>
  <c r="M391" i="30" s="1"/>
  <c r="L390" i="30"/>
  <c r="L391" i="30" s="1"/>
  <c r="K390" i="30"/>
  <c r="J390" i="30"/>
  <c r="I390" i="30"/>
  <c r="H390" i="30"/>
  <c r="H391" i="30" s="1"/>
  <c r="G390" i="30"/>
  <c r="F390" i="30"/>
  <c r="F391" i="30" s="1"/>
  <c r="E390" i="30"/>
  <c r="E391" i="30" s="1"/>
  <c r="D390" i="30"/>
  <c r="D391" i="30" s="1"/>
  <c r="C390" i="30"/>
  <c r="B390" i="30"/>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L385" i="30"/>
  <c r="D385" i="30"/>
  <c r="O384" i="30"/>
  <c r="N384" i="30"/>
  <c r="N385" i="30" s="1"/>
  <c r="M384" i="30"/>
  <c r="M385" i="30" s="1"/>
  <c r="L384" i="30"/>
  <c r="K384" i="30"/>
  <c r="J384" i="30"/>
  <c r="J385" i="30" s="1"/>
  <c r="I384" i="30"/>
  <c r="I385" i="30" s="1"/>
  <c r="H384" i="30"/>
  <c r="G384" i="30"/>
  <c r="F384" i="30"/>
  <c r="F385" i="30" s="1"/>
  <c r="E384" i="30"/>
  <c r="E385" i="30" s="1"/>
  <c r="D384" i="30"/>
  <c r="C384" i="30"/>
  <c r="B384" i="30"/>
  <c r="B385" i="30" s="1"/>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J379" i="30"/>
  <c r="B379" i="30"/>
  <c r="O378" i="30"/>
  <c r="N378" i="30"/>
  <c r="N379" i="30" s="1"/>
  <c r="M378" i="30"/>
  <c r="M379" i="30" s="1"/>
  <c r="L378" i="30"/>
  <c r="L379" i="30" s="1"/>
  <c r="K378" i="30"/>
  <c r="K379" i="30" s="1"/>
  <c r="J378" i="30"/>
  <c r="I378" i="30"/>
  <c r="H378" i="30"/>
  <c r="G378" i="30"/>
  <c r="F378" i="30"/>
  <c r="F379" i="30" s="1"/>
  <c r="E378" i="30"/>
  <c r="E379" i="30" s="1"/>
  <c r="D378" i="30"/>
  <c r="D379" i="30" s="1"/>
  <c r="C378" i="30"/>
  <c r="C379" i="30" s="1"/>
  <c r="B378" i="30"/>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O373" i="30"/>
  <c r="I373" i="30"/>
  <c r="O372" i="30"/>
  <c r="N372" i="30"/>
  <c r="N373" i="30" s="1"/>
  <c r="M372" i="30"/>
  <c r="M373" i="30" s="1"/>
  <c r="L372" i="30"/>
  <c r="L373" i="30" s="1"/>
  <c r="K372" i="30"/>
  <c r="J372" i="30"/>
  <c r="J373" i="30" s="1"/>
  <c r="I372" i="30"/>
  <c r="H372" i="30"/>
  <c r="H373" i="30" s="1"/>
  <c r="G372" i="30"/>
  <c r="F372" i="30"/>
  <c r="F373" i="30" s="1"/>
  <c r="E372" i="30"/>
  <c r="E373" i="30" s="1"/>
  <c r="D372" i="30"/>
  <c r="D373" i="30" s="1"/>
  <c r="C372" i="30"/>
  <c r="B372" i="30"/>
  <c r="B373" i="30" s="1"/>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G367" i="30"/>
  <c r="O366" i="30"/>
  <c r="O367" i="30" s="1"/>
  <c r="N366" i="30"/>
  <c r="N367" i="30" s="1"/>
  <c r="M366" i="30"/>
  <c r="M367" i="30" s="1"/>
  <c r="L366" i="30"/>
  <c r="L367" i="30" s="1"/>
  <c r="K366" i="30"/>
  <c r="J366" i="30"/>
  <c r="J367" i="30" s="1"/>
  <c r="I366" i="30"/>
  <c r="H366" i="30"/>
  <c r="H367" i="30" s="1"/>
  <c r="G366" i="30"/>
  <c r="F366" i="30"/>
  <c r="F367" i="30" s="1"/>
  <c r="E366" i="30"/>
  <c r="E367" i="30" s="1"/>
  <c r="D366" i="30"/>
  <c r="D367" i="30" s="1"/>
  <c r="C366" i="30"/>
  <c r="B366" i="30"/>
  <c r="B367" i="30" s="1"/>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L361" i="30"/>
  <c r="O360" i="30"/>
  <c r="N360" i="30"/>
  <c r="N361" i="30" s="1"/>
  <c r="M360" i="30"/>
  <c r="M361" i="30" s="1"/>
  <c r="L360" i="30"/>
  <c r="K360" i="30"/>
  <c r="J360" i="30"/>
  <c r="J361" i="30" s="1"/>
  <c r="I360" i="30"/>
  <c r="I361" i="30" s="1"/>
  <c r="H360" i="30"/>
  <c r="G360" i="30"/>
  <c r="F360" i="30"/>
  <c r="F361" i="30" s="1"/>
  <c r="E360" i="30"/>
  <c r="E361" i="30" s="1"/>
  <c r="D360" i="30"/>
  <c r="D361" i="30" s="1"/>
  <c r="C360" i="30"/>
  <c r="B360" i="30"/>
  <c r="B361" i="30" s="1"/>
  <c r="O359" i="30"/>
  <c r="N359" i="30"/>
  <c r="M359" i="30"/>
  <c r="L359" i="30"/>
  <c r="K359" i="30"/>
  <c r="J359" i="30"/>
  <c r="I359" i="30"/>
  <c r="H359" i="30"/>
  <c r="G359" i="30"/>
  <c r="F359" i="30"/>
  <c r="E359" i="30"/>
  <c r="D359" i="30"/>
  <c r="C359" i="30"/>
  <c r="B359" i="30"/>
  <c r="O358" i="30"/>
  <c r="N358" i="30"/>
  <c r="M358" i="30"/>
  <c r="L358" i="30"/>
  <c r="K358" i="30"/>
  <c r="J358" i="30"/>
  <c r="I358" i="30"/>
  <c r="H358" i="30"/>
  <c r="G358" i="30"/>
  <c r="F358" i="30"/>
  <c r="E358" i="30"/>
  <c r="D358" i="30"/>
  <c r="C358" i="30"/>
  <c r="B358" i="30"/>
  <c r="O357" i="30"/>
  <c r="N357" i="30"/>
  <c r="M357" i="30"/>
  <c r="L357" i="30"/>
  <c r="K357" i="30"/>
  <c r="J357" i="30"/>
  <c r="I357" i="30"/>
  <c r="H357" i="30"/>
  <c r="G357" i="30"/>
  <c r="F357" i="30"/>
  <c r="E357" i="30"/>
  <c r="D357" i="30"/>
  <c r="C357" i="30"/>
  <c r="B357" i="30"/>
  <c r="K355" i="30"/>
  <c r="J355" i="30"/>
  <c r="C355" i="30"/>
  <c r="O354" i="30"/>
  <c r="N354" i="30"/>
  <c r="N355" i="30" s="1"/>
  <c r="M354" i="30"/>
  <c r="M355" i="30" s="1"/>
  <c r="L354" i="30"/>
  <c r="L355" i="30" s="1"/>
  <c r="K354" i="30"/>
  <c r="J354" i="30"/>
  <c r="I354" i="30"/>
  <c r="I355" i="30" s="1"/>
  <c r="H354" i="30"/>
  <c r="H355" i="30" s="1"/>
  <c r="G354" i="30"/>
  <c r="F354" i="30"/>
  <c r="F355" i="30" s="1"/>
  <c r="E354" i="30"/>
  <c r="E355" i="30" s="1"/>
  <c r="D354" i="30"/>
  <c r="D355" i="30" s="1"/>
  <c r="C354" i="30"/>
  <c r="B354" i="30"/>
  <c r="B355" i="30" s="1"/>
  <c r="O353" i="30"/>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J215" i="30"/>
  <c r="BE215" i="30"/>
  <c r="BB215" i="30"/>
  <c r="AT215" i="30"/>
  <c r="AP215" i="30"/>
  <c r="AL215" i="30"/>
  <c r="AA215" i="30"/>
  <c r="I540" i="30" s="1"/>
  <c r="Y215" i="30"/>
  <c r="I542" i="30" s="1"/>
  <c r="J215" i="30"/>
  <c r="M541" i="30" s="1"/>
  <c r="BL213" i="30"/>
  <c r="BL215" i="30" s="1"/>
  <c r="BK213" i="30"/>
  <c r="BK215" i="30" s="1"/>
  <c r="BJ213" i="30"/>
  <c r="BI213" i="30"/>
  <c r="BI215" i="30" s="1"/>
  <c r="BH213" i="30"/>
  <c r="BH215" i="30" s="1"/>
  <c r="BG213" i="30"/>
  <c r="BG215" i="30" s="1"/>
  <c r="BF213" i="30"/>
  <c r="BF215" i="30" s="1"/>
  <c r="BE213" i="30"/>
  <c r="BD213" i="30"/>
  <c r="BD215" i="30" s="1"/>
  <c r="BC213" i="30"/>
  <c r="BC215" i="30" s="1"/>
  <c r="BB213" i="30"/>
  <c r="BA213" i="30"/>
  <c r="BA215" i="30" s="1"/>
  <c r="AZ213" i="30"/>
  <c r="AZ215" i="30" s="1"/>
  <c r="AY213" i="30"/>
  <c r="AY215" i="30" s="1"/>
  <c r="AX213" i="30"/>
  <c r="AX215" i="30" s="1"/>
  <c r="AW213" i="30"/>
  <c r="AW215" i="30" s="1"/>
  <c r="AV213" i="30"/>
  <c r="AV215" i="30" s="1"/>
  <c r="AU213" i="30"/>
  <c r="AU215" i="30" s="1"/>
  <c r="AT213" i="30"/>
  <c r="AS213" i="30"/>
  <c r="AS215" i="30" s="1"/>
  <c r="AR213" i="30"/>
  <c r="AR215" i="30" s="1"/>
  <c r="AQ213" i="30"/>
  <c r="AQ215" i="30" s="1"/>
  <c r="AP213" i="30"/>
  <c r="AO213" i="30"/>
  <c r="AO215" i="30" s="1"/>
  <c r="AN213" i="30"/>
  <c r="AN215" i="30" s="1"/>
  <c r="AM213" i="30"/>
  <c r="AM215" i="30" s="1"/>
  <c r="AL213" i="30"/>
  <c r="AK213" i="30"/>
  <c r="AK215" i="30" s="1"/>
  <c r="AJ213" i="30"/>
  <c r="AJ215" i="30" s="1"/>
  <c r="AI213" i="30"/>
  <c r="AI215" i="30" s="1"/>
  <c r="AH213" i="30"/>
  <c r="AH215" i="30" s="1"/>
  <c r="AG213" i="30"/>
  <c r="AG215" i="30" s="1"/>
  <c r="AF213" i="30"/>
  <c r="AF215" i="30" s="1"/>
  <c r="G543" i="30" s="1"/>
  <c r="AE213" i="30"/>
  <c r="AE215" i="30" s="1"/>
  <c r="H540" i="30" s="1"/>
  <c r="AD213" i="30"/>
  <c r="AD215" i="30" s="1"/>
  <c r="H541" i="30" s="1"/>
  <c r="AC213" i="30"/>
  <c r="AC215" i="30" s="1"/>
  <c r="H542" i="30" s="1"/>
  <c r="AB213" i="30"/>
  <c r="AB215" i="30" s="1"/>
  <c r="H543" i="30" s="1"/>
  <c r="AA213" i="30"/>
  <c r="Z213" i="30"/>
  <c r="Z215" i="30" s="1"/>
  <c r="I541" i="30" s="1"/>
  <c r="Y213" i="30"/>
  <c r="X213" i="30"/>
  <c r="X215" i="30" s="1"/>
  <c r="I543" i="30" s="1"/>
  <c r="W213" i="30"/>
  <c r="W215" i="30" s="1"/>
  <c r="J540" i="30" s="1"/>
  <c r="V213" i="30"/>
  <c r="V215" i="30" s="1"/>
  <c r="J541" i="30" s="1"/>
  <c r="U213" i="30"/>
  <c r="U215" i="30" s="1"/>
  <c r="J542" i="30" s="1"/>
  <c r="T213" i="30"/>
  <c r="T215" i="30" s="1"/>
  <c r="J543" i="30" s="1"/>
  <c r="S213" i="30"/>
  <c r="S215" i="30" s="1"/>
  <c r="K540" i="30" s="1"/>
  <c r="R213" i="30"/>
  <c r="R215" i="30" s="1"/>
  <c r="K541" i="30" s="1"/>
  <c r="Q213" i="30"/>
  <c r="Q215" i="30" s="1"/>
  <c r="P213" i="30"/>
  <c r="P215" i="30" s="1"/>
  <c r="K543" i="30" s="1"/>
  <c r="O213" i="30"/>
  <c r="O215" i="30" s="1"/>
  <c r="L540" i="30" s="1"/>
  <c r="N213" i="30"/>
  <c r="N215" i="30" s="1"/>
  <c r="L541" i="30" s="1"/>
  <c r="M213" i="30"/>
  <c r="M215" i="30" s="1"/>
  <c r="L542" i="30" s="1"/>
  <c r="L213" i="30"/>
  <c r="L215" i="30" s="1"/>
  <c r="L543" i="30" s="1"/>
  <c r="K213" i="30"/>
  <c r="K215" i="30" s="1"/>
  <c r="M540" i="30" s="1"/>
  <c r="J213" i="30"/>
  <c r="I213" i="30"/>
  <c r="I215" i="30" s="1"/>
  <c r="M542" i="30" s="1"/>
  <c r="H213" i="30"/>
  <c r="H215" i="30" s="1"/>
  <c r="G213" i="30"/>
  <c r="G215" i="30" s="1"/>
  <c r="N540" i="30" s="1"/>
  <c r="F213" i="30"/>
  <c r="F215" i="30" s="1"/>
  <c r="N541" i="30" s="1"/>
  <c r="N544" i="30" s="1"/>
  <c r="E213" i="30"/>
  <c r="E215" i="30" s="1"/>
  <c r="N542" i="30" s="1"/>
  <c r="D213" i="30"/>
  <c r="D215" i="30" s="1"/>
  <c r="N543" i="30" s="1"/>
  <c r="C213" i="30"/>
  <c r="C215" i="30" s="1"/>
  <c r="O540" i="30" s="1"/>
  <c r="B213" i="30"/>
  <c r="B215" i="30" s="1"/>
  <c r="O541" i="30" s="1"/>
  <c r="O544" i="30" s="1"/>
  <c r="BI124" i="30"/>
  <c r="BI125" i="30" s="1"/>
  <c r="BA124" i="30"/>
  <c r="AY124" i="30"/>
  <c r="AS124" i="30"/>
  <c r="AR124" i="30"/>
  <c r="AK124" i="30"/>
  <c r="AI124" i="30"/>
  <c r="AC124" i="30"/>
  <c r="H425" i="30" s="1"/>
  <c r="AA124" i="30"/>
  <c r="I423" i="30" s="1"/>
  <c r="U124" i="30"/>
  <c r="J425" i="30" s="1"/>
  <c r="N124" i="30"/>
  <c r="L424" i="30" s="1"/>
  <c r="M124" i="30"/>
  <c r="L425" i="30" s="1"/>
  <c r="L124" i="30"/>
  <c r="L426" i="30" s="1"/>
  <c r="L427" i="30" s="1"/>
  <c r="E124" i="30"/>
  <c r="N425" i="30" s="1"/>
  <c r="BK123" i="30"/>
  <c r="BJ123" i="30"/>
  <c r="BI123" i="30"/>
  <c r="BH123" i="30"/>
  <c r="BG123" i="30"/>
  <c r="BF123" i="30"/>
  <c r="BE123" i="30"/>
  <c r="BD123" i="30"/>
  <c r="BC123" i="30"/>
  <c r="AW123" i="30"/>
  <c r="BK122" i="30"/>
  <c r="BK124" i="30" s="1"/>
  <c r="BK125" i="30" s="1"/>
  <c r="BJ122" i="30"/>
  <c r="BJ124" i="30" s="1"/>
  <c r="BJ125" i="30" s="1"/>
  <c r="BI122" i="30"/>
  <c r="BH122" i="30"/>
  <c r="BH124" i="30" s="1"/>
  <c r="BG122" i="30"/>
  <c r="BG124" i="30" s="1"/>
  <c r="BF122" i="30"/>
  <c r="BF124" i="30" s="1"/>
  <c r="BE122" i="30"/>
  <c r="BE124" i="30" s="1"/>
  <c r="BD122" i="30"/>
  <c r="BD124" i="30" s="1"/>
  <c r="BD125" i="30" s="1"/>
  <c r="BC122" i="30"/>
  <c r="BC124" i="30" s="1"/>
  <c r="BC125" i="30" s="1"/>
  <c r="BB122" i="30"/>
  <c r="BB124" i="30" s="1"/>
  <c r="BA122" i="30"/>
  <c r="AZ122" i="30"/>
  <c r="AZ124" i="30" s="1"/>
  <c r="AY122" i="30"/>
  <c r="AX122" i="30"/>
  <c r="AX124" i="30" s="1"/>
  <c r="AW122" i="30"/>
  <c r="AW124" i="30" s="1"/>
  <c r="AV122" i="30"/>
  <c r="AV124" i="30" s="1"/>
  <c r="AU122" i="30"/>
  <c r="AU124" i="30" s="1"/>
  <c r="AT122" i="30"/>
  <c r="AT124" i="30" s="1"/>
  <c r="AS122" i="30"/>
  <c r="AR122" i="30"/>
  <c r="AQ122" i="30"/>
  <c r="AQ124" i="30" s="1"/>
  <c r="AP122" i="30"/>
  <c r="AP124" i="30" s="1"/>
  <c r="AO122" i="30"/>
  <c r="AO124" i="30" s="1"/>
  <c r="AN122" i="30"/>
  <c r="AN124" i="30" s="1"/>
  <c r="AM122" i="30"/>
  <c r="AM124" i="30" s="1"/>
  <c r="AL122" i="30"/>
  <c r="AL124" i="30" s="1"/>
  <c r="AK122" i="30"/>
  <c r="AJ122" i="30"/>
  <c r="AJ124" i="30" s="1"/>
  <c r="AI122" i="30"/>
  <c r="AH122" i="30"/>
  <c r="AH124" i="30" s="1"/>
  <c r="AG122" i="30"/>
  <c r="AG124" i="30" s="1"/>
  <c r="AF122" i="30"/>
  <c r="AF124" i="30" s="1"/>
  <c r="G426" i="30" s="1"/>
  <c r="AE122" i="30"/>
  <c r="AE124" i="30" s="1"/>
  <c r="H423" i="30" s="1"/>
  <c r="AD122" i="30"/>
  <c r="AD124" i="30" s="1"/>
  <c r="H424" i="30" s="1"/>
  <c r="AC122" i="30"/>
  <c r="AB122" i="30"/>
  <c r="AB124" i="30" s="1"/>
  <c r="H426" i="30" s="1"/>
  <c r="AA122" i="30"/>
  <c r="Z122" i="30"/>
  <c r="Z124" i="30" s="1"/>
  <c r="I424" i="30" s="1"/>
  <c r="Y122" i="30"/>
  <c r="Y124" i="30" s="1"/>
  <c r="I425" i="30" s="1"/>
  <c r="X122" i="30"/>
  <c r="X124" i="30" s="1"/>
  <c r="I426" i="30" s="1"/>
  <c r="W122" i="30"/>
  <c r="W124" i="30" s="1"/>
  <c r="J423" i="30" s="1"/>
  <c r="V122" i="30"/>
  <c r="V124" i="30" s="1"/>
  <c r="J424" i="30" s="1"/>
  <c r="U122" i="30"/>
  <c r="T122" i="30"/>
  <c r="T124" i="30" s="1"/>
  <c r="J426" i="30" s="1"/>
  <c r="J427" i="30" s="1"/>
  <c r="S122" i="30"/>
  <c r="S124" i="30" s="1"/>
  <c r="K423" i="30" s="1"/>
  <c r="R122" i="30"/>
  <c r="R124" i="30" s="1"/>
  <c r="K424" i="30" s="1"/>
  <c r="Q122" i="30"/>
  <c r="Q124" i="30" s="1"/>
  <c r="K425" i="30" s="1"/>
  <c r="P122" i="30"/>
  <c r="P124" i="30" s="1"/>
  <c r="K426" i="30" s="1"/>
  <c r="O122" i="30"/>
  <c r="O124" i="30" s="1"/>
  <c r="L423" i="30" s="1"/>
  <c r="N122" i="30"/>
  <c r="M122" i="30"/>
  <c r="L122" i="30"/>
  <c r="K122" i="30"/>
  <c r="K124" i="30" s="1"/>
  <c r="M423" i="30" s="1"/>
  <c r="J122" i="30"/>
  <c r="J124" i="30" s="1"/>
  <c r="M424" i="30" s="1"/>
  <c r="I122" i="30"/>
  <c r="I124" i="30" s="1"/>
  <c r="M425" i="30" s="1"/>
  <c r="H122" i="30"/>
  <c r="H124" i="30" s="1"/>
  <c r="G122" i="30"/>
  <c r="G124" i="30" s="1"/>
  <c r="N423" i="30" s="1"/>
  <c r="F122" i="30"/>
  <c r="F124" i="30" s="1"/>
  <c r="N424" i="30" s="1"/>
  <c r="E122" i="30"/>
  <c r="D122" i="30"/>
  <c r="D124" i="30" s="1"/>
  <c r="N426" i="30" s="1"/>
  <c r="N427" i="30" s="1"/>
  <c r="C122" i="30"/>
  <c r="C124" i="30" s="1"/>
  <c r="O423" i="30" s="1"/>
  <c r="B122" i="30"/>
  <c r="B124" i="30" s="1"/>
  <c r="O426" i="30" s="1"/>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C121" i="30"/>
  <c r="B121"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C120" i="30"/>
  <c r="B120" i="30"/>
  <c r="BK119" i="30"/>
  <c r="BJ119" i="30"/>
  <c r="BI119" i="30"/>
  <c r="BH119" i="30"/>
  <c r="BG119" i="30"/>
  <c r="BF119" i="30"/>
  <c r="BE119" i="30"/>
  <c r="BD119" i="30"/>
  <c r="BC119" i="30"/>
  <c r="BB119" i="30"/>
  <c r="BA119" i="30"/>
  <c r="AZ119" i="30"/>
  <c r="AZ123" i="30" s="1"/>
  <c r="AY119" i="30"/>
  <c r="AY123" i="30" s="1"/>
  <c r="AY125" i="30" s="1"/>
  <c r="AX119" i="30"/>
  <c r="AX123" i="30" s="1"/>
  <c r="AX125" i="30" s="1"/>
  <c r="AW119" i="30"/>
  <c r="AV119" i="30"/>
  <c r="AU119" i="30"/>
  <c r="AT119" i="30"/>
  <c r="AS119" i="30"/>
  <c r="AR119" i="30"/>
  <c r="AR123" i="30" s="1"/>
  <c r="AQ119" i="30"/>
  <c r="AQ123" i="30" s="1"/>
  <c r="AP119" i="30"/>
  <c r="AO119" i="30"/>
  <c r="AO123" i="30" s="1"/>
  <c r="AN119" i="30"/>
  <c r="AM119" i="30"/>
  <c r="AL119" i="30"/>
  <c r="AK119" i="30"/>
  <c r="AJ119" i="30"/>
  <c r="AJ123" i="30" s="1"/>
  <c r="AI119" i="30"/>
  <c r="AI123" i="30" s="1"/>
  <c r="AH119" i="30"/>
  <c r="AG119" i="30"/>
  <c r="AG123" i="30" s="1"/>
  <c r="AF119" i="30"/>
  <c r="AE119" i="30"/>
  <c r="AD119" i="30"/>
  <c r="AC119" i="30"/>
  <c r="AB119" i="30"/>
  <c r="AB123" i="30" s="1"/>
  <c r="H420" i="30" s="1"/>
  <c r="AA119" i="30"/>
  <c r="AA123" i="30" s="1"/>
  <c r="AA125" i="30" s="1"/>
  <c r="I429" i="30" s="1"/>
  <c r="Z119" i="30"/>
  <c r="Z123" i="30" s="1"/>
  <c r="Y119" i="30"/>
  <c r="Y123" i="30" s="1"/>
  <c r="X119" i="30"/>
  <c r="W119" i="30"/>
  <c r="V119" i="30"/>
  <c r="U119" i="30"/>
  <c r="T119" i="30"/>
  <c r="T123" i="30" s="1"/>
  <c r="J420" i="30" s="1"/>
  <c r="S119" i="30"/>
  <c r="S123" i="30" s="1"/>
  <c r="R119" i="30"/>
  <c r="Q119" i="30"/>
  <c r="Q123" i="30" s="1"/>
  <c r="K419" i="30" s="1"/>
  <c r="P119" i="30"/>
  <c r="O119" i="30"/>
  <c r="N119" i="30"/>
  <c r="M119" i="30"/>
  <c r="L119" i="30"/>
  <c r="L123" i="30" s="1"/>
  <c r="L420" i="30" s="1"/>
  <c r="L421" i="30" s="1"/>
  <c r="K119" i="30"/>
  <c r="K123" i="30" s="1"/>
  <c r="J119" i="30"/>
  <c r="I119" i="30"/>
  <c r="I123" i="30" s="1"/>
  <c r="M419" i="30" s="1"/>
  <c r="H119" i="30"/>
  <c r="G119" i="30"/>
  <c r="F119" i="30"/>
  <c r="E119" i="30"/>
  <c r="D119" i="30"/>
  <c r="D123" i="30" s="1"/>
  <c r="N420" i="30" s="1"/>
  <c r="N421" i="30" s="1"/>
  <c r="C119" i="30"/>
  <c r="C123" i="30" s="1"/>
  <c r="O417" i="30" s="1"/>
  <c r="B119" i="30"/>
  <c r="O661" i="21"/>
  <c r="O648" i="28"/>
  <c r="O661" i="18"/>
  <c r="K707" i="32" l="1"/>
  <c r="I692" i="32"/>
  <c r="I693" i="32" s="1"/>
  <c r="I695" i="32" s="1"/>
  <c r="H695" i="32"/>
  <c r="F680" i="32"/>
  <c r="G680" i="32" s="1"/>
  <c r="H680" i="32" s="1"/>
  <c r="H688" i="32"/>
  <c r="O716" i="32"/>
  <c r="O717" i="32" s="1"/>
  <c r="K696" i="32"/>
  <c r="N605" i="32"/>
  <c r="B607" i="32"/>
  <c r="J607" i="32"/>
  <c r="L608" i="32"/>
  <c r="I605" i="32"/>
  <c r="E607" i="32"/>
  <c r="G608" i="32"/>
  <c r="D606" i="32"/>
  <c r="F607" i="32"/>
  <c r="N607" i="32"/>
  <c r="H608" i="32"/>
  <c r="I608" i="32"/>
  <c r="C605" i="32"/>
  <c r="C544" i="32"/>
  <c r="K544" i="32"/>
  <c r="O547" i="32"/>
  <c r="I548" i="32"/>
  <c r="K549" i="32"/>
  <c r="E550" i="32"/>
  <c r="E558" i="32" s="1"/>
  <c r="M550" i="32"/>
  <c r="H465" i="32"/>
  <c r="H642" i="32" s="1"/>
  <c r="B548" i="32"/>
  <c r="J548" i="32"/>
  <c r="D549" i="32"/>
  <c r="L549" i="32"/>
  <c r="F550" i="32"/>
  <c r="N550" i="32"/>
  <c r="N573" i="32" s="1"/>
  <c r="I547" i="32"/>
  <c r="G550" i="32"/>
  <c r="G573" i="32" s="1"/>
  <c r="C520" i="32"/>
  <c r="K520" i="32"/>
  <c r="C588" i="32"/>
  <c r="K588" i="32"/>
  <c r="N472" i="32"/>
  <c r="N484" i="32"/>
  <c r="E547" i="32"/>
  <c r="M547" i="32"/>
  <c r="M555" i="32" s="1"/>
  <c r="G548" i="32"/>
  <c r="O548" i="32"/>
  <c r="I549" i="32"/>
  <c r="C550" i="32"/>
  <c r="K550" i="32"/>
  <c r="O478" i="32"/>
  <c r="E484" i="32"/>
  <c r="M484" i="32"/>
  <c r="O484" i="32"/>
  <c r="N520" i="32"/>
  <c r="E439" i="32"/>
  <c r="N439" i="32"/>
  <c r="M427" i="32"/>
  <c r="E355" i="32"/>
  <c r="M355" i="32"/>
  <c r="E361" i="32"/>
  <c r="E373" i="32"/>
  <c r="M373" i="32"/>
  <c r="M439" i="32"/>
  <c r="E427" i="32"/>
  <c r="O373" i="32"/>
  <c r="E379" i="32"/>
  <c r="M385" i="32"/>
  <c r="C415" i="32"/>
  <c r="K415" i="32"/>
  <c r="C397" i="32"/>
  <c r="K397" i="32"/>
  <c r="C409" i="32"/>
  <c r="K409" i="32"/>
  <c r="H421" i="32"/>
  <c r="H427" i="32"/>
  <c r="F439" i="32"/>
  <c r="N528" i="32"/>
  <c r="C567" i="32"/>
  <c r="K567" i="32"/>
  <c r="C581" i="32"/>
  <c r="K581" i="32"/>
  <c r="J409" i="32"/>
  <c r="H355" i="32"/>
  <c r="I427" i="32"/>
  <c r="E452" i="32"/>
  <c r="M452" i="32"/>
  <c r="G472" i="32"/>
  <c r="O520" i="32"/>
  <c r="E528" i="32"/>
  <c r="M528" i="32"/>
  <c r="M530" i="32" s="1"/>
  <c r="O528" i="32"/>
  <c r="E536" i="32"/>
  <c r="M536" i="32"/>
  <c r="E544" i="32"/>
  <c r="M544" i="32"/>
  <c r="O544" i="32"/>
  <c r="L567" i="32"/>
  <c r="B409" i="32"/>
  <c r="M379" i="32"/>
  <c r="J427" i="32"/>
  <c r="F445" i="32"/>
  <c r="N445" i="32"/>
  <c r="H478" i="32"/>
  <c r="F520" i="32"/>
  <c r="O567" i="32"/>
  <c r="B355" i="32"/>
  <c r="N409" i="32"/>
  <c r="D415" i="32"/>
  <c r="L415" i="32"/>
  <c r="K433" i="32"/>
  <c r="I490" i="32"/>
  <c r="I496" i="32"/>
  <c r="I503" i="32"/>
  <c r="E509" i="32"/>
  <c r="E549" i="32" s="1"/>
  <c r="E572" i="32" s="1"/>
  <c r="M509" i="32"/>
  <c r="M549" i="32" s="1"/>
  <c r="F567" i="32"/>
  <c r="B367" i="32"/>
  <c r="H391" i="32"/>
  <c r="E415" i="32"/>
  <c r="H445" i="32"/>
  <c r="C478" i="32"/>
  <c r="K478" i="32"/>
  <c r="J367" i="32"/>
  <c r="L409" i="32"/>
  <c r="F427" i="32"/>
  <c r="N427" i="32"/>
  <c r="D490" i="32"/>
  <c r="L490" i="32"/>
  <c r="F490" i="32"/>
  <c r="N490" i="32"/>
  <c r="D503" i="32"/>
  <c r="D643" i="32" s="1"/>
  <c r="L503" i="32"/>
  <c r="L644" i="32" s="1"/>
  <c r="N503" i="32"/>
  <c r="N643" i="32" s="1"/>
  <c r="H503" i="32"/>
  <c r="B528" i="32"/>
  <c r="J528" i="32"/>
  <c r="B544" i="32"/>
  <c r="J544" i="32"/>
  <c r="H544" i="32"/>
  <c r="O669" i="32"/>
  <c r="E472" i="32"/>
  <c r="M472" i="32"/>
  <c r="O472" i="32"/>
  <c r="N478" i="32"/>
  <c r="C484" i="32"/>
  <c r="K484" i="32"/>
  <c r="B503" i="32"/>
  <c r="C536" i="32"/>
  <c r="K536" i="32"/>
  <c r="D567" i="32"/>
  <c r="N567" i="32"/>
  <c r="C439" i="32"/>
  <c r="K439" i="32"/>
  <c r="B385" i="32"/>
  <c r="J385" i="32"/>
  <c r="E391" i="32"/>
  <c r="M391" i="32"/>
  <c r="D409" i="32"/>
  <c r="O427" i="32"/>
  <c r="D439" i="32"/>
  <c r="L439" i="32"/>
  <c r="F472" i="32"/>
  <c r="E478" i="32"/>
  <c r="M478" i="32"/>
  <c r="L484" i="32"/>
  <c r="C490" i="32"/>
  <c r="K490" i="32"/>
  <c r="C496" i="32"/>
  <c r="K496" i="32"/>
  <c r="C503" i="32"/>
  <c r="C644" i="32" s="1"/>
  <c r="K503" i="32"/>
  <c r="K643" i="32" s="1"/>
  <c r="E520" i="32"/>
  <c r="M520" i="32"/>
  <c r="D528" i="32"/>
  <c r="E530" i="32" s="1"/>
  <c r="L528" i="32"/>
  <c r="D544" i="32"/>
  <c r="L544" i="32"/>
  <c r="D588" i="32"/>
  <c r="D649" i="32" s="1"/>
  <c r="L588" i="32"/>
  <c r="L640" i="32" s="1"/>
  <c r="J421" i="32"/>
  <c r="M409" i="32"/>
  <c r="G547" i="32"/>
  <c r="E581" i="32"/>
  <c r="M581" i="32"/>
  <c r="O581" i="32"/>
  <c r="E588" i="32"/>
  <c r="E640" i="32" s="1"/>
  <c r="M588" i="32"/>
  <c r="M603" i="32" s="1"/>
  <c r="K367" i="32"/>
  <c r="B361" i="32"/>
  <c r="J361" i="32"/>
  <c r="D385" i="32"/>
  <c r="O391" i="32"/>
  <c r="C421" i="32"/>
  <c r="K421" i="32"/>
  <c r="K508" i="32"/>
  <c r="K548" i="32" s="1"/>
  <c r="K556" i="32" s="1"/>
  <c r="O510" i="32"/>
  <c r="O550" i="32" s="1"/>
  <c r="O573" i="32" s="1"/>
  <c r="G478" i="32"/>
  <c r="F484" i="32"/>
  <c r="E490" i="32"/>
  <c r="M490" i="32"/>
  <c r="O490" i="32"/>
  <c r="E496" i="32"/>
  <c r="M496" i="32"/>
  <c r="O496" i="32"/>
  <c r="E503" i="32"/>
  <c r="E644" i="32" s="1"/>
  <c r="M503" i="32"/>
  <c r="O503" i="32"/>
  <c r="G520" i="32"/>
  <c r="F528" i="32"/>
  <c r="F536" i="32"/>
  <c r="F538" i="32" s="1"/>
  <c r="L536" i="32"/>
  <c r="N544" i="32"/>
  <c r="G567" i="32"/>
  <c r="N581" i="32"/>
  <c r="E367" i="32"/>
  <c r="M367" i="32"/>
  <c r="J373" i="32"/>
  <c r="B391" i="32"/>
  <c r="B397" i="32"/>
  <c r="J397" i="32"/>
  <c r="O421" i="32"/>
  <c r="O409" i="32"/>
  <c r="C445" i="32"/>
  <c r="K445" i="32"/>
  <c r="B507" i="32"/>
  <c r="B547" i="32" s="1"/>
  <c r="J507" i="32"/>
  <c r="J547" i="32" s="1"/>
  <c r="J570" i="32" s="1"/>
  <c r="D508" i="32"/>
  <c r="D548" i="32" s="1"/>
  <c r="L508" i="32"/>
  <c r="L548" i="32" s="1"/>
  <c r="L571" i="32" s="1"/>
  <c r="F509" i="32"/>
  <c r="F549" i="32" s="1"/>
  <c r="F572" i="32" s="1"/>
  <c r="N509" i="32"/>
  <c r="N549" i="32" s="1"/>
  <c r="H510" i="32"/>
  <c r="H550" i="32" s="1"/>
  <c r="I465" i="32"/>
  <c r="I658" i="32" s="1"/>
  <c r="I472" i="32"/>
  <c r="G484" i="32"/>
  <c r="F496" i="32"/>
  <c r="N496" i="32"/>
  <c r="F503" i="32"/>
  <c r="H520" i="32"/>
  <c r="G528" i="32"/>
  <c r="G536" i="32"/>
  <c r="O536" i="32"/>
  <c r="G544" i="32"/>
  <c r="H567" i="32"/>
  <c r="G581" i="32"/>
  <c r="G588" i="32"/>
  <c r="G603" i="32" s="1"/>
  <c r="O603" i="32"/>
  <c r="C367" i="32"/>
  <c r="B373" i="32"/>
  <c r="E409" i="32"/>
  <c r="B427" i="32"/>
  <c r="BF125" i="32"/>
  <c r="J355" i="32"/>
  <c r="M361" i="32"/>
  <c r="G391" i="32"/>
  <c r="H385" i="32"/>
  <c r="E421" i="32"/>
  <c r="M421" i="32"/>
  <c r="C427" i="32"/>
  <c r="K427" i="32"/>
  <c r="L427" i="32"/>
  <c r="D445" i="32"/>
  <c r="C452" i="32"/>
  <c r="K452" i="32"/>
  <c r="K547" i="32"/>
  <c r="K570" i="32" s="1"/>
  <c r="E548" i="32"/>
  <c r="E556" i="32" s="1"/>
  <c r="M548" i="32"/>
  <c r="G549" i="32"/>
  <c r="G557" i="32" s="1"/>
  <c r="O549" i="32"/>
  <c r="O572" i="32" s="1"/>
  <c r="I550" i="32"/>
  <c r="I573" i="32" s="1"/>
  <c r="I478" i="32"/>
  <c r="H484" i="32"/>
  <c r="G490" i="32"/>
  <c r="G496" i="32"/>
  <c r="G503" i="32"/>
  <c r="G644" i="32" s="1"/>
  <c r="I520" i="32"/>
  <c r="H528" i="32"/>
  <c r="I530" i="32" s="1"/>
  <c r="I567" i="32"/>
  <c r="I568" i="32" s="1"/>
  <c r="J391" i="32"/>
  <c r="C355" i="32"/>
  <c r="K355" i="32"/>
  <c r="G367" i="32"/>
  <c r="O367" i="32"/>
  <c r="I409" i="32"/>
  <c r="B415" i="32"/>
  <c r="J415" i="32"/>
  <c r="F421" i="32"/>
  <c r="E445" i="32"/>
  <c r="M445" i="32"/>
  <c r="D507" i="32"/>
  <c r="L507" i="32"/>
  <c r="L547" i="32" s="1"/>
  <c r="F508" i="32"/>
  <c r="N508" i="32"/>
  <c r="N548" i="32" s="1"/>
  <c r="N571" i="32" s="1"/>
  <c r="H509" i="32"/>
  <c r="H549" i="32" s="1"/>
  <c r="H572" i="32" s="1"/>
  <c r="B510" i="32"/>
  <c r="B550" i="32" s="1"/>
  <c r="J510" i="32"/>
  <c r="J550" i="32" s="1"/>
  <c r="J558" i="32" s="1"/>
  <c r="C472" i="32"/>
  <c r="K472" i="32"/>
  <c r="B478" i="32"/>
  <c r="J478" i="32"/>
  <c r="I484" i="32"/>
  <c r="B520" i="32"/>
  <c r="C522" i="32" s="1"/>
  <c r="J520" i="32"/>
  <c r="J522" i="32" s="1"/>
  <c r="I528" i="32"/>
  <c r="J530" i="32" s="1"/>
  <c r="I536" i="32"/>
  <c r="I537" i="32" s="1"/>
  <c r="I544" i="32"/>
  <c r="B567" i="32"/>
  <c r="I581" i="32"/>
  <c r="I588" i="32"/>
  <c r="I649" i="32" s="1"/>
  <c r="BH125" i="32"/>
  <c r="BJ125" i="32"/>
  <c r="O556" i="32"/>
  <c r="O571" i="32"/>
  <c r="C558" i="32"/>
  <c r="C573" i="32"/>
  <c r="K557" i="32"/>
  <c r="K572" i="32"/>
  <c r="B636" i="32"/>
  <c r="B637" i="32"/>
  <c r="J636" i="32"/>
  <c r="J637" i="32"/>
  <c r="H409" i="32"/>
  <c r="G415" i="32"/>
  <c r="O415" i="32"/>
  <c r="H439" i="32"/>
  <c r="G555" i="32"/>
  <c r="G570" i="32"/>
  <c r="G409" i="32"/>
  <c r="K636" i="32"/>
  <c r="K637" i="32"/>
  <c r="G397" i="32"/>
  <c r="L445" i="32"/>
  <c r="H452" i="32"/>
  <c r="E458" i="32"/>
  <c r="E648" i="32"/>
  <c r="E655" i="32" s="1"/>
  <c r="M648" i="32"/>
  <c r="M655" i="32" s="1"/>
  <c r="M458" i="32"/>
  <c r="M433" i="32"/>
  <c r="D472" i="32"/>
  <c r="L472" i="32"/>
  <c r="I529" i="32"/>
  <c r="I637" i="32"/>
  <c r="I636" i="32"/>
  <c r="O361" i="32"/>
  <c r="C636" i="32"/>
  <c r="C637" i="32"/>
  <c r="D636" i="32"/>
  <c r="D637" i="32"/>
  <c r="L636" i="32"/>
  <c r="L637" i="32"/>
  <c r="I385" i="32"/>
  <c r="H397" i="32"/>
  <c r="I415" i="32"/>
  <c r="B421" i="32"/>
  <c r="G639" i="32"/>
  <c r="G433" i="32"/>
  <c r="O639" i="32"/>
  <c r="O640" i="32"/>
  <c r="O433" i="32"/>
  <c r="I452" i="32"/>
  <c r="G452" i="32"/>
  <c r="B490" i="32"/>
  <c r="J490" i="32"/>
  <c r="H496" i="32"/>
  <c r="F544" i="32"/>
  <c r="H581" i="32"/>
  <c r="O445" i="32"/>
  <c r="O439" i="32"/>
  <c r="O452" i="32"/>
  <c r="G355" i="32"/>
  <c r="O355" i="32"/>
  <c r="G361" i="32"/>
  <c r="I379" i="32"/>
  <c r="O385" i="32"/>
  <c r="I421" i="32"/>
  <c r="H639" i="32"/>
  <c r="H433" i="32"/>
  <c r="K571" i="32"/>
  <c r="N522" i="32"/>
  <c r="B573" i="32"/>
  <c r="B558" i="32"/>
  <c r="O397" i="32"/>
  <c r="L639" i="32"/>
  <c r="E555" i="32"/>
  <c r="E570" i="32"/>
  <c r="BG125" i="32"/>
  <c r="H361" i="32"/>
  <c r="J379" i="32"/>
  <c r="D427" i="32"/>
  <c r="I639" i="32"/>
  <c r="I642" i="32"/>
  <c r="I511" i="32"/>
  <c r="H643" i="32"/>
  <c r="H644" i="32"/>
  <c r="H504" i="32"/>
  <c r="G556" i="32"/>
  <c r="G571" i="32"/>
  <c r="I557" i="32"/>
  <c r="I572" i="32"/>
  <c r="O643" i="32"/>
  <c r="O644" i="32"/>
  <c r="G637" i="32"/>
  <c r="G636" i="32"/>
  <c r="G379" i="32"/>
  <c r="O637" i="32"/>
  <c r="O636" i="32"/>
  <c r="O379" i="32"/>
  <c r="K379" i="32"/>
  <c r="G385" i="32"/>
  <c r="H415" i="32"/>
  <c r="G421" i="32"/>
  <c r="G427" i="32"/>
  <c r="B639" i="32"/>
  <c r="J639" i="32"/>
  <c r="I439" i="32"/>
  <c r="C507" i="32"/>
  <c r="C547" i="32" s="1"/>
  <c r="C465" i="32"/>
  <c r="E571" i="32"/>
  <c r="G572" i="32"/>
  <c r="K465" i="32"/>
  <c r="K504" i="32" s="1"/>
  <c r="H472" i="32"/>
  <c r="C504" i="32"/>
  <c r="K644" i="32"/>
  <c r="K505" i="32"/>
  <c r="C557" i="32"/>
  <c r="C572" i="32"/>
  <c r="H522" i="32"/>
  <c r="D639" i="32"/>
  <c r="M570" i="32"/>
  <c r="K558" i="32"/>
  <c r="K573" i="32"/>
  <c r="M644" i="32"/>
  <c r="M643" i="32"/>
  <c r="D367" i="32"/>
  <c r="L367" i="32"/>
  <c r="H367" i="32"/>
  <c r="D373" i="32"/>
  <c r="H637" i="32"/>
  <c r="H636" i="32"/>
  <c r="H379" i="32"/>
  <c r="B379" i="32"/>
  <c r="L379" i="32"/>
  <c r="L397" i="32"/>
  <c r="D421" i="32"/>
  <c r="L421" i="32"/>
  <c r="B439" i="32"/>
  <c r="J439" i="32"/>
  <c r="G445" i="32"/>
  <c r="D547" i="32"/>
  <c r="F548" i="32"/>
  <c r="J573" i="32"/>
  <c r="F530" i="32"/>
  <c r="D536" i="32"/>
  <c r="N536" i="32"/>
  <c r="O538" i="32" s="1"/>
  <c r="K555" i="32"/>
  <c r="D644" i="32"/>
  <c r="L643" i="32"/>
  <c r="J643" i="32"/>
  <c r="J644" i="32"/>
  <c r="J505" i="32"/>
  <c r="I522" i="32"/>
  <c r="I521" i="32"/>
  <c r="M558" i="32"/>
  <c r="M573" i="32"/>
  <c r="O656" i="32"/>
  <c r="O653" i="32"/>
  <c r="F547" i="32"/>
  <c r="N547" i="32"/>
  <c r="H548" i="32"/>
  <c r="B549" i="32"/>
  <c r="J549" i="32"/>
  <c r="D550" i="32"/>
  <c r="L550" i="32"/>
  <c r="D478" i="32"/>
  <c r="L478" i="32"/>
  <c r="I570" i="32"/>
  <c r="I555" i="32"/>
  <c r="M572" i="32"/>
  <c r="M557" i="32"/>
  <c r="C521" i="32"/>
  <c r="C603" i="32"/>
  <c r="C608" i="32"/>
  <c r="K608" i="32"/>
  <c r="K603" i="32"/>
  <c r="C640" i="32"/>
  <c r="C639" i="32"/>
  <c r="K640" i="32"/>
  <c r="K639" i="32"/>
  <c r="D452" i="32"/>
  <c r="L452" i="32"/>
  <c r="G458" i="32"/>
  <c r="G465" i="32"/>
  <c r="B496" i="32"/>
  <c r="J496" i="32"/>
  <c r="G643" i="32"/>
  <c r="O555" i="32"/>
  <c r="O570" i="32"/>
  <c r="E573" i="32"/>
  <c r="D520" i="32"/>
  <c r="L520" i="32"/>
  <c r="H536" i="32"/>
  <c r="I538" i="32" s="1"/>
  <c r="F632" i="32"/>
  <c r="F649" i="32"/>
  <c r="F634" i="32"/>
  <c r="G691" i="32"/>
  <c r="B556" i="32"/>
  <c r="B571" i="32"/>
  <c r="J556" i="32"/>
  <c r="J571" i="32"/>
  <c r="D557" i="32"/>
  <c r="D572" i="32"/>
  <c r="L557" i="32"/>
  <c r="L572" i="32"/>
  <c r="F558" i="32"/>
  <c r="F573" i="32"/>
  <c r="N558" i="32"/>
  <c r="F478" i="32"/>
  <c r="C571" i="32"/>
  <c r="C556" i="32"/>
  <c r="O522" i="32"/>
  <c r="C528" i="32"/>
  <c r="K528" i="32"/>
  <c r="G538" i="32"/>
  <c r="I545" i="32"/>
  <c r="I556" i="32"/>
  <c r="I571" i="32"/>
  <c r="C649" i="32"/>
  <c r="C634" i="32"/>
  <c r="C589" i="32"/>
  <c r="C632" i="32"/>
  <c r="K649" i="32"/>
  <c r="K634" i="32"/>
  <c r="K632" i="32"/>
  <c r="L696" i="32"/>
  <c r="K697" i="32"/>
  <c r="K699" i="32" s="1"/>
  <c r="E636" i="32"/>
  <c r="E637" i="32"/>
  <c r="M636" i="32"/>
  <c r="M637" i="32"/>
  <c r="E639" i="32"/>
  <c r="M639" i="32"/>
  <c r="I445" i="32"/>
  <c r="F452" i="32"/>
  <c r="N452" i="32"/>
  <c r="O458" i="32"/>
  <c r="B472" i="32"/>
  <c r="J472" i="32"/>
  <c r="H490" i="32"/>
  <c r="D496" i="32"/>
  <c r="L496" i="32"/>
  <c r="I643" i="32"/>
  <c r="I644" i="32"/>
  <c r="I504" i="32"/>
  <c r="I505" i="32"/>
  <c r="B536" i="32"/>
  <c r="J536" i="32"/>
  <c r="D603" i="32"/>
  <c r="L649" i="32"/>
  <c r="L634" i="32"/>
  <c r="L632" i="32"/>
  <c r="L603" i="32"/>
  <c r="L590" i="32"/>
  <c r="F636" i="32"/>
  <c r="F637" i="32"/>
  <c r="N636" i="32"/>
  <c r="N637" i="32"/>
  <c r="F639" i="32"/>
  <c r="F640" i="32"/>
  <c r="N639" i="32"/>
  <c r="N640" i="32"/>
  <c r="B445" i="32"/>
  <c r="J445" i="32"/>
  <c r="B570" i="32"/>
  <c r="B555" i="32"/>
  <c r="D571" i="32"/>
  <c r="D556" i="32"/>
  <c r="N572" i="32"/>
  <c r="N557" i="32"/>
  <c r="H573" i="32"/>
  <c r="H558" i="32"/>
  <c r="G521" i="32"/>
  <c r="G522" i="32"/>
  <c r="G597" i="32"/>
  <c r="H458" i="32"/>
  <c r="B465" i="32"/>
  <c r="J465" i="32"/>
  <c r="H507" i="32"/>
  <c r="H547" i="32" s="1"/>
  <c r="E567" i="32"/>
  <c r="M567" i="32"/>
  <c r="B588" i="32"/>
  <c r="B640" i="32" s="1"/>
  <c r="J588" i="32"/>
  <c r="K590" i="32" s="1"/>
  <c r="B458" i="32"/>
  <c r="J458" i="32"/>
  <c r="D465" i="32"/>
  <c r="D597" i="32" s="1"/>
  <c r="L465" i="32"/>
  <c r="L597" i="32" s="1"/>
  <c r="F605" i="32"/>
  <c r="H606" i="32"/>
  <c r="D608" i="32"/>
  <c r="C458" i="32"/>
  <c r="K458" i="32"/>
  <c r="E465" i="32"/>
  <c r="M465" i="32"/>
  <c r="M589" i="32" s="1"/>
  <c r="D581" i="32"/>
  <c r="L581" i="32"/>
  <c r="E649" i="32"/>
  <c r="E634" i="32"/>
  <c r="M632" i="32"/>
  <c r="M649" i="32"/>
  <c r="M634" i="32"/>
  <c r="M590" i="32"/>
  <c r="N632" i="32"/>
  <c r="N649" i="32"/>
  <c r="N634" i="32"/>
  <c r="N590" i="32"/>
  <c r="I597" i="32"/>
  <c r="F465" i="32"/>
  <c r="N465" i="32"/>
  <c r="B606" i="32"/>
  <c r="J606" i="32"/>
  <c r="D607" i="32"/>
  <c r="L607" i="32"/>
  <c r="F608" i="32"/>
  <c r="N603" i="32"/>
  <c r="L709" i="32"/>
  <c r="L711" i="32" s="1"/>
  <c r="M708" i="32"/>
  <c r="O465" i="32"/>
  <c r="O521" i="32" s="1"/>
  <c r="F581" i="32"/>
  <c r="G649" i="32"/>
  <c r="O632" i="32"/>
  <c r="O634" i="32"/>
  <c r="O590" i="32"/>
  <c r="F458" i="32"/>
  <c r="N458" i="32"/>
  <c r="C568" i="32"/>
  <c r="H588" i="32"/>
  <c r="F603" i="32"/>
  <c r="E672" i="32"/>
  <c r="D673" i="32"/>
  <c r="D675" i="32" s="1"/>
  <c r="E679" i="32"/>
  <c r="L700" i="32"/>
  <c r="K701" i="32"/>
  <c r="K703" i="32" s="1"/>
  <c r="N704" i="32"/>
  <c r="M705" i="32"/>
  <c r="M707" i="32" s="1"/>
  <c r="J658" i="32"/>
  <c r="D679" i="32"/>
  <c r="G685" i="32"/>
  <c r="H684" i="32"/>
  <c r="J699" i="32"/>
  <c r="L705" i="32"/>
  <c r="L707" i="32" s="1"/>
  <c r="M713" i="32"/>
  <c r="M715" i="32" s="1"/>
  <c r="N712" i="32"/>
  <c r="F679" i="32"/>
  <c r="D658" i="32"/>
  <c r="F677" i="32"/>
  <c r="G676" i="32"/>
  <c r="G681" i="32"/>
  <c r="G683" i="32" s="1"/>
  <c r="O654" i="32"/>
  <c r="F681" i="32"/>
  <c r="F683" i="32" s="1"/>
  <c r="C673" i="32"/>
  <c r="C675" i="32" s="1"/>
  <c r="E683" i="32"/>
  <c r="J701" i="32"/>
  <c r="J703" i="32" s="1"/>
  <c r="O652" i="32"/>
  <c r="O721" i="32"/>
  <c r="G687" i="32"/>
  <c r="J692" i="32"/>
  <c r="I699" i="32"/>
  <c r="O655" i="32"/>
  <c r="P655" i="32" s="1"/>
  <c r="H695" i="30"/>
  <c r="G687" i="30"/>
  <c r="C675" i="30"/>
  <c r="M715" i="30"/>
  <c r="H689" i="30"/>
  <c r="I688" i="30"/>
  <c r="H684" i="30"/>
  <c r="N717" i="30"/>
  <c r="N719" i="30" s="1"/>
  <c r="F680" i="30"/>
  <c r="I692" i="30"/>
  <c r="K700" i="30"/>
  <c r="L700" i="30" s="1"/>
  <c r="M709" i="30"/>
  <c r="M711" i="30" s="1"/>
  <c r="D672" i="30"/>
  <c r="N712" i="30"/>
  <c r="K607" i="30"/>
  <c r="E608" i="30"/>
  <c r="M608" i="30"/>
  <c r="N607" i="30"/>
  <c r="M544" i="30"/>
  <c r="K544" i="30"/>
  <c r="I544" i="30"/>
  <c r="L548" i="30"/>
  <c r="N549" i="30"/>
  <c r="H550" i="30"/>
  <c r="H573" i="30" s="1"/>
  <c r="L544" i="30"/>
  <c r="J544" i="30"/>
  <c r="H544" i="30"/>
  <c r="C472" i="30"/>
  <c r="K472" i="30"/>
  <c r="B478" i="30"/>
  <c r="J478" i="30"/>
  <c r="I484" i="30"/>
  <c r="H490" i="30"/>
  <c r="H496" i="30"/>
  <c r="H503" i="30"/>
  <c r="H644" i="30" s="1"/>
  <c r="I520" i="30"/>
  <c r="I528" i="30"/>
  <c r="D567" i="30"/>
  <c r="L567" i="30"/>
  <c r="L568" i="30" s="1"/>
  <c r="N567" i="30"/>
  <c r="N588" i="30"/>
  <c r="L547" i="30"/>
  <c r="L570" i="30" s="1"/>
  <c r="H549" i="30"/>
  <c r="H572" i="30" s="1"/>
  <c r="J550" i="30"/>
  <c r="D472" i="30"/>
  <c r="L472" i="30"/>
  <c r="K478" i="30"/>
  <c r="B484" i="30"/>
  <c r="J484" i="30"/>
  <c r="I496" i="30"/>
  <c r="B520" i="30"/>
  <c r="J520" i="30"/>
  <c r="E567" i="30"/>
  <c r="M567" i="30"/>
  <c r="M547" i="30"/>
  <c r="M555" i="30" s="1"/>
  <c r="O548" i="30"/>
  <c r="I549" i="30"/>
  <c r="K550" i="30"/>
  <c r="K558" i="30" s="1"/>
  <c r="O472" i="30"/>
  <c r="D478" i="30"/>
  <c r="L478" i="30"/>
  <c r="N478" i="30"/>
  <c r="K484" i="30"/>
  <c r="B490" i="30"/>
  <c r="J490" i="30"/>
  <c r="B496" i="30"/>
  <c r="J496" i="30"/>
  <c r="B503" i="30"/>
  <c r="B504" i="30" s="1"/>
  <c r="J503" i="30"/>
  <c r="C528" i="30"/>
  <c r="K528" i="30"/>
  <c r="K530" i="30" s="1"/>
  <c r="B536" i="30"/>
  <c r="B544" i="30"/>
  <c r="N547" i="30"/>
  <c r="N555" i="30" s="1"/>
  <c r="H548" i="30"/>
  <c r="H556" i="30" s="1"/>
  <c r="J549" i="30"/>
  <c r="L550" i="30"/>
  <c r="F472" i="30"/>
  <c r="N472" i="30"/>
  <c r="N521" i="30" s="1"/>
  <c r="O478" i="30"/>
  <c r="D484" i="30"/>
  <c r="L484" i="30"/>
  <c r="N484" i="30"/>
  <c r="C496" i="30"/>
  <c r="K496" i="30"/>
  <c r="K503" i="30"/>
  <c r="B507" i="30"/>
  <c r="B547" i="30" s="1"/>
  <c r="B570" i="30" s="1"/>
  <c r="D520" i="30"/>
  <c r="L520" i="30"/>
  <c r="D528" i="30"/>
  <c r="E530" i="30" s="1"/>
  <c r="L528" i="30"/>
  <c r="M530" i="30" s="1"/>
  <c r="C544" i="30"/>
  <c r="G567" i="30"/>
  <c r="O567" i="30"/>
  <c r="G581" i="30"/>
  <c r="O581" i="30"/>
  <c r="O588" i="30"/>
  <c r="G465" i="30"/>
  <c r="G529" i="30" s="1"/>
  <c r="O484" i="30"/>
  <c r="N503" i="30"/>
  <c r="G507" i="30"/>
  <c r="N536" i="30"/>
  <c r="H465" i="30"/>
  <c r="H529" i="30" s="1"/>
  <c r="J548" i="30"/>
  <c r="L549" i="30"/>
  <c r="N550" i="30"/>
  <c r="N573" i="30" s="1"/>
  <c r="H472" i="30"/>
  <c r="F484" i="30"/>
  <c r="E490" i="30"/>
  <c r="M490" i="30"/>
  <c r="E496" i="30"/>
  <c r="M496" i="30"/>
  <c r="O503" i="30"/>
  <c r="J507" i="30"/>
  <c r="J547" i="30" s="1"/>
  <c r="F520" i="30"/>
  <c r="N520" i="30"/>
  <c r="F528" i="30"/>
  <c r="N528" i="30"/>
  <c r="E544" i="30"/>
  <c r="K548" i="30"/>
  <c r="M549" i="30"/>
  <c r="G550" i="30"/>
  <c r="Z125" i="30"/>
  <c r="I430" i="30" s="1"/>
  <c r="I418" i="30"/>
  <c r="O427" i="30"/>
  <c r="G409" i="30"/>
  <c r="O409" i="30"/>
  <c r="Q125" i="30"/>
  <c r="K431" i="30" s="1"/>
  <c r="Y125" i="30"/>
  <c r="I431" i="30" s="1"/>
  <c r="AG125" i="30"/>
  <c r="AO125" i="30"/>
  <c r="C361" i="30"/>
  <c r="K361" i="30"/>
  <c r="C397" i="30"/>
  <c r="K397" i="30"/>
  <c r="H397" i="30"/>
  <c r="B415" i="30"/>
  <c r="J415" i="30"/>
  <c r="D439" i="30"/>
  <c r="L439" i="30"/>
  <c r="B123" i="30"/>
  <c r="J123" i="30"/>
  <c r="R123" i="30"/>
  <c r="AH123" i="30"/>
  <c r="AH125" i="30" s="1"/>
  <c r="AP123" i="30"/>
  <c r="AP125" i="30" s="1"/>
  <c r="BG125" i="30"/>
  <c r="G385" i="30"/>
  <c r="O385" i="30"/>
  <c r="G391" i="30"/>
  <c r="C415" i="30"/>
  <c r="K415" i="30"/>
  <c r="I417" i="30"/>
  <c r="O424" i="30"/>
  <c r="E439" i="30"/>
  <c r="M439" i="30"/>
  <c r="C125" i="30"/>
  <c r="O429" i="30" s="1"/>
  <c r="K125" i="30"/>
  <c r="M429" i="30" s="1"/>
  <c r="S125" i="30"/>
  <c r="K429" i="30" s="1"/>
  <c r="AI125" i="30"/>
  <c r="AQ125" i="30"/>
  <c r="BH125" i="30"/>
  <c r="C373" i="30"/>
  <c r="K373" i="30"/>
  <c r="C385" i="30"/>
  <c r="C391" i="30"/>
  <c r="K391" i="30"/>
  <c r="F421" i="30"/>
  <c r="D427" i="30"/>
  <c r="K417" i="30"/>
  <c r="G361" i="30"/>
  <c r="O361" i="30"/>
  <c r="C367" i="30"/>
  <c r="K367" i="30"/>
  <c r="O391" i="30"/>
  <c r="G397" i="30"/>
  <c r="O397" i="30"/>
  <c r="D409" i="30"/>
  <c r="L409" i="30"/>
  <c r="F415" i="30"/>
  <c r="N415" i="30"/>
  <c r="F427" i="30"/>
  <c r="N123" i="30"/>
  <c r="AD123" i="30"/>
  <c r="AT123" i="30"/>
  <c r="AT125" i="30" s="1"/>
  <c r="G355" i="30"/>
  <c r="O355" i="30"/>
  <c r="K385" i="30"/>
  <c r="E409" i="30"/>
  <c r="M409" i="30"/>
  <c r="G415" i="30"/>
  <c r="O415" i="30"/>
  <c r="M417" i="30"/>
  <c r="I419" i="30"/>
  <c r="C421" i="30"/>
  <c r="F123" i="30"/>
  <c r="V123" i="30"/>
  <c r="AL123" i="30"/>
  <c r="AL125" i="30" s="1"/>
  <c r="BB123" i="30"/>
  <c r="BB125" i="30" s="1"/>
  <c r="G373" i="30"/>
  <c r="D421" i="30"/>
  <c r="I452" i="30"/>
  <c r="O452" i="30"/>
  <c r="I522" i="30"/>
  <c r="I521" i="30"/>
  <c r="K644" i="30"/>
  <c r="K643" i="30"/>
  <c r="K505" i="30"/>
  <c r="D125" i="30"/>
  <c r="N432" i="30" s="1"/>
  <c r="N640" i="30" s="1"/>
  <c r="AR125" i="30"/>
  <c r="BF125" i="30"/>
  <c r="F555" i="30"/>
  <c r="F570" i="30"/>
  <c r="N570" i="30"/>
  <c r="B557" i="30"/>
  <c r="B572" i="30"/>
  <c r="J557" i="30"/>
  <c r="J572" i="30"/>
  <c r="D558" i="30"/>
  <c r="D573" i="30"/>
  <c r="L558" i="30"/>
  <c r="L573" i="30"/>
  <c r="B521" i="30"/>
  <c r="J522" i="30"/>
  <c r="J521" i="30"/>
  <c r="G538" i="30"/>
  <c r="O537" i="30"/>
  <c r="O538" i="30"/>
  <c r="AW125" i="30"/>
  <c r="G636" i="30"/>
  <c r="G637" i="30"/>
  <c r="G379" i="30"/>
  <c r="AZ125" i="30"/>
  <c r="I391" i="30"/>
  <c r="AJ125" i="30"/>
  <c r="AK123" i="30"/>
  <c r="AK125" i="30" s="1"/>
  <c r="I636" i="30"/>
  <c r="I637" i="30"/>
  <c r="H445" i="30"/>
  <c r="H415" i="30"/>
  <c r="H385" i="30"/>
  <c r="H361" i="30"/>
  <c r="H427" i="30"/>
  <c r="H409" i="30"/>
  <c r="B511" i="30"/>
  <c r="D649" i="30"/>
  <c r="D634" i="30"/>
  <c r="D632" i="30"/>
  <c r="D590" i="30"/>
  <c r="D603" i="30"/>
  <c r="L649" i="30"/>
  <c r="L634" i="30"/>
  <c r="L632" i="30"/>
  <c r="L603" i="30"/>
  <c r="L590" i="30"/>
  <c r="N632" i="30"/>
  <c r="N649" i="30"/>
  <c r="N634" i="30"/>
  <c r="L572" i="30"/>
  <c r="L557" i="30"/>
  <c r="AB125" i="30"/>
  <c r="H432" i="30" s="1"/>
  <c r="H640" i="30" s="1"/>
  <c r="C632" i="30"/>
  <c r="C649" i="30"/>
  <c r="C634" i="30"/>
  <c r="C590" i="30"/>
  <c r="U123" i="30"/>
  <c r="AS123" i="30"/>
  <c r="AS125" i="30" s="1"/>
  <c r="I458" i="30"/>
  <c r="I439" i="30"/>
  <c r="I409" i="30"/>
  <c r="D571" i="30"/>
  <c r="D556" i="30"/>
  <c r="L125" i="30"/>
  <c r="L432" i="30" s="1"/>
  <c r="L433" i="30" s="1"/>
  <c r="I125" i="30"/>
  <c r="M431" i="30" s="1"/>
  <c r="M123" i="30"/>
  <c r="BA123" i="30"/>
  <c r="BA125" i="30" s="1"/>
  <c r="G123" i="30"/>
  <c r="O123" i="30"/>
  <c r="W123" i="30"/>
  <c r="AE123" i="30"/>
  <c r="AM123" i="30"/>
  <c r="AM125" i="30" s="1"/>
  <c r="AU123" i="30"/>
  <c r="AU125" i="30" s="1"/>
  <c r="I367" i="30"/>
  <c r="I379" i="30"/>
  <c r="H421" i="30"/>
  <c r="O636" i="30"/>
  <c r="O637" i="30"/>
  <c r="O379" i="30"/>
  <c r="T125" i="30"/>
  <c r="J432" i="30" s="1"/>
  <c r="J433" i="30" s="1"/>
  <c r="H637" i="30"/>
  <c r="H636" i="30"/>
  <c r="H379" i="30"/>
  <c r="K632" i="30"/>
  <c r="K649" i="30"/>
  <c r="K634" i="30"/>
  <c r="K590" i="30"/>
  <c r="E123" i="30"/>
  <c r="AC123" i="30"/>
  <c r="H123" i="30"/>
  <c r="P123" i="30"/>
  <c r="X123" i="30"/>
  <c r="AF123" i="30"/>
  <c r="AN123" i="30"/>
  <c r="AN125" i="30" s="1"/>
  <c r="AV123" i="30"/>
  <c r="AV125" i="30" s="1"/>
  <c r="BE125" i="30"/>
  <c r="O571" i="30"/>
  <c r="O556" i="30"/>
  <c r="J643" i="30"/>
  <c r="J644" i="30"/>
  <c r="J504" i="30"/>
  <c r="C644" i="30"/>
  <c r="C643" i="30"/>
  <c r="C505" i="30"/>
  <c r="H530" i="30"/>
  <c r="F636" i="30"/>
  <c r="F637" i="30"/>
  <c r="N636" i="30"/>
  <c r="N637" i="30"/>
  <c r="G427" i="30"/>
  <c r="B439" i="30"/>
  <c r="J439" i="30"/>
  <c r="F439" i="30"/>
  <c r="C445" i="30"/>
  <c r="K445" i="30"/>
  <c r="N445" i="30"/>
  <c r="D570" i="30"/>
  <c r="D555" i="30"/>
  <c r="F571" i="30"/>
  <c r="F556" i="30"/>
  <c r="N508" i="30"/>
  <c r="N548" i="30" s="1"/>
  <c r="N465" i="30"/>
  <c r="H557" i="30"/>
  <c r="B573" i="30"/>
  <c r="B558" i="30"/>
  <c r="J573" i="30"/>
  <c r="J558" i="30"/>
  <c r="G478" i="30"/>
  <c r="C490" i="30"/>
  <c r="K490" i="30"/>
  <c r="H643" i="30"/>
  <c r="G520" i="30"/>
  <c r="O522" i="30"/>
  <c r="B528" i="30"/>
  <c r="B529" i="30" s="1"/>
  <c r="J528" i="30"/>
  <c r="E536" i="30"/>
  <c r="I545" i="30"/>
  <c r="B639" i="30"/>
  <c r="B640" i="30"/>
  <c r="J640" i="30"/>
  <c r="D445" i="30"/>
  <c r="L445" i="30"/>
  <c r="E570" i="30"/>
  <c r="E555" i="30"/>
  <c r="M570" i="30"/>
  <c r="G571" i="30"/>
  <c r="G556" i="30"/>
  <c r="I572" i="30"/>
  <c r="I557" i="30"/>
  <c r="C573" i="30"/>
  <c r="C558" i="30"/>
  <c r="K573" i="30"/>
  <c r="I503" i="30"/>
  <c r="J505" i="30" s="1"/>
  <c r="J570" i="30"/>
  <c r="J555" i="30"/>
  <c r="N572" i="30"/>
  <c r="N557" i="30"/>
  <c r="C530" i="30"/>
  <c r="F538" i="30"/>
  <c r="J537" i="30"/>
  <c r="B545" i="30"/>
  <c r="J545" i="30"/>
  <c r="B636" i="30"/>
  <c r="B637" i="30"/>
  <c r="J636" i="30"/>
  <c r="J637" i="30"/>
  <c r="B427" i="30"/>
  <c r="E639" i="30"/>
  <c r="E433" i="30"/>
  <c r="N439" i="30"/>
  <c r="G445" i="30"/>
  <c r="O445" i="30"/>
  <c r="C452" i="30"/>
  <c r="K452" i="30"/>
  <c r="H648" i="30"/>
  <c r="H655" i="30" s="1"/>
  <c r="H458" i="30"/>
  <c r="B458" i="30"/>
  <c r="H511" i="30"/>
  <c r="B571" i="30"/>
  <c r="B556" i="30"/>
  <c r="J571" i="30"/>
  <c r="J556" i="30"/>
  <c r="D572" i="30"/>
  <c r="D557" i="30"/>
  <c r="F573" i="30"/>
  <c r="F558" i="30"/>
  <c r="D643" i="30"/>
  <c r="D644" i="30"/>
  <c r="D505" i="30"/>
  <c r="L644" i="30"/>
  <c r="L643" i="30"/>
  <c r="L505" i="30"/>
  <c r="N643" i="30"/>
  <c r="N644" i="30"/>
  <c r="N504" i="30"/>
  <c r="C520" i="30"/>
  <c r="K520" i="30"/>
  <c r="L522" i="30" s="1"/>
  <c r="F530" i="30"/>
  <c r="N530" i="30"/>
  <c r="I536" i="30"/>
  <c r="K536" i="30"/>
  <c r="M536" i="30"/>
  <c r="N538" i="30" s="1"/>
  <c r="G568" i="30"/>
  <c r="C636" i="30"/>
  <c r="C637" i="30"/>
  <c r="K636" i="30"/>
  <c r="K637" i="30"/>
  <c r="I427" i="30"/>
  <c r="G439" i="30"/>
  <c r="O439" i="30"/>
  <c r="J458" i="30"/>
  <c r="I658" i="30"/>
  <c r="I597" i="30"/>
  <c r="I466" i="30"/>
  <c r="K571" i="30"/>
  <c r="K556" i="30"/>
  <c r="E572" i="30"/>
  <c r="E557" i="30"/>
  <c r="M572" i="30"/>
  <c r="M557" i="30"/>
  <c r="O573" i="30"/>
  <c r="O558" i="30"/>
  <c r="E472" i="30"/>
  <c r="M472" i="30"/>
  <c r="E503" i="30"/>
  <c r="M503" i="30"/>
  <c r="N505" i="30" s="1"/>
  <c r="O643" i="30"/>
  <c r="O644" i="30"/>
  <c r="O505" i="30"/>
  <c r="L571" i="30"/>
  <c r="L556" i="30"/>
  <c r="D522" i="30"/>
  <c r="L521" i="30"/>
  <c r="G530" i="30"/>
  <c r="O530" i="30"/>
  <c r="B537" i="30"/>
  <c r="C603" i="30"/>
  <c r="K603" i="30"/>
  <c r="D636" i="30"/>
  <c r="D637" i="30"/>
  <c r="L636" i="30"/>
  <c r="L637" i="30"/>
  <c r="D452" i="30"/>
  <c r="D458" i="30"/>
  <c r="L452" i="30"/>
  <c r="L458" i="30"/>
  <c r="B421" i="30"/>
  <c r="J421" i="30"/>
  <c r="H439" i="30"/>
  <c r="I445" i="30"/>
  <c r="E452" i="30"/>
  <c r="M452" i="30"/>
  <c r="B597" i="30"/>
  <c r="J597" i="30"/>
  <c r="J466" i="30"/>
  <c r="D465" i="30"/>
  <c r="E478" i="30"/>
  <c r="M478" i="30"/>
  <c r="I490" i="30"/>
  <c r="F643" i="30"/>
  <c r="F644" i="30"/>
  <c r="F505" i="30"/>
  <c r="J511" i="30"/>
  <c r="E520" i="30"/>
  <c r="M520" i="30"/>
  <c r="C536" i="30"/>
  <c r="D538" i="30" s="1"/>
  <c r="E637" i="30"/>
  <c r="E636" i="30"/>
  <c r="M637" i="30"/>
  <c r="M636" i="30"/>
  <c r="C427" i="30"/>
  <c r="K427" i="30"/>
  <c r="H639" i="30"/>
  <c r="H433" i="30"/>
  <c r="B433" i="30"/>
  <c r="B445" i="30"/>
  <c r="J445" i="30"/>
  <c r="F452" i="30"/>
  <c r="N452" i="30"/>
  <c r="C507" i="30"/>
  <c r="C547" i="30" s="1"/>
  <c r="K507" i="30"/>
  <c r="K547" i="30" s="1"/>
  <c r="E508" i="30"/>
  <c r="E548" i="30" s="1"/>
  <c r="M508" i="30"/>
  <c r="M548" i="30" s="1"/>
  <c r="G509" i="30"/>
  <c r="G549" i="30" s="1"/>
  <c r="O509" i="30"/>
  <c r="O549" i="30" s="1"/>
  <c r="I510" i="30"/>
  <c r="I550" i="30" s="1"/>
  <c r="L465" i="30"/>
  <c r="L545" i="30" s="1"/>
  <c r="G503" i="30"/>
  <c r="B555" i="30"/>
  <c r="F572" i="30"/>
  <c r="F557" i="30"/>
  <c r="I530" i="30"/>
  <c r="I529" i="30"/>
  <c r="D537" i="30"/>
  <c r="L538" i="30"/>
  <c r="L537" i="30"/>
  <c r="C556" i="30"/>
  <c r="F639" i="30"/>
  <c r="F640" i="30"/>
  <c r="N639" i="30"/>
  <c r="H507" i="30"/>
  <c r="H547" i="30" s="1"/>
  <c r="C568" i="30"/>
  <c r="E581" i="30"/>
  <c r="M581" i="30"/>
  <c r="B649" i="30"/>
  <c r="B634" i="30"/>
  <c r="B589" i="30"/>
  <c r="B632" i="30"/>
  <c r="J649" i="30"/>
  <c r="J634" i="30"/>
  <c r="J632" i="30"/>
  <c r="J589" i="30"/>
  <c r="C465" i="30"/>
  <c r="C589" i="30" s="1"/>
  <c r="K465" i="30"/>
  <c r="K545" i="30" s="1"/>
  <c r="I507" i="30"/>
  <c r="I547" i="30" s="1"/>
  <c r="L597" i="30"/>
  <c r="B603" i="30"/>
  <c r="B608" i="30"/>
  <c r="J608" i="30"/>
  <c r="J603" i="30"/>
  <c r="C458" i="30"/>
  <c r="K458" i="30"/>
  <c r="E465" i="30"/>
  <c r="E529" i="30" s="1"/>
  <c r="M465" i="30"/>
  <c r="M529" i="30" s="1"/>
  <c r="H536" i="30"/>
  <c r="F567" i="30"/>
  <c r="E588" i="30"/>
  <c r="M588" i="30"/>
  <c r="F465" i="30"/>
  <c r="F589" i="30" s="1"/>
  <c r="I581" i="30"/>
  <c r="F632" i="30"/>
  <c r="F649" i="30"/>
  <c r="F634" i="30"/>
  <c r="G597" i="30"/>
  <c r="C639" i="30"/>
  <c r="C640" i="30"/>
  <c r="E458" i="30"/>
  <c r="M458" i="30"/>
  <c r="O465" i="30"/>
  <c r="O545" i="30" s="1"/>
  <c r="H567" i="30"/>
  <c r="G588" i="30"/>
  <c r="O649" i="30"/>
  <c r="O634" i="30"/>
  <c r="O632" i="30"/>
  <c r="O590" i="30"/>
  <c r="D640" i="30"/>
  <c r="D639" i="30"/>
  <c r="L640" i="30"/>
  <c r="L639" i="30"/>
  <c r="F433" i="30"/>
  <c r="N433" i="30"/>
  <c r="G544" i="30"/>
  <c r="G545" i="30" s="1"/>
  <c r="I567" i="30"/>
  <c r="I568" i="30" s="1"/>
  <c r="C581" i="30"/>
  <c r="K581" i="30"/>
  <c r="H632" i="30"/>
  <c r="H649" i="30"/>
  <c r="H634" i="30"/>
  <c r="H603" i="30"/>
  <c r="G458" i="30"/>
  <c r="O458" i="30"/>
  <c r="G547" i="30"/>
  <c r="O547" i="30"/>
  <c r="I548" i="30"/>
  <c r="C549" i="30"/>
  <c r="K549" i="30"/>
  <c r="E550" i="30"/>
  <c r="M550" i="30"/>
  <c r="B568" i="30"/>
  <c r="J568" i="30"/>
  <c r="I588" i="30"/>
  <c r="N603" i="30"/>
  <c r="K608" i="30"/>
  <c r="F658" i="30"/>
  <c r="N658" i="30"/>
  <c r="O717" i="30"/>
  <c r="O718" i="30" s="1"/>
  <c r="O655" i="30"/>
  <c r="O721" i="30"/>
  <c r="O652" i="30"/>
  <c r="O709" i="30"/>
  <c r="O710" i="30" s="1"/>
  <c r="F687" i="30"/>
  <c r="I689" i="30"/>
  <c r="I691" i="30" s="1"/>
  <c r="J688" i="30"/>
  <c r="L701" i="30"/>
  <c r="L703" i="30" s="1"/>
  <c r="M700" i="30"/>
  <c r="F603" i="30"/>
  <c r="G658" i="30"/>
  <c r="O654" i="30"/>
  <c r="E672" i="30"/>
  <c r="D673" i="30"/>
  <c r="D675" i="30" s="1"/>
  <c r="C608" i="30"/>
  <c r="J697" i="30"/>
  <c r="J699" i="30" s="1"/>
  <c r="K696" i="30"/>
  <c r="G608" i="30"/>
  <c r="O608" i="30"/>
  <c r="O603" i="30"/>
  <c r="B658" i="30"/>
  <c r="J658" i="30"/>
  <c r="O669" i="30"/>
  <c r="E676" i="30"/>
  <c r="D677" i="30"/>
  <c r="D679" i="30" s="1"/>
  <c r="K705" i="30"/>
  <c r="K707" i="30" s="1"/>
  <c r="L704" i="30"/>
  <c r="N709" i="30"/>
  <c r="N711" i="30" s="1"/>
  <c r="H685" i="30"/>
  <c r="H687" i="30" s="1"/>
  <c r="I684" i="30"/>
  <c r="N713" i="30"/>
  <c r="N715" i="30" s="1"/>
  <c r="O712" i="30"/>
  <c r="O713" i="30" s="1"/>
  <c r="G691" i="30"/>
  <c r="J703" i="30"/>
  <c r="E683" i="30"/>
  <c r="H691" i="30"/>
  <c r="L711" i="30"/>
  <c r="I697" i="30"/>
  <c r="I699" i="30" s="1"/>
  <c r="N721" i="29"/>
  <c r="O720" i="29"/>
  <c r="M717" i="29"/>
  <c r="N716" i="29"/>
  <c r="N717" i="29" s="1"/>
  <c r="L713" i="29"/>
  <c r="M712" i="29"/>
  <c r="K709" i="29"/>
  <c r="L708" i="29"/>
  <c r="L709" i="29" s="1"/>
  <c r="K705" i="29"/>
  <c r="J705" i="29"/>
  <c r="L704" i="29"/>
  <c r="M704" i="29" s="1"/>
  <c r="N704" i="29" s="1"/>
  <c r="K704" i="29"/>
  <c r="I701" i="29"/>
  <c r="J700" i="29"/>
  <c r="K700" i="29" s="1"/>
  <c r="H697" i="29"/>
  <c r="I696" i="29"/>
  <c r="J696" i="29" s="1"/>
  <c r="J697" i="29" s="1"/>
  <c r="G693" i="29"/>
  <c r="H692" i="29"/>
  <c r="H693" i="29" s="1"/>
  <c r="F689" i="29"/>
  <c r="G688" i="29"/>
  <c r="G689" i="29" s="1"/>
  <c r="E685" i="29"/>
  <c r="F684" i="29"/>
  <c r="F685" i="29" s="1"/>
  <c r="E681" i="29"/>
  <c r="D681" i="29"/>
  <c r="E680" i="29"/>
  <c r="F680" i="29" s="1"/>
  <c r="C677" i="29"/>
  <c r="D676" i="29"/>
  <c r="D677" i="29" s="1"/>
  <c r="D679" i="29" s="1"/>
  <c r="B673" i="29"/>
  <c r="C672" i="29"/>
  <c r="D672" i="29" s="1"/>
  <c r="N669" i="29"/>
  <c r="O664" i="29"/>
  <c r="O661" i="29"/>
  <c r="N654" i="29"/>
  <c r="M654" i="29"/>
  <c r="L654" i="29"/>
  <c r="K654" i="29"/>
  <c r="J654" i="29"/>
  <c r="I654" i="29"/>
  <c r="H654" i="29"/>
  <c r="G654" i="29"/>
  <c r="F654" i="29"/>
  <c r="E654" i="29"/>
  <c r="D654" i="29"/>
  <c r="C654" i="29"/>
  <c r="B654" i="29"/>
  <c r="N652" i="29"/>
  <c r="M652" i="29"/>
  <c r="L652" i="29"/>
  <c r="K652" i="29"/>
  <c r="J652" i="29"/>
  <c r="I652" i="29"/>
  <c r="H652" i="29"/>
  <c r="G652" i="29"/>
  <c r="F652" i="29"/>
  <c r="E652" i="29"/>
  <c r="D652" i="29"/>
  <c r="C652" i="29"/>
  <c r="B652" i="29"/>
  <c r="O629" i="29"/>
  <c r="N629" i="29"/>
  <c r="M629" i="29"/>
  <c r="L629" i="29"/>
  <c r="K629" i="29"/>
  <c r="J629" i="29"/>
  <c r="I629" i="29"/>
  <c r="H629" i="29"/>
  <c r="G629" i="29"/>
  <c r="F629" i="29"/>
  <c r="E629" i="29"/>
  <c r="D629" i="29"/>
  <c r="C629" i="29"/>
  <c r="B629" i="29"/>
  <c r="O628" i="29"/>
  <c r="N628" i="29"/>
  <c r="M628" i="29"/>
  <c r="L628" i="29"/>
  <c r="K628" i="29"/>
  <c r="J628" i="29"/>
  <c r="I628" i="29"/>
  <c r="H628" i="29"/>
  <c r="G628" i="29"/>
  <c r="F628" i="29"/>
  <c r="E628" i="29"/>
  <c r="D628" i="29"/>
  <c r="C628" i="29"/>
  <c r="B628" i="29"/>
  <c r="O627" i="29"/>
  <c r="N627" i="29"/>
  <c r="M627" i="29"/>
  <c r="L627" i="29"/>
  <c r="K627" i="29"/>
  <c r="J627" i="29"/>
  <c r="I627" i="29"/>
  <c r="H627" i="29"/>
  <c r="G627" i="29"/>
  <c r="F627" i="29"/>
  <c r="E627" i="29"/>
  <c r="D627" i="29"/>
  <c r="C627" i="29"/>
  <c r="B627" i="29"/>
  <c r="O626" i="29"/>
  <c r="N626" i="29"/>
  <c r="M626" i="29"/>
  <c r="L626" i="29"/>
  <c r="K626" i="29"/>
  <c r="J626" i="29"/>
  <c r="I626" i="29"/>
  <c r="H626" i="29"/>
  <c r="G626" i="29"/>
  <c r="F626" i="29"/>
  <c r="E626" i="29"/>
  <c r="D626" i="29"/>
  <c r="C626" i="29"/>
  <c r="B626" i="29"/>
  <c r="O624" i="29"/>
  <c r="N624" i="29"/>
  <c r="M624" i="29"/>
  <c r="L624" i="29"/>
  <c r="K624" i="29"/>
  <c r="J624" i="29"/>
  <c r="I624" i="29"/>
  <c r="H624" i="29"/>
  <c r="G624" i="29"/>
  <c r="F624" i="29"/>
  <c r="E624" i="29"/>
  <c r="D624" i="29"/>
  <c r="C624" i="29"/>
  <c r="B624" i="29"/>
  <c r="O623" i="29"/>
  <c r="N623" i="29"/>
  <c r="M623" i="29"/>
  <c r="L623" i="29"/>
  <c r="K623" i="29"/>
  <c r="J623" i="29"/>
  <c r="I623" i="29"/>
  <c r="H623" i="29"/>
  <c r="G623" i="29"/>
  <c r="F623" i="29"/>
  <c r="E623" i="29"/>
  <c r="D623" i="29"/>
  <c r="C623" i="29"/>
  <c r="B623" i="29"/>
  <c r="O622" i="29"/>
  <c r="N622" i="29"/>
  <c r="M622" i="29"/>
  <c r="L622" i="29"/>
  <c r="K622" i="29"/>
  <c r="J622" i="29"/>
  <c r="I622" i="29"/>
  <c r="H622" i="29"/>
  <c r="G622" i="29"/>
  <c r="F622" i="29"/>
  <c r="E622" i="29"/>
  <c r="D622" i="29"/>
  <c r="C622" i="29"/>
  <c r="B622" i="29"/>
  <c r="O621" i="29"/>
  <c r="N621" i="29"/>
  <c r="M621" i="29"/>
  <c r="L621" i="29"/>
  <c r="K621" i="29"/>
  <c r="J621" i="29"/>
  <c r="I621" i="29"/>
  <c r="H621" i="29"/>
  <c r="G621" i="29"/>
  <c r="F621" i="29"/>
  <c r="E621" i="29"/>
  <c r="D621" i="29"/>
  <c r="C621" i="29"/>
  <c r="B621" i="29"/>
  <c r="O619" i="29"/>
  <c r="N619" i="29"/>
  <c r="M619" i="29"/>
  <c r="L619" i="29"/>
  <c r="K619" i="29"/>
  <c r="J619" i="29"/>
  <c r="I619" i="29"/>
  <c r="H619" i="29"/>
  <c r="G619" i="29"/>
  <c r="F619" i="29"/>
  <c r="E619" i="29"/>
  <c r="D619" i="29"/>
  <c r="C619" i="29"/>
  <c r="B619" i="29"/>
  <c r="O618" i="29"/>
  <c r="N618" i="29"/>
  <c r="M618" i="29"/>
  <c r="L618" i="29"/>
  <c r="K618" i="29"/>
  <c r="J618" i="29"/>
  <c r="I618" i="29"/>
  <c r="H618" i="29"/>
  <c r="G618" i="29"/>
  <c r="F618" i="29"/>
  <c r="E618" i="29"/>
  <c r="D618" i="29"/>
  <c r="C618" i="29"/>
  <c r="B618" i="29"/>
  <c r="O617" i="29"/>
  <c r="N617" i="29"/>
  <c r="M617" i="29"/>
  <c r="L617" i="29"/>
  <c r="K617" i="29"/>
  <c r="J617" i="29"/>
  <c r="I617" i="29"/>
  <c r="H617" i="29"/>
  <c r="G617" i="29"/>
  <c r="F617" i="29"/>
  <c r="E617" i="29"/>
  <c r="D617" i="29"/>
  <c r="C617" i="29"/>
  <c r="B617" i="29"/>
  <c r="O616" i="29"/>
  <c r="N616" i="29"/>
  <c r="M616" i="29"/>
  <c r="L616" i="29"/>
  <c r="K616" i="29"/>
  <c r="J616" i="29"/>
  <c r="I616" i="29"/>
  <c r="H616" i="29"/>
  <c r="G616" i="29"/>
  <c r="F616" i="29"/>
  <c r="E616" i="29"/>
  <c r="D616" i="29"/>
  <c r="C616" i="29"/>
  <c r="B616" i="29"/>
  <c r="O614" i="29"/>
  <c r="N614" i="29"/>
  <c r="M614" i="29"/>
  <c r="L614" i="29"/>
  <c r="K614" i="29"/>
  <c r="J614" i="29"/>
  <c r="I614" i="29"/>
  <c r="H614" i="29"/>
  <c r="G614" i="29"/>
  <c r="F614" i="29"/>
  <c r="E614" i="29"/>
  <c r="D614" i="29"/>
  <c r="C614" i="29"/>
  <c r="B614" i="29"/>
  <c r="O613" i="29"/>
  <c r="N613" i="29"/>
  <c r="M613" i="29"/>
  <c r="L613" i="29"/>
  <c r="K613" i="29"/>
  <c r="J613" i="29"/>
  <c r="I613" i="29"/>
  <c r="H613" i="29"/>
  <c r="G613" i="29"/>
  <c r="F613" i="29"/>
  <c r="E613" i="29"/>
  <c r="D613" i="29"/>
  <c r="C613" i="29"/>
  <c r="B613" i="29"/>
  <c r="O612" i="29"/>
  <c r="N612" i="29"/>
  <c r="M612" i="29"/>
  <c r="L612" i="29"/>
  <c r="K612" i="29"/>
  <c r="J612" i="29"/>
  <c r="I612" i="29"/>
  <c r="H612" i="29"/>
  <c r="G612" i="29"/>
  <c r="F612" i="29"/>
  <c r="E612" i="29"/>
  <c r="D612" i="29"/>
  <c r="C612" i="29"/>
  <c r="B612" i="29"/>
  <c r="O611" i="29"/>
  <c r="N611" i="29"/>
  <c r="M611" i="29"/>
  <c r="L611" i="29"/>
  <c r="K611" i="29"/>
  <c r="J611" i="29"/>
  <c r="I611" i="29"/>
  <c r="H611" i="29"/>
  <c r="G611" i="29"/>
  <c r="F611" i="29"/>
  <c r="E611" i="29"/>
  <c r="D611" i="29"/>
  <c r="C611" i="29"/>
  <c r="B611" i="29"/>
  <c r="O602" i="29"/>
  <c r="N602" i="29"/>
  <c r="N608" i="29" s="1"/>
  <c r="M602" i="29"/>
  <c r="L602" i="29"/>
  <c r="L608" i="29" s="1"/>
  <c r="K602" i="29"/>
  <c r="K608" i="29" s="1"/>
  <c r="J602" i="29"/>
  <c r="I602" i="29"/>
  <c r="H602" i="29"/>
  <c r="H608" i="29" s="1"/>
  <c r="G602" i="29"/>
  <c r="F602" i="29"/>
  <c r="F608" i="29" s="1"/>
  <c r="E602" i="29"/>
  <c r="D602" i="29"/>
  <c r="D608" i="29" s="1"/>
  <c r="C602" i="29"/>
  <c r="C608" i="29" s="1"/>
  <c r="B602" i="29"/>
  <c r="O601" i="29"/>
  <c r="N601" i="29"/>
  <c r="N607" i="29" s="1"/>
  <c r="M601" i="29"/>
  <c r="L601" i="29"/>
  <c r="L607" i="29" s="1"/>
  <c r="K601" i="29"/>
  <c r="J601" i="29"/>
  <c r="J607" i="29" s="1"/>
  <c r="I601" i="29"/>
  <c r="I607" i="29" s="1"/>
  <c r="H601" i="29"/>
  <c r="H607" i="29" s="1"/>
  <c r="G601" i="29"/>
  <c r="F601" i="29"/>
  <c r="F607" i="29" s="1"/>
  <c r="E601" i="29"/>
  <c r="D601" i="29"/>
  <c r="D607" i="29" s="1"/>
  <c r="C601" i="29"/>
  <c r="B601" i="29"/>
  <c r="B607" i="29" s="1"/>
  <c r="O600" i="29"/>
  <c r="O606" i="29" s="1"/>
  <c r="N600" i="29"/>
  <c r="N606" i="29" s="1"/>
  <c r="M600" i="29"/>
  <c r="L600" i="29"/>
  <c r="L606" i="29" s="1"/>
  <c r="K600" i="29"/>
  <c r="J600" i="29"/>
  <c r="J606" i="29" s="1"/>
  <c r="I600" i="29"/>
  <c r="H600" i="29"/>
  <c r="H606" i="29" s="1"/>
  <c r="G600" i="29"/>
  <c r="G606" i="29" s="1"/>
  <c r="F600" i="29"/>
  <c r="F606" i="29" s="1"/>
  <c r="E600" i="29"/>
  <c r="D600" i="29"/>
  <c r="D606" i="29" s="1"/>
  <c r="C600" i="29"/>
  <c r="B600" i="29"/>
  <c r="B606" i="29" s="1"/>
  <c r="O599" i="29"/>
  <c r="O605" i="29" s="1"/>
  <c r="N599" i="29"/>
  <c r="N605" i="29" s="1"/>
  <c r="M599" i="29"/>
  <c r="M605" i="29" s="1"/>
  <c r="L599" i="29"/>
  <c r="L605" i="29" s="1"/>
  <c r="K599" i="29"/>
  <c r="J599" i="29"/>
  <c r="J605" i="29" s="1"/>
  <c r="I599" i="29"/>
  <c r="H599" i="29"/>
  <c r="H605" i="29" s="1"/>
  <c r="G599" i="29"/>
  <c r="F599" i="29"/>
  <c r="F605" i="29" s="1"/>
  <c r="E599" i="29"/>
  <c r="E605" i="29" s="1"/>
  <c r="D599" i="29"/>
  <c r="D605" i="29" s="1"/>
  <c r="C599" i="29"/>
  <c r="B599" i="29"/>
  <c r="B605" i="29" s="1"/>
  <c r="O596" i="29"/>
  <c r="N596" i="29"/>
  <c r="M596" i="29"/>
  <c r="L596" i="29"/>
  <c r="K596" i="29"/>
  <c r="J596" i="29"/>
  <c r="I596" i="29"/>
  <c r="H596" i="29"/>
  <c r="G596" i="29"/>
  <c r="F596" i="29"/>
  <c r="E596" i="29"/>
  <c r="D596" i="29"/>
  <c r="C596" i="29"/>
  <c r="B596" i="29"/>
  <c r="O595" i="29"/>
  <c r="N595" i="29"/>
  <c r="M595" i="29"/>
  <c r="L595" i="29"/>
  <c r="K595" i="29"/>
  <c r="J595" i="29"/>
  <c r="I595" i="29"/>
  <c r="H595" i="29"/>
  <c r="G595" i="29"/>
  <c r="F595" i="29"/>
  <c r="E595" i="29"/>
  <c r="D595" i="29"/>
  <c r="C595" i="29"/>
  <c r="B595" i="29"/>
  <c r="O594" i="29"/>
  <c r="N594" i="29"/>
  <c r="M594" i="29"/>
  <c r="L594" i="29"/>
  <c r="K594" i="29"/>
  <c r="J594" i="29"/>
  <c r="I594" i="29"/>
  <c r="H594" i="29"/>
  <c r="G594" i="29"/>
  <c r="F594" i="29"/>
  <c r="E594" i="29"/>
  <c r="D594" i="29"/>
  <c r="C594" i="29"/>
  <c r="B594" i="29"/>
  <c r="O593" i="29"/>
  <c r="N593" i="29"/>
  <c r="M593" i="29"/>
  <c r="L593" i="29"/>
  <c r="K593" i="29"/>
  <c r="J593" i="29"/>
  <c r="I593" i="29"/>
  <c r="H593" i="29"/>
  <c r="G593" i="29"/>
  <c r="F593" i="29"/>
  <c r="E593" i="29"/>
  <c r="D593" i="29"/>
  <c r="C593" i="29"/>
  <c r="B593" i="29"/>
  <c r="O587" i="29"/>
  <c r="N587" i="29"/>
  <c r="M587" i="29"/>
  <c r="L587" i="29"/>
  <c r="K587" i="29"/>
  <c r="J587" i="29"/>
  <c r="I587" i="29"/>
  <c r="H587" i="29"/>
  <c r="G587" i="29"/>
  <c r="F587" i="29"/>
  <c r="E587" i="29"/>
  <c r="D587" i="29"/>
  <c r="C587" i="29"/>
  <c r="B587" i="29"/>
  <c r="O586" i="29"/>
  <c r="N586" i="29"/>
  <c r="M586" i="29"/>
  <c r="L586" i="29"/>
  <c r="K586" i="29"/>
  <c r="J586" i="29"/>
  <c r="I586" i="29"/>
  <c r="H586" i="29"/>
  <c r="G586" i="29"/>
  <c r="F586" i="29"/>
  <c r="E586" i="29"/>
  <c r="D586" i="29"/>
  <c r="C586" i="29"/>
  <c r="B586" i="29"/>
  <c r="O585" i="29"/>
  <c r="N585" i="29"/>
  <c r="M585" i="29"/>
  <c r="L585" i="29"/>
  <c r="K585" i="29"/>
  <c r="J585" i="29"/>
  <c r="I585" i="29"/>
  <c r="H585" i="29"/>
  <c r="G585" i="29"/>
  <c r="F585" i="29"/>
  <c r="E585" i="29"/>
  <c r="D585" i="29"/>
  <c r="C585" i="29"/>
  <c r="B585" i="29"/>
  <c r="O584" i="29"/>
  <c r="N584" i="29"/>
  <c r="M584" i="29"/>
  <c r="L584" i="29"/>
  <c r="K584" i="29"/>
  <c r="J584" i="29"/>
  <c r="I584" i="29"/>
  <c r="H584" i="29"/>
  <c r="G584" i="29"/>
  <c r="F584" i="29"/>
  <c r="E584" i="29"/>
  <c r="D584" i="29"/>
  <c r="C584" i="29"/>
  <c r="B584" i="29"/>
  <c r="O580" i="29"/>
  <c r="N580" i="29"/>
  <c r="M580" i="29"/>
  <c r="L580" i="29"/>
  <c r="K580" i="29"/>
  <c r="J580" i="29"/>
  <c r="I580" i="29"/>
  <c r="H580" i="29"/>
  <c r="G580" i="29"/>
  <c r="F580" i="29"/>
  <c r="E580" i="29"/>
  <c r="D580" i="29"/>
  <c r="C580" i="29"/>
  <c r="B580" i="29"/>
  <c r="O579" i="29"/>
  <c r="N579" i="29"/>
  <c r="M579" i="29"/>
  <c r="L579" i="29"/>
  <c r="K579" i="29"/>
  <c r="J579" i="29"/>
  <c r="I579" i="29"/>
  <c r="H579" i="29"/>
  <c r="G579" i="29"/>
  <c r="F579" i="29"/>
  <c r="E579" i="29"/>
  <c r="D579" i="29"/>
  <c r="C579" i="29"/>
  <c r="B579" i="29"/>
  <c r="O578" i="29"/>
  <c r="N578" i="29"/>
  <c r="M578" i="29"/>
  <c r="L578" i="29"/>
  <c r="K578" i="29"/>
  <c r="J578" i="29"/>
  <c r="I578" i="29"/>
  <c r="H578" i="29"/>
  <c r="G578" i="29"/>
  <c r="F578" i="29"/>
  <c r="E578" i="29"/>
  <c r="D578" i="29"/>
  <c r="C578" i="29"/>
  <c r="B578" i="29"/>
  <c r="O577" i="29"/>
  <c r="N577" i="29"/>
  <c r="M577" i="29"/>
  <c r="L577" i="29"/>
  <c r="K577" i="29"/>
  <c r="J577" i="29"/>
  <c r="I577" i="29"/>
  <c r="H577" i="29"/>
  <c r="G577" i="29"/>
  <c r="F577" i="29"/>
  <c r="E577" i="29"/>
  <c r="D577" i="29"/>
  <c r="C577" i="29"/>
  <c r="B577" i="29"/>
  <c r="O566" i="29"/>
  <c r="N566" i="29"/>
  <c r="M566" i="29"/>
  <c r="L566" i="29"/>
  <c r="K566" i="29"/>
  <c r="J566" i="29"/>
  <c r="I566" i="29"/>
  <c r="H566" i="29"/>
  <c r="G566" i="29"/>
  <c r="F566" i="29"/>
  <c r="E566" i="29"/>
  <c r="D566" i="29"/>
  <c r="C566" i="29"/>
  <c r="B566" i="29"/>
  <c r="O565" i="29"/>
  <c r="N565" i="29"/>
  <c r="M565" i="29"/>
  <c r="L565" i="29"/>
  <c r="K565" i="29"/>
  <c r="J565" i="29"/>
  <c r="I565" i="29"/>
  <c r="H565" i="29"/>
  <c r="G565" i="29"/>
  <c r="F565" i="29"/>
  <c r="E565" i="29"/>
  <c r="D565" i="29"/>
  <c r="C565" i="29"/>
  <c r="B565" i="29"/>
  <c r="O564" i="29"/>
  <c r="N564" i="29"/>
  <c r="M564" i="29"/>
  <c r="L564" i="29"/>
  <c r="K564" i="29"/>
  <c r="J564" i="29"/>
  <c r="I564" i="29"/>
  <c r="H564" i="29"/>
  <c r="G564" i="29"/>
  <c r="F564" i="29"/>
  <c r="E564" i="29"/>
  <c r="D564" i="29"/>
  <c r="C564" i="29"/>
  <c r="B564" i="29"/>
  <c r="O563" i="29"/>
  <c r="N563" i="29"/>
  <c r="M563" i="29"/>
  <c r="L563" i="29"/>
  <c r="K563" i="29"/>
  <c r="J563" i="29"/>
  <c r="I563" i="29"/>
  <c r="I567" i="29" s="1"/>
  <c r="H563" i="29"/>
  <c r="G563" i="29"/>
  <c r="F563" i="29"/>
  <c r="E563" i="29"/>
  <c r="D563" i="29"/>
  <c r="C563" i="29"/>
  <c r="B563" i="29"/>
  <c r="O543" i="29"/>
  <c r="O542" i="29"/>
  <c r="O535" i="29"/>
  <c r="N535" i="29"/>
  <c r="M535" i="29"/>
  <c r="L535" i="29"/>
  <c r="K535" i="29"/>
  <c r="J535" i="29"/>
  <c r="I535" i="29"/>
  <c r="H535" i="29"/>
  <c r="G535" i="29"/>
  <c r="F535" i="29"/>
  <c r="E535" i="29"/>
  <c r="D535" i="29"/>
  <c r="C535" i="29"/>
  <c r="B535" i="29"/>
  <c r="O534" i="29"/>
  <c r="N534" i="29"/>
  <c r="M534" i="29"/>
  <c r="L534" i="29"/>
  <c r="K534" i="29"/>
  <c r="J534" i="29"/>
  <c r="I534" i="29"/>
  <c r="H534" i="29"/>
  <c r="G534" i="29"/>
  <c r="F534" i="29"/>
  <c r="E534" i="29"/>
  <c r="D534" i="29"/>
  <c r="C534" i="29"/>
  <c r="B534" i="29"/>
  <c r="O533" i="29"/>
  <c r="N533" i="29"/>
  <c r="M533" i="29"/>
  <c r="L533" i="29"/>
  <c r="K533" i="29"/>
  <c r="J533" i="29"/>
  <c r="I533" i="29"/>
  <c r="H533" i="29"/>
  <c r="G533" i="29"/>
  <c r="F533" i="29"/>
  <c r="E533" i="29"/>
  <c r="D533" i="29"/>
  <c r="C533" i="29"/>
  <c r="B533" i="29"/>
  <c r="O532" i="29"/>
  <c r="N532" i="29"/>
  <c r="M532" i="29"/>
  <c r="L532" i="29"/>
  <c r="K532" i="29"/>
  <c r="K536" i="29" s="1"/>
  <c r="J532" i="29"/>
  <c r="I532" i="29"/>
  <c r="H532" i="29"/>
  <c r="G532" i="29"/>
  <c r="F532" i="29"/>
  <c r="E532" i="29"/>
  <c r="D532" i="29"/>
  <c r="C532" i="29"/>
  <c r="B532" i="29"/>
  <c r="O527" i="29"/>
  <c r="N527" i="29"/>
  <c r="M527" i="29"/>
  <c r="L527" i="29"/>
  <c r="K527" i="29"/>
  <c r="J527" i="29"/>
  <c r="I527" i="29"/>
  <c r="H527" i="29"/>
  <c r="G527" i="29"/>
  <c r="F527" i="29"/>
  <c r="E527" i="29"/>
  <c r="D527" i="29"/>
  <c r="C527" i="29"/>
  <c r="B527" i="29"/>
  <c r="O526" i="29"/>
  <c r="N526" i="29"/>
  <c r="M526" i="29"/>
  <c r="L526" i="29"/>
  <c r="K526" i="29"/>
  <c r="J526" i="29"/>
  <c r="I526" i="29"/>
  <c r="H526" i="29"/>
  <c r="G526" i="29"/>
  <c r="F526" i="29"/>
  <c r="E526" i="29"/>
  <c r="D526" i="29"/>
  <c r="C526" i="29"/>
  <c r="B526" i="29"/>
  <c r="O525" i="29"/>
  <c r="N525" i="29"/>
  <c r="M525" i="29"/>
  <c r="L525" i="29"/>
  <c r="K525" i="29"/>
  <c r="J525" i="29"/>
  <c r="I525" i="29"/>
  <c r="H525" i="29"/>
  <c r="G525" i="29"/>
  <c r="F525" i="29"/>
  <c r="E525" i="29"/>
  <c r="D525" i="29"/>
  <c r="C525" i="29"/>
  <c r="B525" i="29"/>
  <c r="O524" i="29"/>
  <c r="N524" i="29"/>
  <c r="M524" i="29"/>
  <c r="L524" i="29"/>
  <c r="K524" i="29"/>
  <c r="J524" i="29"/>
  <c r="I524" i="29"/>
  <c r="H524" i="29"/>
  <c r="G524" i="29"/>
  <c r="F524" i="29"/>
  <c r="E524" i="29"/>
  <c r="D524" i="29"/>
  <c r="C524" i="29"/>
  <c r="B524" i="29"/>
  <c r="O519" i="29"/>
  <c r="N519" i="29"/>
  <c r="M519" i="29"/>
  <c r="L519" i="29"/>
  <c r="K519" i="29"/>
  <c r="J519" i="29"/>
  <c r="I519" i="29"/>
  <c r="H519" i="29"/>
  <c r="G519" i="29"/>
  <c r="F519" i="29"/>
  <c r="E519" i="29"/>
  <c r="D519" i="29"/>
  <c r="C519" i="29"/>
  <c r="B519" i="29"/>
  <c r="O518" i="29"/>
  <c r="N518" i="29"/>
  <c r="M518" i="29"/>
  <c r="L518" i="29"/>
  <c r="K518" i="29"/>
  <c r="J518" i="29"/>
  <c r="I518" i="29"/>
  <c r="H518" i="29"/>
  <c r="G518" i="29"/>
  <c r="F518" i="29"/>
  <c r="E518" i="29"/>
  <c r="D518" i="29"/>
  <c r="C518" i="29"/>
  <c r="B518" i="29"/>
  <c r="O517" i="29"/>
  <c r="N517" i="29"/>
  <c r="M517" i="29"/>
  <c r="L517" i="29"/>
  <c r="K517" i="29"/>
  <c r="J517" i="29"/>
  <c r="I517" i="29"/>
  <c r="H517" i="29"/>
  <c r="G517" i="29"/>
  <c r="F517" i="29"/>
  <c r="E517" i="29"/>
  <c r="D517" i="29"/>
  <c r="C517" i="29"/>
  <c r="B517" i="29"/>
  <c r="O516" i="29"/>
  <c r="N516" i="29"/>
  <c r="M516" i="29"/>
  <c r="L516" i="29"/>
  <c r="K516" i="29"/>
  <c r="J516" i="29"/>
  <c r="I516" i="29"/>
  <c r="H516" i="29"/>
  <c r="G516" i="29"/>
  <c r="F516" i="29"/>
  <c r="E516" i="29"/>
  <c r="D516" i="29"/>
  <c r="C516" i="29"/>
  <c r="B516" i="29"/>
  <c r="O502" i="29"/>
  <c r="N502" i="29"/>
  <c r="M502" i="29"/>
  <c r="L502" i="29"/>
  <c r="K502" i="29"/>
  <c r="J502" i="29"/>
  <c r="I502" i="29"/>
  <c r="H502" i="29"/>
  <c r="G502" i="29"/>
  <c r="F502" i="29"/>
  <c r="E502" i="29"/>
  <c r="D502" i="29"/>
  <c r="C502" i="29"/>
  <c r="B502" i="29"/>
  <c r="O501" i="29"/>
  <c r="N501" i="29"/>
  <c r="M501" i="29"/>
  <c r="L501" i="29"/>
  <c r="K501" i="29"/>
  <c r="J501" i="29"/>
  <c r="I501" i="29"/>
  <c r="H501" i="29"/>
  <c r="G501" i="29"/>
  <c r="F501" i="29"/>
  <c r="E501" i="29"/>
  <c r="D501" i="29"/>
  <c r="C501" i="29"/>
  <c r="B501" i="29"/>
  <c r="O500" i="29"/>
  <c r="N500" i="29"/>
  <c r="M500" i="29"/>
  <c r="L500" i="29"/>
  <c r="K500" i="29"/>
  <c r="J500" i="29"/>
  <c r="I500" i="29"/>
  <c r="H500" i="29"/>
  <c r="G500" i="29"/>
  <c r="F500" i="29"/>
  <c r="E500" i="29"/>
  <c r="D500" i="29"/>
  <c r="C500" i="29"/>
  <c r="B500" i="29"/>
  <c r="O499" i="29"/>
  <c r="N499" i="29"/>
  <c r="M499" i="29"/>
  <c r="L499" i="29"/>
  <c r="K499" i="29"/>
  <c r="J499" i="29"/>
  <c r="I499" i="29"/>
  <c r="H499" i="29"/>
  <c r="G499" i="29"/>
  <c r="F499" i="29"/>
  <c r="E499" i="29"/>
  <c r="D499" i="29"/>
  <c r="C499" i="29"/>
  <c r="B499" i="29"/>
  <c r="O495" i="29"/>
  <c r="N495" i="29"/>
  <c r="M495" i="29"/>
  <c r="L495" i="29"/>
  <c r="K495" i="29"/>
  <c r="J495" i="29"/>
  <c r="I495" i="29"/>
  <c r="H495" i="29"/>
  <c r="G495" i="29"/>
  <c r="F495" i="29"/>
  <c r="E495" i="29"/>
  <c r="D495" i="29"/>
  <c r="C495" i="29"/>
  <c r="B495" i="29"/>
  <c r="O494" i="29"/>
  <c r="N494" i="29"/>
  <c r="M494" i="29"/>
  <c r="L494" i="29"/>
  <c r="K494" i="29"/>
  <c r="J494" i="29"/>
  <c r="I494" i="29"/>
  <c r="H494" i="29"/>
  <c r="G494" i="29"/>
  <c r="F494" i="29"/>
  <c r="E494" i="29"/>
  <c r="D494" i="29"/>
  <c r="C494" i="29"/>
  <c r="B494" i="29"/>
  <c r="O493" i="29"/>
  <c r="N493" i="29"/>
  <c r="M493" i="29"/>
  <c r="L493" i="29"/>
  <c r="K493" i="29"/>
  <c r="J493" i="29"/>
  <c r="I493" i="29"/>
  <c r="H493" i="29"/>
  <c r="G493" i="29"/>
  <c r="F493" i="29"/>
  <c r="E493" i="29"/>
  <c r="D493" i="29"/>
  <c r="C493" i="29"/>
  <c r="B493" i="29"/>
  <c r="O492" i="29"/>
  <c r="N492" i="29"/>
  <c r="M492" i="29"/>
  <c r="L492" i="29"/>
  <c r="K492" i="29"/>
  <c r="J492" i="29"/>
  <c r="I492" i="29"/>
  <c r="H492" i="29"/>
  <c r="G492" i="29"/>
  <c r="F492" i="29"/>
  <c r="E492" i="29"/>
  <c r="D492" i="29"/>
  <c r="C492" i="29"/>
  <c r="B492" i="29"/>
  <c r="O489" i="29"/>
  <c r="N489" i="29"/>
  <c r="M489" i="29"/>
  <c r="L489" i="29"/>
  <c r="K489" i="29"/>
  <c r="J489" i="29"/>
  <c r="I489" i="29"/>
  <c r="H489" i="29"/>
  <c r="G489" i="29"/>
  <c r="F489" i="29"/>
  <c r="E489" i="29"/>
  <c r="D489" i="29"/>
  <c r="C489" i="29"/>
  <c r="B489" i="29"/>
  <c r="O488" i="29"/>
  <c r="N488" i="29"/>
  <c r="M488" i="29"/>
  <c r="L488" i="29"/>
  <c r="K488" i="29"/>
  <c r="J488" i="29"/>
  <c r="I488" i="29"/>
  <c r="H488" i="29"/>
  <c r="G488" i="29"/>
  <c r="F488" i="29"/>
  <c r="E488" i="29"/>
  <c r="D488" i="29"/>
  <c r="C488" i="29"/>
  <c r="B488" i="29"/>
  <c r="O487" i="29"/>
  <c r="N487" i="29"/>
  <c r="M487" i="29"/>
  <c r="L487" i="29"/>
  <c r="K487" i="29"/>
  <c r="J487" i="29"/>
  <c r="I487" i="29"/>
  <c r="H487" i="29"/>
  <c r="G487" i="29"/>
  <c r="F487" i="29"/>
  <c r="E487" i="29"/>
  <c r="D487" i="29"/>
  <c r="C487" i="29"/>
  <c r="B487" i="29"/>
  <c r="O486" i="29"/>
  <c r="N486" i="29"/>
  <c r="M486" i="29"/>
  <c r="L486" i="29"/>
  <c r="K486" i="29"/>
  <c r="J486" i="29"/>
  <c r="I486" i="29"/>
  <c r="H486" i="29"/>
  <c r="G486" i="29"/>
  <c r="F486" i="29"/>
  <c r="E486" i="29"/>
  <c r="D486" i="29"/>
  <c r="C486" i="29"/>
  <c r="B486" i="29"/>
  <c r="O483" i="29"/>
  <c r="N483" i="29"/>
  <c r="M483" i="29"/>
  <c r="L483" i="29"/>
  <c r="K483" i="29"/>
  <c r="J483" i="29"/>
  <c r="I483" i="29"/>
  <c r="H483" i="29"/>
  <c r="G483" i="29"/>
  <c r="F483" i="29"/>
  <c r="E483" i="29"/>
  <c r="D483" i="29"/>
  <c r="C483" i="29"/>
  <c r="B483" i="29"/>
  <c r="O482" i="29"/>
  <c r="N482" i="29"/>
  <c r="M482" i="29"/>
  <c r="L482" i="29"/>
  <c r="K482" i="29"/>
  <c r="J482" i="29"/>
  <c r="I482" i="29"/>
  <c r="H482" i="29"/>
  <c r="G482" i="29"/>
  <c r="F482" i="29"/>
  <c r="E482" i="29"/>
  <c r="D482" i="29"/>
  <c r="C482" i="29"/>
  <c r="B482" i="29"/>
  <c r="O481" i="29"/>
  <c r="N481" i="29"/>
  <c r="M481" i="29"/>
  <c r="L481" i="29"/>
  <c r="K481" i="29"/>
  <c r="J481" i="29"/>
  <c r="I481" i="29"/>
  <c r="H481" i="29"/>
  <c r="G481" i="29"/>
  <c r="F481" i="29"/>
  <c r="E481" i="29"/>
  <c r="D481" i="29"/>
  <c r="C481" i="29"/>
  <c r="B481" i="29"/>
  <c r="O480" i="29"/>
  <c r="N480" i="29"/>
  <c r="M480" i="29"/>
  <c r="L480" i="29"/>
  <c r="K480" i="29"/>
  <c r="J480" i="29"/>
  <c r="I480" i="29"/>
  <c r="H480" i="29"/>
  <c r="G480" i="29"/>
  <c r="F480" i="29"/>
  <c r="E480" i="29"/>
  <c r="D480" i="29"/>
  <c r="C480" i="29"/>
  <c r="B480" i="29"/>
  <c r="O477" i="29"/>
  <c r="N477" i="29"/>
  <c r="M477" i="29"/>
  <c r="L477" i="29"/>
  <c r="K477" i="29"/>
  <c r="J477" i="29"/>
  <c r="I477" i="29"/>
  <c r="H477" i="29"/>
  <c r="G477" i="29"/>
  <c r="F477" i="29"/>
  <c r="E477" i="29"/>
  <c r="D477" i="29"/>
  <c r="C477" i="29"/>
  <c r="B477" i="29"/>
  <c r="O476" i="29"/>
  <c r="N476" i="29"/>
  <c r="M476" i="29"/>
  <c r="L476" i="29"/>
  <c r="K476" i="29"/>
  <c r="J476" i="29"/>
  <c r="I476" i="29"/>
  <c r="H476" i="29"/>
  <c r="G476" i="29"/>
  <c r="F476" i="29"/>
  <c r="E476" i="29"/>
  <c r="D476" i="29"/>
  <c r="C476" i="29"/>
  <c r="B476" i="29"/>
  <c r="O475" i="29"/>
  <c r="N475" i="29"/>
  <c r="M475" i="29"/>
  <c r="L475" i="29"/>
  <c r="K475" i="29"/>
  <c r="J475" i="29"/>
  <c r="I475" i="29"/>
  <c r="H475" i="29"/>
  <c r="G475" i="29"/>
  <c r="F475" i="29"/>
  <c r="E475" i="29"/>
  <c r="D475" i="29"/>
  <c r="C475" i="29"/>
  <c r="B475" i="29"/>
  <c r="O474" i="29"/>
  <c r="N474" i="29"/>
  <c r="M474" i="29"/>
  <c r="L474" i="29"/>
  <c r="K474" i="29"/>
  <c r="J474" i="29"/>
  <c r="I474" i="29"/>
  <c r="H474" i="29"/>
  <c r="G474" i="29"/>
  <c r="F474" i="29"/>
  <c r="E474" i="29"/>
  <c r="D474" i="29"/>
  <c r="C474" i="29"/>
  <c r="B474" i="29"/>
  <c r="O471" i="29"/>
  <c r="N471" i="29"/>
  <c r="M471" i="29"/>
  <c r="L471" i="29"/>
  <c r="K471" i="29"/>
  <c r="J471" i="29"/>
  <c r="I471" i="29"/>
  <c r="H471" i="29"/>
  <c r="G471" i="29"/>
  <c r="F471" i="29"/>
  <c r="E471" i="29"/>
  <c r="D471" i="29"/>
  <c r="C471" i="29"/>
  <c r="B471" i="29"/>
  <c r="O470" i="29"/>
  <c r="N470" i="29"/>
  <c r="M470" i="29"/>
  <c r="L470" i="29"/>
  <c r="K470" i="29"/>
  <c r="J470" i="29"/>
  <c r="I470" i="29"/>
  <c r="H470" i="29"/>
  <c r="G470" i="29"/>
  <c r="F470" i="29"/>
  <c r="E470" i="29"/>
  <c r="D470" i="29"/>
  <c r="C470" i="29"/>
  <c r="B470" i="29"/>
  <c r="O469" i="29"/>
  <c r="N469" i="29"/>
  <c r="M469" i="29"/>
  <c r="L469" i="29"/>
  <c r="K469" i="29"/>
  <c r="J469" i="29"/>
  <c r="I469" i="29"/>
  <c r="H469" i="29"/>
  <c r="G469" i="29"/>
  <c r="F469" i="29"/>
  <c r="E469" i="29"/>
  <c r="D469" i="29"/>
  <c r="C469" i="29"/>
  <c r="B469" i="29"/>
  <c r="O468" i="29"/>
  <c r="N468" i="29"/>
  <c r="M468" i="29"/>
  <c r="L468" i="29"/>
  <c r="K468" i="29"/>
  <c r="J468" i="29"/>
  <c r="I468" i="29"/>
  <c r="H468" i="29"/>
  <c r="G468" i="29"/>
  <c r="F468" i="29"/>
  <c r="E468" i="29"/>
  <c r="D468" i="29"/>
  <c r="C468" i="29"/>
  <c r="B468" i="29"/>
  <c r="O464" i="29"/>
  <c r="O510" i="29" s="1"/>
  <c r="N464" i="29"/>
  <c r="N510" i="29" s="1"/>
  <c r="M464" i="29"/>
  <c r="M510" i="29" s="1"/>
  <c r="L464" i="29"/>
  <c r="L510" i="29" s="1"/>
  <c r="K464" i="29"/>
  <c r="K510" i="29" s="1"/>
  <c r="J464" i="29"/>
  <c r="J510" i="29" s="1"/>
  <c r="I464" i="29"/>
  <c r="I510" i="29" s="1"/>
  <c r="H464" i="29"/>
  <c r="H510" i="29" s="1"/>
  <c r="G464" i="29"/>
  <c r="G510" i="29" s="1"/>
  <c r="F464" i="29"/>
  <c r="F510" i="29" s="1"/>
  <c r="E464" i="29"/>
  <c r="E510" i="29" s="1"/>
  <c r="D464" i="29"/>
  <c r="D510" i="29" s="1"/>
  <c r="C464" i="29"/>
  <c r="C510" i="29" s="1"/>
  <c r="B464" i="29"/>
  <c r="B510" i="29" s="1"/>
  <c r="O463" i="29"/>
  <c r="O509" i="29" s="1"/>
  <c r="O549" i="29" s="1"/>
  <c r="N463" i="29"/>
  <c r="N509" i="29" s="1"/>
  <c r="M463" i="29"/>
  <c r="M509" i="29" s="1"/>
  <c r="L463" i="29"/>
  <c r="L509" i="29" s="1"/>
  <c r="K463" i="29"/>
  <c r="K509" i="29" s="1"/>
  <c r="J463" i="29"/>
  <c r="J509" i="29" s="1"/>
  <c r="I463" i="29"/>
  <c r="I509" i="29" s="1"/>
  <c r="H463" i="29"/>
  <c r="H509" i="29" s="1"/>
  <c r="G463" i="29"/>
  <c r="G509" i="29" s="1"/>
  <c r="F463" i="29"/>
  <c r="F509" i="29" s="1"/>
  <c r="E463" i="29"/>
  <c r="E509" i="29" s="1"/>
  <c r="D463" i="29"/>
  <c r="D509" i="29" s="1"/>
  <c r="C463" i="29"/>
  <c r="C509" i="29" s="1"/>
  <c r="B463" i="29"/>
  <c r="B509" i="29" s="1"/>
  <c r="O462" i="29"/>
  <c r="O508" i="29" s="1"/>
  <c r="N462" i="29"/>
  <c r="N508" i="29" s="1"/>
  <c r="M462" i="29"/>
  <c r="M508" i="29" s="1"/>
  <c r="L462" i="29"/>
  <c r="L508" i="29" s="1"/>
  <c r="K462" i="29"/>
  <c r="K508" i="29" s="1"/>
  <c r="J462" i="29"/>
  <c r="J508" i="29" s="1"/>
  <c r="I462" i="29"/>
  <c r="I508" i="29" s="1"/>
  <c r="H462" i="29"/>
  <c r="H508" i="29" s="1"/>
  <c r="G462" i="29"/>
  <c r="G508" i="29" s="1"/>
  <c r="F462" i="29"/>
  <c r="F508" i="29" s="1"/>
  <c r="E462" i="29"/>
  <c r="E508" i="29" s="1"/>
  <c r="D462" i="29"/>
  <c r="D508" i="29" s="1"/>
  <c r="C462" i="29"/>
  <c r="C508" i="29" s="1"/>
  <c r="B462" i="29"/>
  <c r="B508" i="29" s="1"/>
  <c r="O461" i="29"/>
  <c r="O507" i="29" s="1"/>
  <c r="N461" i="29"/>
  <c r="M461" i="29"/>
  <c r="M507" i="29" s="1"/>
  <c r="L461" i="29"/>
  <c r="L507" i="29" s="1"/>
  <c r="K461" i="29"/>
  <c r="K507" i="29" s="1"/>
  <c r="J461" i="29"/>
  <c r="J507" i="29" s="1"/>
  <c r="I461" i="29"/>
  <c r="I507" i="29" s="1"/>
  <c r="H461" i="29"/>
  <c r="H507" i="29" s="1"/>
  <c r="G461" i="29"/>
  <c r="F461" i="29"/>
  <c r="E461" i="29"/>
  <c r="E507" i="29" s="1"/>
  <c r="D461" i="29"/>
  <c r="D507" i="29" s="1"/>
  <c r="C461" i="29"/>
  <c r="C507" i="29" s="1"/>
  <c r="B461" i="29"/>
  <c r="B507" i="29" s="1"/>
  <c r="O457" i="29"/>
  <c r="O648" i="29" s="1"/>
  <c r="N457" i="29"/>
  <c r="N648" i="29" s="1"/>
  <c r="N655" i="29" s="1"/>
  <c r="M457" i="29"/>
  <c r="M648" i="29" s="1"/>
  <c r="M655" i="29" s="1"/>
  <c r="L457" i="29"/>
  <c r="L648" i="29" s="1"/>
  <c r="L655" i="29" s="1"/>
  <c r="K457" i="29"/>
  <c r="K648" i="29" s="1"/>
  <c r="K655" i="29" s="1"/>
  <c r="J457" i="29"/>
  <c r="J648" i="29" s="1"/>
  <c r="J655" i="29" s="1"/>
  <c r="I457" i="29"/>
  <c r="I648" i="29" s="1"/>
  <c r="I655" i="29" s="1"/>
  <c r="H457" i="29"/>
  <c r="H648" i="29" s="1"/>
  <c r="H655" i="29" s="1"/>
  <c r="G457" i="29"/>
  <c r="G648" i="29" s="1"/>
  <c r="G655" i="29" s="1"/>
  <c r="F457" i="29"/>
  <c r="F648" i="29" s="1"/>
  <c r="F655" i="29" s="1"/>
  <c r="E457" i="29"/>
  <c r="E648" i="29" s="1"/>
  <c r="E655" i="29" s="1"/>
  <c r="D457" i="29"/>
  <c r="D648" i="29" s="1"/>
  <c r="D655" i="29" s="1"/>
  <c r="C457" i="29"/>
  <c r="C648" i="29" s="1"/>
  <c r="C655" i="29" s="1"/>
  <c r="B457" i="29"/>
  <c r="B648" i="29" s="1"/>
  <c r="B655" i="29" s="1"/>
  <c r="O456" i="29"/>
  <c r="N456" i="29"/>
  <c r="M456" i="29"/>
  <c r="L456" i="29"/>
  <c r="K456" i="29"/>
  <c r="J456" i="29"/>
  <c r="I456" i="29"/>
  <c r="H456" i="29"/>
  <c r="G456" i="29"/>
  <c r="F456" i="29"/>
  <c r="E456" i="29"/>
  <c r="D456" i="29"/>
  <c r="C456" i="29"/>
  <c r="B456" i="29"/>
  <c r="O455" i="29"/>
  <c r="N455" i="29"/>
  <c r="M455" i="29"/>
  <c r="L455" i="29"/>
  <c r="K455" i="29"/>
  <c r="J455" i="29"/>
  <c r="I455" i="29"/>
  <c r="H455" i="29"/>
  <c r="G455" i="29"/>
  <c r="F455" i="29"/>
  <c r="E455" i="29"/>
  <c r="D455" i="29"/>
  <c r="C455" i="29"/>
  <c r="B455" i="29"/>
  <c r="O454" i="29"/>
  <c r="N454" i="29"/>
  <c r="M454" i="29"/>
  <c r="L454" i="29"/>
  <c r="K454" i="29"/>
  <c r="J454" i="29"/>
  <c r="I454" i="29"/>
  <c r="H454" i="29"/>
  <c r="G454" i="29"/>
  <c r="F454" i="29"/>
  <c r="E454" i="29"/>
  <c r="D454" i="29"/>
  <c r="C454" i="29"/>
  <c r="B454" i="29"/>
  <c r="O451" i="29"/>
  <c r="N451" i="29"/>
  <c r="M451" i="29"/>
  <c r="L451" i="29"/>
  <c r="K451" i="29"/>
  <c r="J451" i="29"/>
  <c r="I451" i="29"/>
  <c r="H451" i="29"/>
  <c r="G451" i="29"/>
  <c r="F451" i="29"/>
  <c r="E451" i="29"/>
  <c r="D451" i="29"/>
  <c r="C451" i="29"/>
  <c r="B451" i="29"/>
  <c r="O450" i="29"/>
  <c r="N450" i="29"/>
  <c r="M450" i="29"/>
  <c r="L450" i="29"/>
  <c r="K450" i="29"/>
  <c r="J450" i="29"/>
  <c r="I450" i="29"/>
  <c r="H450" i="29"/>
  <c r="G450" i="29"/>
  <c r="F450" i="29"/>
  <c r="E450" i="29"/>
  <c r="D450" i="29"/>
  <c r="C450" i="29"/>
  <c r="B450" i="29"/>
  <c r="O449" i="29"/>
  <c r="N449" i="29"/>
  <c r="M449" i="29"/>
  <c r="L449" i="29"/>
  <c r="K449" i="29"/>
  <c r="J449" i="29"/>
  <c r="I449" i="29"/>
  <c r="H449" i="29"/>
  <c r="G449" i="29"/>
  <c r="F449" i="29"/>
  <c r="E449" i="29"/>
  <c r="D449" i="29"/>
  <c r="C449" i="29"/>
  <c r="B449" i="29"/>
  <c r="O448" i="29"/>
  <c r="N448" i="29"/>
  <c r="M448" i="29"/>
  <c r="L448" i="29"/>
  <c r="K448" i="29"/>
  <c r="J448" i="29"/>
  <c r="I448" i="29"/>
  <c r="H448" i="29"/>
  <c r="G448" i="29"/>
  <c r="F448" i="29"/>
  <c r="E448" i="29"/>
  <c r="D448" i="29"/>
  <c r="C448" i="29"/>
  <c r="B448" i="29"/>
  <c r="O444" i="29"/>
  <c r="N444" i="29"/>
  <c r="M444" i="29"/>
  <c r="L444" i="29"/>
  <c r="K444" i="29"/>
  <c r="J444" i="29"/>
  <c r="I444" i="29"/>
  <c r="H444" i="29"/>
  <c r="G444" i="29"/>
  <c r="F444" i="29"/>
  <c r="E444" i="29"/>
  <c r="D444" i="29"/>
  <c r="C444" i="29"/>
  <c r="B444" i="29"/>
  <c r="O443" i="29"/>
  <c r="N443" i="29"/>
  <c r="M443" i="29"/>
  <c r="L443" i="29"/>
  <c r="K443" i="29"/>
  <c r="J443" i="29"/>
  <c r="I443" i="29"/>
  <c r="H443" i="29"/>
  <c r="G443" i="29"/>
  <c r="F443" i="29"/>
  <c r="E443" i="29"/>
  <c r="D443" i="29"/>
  <c r="C443" i="29"/>
  <c r="B443" i="29"/>
  <c r="O442" i="29"/>
  <c r="N442" i="29"/>
  <c r="M442" i="29"/>
  <c r="L442" i="29"/>
  <c r="K442" i="29"/>
  <c r="J442" i="29"/>
  <c r="I442" i="29"/>
  <c r="H442" i="29"/>
  <c r="G442" i="29"/>
  <c r="F442" i="29"/>
  <c r="E442" i="29"/>
  <c r="D442" i="29"/>
  <c r="C442" i="29"/>
  <c r="B442" i="29"/>
  <c r="O441" i="29"/>
  <c r="N441" i="29"/>
  <c r="M441" i="29"/>
  <c r="L441" i="29"/>
  <c r="K441" i="29"/>
  <c r="J441" i="29"/>
  <c r="I441" i="29"/>
  <c r="H441" i="29"/>
  <c r="G441" i="29"/>
  <c r="F441" i="29"/>
  <c r="E441" i="29"/>
  <c r="D441" i="29"/>
  <c r="C441" i="29"/>
  <c r="B441" i="29"/>
  <c r="O438" i="29"/>
  <c r="N438" i="29"/>
  <c r="M438" i="29"/>
  <c r="L438" i="29"/>
  <c r="K438" i="29"/>
  <c r="J438" i="29"/>
  <c r="I438" i="29"/>
  <c r="H438" i="29"/>
  <c r="G438" i="29"/>
  <c r="F438" i="29"/>
  <c r="E438" i="29"/>
  <c r="D438" i="29"/>
  <c r="C438" i="29"/>
  <c r="B438" i="29"/>
  <c r="O437" i="29"/>
  <c r="N437" i="29"/>
  <c r="M437" i="29"/>
  <c r="L437" i="29"/>
  <c r="K437" i="29"/>
  <c r="J437" i="29"/>
  <c r="I437" i="29"/>
  <c r="H437" i="29"/>
  <c r="G437" i="29"/>
  <c r="F437" i="29"/>
  <c r="E437" i="29"/>
  <c r="D437" i="29"/>
  <c r="C437" i="29"/>
  <c r="B437" i="29"/>
  <c r="O436" i="29"/>
  <c r="N436" i="29"/>
  <c r="M436" i="29"/>
  <c r="L436" i="29"/>
  <c r="K436" i="29"/>
  <c r="J436" i="29"/>
  <c r="I436" i="29"/>
  <c r="H436" i="29"/>
  <c r="G436" i="29"/>
  <c r="F436" i="29"/>
  <c r="E436" i="29"/>
  <c r="D436" i="29"/>
  <c r="C436" i="29"/>
  <c r="B436" i="29"/>
  <c r="O435" i="29"/>
  <c r="N435" i="29"/>
  <c r="M435" i="29"/>
  <c r="L435" i="29"/>
  <c r="K435" i="29"/>
  <c r="J435" i="29"/>
  <c r="I435" i="29"/>
  <c r="H435" i="29"/>
  <c r="G435" i="29"/>
  <c r="F435" i="29"/>
  <c r="E435" i="29"/>
  <c r="D435" i="29"/>
  <c r="C435" i="29"/>
  <c r="B435" i="29"/>
  <c r="O431" i="29"/>
  <c r="O425" i="29"/>
  <c r="O419" i="29"/>
  <c r="O414" i="29"/>
  <c r="N414" i="29"/>
  <c r="M414" i="29"/>
  <c r="L414" i="29"/>
  <c r="K414" i="29"/>
  <c r="J414" i="29"/>
  <c r="I414" i="29"/>
  <c r="H414" i="29"/>
  <c r="G414" i="29"/>
  <c r="F414" i="29"/>
  <c r="E414" i="29"/>
  <c r="D414" i="29"/>
  <c r="C414" i="29"/>
  <c r="B414" i="29"/>
  <c r="O413" i="29"/>
  <c r="N413" i="29"/>
  <c r="M413" i="29"/>
  <c r="L413" i="29"/>
  <c r="K413" i="29"/>
  <c r="J413" i="29"/>
  <c r="I413" i="29"/>
  <c r="H413" i="29"/>
  <c r="G413" i="29"/>
  <c r="F413" i="29"/>
  <c r="E413" i="29"/>
  <c r="D413" i="29"/>
  <c r="C413" i="29"/>
  <c r="B413" i="29"/>
  <c r="O412" i="29"/>
  <c r="N412" i="29"/>
  <c r="M412" i="29"/>
  <c r="L412" i="29"/>
  <c r="K412" i="29"/>
  <c r="J412" i="29"/>
  <c r="I412" i="29"/>
  <c r="H412" i="29"/>
  <c r="G412" i="29"/>
  <c r="F412" i="29"/>
  <c r="E412" i="29"/>
  <c r="D412" i="29"/>
  <c r="C412" i="29"/>
  <c r="B412" i="29"/>
  <c r="O411" i="29"/>
  <c r="N411" i="29"/>
  <c r="M411" i="29"/>
  <c r="L411" i="29"/>
  <c r="K411" i="29"/>
  <c r="J411" i="29"/>
  <c r="I411" i="29"/>
  <c r="H411" i="29"/>
  <c r="G411" i="29"/>
  <c r="F411" i="29"/>
  <c r="E411" i="29"/>
  <c r="D411" i="29"/>
  <c r="C411" i="29"/>
  <c r="B411" i="29"/>
  <c r="O408" i="29"/>
  <c r="N408" i="29"/>
  <c r="M408" i="29"/>
  <c r="L408" i="29"/>
  <c r="K408" i="29"/>
  <c r="J408" i="29"/>
  <c r="I408" i="29"/>
  <c r="H408" i="29"/>
  <c r="G408" i="29"/>
  <c r="F408" i="29"/>
  <c r="E408" i="29"/>
  <c r="D408" i="29"/>
  <c r="C408" i="29"/>
  <c r="B408" i="29"/>
  <c r="O407" i="29"/>
  <c r="N407" i="29"/>
  <c r="M407" i="29"/>
  <c r="L407" i="29"/>
  <c r="K407" i="29"/>
  <c r="J407" i="29"/>
  <c r="I407" i="29"/>
  <c r="H407" i="29"/>
  <c r="G407" i="29"/>
  <c r="F407" i="29"/>
  <c r="E407" i="29"/>
  <c r="D407" i="29"/>
  <c r="C407" i="29"/>
  <c r="B407" i="29"/>
  <c r="O406" i="29"/>
  <c r="N406" i="29"/>
  <c r="M406" i="29"/>
  <c r="L406" i="29"/>
  <c r="K406" i="29"/>
  <c r="J406" i="29"/>
  <c r="I406" i="29"/>
  <c r="H406" i="29"/>
  <c r="G406" i="29"/>
  <c r="F406" i="29"/>
  <c r="E406" i="29"/>
  <c r="D406" i="29"/>
  <c r="C406" i="29"/>
  <c r="B406" i="29"/>
  <c r="O405" i="29"/>
  <c r="N405" i="29"/>
  <c r="M405" i="29"/>
  <c r="L405" i="29"/>
  <c r="K405" i="29"/>
  <c r="J405" i="29"/>
  <c r="I405" i="29"/>
  <c r="H405" i="29"/>
  <c r="G405" i="29"/>
  <c r="F405" i="29"/>
  <c r="E405" i="29"/>
  <c r="D405" i="29"/>
  <c r="C405" i="29"/>
  <c r="B405" i="29"/>
  <c r="O402" i="29"/>
  <c r="N402" i="29"/>
  <c r="M402" i="29"/>
  <c r="L402" i="29"/>
  <c r="L458" i="29" s="1"/>
  <c r="K402" i="29"/>
  <c r="K452" i="29" s="1"/>
  <c r="J402" i="29"/>
  <c r="I402" i="29"/>
  <c r="I445" i="29" s="1"/>
  <c r="H402" i="29"/>
  <c r="G402" i="29"/>
  <c r="F402" i="29"/>
  <c r="E402" i="29"/>
  <c r="E409" i="29" s="1"/>
  <c r="D402" i="29"/>
  <c r="D458" i="29" s="1"/>
  <c r="C402" i="29"/>
  <c r="C452" i="29" s="1"/>
  <c r="B402" i="29"/>
  <c r="O401" i="29"/>
  <c r="N401" i="29"/>
  <c r="M401" i="29"/>
  <c r="L401" i="29"/>
  <c r="K401" i="29"/>
  <c r="J401" i="29"/>
  <c r="I401" i="29"/>
  <c r="H401" i="29"/>
  <c r="G401" i="29"/>
  <c r="F401" i="29"/>
  <c r="E401" i="29"/>
  <c r="D401" i="29"/>
  <c r="C401" i="29"/>
  <c r="B401" i="29"/>
  <c r="O400" i="29"/>
  <c r="N400" i="29"/>
  <c r="M400" i="29"/>
  <c r="L400" i="29"/>
  <c r="K400" i="29"/>
  <c r="J400" i="29"/>
  <c r="I400" i="29"/>
  <c r="H400" i="29"/>
  <c r="G400" i="29"/>
  <c r="F400" i="29"/>
  <c r="E400" i="29"/>
  <c r="D400" i="29"/>
  <c r="C400" i="29"/>
  <c r="B400" i="29"/>
  <c r="O399" i="29"/>
  <c r="N399" i="29"/>
  <c r="M399" i="29"/>
  <c r="L399" i="29"/>
  <c r="K399" i="29"/>
  <c r="J399" i="29"/>
  <c r="I399" i="29"/>
  <c r="H399" i="29"/>
  <c r="G399" i="29"/>
  <c r="F399" i="29"/>
  <c r="E399" i="29"/>
  <c r="D399" i="29"/>
  <c r="C399" i="29"/>
  <c r="B399" i="29"/>
  <c r="K397" i="29"/>
  <c r="O396" i="29"/>
  <c r="N396" i="29"/>
  <c r="N397" i="29" s="1"/>
  <c r="M396" i="29"/>
  <c r="L396" i="29"/>
  <c r="K396" i="29"/>
  <c r="J396" i="29"/>
  <c r="J397" i="29" s="1"/>
  <c r="I396" i="29"/>
  <c r="I397" i="29" s="1"/>
  <c r="H396" i="29"/>
  <c r="G396" i="29"/>
  <c r="F396" i="29"/>
  <c r="F397" i="29" s="1"/>
  <c r="E396" i="29"/>
  <c r="D396" i="29"/>
  <c r="C396" i="29"/>
  <c r="C397" i="29" s="1"/>
  <c r="B396" i="29"/>
  <c r="B397" i="29" s="1"/>
  <c r="O395" i="29"/>
  <c r="N395" i="29"/>
  <c r="M395" i="29"/>
  <c r="L395" i="29"/>
  <c r="K395" i="29"/>
  <c r="J395" i="29"/>
  <c r="I395" i="29"/>
  <c r="H395" i="29"/>
  <c r="G395" i="29"/>
  <c r="F395" i="29"/>
  <c r="E395" i="29"/>
  <c r="D395" i="29"/>
  <c r="C395" i="29"/>
  <c r="B395" i="29"/>
  <c r="O394" i="29"/>
  <c r="N394" i="29"/>
  <c r="M394" i="29"/>
  <c r="L394" i="29"/>
  <c r="K394" i="29"/>
  <c r="J394" i="29"/>
  <c r="I394" i="29"/>
  <c r="H394" i="29"/>
  <c r="G394" i="29"/>
  <c r="F394" i="29"/>
  <c r="E394" i="29"/>
  <c r="D394" i="29"/>
  <c r="C394" i="29"/>
  <c r="B394" i="29"/>
  <c r="O393" i="29"/>
  <c r="N393" i="29"/>
  <c r="M393" i="29"/>
  <c r="L393" i="29"/>
  <c r="K393" i="29"/>
  <c r="J393" i="29"/>
  <c r="I393" i="29"/>
  <c r="H393" i="29"/>
  <c r="G393" i="29"/>
  <c r="F393" i="29"/>
  <c r="E393" i="29"/>
  <c r="D393" i="29"/>
  <c r="C393" i="29"/>
  <c r="B393" i="29"/>
  <c r="O390" i="29"/>
  <c r="N390" i="29"/>
  <c r="N391" i="29" s="1"/>
  <c r="M390" i="29"/>
  <c r="L390" i="29"/>
  <c r="K390" i="29"/>
  <c r="K391" i="29" s="1"/>
  <c r="J390" i="29"/>
  <c r="I390" i="29"/>
  <c r="I391" i="29" s="1"/>
  <c r="H390" i="29"/>
  <c r="G390" i="29"/>
  <c r="F390" i="29"/>
  <c r="F391" i="29" s="1"/>
  <c r="E390" i="29"/>
  <c r="D390" i="29"/>
  <c r="C390" i="29"/>
  <c r="C391" i="29" s="1"/>
  <c r="B390" i="29"/>
  <c r="O389" i="29"/>
  <c r="N389" i="29"/>
  <c r="M389" i="29"/>
  <c r="L389" i="29"/>
  <c r="K389" i="29"/>
  <c r="J389" i="29"/>
  <c r="I389" i="29"/>
  <c r="H389" i="29"/>
  <c r="G389" i="29"/>
  <c r="F389" i="29"/>
  <c r="E389" i="29"/>
  <c r="D389" i="29"/>
  <c r="C389" i="29"/>
  <c r="B389" i="29"/>
  <c r="O388" i="29"/>
  <c r="N388" i="29"/>
  <c r="M388" i="29"/>
  <c r="L388" i="29"/>
  <c r="K388" i="29"/>
  <c r="J388" i="29"/>
  <c r="I388" i="29"/>
  <c r="H388" i="29"/>
  <c r="G388" i="29"/>
  <c r="F388" i="29"/>
  <c r="E388" i="29"/>
  <c r="D388" i="29"/>
  <c r="C388" i="29"/>
  <c r="B388" i="29"/>
  <c r="O387" i="29"/>
  <c r="N387" i="29"/>
  <c r="M387" i="29"/>
  <c r="L387" i="29"/>
  <c r="K387" i="29"/>
  <c r="J387" i="29"/>
  <c r="I387" i="29"/>
  <c r="H387" i="29"/>
  <c r="G387" i="29"/>
  <c r="F387" i="29"/>
  <c r="E387" i="29"/>
  <c r="D387" i="29"/>
  <c r="C387" i="29"/>
  <c r="B387" i="29"/>
  <c r="O384" i="29"/>
  <c r="N384" i="29"/>
  <c r="N385" i="29" s="1"/>
  <c r="M384" i="29"/>
  <c r="M385" i="29" s="1"/>
  <c r="L384" i="29"/>
  <c r="K384" i="29"/>
  <c r="K385" i="29" s="1"/>
  <c r="J384" i="29"/>
  <c r="I384" i="29"/>
  <c r="H384" i="29"/>
  <c r="G384" i="29"/>
  <c r="F384" i="29"/>
  <c r="F385" i="29" s="1"/>
  <c r="E384" i="29"/>
  <c r="E385" i="29" s="1"/>
  <c r="D384" i="29"/>
  <c r="C384" i="29"/>
  <c r="C385" i="29" s="1"/>
  <c r="B384" i="29"/>
  <c r="O383" i="29"/>
  <c r="N383" i="29"/>
  <c r="M383" i="29"/>
  <c r="L383" i="29"/>
  <c r="K383" i="29"/>
  <c r="J383" i="29"/>
  <c r="I383" i="29"/>
  <c r="H383" i="29"/>
  <c r="G383" i="29"/>
  <c r="F383" i="29"/>
  <c r="E383" i="29"/>
  <c r="D383" i="29"/>
  <c r="C383" i="29"/>
  <c r="B383" i="29"/>
  <c r="O382" i="29"/>
  <c r="N382" i="29"/>
  <c r="M382" i="29"/>
  <c r="L382" i="29"/>
  <c r="K382" i="29"/>
  <c r="J382" i="29"/>
  <c r="I382" i="29"/>
  <c r="H382" i="29"/>
  <c r="G382" i="29"/>
  <c r="F382" i="29"/>
  <c r="E382" i="29"/>
  <c r="D382" i="29"/>
  <c r="C382" i="29"/>
  <c r="B382" i="29"/>
  <c r="O381" i="29"/>
  <c r="N381" i="29"/>
  <c r="M381" i="29"/>
  <c r="L381" i="29"/>
  <c r="K381" i="29"/>
  <c r="J381" i="29"/>
  <c r="I381" i="29"/>
  <c r="H381" i="29"/>
  <c r="G381" i="29"/>
  <c r="F381" i="29"/>
  <c r="E381" i="29"/>
  <c r="D381" i="29"/>
  <c r="C381" i="29"/>
  <c r="B381" i="29"/>
  <c r="O378" i="29"/>
  <c r="N378" i="29"/>
  <c r="N379" i="29" s="1"/>
  <c r="M378" i="29"/>
  <c r="L378" i="29"/>
  <c r="K378" i="29"/>
  <c r="K379" i="29" s="1"/>
  <c r="J378" i="29"/>
  <c r="I378" i="29"/>
  <c r="I379" i="29" s="1"/>
  <c r="H378" i="29"/>
  <c r="G378" i="29"/>
  <c r="F378" i="29"/>
  <c r="F379" i="29" s="1"/>
  <c r="E378" i="29"/>
  <c r="E379" i="29" s="1"/>
  <c r="D378" i="29"/>
  <c r="C378" i="29"/>
  <c r="C379" i="29" s="1"/>
  <c r="B378" i="29"/>
  <c r="O377" i="29"/>
  <c r="N377" i="29"/>
  <c r="M377" i="29"/>
  <c r="L377" i="29"/>
  <c r="K377" i="29"/>
  <c r="J377" i="29"/>
  <c r="I377" i="29"/>
  <c r="H377" i="29"/>
  <c r="G377" i="29"/>
  <c r="F377" i="29"/>
  <c r="E377" i="29"/>
  <c r="D377" i="29"/>
  <c r="C377" i="29"/>
  <c r="B377" i="29"/>
  <c r="O376" i="29"/>
  <c r="N376" i="29"/>
  <c r="M376" i="29"/>
  <c r="L376" i="29"/>
  <c r="K376" i="29"/>
  <c r="J376" i="29"/>
  <c r="I376" i="29"/>
  <c r="H376" i="29"/>
  <c r="G376" i="29"/>
  <c r="F376" i="29"/>
  <c r="E376" i="29"/>
  <c r="D376" i="29"/>
  <c r="C376" i="29"/>
  <c r="B376" i="29"/>
  <c r="O375" i="29"/>
  <c r="N375" i="29"/>
  <c r="M375" i="29"/>
  <c r="L375" i="29"/>
  <c r="K375" i="29"/>
  <c r="J375" i="29"/>
  <c r="I375" i="29"/>
  <c r="H375" i="29"/>
  <c r="G375" i="29"/>
  <c r="F375" i="29"/>
  <c r="E375" i="29"/>
  <c r="D375" i="29"/>
  <c r="C375" i="29"/>
  <c r="B375" i="29"/>
  <c r="O372" i="29"/>
  <c r="N372" i="29"/>
  <c r="N373" i="29" s="1"/>
  <c r="M372" i="29"/>
  <c r="L372" i="29"/>
  <c r="K372" i="29"/>
  <c r="K373" i="29" s="1"/>
  <c r="J372" i="29"/>
  <c r="I372" i="29"/>
  <c r="I373" i="29" s="1"/>
  <c r="H372" i="29"/>
  <c r="G372" i="29"/>
  <c r="F372" i="29"/>
  <c r="F373" i="29" s="1"/>
  <c r="E372" i="29"/>
  <c r="D372" i="29"/>
  <c r="C372" i="29"/>
  <c r="C373" i="29" s="1"/>
  <c r="B372" i="29"/>
  <c r="O371" i="29"/>
  <c r="N371" i="29"/>
  <c r="M371" i="29"/>
  <c r="L371" i="29"/>
  <c r="K371" i="29"/>
  <c r="J371" i="29"/>
  <c r="I371" i="29"/>
  <c r="H371" i="29"/>
  <c r="G371" i="29"/>
  <c r="F371" i="29"/>
  <c r="E371" i="29"/>
  <c r="D371" i="29"/>
  <c r="C371" i="29"/>
  <c r="B371" i="29"/>
  <c r="O370" i="29"/>
  <c r="N370" i="29"/>
  <c r="M370" i="29"/>
  <c r="L370" i="29"/>
  <c r="K370" i="29"/>
  <c r="J370" i="29"/>
  <c r="I370" i="29"/>
  <c r="H370" i="29"/>
  <c r="G370" i="29"/>
  <c r="F370" i="29"/>
  <c r="E370" i="29"/>
  <c r="D370" i="29"/>
  <c r="C370" i="29"/>
  <c r="B370" i="29"/>
  <c r="O369" i="29"/>
  <c r="N369" i="29"/>
  <c r="M369" i="29"/>
  <c r="L369" i="29"/>
  <c r="K369" i="29"/>
  <c r="J369" i="29"/>
  <c r="I369" i="29"/>
  <c r="H369" i="29"/>
  <c r="G369" i="29"/>
  <c r="F369" i="29"/>
  <c r="E369" i="29"/>
  <c r="D369" i="29"/>
  <c r="C369" i="29"/>
  <c r="B369" i="29"/>
  <c r="O366" i="29"/>
  <c r="N366" i="29"/>
  <c r="N367" i="29" s="1"/>
  <c r="M366" i="29"/>
  <c r="L366" i="29"/>
  <c r="K366" i="29"/>
  <c r="K367" i="29" s="1"/>
  <c r="J366" i="29"/>
  <c r="I366" i="29"/>
  <c r="I367" i="29" s="1"/>
  <c r="H366" i="29"/>
  <c r="G366" i="29"/>
  <c r="F366" i="29"/>
  <c r="F367" i="29" s="1"/>
  <c r="E366" i="29"/>
  <c r="E367" i="29" s="1"/>
  <c r="D366" i="29"/>
  <c r="C366" i="29"/>
  <c r="C367" i="29" s="1"/>
  <c r="B366" i="29"/>
  <c r="O365" i="29"/>
  <c r="N365" i="29"/>
  <c r="M365" i="29"/>
  <c r="L365" i="29"/>
  <c r="K365" i="29"/>
  <c r="J365" i="29"/>
  <c r="I365" i="29"/>
  <c r="H365" i="29"/>
  <c r="G365" i="29"/>
  <c r="F365" i="29"/>
  <c r="E365" i="29"/>
  <c r="D365" i="29"/>
  <c r="C365" i="29"/>
  <c r="B365" i="29"/>
  <c r="O364" i="29"/>
  <c r="N364" i="29"/>
  <c r="M364" i="29"/>
  <c r="L364" i="29"/>
  <c r="K364" i="29"/>
  <c r="J364" i="29"/>
  <c r="I364" i="29"/>
  <c r="H364" i="29"/>
  <c r="G364" i="29"/>
  <c r="F364" i="29"/>
  <c r="E364" i="29"/>
  <c r="D364" i="29"/>
  <c r="C364" i="29"/>
  <c r="B364" i="29"/>
  <c r="O363" i="29"/>
  <c r="N363" i="29"/>
  <c r="M363" i="29"/>
  <c r="L363" i="29"/>
  <c r="K363" i="29"/>
  <c r="J363" i="29"/>
  <c r="I363" i="29"/>
  <c r="H363" i="29"/>
  <c r="G363" i="29"/>
  <c r="F363" i="29"/>
  <c r="E363" i="29"/>
  <c r="D363" i="29"/>
  <c r="C363" i="29"/>
  <c r="B363" i="29"/>
  <c r="O360" i="29"/>
  <c r="N360" i="29"/>
  <c r="N361" i="29" s="1"/>
  <c r="M360" i="29"/>
  <c r="L360" i="29"/>
  <c r="K360" i="29"/>
  <c r="K361" i="29" s="1"/>
  <c r="J360" i="29"/>
  <c r="I360" i="29"/>
  <c r="I361" i="29" s="1"/>
  <c r="H360" i="29"/>
  <c r="G360" i="29"/>
  <c r="G361" i="29" s="1"/>
  <c r="F360" i="29"/>
  <c r="F361" i="29" s="1"/>
  <c r="E360" i="29"/>
  <c r="D360" i="29"/>
  <c r="C360" i="29"/>
  <c r="C361" i="29" s="1"/>
  <c r="B360" i="29"/>
  <c r="O359" i="29"/>
  <c r="N359" i="29"/>
  <c r="M359" i="29"/>
  <c r="L359" i="29"/>
  <c r="K359" i="29"/>
  <c r="J359" i="29"/>
  <c r="I359" i="29"/>
  <c r="H359" i="29"/>
  <c r="G359" i="29"/>
  <c r="F359" i="29"/>
  <c r="E359" i="29"/>
  <c r="D359" i="29"/>
  <c r="C359" i="29"/>
  <c r="B359" i="29"/>
  <c r="O358" i="29"/>
  <c r="N358" i="29"/>
  <c r="M358" i="29"/>
  <c r="L358" i="29"/>
  <c r="K358" i="29"/>
  <c r="J358" i="29"/>
  <c r="I358" i="29"/>
  <c r="H358" i="29"/>
  <c r="G358" i="29"/>
  <c r="F358" i="29"/>
  <c r="E358" i="29"/>
  <c r="D358" i="29"/>
  <c r="C358" i="29"/>
  <c r="B358" i="29"/>
  <c r="O357" i="29"/>
  <c r="N357" i="29"/>
  <c r="M357" i="29"/>
  <c r="L357" i="29"/>
  <c r="K357" i="29"/>
  <c r="J357" i="29"/>
  <c r="I357" i="29"/>
  <c r="H357" i="29"/>
  <c r="G357" i="29"/>
  <c r="F357" i="29"/>
  <c r="E357" i="29"/>
  <c r="D357" i="29"/>
  <c r="C357" i="29"/>
  <c r="B357" i="29"/>
  <c r="O354" i="29"/>
  <c r="N354" i="29"/>
  <c r="N355" i="29" s="1"/>
  <c r="M354" i="29"/>
  <c r="L354" i="29"/>
  <c r="K354" i="29"/>
  <c r="K355" i="29" s="1"/>
  <c r="J354" i="29"/>
  <c r="I354" i="29"/>
  <c r="H354" i="29"/>
  <c r="G354" i="29"/>
  <c r="F354" i="29"/>
  <c r="F355" i="29" s="1"/>
  <c r="E354" i="29"/>
  <c r="D354" i="29"/>
  <c r="C354" i="29"/>
  <c r="C355" i="29" s="1"/>
  <c r="B354" i="29"/>
  <c r="O353" i="29"/>
  <c r="N353" i="29"/>
  <c r="M353" i="29"/>
  <c r="L353" i="29"/>
  <c r="K353" i="29"/>
  <c r="J353" i="29"/>
  <c r="I353" i="29"/>
  <c r="H353" i="29"/>
  <c r="G353" i="29"/>
  <c r="F353" i="29"/>
  <c r="E353" i="29"/>
  <c r="D353" i="29"/>
  <c r="C353" i="29"/>
  <c r="B353" i="29"/>
  <c r="O352" i="29"/>
  <c r="N352" i="29"/>
  <c r="M352" i="29"/>
  <c r="L352" i="29"/>
  <c r="K352" i="29"/>
  <c r="J352" i="29"/>
  <c r="I352" i="29"/>
  <c r="H352" i="29"/>
  <c r="G352" i="29"/>
  <c r="F352" i="29"/>
  <c r="E352" i="29"/>
  <c r="D352" i="29"/>
  <c r="C352" i="29"/>
  <c r="B352" i="29"/>
  <c r="O351" i="29"/>
  <c r="N351" i="29"/>
  <c r="M351" i="29"/>
  <c r="L351" i="29"/>
  <c r="K351" i="29"/>
  <c r="J351" i="29"/>
  <c r="I351" i="29"/>
  <c r="H351" i="29"/>
  <c r="G351" i="29"/>
  <c r="F351" i="29"/>
  <c r="E351" i="29"/>
  <c r="D351" i="29"/>
  <c r="C351" i="29"/>
  <c r="B351" i="29"/>
  <c r="BL215" i="29"/>
  <c r="BK215" i="29"/>
  <c r="O215" i="29"/>
  <c r="L540" i="29" s="1"/>
  <c r="H215" i="29"/>
  <c r="M543" i="29" s="1"/>
  <c r="BL213" i="29"/>
  <c r="BK213" i="29"/>
  <c r="BJ213" i="29"/>
  <c r="BJ215" i="29" s="1"/>
  <c r="BI213" i="29"/>
  <c r="BI215" i="29" s="1"/>
  <c r="BH213" i="29"/>
  <c r="BH215" i="29" s="1"/>
  <c r="BG213" i="29"/>
  <c r="BG215" i="29" s="1"/>
  <c r="BF213" i="29"/>
  <c r="BF215" i="29" s="1"/>
  <c r="BE213" i="29"/>
  <c r="BE215" i="29" s="1"/>
  <c r="BD213" i="29"/>
  <c r="BD215" i="29" s="1"/>
  <c r="BC213" i="29"/>
  <c r="BC215" i="29" s="1"/>
  <c r="B540" i="29" s="1"/>
  <c r="BB213" i="29"/>
  <c r="BB215" i="29" s="1"/>
  <c r="B541" i="29" s="1"/>
  <c r="BA213" i="29"/>
  <c r="BA215" i="29" s="1"/>
  <c r="B542" i="29" s="1"/>
  <c r="AZ213" i="29"/>
  <c r="AZ215" i="29" s="1"/>
  <c r="B543" i="29" s="1"/>
  <c r="AY213" i="29"/>
  <c r="AY215" i="29" s="1"/>
  <c r="C540" i="29" s="1"/>
  <c r="AX213" i="29"/>
  <c r="AX215" i="29" s="1"/>
  <c r="C541" i="29" s="1"/>
  <c r="AW213" i="29"/>
  <c r="AW215" i="29" s="1"/>
  <c r="C542" i="29" s="1"/>
  <c r="AV213" i="29"/>
  <c r="AV215" i="29" s="1"/>
  <c r="C543" i="29" s="1"/>
  <c r="AU213" i="29"/>
  <c r="AU215" i="29" s="1"/>
  <c r="D540" i="29" s="1"/>
  <c r="AT213" i="29"/>
  <c r="AT215" i="29" s="1"/>
  <c r="D541" i="29" s="1"/>
  <c r="AS213" i="29"/>
  <c r="AS215" i="29" s="1"/>
  <c r="D542" i="29" s="1"/>
  <c r="AR213" i="29"/>
  <c r="AR215" i="29" s="1"/>
  <c r="D543" i="29" s="1"/>
  <c r="AQ213" i="29"/>
  <c r="AQ215" i="29" s="1"/>
  <c r="E540" i="29" s="1"/>
  <c r="AP213" i="29"/>
  <c r="AP215" i="29" s="1"/>
  <c r="E541" i="29" s="1"/>
  <c r="AO213" i="29"/>
  <c r="AO215" i="29" s="1"/>
  <c r="E542" i="29" s="1"/>
  <c r="AN213" i="29"/>
  <c r="AN215" i="29" s="1"/>
  <c r="E543" i="29" s="1"/>
  <c r="AM213" i="29"/>
  <c r="AM215" i="29" s="1"/>
  <c r="F540" i="29" s="1"/>
  <c r="AL213" i="29"/>
  <c r="AL215" i="29" s="1"/>
  <c r="F541" i="29" s="1"/>
  <c r="AK213" i="29"/>
  <c r="AK215" i="29" s="1"/>
  <c r="F542" i="29" s="1"/>
  <c r="AJ213" i="29"/>
  <c r="AJ215" i="29" s="1"/>
  <c r="F543" i="29" s="1"/>
  <c r="AI213" i="29"/>
  <c r="AI215" i="29" s="1"/>
  <c r="G540" i="29" s="1"/>
  <c r="AH213" i="29"/>
  <c r="AH215" i="29" s="1"/>
  <c r="G541" i="29" s="1"/>
  <c r="AG213" i="29"/>
  <c r="AG215" i="29" s="1"/>
  <c r="G542" i="29" s="1"/>
  <c r="AF213" i="29"/>
  <c r="AF215" i="29" s="1"/>
  <c r="G543" i="29" s="1"/>
  <c r="AE213" i="29"/>
  <c r="AE215" i="29" s="1"/>
  <c r="H540" i="29" s="1"/>
  <c r="AD213" i="29"/>
  <c r="AD215" i="29" s="1"/>
  <c r="H541" i="29" s="1"/>
  <c r="AC213" i="29"/>
  <c r="AC215" i="29" s="1"/>
  <c r="H542" i="29" s="1"/>
  <c r="AB213" i="29"/>
  <c r="AB215" i="29" s="1"/>
  <c r="H543" i="29" s="1"/>
  <c r="AA213" i="29"/>
  <c r="AA215" i="29" s="1"/>
  <c r="I540" i="29" s="1"/>
  <c r="Z213" i="29"/>
  <c r="Z215" i="29" s="1"/>
  <c r="I541" i="29" s="1"/>
  <c r="Y213" i="29"/>
  <c r="Y215" i="29" s="1"/>
  <c r="I542" i="29" s="1"/>
  <c r="X213" i="29"/>
  <c r="X215" i="29" s="1"/>
  <c r="I543" i="29" s="1"/>
  <c r="W213" i="29"/>
  <c r="W215" i="29" s="1"/>
  <c r="J540" i="29" s="1"/>
  <c r="V213" i="29"/>
  <c r="V215" i="29" s="1"/>
  <c r="J541" i="29" s="1"/>
  <c r="U213" i="29"/>
  <c r="U215" i="29" s="1"/>
  <c r="J542" i="29" s="1"/>
  <c r="T213" i="29"/>
  <c r="T215" i="29" s="1"/>
  <c r="J543" i="29" s="1"/>
  <c r="S213" i="29"/>
  <c r="S215" i="29" s="1"/>
  <c r="K540" i="29" s="1"/>
  <c r="R213" i="29"/>
  <c r="R215" i="29" s="1"/>
  <c r="K541" i="29" s="1"/>
  <c r="Q213" i="29"/>
  <c r="Q215" i="29" s="1"/>
  <c r="K542" i="29" s="1"/>
  <c r="P213" i="29"/>
  <c r="P215" i="29" s="1"/>
  <c r="K543" i="29" s="1"/>
  <c r="O213" i="29"/>
  <c r="N213" i="29"/>
  <c r="N215" i="29" s="1"/>
  <c r="L541" i="29" s="1"/>
  <c r="M213" i="29"/>
  <c r="M215" i="29" s="1"/>
  <c r="L542" i="29" s="1"/>
  <c r="L213" i="29"/>
  <c r="L215" i="29" s="1"/>
  <c r="L543" i="29" s="1"/>
  <c r="K213" i="29"/>
  <c r="K215" i="29" s="1"/>
  <c r="M540" i="29" s="1"/>
  <c r="J213" i="29"/>
  <c r="J215" i="29" s="1"/>
  <c r="M541" i="29" s="1"/>
  <c r="I213" i="29"/>
  <c r="I215" i="29" s="1"/>
  <c r="M542" i="29" s="1"/>
  <c r="H213" i="29"/>
  <c r="G213" i="29"/>
  <c r="G215" i="29" s="1"/>
  <c r="N540" i="29" s="1"/>
  <c r="F213" i="29"/>
  <c r="F215" i="29" s="1"/>
  <c r="N541" i="29" s="1"/>
  <c r="E213" i="29"/>
  <c r="E215" i="29" s="1"/>
  <c r="N542" i="29" s="1"/>
  <c r="D213" i="29"/>
  <c r="D215" i="29" s="1"/>
  <c r="N543" i="29" s="1"/>
  <c r="C213" i="29"/>
  <c r="C215" i="29" s="1"/>
  <c r="O540" i="29" s="1"/>
  <c r="B213" i="29"/>
  <c r="B215" i="29" s="1"/>
  <c r="O541" i="29" s="1"/>
  <c r="BK123" i="29"/>
  <c r="BJ123" i="29"/>
  <c r="BI123" i="29"/>
  <c r="BH123" i="29"/>
  <c r="BG123" i="29"/>
  <c r="BF123" i="29"/>
  <c r="BE123" i="29"/>
  <c r="BD123" i="29"/>
  <c r="BC123" i="29"/>
  <c r="B417" i="29" s="1"/>
  <c r="BK122" i="29"/>
  <c r="BK124" i="29" s="1"/>
  <c r="BJ122" i="29"/>
  <c r="BJ124" i="29" s="1"/>
  <c r="BI122" i="29"/>
  <c r="BI124" i="29" s="1"/>
  <c r="BH122" i="29"/>
  <c r="BH124" i="29" s="1"/>
  <c r="BG122" i="29"/>
  <c r="BG124" i="29" s="1"/>
  <c r="BF122" i="29"/>
  <c r="BF124" i="29" s="1"/>
  <c r="BE122" i="29"/>
  <c r="BE124" i="29" s="1"/>
  <c r="BE125" i="29" s="1"/>
  <c r="BD122" i="29"/>
  <c r="BD124" i="29" s="1"/>
  <c r="BC122" i="29"/>
  <c r="BC124" i="29" s="1"/>
  <c r="B423" i="29" s="1"/>
  <c r="BB122" i="29"/>
  <c r="BB124" i="29" s="1"/>
  <c r="B424" i="29" s="1"/>
  <c r="BA122" i="29"/>
  <c r="BA124" i="29" s="1"/>
  <c r="B425" i="29" s="1"/>
  <c r="AZ122" i="29"/>
  <c r="AZ124" i="29" s="1"/>
  <c r="B426" i="29" s="1"/>
  <c r="AY122" i="29"/>
  <c r="AY124" i="29" s="1"/>
  <c r="C423" i="29" s="1"/>
  <c r="AX122" i="29"/>
  <c r="AX124" i="29" s="1"/>
  <c r="C424" i="29" s="1"/>
  <c r="AW122" i="29"/>
  <c r="AW124" i="29" s="1"/>
  <c r="C425" i="29" s="1"/>
  <c r="AV122" i="29"/>
  <c r="AV124" i="29" s="1"/>
  <c r="C426" i="29" s="1"/>
  <c r="AU122" i="29"/>
  <c r="AU124" i="29" s="1"/>
  <c r="D423" i="29" s="1"/>
  <c r="AT122" i="29"/>
  <c r="AT124" i="29" s="1"/>
  <c r="D424" i="29" s="1"/>
  <c r="AS122" i="29"/>
  <c r="AS124" i="29" s="1"/>
  <c r="D425" i="29" s="1"/>
  <c r="AR122" i="29"/>
  <c r="AR124" i="29" s="1"/>
  <c r="D426" i="29" s="1"/>
  <c r="AQ122" i="29"/>
  <c r="AQ124" i="29" s="1"/>
  <c r="E423" i="29" s="1"/>
  <c r="AP122" i="29"/>
  <c r="AP124" i="29" s="1"/>
  <c r="E424" i="29" s="1"/>
  <c r="AO122" i="29"/>
  <c r="AO124" i="29" s="1"/>
  <c r="E425" i="29" s="1"/>
  <c r="AN122" i="29"/>
  <c r="AN124" i="29" s="1"/>
  <c r="E426" i="29" s="1"/>
  <c r="AM122" i="29"/>
  <c r="AM124" i="29" s="1"/>
  <c r="F423" i="29" s="1"/>
  <c r="AL122" i="29"/>
  <c r="AL124" i="29" s="1"/>
  <c r="F424" i="29" s="1"/>
  <c r="AK122" i="29"/>
  <c r="AK124" i="29" s="1"/>
  <c r="F425" i="29" s="1"/>
  <c r="AJ122" i="29"/>
  <c r="AJ124" i="29" s="1"/>
  <c r="F426" i="29" s="1"/>
  <c r="AI122" i="29"/>
  <c r="AI124" i="29" s="1"/>
  <c r="G423" i="29" s="1"/>
  <c r="AH122" i="29"/>
  <c r="AH124" i="29" s="1"/>
  <c r="G424" i="29" s="1"/>
  <c r="AG122" i="29"/>
  <c r="AG124" i="29" s="1"/>
  <c r="G425" i="29" s="1"/>
  <c r="AF122" i="29"/>
  <c r="AF124" i="29" s="1"/>
  <c r="G426" i="29" s="1"/>
  <c r="AE122" i="29"/>
  <c r="AE124" i="29" s="1"/>
  <c r="H423" i="29" s="1"/>
  <c r="AD122" i="29"/>
  <c r="AD124" i="29" s="1"/>
  <c r="H424" i="29" s="1"/>
  <c r="AC122" i="29"/>
  <c r="AC124" i="29" s="1"/>
  <c r="H425" i="29" s="1"/>
  <c r="AB122" i="29"/>
  <c r="AB124" i="29" s="1"/>
  <c r="H426" i="29" s="1"/>
  <c r="AA122" i="29"/>
  <c r="AA124" i="29" s="1"/>
  <c r="I423" i="29" s="1"/>
  <c r="Z122" i="29"/>
  <c r="Z124" i="29" s="1"/>
  <c r="I424" i="29" s="1"/>
  <c r="Y122" i="29"/>
  <c r="Y124" i="29" s="1"/>
  <c r="I425" i="29" s="1"/>
  <c r="X122" i="29"/>
  <c r="X124" i="29" s="1"/>
  <c r="I426" i="29" s="1"/>
  <c r="W122" i="29"/>
  <c r="W124" i="29" s="1"/>
  <c r="J423" i="29" s="1"/>
  <c r="V122" i="29"/>
  <c r="V124" i="29" s="1"/>
  <c r="J424" i="29" s="1"/>
  <c r="U122" i="29"/>
  <c r="U124" i="29" s="1"/>
  <c r="J425" i="29" s="1"/>
  <c r="T122" i="29"/>
  <c r="T124" i="29" s="1"/>
  <c r="J426" i="29" s="1"/>
  <c r="S122" i="29"/>
  <c r="S124" i="29" s="1"/>
  <c r="K423" i="29" s="1"/>
  <c r="R122" i="29"/>
  <c r="R124" i="29" s="1"/>
  <c r="K424" i="29" s="1"/>
  <c r="Q122" i="29"/>
  <c r="Q124" i="29" s="1"/>
  <c r="K425" i="29" s="1"/>
  <c r="P122" i="29"/>
  <c r="P124" i="29" s="1"/>
  <c r="K426" i="29" s="1"/>
  <c r="O122" i="29"/>
  <c r="O124" i="29" s="1"/>
  <c r="L423" i="29" s="1"/>
  <c r="N122" i="29"/>
  <c r="N124" i="29" s="1"/>
  <c r="L424" i="29" s="1"/>
  <c r="M122" i="29"/>
  <c r="M124" i="29" s="1"/>
  <c r="L425" i="29" s="1"/>
  <c r="L122" i="29"/>
  <c r="L124" i="29" s="1"/>
  <c r="L426" i="29" s="1"/>
  <c r="K122" i="29"/>
  <c r="K124" i="29" s="1"/>
  <c r="M423" i="29" s="1"/>
  <c r="J122" i="29"/>
  <c r="J124" i="29" s="1"/>
  <c r="M424" i="29" s="1"/>
  <c r="I122" i="29"/>
  <c r="I124" i="29" s="1"/>
  <c r="M425" i="29" s="1"/>
  <c r="H122" i="29"/>
  <c r="H124" i="29" s="1"/>
  <c r="M426" i="29" s="1"/>
  <c r="G122" i="29"/>
  <c r="G124" i="29" s="1"/>
  <c r="N423" i="29" s="1"/>
  <c r="F122" i="29"/>
  <c r="F124" i="29" s="1"/>
  <c r="N424" i="29" s="1"/>
  <c r="E122" i="29"/>
  <c r="E124" i="29" s="1"/>
  <c r="N425" i="29" s="1"/>
  <c r="D122" i="29"/>
  <c r="D124" i="29" s="1"/>
  <c r="N426" i="29" s="1"/>
  <c r="C122" i="29"/>
  <c r="C124" i="29" s="1"/>
  <c r="O423" i="29" s="1"/>
  <c r="B122" i="29"/>
  <c r="B124" i="29" s="1"/>
  <c r="O426" i="29" s="1"/>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B121"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B120"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B119" i="29"/>
  <c r="N721" i="28"/>
  <c r="O720" i="28"/>
  <c r="M717" i="28"/>
  <c r="N716" i="28"/>
  <c r="N717" i="28" s="1"/>
  <c r="L713" i="28"/>
  <c r="M712" i="28"/>
  <c r="K709" i="28"/>
  <c r="L708" i="28"/>
  <c r="J705" i="28"/>
  <c r="K704" i="28"/>
  <c r="K705" i="28" s="1"/>
  <c r="K707" i="28" s="1"/>
  <c r="I701" i="28"/>
  <c r="J700" i="28"/>
  <c r="K700" i="28" s="1"/>
  <c r="H697" i="28"/>
  <c r="I696" i="28"/>
  <c r="J696" i="28" s="1"/>
  <c r="J697" i="28" s="1"/>
  <c r="G693" i="28"/>
  <c r="H692" i="28"/>
  <c r="H693" i="28" s="1"/>
  <c r="F689" i="28"/>
  <c r="G688" i="28"/>
  <c r="G689" i="28" s="1"/>
  <c r="E685" i="28"/>
  <c r="G684" i="28"/>
  <c r="F684" i="28"/>
  <c r="F685" i="28" s="1"/>
  <c r="D681" i="28"/>
  <c r="E680" i="28"/>
  <c r="F680" i="28" s="1"/>
  <c r="C677" i="28"/>
  <c r="D676" i="28"/>
  <c r="E676" i="28" s="1"/>
  <c r="E677" i="28" s="1"/>
  <c r="B673" i="28"/>
  <c r="D672" i="28"/>
  <c r="E672" i="28" s="1"/>
  <c r="C672" i="28"/>
  <c r="C673" i="28" s="1"/>
  <c r="N669" i="28"/>
  <c r="O664" i="28"/>
  <c r="O661" i="28"/>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L608" i="28" s="1"/>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B607" i="28" s="1"/>
  <c r="O612" i="28"/>
  <c r="N612" i="28"/>
  <c r="M612" i="28"/>
  <c r="L612" i="28"/>
  <c r="K612" i="28"/>
  <c r="J612" i="28"/>
  <c r="I612" i="28"/>
  <c r="H612" i="28"/>
  <c r="G612" i="28"/>
  <c r="F612" i="28"/>
  <c r="E612" i="28"/>
  <c r="D612" i="28"/>
  <c r="C612" i="28"/>
  <c r="B612" i="28"/>
  <c r="O611" i="28"/>
  <c r="N611" i="28"/>
  <c r="N605" i="28" s="1"/>
  <c r="M611" i="28"/>
  <c r="L611" i="28"/>
  <c r="K611" i="28"/>
  <c r="J611" i="28"/>
  <c r="I611" i="28"/>
  <c r="H611" i="28"/>
  <c r="G611" i="28"/>
  <c r="F611" i="28"/>
  <c r="F605" i="28" s="1"/>
  <c r="E611" i="28"/>
  <c r="D611" i="28"/>
  <c r="C611" i="28"/>
  <c r="B611" i="28"/>
  <c r="N608" i="28"/>
  <c r="K608" i="28"/>
  <c r="E608" i="28"/>
  <c r="K607" i="28"/>
  <c r="O606" i="28"/>
  <c r="G606" i="28"/>
  <c r="E605" i="28"/>
  <c r="O602" i="28"/>
  <c r="O608" i="28" s="1"/>
  <c r="N602" i="28"/>
  <c r="M602" i="28"/>
  <c r="M608" i="28" s="1"/>
  <c r="L602" i="28"/>
  <c r="K602" i="28"/>
  <c r="J602" i="28"/>
  <c r="J608" i="28" s="1"/>
  <c r="I602" i="28"/>
  <c r="H602" i="28"/>
  <c r="G602" i="28"/>
  <c r="F602" i="28"/>
  <c r="E602" i="28"/>
  <c r="D602" i="28"/>
  <c r="C602" i="28"/>
  <c r="C608" i="28" s="1"/>
  <c r="B602" i="28"/>
  <c r="B608" i="28" s="1"/>
  <c r="O601" i="28"/>
  <c r="N601" i="28"/>
  <c r="N607" i="28" s="1"/>
  <c r="M601" i="28"/>
  <c r="L601" i="28"/>
  <c r="K601" i="28"/>
  <c r="J601" i="28"/>
  <c r="J607" i="28" s="1"/>
  <c r="I601" i="28"/>
  <c r="I607" i="28" s="1"/>
  <c r="H601" i="28"/>
  <c r="H607" i="28" s="1"/>
  <c r="G601" i="28"/>
  <c r="F601" i="28"/>
  <c r="F607" i="28" s="1"/>
  <c r="E601" i="28"/>
  <c r="D601" i="28"/>
  <c r="C601" i="28"/>
  <c r="C607" i="28" s="1"/>
  <c r="B601" i="28"/>
  <c r="O600" i="28"/>
  <c r="N600" i="28"/>
  <c r="N606" i="28" s="1"/>
  <c r="M600" i="28"/>
  <c r="M606" i="28" s="1"/>
  <c r="L600" i="28"/>
  <c r="L606" i="28" s="1"/>
  <c r="K600" i="28"/>
  <c r="J600" i="28"/>
  <c r="J606" i="28" s="1"/>
  <c r="I600" i="28"/>
  <c r="I606" i="28" s="1"/>
  <c r="H600" i="28"/>
  <c r="H606" i="28" s="1"/>
  <c r="G600" i="28"/>
  <c r="F600" i="28"/>
  <c r="F606" i="28" s="1"/>
  <c r="E600" i="28"/>
  <c r="D600" i="28"/>
  <c r="D606" i="28" s="1"/>
  <c r="C600" i="28"/>
  <c r="B600" i="28"/>
  <c r="B606" i="28" s="1"/>
  <c r="O599" i="28"/>
  <c r="O605" i="28" s="1"/>
  <c r="N599" i="28"/>
  <c r="M599" i="28"/>
  <c r="M605" i="28" s="1"/>
  <c r="L599" i="28"/>
  <c r="L605" i="28" s="1"/>
  <c r="K599" i="28"/>
  <c r="K605" i="28" s="1"/>
  <c r="J599" i="28"/>
  <c r="J605" i="28" s="1"/>
  <c r="I599" i="28"/>
  <c r="H599" i="28"/>
  <c r="H605" i="28" s="1"/>
  <c r="G599" i="28"/>
  <c r="G605" i="28" s="1"/>
  <c r="F599" i="28"/>
  <c r="E599" i="28"/>
  <c r="D599" i="28"/>
  <c r="D605" i="28" s="1"/>
  <c r="C599" i="28"/>
  <c r="C605" i="28" s="1"/>
  <c r="B599" i="28"/>
  <c r="B605" i="28" s="1"/>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O588" i="28" s="1"/>
  <c r="N584" i="28"/>
  <c r="N588" i="28" s="1"/>
  <c r="M584" i="28"/>
  <c r="L584" i="28"/>
  <c r="K584" i="28"/>
  <c r="J584" i="28"/>
  <c r="I584" i="28"/>
  <c r="I588" i="28" s="1"/>
  <c r="I603" i="28" s="1"/>
  <c r="H584" i="28"/>
  <c r="H588" i="28" s="1"/>
  <c r="G584" i="28"/>
  <c r="F584" i="28"/>
  <c r="F588" i="28" s="1"/>
  <c r="E584" i="28"/>
  <c r="D584" i="28"/>
  <c r="C584" i="28"/>
  <c r="B584" i="28"/>
  <c r="N581"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L581" i="28" s="1"/>
  <c r="K577" i="28"/>
  <c r="J577" i="28"/>
  <c r="I577" i="28"/>
  <c r="H577" i="28"/>
  <c r="G577" i="28"/>
  <c r="F577" i="28"/>
  <c r="E577" i="28"/>
  <c r="D577" i="28"/>
  <c r="D581" i="28" s="1"/>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N567" i="28" s="1"/>
  <c r="M564" i="28"/>
  <c r="L564" i="28"/>
  <c r="K564" i="28"/>
  <c r="J564" i="28"/>
  <c r="I564" i="28"/>
  <c r="H564" i="28"/>
  <c r="G564" i="28"/>
  <c r="F564" i="28"/>
  <c r="E564" i="28"/>
  <c r="D564" i="28"/>
  <c r="C564" i="28"/>
  <c r="B564" i="28"/>
  <c r="O563" i="28"/>
  <c r="N563" i="28"/>
  <c r="M563" i="28"/>
  <c r="M567" i="28" s="1"/>
  <c r="L563" i="28"/>
  <c r="L567" i="28" s="1"/>
  <c r="K563" i="28"/>
  <c r="J563" i="28"/>
  <c r="I563" i="28"/>
  <c r="H563" i="28"/>
  <c r="G563" i="28"/>
  <c r="F563" i="28"/>
  <c r="E563" i="28"/>
  <c r="E567" i="28" s="1"/>
  <c r="D563" i="28"/>
  <c r="C563" i="28"/>
  <c r="B563" i="28"/>
  <c r="O543" i="28"/>
  <c r="M543" i="28"/>
  <c r="K543" i="28"/>
  <c r="E543" i="28"/>
  <c r="C543" i="28"/>
  <c r="B543" i="28"/>
  <c r="O542" i="28"/>
  <c r="K542" i="28"/>
  <c r="I542" i="28"/>
  <c r="D542" i="28"/>
  <c r="C542" i="28"/>
  <c r="B542" i="28"/>
  <c r="D541" i="28"/>
  <c r="C541" i="28"/>
  <c r="B541" i="28"/>
  <c r="O540" i="28"/>
  <c r="M540" i="28"/>
  <c r="G540" i="28"/>
  <c r="E540" i="28"/>
  <c r="D540" i="28"/>
  <c r="C540" i="28"/>
  <c r="B540" i="28"/>
  <c r="B544" i="28" s="1"/>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L536" i="28" s="1"/>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I528" i="28" s="1"/>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K516" i="28"/>
  <c r="J516" i="28"/>
  <c r="I516" i="28"/>
  <c r="H516" i="28"/>
  <c r="G516" i="28"/>
  <c r="G520" i="28" s="1"/>
  <c r="F516" i="28"/>
  <c r="E516" i="28"/>
  <c r="E520" i="28" s="1"/>
  <c r="D516" i="28"/>
  <c r="C516" i="28"/>
  <c r="B516" i="28"/>
  <c r="B520" i="28" s="1"/>
  <c r="M510" i="28"/>
  <c r="M550" i="28" s="1"/>
  <c r="O502" i="28"/>
  <c r="N502" i="28"/>
  <c r="M502" i="28"/>
  <c r="L502" i="28"/>
  <c r="K502" i="28"/>
  <c r="J502" i="28"/>
  <c r="I502" i="28"/>
  <c r="H502" i="28"/>
  <c r="G502" i="28"/>
  <c r="F502" i="28"/>
  <c r="E502" i="28"/>
  <c r="D502" i="28"/>
  <c r="C502" i="28"/>
  <c r="B502" i="28"/>
  <c r="O501" i="28"/>
  <c r="O503" i="28" s="1"/>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K503" i="28" s="1"/>
  <c r="J499" i="28"/>
  <c r="I499" i="28"/>
  <c r="H499" i="28"/>
  <c r="G499" i="28"/>
  <c r="G503" i="28" s="1"/>
  <c r="F499" i="28"/>
  <c r="E499" i="28"/>
  <c r="D499" i="28"/>
  <c r="C499" i="28"/>
  <c r="B499" i="28"/>
  <c r="O495" i="28"/>
  <c r="N495" i="28"/>
  <c r="M495" i="28"/>
  <c r="L495" i="28"/>
  <c r="K495" i="28"/>
  <c r="J495" i="28"/>
  <c r="I495" i="28"/>
  <c r="H495" i="28"/>
  <c r="H496" i="28" s="1"/>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J496" i="28" s="1"/>
  <c r="I492" i="28"/>
  <c r="H492" i="28"/>
  <c r="G492" i="28"/>
  <c r="F492" i="28"/>
  <c r="E492" i="28"/>
  <c r="D492" i="28"/>
  <c r="C492" i="28"/>
  <c r="B492" i="28"/>
  <c r="B496" i="28" s="1"/>
  <c r="O489" i="28"/>
  <c r="N489" i="28"/>
  <c r="M489" i="28"/>
  <c r="L489" i="28"/>
  <c r="K489" i="28"/>
  <c r="J489" i="28"/>
  <c r="I489" i="28"/>
  <c r="H489" i="28"/>
  <c r="G489" i="28"/>
  <c r="F489" i="28"/>
  <c r="E489" i="28"/>
  <c r="D489" i="28"/>
  <c r="C489" i="28"/>
  <c r="B489" i="28"/>
  <c r="O488" i="28"/>
  <c r="N488" i="28"/>
  <c r="M488" i="28"/>
  <c r="L488" i="28"/>
  <c r="K488" i="28"/>
  <c r="K490" i="28" s="1"/>
  <c r="J488" i="28"/>
  <c r="I488" i="28"/>
  <c r="H488" i="28"/>
  <c r="G488" i="28"/>
  <c r="F488" i="28"/>
  <c r="E488" i="28"/>
  <c r="D488" i="28"/>
  <c r="C488" i="28"/>
  <c r="C490" i="28" s="1"/>
  <c r="B488" i="28"/>
  <c r="O487" i="28"/>
  <c r="N487" i="28"/>
  <c r="M487" i="28"/>
  <c r="L487" i="28"/>
  <c r="K487" i="28"/>
  <c r="J487" i="28"/>
  <c r="I487" i="28"/>
  <c r="I490" i="28" s="1"/>
  <c r="H487" i="28"/>
  <c r="G487" i="28"/>
  <c r="F487" i="28"/>
  <c r="E487" i="28"/>
  <c r="D487" i="28"/>
  <c r="C487" i="28"/>
  <c r="B487" i="28"/>
  <c r="O486" i="28"/>
  <c r="O490" i="28" s="1"/>
  <c r="N486" i="28"/>
  <c r="M486" i="28"/>
  <c r="L486" i="28"/>
  <c r="K486" i="28"/>
  <c r="J486" i="28"/>
  <c r="I486" i="28"/>
  <c r="H486" i="28"/>
  <c r="G486" i="28"/>
  <c r="G490" i="28" s="1"/>
  <c r="F486" i="28"/>
  <c r="E486" i="28"/>
  <c r="D486" i="28"/>
  <c r="C486" i="28"/>
  <c r="B486" i="28"/>
  <c r="M484"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O484" i="28" s="1"/>
  <c r="N481" i="28"/>
  <c r="M481" i="28"/>
  <c r="L481" i="28"/>
  <c r="K481" i="28"/>
  <c r="J481" i="28"/>
  <c r="I481" i="28"/>
  <c r="H481" i="28"/>
  <c r="G481" i="28"/>
  <c r="F481" i="28"/>
  <c r="E481" i="28"/>
  <c r="D481" i="28"/>
  <c r="C481" i="28"/>
  <c r="B481" i="28"/>
  <c r="O480" i="28"/>
  <c r="N480" i="28"/>
  <c r="M480" i="28"/>
  <c r="L480" i="28"/>
  <c r="K480" i="28"/>
  <c r="K484" i="28" s="1"/>
  <c r="J480" i="28"/>
  <c r="I480" i="28"/>
  <c r="H480" i="28"/>
  <c r="G480" i="28"/>
  <c r="F480" i="28"/>
  <c r="E480" i="28"/>
  <c r="D480" i="28"/>
  <c r="C480" i="28"/>
  <c r="C484" i="28" s="1"/>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O478" i="28" s="1"/>
  <c r="N475" i="28"/>
  <c r="M475" i="28"/>
  <c r="L475" i="28"/>
  <c r="K475" i="28"/>
  <c r="J475" i="28"/>
  <c r="I475" i="28"/>
  <c r="H475" i="28"/>
  <c r="G475" i="28"/>
  <c r="F475" i="28"/>
  <c r="E475" i="28"/>
  <c r="D475" i="28"/>
  <c r="C475" i="28"/>
  <c r="B475" i="28"/>
  <c r="O474" i="28"/>
  <c r="N474" i="28"/>
  <c r="M474" i="28"/>
  <c r="L474" i="28"/>
  <c r="L478" i="28" s="1"/>
  <c r="K474" i="28"/>
  <c r="J474" i="28"/>
  <c r="I474" i="28"/>
  <c r="I478" i="28" s="1"/>
  <c r="H474" i="28"/>
  <c r="G474" i="28"/>
  <c r="F474" i="28"/>
  <c r="E474" i="28"/>
  <c r="D474" i="28"/>
  <c r="D478" i="28" s="1"/>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N472" i="28" s="1"/>
  <c r="M469" i="28"/>
  <c r="L469" i="28"/>
  <c r="K469" i="28"/>
  <c r="J469" i="28"/>
  <c r="I469" i="28"/>
  <c r="H469" i="28"/>
  <c r="G469" i="28"/>
  <c r="F469" i="28"/>
  <c r="E469" i="28"/>
  <c r="D469" i="28"/>
  <c r="C469" i="28"/>
  <c r="B469" i="28"/>
  <c r="O468" i="28"/>
  <c r="N468" i="28"/>
  <c r="M468" i="28"/>
  <c r="L468" i="28"/>
  <c r="L472" i="28" s="1"/>
  <c r="K468" i="28"/>
  <c r="J468" i="28"/>
  <c r="I468" i="28"/>
  <c r="I472" i="28" s="1"/>
  <c r="H468" i="28"/>
  <c r="G468" i="28"/>
  <c r="F468" i="28"/>
  <c r="E468" i="28"/>
  <c r="D468" i="28"/>
  <c r="D472" i="28" s="1"/>
  <c r="C468" i="28"/>
  <c r="B468" i="28"/>
  <c r="O464" i="28"/>
  <c r="O510" i="28" s="1"/>
  <c r="O550" i="28" s="1"/>
  <c r="N464" i="28"/>
  <c r="M464" i="28"/>
  <c r="L464" i="28"/>
  <c r="K464" i="28"/>
  <c r="K510" i="28" s="1"/>
  <c r="J464" i="28"/>
  <c r="J510" i="28" s="1"/>
  <c r="I464" i="28"/>
  <c r="I510" i="28" s="1"/>
  <c r="H464" i="28"/>
  <c r="H510" i="28" s="1"/>
  <c r="G464" i="28"/>
  <c r="G510" i="28" s="1"/>
  <c r="F464" i="28"/>
  <c r="E464" i="28"/>
  <c r="E510" i="28" s="1"/>
  <c r="D464" i="28"/>
  <c r="C464" i="28"/>
  <c r="C510" i="28" s="1"/>
  <c r="B464" i="28"/>
  <c r="B510" i="28" s="1"/>
  <c r="B550" i="28" s="1"/>
  <c r="O463" i="28"/>
  <c r="O509" i="28" s="1"/>
  <c r="O549" i="28" s="1"/>
  <c r="N463" i="28"/>
  <c r="N509" i="28" s="1"/>
  <c r="M463" i="28"/>
  <c r="M509" i="28" s="1"/>
  <c r="L463" i="28"/>
  <c r="K463" i="28"/>
  <c r="K509" i="28" s="1"/>
  <c r="J463" i="28"/>
  <c r="I463" i="28"/>
  <c r="I509" i="28" s="1"/>
  <c r="H463" i="28"/>
  <c r="H509" i="28" s="1"/>
  <c r="G463" i="28"/>
  <c r="G509" i="28" s="1"/>
  <c r="F463" i="28"/>
  <c r="F509" i="28" s="1"/>
  <c r="E463" i="28"/>
  <c r="E509" i="28" s="1"/>
  <c r="D463" i="28"/>
  <c r="C463" i="28"/>
  <c r="C509" i="28" s="1"/>
  <c r="B463" i="28"/>
  <c r="B509" i="28" s="1"/>
  <c r="B549" i="28" s="1"/>
  <c r="O462" i="28"/>
  <c r="O508" i="28" s="1"/>
  <c r="N462" i="28"/>
  <c r="N508" i="28" s="1"/>
  <c r="M462" i="28"/>
  <c r="M508" i="28" s="1"/>
  <c r="L462" i="28"/>
  <c r="L508" i="28" s="1"/>
  <c r="K462" i="28"/>
  <c r="K508" i="28" s="1"/>
  <c r="J462" i="28"/>
  <c r="I462" i="28"/>
  <c r="I508" i="28" s="1"/>
  <c r="H462" i="28"/>
  <c r="G462" i="28"/>
  <c r="G508" i="28" s="1"/>
  <c r="F462" i="28"/>
  <c r="F508" i="28" s="1"/>
  <c r="E462" i="28"/>
  <c r="E508" i="28" s="1"/>
  <c r="D462" i="28"/>
  <c r="D508" i="28" s="1"/>
  <c r="D548" i="28" s="1"/>
  <c r="C462" i="28"/>
  <c r="C508" i="28" s="1"/>
  <c r="C548" i="28" s="1"/>
  <c r="B462" i="28"/>
  <c r="O461" i="28"/>
  <c r="O507" i="28" s="1"/>
  <c r="N461" i="28"/>
  <c r="M461" i="28"/>
  <c r="M507" i="28" s="1"/>
  <c r="L461" i="28"/>
  <c r="L507" i="28" s="1"/>
  <c r="K461" i="28"/>
  <c r="K507" i="28" s="1"/>
  <c r="J461" i="28"/>
  <c r="J507" i="28" s="1"/>
  <c r="I461" i="28"/>
  <c r="I465" i="28" s="1"/>
  <c r="H461" i="28"/>
  <c r="G461" i="28"/>
  <c r="F461" i="28"/>
  <c r="E461" i="28"/>
  <c r="E507" i="28" s="1"/>
  <c r="D461" i="28"/>
  <c r="D507" i="28" s="1"/>
  <c r="C461" i="28"/>
  <c r="B461" i="28"/>
  <c r="B507" i="28" s="1"/>
  <c r="B547" i="28" s="1"/>
  <c r="O457" i="28"/>
  <c r="N457" i="28"/>
  <c r="N648" i="28" s="1"/>
  <c r="N655" i="28" s="1"/>
  <c r="M457" i="28"/>
  <c r="M648" i="28" s="1"/>
  <c r="M655" i="28" s="1"/>
  <c r="L457" i="28"/>
  <c r="L648" i="28" s="1"/>
  <c r="L655" i="28" s="1"/>
  <c r="K457" i="28"/>
  <c r="K648" i="28" s="1"/>
  <c r="K655" i="28" s="1"/>
  <c r="J457" i="28"/>
  <c r="J648" i="28" s="1"/>
  <c r="J655" i="28" s="1"/>
  <c r="I457" i="28"/>
  <c r="I648" i="28" s="1"/>
  <c r="I655" i="28" s="1"/>
  <c r="H457" i="28"/>
  <c r="H648" i="28" s="1"/>
  <c r="H655" i="28" s="1"/>
  <c r="G457" i="28"/>
  <c r="G648" i="28" s="1"/>
  <c r="G655" i="28" s="1"/>
  <c r="F457" i="28"/>
  <c r="F648" i="28" s="1"/>
  <c r="F655" i="28" s="1"/>
  <c r="E457" i="28"/>
  <c r="E648" i="28" s="1"/>
  <c r="E655" i="28" s="1"/>
  <c r="D457" i="28"/>
  <c r="D648" i="28" s="1"/>
  <c r="D655" i="28" s="1"/>
  <c r="C457" i="28"/>
  <c r="C648" i="28" s="1"/>
  <c r="C655" i="28" s="1"/>
  <c r="B457" i="28"/>
  <c r="B648" i="28" s="1"/>
  <c r="B655" i="28" s="1"/>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J452" i="28" s="1"/>
  <c r="I451" i="28"/>
  <c r="H451" i="28"/>
  <c r="G451" i="28"/>
  <c r="F451" i="28"/>
  <c r="E451" i="28"/>
  <c r="D451" i="28"/>
  <c r="C451" i="28"/>
  <c r="B451" i="28"/>
  <c r="B452" i="28" s="1"/>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L445" i="28" s="1"/>
  <c r="K444" i="28"/>
  <c r="J444" i="28"/>
  <c r="J445" i="28" s="1"/>
  <c r="I444" i="28"/>
  <c r="H444" i="28"/>
  <c r="G444" i="28"/>
  <c r="F444" i="28"/>
  <c r="E444" i="28"/>
  <c r="D444" i="28"/>
  <c r="D445" i="28" s="1"/>
  <c r="C444" i="28"/>
  <c r="B444" i="28"/>
  <c r="B445" i="28" s="1"/>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O439" i="28" s="1"/>
  <c r="N438" i="28"/>
  <c r="M438" i="28"/>
  <c r="M439" i="28" s="1"/>
  <c r="L438" i="28"/>
  <c r="K438" i="28"/>
  <c r="J438" i="28"/>
  <c r="I438" i="28"/>
  <c r="H438" i="28"/>
  <c r="G438" i="28"/>
  <c r="F438" i="28"/>
  <c r="E438" i="28"/>
  <c r="E439" i="28" s="1"/>
  <c r="D438" i="28"/>
  <c r="C438" i="28"/>
  <c r="B438" i="28"/>
  <c r="B439" i="28" s="1"/>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I433" i="28"/>
  <c r="H433" i="28"/>
  <c r="O432" i="28"/>
  <c r="N432" i="28"/>
  <c r="M432" i="28"/>
  <c r="M433" i="28" s="1"/>
  <c r="L432" i="28"/>
  <c r="L433" i="28" s="1"/>
  <c r="K432" i="28"/>
  <c r="J432" i="28"/>
  <c r="J433" i="28" s="1"/>
  <c r="I432" i="28"/>
  <c r="H432" i="28"/>
  <c r="G432" i="28"/>
  <c r="F432" i="28"/>
  <c r="E432" i="28"/>
  <c r="E433" i="28" s="1"/>
  <c r="D432" i="28"/>
  <c r="D433" i="28" s="1"/>
  <c r="C432" i="28"/>
  <c r="B432" i="28"/>
  <c r="B433" i="28" s="1"/>
  <c r="O431" i="28"/>
  <c r="N431" i="28"/>
  <c r="M431" i="28"/>
  <c r="L431" i="28"/>
  <c r="K431" i="28"/>
  <c r="J431" i="28"/>
  <c r="I431" i="28"/>
  <c r="H431" i="28"/>
  <c r="G431" i="28"/>
  <c r="F431" i="28"/>
  <c r="E431" i="28"/>
  <c r="D431" i="28"/>
  <c r="C431" i="28"/>
  <c r="B431" i="28"/>
  <c r="O430" i="28"/>
  <c r="N430" i="28"/>
  <c r="M430" i="28"/>
  <c r="L430" i="28"/>
  <c r="K430" i="28"/>
  <c r="J430" i="28"/>
  <c r="I430" i="28"/>
  <c r="H430" i="28"/>
  <c r="G430" i="28"/>
  <c r="F430" i="28"/>
  <c r="E430" i="28"/>
  <c r="D430" i="28"/>
  <c r="C430" i="28"/>
  <c r="B430" i="28"/>
  <c r="O429" i="28"/>
  <c r="N429" i="28"/>
  <c r="M429" i="28"/>
  <c r="L429" i="28"/>
  <c r="K429" i="28"/>
  <c r="J429" i="28"/>
  <c r="I429" i="28"/>
  <c r="H429" i="28"/>
  <c r="G429" i="28"/>
  <c r="F429" i="28"/>
  <c r="E429" i="28"/>
  <c r="D429" i="28"/>
  <c r="C429" i="28"/>
  <c r="B429" i="28"/>
  <c r="O426" i="28"/>
  <c r="N426" i="28"/>
  <c r="M426" i="28"/>
  <c r="M427" i="28" s="1"/>
  <c r="L426" i="28"/>
  <c r="K426" i="28"/>
  <c r="J426" i="28"/>
  <c r="I426" i="28"/>
  <c r="H426" i="28"/>
  <c r="G426" i="28"/>
  <c r="F426" i="28"/>
  <c r="E426" i="28"/>
  <c r="E427" i="28" s="1"/>
  <c r="D426" i="28"/>
  <c r="C426" i="28"/>
  <c r="B426" i="28"/>
  <c r="O425" i="28"/>
  <c r="N425" i="28"/>
  <c r="M425" i="28"/>
  <c r="L425" i="28"/>
  <c r="K425" i="28"/>
  <c r="J425" i="28"/>
  <c r="I425" i="28"/>
  <c r="H425" i="28"/>
  <c r="G425" i="28"/>
  <c r="F425" i="28"/>
  <c r="E425" i="28"/>
  <c r="D425" i="28"/>
  <c r="C425" i="28"/>
  <c r="B425" i="28"/>
  <c r="O424" i="28"/>
  <c r="N424" i="28"/>
  <c r="M424" i="28"/>
  <c r="L424" i="28"/>
  <c r="K424" i="28"/>
  <c r="J424" i="28"/>
  <c r="I424" i="28"/>
  <c r="H424" i="28"/>
  <c r="G424" i="28"/>
  <c r="F424" i="28"/>
  <c r="E424" i="28"/>
  <c r="D424" i="28"/>
  <c r="C424" i="28"/>
  <c r="B424" i="28"/>
  <c r="O423" i="28"/>
  <c r="N423" i="28"/>
  <c r="M423" i="28"/>
  <c r="L423" i="28"/>
  <c r="K423" i="28"/>
  <c r="J423" i="28"/>
  <c r="I423" i="28"/>
  <c r="H423" i="28"/>
  <c r="G423" i="28"/>
  <c r="F423" i="28"/>
  <c r="E423" i="28"/>
  <c r="D423" i="28"/>
  <c r="C423" i="28"/>
  <c r="B423" i="28"/>
  <c r="D421" i="28"/>
  <c r="O420" i="28"/>
  <c r="O421" i="28" s="1"/>
  <c r="N420" i="28"/>
  <c r="M420" i="28"/>
  <c r="L420" i="28"/>
  <c r="L421" i="28" s="1"/>
  <c r="K420" i="28"/>
  <c r="J420" i="28"/>
  <c r="J421" i="28" s="1"/>
  <c r="I420" i="28"/>
  <c r="H420" i="28"/>
  <c r="H421" i="28" s="1"/>
  <c r="G420" i="28"/>
  <c r="F420" i="28"/>
  <c r="E420" i="28"/>
  <c r="E421" i="28" s="1"/>
  <c r="D420" i="28"/>
  <c r="C420" i="28"/>
  <c r="B420" i="28"/>
  <c r="B421" i="28" s="1"/>
  <c r="O419" i="28"/>
  <c r="N419" i="28"/>
  <c r="M419" i="28"/>
  <c r="L419" i="28"/>
  <c r="K419" i="28"/>
  <c r="J419" i="28"/>
  <c r="I419" i="28"/>
  <c r="H419" i="28"/>
  <c r="G419" i="28"/>
  <c r="F419" i="28"/>
  <c r="E419" i="28"/>
  <c r="D419" i="28"/>
  <c r="C419" i="28"/>
  <c r="B419" i="28"/>
  <c r="O418" i="28"/>
  <c r="N418" i="28"/>
  <c r="M418" i="28"/>
  <c r="L418" i="28"/>
  <c r="K418" i="28"/>
  <c r="J418" i="28"/>
  <c r="I418" i="28"/>
  <c r="H418" i="28"/>
  <c r="G418" i="28"/>
  <c r="F418" i="28"/>
  <c r="E418" i="28"/>
  <c r="D418" i="28"/>
  <c r="C418" i="28"/>
  <c r="B418" i="28"/>
  <c r="O417" i="28"/>
  <c r="N417" i="28"/>
  <c r="M417" i="28"/>
  <c r="L417" i="28"/>
  <c r="K417" i="28"/>
  <c r="J417" i="28"/>
  <c r="I417" i="28"/>
  <c r="H417" i="28"/>
  <c r="G417" i="28"/>
  <c r="F417" i="28"/>
  <c r="E417" i="28"/>
  <c r="D417" i="28"/>
  <c r="C417" i="28"/>
  <c r="B417" i="28"/>
  <c r="O415" i="28"/>
  <c r="O414" i="28"/>
  <c r="N414" i="28"/>
  <c r="M414" i="28"/>
  <c r="M415" i="28" s="1"/>
  <c r="L414" i="28"/>
  <c r="K414" i="28"/>
  <c r="J414" i="28"/>
  <c r="J415" i="28" s="1"/>
  <c r="I414" i="28"/>
  <c r="H414" i="28"/>
  <c r="G414" i="28"/>
  <c r="F414" i="28"/>
  <c r="E414" i="28"/>
  <c r="E415" i="28" s="1"/>
  <c r="D414" i="28"/>
  <c r="C414" i="28"/>
  <c r="B414" i="28"/>
  <c r="B415" i="28" s="1"/>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E409" i="28"/>
  <c r="B409" i="28"/>
  <c r="O408" i="28"/>
  <c r="N408" i="28"/>
  <c r="M408" i="28"/>
  <c r="M409" i="28" s="1"/>
  <c r="L408" i="28"/>
  <c r="K408" i="28"/>
  <c r="J408" i="28"/>
  <c r="I408" i="28"/>
  <c r="I409" i="28" s="1"/>
  <c r="H408" i="28"/>
  <c r="H409" i="28" s="1"/>
  <c r="G408" i="28"/>
  <c r="F408" i="28"/>
  <c r="E408" i="28"/>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O452" i="28" s="1"/>
  <c r="N402" i="28"/>
  <c r="M402" i="28"/>
  <c r="M458" i="28" s="1"/>
  <c r="L402" i="28"/>
  <c r="L439" i="28" s="1"/>
  <c r="K402" i="28"/>
  <c r="K427" i="28" s="1"/>
  <c r="J402" i="28"/>
  <c r="J439" i="28" s="1"/>
  <c r="I402" i="28"/>
  <c r="I445" i="28" s="1"/>
  <c r="H402" i="28"/>
  <c r="H452" i="28" s="1"/>
  <c r="G402" i="28"/>
  <c r="F402" i="28"/>
  <c r="E402" i="28"/>
  <c r="E458" i="28" s="1"/>
  <c r="D402" i="28"/>
  <c r="D439" i="28" s="1"/>
  <c r="C402" i="28"/>
  <c r="C397" i="28" s="1"/>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N397" i="28"/>
  <c r="O396" i="28"/>
  <c r="O397" i="28" s="1"/>
  <c r="N396" i="28"/>
  <c r="M396" i="28"/>
  <c r="M397" i="28" s="1"/>
  <c r="L396" i="28"/>
  <c r="L397" i="28" s="1"/>
  <c r="K396" i="28"/>
  <c r="J396" i="28"/>
  <c r="J397" i="28" s="1"/>
  <c r="I396" i="28"/>
  <c r="H396" i="28"/>
  <c r="H397" i="28" s="1"/>
  <c r="G396" i="28"/>
  <c r="G397" i="28" s="1"/>
  <c r="F396" i="28"/>
  <c r="E396" i="28"/>
  <c r="E397" i="28" s="1"/>
  <c r="D396" i="28"/>
  <c r="D397" i="28" s="1"/>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M391" i="28"/>
  <c r="I391" i="28"/>
  <c r="E391" i="28"/>
  <c r="O390" i="28"/>
  <c r="O391" i="28" s="1"/>
  <c r="N390" i="28"/>
  <c r="M390" i="28"/>
  <c r="L390" i="28"/>
  <c r="L391" i="28" s="1"/>
  <c r="K390" i="28"/>
  <c r="J390" i="28"/>
  <c r="J391" i="28" s="1"/>
  <c r="I390" i="28"/>
  <c r="H390" i="28"/>
  <c r="G390" i="28"/>
  <c r="G391" i="28" s="1"/>
  <c r="F390" i="28"/>
  <c r="E390" i="28"/>
  <c r="D390" i="28"/>
  <c r="D391" i="28" s="1"/>
  <c r="C390" i="28"/>
  <c r="B390" i="28"/>
  <c r="B391" i="28" s="1"/>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G385" i="28"/>
  <c r="B385" i="28"/>
  <c r="O384" i="28"/>
  <c r="O385" i="28" s="1"/>
  <c r="N384" i="28"/>
  <c r="M384" i="28"/>
  <c r="M385" i="28" s="1"/>
  <c r="L384" i="28"/>
  <c r="L385" i="28" s="1"/>
  <c r="K384" i="28"/>
  <c r="J384" i="28"/>
  <c r="J385" i="28" s="1"/>
  <c r="I384" i="28"/>
  <c r="H384" i="28"/>
  <c r="H385" i="28" s="1"/>
  <c r="G384" i="28"/>
  <c r="F384" i="28"/>
  <c r="E384" i="28"/>
  <c r="E385" i="28" s="1"/>
  <c r="D384" i="28"/>
  <c r="D385" i="28" s="1"/>
  <c r="C384" i="28"/>
  <c r="B384" i="28"/>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B379" i="28"/>
  <c r="O378" i="28"/>
  <c r="N378" i="28"/>
  <c r="M378" i="28"/>
  <c r="M379" i="28" s="1"/>
  <c r="L378" i="28"/>
  <c r="L379" i="28" s="1"/>
  <c r="K378" i="28"/>
  <c r="J378" i="28"/>
  <c r="J379" i="28" s="1"/>
  <c r="I378" i="28"/>
  <c r="I379" i="28" s="1"/>
  <c r="H378" i="28"/>
  <c r="H379" i="28" s="1"/>
  <c r="G378" i="28"/>
  <c r="F378" i="28"/>
  <c r="E378" i="28"/>
  <c r="E379" i="28" s="1"/>
  <c r="D378" i="28"/>
  <c r="D379" i="28" s="1"/>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N373" i="28"/>
  <c r="O372" i="28"/>
  <c r="O373" i="28" s="1"/>
  <c r="N372" i="28"/>
  <c r="M372" i="28"/>
  <c r="M373" i="28" s="1"/>
  <c r="L372" i="28"/>
  <c r="L373" i="28" s="1"/>
  <c r="K372" i="28"/>
  <c r="K373" i="28" s="1"/>
  <c r="J372" i="28"/>
  <c r="J373" i="28" s="1"/>
  <c r="I372" i="28"/>
  <c r="H372" i="28"/>
  <c r="H373" i="28" s="1"/>
  <c r="G372" i="28"/>
  <c r="G373" i="28" s="1"/>
  <c r="F372" i="28"/>
  <c r="E372" i="28"/>
  <c r="E373" i="28" s="1"/>
  <c r="D372" i="28"/>
  <c r="D373" i="28" s="1"/>
  <c r="C372" i="28"/>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D367" i="28"/>
  <c r="O366" i="28"/>
  <c r="O367" i="28" s="1"/>
  <c r="N366" i="28"/>
  <c r="M366" i="28"/>
  <c r="M367" i="28" s="1"/>
  <c r="L366" i="28"/>
  <c r="L367" i="28" s="1"/>
  <c r="K366" i="28"/>
  <c r="J366" i="28"/>
  <c r="J367" i="28" s="1"/>
  <c r="I366" i="28"/>
  <c r="H366" i="28"/>
  <c r="H367" i="28" s="1"/>
  <c r="G366" i="28"/>
  <c r="G367" i="28" s="1"/>
  <c r="F366" i="28"/>
  <c r="E366" i="28"/>
  <c r="E367" i="28" s="1"/>
  <c r="D366" i="28"/>
  <c r="C366" i="28"/>
  <c r="B366" i="28"/>
  <c r="B367" i="28" s="1"/>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J361" i="28"/>
  <c r="D361" i="28"/>
  <c r="O360" i="28"/>
  <c r="O361" i="28" s="1"/>
  <c r="N360" i="28"/>
  <c r="N361" i="28" s="1"/>
  <c r="M360" i="28"/>
  <c r="M361" i="28" s="1"/>
  <c r="L360" i="28"/>
  <c r="L361" i="28" s="1"/>
  <c r="K360" i="28"/>
  <c r="K361" i="28" s="1"/>
  <c r="J360" i="28"/>
  <c r="I360" i="28"/>
  <c r="H360" i="28"/>
  <c r="G360" i="28"/>
  <c r="G361" i="28" s="1"/>
  <c r="F360" i="28"/>
  <c r="F361" i="28" s="1"/>
  <c r="E360" i="28"/>
  <c r="E361" i="28" s="1"/>
  <c r="D360" i="28"/>
  <c r="C360" i="28"/>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M355" i="28"/>
  <c r="O354" i="28"/>
  <c r="O355" i="28" s="1"/>
  <c r="N354" i="28"/>
  <c r="N355" i="28" s="1"/>
  <c r="M354" i="28"/>
  <c r="L354" i="28"/>
  <c r="L355" i="28" s="1"/>
  <c r="K354" i="28"/>
  <c r="K355" i="28" s="1"/>
  <c r="J354" i="28"/>
  <c r="J355" i="28" s="1"/>
  <c r="I354" i="28"/>
  <c r="H354" i="28"/>
  <c r="G354" i="28"/>
  <c r="G355" i="28" s="1"/>
  <c r="F354" i="28"/>
  <c r="F355" i="28" s="1"/>
  <c r="E354" i="28"/>
  <c r="E355" i="28" s="1"/>
  <c r="D354" i="28"/>
  <c r="D355" i="28" s="1"/>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J215" i="28"/>
  <c r="BC215" i="28"/>
  <c r="AR215" i="28"/>
  <c r="D543" i="28" s="1"/>
  <c r="AG215" i="28"/>
  <c r="G542" i="28" s="1"/>
  <c r="AD215" i="28"/>
  <c r="H541" i="28" s="1"/>
  <c r="U215" i="28"/>
  <c r="J542" i="28" s="1"/>
  <c r="E215" i="28"/>
  <c r="N542" i="28" s="1"/>
  <c r="BL213" i="28"/>
  <c r="BL215" i="28" s="1"/>
  <c r="BK213" i="28"/>
  <c r="BK215" i="28" s="1"/>
  <c r="BJ213" i="28"/>
  <c r="BI213" i="28"/>
  <c r="BI215" i="28" s="1"/>
  <c r="BH213" i="28"/>
  <c r="BH215" i="28" s="1"/>
  <c r="BG213" i="28"/>
  <c r="BG215" i="28" s="1"/>
  <c r="BF213" i="28"/>
  <c r="BF215" i="28" s="1"/>
  <c r="BE213" i="28"/>
  <c r="BE215" i="28" s="1"/>
  <c r="BD213" i="28"/>
  <c r="BD215" i="28" s="1"/>
  <c r="BC213" i="28"/>
  <c r="BB213" i="28"/>
  <c r="BB215" i="28" s="1"/>
  <c r="BA213" i="28"/>
  <c r="BA215" i="28" s="1"/>
  <c r="AZ213" i="28"/>
  <c r="AZ215" i="28" s="1"/>
  <c r="AY213" i="28"/>
  <c r="AY215" i="28" s="1"/>
  <c r="AX213" i="28"/>
  <c r="AX215" i="28" s="1"/>
  <c r="AW213" i="28"/>
  <c r="AW215" i="28" s="1"/>
  <c r="AV213" i="28"/>
  <c r="AV215" i="28" s="1"/>
  <c r="AU213" i="28"/>
  <c r="AU215" i="28" s="1"/>
  <c r="AT213" i="28"/>
  <c r="AT215" i="28" s="1"/>
  <c r="AS213" i="28"/>
  <c r="AS215" i="28" s="1"/>
  <c r="AR213" i="28"/>
  <c r="AQ213" i="28"/>
  <c r="AQ215" i="28" s="1"/>
  <c r="AP213" i="28"/>
  <c r="AP215" i="28" s="1"/>
  <c r="E541" i="28" s="1"/>
  <c r="AO213" i="28"/>
  <c r="AO215" i="28" s="1"/>
  <c r="E542" i="28" s="1"/>
  <c r="AN213" i="28"/>
  <c r="AN215" i="28" s="1"/>
  <c r="AM213" i="28"/>
  <c r="AM215" i="28" s="1"/>
  <c r="F540" i="28" s="1"/>
  <c r="AL213" i="28"/>
  <c r="AL215" i="28" s="1"/>
  <c r="F541" i="28" s="1"/>
  <c r="AK213" i="28"/>
  <c r="AK215" i="28" s="1"/>
  <c r="F542" i="28" s="1"/>
  <c r="AJ213" i="28"/>
  <c r="AJ215" i="28" s="1"/>
  <c r="F543" i="28" s="1"/>
  <c r="AI213" i="28"/>
  <c r="AI215" i="28" s="1"/>
  <c r="AH213" i="28"/>
  <c r="AH215" i="28" s="1"/>
  <c r="G541" i="28" s="1"/>
  <c r="AG213" i="28"/>
  <c r="AF213" i="28"/>
  <c r="AF215" i="28" s="1"/>
  <c r="G543" i="28" s="1"/>
  <c r="AE213" i="28"/>
  <c r="AE215" i="28" s="1"/>
  <c r="H540" i="28" s="1"/>
  <c r="AD213" i="28"/>
  <c r="AC213" i="28"/>
  <c r="AC215" i="28" s="1"/>
  <c r="H542" i="28" s="1"/>
  <c r="AB213" i="28"/>
  <c r="AB215" i="28" s="1"/>
  <c r="H543" i="28" s="1"/>
  <c r="AA213" i="28"/>
  <c r="AA215" i="28" s="1"/>
  <c r="I540" i="28" s="1"/>
  <c r="Z213" i="28"/>
  <c r="Z215" i="28" s="1"/>
  <c r="I541" i="28" s="1"/>
  <c r="Y213" i="28"/>
  <c r="Y215" i="28" s="1"/>
  <c r="X213" i="28"/>
  <c r="X215" i="28" s="1"/>
  <c r="I543" i="28" s="1"/>
  <c r="W213" i="28"/>
  <c r="W215" i="28" s="1"/>
  <c r="J540" i="28" s="1"/>
  <c r="V213" i="28"/>
  <c r="V215" i="28" s="1"/>
  <c r="J541" i="28" s="1"/>
  <c r="U213" i="28"/>
  <c r="T213" i="28"/>
  <c r="T215" i="28" s="1"/>
  <c r="J543" i="28" s="1"/>
  <c r="S213" i="28"/>
  <c r="S215" i="28" s="1"/>
  <c r="K540" i="28" s="1"/>
  <c r="R213" i="28"/>
  <c r="R215" i="28" s="1"/>
  <c r="K541" i="28" s="1"/>
  <c r="Q213" i="28"/>
  <c r="Q215" i="28" s="1"/>
  <c r="P213" i="28"/>
  <c r="P215" i="28" s="1"/>
  <c r="O213" i="28"/>
  <c r="O215" i="28" s="1"/>
  <c r="L540" i="28" s="1"/>
  <c r="N213" i="28"/>
  <c r="N215" i="28" s="1"/>
  <c r="L541" i="28" s="1"/>
  <c r="M213" i="28"/>
  <c r="M215" i="28" s="1"/>
  <c r="L542" i="28" s="1"/>
  <c r="L213" i="28"/>
  <c r="L215" i="28" s="1"/>
  <c r="L543" i="28" s="1"/>
  <c r="K213" i="28"/>
  <c r="K215" i="28" s="1"/>
  <c r="J213" i="28"/>
  <c r="J215" i="28" s="1"/>
  <c r="M541" i="28" s="1"/>
  <c r="M544" i="28" s="1"/>
  <c r="I213" i="28"/>
  <c r="I215" i="28" s="1"/>
  <c r="M542" i="28" s="1"/>
  <c r="H213" i="28"/>
  <c r="H215" i="28" s="1"/>
  <c r="G213" i="28"/>
  <c r="G215" i="28" s="1"/>
  <c r="N540" i="28" s="1"/>
  <c r="F213" i="28"/>
  <c r="F215" i="28" s="1"/>
  <c r="N541" i="28" s="1"/>
  <c r="E213" i="28"/>
  <c r="D213" i="28"/>
  <c r="D215" i="28" s="1"/>
  <c r="N543" i="28" s="1"/>
  <c r="C213" i="28"/>
  <c r="C215" i="28" s="1"/>
  <c r="B213" i="28"/>
  <c r="B215" i="28" s="1"/>
  <c r="O541" i="28" s="1"/>
  <c r="O544" i="28" s="1"/>
  <c r="BH124" i="28"/>
  <c r="BH125" i="28" s="1"/>
  <c r="AZ124" i="28"/>
  <c r="BK123" i="28"/>
  <c r="BJ123" i="28"/>
  <c r="BI123" i="28"/>
  <c r="BH123" i="28"/>
  <c r="BG123" i="28"/>
  <c r="BF123" i="28"/>
  <c r="BE123" i="28"/>
  <c r="BD123" i="28"/>
  <c r="BC123" i="28"/>
  <c r="BK122" i="28"/>
  <c r="BK124" i="28" s="1"/>
  <c r="BK125" i="28" s="1"/>
  <c r="BJ122" i="28"/>
  <c r="BJ124" i="28" s="1"/>
  <c r="BJ125" i="28" s="1"/>
  <c r="BI122" i="28"/>
  <c r="BI124" i="28" s="1"/>
  <c r="BH122" i="28"/>
  <c r="BG122" i="28"/>
  <c r="BG124" i="28" s="1"/>
  <c r="BF122" i="28"/>
  <c r="BF124" i="28" s="1"/>
  <c r="BF125" i="28" s="1"/>
  <c r="BE122" i="28"/>
  <c r="BE124" i="28" s="1"/>
  <c r="BE125" i="28" s="1"/>
  <c r="BD122" i="28"/>
  <c r="BD124" i="28" s="1"/>
  <c r="BC122" i="28"/>
  <c r="BC124" i="28" s="1"/>
  <c r="BB122" i="28"/>
  <c r="BB124" i="28" s="1"/>
  <c r="BA122" i="28"/>
  <c r="BA124" i="28" s="1"/>
  <c r="AZ122" i="28"/>
  <c r="AY122" i="28"/>
  <c r="AY124" i="28" s="1"/>
  <c r="AX122" i="28"/>
  <c r="AX124" i="28" s="1"/>
  <c r="AW122" i="28"/>
  <c r="AW124" i="28" s="1"/>
  <c r="AV122" i="28"/>
  <c r="AV124" i="28" s="1"/>
  <c r="AU122" i="28"/>
  <c r="AU124" i="28" s="1"/>
  <c r="AT122" i="28"/>
  <c r="AT124" i="28" s="1"/>
  <c r="AS122" i="28"/>
  <c r="AS124" i="28" s="1"/>
  <c r="BK121" i="28"/>
  <c r="BJ121" i="28"/>
  <c r="BI121" i="28"/>
  <c r="BH121" i="28"/>
  <c r="BG121" i="28"/>
  <c r="BF121" i="28"/>
  <c r="BE121" i="28"/>
  <c r="BD121" i="28"/>
  <c r="BC121" i="28"/>
  <c r="BB121" i="28"/>
  <c r="BA121" i="28"/>
  <c r="AZ121" i="28"/>
  <c r="AY121" i="28"/>
  <c r="AX121" i="28"/>
  <c r="AW121" i="28"/>
  <c r="AV121" i="28"/>
  <c r="AU121" i="28"/>
  <c r="AT121" i="28"/>
  <c r="AS121" i="28"/>
  <c r="BK120" i="28"/>
  <c r="BJ120" i="28"/>
  <c r="BI120" i="28"/>
  <c r="BH120" i="28"/>
  <c r="BG120" i="28"/>
  <c r="BF120" i="28"/>
  <c r="BE120" i="28"/>
  <c r="BD120" i="28"/>
  <c r="BC120" i="28"/>
  <c r="BB120" i="28"/>
  <c r="BA120" i="28"/>
  <c r="AZ120" i="28"/>
  <c r="AY120" i="28"/>
  <c r="AX120" i="28"/>
  <c r="AW120" i="28"/>
  <c r="AV120" i="28"/>
  <c r="AU120" i="28"/>
  <c r="AT120" i="28"/>
  <c r="AS120" i="28"/>
  <c r="BK119" i="28"/>
  <c r="BJ119" i="28"/>
  <c r="BI119" i="28"/>
  <c r="BH119" i="28"/>
  <c r="BG119" i="28"/>
  <c r="BF119" i="28"/>
  <c r="BE119" i="28"/>
  <c r="BD119" i="28"/>
  <c r="BC119" i="28"/>
  <c r="BB119" i="28"/>
  <c r="BA119" i="28"/>
  <c r="AZ119" i="28"/>
  <c r="AY119" i="28"/>
  <c r="AY123" i="28" s="1"/>
  <c r="AX119" i="28"/>
  <c r="AX123" i="28" s="1"/>
  <c r="AX125" i="28" s="1"/>
  <c r="AW119" i="28"/>
  <c r="AV119" i="28"/>
  <c r="AV123" i="28" s="1"/>
  <c r="AU119" i="28"/>
  <c r="AU123" i="28" s="1"/>
  <c r="AT119" i="28"/>
  <c r="AT123" i="28" s="1"/>
  <c r="AS119" i="28"/>
  <c r="M655" i="27"/>
  <c r="L655" i="27"/>
  <c r="N721" i="27"/>
  <c r="O720" i="27"/>
  <c r="M717" i="27"/>
  <c r="O716" i="27"/>
  <c r="N716" i="27"/>
  <c r="N717" i="27" s="1"/>
  <c r="M713" i="27"/>
  <c r="L713" i="27"/>
  <c r="M712" i="27"/>
  <c r="N712" i="27" s="1"/>
  <c r="N713" i="27" s="1"/>
  <c r="N715" i="27" s="1"/>
  <c r="K709" i="27"/>
  <c r="L708" i="27"/>
  <c r="L709" i="27" s="1"/>
  <c r="J705" i="27"/>
  <c r="K704" i="27"/>
  <c r="K705" i="27" s="1"/>
  <c r="I701" i="27"/>
  <c r="K700" i="27"/>
  <c r="L700" i="27" s="1"/>
  <c r="J700" i="27"/>
  <c r="J701" i="27" s="1"/>
  <c r="H697" i="27"/>
  <c r="I696" i="27"/>
  <c r="J696" i="27" s="1"/>
  <c r="H693" i="27"/>
  <c r="H695" i="27" s="1"/>
  <c r="G693" i="27"/>
  <c r="H692" i="27"/>
  <c r="I692" i="27" s="1"/>
  <c r="F689" i="27"/>
  <c r="G688" i="27"/>
  <c r="H688" i="27" s="1"/>
  <c r="E685" i="27"/>
  <c r="F684" i="27"/>
  <c r="F685" i="27" s="1"/>
  <c r="D681" i="27"/>
  <c r="E680" i="27"/>
  <c r="E681" i="27" s="1"/>
  <c r="C677" i="27"/>
  <c r="D676" i="27"/>
  <c r="E676" i="27" s="1"/>
  <c r="B673" i="27"/>
  <c r="D672" i="27"/>
  <c r="E672" i="27" s="1"/>
  <c r="C672" i="27"/>
  <c r="C673" i="27" s="1"/>
  <c r="C675" i="27" s="1"/>
  <c r="N669" i="27"/>
  <c r="O664" i="27"/>
  <c r="O661" i="27"/>
  <c r="N654" i="27"/>
  <c r="M654" i="27"/>
  <c r="L654" i="27"/>
  <c r="K654" i="27"/>
  <c r="J654" i="27"/>
  <c r="I654" i="27"/>
  <c r="H654" i="27"/>
  <c r="G654" i="27"/>
  <c r="F654" i="27"/>
  <c r="E654" i="27"/>
  <c r="D654" i="27"/>
  <c r="C654" i="27"/>
  <c r="B654" i="27"/>
  <c r="N652" i="27"/>
  <c r="M652" i="27"/>
  <c r="L652" i="27"/>
  <c r="K652" i="27"/>
  <c r="J652" i="27"/>
  <c r="I652" i="27"/>
  <c r="H652" i="27"/>
  <c r="G652" i="27"/>
  <c r="F652" i="27"/>
  <c r="E652" i="27"/>
  <c r="D652" i="27"/>
  <c r="C652" i="27"/>
  <c r="B652" i="27"/>
  <c r="O629" i="27"/>
  <c r="N629" i="27"/>
  <c r="M629" i="27"/>
  <c r="L629" i="27"/>
  <c r="K629" i="27"/>
  <c r="J629" i="27"/>
  <c r="I629" i="27"/>
  <c r="H629" i="27"/>
  <c r="G629" i="27"/>
  <c r="F629" i="27"/>
  <c r="E629" i="27"/>
  <c r="D629" i="27"/>
  <c r="C629" i="27"/>
  <c r="B629" i="27"/>
  <c r="O628" i="27"/>
  <c r="N628" i="27"/>
  <c r="M628" i="27"/>
  <c r="L628" i="27"/>
  <c r="K628" i="27"/>
  <c r="J628" i="27"/>
  <c r="I628" i="27"/>
  <c r="H628" i="27"/>
  <c r="G628" i="27"/>
  <c r="F628" i="27"/>
  <c r="E628" i="27"/>
  <c r="D628" i="27"/>
  <c r="C628" i="27"/>
  <c r="B628" i="27"/>
  <c r="O627" i="27"/>
  <c r="N627" i="27"/>
  <c r="M627" i="27"/>
  <c r="L627" i="27"/>
  <c r="K627" i="27"/>
  <c r="J627" i="27"/>
  <c r="I627" i="27"/>
  <c r="H627" i="27"/>
  <c r="G627" i="27"/>
  <c r="F627" i="27"/>
  <c r="E627" i="27"/>
  <c r="D627" i="27"/>
  <c r="C627" i="27"/>
  <c r="B627" i="27"/>
  <c r="O626" i="27"/>
  <c r="N626" i="27"/>
  <c r="M626" i="27"/>
  <c r="L626" i="27"/>
  <c r="K626" i="27"/>
  <c r="J626" i="27"/>
  <c r="I626" i="27"/>
  <c r="H626" i="27"/>
  <c r="G626" i="27"/>
  <c r="F626" i="27"/>
  <c r="E626" i="27"/>
  <c r="D626" i="27"/>
  <c r="C626" i="27"/>
  <c r="B626" i="27"/>
  <c r="O624" i="27"/>
  <c r="N624" i="27"/>
  <c r="M624" i="27"/>
  <c r="L624" i="27"/>
  <c r="K624" i="27"/>
  <c r="J624" i="27"/>
  <c r="I624" i="27"/>
  <c r="H624" i="27"/>
  <c r="G624" i="27"/>
  <c r="F624" i="27"/>
  <c r="E624" i="27"/>
  <c r="D624" i="27"/>
  <c r="C624" i="27"/>
  <c r="B624" i="27"/>
  <c r="O623" i="27"/>
  <c r="N623" i="27"/>
  <c r="M623" i="27"/>
  <c r="L623" i="27"/>
  <c r="K623" i="27"/>
  <c r="J623" i="27"/>
  <c r="I623" i="27"/>
  <c r="H623" i="27"/>
  <c r="G623" i="27"/>
  <c r="F623" i="27"/>
  <c r="E623" i="27"/>
  <c r="D623" i="27"/>
  <c r="C623" i="27"/>
  <c r="B623" i="27"/>
  <c r="O622" i="27"/>
  <c r="N622" i="27"/>
  <c r="M622" i="27"/>
  <c r="L622" i="27"/>
  <c r="K622" i="27"/>
  <c r="J622" i="27"/>
  <c r="I622" i="27"/>
  <c r="H622" i="27"/>
  <c r="G622" i="27"/>
  <c r="F622" i="27"/>
  <c r="E622" i="27"/>
  <c r="D622" i="27"/>
  <c r="C622" i="27"/>
  <c r="B622" i="27"/>
  <c r="O621" i="27"/>
  <c r="N621" i="27"/>
  <c r="M621" i="27"/>
  <c r="L621" i="27"/>
  <c r="K621" i="27"/>
  <c r="J621" i="27"/>
  <c r="I621" i="27"/>
  <c r="H621" i="27"/>
  <c r="G621" i="27"/>
  <c r="F621" i="27"/>
  <c r="E621" i="27"/>
  <c r="D621" i="27"/>
  <c r="C621" i="27"/>
  <c r="B621" i="27"/>
  <c r="O619" i="27"/>
  <c r="N619" i="27"/>
  <c r="M619" i="27"/>
  <c r="L619" i="27"/>
  <c r="K619" i="27"/>
  <c r="J619" i="27"/>
  <c r="I619" i="27"/>
  <c r="H619" i="27"/>
  <c r="G619" i="27"/>
  <c r="F619" i="27"/>
  <c r="E619" i="27"/>
  <c r="D619" i="27"/>
  <c r="C619" i="27"/>
  <c r="B619" i="27"/>
  <c r="O618" i="27"/>
  <c r="N618" i="27"/>
  <c r="M618" i="27"/>
  <c r="L618" i="27"/>
  <c r="K618" i="27"/>
  <c r="J618" i="27"/>
  <c r="I618" i="27"/>
  <c r="H618" i="27"/>
  <c r="G618" i="27"/>
  <c r="F618" i="27"/>
  <c r="E618" i="27"/>
  <c r="D618" i="27"/>
  <c r="C618" i="27"/>
  <c r="B618" i="27"/>
  <c r="O617" i="27"/>
  <c r="N617" i="27"/>
  <c r="M617" i="27"/>
  <c r="L617" i="27"/>
  <c r="K617" i="27"/>
  <c r="J617" i="27"/>
  <c r="I617" i="27"/>
  <c r="H617" i="27"/>
  <c r="G617" i="27"/>
  <c r="F617" i="27"/>
  <c r="E617" i="27"/>
  <c r="D617" i="27"/>
  <c r="C617" i="27"/>
  <c r="B617" i="27"/>
  <c r="O616" i="27"/>
  <c r="N616" i="27"/>
  <c r="M616" i="27"/>
  <c r="L616" i="27"/>
  <c r="K616" i="27"/>
  <c r="J616" i="27"/>
  <c r="I616" i="27"/>
  <c r="H616" i="27"/>
  <c r="G616" i="27"/>
  <c r="F616" i="27"/>
  <c r="E616" i="27"/>
  <c r="D616" i="27"/>
  <c r="C616" i="27"/>
  <c r="B616" i="27"/>
  <c r="O614" i="27"/>
  <c r="N614" i="27"/>
  <c r="M614" i="27"/>
  <c r="L614" i="27"/>
  <c r="K614" i="27"/>
  <c r="J614" i="27"/>
  <c r="I614" i="27"/>
  <c r="H614" i="27"/>
  <c r="G614" i="27"/>
  <c r="F614" i="27"/>
  <c r="E614" i="27"/>
  <c r="D614" i="27"/>
  <c r="C614" i="27"/>
  <c r="B614" i="27"/>
  <c r="O613" i="27"/>
  <c r="N613" i="27"/>
  <c r="M613" i="27"/>
  <c r="M607" i="27" s="1"/>
  <c r="L613" i="27"/>
  <c r="K613" i="27"/>
  <c r="J613" i="27"/>
  <c r="I613" i="27"/>
  <c r="H613" i="27"/>
  <c r="G613" i="27"/>
  <c r="F613" i="27"/>
  <c r="E613" i="27"/>
  <c r="D613" i="27"/>
  <c r="C613" i="27"/>
  <c r="B613" i="27"/>
  <c r="O612" i="27"/>
  <c r="N612" i="27"/>
  <c r="M612" i="27"/>
  <c r="L612" i="27"/>
  <c r="K612" i="27"/>
  <c r="J612" i="27"/>
  <c r="I612" i="27"/>
  <c r="H612" i="27"/>
  <c r="G612" i="27"/>
  <c r="F612" i="27"/>
  <c r="E612" i="27"/>
  <c r="D612" i="27"/>
  <c r="C612" i="27"/>
  <c r="B612" i="27"/>
  <c r="O611" i="27"/>
  <c r="N611" i="27"/>
  <c r="M611" i="27"/>
  <c r="L611" i="27"/>
  <c r="K611" i="27"/>
  <c r="J611" i="27"/>
  <c r="I611" i="27"/>
  <c r="I605" i="27" s="1"/>
  <c r="H611" i="27"/>
  <c r="G611" i="27"/>
  <c r="F611" i="27"/>
  <c r="E611" i="27"/>
  <c r="D611" i="27"/>
  <c r="C611" i="27"/>
  <c r="B611" i="27"/>
  <c r="O608" i="27"/>
  <c r="M608" i="27"/>
  <c r="I607" i="27"/>
  <c r="K605" i="27"/>
  <c r="E605" i="27"/>
  <c r="O602" i="27"/>
  <c r="N602" i="27"/>
  <c r="M602" i="27"/>
  <c r="L602" i="27"/>
  <c r="K602" i="27"/>
  <c r="K608" i="27" s="1"/>
  <c r="J602" i="27"/>
  <c r="J608" i="27" s="1"/>
  <c r="I602" i="27"/>
  <c r="I608" i="27" s="1"/>
  <c r="H602" i="27"/>
  <c r="H608" i="27" s="1"/>
  <c r="G602" i="27"/>
  <c r="F602" i="27"/>
  <c r="E602" i="27"/>
  <c r="E608" i="27" s="1"/>
  <c r="D602" i="27"/>
  <c r="C602" i="27"/>
  <c r="C608" i="27" s="1"/>
  <c r="B602" i="27"/>
  <c r="B608" i="27" s="1"/>
  <c r="O601" i="27"/>
  <c r="O607" i="27" s="1"/>
  <c r="N601" i="27"/>
  <c r="N607" i="27" s="1"/>
  <c r="M601" i="27"/>
  <c r="L601" i="27"/>
  <c r="K601" i="27"/>
  <c r="K607" i="27" s="1"/>
  <c r="J601" i="27"/>
  <c r="I601" i="27"/>
  <c r="H601" i="27"/>
  <c r="H607" i="27" s="1"/>
  <c r="G601" i="27"/>
  <c r="F601" i="27"/>
  <c r="F607" i="27" s="1"/>
  <c r="E601" i="27"/>
  <c r="D601" i="27"/>
  <c r="C601" i="27"/>
  <c r="B601" i="27"/>
  <c r="B607" i="27" s="1"/>
  <c r="O600" i="27"/>
  <c r="O606" i="27" s="1"/>
  <c r="N600" i="27"/>
  <c r="N606" i="27" s="1"/>
  <c r="M600" i="27"/>
  <c r="M606" i="27" s="1"/>
  <c r="L600" i="27"/>
  <c r="L606" i="27" s="1"/>
  <c r="K600" i="27"/>
  <c r="J600" i="27"/>
  <c r="I600" i="27"/>
  <c r="I606" i="27" s="1"/>
  <c r="H600" i="27"/>
  <c r="G600" i="27"/>
  <c r="G606" i="27" s="1"/>
  <c r="F600" i="27"/>
  <c r="F606" i="27" s="1"/>
  <c r="E600" i="27"/>
  <c r="D600" i="27"/>
  <c r="D606" i="27" s="1"/>
  <c r="C600" i="27"/>
  <c r="B600" i="27"/>
  <c r="O599" i="27"/>
  <c r="O605" i="27" s="1"/>
  <c r="N599" i="27"/>
  <c r="M599" i="27"/>
  <c r="M605" i="27" s="1"/>
  <c r="L599" i="27"/>
  <c r="L605" i="27" s="1"/>
  <c r="K599" i="27"/>
  <c r="J599" i="27"/>
  <c r="J605" i="27" s="1"/>
  <c r="I599" i="27"/>
  <c r="H599" i="27"/>
  <c r="G599" i="27"/>
  <c r="G605" i="27" s="1"/>
  <c r="F599" i="27"/>
  <c r="E599" i="27"/>
  <c r="D599" i="27"/>
  <c r="D605" i="27" s="1"/>
  <c r="C599" i="27"/>
  <c r="B599" i="27"/>
  <c r="B605" i="27" s="1"/>
  <c r="O596" i="27"/>
  <c r="N596" i="27"/>
  <c r="M596" i="27"/>
  <c r="L596" i="27"/>
  <c r="K596" i="27"/>
  <c r="J596" i="27"/>
  <c r="I596" i="27"/>
  <c r="H596" i="27"/>
  <c r="G596" i="27"/>
  <c r="F596" i="27"/>
  <c r="E596" i="27"/>
  <c r="D596" i="27"/>
  <c r="C596" i="27"/>
  <c r="B596" i="27"/>
  <c r="O595" i="27"/>
  <c r="N595" i="27"/>
  <c r="M595" i="27"/>
  <c r="L595" i="27"/>
  <c r="K595" i="27"/>
  <c r="J595" i="27"/>
  <c r="I595" i="27"/>
  <c r="H595" i="27"/>
  <c r="G595" i="27"/>
  <c r="F595" i="27"/>
  <c r="E595" i="27"/>
  <c r="D595" i="27"/>
  <c r="C595" i="27"/>
  <c r="B595" i="27"/>
  <c r="O594" i="27"/>
  <c r="N594" i="27"/>
  <c r="M594" i="27"/>
  <c r="L594" i="27"/>
  <c r="K594" i="27"/>
  <c r="J594" i="27"/>
  <c r="I594" i="27"/>
  <c r="H594" i="27"/>
  <c r="G594" i="27"/>
  <c r="F594" i="27"/>
  <c r="E594" i="27"/>
  <c r="D594" i="27"/>
  <c r="C594" i="27"/>
  <c r="B594" i="27"/>
  <c r="O593" i="27"/>
  <c r="N593" i="27"/>
  <c r="M593" i="27"/>
  <c r="L593" i="27"/>
  <c r="K593" i="27"/>
  <c r="J593" i="27"/>
  <c r="I593" i="27"/>
  <c r="H593" i="27"/>
  <c r="G593" i="27"/>
  <c r="F593" i="27"/>
  <c r="E593" i="27"/>
  <c r="D593" i="27"/>
  <c r="C593" i="27"/>
  <c r="B593" i="27"/>
  <c r="O587" i="27"/>
  <c r="N587" i="27"/>
  <c r="M587" i="27"/>
  <c r="L587" i="27"/>
  <c r="K587" i="27"/>
  <c r="J587" i="27"/>
  <c r="I587" i="27"/>
  <c r="H587" i="27"/>
  <c r="G587" i="27"/>
  <c r="F587" i="27"/>
  <c r="E587" i="27"/>
  <c r="D587" i="27"/>
  <c r="C587" i="27"/>
  <c r="B587" i="27"/>
  <c r="O586" i="27"/>
  <c r="N586" i="27"/>
  <c r="M586" i="27"/>
  <c r="L586" i="27"/>
  <c r="K586" i="27"/>
  <c r="J586" i="27"/>
  <c r="I586" i="27"/>
  <c r="H586" i="27"/>
  <c r="G586" i="27"/>
  <c r="F586" i="27"/>
  <c r="E586" i="27"/>
  <c r="D586" i="27"/>
  <c r="C586" i="27"/>
  <c r="B586" i="27"/>
  <c r="O585" i="27"/>
  <c r="N585" i="27"/>
  <c r="M585" i="27"/>
  <c r="L585" i="27"/>
  <c r="K585" i="27"/>
  <c r="J585" i="27"/>
  <c r="I585" i="27"/>
  <c r="H585" i="27"/>
  <c r="G585" i="27"/>
  <c r="F585" i="27"/>
  <c r="E585" i="27"/>
  <c r="D585" i="27"/>
  <c r="C585" i="27"/>
  <c r="B585" i="27"/>
  <c r="O584" i="27"/>
  <c r="O588" i="27" s="1"/>
  <c r="N584" i="27"/>
  <c r="M584" i="27"/>
  <c r="M588" i="27" s="1"/>
  <c r="L584" i="27"/>
  <c r="K584" i="27"/>
  <c r="J584" i="27"/>
  <c r="J588" i="27" s="1"/>
  <c r="I584" i="27"/>
  <c r="I588" i="27" s="1"/>
  <c r="H584" i="27"/>
  <c r="G584" i="27"/>
  <c r="G588" i="27" s="1"/>
  <c r="F584" i="27"/>
  <c r="E584" i="27"/>
  <c r="E588" i="27" s="1"/>
  <c r="D584" i="27"/>
  <c r="C584" i="27"/>
  <c r="B584" i="27"/>
  <c r="B588" i="27" s="1"/>
  <c r="O580" i="27"/>
  <c r="N580" i="27"/>
  <c r="M580" i="27"/>
  <c r="L580" i="27"/>
  <c r="K580" i="27"/>
  <c r="J580" i="27"/>
  <c r="I580" i="27"/>
  <c r="H580" i="27"/>
  <c r="G580" i="27"/>
  <c r="F580" i="27"/>
  <c r="E580" i="27"/>
  <c r="D580" i="27"/>
  <c r="C580" i="27"/>
  <c r="B580" i="27"/>
  <c r="O579" i="27"/>
  <c r="N579" i="27"/>
  <c r="M579" i="27"/>
  <c r="L579" i="27"/>
  <c r="K579" i="27"/>
  <c r="J579" i="27"/>
  <c r="I579" i="27"/>
  <c r="H579" i="27"/>
  <c r="G579" i="27"/>
  <c r="F579" i="27"/>
  <c r="E579" i="27"/>
  <c r="D579" i="27"/>
  <c r="C579" i="27"/>
  <c r="B579" i="27"/>
  <c r="O578" i="27"/>
  <c r="N578" i="27"/>
  <c r="M578" i="27"/>
  <c r="L578" i="27"/>
  <c r="K578" i="27"/>
  <c r="J578" i="27"/>
  <c r="I578" i="27"/>
  <c r="H578" i="27"/>
  <c r="G578" i="27"/>
  <c r="F578" i="27"/>
  <c r="E578" i="27"/>
  <c r="D578" i="27"/>
  <c r="C578" i="27"/>
  <c r="B578" i="27"/>
  <c r="O577" i="27"/>
  <c r="N577" i="27"/>
  <c r="M577" i="27"/>
  <c r="L577" i="27"/>
  <c r="K577" i="27"/>
  <c r="J577" i="27"/>
  <c r="J581" i="27" s="1"/>
  <c r="I577" i="27"/>
  <c r="H577" i="27"/>
  <c r="G577" i="27"/>
  <c r="G581" i="27" s="1"/>
  <c r="F577" i="27"/>
  <c r="E577" i="27"/>
  <c r="D577" i="27"/>
  <c r="C577" i="27"/>
  <c r="B577" i="27"/>
  <c r="B581" i="27" s="1"/>
  <c r="O566" i="27"/>
  <c r="N566" i="27"/>
  <c r="M566" i="27"/>
  <c r="L566" i="27"/>
  <c r="K566" i="27"/>
  <c r="J566" i="27"/>
  <c r="I566" i="27"/>
  <c r="H566" i="27"/>
  <c r="G566" i="27"/>
  <c r="F566" i="27"/>
  <c r="E566" i="27"/>
  <c r="D566" i="27"/>
  <c r="C566" i="27"/>
  <c r="B566" i="27"/>
  <c r="O565" i="27"/>
  <c r="N565" i="27"/>
  <c r="M565" i="27"/>
  <c r="L565" i="27"/>
  <c r="K565" i="27"/>
  <c r="J565" i="27"/>
  <c r="I565" i="27"/>
  <c r="H565" i="27"/>
  <c r="G565" i="27"/>
  <c r="F565" i="27"/>
  <c r="E565" i="27"/>
  <c r="D565" i="27"/>
  <c r="C565" i="27"/>
  <c r="B565" i="27"/>
  <c r="O564" i="27"/>
  <c r="N564" i="27"/>
  <c r="M564" i="27"/>
  <c r="L564" i="27"/>
  <c r="K564" i="27"/>
  <c r="J564" i="27"/>
  <c r="I564" i="27"/>
  <c r="H564" i="27"/>
  <c r="G564" i="27"/>
  <c r="F564" i="27"/>
  <c r="E564" i="27"/>
  <c r="D564" i="27"/>
  <c r="C564" i="27"/>
  <c r="B564" i="27"/>
  <c r="O563" i="27"/>
  <c r="N563" i="27"/>
  <c r="M563" i="27"/>
  <c r="L563" i="27"/>
  <c r="K563" i="27"/>
  <c r="J563" i="27"/>
  <c r="J567" i="27" s="1"/>
  <c r="I563" i="27"/>
  <c r="I567" i="27" s="1"/>
  <c r="H563" i="27"/>
  <c r="G563" i="27"/>
  <c r="F563" i="27"/>
  <c r="E563" i="27"/>
  <c r="D563" i="27"/>
  <c r="C563" i="27"/>
  <c r="B563" i="27"/>
  <c r="B567" i="27" s="1"/>
  <c r="O543" i="27"/>
  <c r="K543" i="27"/>
  <c r="J543" i="27"/>
  <c r="I543" i="27"/>
  <c r="H543" i="27"/>
  <c r="G543" i="27"/>
  <c r="F543" i="27"/>
  <c r="E543" i="27"/>
  <c r="D543" i="27"/>
  <c r="C543" i="27"/>
  <c r="B543" i="27"/>
  <c r="O542" i="27"/>
  <c r="L542" i="27"/>
  <c r="K542" i="27"/>
  <c r="J542" i="27"/>
  <c r="I542" i="27"/>
  <c r="H542" i="27"/>
  <c r="G542" i="27"/>
  <c r="F542" i="27"/>
  <c r="E542" i="27"/>
  <c r="D542" i="27"/>
  <c r="C542" i="27"/>
  <c r="B542" i="27"/>
  <c r="M541" i="27"/>
  <c r="L541" i="27"/>
  <c r="K541" i="27"/>
  <c r="J541" i="27"/>
  <c r="I541" i="27"/>
  <c r="H541" i="27"/>
  <c r="G541" i="27"/>
  <c r="F541" i="27"/>
  <c r="E541" i="27"/>
  <c r="D541" i="27"/>
  <c r="C541" i="27"/>
  <c r="B541" i="27"/>
  <c r="M540" i="27"/>
  <c r="L540" i="27"/>
  <c r="K540" i="27"/>
  <c r="J540" i="27"/>
  <c r="J544" i="27" s="1"/>
  <c r="I540" i="27"/>
  <c r="I544" i="27" s="1"/>
  <c r="H540" i="27"/>
  <c r="G540" i="27"/>
  <c r="F540" i="27"/>
  <c r="E540" i="27"/>
  <c r="D540" i="27"/>
  <c r="C540" i="27"/>
  <c r="B540" i="27"/>
  <c r="B544" i="27" s="1"/>
  <c r="O535" i="27"/>
  <c r="N535" i="27"/>
  <c r="M535" i="27"/>
  <c r="L535" i="27"/>
  <c r="K535" i="27"/>
  <c r="J535" i="27"/>
  <c r="I535" i="27"/>
  <c r="H535" i="27"/>
  <c r="G535" i="27"/>
  <c r="F535" i="27"/>
  <c r="E535" i="27"/>
  <c r="D535" i="27"/>
  <c r="C535" i="27"/>
  <c r="B535" i="27"/>
  <c r="O534" i="27"/>
  <c r="N534" i="27"/>
  <c r="M534" i="27"/>
  <c r="L534" i="27"/>
  <c r="K534" i="27"/>
  <c r="J534" i="27"/>
  <c r="I534" i="27"/>
  <c r="H534" i="27"/>
  <c r="G534" i="27"/>
  <c r="F534" i="27"/>
  <c r="E534" i="27"/>
  <c r="D534" i="27"/>
  <c r="C534" i="27"/>
  <c r="B534" i="27"/>
  <c r="O533" i="27"/>
  <c r="N533" i="27"/>
  <c r="M533" i="27"/>
  <c r="L533" i="27"/>
  <c r="K533" i="27"/>
  <c r="J533" i="27"/>
  <c r="I533" i="27"/>
  <c r="H533" i="27"/>
  <c r="G533" i="27"/>
  <c r="F533" i="27"/>
  <c r="E533" i="27"/>
  <c r="D533" i="27"/>
  <c r="C533" i="27"/>
  <c r="B533" i="27"/>
  <c r="O532" i="27"/>
  <c r="O536" i="27" s="1"/>
  <c r="N532" i="27"/>
  <c r="M532" i="27"/>
  <c r="L532" i="27"/>
  <c r="K532" i="27"/>
  <c r="J532" i="27"/>
  <c r="I532" i="27"/>
  <c r="H532" i="27"/>
  <c r="G532" i="27"/>
  <c r="G536" i="27" s="1"/>
  <c r="F532" i="27"/>
  <c r="E532" i="27"/>
  <c r="D532" i="27"/>
  <c r="C532" i="27"/>
  <c r="B532" i="27"/>
  <c r="B536" i="27" s="1"/>
  <c r="O527" i="27"/>
  <c r="N527" i="27"/>
  <c r="M527" i="27"/>
  <c r="L527" i="27"/>
  <c r="K527" i="27"/>
  <c r="J527" i="27"/>
  <c r="I527" i="27"/>
  <c r="H527" i="27"/>
  <c r="G527" i="27"/>
  <c r="F527" i="27"/>
  <c r="E527" i="27"/>
  <c r="D527" i="27"/>
  <c r="C527" i="27"/>
  <c r="B527" i="27"/>
  <c r="O526" i="27"/>
  <c r="N526" i="27"/>
  <c r="M526" i="27"/>
  <c r="L526" i="27"/>
  <c r="K526" i="27"/>
  <c r="J526" i="27"/>
  <c r="I526" i="27"/>
  <c r="H526" i="27"/>
  <c r="G526" i="27"/>
  <c r="F526" i="27"/>
  <c r="E526" i="27"/>
  <c r="D526" i="27"/>
  <c r="C526" i="27"/>
  <c r="B526" i="27"/>
  <c r="O525" i="27"/>
  <c r="N525" i="27"/>
  <c r="M525" i="27"/>
  <c r="L525" i="27"/>
  <c r="K525" i="27"/>
  <c r="J525" i="27"/>
  <c r="I525" i="27"/>
  <c r="H525" i="27"/>
  <c r="G525" i="27"/>
  <c r="F525" i="27"/>
  <c r="E525" i="27"/>
  <c r="D525" i="27"/>
  <c r="C525" i="27"/>
  <c r="B525" i="27"/>
  <c r="O524" i="27"/>
  <c r="N524" i="27"/>
  <c r="M524" i="27"/>
  <c r="L524" i="27"/>
  <c r="K524" i="27"/>
  <c r="J524" i="27"/>
  <c r="J528" i="27" s="1"/>
  <c r="I524" i="27"/>
  <c r="H524" i="27"/>
  <c r="G524" i="27"/>
  <c r="F524" i="27"/>
  <c r="E524" i="27"/>
  <c r="D524" i="27"/>
  <c r="C524" i="27"/>
  <c r="B524" i="27"/>
  <c r="B528" i="27" s="1"/>
  <c r="O519" i="27"/>
  <c r="N519" i="27"/>
  <c r="M519" i="27"/>
  <c r="L519" i="27"/>
  <c r="K519" i="27"/>
  <c r="J519" i="27"/>
  <c r="I519" i="27"/>
  <c r="H519" i="27"/>
  <c r="G519" i="27"/>
  <c r="F519" i="27"/>
  <c r="E519" i="27"/>
  <c r="D519" i="27"/>
  <c r="C519" i="27"/>
  <c r="B519" i="27"/>
  <c r="O518" i="27"/>
  <c r="N518" i="27"/>
  <c r="M518" i="27"/>
  <c r="L518" i="27"/>
  <c r="K518" i="27"/>
  <c r="J518" i="27"/>
  <c r="I518" i="27"/>
  <c r="H518" i="27"/>
  <c r="G518" i="27"/>
  <c r="F518" i="27"/>
  <c r="F520" i="27" s="1"/>
  <c r="E518" i="27"/>
  <c r="D518" i="27"/>
  <c r="C518" i="27"/>
  <c r="B518" i="27"/>
  <c r="O517" i="27"/>
  <c r="N517" i="27"/>
  <c r="M517" i="27"/>
  <c r="L517" i="27"/>
  <c r="K517" i="27"/>
  <c r="J517" i="27"/>
  <c r="I517" i="27"/>
  <c r="H517" i="27"/>
  <c r="G517" i="27"/>
  <c r="F517" i="27"/>
  <c r="E517" i="27"/>
  <c r="D517" i="27"/>
  <c r="C517" i="27"/>
  <c r="B517" i="27"/>
  <c r="O516" i="27"/>
  <c r="N516" i="27"/>
  <c r="M516" i="27"/>
  <c r="L516" i="27"/>
  <c r="K516" i="27"/>
  <c r="J516" i="27"/>
  <c r="I516" i="27"/>
  <c r="H516" i="27"/>
  <c r="G516" i="27"/>
  <c r="F516" i="27"/>
  <c r="E516" i="27"/>
  <c r="D516" i="27"/>
  <c r="C516" i="27"/>
  <c r="B516" i="27"/>
  <c r="O502" i="27"/>
  <c r="N502" i="27"/>
  <c r="M502" i="27"/>
  <c r="L502" i="27"/>
  <c r="K502" i="27"/>
  <c r="J502" i="27"/>
  <c r="I502" i="27"/>
  <c r="H502" i="27"/>
  <c r="G502" i="27"/>
  <c r="F502" i="27"/>
  <c r="E502" i="27"/>
  <c r="D502" i="27"/>
  <c r="C502" i="27"/>
  <c r="B502" i="27"/>
  <c r="O501" i="27"/>
  <c r="N501" i="27"/>
  <c r="M501" i="27"/>
  <c r="L501" i="27"/>
  <c r="K501" i="27"/>
  <c r="J501" i="27"/>
  <c r="I501" i="27"/>
  <c r="H501" i="27"/>
  <c r="G501" i="27"/>
  <c r="F501" i="27"/>
  <c r="E501" i="27"/>
  <c r="D501" i="27"/>
  <c r="C501" i="27"/>
  <c r="B501" i="27"/>
  <c r="O500" i="27"/>
  <c r="N500" i="27"/>
  <c r="M500" i="27"/>
  <c r="L500" i="27"/>
  <c r="K500" i="27"/>
  <c r="J500" i="27"/>
  <c r="I500" i="27"/>
  <c r="H500" i="27"/>
  <c r="G500" i="27"/>
  <c r="F500" i="27"/>
  <c r="E500" i="27"/>
  <c r="D500" i="27"/>
  <c r="C500" i="27"/>
  <c r="B500" i="27"/>
  <c r="O499" i="27"/>
  <c r="N499" i="27"/>
  <c r="M499" i="27"/>
  <c r="L499" i="27"/>
  <c r="K499" i="27"/>
  <c r="K503" i="27" s="1"/>
  <c r="J499" i="27"/>
  <c r="J503" i="27" s="1"/>
  <c r="I499" i="27"/>
  <c r="H499" i="27"/>
  <c r="H503" i="27" s="1"/>
  <c r="G499" i="27"/>
  <c r="F499" i="27"/>
  <c r="E499" i="27"/>
  <c r="D499" i="27"/>
  <c r="C499" i="27"/>
  <c r="C503" i="27" s="1"/>
  <c r="B499" i="27"/>
  <c r="B503" i="27" s="1"/>
  <c r="O495" i="27"/>
  <c r="N495" i="27"/>
  <c r="M495" i="27"/>
  <c r="L495" i="27"/>
  <c r="K495" i="27"/>
  <c r="J495" i="27"/>
  <c r="I495" i="27"/>
  <c r="H495" i="27"/>
  <c r="G495" i="27"/>
  <c r="F495" i="27"/>
  <c r="E495" i="27"/>
  <c r="D495" i="27"/>
  <c r="C495" i="27"/>
  <c r="B495" i="27"/>
  <c r="O494" i="27"/>
  <c r="N494" i="27"/>
  <c r="M494" i="27"/>
  <c r="L494" i="27"/>
  <c r="K494" i="27"/>
  <c r="J494" i="27"/>
  <c r="I494" i="27"/>
  <c r="H494" i="27"/>
  <c r="G494" i="27"/>
  <c r="F494" i="27"/>
  <c r="E494" i="27"/>
  <c r="D494" i="27"/>
  <c r="C494" i="27"/>
  <c r="B494" i="27"/>
  <c r="O493" i="27"/>
  <c r="N493" i="27"/>
  <c r="M493" i="27"/>
  <c r="L493" i="27"/>
  <c r="K493" i="27"/>
  <c r="J493" i="27"/>
  <c r="I493" i="27"/>
  <c r="H493" i="27"/>
  <c r="G493" i="27"/>
  <c r="F493" i="27"/>
  <c r="E493" i="27"/>
  <c r="D493" i="27"/>
  <c r="C493" i="27"/>
  <c r="B493" i="27"/>
  <c r="O492" i="27"/>
  <c r="N492" i="27"/>
  <c r="M492" i="27"/>
  <c r="L492" i="27"/>
  <c r="K492" i="27"/>
  <c r="K496" i="27" s="1"/>
  <c r="J492" i="27"/>
  <c r="J496" i="27" s="1"/>
  <c r="I492" i="27"/>
  <c r="H492" i="27"/>
  <c r="H496" i="27" s="1"/>
  <c r="G492" i="27"/>
  <c r="F492" i="27"/>
  <c r="E492" i="27"/>
  <c r="D492" i="27"/>
  <c r="C492" i="27"/>
  <c r="C496" i="27" s="1"/>
  <c r="B492" i="27"/>
  <c r="B496" i="27" s="1"/>
  <c r="O489" i="27"/>
  <c r="N489" i="27"/>
  <c r="M489" i="27"/>
  <c r="L489" i="27"/>
  <c r="K489" i="27"/>
  <c r="J489" i="27"/>
  <c r="I489" i="27"/>
  <c r="H489" i="27"/>
  <c r="G489" i="27"/>
  <c r="F489" i="27"/>
  <c r="E489" i="27"/>
  <c r="D489" i="27"/>
  <c r="C489" i="27"/>
  <c r="B489" i="27"/>
  <c r="O488" i="27"/>
  <c r="N488" i="27"/>
  <c r="M488" i="27"/>
  <c r="L488" i="27"/>
  <c r="K488" i="27"/>
  <c r="J488" i="27"/>
  <c r="I488" i="27"/>
  <c r="H488" i="27"/>
  <c r="G488" i="27"/>
  <c r="F488" i="27"/>
  <c r="E488" i="27"/>
  <c r="D488" i="27"/>
  <c r="C488" i="27"/>
  <c r="B488" i="27"/>
  <c r="O487" i="27"/>
  <c r="N487" i="27"/>
  <c r="M487" i="27"/>
  <c r="L487" i="27"/>
  <c r="K487" i="27"/>
  <c r="J487" i="27"/>
  <c r="I487" i="27"/>
  <c r="H487" i="27"/>
  <c r="G487" i="27"/>
  <c r="F487" i="27"/>
  <c r="E487" i="27"/>
  <c r="D487" i="27"/>
  <c r="C487" i="27"/>
  <c r="B487" i="27"/>
  <c r="O486" i="27"/>
  <c r="N486" i="27"/>
  <c r="M486" i="27"/>
  <c r="L486" i="27"/>
  <c r="K486" i="27"/>
  <c r="K490" i="27" s="1"/>
  <c r="J486" i="27"/>
  <c r="J490" i="27" s="1"/>
  <c r="I486" i="27"/>
  <c r="H486" i="27"/>
  <c r="H490" i="27" s="1"/>
  <c r="G486" i="27"/>
  <c r="F486" i="27"/>
  <c r="E486" i="27"/>
  <c r="D486" i="27"/>
  <c r="C486" i="27"/>
  <c r="C490" i="27" s="1"/>
  <c r="B486" i="27"/>
  <c r="B490" i="27" s="1"/>
  <c r="O483" i="27"/>
  <c r="N483" i="27"/>
  <c r="M483" i="27"/>
  <c r="L483" i="27"/>
  <c r="K483" i="27"/>
  <c r="J483" i="27"/>
  <c r="I483" i="27"/>
  <c r="H483" i="27"/>
  <c r="G483" i="27"/>
  <c r="F483" i="27"/>
  <c r="E483" i="27"/>
  <c r="D483" i="27"/>
  <c r="C483" i="27"/>
  <c r="B483" i="27"/>
  <c r="O482" i="27"/>
  <c r="N482" i="27"/>
  <c r="M482" i="27"/>
  <c r="L482" i="27"/>
  <c r="K482" i="27"/>
  <c r="J482" i="27"/>
  <c r="I482" i="27"/>
  <c r="H482" i="27"/>
  <c r="G482" i="27"/>
  <c r="F482" i="27"/>
  <c r="E482" i="27"/>
  <c r="D482" i="27"/>
  <c r="C482" i="27"/>
  <c r="B482" i="27"/>
  <c r="O481" i="27"/>
  <c r="N481" i="27"/>
  <c r="M481" i="27"/>
  <c r="L481" i="27"/>
  <c r="K481" i="27"/>
  <c r="J481" i="27"/>
  <c r="I481" i="27"/>
  <c r="H481" i="27"/>
  <c r="G481" i="27"/>
  <c r="F481" i="27"/>
  <c r="E481" i="27"/>
  <c r="D481" i="27"/>
  <c r="C481" i="27"/>
  <c r="B481" i="27"/>
  <c r="O480" i="27"/>
  <c r="N480" i="27"/>
  <c r="M480" i="27"/>
  <c r="L480" i="27"/>
  <c r="K480" i="27"/>
  <c r="K484" i="27" s="1"/>
  <c r="J480" i="27"/>
  <c r="J484" i="27" s="1"/>
  <c r="I480" i="27"/>
  <c r="H480" i="27"/>
  <c r="H484" i="27" s="1"/>
  <c r="G480" i="27"/>
  <c r="F480" i="27"/>
  <c r="E480" i="27"/>
  <c r="D480" i="27"/>
  <c r="C480" i="27"/>
  <c r="C484" i="27" s="1"/>
  <c r="B480" i="27"/>
  <c r="B484" i="27" s="1"/>
  <c r="O477" i="27"/>
  <c r="N477" i="27"/>
  <c r="M477" i="27"/>
  <c r="L477" i="27"/>
  <c r="K477" i="27"/>
  <c r="J477" i="27"/>
  <c r="I477" i="27"/>
  <c r="H477" i="27"/>
  <c r="G477" i="27"/>
  <c r="F477" i="27"/>
  <c r="E477" i="27"/>
  <c r="D477" i="27"/>
  <c r="C477" i="27"/>
  <c r="B477" i="27"/>
  <c r="O476" i="27"/>
  <c r="N476" i="27"/>
  <c r="M476" i="27"/>
  <c r="L476" i="27"/>
  <c r="K476" i="27"/>
  <c r="J476" i="27"/>
  <c r="I476" i="27"/>
  <c r="H476" i="27"/>
  <c r="G476" i="27"/>
  <c r="F476" i="27"/>
  <c r="E476" i="27"/>
  <c r="D476" i="27"/>
  <c r="C476" i="27"/>
  <c r="B476" i="27"/>
  <c r="O475" i="27"/>
  <c r="O478" i="27" s="1"/>
  <c r="N475" i="27"/>
  <c r="M475" i="27"/>
  <c r="L475" i="27"/>
  <c r="K475" i="27"/>
  <c r="J475" i="27"/>
  <c r="I475" i="27"/>
  <c r="H475" i="27"/>
  <c r="G475" i="27"/>
  <c r="F475" i="27"/>
  <c r="E475" i="27"/>
  <c r="D475" i="27"/>
  <c r="C475" i="27"/>
  <c r="B475" i="27"/>
  <c r="O474" i="27"/>
  <c r="N474" i="27"/>
  <c r="N478" i="27" s="1"/>
  <c r="M474" i="27"/>
  <c r="L474" i="27"/>
  <c r="K474" i="27"/>
  <c r="K478" i="27" s="1"/>
  <c r="J474" i="27"/>
  <c r="J478" i="27" s="1"/>
  <c r="I474" i="27"/>
  <c r="H474" i="27"/>
  <c r="H478" i="27" s="1"/>
  <c r="G474" i="27"/>
  <c r="F474" i="27"/>
  <c r="E474" i="27"/>
  <c r="D474" i="27"/>
  <c r="C474" i="27"/>
  <c r="C478" i="27" s="1"/>
  <c r="B474" i="27"/>
  <c r="B478" i="27" s="1"/>
  <c r="O471" i="27"/>
  <c r="N471" i="27"/>
  <c r="M471" i="27"/>
  <c r="L471" i="27"/>
  <c r="K471" i="27"/>
  <c r="J471" i="27"/>
  <c r="I471" i="27"/>
  <c r="H471" i="27"/>
  <c r="G471" i="27"/>
  <c r="F471" i="27"/>
  <c r="E471" i="27"/>
  <c r="D471" i="27"/>
  <c r="C471" i="27"/>
  <c r="B471" i="27"/>
  <c r="O470" i="27"/>
  <c r="N470" i="27"/>
  <c r="M470" i="27"/>
  <c r="L470" i="27"/>
  <c r="K470" i="27"/>
  <c r="J470" i="27"/>
  <c r="I470" i="27"/>
  <c r="H470" i="27"/>
  <c r="G470" i="27"/>
  <c r="F470" i="27"/>
  <c r="E470" i="27"/>
  <c r="D470" i="27"/>
  <c r="C470" i="27"/>
  <c r="B470" i="27"/>
  <c r="O469" i="27"/>
  <c r="N469" i="27"/>
  <c r="M469" i="27"/>
  <c r="L469" i="27"/>
  <c r="K469" i="27"/>
  <c r="J469" i="27"/>
  <c r="I469" i="27"/>
  <c r="H469" i="27"/>
  <c r="G469" i="27"/>
  <c r="F469" i="27"/>
  <c r="E469" i="27"/>
  <c r="D469" i="27"/>
  <c r="C469" i="27"/>
  <c r="B469" i="27"/>
  <c r="O468" i="27"/>
  <c r="N468" i="27"/>
  <c r="M468" i="27"/>
  <c r="L468" i="27"/>
  <c r="K468" i="27"/>
  <c r="K472" i="27" s="1"/>
  <c r="J468" i="27"/>
  <c r="J472" i="27" s="1"/>
  <c r="I468" i="27"/>
  <c r="H468" i="27"/>
  <c r="G468" i="27"/>
  <c r="F468" i="27"/>
  <c r="E468" i="27"/>
  <c r="D468" i="27"/>
  <c r="C468" i="27"/>
  <c r="C472" i="27" s="1"/>
  <c r="B468" i="27"/>
  <c r="B472" i="27" s="1"/>
  <c r="O464" i="27"/>
  <c r="O510" i="27" s="1"/>
  <c r="O550" i="27" s="1"/>
  <c r="N464" i="27"/>
  <c r="N510" i="27" s="1"/>
  <c r="M464" i="27"/>
  <c r="M510" i="27" s="1"/>
  <c r="L464" i="27"/>
  <c r="L510" i="27" s="1"/>
  <c r="K464" i="27"/>
  <c r="K510" i="27" s="1"/>
  <c r="K550" i="27" s="1"/>
  <c r="J464" i="27"/>
  <c r="J510" i="27" s="1"/>
  <c r="I464" i="27"/>
  <c r="I510" i="27" s="1"/>
  <c r="I550" i="27" s="1"/>
  <c r="H464" i="27"/>
  <c r="H510" i="27" s="1"/>
  <c r="G464" i="27"/>
  <c r="G510" i="27" s="1"/>
  <c r="G550" i="27" s="1"/>
  <c r="F464" i="27"/>
  <c r="F510" i="27" s="1"/>
  <c r="F550" i="27" s="1"/>
  <c r="E464" i="27"/>
  <c r="E510" i="27" s="1"/>
  <c r="E550" i="27" s="1"/>
  <c r="D464" i="27"/>
  <c r="D510" i="27" s="1"/>
  <c r="D550" i="27" s="1"/>
  <c r="C464" i="27"/>
  <c r="C510" i="27" s="1"/>
  <c r="C550" i="27" s="1"/>
  <c r="B464" i="27"/>
  <c r="B510" i="27" s="1"/>
  <c r="O463" i="27"/>
  <c r="O509" i="27" s="1"/>
  <c r="O549" i="27" s="1"/>
  <c r="N463" i="27"/>
  <c r="N509" i="27" s="1"/>
  <c r="M463" i="27"/>
  <c r="M509" i="27" s="1"/>
  <c r="L463" i="27"/>
  <c r="L509" i="27" s="1"/>
  <c r="L549" i="27" s="1"/>
  <c r="K463" i="27"/>
  <c r="K509" i="27" s="1"/>
  <c r="K549" i="27" s="1"/>
  <c r="J463" i="27"/>
  <c r="J509" i="27" s="1"/>
  <c r="J549" i="27" s="1"/>
  <c r="I463" i="27"/>
  <c r="I509" i="27" s="1"/>
  <c r="I549" i="27" s="1"/>
  <c r="H463" i="27"/>
  <c r="H509" i="27" s="1"/>
  <c r="G463" i="27"/>
  <c r="G509" i="27" s="1"/>
  <c r="G549" i="27" s="1"/>
  <c r="F463" i="27"/>
  <c r="F509" i="27" s="1"/>
  <c r="E463" i="27"/>
  <c r="E509" i="27" s="1"/>
  <c r="E549" i="27" s="1"/>
  <c r="D463" i="27"/>
  <c r="D509" i="27" s="1"/>
  <c r="D549" i="27" s="1"/>
  <c r="C463" i="27"/>
  <c r="C509" i="27" s="1"/>
  <c r="C549" i="27" s="1"/>
  <c r="B463" i="27"/>
  <c r="B509" i="27" s="1"/>
  <c r="B549" i="27" s="1"/>
  <c r="O462" i="27"/>
  <c r="O508" i="27" s="1"/>
  <c r="N462" i="27"/>
  <c r="N508" i="27" s="1"/>
  <c r="M462" i="27"/>
  <c r="M508" i="27" s="1"/>
  <c r="M548" i="27" s="1"/>
  <c r="L462" i="27"/>
  <c r="L508" i="27" s="1"/>
  <c r="K462" i="27"/>
  <c r="K508" i="27" s="1"/>
  <c r="K548" i="27" s="1"/>
  <c r="J462" i="27"/>
  <c r="J508" i="27" s="1"/>
  <c r="J548" i="27" s="1"/>
  <c r="I462" i="27"/>
  <c r="I508" i="27" s="1"/>
  <c r="I548" i="27" s="1"/>
  <c r="H462" i="27"/>
  <c r="H508" i="27" s="1"/>
  <c r="H548" i="27" s="1"/>
  <c r="G462" i="27"/>
  <c r="G508" i="27" s="1"/>
  <c r="G548" i="27" s="1"/>
  <c r="F462" i="27"/>
  <c r="F508" i="27" s="1"/>
  <c r="E462" i="27"/>
  <c r="E508" i="27" s="1"/>
  <c r="E548" i="27" s="1"/>
  <c r="D462" i="27"/>
  <c r="D508" i="27" s="1"/>
  <c r="C462" i="27"/>
  <c r="C508" i="27" s="1"/>
  <c r="C548" i="27" s="1"/>
  <c r="B462" i="27"/>
  <c r="B508" i="27" s="1"/>
  <c r="B548" i="27" s="1"/>
  <c r="O461" i="27"/>
  <c r="O507" i="27" s="1"/>
  <c r="N461" i="27"/>
  <c r="N507" i="27" s="1"/>
  <c r="M461" i="27"/>
  <c r="M507" i="27" s="1"/>
  <c r="M547" i="27" s="1"/>
  <c r="L461" i="27"/>
  <c r="L507" i="27" s="1"/>
  <c r="K461" i="27"/>
  <c r="K507" i="27" s="1"/>
  <c r="K547" i="27" s="1"/>
  <c r="J461" i="27"/>
  <c r="J507" i="27" s="1"/>
  <c r="I461" i="27"/>
  <c r="H461" i="27"/>
  <c r="G461" i="27"/>
  <c r="G507" i="27" s="1"/>
  <c r="G547" i="27" s="1"/>
  <c r="F461" i="27"/>
  <c r="F507" i="27" s="1"/>
  <c r="F547" i="27" s="1"/>
  <c r="E461" i="27"/>
  <c r="E507" i="27" s="1"/>
  <c r="E547" i="27" s="1"/>
  <c r="D461" i="27"/>
  <c r="D507" i="27" s="1"/>
  <c r="C461" i="27"/>
  <c r="C507" i="27" s="1"/>
  <c r="C547" i="27" s="1"/>
  <c r="B461" i="27"/>
  <c r="B507" i="27" s="1"/>
  <c r="O457" i="27"/>
  <c r="O648" i="27" s="1"/>
  <c r="N457" i="27"/>
  <c r="N648" i="27" s="1"/>
  <c r="N655" i="27" s="1"/>
  <c r="M457" i="27"/>
  <c r="M648" i="27" s="1"/>
  <c r="L457" i="27"/>
  <c r="L648" i="27" s="1"/>
  <c r="K457" i="27"/>
  <c r="K648" i="27" s="1"/>
  <c r="K655" i="27" s="1"/>
  <c r="J457" i="27"/>
  <c r="J648" i="27" s="1"/>
  <c r="J655" i="27" s="1"/>
  <c r="I457" i="27"/>
  <c r="I648" i="27" s="1"/>
  <c r="I655" i="27" s="1"/>
  <c r="H457" i="27"/>
  <c r="H648" i="27" s="1"/>
  <c r="H655" i="27" s="1"/>
  <c r="G457" i="27"/>
  <c r="G648" i="27" s="1"/>
  <c r="G655" i="27" s="1"/>
  <c r="F457" i="27"/>
  <c r="F648" i="27" s="1"/>
  <c r="F655" i="27" s="1"/>
  <c r="E457" i="27"/>
  <c r="E648" i="27" s="1"/>
  <c r="E655" i="27" s="1"/>
  <c r="D457" i="27"/>
  <c r="D648" i="27" s="1"/>
  <c r="D655" i="27" s="1"/>
  <c r="C457" i="27"/>
  <c r="C648" i="27" s="1"/>
  <c r="C655" i="27" s="1"/>
  <c r="B457" i="27"/>
  <c r="B648" i="27" s="1"/>
  <c r="B655" i="27" s="1"/>
  <c r="O456" i="27"/>
  <c r="N456" i="27"/>
  <c r="M456" i="27"/>
  <c r="L456" i="27"/>
  <c r="K456" i="27"/>
  <c r="J456" i="27"/>
  <c r="I456" i="27"/>
  <c r="H456" i="27"/>
  <c r="G456" i="27"/>
  <c r="F456" i="27"/>
  <c r="E456" i="27"/>
  <c r="D456" i="27"/>
  <c r="C456" i="27"/>
  <c r="B456" i="27"/>
  <c r="O455" i="27"/>
  <c r="N455" i="27"/>
  <c r="M455" i="27"/>
  <c r="L455" i="27"/>
  <c r="K455" i="27"/>
  <c r="J455" i="27"/>
  <c r="I455" i="27"/>
  <c r="H455" i="27"/>
  <c r="G455" i="27"/>
  <c r="F455" i="27"/>
  <c r="E455" i="27"/>
  <c r="D455" i="27"/>
  <c r="C455" i="27"/>
  <c r="B455" i="27"/>
  <c r="O454" i="27"/>
  <c r="N454" i="27"/>
  <c r="M454" i="27"/>
  <c r="L454" i="27"/>
  <c r="K454" i="27"/>
  <c r="J454" i="27"/>
  <c r="I454" i="27"/>
  <c r="H454" i="27"/>
  <c r="G454" i="27"/>
  <c r="F454" i="27"/>
  <c r="E454" i="27"/>
  <c r="D454" i="27"/>
  <c r="C454" i="27"/>
  <c r="B454" i="27"/>
  <c r="O451" i="27"/>
  <c r="N451" i="27"/>
  <c r="M451" i="27"/>
  <c r="L451" i="27"/>
  <c r="K451" i="27"/>
  <c r="J451" i="27"/>
  <c r="I451" i="27"/>
  <c r="H451" i="27"/>
  <c r="G451" i="27"/>
  <c r="F451" i="27"/>
  <c r="E451" i="27"/>
  <c r="D451" i="27"/>
  <c r="C451" i="27"/>
  <c r="B451" i="27"/>
  <c r="O450" i="27"/>
  <c r="N450" i="27"/>
  <c r="M450" i="27"/>
  <c r="L450" i="27"/>
  <c r="K450" i="27"/>
  <c r="J450" i="27"/>
  <c r="I450" i="27"/>
  <c r="H450" i="27"/>
  <c r="G450" i="27"/>
  <c r="F450" i="27"/>
  <c r="E450" i="27"/>
  <c r="D450" i="27"/>
  <c r="C450" i="27"/>
  <c r="B450" i="27"/>
  <c r="O449" i="27"/>
  <c r="N449" i="27"/>
  <c r="M449" i="27"/>
  <c r="L449" i="27"/>
  <c r="K449" i="27"/>
  <c r="J449" i="27"/>
  <c r="I449" i="27"/>
  <c r="H449" i="27"/>
  <c r="G449" i="27"/>
  <c r="F449" i="27"/>
  <c r="E449" i="27"/>
  <c r="D449" i="27"/>
  <c r="C449" i="27"/>
  <c r="B449" i="27"/>
  <c r="O448" i="27"/>
  <c r="N448" i="27"/>
  <c r="M448" i="27"/>
  <c r="L448" i="27"/>
  <c r="K448" i="27"/>
  <c r="J448" i="27"/>
  <c r="I448" i="27"/>
  <c r="H448" i="27"/>
  <c r="G448" i="27"/>
  <c r="F448" i="27"/>
  <c r="E448" i="27"/>
  <c r="D448" i="27"/>
  <c r="C448" i="27"/>
  <c r="B448" i="27"/>
  <c r="O444" i="27"/>
  <c r="N444" i="27"/>
  <c r="M444" i="27"/>
  <c r="L444" i="27"/>
  <c r="K444" i="27"/>
  <c r="J444" i="27"/>
  <c r="I444" i="27"/>
  <c r="H444" i="27"/>
  <c r="G444" i="27"/>
  <c r="F444" i="27"/>
  <c r="E444" i="27"/>
  <c r="D444" i="27"/>
  <c r="C444" i="27"/>
  <c r="B444" i="27"/>
  <c r="O443" i="27"/>
  <c r="N443" i="27"/>
  <c r="M443" i="27"/>
  <c r="L443" i="27"/>
  <c r="K443" i="27"/>
  <c r="J443" i="27"/>
  <c r="I443" i="27"/>
  <c r="H443" i="27"/>
  <c r="G443" i="27"/>
  <c r="F443" i="27"/>
  <c r="E443" i="27"/>
  <c r="D443" i="27"/>
  <c r="C443" i="27"/>
  <c r="B443" i="27"/>
  <c r="O442" i="27"/>
  <c r="N442" i="27"/>
  <c r="M442" i="27"/>
  <c r="L442" i="27"/>
  <c r="K442" i="27"/>
  <c r="J442" i="27"/>
  <c r="I442" i="27"/>
  <c r="H442" i="27"/>
  <c r="G442" i="27"/>
  <c r="F442" i="27"/>
  <c r="E442" i="27"/>
  <c r="D442" i="27"/>
  <c r="C442" i="27"/>
  <c r="B442" i="27"/>
  <c r="O441" i="27"/>
  <c r="N441" i="27"/>
  <c r="M441" i="27"/>
  <c r="L441" i="27"/>
  <c r="K441" i="27"/>
  <c r="J441" i="27"/>
  <c r="I441" i="27"/>
  <c r="H441" i="27"/>
  <c r="G441" i="27"/>
  <c r="F441" i="27"/>
  <c r="E441" i="27"/>
  <c r="D441" i="27"/>
  <c r="C441" i="27"/>
  <c r="B441" i="27"/>
  <c r="O438" i="27"/>
  <c r="N438" i="27"/>
  <c r="M438" i="27"/>
  <c r="L438" i="27"/>
  <c r="K438" i="27"/>
  <c r="J438" i="27"/>
  <c r="I438" i="27"/>
  <c r="H438" i="27"/>
  <c r="G438" i="27"/>
  <c r="F438" i="27"/>
  <c r="E438" i="27"/>
  <c r="D438" i="27"/>
  <c r="C438" i="27"/>
  <c r="B438" i="27"/>
  <c r="O437" i="27"/>
  <c r="N437" i="27"/>
  <c r="M437" i="27"/>
  <c r="L437" i="27"/>
  <c r="K437" i="27"/>
  <c r="J437" i="27"/>
  <c r="I437" i="27"/>
  <c r="H437" i="27"/>
  <c r="G437" i="27"/>
  <c r="F437" i="27"/>
  <c r="E437" i="27"/>
  <c r="D437" i="27"/>
  <c r="C437" i="27"/>
  <c r="B437" i="27"/>
  <c r="O436" i="27"/>
  <c r="N436" i="27"/>
  <c r="M436" i="27"/>
  <c r="L436" i="27"/>
  <c r="K436" i="27"/>
  <c r="J436" i="27"/>
  <c r="I436" i="27"/>
  <c r="H436" i="27"/>
  <c r="G436" i="27"/>
  <c r="F436" i="27"/>
  <c r="E436" i="27"/>
  <c r="D436" i="27"/>
  <c r="C436" i="27"/>
  <c r="B436" i="27"/>
  <c r="O435" i="27"/>
  <c r="N435" i="27"/>
  <c r="M435" i="27"/>
  <c r="L435" i="27"/>
  <c r="K435" i="27"/>
  <c r="J435" i="27"/>
  <c r="I435" i="27"/>
  <c r="H435" i="27"/>
  <c r="G435" i="27"/>
  <c r="F435" i="27"/>
  <c r="E435" i="27"/>
  <c r="D435" i="27"/>
  <c r="C435" i="27"/>
  <c r="B435" i="27"/>
  <c r="I433" i="27"/>
  <c r="F433" i="27"/>
  <c r="K432" i="27"/>
  <c r="J432" i="27"/>
  <c r="J433" i="27" s="1"/>
  <c r="I432" i="27"/>
  <c r="H432" i="27"/>
  <c r="H433" i="27" s="1"/>
  <c r="G432" i="27"/>
  <c r="F432" i="27"/>
  <c r="E432" i="27"/>
  <c r="E433" i="27" s="1"/>
  <c r="D432" i="27"/>
  <c r="D433" i="27" s="1"/>
  <c r="C432" i="27"/>
  <c r="B432" i="27"/>
  <c r="B433" i="27" s="1"/>
  <c r="O431" i="27"/>
  <c r="N431" i="27"/>
  <c r="L431" i="27"/>
  <c r="K431" i="27"/>
  <c r="J431" i="27"/>
  <c r="I431" i="27"/>
  <c r="H431" i="27"/>
  <c r="G431" i="27"/>
  <c r="F431" i="27"/>
  <c r="E431" i="27"/>
  <c r="D431" i="27"/>
  <c r="C431" i="27"/>
  <c r="B431" i="27"/>
  <c r="M430" i="27"/>
  <c r="L430" i="27"/>
  <c r="K430" i="27"/>
  <c r="J430" i="27"/>
  <c r="I430" i="27"/>
  <c r="H430" i="27"/>
  <c r="G430" i="27"/>
  <c r="F430" i="27"/>
  <c r="E430" i="27"/>
  <c r="D430" i="27"/>
  <c r="C430" i="27"/>
  <c r="B430" i="27"/>
  <c r="M429" i="27"/>
  <c r="L429" i="27"/>
  <c r="K429" i="27"/>
  <c r="J429" i="27"/>
  <c r="I429" i="27"/>
  <c r="H429" i="27"/>
  <c r="G429" i="27"/>
  <c r="F429" i="27"/>
  <c r="E429" i="27"/>
  <c r="D429" i="27"/>
  <c r="C429" i="27"/>
  <c r="B429" i="27"/>
  <c r="K426" i="27"/>
  <c r="J426" i="27"/>
  <c r="I426" i="27"/>
  <c r="H426" i="27"/>
  <c r="H427" i="27" s="1"/>
  <c r="G426" i="27"/>
  <c r="F426" i="27"/>
  <c r="E426" i="27"/>
  <c r="D426" i="27"/>
  <c r="C426" i="27"/>
  <c r="B426" i="27"/>
  <c r="O425" i="27"/>
  <c r="N425" i="27"/>
  <c r="L425" i="27"/>
  <c r="K425" i="27"/>
  <c r="J425" i="27"/>
  <c r="I425" i="27"/>
  <c r="H425" i="27"/>
  <c r="G425" i="27"/>
  <c r="F425" i="27"/>
  <c r="E425" i="27"/>
  <c r="D425" i="27"/>
  <c r="C425" i="27"/>
  <c r="B425" i="27"/>
  <c r="M424" i="27"/>
  <c r="L424" i="27"/>
  <c r="K424" i="27"/>
  <c r="J424" i="27"/>
  <c r="I424" i="27"/>
  <c r="H424" i="27"/>
  <c r="G424" i="27"/>
  <c r="F424" i="27"/>
  <c r="E424" i="27"/>
  <c r="D424" i="27"/>
  <c r="C424" i="27"/>
  <c r="B424" i="27"/>
  <c r="M423" i="27"/>
  <c r="L423" i="27"/>
  <c r="K423" i="27"/>
  <c r="J423" i="27"/>
  <c r="I423" i="27"/>
  <c r="H423" i="27"/>
  <c r="G423" i="27"/>
  <c r="F423" i="27"/>
  <c r="E423" i="27"/>
  <c r="D423" i="27"/>
  <c r="C423" i="27"/>
  <c r="B423" i="27"/>
  <c r="K420" i="27"/>
  <c r="J420" i="27"/>
  <c r="I420" i="27"/>
  <c r="I421" i="27" s="1"/>
  <c r="H420" i="27"/>
  <c r="H421" i="27" s="1"/>
  <c r="G420" i="27"/>
  <c r="F420" i="27"/>
  <c r="E420" i="27"/>
  <c r="D420" i="27"/>
  <c r="D421" i="27" s="1"/>
  <c r="C420" i="27"/>
  <c r="B420" i="27"/>
  <c r="O419" i="27"/>
  <c r="L419" i="27"/>
  <c r="K419" i="27"/>
  <c r="J419" i="27"/>
  <c r="I419" i="27"/>
  <c r="H419" i="27"/>
  <c r="G419" i="27"/>
  <c r="F419" i="27"/>
  <c r="E419" i="27"/>
  <c r="D419" i="27"/>
  <c r="C419" i="27"/>
  <c r="B419" i="27"/>
  <c r="M418" i="27"/>
  <c r="L418" i="27"/>
  <c r="K418" i="27"/>
  <c r="J418" i="27"/>
  <c r="I418" i="27"/>
  <c r="H418" i="27"/>
  <c r="G418" i="27"/>
  <c r="F418" i="27"/>
  <c r="E418" i="27"/>
  <c r="D418" i="27"/>
  <c r="C418" i="27"/>
  <c r="B418" i="27"/>
  <c r="M417" i="27"/>
  <c r="L417" i="27"/>
  <c r="K417" i="27"/>
  <c r="J417" i="27"/>
  <c r="I417" i="27"/>
  <c r="H417" i="27"/>
  <c r="G417" i="27"/>
  <c r="F417" i="27"/>
  <c r="E417" i="27"/>
  <c r="D417" i="27"/>
  <c r="C417" i="27"/>
  <c r="B417" i="27"/>
  <c r="O414" i="27"/>
  <c r="N414" i="27"/>
  <c r="N415" i="27" s="1"/>
  <c r="M414" i="27"/>
  <c r="L414" i="27"/>
  <c r="L415" i="27" s="1"/>
  <c r="K414" i="27"/>
  <c r="J414" i="27"/>
  <c r="I414" i="27"/>
  <c r="H414" i="27"/>
  <c r="G414" i="27"/>
  <c r="F414" i="27"/>
  <c r="F415" i="27" s="1"/>
  <c r="E414" i="27"/>
  <c r="D414" i="27"/>
  <c r="D415" i="27" s="1"/>
  <c r="C414" i="27"/>
  <c r="B414" i="27"/>
  <c r="O413" i="27"/>
  <c r="N413" i="27"/>
  <c r="M413" i="27"/>
  <c r="L413" i="27"/>
  <c r="K413" i="27"/>
  <c r="J413" i="27"/>
  <c r="I413" i="27"/>
  <c r="H413" i="27"/>
  <c r="G413" i="27"/>
  <c r="F413" i="27"/>
  <c r="E413" i="27"/>
  <c r="D413" i="27"/>
  <c r="C413" i="27"/>
  <c r="B413" i="27"/>
  <c r="O412" i="27"/>
  <c r="N412" i="27"/>
  <c r="M412" i="27"/>
  <c r="L412" i="27"/>
  <c r="K412" i="27"/>
  <c r="J412" i="27"/>
  <c r="I412" i="27"/>
  <c r="H412" i="27"/>
  <c r="G412" i="27"/>
  <c r="F412" i="27"/>
  <c r="E412" i="27"/>
  <c r="D412" i="27"/>
  <c r="C412" i="27"/>
  <c r="B412" i="27"/>
  <c r="O411" i="27"/>
  <c r="N411" i="27"/>
  <c r="M411" i="27"/>
  <c r="L411" i="27"/>
  <c r="K411" i="27"/>
  <c r="J411" i="27"/>
  <c r="I411" i="27"/>
  <c r="H411" i="27"/>
  <c r="G411" i="27"/>
  <c r="F411" i="27"/>
  <c r="E411" i="27"/>
  <c r="D411" i="27"/>
  <c r="C411" i="27"/>
  <c r="B411" i="27"/>
  <c r="I409" i="27"/>
  <c r="O408" i="27"/>
  <c r="N408" i="27"/>
  <c r="N409" i="27" s="1"/>
  <c r="M408" i="27"/>
  <c r="M409" i="27" s="1"/>
  <c r="L408" i="27"/>
  <c r="L409" i="27" s="1"/>
  <c r="K408" i="27"/>
  <c r="J408" i="27"/>
  <c r="I408" i="27"/>
  <c r="H408" i="27"/>
  <c r="G408" i="27"/>
  <c r="F408" i="27"/>
  <c r="F409" i="27" s="1"/>
  <c r="E408" i="27"/>
  <c r="E409" i="27" s="1"/>
  <c r="D408" i="27"/>
  <c r="C408" i="27"/>
  <c r="B408" i="27"/>
  <c r="O407" i="27"/>
  <c r="N407" i="27"/>
  <c r="M407" i="27"/>
  <c r="L407" i="27"/>
  <c r="K407" i="27"/>
  <c r="J407" i="27"/>
  <c r="I407" i="27"/>
  <c r="H407" i="27"/>
  <c r="G407" i="27"/>
  <c r="F407" i="27"/>
  <c r="E407" i="27"/>
  <c r="D407" i="27"/>
  <c r="C407" i="27"/>
  <c r="B407" i="27"/>
  <c r="O406" i="27"/>
  <c r="N406" i="27"/>
  <c r="M406" i="27"/>
  <c r="L406" i="27"/>
  <c r="K406" i="27"/>
  <c r="J406" i="27"/>
  <c r="I406" i="27"/>
  <c r="H406" i="27"/>
  <c r="G406" i="27"/>
  <c r="F406" i="27"/>
  <c r="E406" i="27"/>
  <c r="D406" i="27"/>
  <c r="C406" i="27"/>
  <c r="B406" i="27"/>
  <c r="O405" i="27"/>
  <c r="N405" i="27"/>
  <c r="M405" i="27"/>
  <c r="L405" i="27"/>
  <c r="K405" i="27"/>
  <c r="J405" i="27"/>
  <c r="I405" i="27"/>
  <c r="H405" i="27"/>
  <c r="G405" i="27"/>
  <c r="F405" i="27"/>
  <c r="E405" i="27"/>
  <c r="D405" i="27"/>
  <c r="C405" i="27"/>
  <c r="B405" i="27"/>
  <c r="O402" i="27"/>
  <c r="O439" i="27" s="1"/>
  <c r="N402" i="27"/>
  <c r="N458" i="27" s="1"/>
  <c r="M402" i="27"/>
  <c r="M458" i="27" s="1"/>
  <c r="L402" i="27"/>
  <c r="L452" i="27" s="1"/>
  <c r="K402" i="27"/>
  <c r="K452" i="27" s="1"/>
  <c r="J402" i="27"/>
  <c r="I402" i="27"/>
  <c r="I445" i="27" s="1"/>
  <c r="H402" i="27"/>
  <c r="H439" i="27" s="1"/>
  <c r="G402" i="27"/>
  <c r="G439" i="27" s="1"/>
  <c r="F402" i="27"/>
  <c r="F458" i="27" s="1"/>
  <c r="E402" i="27"/>
  <c r="E458" i="27" s="1"/>
  <c r="D402" i="27"/>
  <c r="D452" i="27" s="1"/>
  <c r="C402" i="27"/>
  <c r="C452" i="27" s="1"/>
  <c r="B402" i="27"/>
  <c r="O401" i="27"/>
  <c r="N401" i="27"/>
  <c r="M401" i="27"/>
  <c r="L401" i="27"/>
  <c r="K401" i="27"/>
  <c r="J401" i="27"/>
  <c r="I401" i="27"/>
  <c r="H401" i="27"/>
  <c r="G401" i="27"/>
  <c r="F401" i="27"/>
  <c r="E401" i="27"/>
  <c r="D401" i="27"/>
  <c r="C401" i="27"/>
  <c r="B401" i="27"/>
  <c r="O400" i="27"/>
  <c r="N400" i="27"/>
  <c r="M400" i="27"/>
  <c r="L400" i="27"/>
  <c r="K400" i="27"/>
  <c r="J400" i="27"/>
  <c r="I400" i="27"/>
  <c r="H400" i="27"/>
  <c r="G400" i="27"/>
  <c r="F400" i="27"/>
  <c r="E400" i="27"/>
  <c r="D400" i="27"/>
  <c r="C400" i="27"/>
  <c r="B400" i="27"/>
  <c r="O399" i="27"/>
  <c r="N399" i="27"/>
  <c r="M399" i="27"/>
  <c r="L399" i="27"/>
  <c r="K399" i="27"/>
  <c r="J399" i="27"/>
  <c r="I399" i="27"/>
  <c r="H399" i="27"/>
  <c r="G399" i="27"/>
  <c r="F399" i="27"/>
  <c r="E399" i="27"/>
  <c r="D399" i="27"/>
  <c r="C399" i="27"/>
  <c r="B399" i="27"/>
  <c r="L397" i="27"/>
  <c r="G397" i="27"/>
  <c r="D397" i="27"/>
  <c r="O396" i="27"/>
  <c r="O397" i="27" s="1"/>
  <c r="N396" i="27"/>
  <c r="N397" i="27" s="1"/>
  <c r="M396" i="27"/>
  <c r="M397" i="27" s="1"/>
  <c r="L396" i="27"/>
  <c r="K396" i="27"/>
  <c r="K397" i="27" s="1"/>
  <c r="J396" i="27"/>
  <c r="J397" i="27" s="1"/>
  <c r="I396" i="27"/>
  <c r="I397" i="27" s="1"/>
  <c r="H396" i="27"/>
  <c r="H397" i="27" s="1"/>
  <c r="G396" i="27"/>
  <c r="F396" i="27"/>
  <c r="F397" i="27" s="1"/>
  <c r="E396" i="27"/>
  <c r="E397" i="27" s="1"/>
  <c r="D396" i="27"/>
  <c r="C396" i="27"/>
  <c r="C397" i="27" s="1"/>
  <c r="B396" i="27"/>
  <c r="B397" i="27" s="1"/>
  <c r="O395" i="27"/>
  <c r="N395" i="27"/>
  <c r="M395" i="27"/>
  <c r="L395" i="27"/>
  <c r="K395" i="27"/>
  <c r="J395" i="27"/>
  <c r="I395" i="27"/>
  <c r="H395" i="27"/>
  <c r="G395" i="27"/>
  <c r="F395" i="27"/>
  <c r="E395" i="27"/>
  <c r="D395" i="27"/>
  <c r="C395" i="27"/>
  <c r="B395" i="27"/>
  <c r="O394" i="27"/>
  <c r="N394" i="27"/>
  <c r="M394" i="27"/>
  <c r="L394" i="27"/>
  <c r="K394" i="27"/>
  <c r="J394" i="27"/>
  <c r="I394" i="27"/>
  <c r="H394" i="27"/>
  <c r="G394" i="27"/>
  <c r="F394" i="27"/>
  <c r="E394" i="27"/>
  <c r="D394" i="27"/>
  <c r="C394" i="27"/>
  <c r="B394" i="27"/>
  <c r="O393" i="27"/>
  <c r="N393" i="27"/>
  <c r="M393" i="27"/>
  <c r="L393" i="27"/>
  <c r="K393" i="27"/>
  <c r="J393" i="27"/>
  <c r="I393" i="27"/>
  <c r="H393" i="27"/>
  <c r="G393" i="27"/>
  <c r="F393" i="27"/>
  <c r="E393" i="27"/>
  <c r="D393" i="27"/>
  <c r="C393" i="27"/>
  <c r="B393" i="27"/>
  <c r="J391" i="27"/>
  <c r="E391" i="27"/>
  <c r="B391" i="27"/>
  <c r="O390" i="27"/>
  <c r="N390" i="27"/>
  <c r="N391" i="27" s="1"/>
  <c r="M390" i="27"/>
  <c r="M391" i="27" s="1"/>
  <c r="L390" i="27"/>
  <c r="L391" i="27" s="1"/>
  <c r="K390" i="27"/>
  <c r="K391" i="27" s="1"/>
  <c r="J390" i="27"/>
  <c r="I390" i="27"/>
  <c r="I391" i="27" s="1"/>
  <c r="H390" i="27"/>
  <c r="H391" i="27" s="1"/>
  <c r="G390" i="27"/>
  <c r="F390" i="27"/>
  <c r="F391" i="27" s="1"/>
  <c r="E390" i="27"/>
  <c r="D390" i="27"/>
  <c r="D391" i="27" s="1"/>
  <c r="C390" i="27"/>
  <c r="C391" i="27" s="1"/>
  <c r="B390" i="27"/>
  <c r="O389" i="27"/>
  <c r="N389" i="27"/>
  <c r="M389" i="27"/>
  <c r="L389" i="27"/>
  <c r="K389" i="27"/>
  <c r="J389" i="27"/>
  <c r="I389" i="27"/>
  <c r="H389" i="27"/>
  <c r="G389" i="27"/>
  <c r="F389" i="27"/>
  <c r="E389" i="27"/>
  <c r="D389" i="27"/>
  <c r="C389" i="27"/>
  <c r="B389" i="27"/>
  <c r="O388" i="27"/>
  <c r="N388" i="27"/>
  <c r="M388" i="27"/>
  <c r="L388" i="27"/>
  <c r="K388" i="27"/>
  <c r="J388" i="27"/>
  <c r="I388" i="27"/>
  <c r="H388" i="27"/>
  <c r="G388" i="27"/>
  <c r="F388" i="27"/>
  <c r="E388" i="27"/>
  <c r="D388" i="27"/>
  <c r="C388" i="27"/>
  <c r="B388" i="27"/>
  <c r="O387" i="27"/>
  <c r="N387" i="27"/>
  <c r="M387" i="27"/>
  <c r="L387" i="27"/>
  <c r="K387" i="27"/>
  <c r="J387" i="27"/>
  <c r="I387" i="27"/>
  <c r="H387" i="27"/>
  <c r="G387" i="27"/>
  <c r="F387" i="27"/>
  <c r="E387" i="27"/>
  <c r="D387" i="27"/>
  <c r="C387" i="27"/>
  <c r="B387" i="27"/>
  <c r="G385" i="27"/>
  <c r="C385" i="27"/>
  <c r="O384" i="27"/>
  <c r="O385" i="27" s="1"/>
  <c r="N384" i="27"/>
  <c r="N385" i="27" s="1"/>
  <c r="M384" i="27"/>
  <c r="L384" i="27"/>
  <c r="L385" i="27" s="1"/>
  <c r="K384" i="27"/>
  <c r="J384" i="27"/>
  <c r="J385" i="27" s="1"/>
  <c r="I384" i="27"/>
  <c r="I385" i="27" s="1"/>
  <c r="H384" i="27"/>
  <c r="H385" i="27" s="1"/>
  <c r="G384" i="27"/>
  <c r="F384" i="27"/>
  <c r="F385" i="27" s="1"/>
  <c r="E384" i="27"/>
  <c r="D384" i="27"/>
  <c r="D385" i="27" s="1"/>
  <c r="C384" i="27"/>
  <c r="B384" i="27"/>
  <c r="B385" i="27" s="1"/>
  <c r="O383" i="27"/>
  <c r="N383" i="27"/>
  <c r="M383" i="27"/>
  <c r="L383" i="27"/>
  <c r="K383" i="27"/>
  <c r="J383" i="27"/>
  <c r="I383" i="27"/>
  <c r="H383" i="27"/>
  <c r="G383" i="27"/>
  <c r="F383" i="27"/>
  <c r="E383" i="27"/>
  <c r="D383" i="27"/>
  <c r="C383" i="27"/>
  <c r="B383" i="27"/>
  <c r="O382" i="27"/>
  <c r="N382" i="27"/>
  <c r="M382" i="27"/>
  <c r="L382" i="27"/>
  <c r="K382" i="27"/>
  <c r="J382" i="27"/>
  <c r="I382" i="27"/>
  <c r="H382" i="27"/>
  <c r="G382" i="27"/>
  <c r="F382" i="27"/>
  <c r="E382" i="27"/>
  <c r="D382" i="27"/>
  <c r="C382" i="27"/>
  <c r="B382" i="27"/>
  <c r="O381" i="27"/>
  <c r="N381" i="27"/>
  <c r="M381" i="27"/>
  <c r="L381" i="27"/>
  <c r="K381" i="27"/>
  <c r="J381" i="27"/>
  <c r="I381" i="27"/>
  <c r="H381" i="27"/>
  <c r="G381" i="27"/>
  <c r="F381" i="27"/>
  <c r="E381" i="27"/>
  <c r="D381" i="27"/>
  <c r="C381" i="27"/>
  <c r="B381" i="27"/>
  <c r="E379" i="27"/>
  <c r="O378" i="27"/>
  <c r="N378" i="27"/>
  <c r="N379" i="27" s="1"/>
  <c r="M378" i="27"/>
  <c r="M379" i="27" s="1"/>
  <c r="L378" i="27"/>
  <c r="L379" i="27" s="1"/>
  <c r="K378" i="27"/>
  <c r="J378" i="27"/>
  <c r="J379" i="27" s="1"/>
  <c r="I378" i="27"/>
  <c r="I379" i="27" s="1"/>
  <c r="H378" i="27"/>
  <c r="H379" i="27" s="1"/>
  <c r="G378" i="27"/>
  <c r="F378" i="27"/>
  <c r="F379" i="27" s="1"/>
  <c r="E378" i="27"/>
  <c r="D378" i="27"/>
  <c r="D379" i="27" s="1"/>
  <c r="C378" i="27"/>
  <c r="B378" i="27"/>
  <c r="B379" i="27" s="1"/>
  <c r="O377" i="27"/>
  <c r="N377" i="27"/>
  <c r="M377" i="27"/>
  <c r="L377" i="27"/>
  <c r="K377" i="27"/>
  <c r="J377" i="27"/>
  <c r="I377" i="27"/>
  <c r="H377" i="27"/>
  <c r="G377" i="27"/>
  <c r="F377" i="27"/>
  <c r="E377" i="27"/>
  <c r="D377" i="27"/>
  <c r="C377" i="27"/>
  <c r="B377" i="27"/>
  <c r="O376" i="27"/>
  <c r="N376" i="27"/>
  <c r="M376" i="27"/>
  <c r="L376" i="27"/>
  <c r="K376" i="27"/>
  <c r="J376" i="27"/>
  <c r="I376" i="27"/>
  <c r="H376" i="27"/>
  <c r="G376" i="27"/>
  <c r="F376" i="27"/>
  <c r="E376" i="27"/>
  <c r="D376" i="27"/>
  <c r="C376" i="27"/>
  <c r="B376" i="27"/>
  <c r="O375" i="27"/>
  <c r="N375" i="27"/>
  <c r="M375" i="27"/>
  <c r="L375" i="27"/>
  <c r="K375" i="27"/>
  <c r="J375" i="27"/>
  <c r="I375" i="27"/>
  <c r="H375" i="27"/>
  <c r="G375" i="27"/>
  <c r="F375" i="27"/>
  <c r="E375" i="27"/>
  <c r="D375" i="27"/>
  <c r="C375" i="27"/>
  <c r="B375" i="27"/>
  <c r="L373" i="27"/>
  <c r="D373" i="27"/>
  <c r="C373" i="27"/>
  <c r="O372" i="27"/>
  <c r="O373" i="27" s="1"/>
  <c r="N372" i="27"/>
  <c r="N373" i="27" s="1"/>
  <c r="M372" i="27"/>
  <c r="L372" i="27"/>
  <c r="K372" i="27"/>
  <c r="K373" i="27" s="1"/>
  <c r="J372" i="27"/>
  <c r="J373" i="27" s="1"/>
  <c r="I372" i="27"/>
  <c r="I373" i="27" s="1"/>
  <c r="H372" i="27"/>
  <c r="H373" i="27" s="1"/>
  <c r="G372" i="27"/>
  <c r="G373" i="27" s="1"/>
  <c r="F372" i="27"/>
  <c r="F373" i="27" s="1"/>
  <c r="E372" i="27"/>
  <c r="D372" i="27"/>
  <c r="C372" i="27"/>
  <c r="B372" i="27"/>
  <c r="B373" i="27" s="1"/>
  <c r="O371" i="27"/>
  <c r="N371" i="27"/>
  <c r="M371" i="27"/>
  <c r="L371" i="27"/>
  <c r="K371" i="27"/>
  <c r="J371" i="27"/>
  <c r="I371" i="27"/>
  <c r="H371" i="27"/>
  <c r="G371" i="27"/>
  <c r="F371" i="27"/>
  <c r="E371" i="27"/>
  <c r="D371" i="27"/>
  <c r="C371" i="27"/>
  <c r="B371" i="27"/>
  <c r="O370" i="27"/>
  <c r="N370" i="27"/>
  <c r="M370" i="27"/>
  <c r="L370" i="27"/>
  <c r="K370" i="27"/>
  <c r="J370" i="27"/>
  <c r="I370" i="27"/>
  <c r="H370" i="27"/>
  <c r="G370" i="27"/>
  <c r="F370" i="27"/>
  <c r="E370" i="27"/>
  <c r="D370" i="27"/>
  <c r="C370" i="27"/>
  <c r="B370" i="27"/>
  <c r="O369" i="27"/>
  <c r="N369" i="27"/>
  <c r="M369" i="27"/>
  <c r="L369" i="27"/>
  <c r="K369" i="27"/>
  <c r="J369" i="27"/>
  <c r="I369" i="27"/>
  <c r="H369" i="27"/>
  <c r="G369" i="27"/>
  <c r="F369" i="27"/>
  <c r="E369" i="27"/>
  <c r="D369" i="27"/>
  <c r="C369" i="27"/>
  <c r="B369" i="27"/>
  <c r="M367" i="27"/>
  <c r="J367" i="27"/>
  <c r="I367" i="27"/>
  <c r="B367" i="27"/>
  <c r="O366" i="27"/>
  <c r="O367" i="27" s="1"/>
  <c r="N366" i="27"/>
  <c r="N367" i="27" s="1"/>
  <c r="M366" i="27"/>
  <c r="L366" i="27"/>
  <c r="L367" i="27" s="1"/>
  <c r="K366" i="27"/>
  <c r="J366" i="27"/>
  <c r="I366" i="27"/>
  <c r="H366" i="27"/>
  <c r="H367" i="27" s="1"/>
  <c r="G366" i="27"/>
  <c r="G367" i="27" s="1"/>
  <c r="F366" i="27"/>
  <c r="F367" i="27" s="1"/>
  <c r="E366" i="27"/>
  <c r="D366" i="27"/>
  <c r="D367" i="27" s="1"/>
  <c r="C366" i="27"/>
  <c r="B366" i="27"/>
  <c r="O365" i="27"/>
  <c r="N365" i="27"/>
  <c r="M365" i="27"/>
  <c r="L365" i="27"/>
  <c r="K365" i="27"/>
  <c r="J365" i="27"/>
  <c r="I365" i="27"/>
  <c r="H365" i="27"/>
  <c r="G365" i="27"/>
  <c r="F365" i="27"/>
  <c r="E365" i="27"/>
  <c r="D365" i="27"/>
  <c r="C365" i="27"/>
  <c r="B365" i="27"/>
  <c r="O364" i="27"/>
  <c r="N364" i="27"/>
  <c r="M364" i="27"/>
  <c r="L364" i="27"/>
  <c r="K364" i="27"/>
  <c r="J364" i="27"/>
  <c r="I364" i="27"/>
  <c r="H364" i="27"/>
  <c r="G364" i="27"/>
  <c r="F364" i="27"/>
  <c r="E364" i="27"/>
  <c r="D364" i="27"/>
  <c r="C364" i="27"/>
  <c r="B364" i="27"/>
  <c r="O363" i="27"/>
  <c r="N363" i="27"/>
  <c r="M363" i="27"/>
  <c r="L363" i="27"/>
  <c r="K363" i="27"/>
  <c r="J363" i="27"/>
  <c r="I363" i="27"/>
  <c r="H363" i="27"/>
  <c r="G363" i="27"/>
  <c r="F363" i="27"/>
  <c r="E363" i="27"/>
  <c r="D363" i="27"/>
  <c r="C363" i="27"/>
  <c r="B363" i="27"/>
  <c r="O361" i="27"/>
  <c r="N361" i="27"/>
  <c r="H361" i="27"/>
  <c r="G361" i="27"/>
  <c r="O360" i="27"/>
  <c r="N360" i="27"/>
  <c r="M360" i="27"/>
  <c r="L360" i="27"/>
  <c r="L361" i="27" s="1"/>
  <c r="K360" i="27"/>
  <c r="K361" i="27" s="1"/>
  <c r="J360" i="27"/>
  <c r="J361" i="27" s="1"/>
  <c r="I360" i="27"/>
  <c r="I361" i="27" s="1"/>
  <c r="H360" i="27"/>
  <c r="G360" i="27"/>
  <c r="F360" i="27"/>
  <c r="F361" i="27" s="1"/>
  <c r="E360" i="27"/>
  <c r="D360" i="27"/>
  <c r="D361" i="27" s="1"/>
  <c r="C360" i="27"/>
  <c r="B360" i="27"/>
  <c r="B361" i="27" s="1"/>
  <c r="O359" i="27"/>
  <c r="N359" i="27"/>
  <c r="M359" i="27"/>
  <c r="L359" i="27"/>
  <c r="K359" i="27"/>
  <c r="J359" i="27"/>
  <c r="I359" i="27"/>
  <c r="H359" i="27"/>
  <c r="G359" i="27"/>
  <c r="F359" i="27"/>
  <c r="E359" i="27"/>
  <c r="D359" i="27"/>
  <c r="C359" i="27"/>
  <c r="B359" i="27"/>
  <c r="O358" i="27"/>
  <c r="N358" i="27"/>
  <c r="M358" i="27"/>
  <c r="L358" i="27"/>
  <c r="K358" i="27"/>
  <c r="J358" i="27"/>
  <c r="I358" i="27"/>
  <c r="H358" i="27"/>
  <c r="G358" i="27"/>
  <c r="F358" i="27"/>
  <c r="E358" i="27"/>
  <c r="D358" i="27"/>
  <c r="C358" i="27"/>
  <c r="B358" i="27"/>
  <c r="O357" i="27"/>
  <c r="N357" i="27"/>
  <c r="M357" i="27"/>
  <c r="L357" i="27"/>
  <c r="K357" i="27"/>
  <c r="J357" i="27"/>
  <c r="I357" i="27"/>
  <c r="H357" i="27"/>
  <c r="G357" i="27"/>
  <c r="F357" i="27"/>
  <c r="E357" i="27"/>
  <c r="D357" i="27"/>
  <c r="C357" i="27"/>
  <c r="B357" i="27"/>
  <c r="F355" i="27"/>
  <c r="O354" i="27"/>
  <c r="O355" i="27" s="1"/>
  <c r="N354" i="27"/>
  <c r="N355" i="27" s="1"/>
  <c r="M354" i="27"/>
  <c r="L354" i="27"/>
  <c r="L355" i="27" s="1"/>
  <c r="K354" i="27"/>
  <c r="J354" i="27"/>
  <c r="J355" i="27" s="1"/>
  <c r="I354" i="27"/>
  <c r="I355" i="27" s="1"/>
  <c r="H354" i="27"/>
  <c r="H355" i="27" s="1"/>
  <c r="G354" i="27"/>
  <c r="G355" i="27" s="1"/>
  <c r="F354" i="27"/>
  <c r="E354" i="27"/>
  <c r="D354" i="27"/>
  <c r="D355" i="27" s="1"/>
  <c r="C354" i="27"/>
  <c r="B354" i="27"/>
  <c r="B355" i="27" s="1"/>
  <c r="O353" i="27"/>
  <c r="N353" i="27"/>
  <c r="M353" i="27"/>
  <c r="L353" i="27"/>
  <c r="K353" i="27"/>
  <c r="J353" i="27"/>
  <c r="I353" i="27"/>
  <c r="H353" i="27"/>
  <c r="G353" i="27"/>
  <c r="F353" i="27"/>
  <c r="E353" i="27"/>
  <c r="D353" i="27"/>
  <c r="C353" i="27"/>
  <c r="B353" i="27"/>
  <c r="O352" i="27"/>
  <c r="N352" i="27"/>
  <c r="M352" i="27"/>
  <c r="L352" i="27"/>
  <c r="K352" i="27"/>
  <c r="J352" i="27"/>
  <c r="I352" i="27"/>
  <c r="H352" i="27"/>
  <c r="G352" i="27"/>
  <c r="F352" i="27"/>
  <c r="E352" i="27"/>
  <c r="D352" i="27"/>
  <c r="C352" i="27"/>
  <c r="B352" i="27"/>
  <c r="O351" i="27"/>
  <c r="N351" i="27"/>
  <c r="M351" i="27"/>
  <c r="L351" i="27"/>
  <c r="K351" i="27"/>
  <c r="J351" i="27"/>
  <c r="I351" i="27"/>
  <c r="H351" i="27"/>
  <c r="G351" i="27"/>
  <c r="F351" i="27"/>
  <c r="E351" i="27"/>
  <c r="D351" i="27"/>
  <c r="C351" i="27"/>
  <c r="B351" i="27"/>
  <c r="BJ215" i="27"/>
  <c r="BD215" i="27"/>
  <c r="BB215" i="27"/>
  <c r="AT215" i="27"/>
  <c r="AN215" i="27"/>
  <c r="AH215" i="27"/>
  <c r="AF215" i="27"/>
  <c r="R215" i="27"/>
  <c r="N215" i="27"/>
  <c r="BL213" i="27"/>
  <c r="BL215" i="27" s="1"/>
  <c r="BK213" i="27"/>
  <c r="BK215" i="27" s="1"/>
  <c r="BJ213" i="27"/>
  <c r="BI213" i="27"/>
  <c r="BI215" i="27" s="1"/>
  <c r="BH213" i="27"/>
  <c r="BH215" i="27" s="1"/>
  <c r="BG213" i="27"/>
  <c r="BG215" i="27" s="1"/>
  <c r="BF213" i="27"/>
  <c r="BF215" i="27" s="1"/>
  <c r="BE213" i="27"/>
  <c r="BE215" i="27" s="1"/>
  <c r="BD213" i="27"/>
  <c r="BC213" i="27"/>
  <c r="BC215" i="27" s="1"/>
  <c r="BB213" i="27"/>
  <c r="BA213" i="27"/>
  <c r="BA215" i="27" s="1"/>
  <c r="AZ213" i="27"/>
  <c r="AZ215" i="27" s="1"/>
  <c r="AY213" i="27"/>
  <c r="AY215" i="27" s="1"/>
  <c r="AX213" i="27"/>
  <c r="AX215" i="27" s="1"/>
  <c r="AW213" i="27"/>
  <c r="AW215" i="27" s="1"/>
  <c r="AV213" i="27"/>
  <c r="AV215" i="27" s="1"/>
  <c r="AU213" i="27"/>
  <c r="AU215" i="27" s="1"/>
  <c r="AT213" i="27"/>
  <c r="AS213" i="27"/>
  <c r="AS215" i="27" s="1"/>
  <c r="AR213" i="27"/>
  <c r="AR215" i="27" s="1"/>
  <c r="AQ213" i="27"/>
  <c r="AQ215" i="27" s="1"/>
  <c r="AP213" i="27"/>
  <c r="AP215" i="27" s="1"/>
  <c r="AO213" i="27"/>
  <c r="AO215" i="27" s="1"/>
  <c r="AN213" i="27"/>
  <c r="AM213" i="27"/>
  <c r="AM215" i="27" s="1"/>
  <c r="AL213" i="27"/>
  <c r="AL215" i="27" s="1"/>
  <c r="AK213" i="27"/>
  <c r="AK215" i="27" s="1"/>
  <c r="AJ213" i="27"/>
  <c r="AJ215" i="27" s="1"/>
  <c r="AI213" i="27"/>
  <c r="AI215" i="27" s="1"/>
  <c r="AH213" i="27"/>
  <c r="AG213" i="27"/>
  <c r="AG215" i="27" s="1"/>
  <c r="AF213" i="27"/>
  <c r="AE213" i="27"/>
  <c r="AE215" i="27" s="1"/>
  <c r="AD213" i="27"/>
  <c r="AD215" i="27" s="1"/>
  <c r="AC213" i="27"/>
  <c r="AC215" i="27" s="1"/>
  <c r="AB213" i="27"/>
  <c r="AB215" i="27" s="1"/>
  <c r="AA213" i="27"/>
  <c r="AA215" i="27" s="1"/>
  <c r="Z213" i="27"/>
  <c r="Z215" i="27" s="1"/>
  <c r="Y213" i="27"/>
  <c r="Y215" i="27" s="1"/>
  <c r="X213" i="27"/>
  <c r="X215" i="27" s="1"/>
  <c r="W213" i="27"/>
  <c r="W215" i="27" s="1"/>
  <c r="V213" i="27"/>
  <c r="V215" i="27" s="1"/>
  <c r="U213" i="27"/>
  <c r="U215" i="27" s="1"/>
  <c r="T213" i="27"/>
  <c r="T215" i="27" s="1"/>
  <c r="S213" i="27"/>
  <c r="S215" i="27" s="1"/>
  <c r="R213" i="27"/>
  <c r="Q213" i="27"/>
  <c r="Q215" i="27" s="1"/>
  <c r="P213" i="27"/>
  <c r="P215" i="27" s="1"/>
  <c r="O213" i="27"/>
  <c r="O215" i="27" s="1"/>
  <c r="N213" i="27"/>
  <c r="M213" i="27"/>
  <c r="M215" i="27" s="1"/>
  <c r="L213" i="27"/>
  <c r="L215" i="27" s="1"/>
  <c r="K213" i="27"/>
  <c r="K215" i="27" s="1"/>
  <c r="J213" i="27"/>
  <c r="J215" i="27" s="1"/>
  <c r="L543" i="27" s="1"/>
  <c r="I213" i="27"/>
  <c r="I215" i="27" s="1"/>
  <c r="M542" i="27" s="1"/>
  <c r="H213" i="27"/>
  <c r="H215" i="27" s="1"/>
  <c r="M543" i="27" s="1"/>
  <c r="G213" i="27"/>
  <c r="G215" i="27" s="1"/>
  <c r="N540" i="27" s="1"/>
  <c r="N544" i="27" s="1"/>
  <c r="F213" i="27"/>
  <c r="F215" i="27" s="1"/>
  <c r="N541" i="27" s="1"/>
  <c r="E213" i="27"/>
  <c r="E215" i="27" s="1"/>
  <c r="N542" i="27" s="1"/>
  <c r="D213" i="27"/>
  <c r="D215" i="27" s="1"/>
  <c r="N543" i="27" s="1"/>
  <c r="C213" i="27"/>
  <c r="C215" i="27" s="1"/>
  <c r="O540" i="27" s="1"/>
  <c r="B213" i="27"/>
  <c r="B215" i="27" s="1"/>
  <c r="O541" i="27" s="1"/>
  <c r="BE124" i="27"/>
  <c r="AY124" i="27"/>
  <c r="AW124" i="27"/>
  <c r="AV124" i="27"/>
  <c r="AO124" i="27"/>
  <c r="AI124" i="27"/>
  <c r="AG124" i="27"/>
  <c r="Y124" i="27"/>
  <c r="R124" i="27"/>
  <c r="K124" i="27"/>
  <c r="J124" i="27"/>
  <c r="L426" i="27" s="1"/>
  <c r="BK123" i="27"/>
  <c r="BJ123" i="27"/>
  <c r="BI123" i="27"/>
  <c r="BH123" i="27"/>
  <c r="BG123" i="27"/>
  <c r="BF123" i="27"/>
  <c r="BE123" i="27"/>
  <c r="BD123" i="27"/>
  <c r="BC123" i="27"/>
  <c r="BK122" i="27"/>
  <c r="BK124" i="27" s="1"/>
  <c r="BJ122" i="27"/>
  <c r="BJ124" i="27" s="1"/>
  <c r="BI122" i="27"/>
  <c r="BI124" i="27" s="1"/>
  <c r="BI125" i="27" s="1"/>
  <c r="BH122" i="27"/>
  <c r="BH124" i="27" s="1"/>
  <c r="BH125" i="27" s="1"/>
  <c r="BG122" i="27"/>
  <c r="BG124" i="27" s="1"/>
  <c r="BG125" i="27" s="1"/>
  <c r="BF122" i="27"/>
  <c r="BF124" i="27" s="1"/>
  <c r="BF125" i="27" s="1"/>
  <c r="BE122" i="27"/>
  <c r="BD122" i="27"/>
  <c r="BD124" i="27" s="1"/>
  <c r="BC122" i="27"/>
  <c r="BC124" i="27" s="1"/>
  <c r="BB122" i="27"/>
  <c r="BB124" i="27" s="1"/>
  <c r="BA122" i="27"/>
  <c r="BA124" i="27" s="1"/>
  <c r="AZ122" i="27"/>
  <c r="AZ124" i="27" s="1"/>
  <c r="AY122" i="27"/>
  <c r="AX122" i="27"/>
  <c r="AX124" i="27" s="1"/>
  <c r="AW122" i="27"/>
  <c r="AV122" i="27"/>
  <c r="AU122" i="27"/>
  <c r="AU124" i="27" s="1"/>
  <c r="AT122" i="27"/>
  <c r="AT124" i="27" s="1"/>
  <c r="AS122" i="27"/>
  <c r="AS124" i="27" s="1"/>
  <c r="AR122" i="27"/>
  <c r="AR124" i="27" s="1"/>
  <c r="AQ122" i="27"/>
  <c r="AQ124" i="27" s="1"/>
  <c r="AP122" i="27"/>
  <c r="AP124" i="27" s="1"/>
  <c r="AO122" i="27"/>
  <c r="AN122" i="27"/>
  <c r="AN124" i="27" s="1"/>
  <c r="AM122" i="27"/>
  <c r="AM124" i="27" s="1"/>
  <c r="AL122" i="27"/>
  <c r="AL124" i="27" s="1"/>
  <c r="AK122" i="27"/>
  <c r="AK124" i="27" s="1"/>
  <c r="AJ122" i="27"/>
  <c r="AJ124" i="27" s="1"/>
  <c r="AI122" i="27"/>
  <c r="AH122" i="27"/>
  <c r="AH124" i="27" s="1"/>
  <c r="AG122" i="27"/>
  <c r="AF122" i="27"/>
  <c r="AF124" i="27" s="1"/>
  <c r="AE122" i="27"/>
  <c r="AE124" i="27" s="1"/>
  <c r="AD122" i="27"/>
  <c r="AD124" i="27" s="1"/>
  <c r="AC122" i="27"/>
  <c r="AC124" i="27" s="1"/>
  <c r="AB122" i="27"/>
  <c r="AB124" i="27" s="1"/>
  <c r="AA122" i="27"/>
  <c r="AA124" i="27" s="1"/>
  <c r="Z122" i="27"/>
  <c r="Z124" i="27" s="1"/>
  <c r="Y122" i="27"/>
  <c r="X122" i="27"/>
  <c r="X124" i="27" s="1"/>
  <c r="W122" i="27"/>
  <c r="W124" i="27" s="1"/>
  <c r="V122" i="27"/>
  <c r="V124" i="27" s="1"/>
  <c r="U122" i="27"/>
  <c r="U124" i="27" s="1"/>
  <c r="T122" i="27"/>
  <c r="T124" i="27" s="1"/>
  <c r="S122" i="27"/>
  <c r="S124" i="27" s="1"/>
  <c r="R122" i="27"/>
  <c r="Q122" i="27"/>
  <c r="Q124" i="27" s="1"/>
  <c r="P122" i="27"/>
  <c r="P124" i="27" s="1"/>
  <c r="O122" i="27"/>
  <c r="O124" i="27" s="1"/>
  <c r="N122" i="27"/>
  <c r="N124" i="27" s="1"/>
  <c r="M122" i="27"/>
  <c r="M124" i="27" s="1"/>
  <c r="L122" i="27"/>
  <c r="L124" i="27" s="1"/>
  <c r="K122" i="27"/>
  <c r="J122" i="27"/>
  <c r="I122" i="27"/>
  <c r="I124" i="27" s="1"/>
  <c r="M425" i="27" s="1"/>
  <c r="H122" i="27"/>
  <c r="H124" i="27" s="1"/>
  <c r="M426" i="27" s="1"/>
  <c r="M427" i="27" s="1"/>
  <c r="G122" i="27"/>
  <c r="G124" i="27" s="1"/>
  <c r="N423" i="27" s="1"/>
  <c r="F122" i="27"/>
  <c r="F124" i="27" s="1"/>
  <c r="N424" i="27" s="1"/>
  <c r="E122" i="27"/>
  <c r="E124" i="27" s="1"/>
  <c r="D122" i="27"/>
  <c r="D124" i="27" s="1"/>
  <c r="N426" i="27" s="1"/>
  <c r="N427" i="27" s="1"/>
  <c r="C122" i="27"/>
  <c r="C124" i="27" s="1"/>
  <c r="O423" i="27" s="1"/>
  <c r="B122" i="27"/>
  <c r="B124" i="27" s="1"/>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C121" i="27"/>
  <c r="B121"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C120" i="27"/>
  <c r="B120" i="27"/>
  <c r="BK119" i="27"/>
  <c r="BJ119" i="27"/>
  <c r="BI119" i="27"/>
  <c r="BH119" i="27"/>
  <c r="BG119" i="27"/>
  <c r="BF119" i="27"/>
  <c r="BE119" i="27"/>
  <c r="BD119" i="27"/>
  <c r="BC119" i="27"/>
  <c r="BB119" i="27"/>
  <c r="BB123" i="27" s="1"/>
  <c r="BB125" i="27" s="1"/>
  <c r="BA119" i="27"/>
  <c r="BA123" i="27" s="1"/>
  <c r="BA125" i="27" s="1"/>
  <c r="AZ119" i="27"/>
  <c r="AY119" i="27"/>
  <c r="AY123" i="27" s="1"/>
  <c r="AX119" i="27"/>
  <c r="AW119" i="27"/>
  <c r="AW123" i="27" s="1"/>
  <c r="AV119" i="27"/>
  <c r="AU119" i="27"/>
  <c r="AT119" i="27"/>
  <c r="AT123" i="27" s="1"/>
  <c r="AT125" i="27" s="1"/>
  <c r="AS119" i="27"/>
  <c r="AS123" i="27" s="1"/>
  <c r="AS125" i="27" s="1"/>
  <c r="AR119" i="27"/>
  <c r="AQ119" i="27"/>
  <c r="AQ123" i="27" s="1"/>
  <c r="AP119" i="27"/>
  <c r="AO119" i="27"/>
  <c r="AO123" i="27" s="1"/>
  <c r="AO125" i="27" s="1"/>
  <c r="AN119" i="27"/>
  <c r="AM119" i="27"/>
  <c r="AL119" i="27"/>
  <c r="AL123" i="27" s="1"/>
  <c r="AL125" i="27" s="1"/>
  <c r="AK119" i="27"/>
  <c r="AK123" i="27" s="1"/>
  <c r="AK125" i="27" s="1"/>
  <c r="AJ119" i="27"/>
  <c r="AI119" i="27"/>
  <c r="AI123" i="27" s="1"/>
  <c r="AH119" i="27"/>
  <c r="AG119" i="27"/>
  <c r="AG123" i="27" s="1"/>
  <c r="AF119" i="27"/>
  <c r="AE119" i="27"/>
  <c r="AD119" i="27"/>
  <c r="AD123" i="27" s="1"/>
  <c r="AD125" i="27" s="1"/>
  <c r="AC119" i="27"/>
  <c r="AC123" i="27" s="1"/>
  <c r="AC125" i="27" s="1"/>
  <c r="AB119" i="27"/>
  <c r="AA119" i="27"/>
  <c r="AA123" i="27" s="1"/>
  <c r="Z119" i="27"/>
  <c r="Y119" i="27"/>
  <c r="Y123" i="27" s="1"/>
  <c r="Y125" i="27" s="1"/>
  <c r="X119" i="27"/>
  <c r="W119" i="27"/>
  <c r="V119" i="27"/>
  <c r="V123" i="27" s="1"/>
  <c r="V125" i="27" s="1"/>
  <c r="U119" i="27"/>
  <c r="U123" i="27" s="1"/>
  <c r="U125" i="27" s="1"/>
  <c r="T119" i="27"/>
  <c r="S119" i="27"/>
  <c r="S123" i="27" s="1"/>
  <c r="R119" i="27"/>
  <c r="Q119" i="27"/>
  <c r="Q123" i="27" s="1"/>
  <c r="P119" i="27"/>
  <c r="O119" i="27"/>
  <c r="N119" i="27"/>
  <c r="N123" i="27" s="1"/>
  <c r="N125" i="27" s="1"/>
  <c r="M119" i="27"/>
  <c r="M123" i="27" s="1"/>
  <c r="M125" i="27" s="1"/>
  <c r="L119" i="27"/>
  <c r="K119" i="27"/>
  <c r="K123" i="27" s="1"/>
  <c r="J119" i="27"/>
  <c r="I119" i="27"/>
  <c r="I123" i="27" s="1"/>
  <c r="H119" i="27"/>
  <c r="G119" i="27"/>
  <c r="F119" i="27"/>
  <c r="F123" i="27" s="1"/>
  <c r="F125" i="27" s="1"/>
  <c r="N430" i="27" s="1"/>
  <c r="E119" i="27"/>
  <c r="E123" i="27" s="1"/>
  <c r="E125" i="27" s="1"/>
  <c r="D119" i="27"/>
  <c r="C119" i="27"/>
  <c r="C123" i="27" s="1"/>
  <c r="O417" i="27" s="1"/>
  <c r="B119" i="27"/>
  <c r="O661" i="24"/>
  <c r="O661" i="26"/>
  <c r="O661" i="25"/>
  <c r="O661" i="22"/>
  <c r="N721" i="26"/>
  <c r="O720" i="26"/>
  <c r="M717" i="26"/>
  <c r="N716" i="26"/>
  <c r="N717" i="26" s="1"/>
  <c r="L713" i="26"/>
  <c r="M712" i="26"/>
  <c r="L709" i="26"/>
  <c r="L711" i="26" s="1"/>
  <c r="K709" i="26"/>
  <c r="L708" i="26"/>
  <c r="M708" i="26" s="1"/>
  <c r="J705" i="26"/>
  <c r="K704" i="26"/>
  <c r="L704" i="26" s="1"/>
  <c r="I701" i="26"/>
  <c r="J700" i="26"/>
  <c r="K700" i="26" s="1"/>
  <c r="H697" i="26"/>
  <c r="I696" i="26"/>
  <c r="I697" i="26" s="1"/>
  <c r="G693" i="26"/>
  <c r="H692" i="26"/>
  <c r="H693" i="26" s="1"/>
  <c r="F689" i="26"/>
  <c r="G688" i="26"/>
  <c r="G689" i="26" s="1"/>
  <c r="E685" i="26"/>
  <c r="F684" i="26"/>
  <c r="F685" i="26" s="1"/>
  <c r="D681" i="26"/>
  <c r="E680" i="26"/>
  <c r="F680" i="26" s="1"/>
  <c r="G680" i="26" s="1"/>
  <c r="C677" i="26"/>
  <c r="E676" i="26"/>
  <c r="E677" i="26" s="1"/>
  <c r="D676" i="26"/>
  <c r="D677" i="26" s="1"/>
  <c r="D679" i="26" s="1"/>
  <c r="B673" i="26"/>
  <c r="C672" i="26"/>
  <c r="D672" i="26" s="1"/>
  <c r="N669" i="26"/>
  <c r="O664"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N608" i="26"/>
  <c r="E608" i="26"/>
  <c r="O602" i="26"/>
  <c r="O608" i="26" s="1"/>
  <c r="N602" i="26"/>
  <c r="M602" i="26"/>
  <c r="M608" i="26" s="1"/>
  <c r="L602" i="26"/>
  <c r="K602" i="26"/>
  <c r="K608" i="26" s="1"/>
  <c r="J602" i="26"/>
  <c r="I602" i="26"/>
  <c r="H602" i="26"/>
  <c r="H608" i="26" s="1"/>
  <c r="G602" i="26"/>
  <c r="G608" i="26" s="1"/>
  <c r="F602" i="26"/>
  <c r="F608" i="26" s="1"/>
  <c r="E602" i="26"/>
  <c r="D602" i="26"/>
  <c r="C602" i="26"/>
  <c r="C608" i="26" s="1"/>
  <c r="B602" i="26"/>
  <c r="B608" i="26" s="1"/>
  <c r="O601" i="26"/>
  <c r="N601" i="26"/>
  <c r="N607" i="26" s="1"/>
  <c r="M601" i="26"/>
  <c r="L601" i="26"/>
  <c r="L607" i="26" s="1"/>
  <c r="K601" i="26"/>
  <c r="K607" i="26" s="1"/>
  <c r="J601" i="26"/>
  <c r="I601" i="26"/>
  <c r="I607" i="26" s="1"/>
  <c r="H601" i="26"/>
  <c r="H607" i="26" s="1"/>
  <c r="G601" i="26"/>
  <c r="F601" i="26"/>
  <c r="F607" i="26" s="1"/>
  <c r="E601" i="26"/>
  <c r="D601" i="26"/>
  <c r="C601" i="26"/>
  <c r="C607" i="26" s="1"/>
  <c r="B601" i="26"/>
  <c r="O600" i="26"/>
  <c r="O606" i="26" s="1"/>
  <c r="N600" i="26"/>
  <c r="N606" i="26" s="1"/>
  <c r="M600" i="26"/>
  <c r="L600" i="26"/>
  <c r="L606" i="26" s="1"/>
  <c r="K600" i="26"/>
  <c r="J600" i="26"/>
  <c r="I600" i="26"/>
  <c r="H600" i="26"/>
  <c r="G600" i="26"/>
  <c r="G606" i="26" s="1"/>
  <c r="F600" i="26"/>
  <c r="F606" i="26" s="1"/>
  <c r="E600" i="26"/>
  <c r="D600" i="26"/>
  <c r="D606" i="26" s="1"/>
  <c r="C600" i="26"/>
  <c r="C606" i="26" s="1"/>
  <c r="B600" i="26"/>
  <c r="O599" i="26"/>
  <c r="N599" i="26"/>
  <c r="M599" i="26"/>
  <c r="M605" i="26" s="1"/>
  <c r="L599" i="26"/>
  <c r="L605" i="26" s="1"/>
  <c r="K599" i="26"/>
  <c r="J599" i="26"/>
  <c r="J605" i="26" s="1"/>
  <c r="I599" i="26"/>
  <c r="I605" i="26" s="1"/>
  <c r="H599" i="26"/>
  <c r="G599" i="26"/>
  <c r="F599" i="26"/>
  <c r="E599" i="26"/>
  <c r="E605" i="26" s="1"/>
  <c r="D599" i="26"/>
  <c r="C599" i="26"/>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L581" i="26" s="1"/>
  <c r="K578" i="26"/>
  <c r="J578" i="26"/>
  <c r="I578" i="26"/>
  <c r="H578" i="26"/>
  <c r="G578" i="26"/>
  <c r="F578" i="26"/>
  <c r="E578" i="26"/>
  <c r="D578" i="26"/>
  <c r="C578" i="26"/>
  <c r="B578" i="26"/>
  <c r="O577" i="26"/>
  <c r="N577" i="26"/>
  <c r="M577" i="26"/>
  <c r="M581" i="26" s="1"/>
  <c r="L577" i="26"/>
  <c r="K577" i="26"/>
  <c r="J577" i="26"/>
  <c r="J581" i="26" s="1"/>
  <c r="I577" i="26"/>
  <c r="H577" i="26"/>
  <c r="G577" i="26"/>
  <c r="F577" i="26"/>
  <c r="E577" i="26"/>
  <c r="D577" i="26"/>
  <c r="C577" i="26"/>
  <c r="B577" i="26"/>
  <c r="B581" i="26" s="1"/>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43" i="26"/>
  <c r="O542"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E536" i="26" s="1"/>
  <c r="D533" i="26"/>
  <c r="C533" i="26"/>
  <c r="B533" i="26"/>
  <c r="O532" i="26"/>
  <c r="N532" i="26"/>
  <c r="M532" i="26"/>
  <c r="L532" i="26"/>
  <c r="K532" i="26"/>
  <c r="K536" i="26" s="1"/>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L524" i="26"/>
  <c r="K524" i="26"/>
  <c r="J524" i="26"/>
  <c r="I524" i="26"/>
  <c r="H524" i="26"/>
  <c r="G524" i="26"/>
  <c r="F524" i="26"/>
  <c r="E524" i="26"/>
  <c r="D524" i="26"/>
  <c r="C524" i="26"/>
  <c r="B524" i="26"/>
  <c r="O519" i="26"/>
  <c r="N519" i="26"/>
  <c r="M519" i="26"/>
  <c r="L519" i="26"/>
  <c r="K519" i="26"/>
  <c r="J519" i="26"/>
  <c r="I519" i="26"/>
  <c r="H519" i="26"/>
  <c r="G519" i="26"/>
  <c r="F519" i="26"/>
  <c r="E519" i="26"/>
  <c r="E520" i="26" s="1"/>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L490" i="26" s="1"/>
  <c r="K486" i="26"/>
  <c r="J486" i="26"/>
  <c r="I486" i="26"/>
  <c r="H486" i="26"/>
  <c r="G486" i="26"/>
  <c r="F486" i="26"/>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G484" i="26" s="1"/>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L468" i="26"/>
  <c r="K468" i="26"/>
  <c r="J468" i="26"/>
  <c r="I468" i="26"/>
  <c r="H468" i="26"/>
  <c r="G468" i="26"/>
  <c r="F468" i="26"/>
  <c r="E468" i="26"/>
  <c r="D468" i="26"/>
  <c r="C468" i="26"/>
  <c r="B468" i="26"/>
  <c r="O464" i="26"/>
  <c r="N464" i="26"/>
  <c r="N510" i="26" s="1"/>
  <c r="M464" i="26"/>
  <c r="L464" i="26"/>
  <c r="K464" i="26"/>
  <c r="J464" i="26"/>
  <c r="I464" i="26"/>
  <c r="I510" i="26" s="1"/>
  <c r="H464" i="26"/>
  <c r="G464" i="26"/>
  <c r="F464" i="26"/>
  <c r="F510" i="26" s="1"/>
  <c r="E464" i="26"/>
  <c r="D464" i="26"/>
  <c r="C464" i="26"/>
  <c r="B464" i="26"/>
  <c r="O463" i="26"/>
  <c r="O509" i="26" s="1"/>
  <c r="N463" i="26"/>
  <c r="M463" i="26"/>
  <c r="L463" i="26"/>
  <c r="L509" i="26" s="1"/>
  <c r="K463" i="26"/>
  <c r="J463" i="26"/>
  <c r="I463" i="26"/>
  <c r="H463" i="26"/>
  <c r="G463" i="26"/>
  <c r="G509" i="26" s="1"/>
  <c r="F463" i="26"/>
  <c r="E463" i="26"/>
  <c r="D463" i="26"/>
  <c r="D509" i="26" s="1"/>
  <c r="C463" i="26"/>
  <c r="B463" i="26"/>
  <c r="O462" i="26"/>
  <c r="N462" i="26"/>
  <c r="M462" i="26"/>
  <c r="M508" i="26" s="1"/>
  <c r="L462" i="26"/>
  <c r="K462" i="26"/>
  <c r="J462" i="26"/>
  <c r="J508" i="26" s="1"/>
  <c r="I462" i="26"/>
  <c r="H462" i="26"/>
  <c r="G462" i="26"/>
  <c r="F462" i="26"/>
  <c r="E462" i="26"/>
  <c r="E508" i="26" s="1"/>
  <c r="D462" i="26"/>
  <c r="C462" i="26"/>
  <c r="B462" i="26"/>
  <c r="B508" i="26" s="1"/>
  <c r="O461" i="26"/>
  <c r="N461" i="26"/>
  <c r="M461" i="26"/>
  <c r="L461" i="26"/>
  <c r="K461" i="26"/>
  <c r="J461" i="26"/>
  <c r="I461" i="26"/>
  <c r="H461" i="26"/>
  <c r="H507" i="26" s="1"/>
  <c r="G461" i="26"/>
  <c r="F461" i="26"/>
  <c r="E461" i="26"/>
  <c r="D461" i="26"/>
  <c r="C461" i="26"/>
  <c r="C507" i="26" s="1"/>
  <c r="B461" i="26"/>
  <c r="O457" i="26"/>
  <c r="O648" i="26" s="1"/>
  <c r="N457" i="26"/>
  <c r="N648" i="26" s="1"/>
  <c r="N655" i="26" s="1"/>
  <c r="M457" i="26"/>
  <c r="M648" i="26" s="1"/>
  <c r="M655" i="26" s="1"/>
  <c r="L457" i="26"/>
  <c r="L648" i="26" s="1"/>
  <c r="L655" i="26" s="1"/>
  <c r="K457" i="26"/>
  <c r="K648" i="26" s="1"/>
  <c r="K655" i="26" s="1"/>
  <c r="J457" i="26"/>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K452" i="26" s="1"/>
  <c r="J451" i="26"/>
  <c r="I451" i="26"/>
  <c r="H451" i="26"/>
  <c r="G451" i="26"/>
  <c r="F451" i="26"/>
  <c r="E451" i="26"/>
  <c r="D451" i="26"/>
  <c r="C451" i="26"/>
  <c r="C452" i="26" s="1"/>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N439" i="26" s="1"/>
  <c r="M438" i="26"/>
  <c r="L438" i="26"/>
  <c r="K438" i="26"/>
  <c r="J438" i="26"/>
  <c r="I438" i="26"/>
  <c r="H438" i="26"/>
  <c r="G438" i="26"/>
  <c r="F438" i="26"/>
  <c r="F439" i="26" s="1"/>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O431" i="26"/>
  <c r="O425" i="26"/>
  <c r="O419" i="26"/>
  <c r="O414" i="26"/>
  <c r="O415" i="26" s="1"/>
  <c r="N414" i="26"/>
  <c r="M414" i="26"/>
  <c r="L414" i="26"/>
  <c r="K414" i="26"/>
  <c r="K415" i="26" s="1"/>
  <c r="J414" i="26"/>
  <c r="I414" i="26"/>
  <c r="H414" i="26"/>
  <c r="G414" i="26"/>
  <c r="G415" i="26" s="1"/>
  <c r="F414" i="26"/>
  <c r="E414" i="26"/>
  <c r="D414" i="26"/>
  <c r="C414" i="26"/>
  <c r="C415" i="26" s="1"/>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9" i="26"/>
  <c r="C409" i="26"/>
  <c r="O408" i="26"/>
  <c r="N408" i="26"/>
  <c r="M408" i="26"/>
  <c r="L408" i="26"/>
  <c r="L409" i="26" s="1"/>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O445" i="26" s="1"/>
  <c r="N402" i="26"/>
  <c r="M402" i="26"/>
  <c r="M439" i="26" s="1"/>
  <c r="L402" i="26"/>
  <c r="L452" i="26" s="1"/>
  <c r="K402" i="26"/>
  <c r="J402" i="26"/>
  <c r="I402" i="26"/>
  <c r="I452" i="26" s="1"/>
  <c r="H402" i="26"/>
  <c r="H439" i="26" s="1"/>
  <c r="G402" i="26"/>
  <c r="G445" i="26" s="1"/>
  <c r="F402" i="26"/>
  <c r="E402" i="26"/>
  <c r="E439" i="26" s="1"/>
  <c r="D402" i="26"/>
  <c r="D452" i="26" s="1"/>
  <c r="C402" i="26"/>
  <c r="B402" i="26"/>
  <c r="B452"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M396" i="26"/>
  <c r="M397" i="26" s="1"/>
  <c r="L396" i="26"/>
  <c r="L397" i="26" s="1"/>
  <c r="K396" i="26"/>
  <c r="K397" i="26" s="1"/>
  <c r="J396" i="26"/>
  <c r="I396" i="26"/>
  <c r="I397" i="26" s="1"/>
  <c r="H396" i="26"/>
  <c r="G396" i="26"/>
  <c r="G397" i="26" s="1"/>
  <c r="F396" i="26"/>
  <c r="E396" i="26"/>
  <c r="E397" i="26" s="1"/>
  <c r="D396" i="26"/>
  <c r="D397" i="26" s="1"/>
  <c r="C396" i="26"/>
  <c r="C397" i="26" s="1"/>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N390" i="26"/>
  <c r="M390" i="26"/>
  <c r="M391" i="26" s="1"/>
  <c r="L390" i="26"/>
  <c r="K390" i="26"/>
  <c r="K391" i="26" s="1"/>
  <c r="J390" i="26"/>
  <c r="I390" i="26"/>
  <c r="I391" i="26" s="1"/>
  <c r="H390" i="26"/>
  <c r="G390" i="26"/>
  <c r="F390" i="26"/>
  <c r="E390" i="26"/>
  <c r="D390" i="26"/>
  <c r="C390" i="26"/>
  <c r="C391" i="26" s="1"/>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H385" i="26"/>
  <c r="C385" i="26"/>
  <c r="O384" i="26"/>
  <c r="N384" i="26"/>
  <c r="M384" i="26"/>
  <c r="L384" i="26"/>
  <c r="L385" i="26" s="1"/>
  <c r="K384" i="26"/>
  <c r="K385" i="26" s="1"/>
  <c r="J384" i="26"/>
  <c r="I384" i="26"/>
  <c r="I385" i="26" s="1"/>
  <c r="H384" i="26"/>
  <c r="G384" i="26"/>
  <c r="F384" i="26"/>
  <c r="E384" i="26"/>
  <c r="D384" i="26"/>
  <c r="D385" i="26" s="1"/>
  <c r="C384" i="26"/>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L379" i="26"/>
  <c r="D379" i="26"/>
  <c r="O378" i="26"/>
  <c r="O379" i="26" s="1"/>
  <c r="N378" i="26"/>
  <c r="N379" i="26" s="1"/>
  <c r="M378" i="26"/>
  <c r="M379" i="26" s="1"/>
  <c r="L378" i="26"/>
  <c r="K378" i="26"/>
  <c r="K379" i="26" s="1"/>
  <c r="J378" i="26"/>
  <c r="I378" i="26"/>
  <c r="I379" i="26" s="1"/>
  <c r="H378" i="26"/>
  <c r="G378" i="26"/>
  <c r="G379" i="26" s="1"/>
  <c r="F378" i="26"/>
  <c r="F379" i="26" s="1"/>
  <c r="E378" i="26"/>
  <c r="E379" i="26" s="1"/>
  <c r="D378" i="26"/>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D373" i="26"/>
  <c r="O372" i="26"/>
  <c r="O373" i="26" s="1"/>
  <c r="N372" i="26"/>
  <c r="M372" i="26"/>
  <c r="L372" i="26"/>
  <c r="K372" i="26"/>
  <c r="K373" i="26" s="1"/>
  <c r="J372" i="26"/>
  <c r="I372" i="26"/>
  <c r="I373" i="26" s="1"/>
  <c r="H372" i="26"/>
  <c r="G372" i="26"/>
  <c r="G373" i="26" s="1"/>
  <c r="F372" i="26"/>
  <c r="E372" i="26"/>
  <c r="D372" i="26"/>
  <c r="C372" i="26"/>
  <c r="C373" i="26" s="1"/>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G367" i="26"/>
  <c r="O366" i="26"/>
  <c r="O367" i="26" s="1"/>
  <c r="N366" i="26"/>
  <c r="M366" i="26"/>
  <c r="L366" i="26"/>
  <c r="K366" i="26"/>
  <c r="K367" i="26" s="1"/>
  <c r="J366" i="26"/>
  <c r="I366" i="26"/>
  <c r="I367" i="26" s="1"/>
  <c r="H366" i="26"/>
  <c r="H367" i="26" s="1"/>
  <c r="G366" i="26"/>
  <c r="F366" i="26"/>
  <c r="E366" i="26"/>
  <c r="D366" i="26"/>
  <c r="C366" i="26"/>
  <c r="C367" i="26" s="1"/>
  <c r="B366" i="26"/>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I361" i="26"/>
  <c r="F361" i="26"/>
  <c r="C361" i="26"/>
  <c r="O360" i="26"/>
  <c r="O361" i="26" s="1"/>
  <c r="N360" i="26"/>
  <c r="N361" i="26" s="1"/>
  <c r="M360" i="26"/>
  <c r="L360" i="26"/>
  <c r="K360" i="26"/>
  <c r="K361" i="26" s="1"/>
  <c r="J360" i="26"/>
  <c r="I360" i="26"/>
  <c r="H360" i="26"/>
  <c r="H361" i="26" s="1"/>
  <c r="G360" i="26"/>
  <c r="G361" i="26" s="1"/>
  <c r="F360" i="26"/>
  <c r="E360" i="26"/>
  <c r="D360" i="26"/>
  <c r="C360" i="26"/>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L354" i="26"/>
  <c r="L355" i="26" s="1"/>
  <c r="K354" i="26"/>
  <c r="K355" i="26" s="1"/>
  <c r="J354" i="26"/>
  <c r="I354" i="26"/>
  <c r="I355" i="26" s="1"/>
  <c r="H354" i="26"/>
  <c r="H355" i="26" s="1"/>
  <c r="G354" i="26"/>
  <c r="G355" i="26" s="1"/>
  <c r="F354" i="26"/>
  <c r="F355" i="26" s="1"/>
  <c r="E354" i="26"/>
  <c r="D354" i="26"/>
  <c r="D355" i="26" s="1"/>
  <c r="C354" i="26"/>
  <c r="C355" i="26" s="1"/>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I215" i="26"/>
  <c r="AX215" i="26"/>
  <c r="C541" i="26" s="1"/>
  <c r="AD215" i="26"/>
  <c r="H541" i="26" s="1"/>
  <c r="M215" i="26"/>
  <c r="L542" i="26" s="1"/>
  <c r="F215" i="26"/>
  <c r="N541" i="26" s="1"/>
  <c r="BL213" i="26"/>
  <c r="BL215" i="26" s="1"/>
  <c r="BK213" i="26"/>
  <c r="BK215" i="26" s="1"/>
  <c r="BJ213" i="26"/>
  <c r="BJ215" i="26" s="1"/>
  <c r="BI213" i="26"/>
  <c r="BH213" i="26"/>
  <c r="BH215" i="26" s="1"/>
  <c r="BG213" i="26"/>
  <c r="BG215" i="26" s="1"/>
  <c r="BF213" i="26"/>
  <c r="BF215" i="26" s="1"/>
  <c r="BE213" i="26"/>
  <c r="BE215" i="26" s="1"/>
  <c r="BD213" i="26"/>
  <c r="BD215" i="26" s="1"/>
  <c r="BC213" i="26"/>
  <c r="BC215" i="26" s="1"/>
  <c r="B540" i="26" s="1"/>
  <c r="BB213" i="26"/>
  <c r="BB215" i="26" s="1"/>
  <c r="B541" i="26" s="1"/>
  <c r="BA213" i="26"/>
  <c r="BA215" i="26" s="1"/>
  <c r="B542" i="26" s="1"/>
  <c r="AZ213" i="26"/>
  <c r="AZ215" i="26" s="1"/>
  <c r="B543" i="26" s="1"/>
  <c r="AY213" i="26"/>
  <c r="AY215" i="26" s="1"/>
  <c r="C540" i="26" s="1"/>
  <c r="AX213" i="26"/>
  <c r="AW213" i="26"/>
  <c r="AW215" i="26" s="1"/>
  <c r="C542" i="26" s="1"/>
  <c r="AV213" i="26"/>
  <c r="AV215" i="26" s="1"/>
  <c r="C543" i="26" s="1"/>
  <c r="AU213" i="26"/>
  <c r="AU215" i="26" s="1"/>
  <c r="D540" i="26" s="1"/>
  <c r="AT213" i="26"/>
  <c r="AT215" i="26" s="1"/>
  <c r="D541" i="26" s="1"/>
  <c r="AS213" i="26"/>
  <c r="AS215" i="26" s="1"/>
  <c r="D542" i="26" s="1"/>
  <c r="AR213" i="26"/>
  <c r="AR215" i="26" s="1"/>
  <c r="D543" i="26" s="1"/>
  <c r="AQ213" i="26"/>
  <c r="AQ215" i="26" s="1"/>
  <c r="E540" i="26" s="1"/>
  <c r="AP213" i="26"/>
  <c r="AP215" i="26" s="1"/>
  <c r="E541" i="26" s="1"/>
  <c r="AO213" i="26"/>
  <c r="AO215" i="26" s="1"/>
  <c r="E542" i="26" s="1"/>
  <c r="AN213" i="26"/>
  <c r="AN215" i="26" s="1"/>
  <c r="E543" i="26" s="1"/>
  <c r="AM213" i="26"/>
  <c r="AM215" i="26" s="1"/>
  <c r="F540" i="26" s="1"/>
  <c r="AL213" i="26"/>
  <c r="AL215" i="26" s="1"/>
  <c r="F541" i="26" s="1"/>
  <c r="AK213" i="26"/>
  <c r="AK215" i="26" s="1"/>
  <c r="F542" i="26" s="1"/>
  <c r="AJ213" i="26"/>
  <c r="AJ215" i="26" s="1"/>
  <c r="F543" i="26" s="1"/>
  <c r="AI213" i="26"/>
  <c r="AI215" i="26" s="1"/>
  <c r="G540" i="26" s="1"/>
  <c r="AH213" i="26"/>
  <c r="AH215" i="26" s="1"/>
  <c r="G541" i="26" s="1"/>
  <c r="AG213" i="26"/>
  <c r="AG215" i="26" s="1"/>
  <c r="G542" i="26" s="1"/>
  <c r="AF213" i="26"/>
  <c r="AF215" i="26" s="1"/>
  <c r="G543" i="26" s="1"/>
  <c r="AE213" i="26"/>
  <c r="AE215" i="26" s="1"/>
  <c r="H540" i="26" s="1"/>
  <c r="AD213" i="26"/>
  <c r="AC213" i="26"/>
  <c r="AC215" i="26" s="1"/>
  <c r="H542" i="26" s="1"/>
  <c r="AB213" i="26"/>
  <c r="AB215" i="26" s="1"/>
  <c r="H543" i="26" s="1"/>
  <c r="AA213" i="26"/>
  <c r="AA215" i="26" s="1"/>
  <c r="I540" i="26" s="1"/>
  <c r="Z213" i="26"/>
  <c r="Z215" i="26" s="1"/>
  <c r="I541" i="26" s="1"/>
  <c r="Y213" i="26"/>
  <c r="Y215" i="26" s="1"/>
  <c r="I542" i="26" s="1"/>
  <c r="X213" i="26"/>
  <c r="X215" i="26" s="1"/>
  <c r="I543" i="26" s="1"/>
  <c r="W213" i="26"/>
  <c r="W215" i="26" s="1"/>
  <c r="J540" i="26" s="1"/>
  <c r="V213" i="26"/>
  <c r="V215" i="26" s="1"/>
  <c r="J541" i="26" s="1"/>
  <c r="U213" i="26"/>
  <c r="U215" i="26" s="1"/>
  <c r="J542" i="26" s="1"/>
  <c r="T213" i="26"/>
  <c r="T215" i="26" s="1"/>
  <c r="J543" i="26" s="1"/>
  <c r="S213" i="26"/>
  <c r="S215" i="26" s="1"/>
  <c r="K540" i="26" s="1"/>
  <c r="R213" i="26"/>
  <c r="R215" i="26" s="1"/>
  <c r="K541" i="26" s="1"/>
  <c r="Q213" i="26"/>
  <c r="Q215" i="26" s="1"/>
  <c r="K542" i="26" s="1"/>
  <c r="P213" i="26"/>
  <c r="P215" i="26" s="1"/>
  <c r="K543" i="26" s="1"/>
  <c r="O213" i="26"/>
  <c r="O215" i="26" s="1"/>
  <c r="L540" i="26" s="1"/>
  <c r="N213" i="26"/>
  <c r="N215" i="26" s="1"/>
  <c r="L541" i="26" s="1"/>
  <c r="M213" i="26"/>
  <c r="L213" i="26"/>
  <c r="L215" i="26" s="1"/>
  <c r="L543" i="26" s="1"/>
  <c r="K213" i="26"/>
  <c r="K215" i="26" s="1"/>
  <c r="M540" i="26" s="1"/>
  <c r="J213" i="26"/>
  <c r="J215" i="26" s="1"/>
  <c r="M541" i="26" s="1"/>
  <c r="I213" i="26"/>
  <c r="I215" i="26" s="1"/>
  <c r="M542" i="26" s="1"/>
  <c r="H213" i="26"/>
  <c r="H215" i="26" s="1"/>
  <c r="M543" i="26" s="1"/>
  <c r="G213" i="26"/>
  <c r="G215" i="26" s="1"/>
  <c r="N540" i="26" s="1"/>
  <c r="F213" i="26"/>
  <c r="E213" i="26"/>
  <c r="E215" i="26" s="1"/>
  <c r="N542" i="26" s="1"/>
  <c r="D213" i="26"/>
  <c r="D215" i="26" s="1"/>
  <c r="N543" i="26" s="1"/>
  <c r="C213" i="26"/>
  <c r="C215" i="26" s="1"/>
  <c r="O540" i="26" s="1"/>
  <c r="B213" i="26"/>
  <c r="B215" i="26" s="1"/>
  <c r="O541" i="26" s="1"/>
  <c r="BG124" i="26"/>
  <c r="AS124" i="26"/>
  <c r="D425" i="26" s="1"/>
  <c r="AH124" i="26"/>
  <c r="G424" i="26" s="1"/>
  <c r="AC124" i="26"/>
  <c r="H425" i="26" s="1"/>
  <c r="M124" i="26"/>
  <c r="L425" i="26" s="1"/>
  <c r="BK123" i="26"/>
  <c r="BJ123" i="26"/>
  <c r="BI123" i="26"/>
  <c r="BH123" i="26"/>
  <c r="BG123" i="26"/>
  <c r="BF123" i="26"/>
  <c r="BE123" i="26"/>
  <c r="BD123" i="26"/>
  <c r="BC123" i="26"/>
  <c r="B417" i="26" s="1"/>
  <c r="BK122" i="26"/>
  <c r="BK124" i="26" s="1"/>
  <c r="BK125" i="26" s="1"/>
  <c r="BJ122" i="26"/>
  <c r="BJ124" i="26" s="1"/>
  <c r="BI122" i="26"/>
  <c r="BI124" i="26" s="1"/>
  <c r="BI125" i="26" s="1"/>
  <c r="BH122" i="26"/>
  <c r="BH124" i="26" s="1"/>
  <c r="BG122" i="26"/>
  <c r="BF122" i="26"/>
  <c r="BF124" i="26" s="1"/>
  <c r="BE122" i="26"/>
  <c r="BE124" i="26" s="1"/>
  <c r="BD122" i="26"/>
  <c r="BD124" i="26" s="1"/>
  <c r="BC122" i="26"/>
  <c r="BC124" i="26" s="1"/>
  <c r="B423" i="26" s="1"/>
  <c r="BB122" i="26"/>
  <c r="BB124" i="26" s="1"/>
  <c r="B424" i="26" s="1"/>
  <c r="BA122" i="26"/>
  <c r="BA124" i="26" s="1"/>
  <c r="B425" i="26" s="1"/>
  <c r="AZ122" i="26"/>
  <c r="AZ124" i="26" s="1"/>
  <c r="B426" i="26" s="1"/>
  <c r="AY122" i="26"/>
  <c r="AY124" i="26" s="1"/>
  <c r="C423" i="26" s="1"/>
  <c r="AX122" i="26"/>
  <c r="AX124" i="26" s="1"/>
  <c r="C424" i="26" s="1"/>
  <c r="AW122" i="26"/>
  <c r="AW124" i="26" s="1"/>
  <c r="C425" i="26" s="1"/>
  <c r="AV122" i="26"/>
  <c r="AV124" i="26" s="1"/>
  <c r="C426" i="26" s="1"/>
  <c r="C427" i="26" s="1"/>
  <c r="AU122" i="26"/>
  <c r="AU124" i="26" s="1"/>
  <c r="D423" i="26" s="1"/>
  <c r="AT122" i="26"/>
  <c r="AT124" i="26" s="1"/>
  <c r="D424" i="26" s="1"/>
  <c r="AS122" i="26"/>
  <c r="AR122" i="26"/>
  <c r="AR124" i="26" s="1"/>
  <c r="D426" i="26" s="1"/>
  <c r="AQ122" i="26"/>
  <c r="AQ124" i="26" s="1"/>
  <c r="E423" i="26" s="1"/>
  <c r="AP122" i="26"/>
  <c r="AP124" i="26" s="1"/>
  <c r="E424" i="26" s="1"/>
  <c r="AO122" i="26"/>
  <c r="AO124" i="26" s="1"/>
  <c r="E425" i="26" s="1"/>
  <c r="AN122" i="26"/>
  <c r="AN124" i="26" s="1"/>
  <c r="E426" i="26" s="1"/>
  <c r="AM122" i="26"/>
  <c r="AM124" i="26" s="1"/>
  <c r="F423" i="26" s="1"/>
  <c r="AL122" i="26"/>
  <c r="AL124" i="26" s="1"/>
  <c r="F424" i="26" s="1"/>
  <c r="AK122" i="26"/>
  <c r="AK124" i="26" s="1"/>
  <c r="F425" i="26" s="1"/>
  <c r="AJ122" i="26"/>
  <c r="AJ124" i="26" s="1"/>
  <c r="F426" i="26" s="1"/>
  <c r="F427" i="26" s="1"/>
  <c r="AI122" i="26"/>
  <c r="AI124" i="26" s="1"/>
  <c r="G423" i="26" s="1"/>
  <c r="AH122" i="26"/>
  <c r="AG122" i="26"/>
  <c r="AG124" i="26" s="1"/>
  <c r="G425" i="26" s="1"/>
  <c r="AF122" i="26"/>
  <c r="AF124" i="26" s="1"/>
  <c r="G426" i="26" s="1"/>
  <c r="AE122" i="26"/>
  <c r="AE124" i="26" s="1"/>
  <c r="H423" i="26" s="1"/>
  <c r="AD122" i="26"/>
  <c r="AD124" i="26" s="1"/>
  <c r="H424" i="26" s="1"/>
  <c r="AC122" i="26"/>
  <c r="AB122" i="26"/>
  <c r="AB124" i="26" s="1"/>
  <c r="H426" i="26" s="1"/>
  <c r="H427" i="26" s="1"/>
  <c r="AA122" i="26"/>
  <c r="AA124" i="26" s="1"/>
  <c r="I423" i="26" s="1"/>
  <c r="Z122" i="26"/>
  <c r="Z124" i="26" s="1"/>
  <c r="I424" i="26" s="1"/>
  <c r="Y122" i="26"/>
  <c r="Y124" i="26" s="1"/>
  <c r="I425" i="26" s="1"/>
  <c r="X122" i="26"/>
  <c r="X124" i="26" s="1"/>
  <c r="I426" i="26" s="1"/>
  <c r="W122" i="26"/>
  <c r="W124" i="26" s="1"/>
  <c r="J423" i="26" s="1"/>
  <c r="V122" i="26"/>
  <c r="V124" i="26" s="1"/>
  <c r="J424" i="26" s="1"/>
  <c r="U122" i="26"/>
  <c r="U124" i="26" s="1"/>
  <c r="J425" i="26" s="1"/>
  <c r="T122" i="26"/>
  <c r="T124" i="26" s="1"/>
  <c r="J426" i="26" s="1"/>
  <c r="S122" i="26"/>
  <c r="S124" i="26" s="1"/>
  <c r="K423" i="26" s="1"/>
  <c r="R122" i="26"/>
  <c r="R124" i="26" s="1"/>
  <c r="K424" i="26" s="1"/>
  <c r="Q122" i="26"/>
  <c r="Q124" i="26" s="1"/>
  <c r="K425" i="26" s="1"/>
  <c r="P122" i="26"/>
  <c r="P124" i="26" s="1"/>
  <c r="K426" i="26" s="1"/>
  <c r="K427" i="26" s="1"/>
  <c r="O122" i="26"/>
  <c r="O124" i="26" s="1"/>
  <c r="L423" i="26" s="1"/>
  <c r="N122" i="26"/>
  <c r="N124" i="26" s="1"/>
  <c r="L424" i="26" s="1"/>
  <c r="M122" i="26"/>
  <c r="L122" i="26"/>
  <c r="L124" i="26" s="1"/>
  <c r="L426" i="26" s="1"/>
  <c r="K122" i="26"/>
  <c r="K124" i="26" s="1"/>
  <c r="M423" i="26" s="1"/>
  <c r="J122" i="26"/>
  <c r="J124" i="26" s="1"/>
  <c r="M424" i="26" s="1"/>
  <c r="I122" i="26"/>
  <c r="I124" i="26" s="1"/>
  <c r="M425" i="26" s="1"/>
  <c r="H122" i="26"/>
  <c r="H124" i="26" s="1"/>
  <c r="M426" i="26" s="1"/>
  <c r="G122" i="26"/>
  <c r="G124" i="26" s="1"/>
  <c r="N423" i="26" s="1"/>
  <c r="F122" i="26"/>
  <c r="F124" i="26" s="1"/>
  <c r="N424" i="26" s="1"/>
  <c r="E122" i="26"/>
  <c r="E124" i="26" s="1"/>
  <c r="N425" i="26" s="1"/>
  <c r="D122" i="26"/>
  <c r="D124" i="26" s="1"/>
  <c r="N426" i="26" s="1"/>
  <c r="N427" i="26" s="1"/>
  <c r="C122" i="26"/>
  <c r="C124" i="26" s="1"/>
  <c r="O423" i="26" s="1"/>
  <c r="B122" i="26"/>
  <c r="B124" i="26" s="1"/>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A119" i="26"/>
  <c r="AZ119" i="26"/>
  <c r="AY119" i="26"/>
  <c r="AY123" i="26" s="1"/>
  <c r="AX119" i="26"/>
  <c r="AW119" i="26"/>
  <c r="AV119" i="26"/>
  <c r="AU119" i="26"/>
  <c r="AT119" i="26"/>
  <c r="AS119" i="26"/>
  <c r="AR119" i="26"/>
  <c r="AQ119" i="26"/>
  <c r="AQ123" i="26" s="1"/>
  <c r="AP119" i="26"/>
  <c r="AO119" i="26"/>
  <c r="AN119" i="26"/>
  <c r="AM119" i="26"/>
  <c r="AL119" i="26"/>
  <c r="AK119" i="26"/>
  <c r="AJ119" i="26"/>
  <c r="AI119" i="26"/>
  <c r="AI123" i="26" s="1"/>
  <c r="AH119" i="26"/>
  <c r="AG119" i="26"/>
  <c r="AF119" i="26"/>
  <c r="AE119" i="26"/>
  <c r="AD119" i="26"/>
  <c r="AC119" i="26"/>
  <c r="AB119" i="26"/>
  <c r="AA119" i="26"/>
  <c r="AA123" i="26" s="1"/>
  <c r="Z119" i="26"/>
  <c r="Y119" i="26"/>
  <c r="X119" i="26"/>
  <c r="W119" i="26"/>
  <c r="V119" i="26"/>
  <c r="U119" i="26"/>
  <c r="T119" i="26"/>
  <c r="S119" i="26"/>
  <c r="S123" i="26" s="1"/>
  <c r="R119" i="26"/>
  <c r="Q119" i="26"/>
  <c r="P119" i="26"/>
  <c r="O119" i="26"/>
  <c r="N119" i="26"/>
  <c r="M119" i="26"/>
  <c r="L119" i="26"/>
  <c r="K119" i="26"/>
  <c r="K123" i="26" s="1"/>
  <c r="J119" i="26"/>
  <c r="I119" i="26"/>
  <c r="H119" i="26"/>
  <c r="G119" i="26"/>
  <c r="F119" i="26"/>
  <c r="E119" i="26"/>
  <c r="D119" i="26"/>
  <c r="C119" i="26"/>
  <c r="C123" i="26" s="1"/>
  <c r="B119" i="26"/>
  <c r="O719" i="32" l="1"/>
  <c r="O718" i="32"/>
  <c r="I688" i="32"/>
  <c r="H689" i="32"/>
  <c r="H691" i="32" s="1"/>
  <c r="H681" i="32"/>
  <c r="H683" i="32" s="1"/>
  <c r="I680" i="32"/>
  <c r="E590" i="32"/>
  <c r="D590" i="32"/>
  <c r="L505" i="32"/>
  <c r="H568" i="32"/>
  <c r="C505" i="32"/>
  <c r="L658" i="32"/>
  <c r="E632" i="32"/>
  <c r="C590" i="32"/>
  <c r="D632" i="32"/>
  <c r="F590" i="32"/>
  <c r="D640" i="32"/>
  <c r="C643" i="32"/>
  <c r="H658" i="32"/>
  <c r="D634" i="32"/>
  <c r="G558" i="32"/>
  <c r="E557" i="32"/>
  <c r="C597" i="32"/>
  <c r="B529" i="32"/>
  <c r="F568" i="32"/>
  <c r="J555" i="32"/>
  <c r="H511" i="32"/>
  <c r="H597" i="32"/>
  <c r="E603" i="32"/>
  <c r="M529" i="32"/>
  <c r="M568" i="32"/>
  <c r="H466" i="32"/>
  <c r="G504" i="32"/>
  <c r="H521" i="32"/>
  <c r="M505" i="32"/>
  <c r="H505" i="32"/>
  <c r="E538" i="32"/>
  <c r="K522" i="32"/>
  <c r="G505" i="32"/>
  <c r="G568" i="32"/>
  <c r="M521" i="32"/>
  <c r="L538" i="32"/>
  <c r="M538" i="32"/>
  <c r="N530" i="32"/>
  <c r="G632" i="32"/>
  <c r="H545" i="32"/>
  <c r="C545" i="32"/>
  <c r="E505" i="32"/>
  <c r="I466" i="32"/>
  <c r="H530" i="32"/>
  <c r="F522" i="32"/>
  <c r="K537" i="32"/>
  <c r="E643" i="32"/>
  <c r="O530" i="32"/>
  <c r="K538" i="32"/>
  <c r="F557" i="32"/>
  <c r="F505" i="32"/>
  <c r="D505" i="32"/>
  <c r="L537" i="32"/>
  <c r="D589" i="32"/>
  <c r="M640" i="32"/>
  <c r="F644" i="32"/>
  <c r="H557" i="32"/>
  <c r="G589" i="32"/>
  <c r="D529" i="32"/>
  <c r="J529" i="32"/>
  <c r="K589" i="32"/>
  <c r="F643" i="32"/>
  <c r="N505" i="32"/>
  <c r="O505" i="32"/>
  <c r="K568" i="32"/>
  <c r="G634" i="32"/>
  <c r="N644" i="32"/>
  <c r="G590" i="32"/>
  <c r="N504" i="32"/>
  <c r="F658" i="32"/>
  <c r="F504" i="32"/>
  <c r="B658" i="32"/>
  <c r="I590" i="32"/>
  <c r="K521" i="32"/>
  <c r="M504" i="32"/>
  <c r="I589" i="32"/>
  <c r="M537" i="32"/>
  <c r="H529" i="32"/>
  <c r="O558" i="32"/>
  <c r="M571" i="32"/>
  <c r="M556" i="32"/>
  <c r="I603" i="32"/>
  <c r="I645" i="32"/>
  <c r="I632" i="32"/>
  <c r="N556" i="32"/>
  <c r="I558" i="32"/>
  <c r="C537" i="32"/>
  <c r="I640" i="32"/>
  <c r="G640" i="32"/>
  <c r="I634" i="32"/>
  <c r="G530" i="32"/>
  <c r="J521" i="32"/>
  <c r="L556" i="32"/>
  <c r="B537" i="32"/>
  <c r="J504" i="32"/>
  <c r="O557" i="32"/>
  <c r="H645" i="32"/>
  <c r="L665" i="32"/>
  <c r="D665" i="32"/>
  <c r="K665" i="32"/>
  <c r="C665" i="32"/>
  <c r="J665" i="32"/>
  <c r="B665" i="32"/>
  <c r="I665" i="32"/>
  <c r="H665" i="32"/>
  <c r="N665" i="32"/>
  <c r="F665" i="32"/>
  <c r="G665" i="32"/>
  <c r="E665" i="32"/>
  <c r="O665" i="32"/>
  <c r="M665" i="32"/>
  <c r="M642" i="32"/>
  <c r="M645" i="32" s="1"/>
  <c r="M658" i="32"/>
  <c r="M597" i="32"/>
  <c r="M511" i="32"/>
  <c r="M545" i="32"/>
  <c r="M466" i="32"/>
  <c r="D642" i="32"/>
  <c r="D645" i="32" s="1"/>
  <c r="D511" i="32"/>
  <c r="D504" i="32"/>
  <c r="D466" i="32"/>
  <c r="B649" i="32"/>
  <c r="C650" i="32" s="1"/>
  <c r="B634" i="32"/>
  <c r="B632" i="32"/>
  <c r="B603" i="32"/>
  <c r="B589" i="32"/>
  <c r="L529" i="32"/>
  <c r="L697" i="32"/>
  <c r="L699" i="32" s="1"/>
  <c r="M696" i="32"/>
  <c r="C653" i="32"/>
  <c r="C656" i="32"/>
  <c r="D521" i="32"/>
  <c r="D522" i="32"/>
  <c r="E522" i="32"/>
  <c r="K597" i="32"/>
  <c r="J568" i="32"/>
  <c r="F570" i="32"/>
  <c r="F555" i="32"/>
  <c r="F556" i="32"/>
  <c r="F571" i="32"/>
  <c r="F537" i="32"/>
  <c r="K545" i="32"/>
  <c r="F521" i="32"/>
  <c r="O723" i="32"/>
  <c r="O722" i="32"/>
  <c r="H685" i="32"/>
  <c r="H687" i="32" s="1"/>
  <c r="I684" i="32"/>
  <c r="G650" i="32"/>
  <c r="G656" i="32"/>
  <c r="G653" i="32"/>
  <c r="E642" i="32"/>
  <c r="E645" i="32" s="1"/>
  <c r="E658" i="32"/>
  <c r="E511" i="32"/>
  <c r="E597" i="32"/>
  <c r="E466" i="32"/>
  <c r="E545" i="32"/>
  <c r="O597" i="32"/>
  <c r="C538" i="32"/>
  <c r="D650" i="32"/>
  <c r="D656" i="32"/>
  <c r="D653" i="32"/>
  <c r="N568" i="32"/>
  <c r="K529" i="32"/>
  <c r="K530" i="32"/>
  <c r="L530" i="32"/>
  <c r="H551" i="32"/>
  <c r="H512" i="32"/>
  <c r="F650" i="32"/>
  <c r="F656" i="32"/>
  <c r="F653" i="32"/>
  <c r="B568" i="32"/>
  <c r="F529" i="32"/>
  <c r="L570" i="32"/>
  <c r="L555" i="32"/>
  <c r="O504" i="32"/>
  <c r="D568" i="32"/>
  <c r="N521" i="32"/>
  <c r="L545" i="32"/>
  <c r="O658" i="32"/>
  <c r="O704" i="32"/>
  <c r="O705" i="32" s="1"/>
  <c r="N705" i="32"/>
  <c r="N707" i="32" s="1"/>
  <c r="O589" i="32"/>
  <c r="N650" i="32"/>
  <c r="N656" i="32"/>
  <c r="N653" i="32"/>
  <c r="O568" i="32"/>
  <c r="L568" i="32"/>
  <c r="C529" i="32"/>
  <c r="C530" i="32"/>
  <c r="D530" i="32"/>
  <c r="O537" i="32"/>
  <c r="L558" i="32"/>
  <c r="L573" i="32"/>
  <c r="E537" i="32"/>
  <c r="D555" i="32"/>
  <c r="D570" i="32"/>
  <c r="K642" i="32"/>
  <c r="K645" i="32" s="1"/>
  <c r="K658" i="32"/>
  <c r="K466" i="32"/>
  <c r="K511" i="32"/>
  <c r="D545" i="32"/>
  <c r="G677" i="32"/>
  <c r="G679" i="32" s="1"/>
  <c r="H676" i="32"/>
  <c r="N589" i="32"/>
  <c r="E650" i="32"/>
  <c r="E656" i="32"/>
  <c r="E653" i="32"/>
  <c r="N658" i="32"/>
  <c r="L650" i="32"/>
  <c r="L656" i="32"/>
  <c r="L653" i="32"/>
  <c r="B545" i="32"/>
  <c r="L504" i="32"/>
  <c r="H538" i="32"/>
  <c r="H537" i="32"/>
  <c r="G642" i="32"/>
  <c r="G645" i="32" s="1"/>
  <c r="G658" i="32"/>
  <c r="G466" i="32"/>
  <c r="G511" i="32"/>
  <c r="H513" i="32" s="1"/>
  <c r="D558" i="32"/>
  <c r="D573" i="32"/>
  <c r="C642" i="32"/>
  <c r="C645" i="32" s="1"/>
  <c r="C658" i="32"/>
  <c r="C466" i="32"/>
  <c r="C511" i="32"/>
  <c r="N545" i="32"/>
  <c r="J693" i="32"/>
  <c r="J695" i="32" s="1"/>
  <c r="K692" i="32"/>
  <c r="N713" i="32"/>
  <c r="N715" i="32" s="1"/>
  <c r="O712" i="32"/>
  <c r="O713" i="32" s="1"/>
  <c r="L701" i="32"/>
  <c r="L703" i="32" s="1"/>
  <c r="M700" i="32"/>
  <c r="H632" i="32"/>
  <c r="H649" i="32"/>
  <c r="I650" i="32" s="1"/>
  <c r="H634" i="32"/>
  <c r="H590" i="32"/>
  <c r="H603" i="32"/>
  <c r="H589" i="32"/>
  <c r="G545" i="32"/>
  <c r="E589" i="32"/>
  <c r="E568" i="32"/>
  <c r="J537" i="32"/>
  <c r="J538" i="32"/>
  <c r="K653" i="32"/>
  <c r="K656" i="32"/>
  <c r="G537" i="32"/>
  <c r="J572" i="32"/>
  <c r="J557" i="32"/>
  <c r="O650" i="32"/>
  <c r="O663" i="32" s="1"/>
  <c r="E529" i="32"/>
  <c r="C570" i="32"/>
  <c r="C555" i="32"/>
  <c r="F545" i="32"/>
  <c r="O642" i="32"/>
  <c r="O645" i="32" s="1"/>
  <c r="O466" i="32"/>
  <c r="O511" i="32"/>
  <c r="O529" i="32"/>
  <c r="N642" i="32"/>
  <c r="N645" i="32" s="1"/>
  <c r="N597" i="32"/>
  <c r="N511" i="32"/>
  <c r="N466" i="32"/>
  <c r="H555" i="32"/>
  <c r="H570" i="32"/>
  <c r="B572" i="32"/>
  <c r="B557" i="32"/>
  <c r="G529" i="32"/>
  <c r="B504" i="32"/>
  <c r="E673" i="32"/>
  <c r="E675" i="32" s="1"/>
  <c r="F672" i="32"/>
  <c r="N708" i="32"/>
  <c r="M709" i="32"/>
  <c r="M711" i="32" s="1"/>
  <c r="F642" i="32"/>
  <c r="F597" i="32"/>
  <c r="F511" i="32"/>
  <c r="F466" i="32"/>
  <c r="O545" i="32"/>
  <c r="J597" i="32"/>
  <c r="J642" i="32"/>
  <c r="J645" i="32" s="1"/>
  <c r="J466" i="32"/>
  <c r="J511" i="32"/>
  <c r="J545" i="32"/>
  <c r="E521" i="32"/>
  <c r="F589" i="32"/>
  <c r="H571" i="32"/>
  <c r="H556" i="32"/>
  <c r="N538" i="32"/>
  <c r="N537" i="32"/>
  <c r="I551" i="32"/>
  <c r="I513" i="32"/>
  <c r="I512" i="32"/>
  <c r="M650" i="32"/>
  <c r="M656" i="32"/>
  <c r="M653" i="32"/>
  <c r="L642" i="32"/>
  <c r="L645" i="32" s="1"/>
  <c r="L511" i="32"/>
  <c r="L466" i="32"/>
  <c r="J649" i="32"/>
  <c r="J634" i="32"/>
  <c r="J632" i="32"/>
  <c r="J603" i="32"/>
  <c r="J589" i="32"/>
  <c r="J590" i="32"/>
  <c r="B597" i="32"/>
  <c r="B511" i="32"/>
  <c r="L589" i="32"/>
  <c r="N529" i="32"/>
  <c r="L521" i="32"/>
  <c r="L522" i="32"/>
  <c r="M522" i="32"/>
  <c r="I653" i="32"/>
  <c r="I656" i="32"/>
  <c r="N555" i="32"/>
  <c r="N570" i="32"/>
  <c r="D537" i="32"/>
  <c r="D538" i="32"/>
  <c r="E504" i="32"/>
  <c r="J640" i="32"/>
  <c r="B521" i="32"/>
  <c r="H640" i="32"/>
  <c r="P655" i="30"/>
  <c r="G665" i="30" s="1"/>
  <c r="G670" i="30" s="1"/>
  <c r="I693" i="30"/>
  <c r="I695" i="30" s="1"/>
  <c r="J692" i="30"/>
  <c r="F681" i="30"/>
  <c r="F683" i="30" s="1"/>
  <c r="G680" i="30"/>
  <c r="K701" i="30"/>
  <c r="K703" i="30" s="1"/>
  <c r="H597" i="30"/>
  <c r="N537" i="30"/>
  <c r="N558" i="30"/>
  <c r="H504" i="30"/>
  <c r="L555" i="30"/>
  <c r="H571" i="30"/>
  <c r="H589" i="30"/>
  <c r="F545" i="30"/>
  <c r="I511" i="30"/>
  <c r="L504" i="30"/>
  <c r="C504" i="30"/>
  <c r="L530" i="30"/>
  <c r="G511" i="30"/>
  <c r="G551" i="30" s="1"/>
  <c r="K504" i="30"/>
  <c r="M658" i="30"/>
  <c r="M597" i="30"/>
  <c r="H466" i="30"/>
  <c r="H521" i="30"/>
  <c r="D530" i="30"/>
  <c r="E597" i="30"/>
  <c r="H645" i="30"/>
  <c r="N529" i="30"/>
  <c r="E568" i="30"/>
  <c r="C545" i="30"/>
  <c r="G537" i="30"/>
  <c r="H658" i="30"/>
  <c r="N545" i="30"/>
  <c r="H568" i="30"/>
  <c r="H545" i="30"/>
  <c r="H558" i="30"/>
  <c r="G573" i="30"/>
  <c r="G558" i="30"/>
  <c r="P125" i="30"/>
  <c r="K432" i="30" s="1"/>
  <c r="K420" i="30"/>
  <c r="K421" i="30" s="1"/>
  <c r="H125" i="30"/>
  <c r="M432" i="30" s="1"/>
  <c r="M420" i="30"/>
  <c r="M421" i="30" s="1"/>
  <c r="M125" i="30"/>
  <c r="L431" i="30" s="1"/>
  <c r="L419" i="30"/>
  <c r="AC125" i="30"/>
  <c r="H431" i="30" s="1"/>
  <c r="H419" i="30"/>
  <c r="E125" i="30"/>
  <c r="N431" i="30" s="1"/>
  <c r="N419" i="30"/>
  <c r="AD125" i="30"/>
  <c r="H430" i="30" s="1"/>
  <c r="H418" i="30"/>
  <c r="R125" i="30"/>
  <c r="K430" i="30" s="1"/>
  <c r="K418" i="30"/>
  <c r="AE125" i="30"/>
  <c r="H429" i="30" s="1"/>
  <c r="H417" i="30"/>
  <c r="N125" i="30"/>
  <c r="L430" i="30" s="1"/>
  <c r="L418" i="30"/>
  <c r="J125" i="30"/>
  <c r="M430" i="30" s="1"/>
  <c r="M418" i="30"/>
  <c r="W125" i="30"/>
  <c r="J429" i="30" s="1"/>
  <c r="J417" i="30"/>
  <c r="B125" i="30"/>
  <c r="O418" i="30"/>
  <c r="O420" i="30"/>
  <c r="O421" i="30" s="1"/>
  <c r="AF125" i="30"/>
  <c r="G432" i="30" s="1"/>
  <c r="G640" i="30" s="1"/>
  <c r="G420" i="30"/>
  <c r="G421" i="30" s="1"/>
  <c r="O125" i="30"/>
  <c r="L429" i="30" s="1"/>
  <c r="L417" i="30"/>
  <c r="V125" i="30"/>
  <c r="J430" i="30" s="1"/>
  <c r="J418" i="30"/>
  <c r="J639" i="30"/>
  <c r="X125" i="30"/>
  <c r="I432" i="30" s="1"/>
  <c r="I420" i="30"/>
  <c r="I421" i="30" s="1"/>
  <c r="G125" i="30"/>
  <c r="N429" i="30" s="1"/>
  <c r="N417" i="30"/>
  <c r="U125" i="30"/>
  <c r="J431" i="30" s="1"/>
  <c r="J419" i="30"/>
  <c r="F125" i="30"/>
  <c r="N430" i="30" s="1"/>
  <c r="N418" i="30"/>
  <c r="O711" i="30"/>
  <c r="O714" i="30"/>
  <c r="O715" i="30"/>
  <c r="I570" i="30"/>
  <c r="I555" i="30"/>
  <c r="D645" i="30"/>
  <c r="D466" i="30"/>
  <c r="D511" i="30"/>
  <c r="I538" i="30"/>
  <c r="I537" i="30"/>
  <c r="G512" i="30"/>
  <c r="H570" i="30"/>
  <c r="H555" i="30"/>
  <c r="E677" i="30"/>
  <c r="E679" i="30" s="1"/>
  <c r="F676" i="30"/>
  <c r="O719" i="30"/>
  <c r="I649" i="30"/>
  <c r="J650" i="30" s="1"/>
  <c r="I634" i="30"/>
  <c r="I632" i="30"/>
  <c r="I603" i="30"/>
  <c r="I589" i="30"/>
  <c r="I590" i="30"/>
  <c r="C572" i="30"/>
  <c r="C557" i="30"/>
  <c r="O597" i="30"/>
  <c r="F645" i="30"/>
  <c r="F597" i="30"/>
  <c r="F511" i="30"/>
  <c r="F466" i="30"/>
  <c r="D568" i="30"/>
  <c r="F521" i="30"/>
  <c r="O572" i="30"/>
  <c r="O557" i="30"/>
  <c r="M521" i="30"/>
  <c r="M522" i="30"/>
  <c r="O504" i="30"/>
  <c r="M538" i="30"/>
  <c r="M537" i="30"/>
  <c r="C522" i="30"/>
  <c r="C521" i="30"/>
  <c r="C529" i="30"/>
  <c r="G521" i="30"/>
  <c r="G522" i="30"/>
  <c r="K589" i="30"/>
  <c r="C653" i="30"/>
  <c r="C650" i="30"/>
  <c r="C656" i="30"/>
  <c r="N589" i="30"/>
  <c r="D650" i="30"/>
  <c r="D656" i="30"/>
  <c r="D663" i="30" s="1"/>
  <c r="D653" i="30"/>
  <c r="E632" i="30"/>
  <c r="E649" i="30"/>
  <c r="E634" i="30"/>
  <c r="E590" i="30"/>
  <c r="E603" i="30"/>
  <c r="E589" i="30"/>
  <c r="L650" i="30"/>
  <c r="L656" i="30"/>
  <c r="L653" i="30"/>
  <c r="E571" i="30"/>
  <c r="E556" i="30"/>
  <c r="E658" i="30"/>
  <c r="I685" i="30"/>
  <c r="I687" i="30" s="1"/>
  <c r="J684" i="30"/>
  <c r="I571" i="30"/>
  <c r="I556" i="30"/>
  <c r="H656" i="30"/>
  <c r="H653" i="30"/>
  <c r="M632" i="30"/>
  <c r="M649" i="30"/>
  <c r="N650" i="30" s="1"/>
  <c r="M634" i="30"/>
  <c r="M590" i="30"/>
  <c r="M589" i="30"/>
  <c r="M603" i="30"/>
  <c r="M545" i="30"/>
  <c r="K568" i="30"/>
  <c r="G557" i="30"/>
  <c r="G572" i="30"/>
  <c r="E521" i="30"/>
  <c r="E522" i="30"/>
  <c r="F522" i="30"/>
  <c r="K538" i="30"/>
  <c r="K537" i="30"/>
  <c r="D504" i="30"/>
  <c r="J538" i="30"/>
  <c r="H522" i="30"/>
  <c r="J645" i="30"/>
  <c r="K653" i="30"/>
  <c r="K650" i="30"/>
  <c r="K656" i="30"/>
  <c r="M568" i="30"/>
  <c r="N590" i="30"/>
  <c r="G466" i="30"/>
  <c r="M571" i="30"/>
  <c r="M556" i="30"/>
  <c r="G649" i="30"/>
  <c r="G634" i="30"/>
  <c r="G590" i="30"/>
  <c r="G632" i="30"/>
  <c r="G589" i="30"/>
  <c r="H590" i="30"/>
  <c r="M701" i="30"/>
  <c r="M703" i="30" s="1"/>
  <c r="N700" i="30"/>
  <c r="F590" i="30"/>
  <c r="F568" i="30"/>
  <c r="C645" i="30"/>
  <c r="C658" i="30"/>
  <c r="C597" i="30"/>
  <c r="C466" i="30"/>
  <c r="C511" i="30"/>
  <c r="K555" i="30"/>
  <c r="K570" i="30"/>
  <c r="F504" i="30"/>
  <c r="D521" i="30"/>
  <c r="E644" i="30"/>
  <c r="E643" i="30"/>
  <c r="E505" i="30"/>
  <c r="E504" i="30"/>
  <c r="O568" i="30"/>
  <c r="M640" i="30"/>
  <c r="F537" i="30"/>
  <c r="J530" i="30"/>
  <c r="J529" i="30"/>
  <c r="D529" i="30"/>
  <c r="M704" i="30"/>
  <c r="L705" i="30"/>
  <c r="L707" i="30" s="1"/>
  <c r="O650" i="30"/>
  <c r="O653" i="30"/>
  <c r="O656" i="30"/>
  <c r="K642" i="30"/>
  <c r="K645" i="30" s="1"/>
  <c r="K658" i="30"/>
  <c r="K597" i="30"/>
  <c r="K466" i="30"/>
  <c r="K511" i="30"/>
  <c r="M644" i="30"/>
  <c r="M643" i="30"/>
  <c r="M505" i="30"/>
  <c r="M504" i="30"/>
  <c r="K697" i="30"/>
  <c r="K699" i="30" s="1"/>
  <c r="L696" i="30"/>
  <c r="M573" i="30"/>
  <c r="M558" i="30"/>
  <c r="F656" i="30"/>
  <c r="F653" i="30"/>
  <c r="F650" i="30"/>
  <c r="H537" i="30"/>
  <c r="H538" i="30"/>
  <c r="D658" i="30"/>
  <c r="G643" i="30"/>
  <c r="G644" i="30"/>
  <c r="G504" i="30"/>
  <c r="G505" i="30"/>
  <c r="H505" i="30"/>
  <c r="C555" i="30"/>
  <c r="C570" i="30"/>
  <c r="N642" i="30"/>
  <c r="N645" i="30" s="1"/>
  <c r="N597" i="30"/>
  <c r="N511" i="30"/>
  <c r="N466" i="30"/>
  <c r="D589" i="30"/>
  <c r="O570" i="30"/>
  <c r="O555" i="30"/>
  <c r="J656" i="30"/>
  <c r="J653" i="30"/>
  <c r="D597" i="30"/>
  <c r="G603" i="30"/>
  <c r="E673" i="30"/>
  <c r="E675" i="30" s="1"/>
  <c r="F672" i="30"/>
  <c r="J689" i="30"/>
  <c r="J691" i="30" s="1"/>
  <c r="K688" i="30"/>
  <c r="E573" i="30"/>
  <c r="E558" i="30"/>
  <c r="O589" i="30"/>
  <c r="M642" i="30"/>
  <c r="M511" i="30"/>
  <c r="M466" i="30"/>
  <c r="N568" i="30"/>
  <c r="J590" i="30"/>
  <c r="B656" i="30"/>
  <c r="B653" i="30"/>
  <c r="N522" i="30"/>
  <c r="L642" i="30"/>
  <c r="L645" i="30" s="1"/>
  <c r="L658" i="30"/>
  <c r="L466" i="30"/>
  <c r="L511" i="30"/>
  <c r="O529" i="30"/>
  <c r="F529" i="30"/>
  <c r="D545" i="30"/>
  <c r="K529" i="30"/>
  <c r="N571" i="30"/>
  <c r="N556" i="30"/>
  <c r="L529" i="30"/>
  <c r="L589" i="30"/>
  <c r="B551" i="30"/>
  <c r="B512" i="30"/>
  <c r="J551" i="30"/>
  <c r="J513" i="30"/>
  <c r="J512" i="30"/>
  <c r="G570" i="30"/>
  <c r="G555" i="30"/>
  <c r="E538" i="30"/>
  <c r="E537" i="30"/>
  <c r="N656" i="30"/>
  <c r="N653" i="30"/>
  <c r="O658" i="30"/>
  <c r="O723" i="30"/>
  <c r="O722" i="30"/>
  <c r="K572" i="30"/>
  <c r="K557" i="30"/>
  <c r="O642" i="30"/>
  <c r="O645" i="30" s="1"/>
  <c r="O511" i="30"/>
  <c r="O466" i="30"/>
  <c r="E511" i="30"/>
  <c r="E466" i="30"/>
  <c r="I558" i="30"/>
  <c r="I573" i="30"/>
  <c r="C538" i="30"/>
  <c r="C537" i="30"/>
  <c r="I512" i="30"/>
  <c r="I551" i="30"/>
  <c r="I513" i="30"/>
  <c r="E545" i="30"/>
  <c r="K522" i="30"/>
  <c r="K521" i="30"/>
  <c r="H512" i="30"/>
  <c r="H551" i="30"/>
  <c r="H513" i="30"/>
  <c r="E640" i="30"/>
  <c r="I644" i="30"/>
  <c r="I643" i="30"/>
  <c r="I504" i="30"/>
  <c r="I505" i="30"/>
  <c r="O521" i="30"/>
  <c r="C123" i="29"/>
  <c r="O417" i="29" s="1"/>
  <c r="AI123" i="29"/>
  <c r="G417" i="29" s="1"/>
  <c r="S123" i="29"/>
  <c r="AQ123" i="29"/>
  <c r="E417" i="29" s="1"/>
  <c r="BD125" i="29"/>
  <c r="B385" i="29"/>
  <c r="F581" i="29"/>
  <c r="F588" i="29"/>
  <c r="N588" i="29"/>
  <c r="K123" i="29"/>
  <c r="M417" i="29" s="1"/>
  <c r="AA123" i="29"/>
  <c r="AA125" i="29" s="1"/>
  <c r="I429" i="29" s="1"/>
  <c r="AY123" i="29"/>
  <c r="D385" i="29"/>
  <c r="L385" i="29"/>
  <c r="D391" i="29"/>
  <c r="L391" i="29"/>
  <c r="O581" i="29"/>
  <c r="L355" i="29"/>
  <c r="B588" i="29"/>
  <c r="J588" i="29"/>
  <c r="I355" i="29"/>
  <c r="I608" i="29"/>
  <c r="D123" i="29"/>
  <c r="D125" i="29" s="1"/>
  <c r="N432" i="29" s="1"/>
  <c r="N433" i="29" s="1"/>
  <c r="L123" i="29"/>
  <c r="L125" i="29" s="1"/>
  <c r="L432" i="29" s="1"/>
  <c r="L433" i="29" s="1"/>
  <c r="T123" i="29"/>
  <c r="T125" i="29" s="1"/>
  <c r="J432" i="29" s="1"/>
  <c r="J433" i="29" s="1"/>
  <c r="AB123" i="29"/>
  <c r="H420" i="29" s="1"/>
  <c r="H421" i="29" s="1"/>
  <c r="AJ123" i="29"/>
  <c r="F420" i="29" s="1"/>
  <c r="F421" i="29" s="1"/>
  <c r="AR123" i="29"/>
  <c r="D420" i="29" s="1"/>
  <c r="D421" i="29" s="1"/>
  <c r="AZ123" i="29"/>
  <c r="B420" i="29" s="1"/>
  <c r="D361" i="29"/>
  <c r="L361" i="29"/>
  <c r="D367" i="29"/>
  <c r="L367" i="29"/>
  <c r="D373" i="29"/>
  <c r="L373" i="29"/>
  <c r="H391" i="29"/>
  <c r="H397" i="29"/>
  <c r="F439" i="29"/>
  <c r="N439" i="29"/>
  <c r="O484" i="29"/>
  <c r="H567" i="29"/>
  <c r="H581" i="29"/>
  <c r="H588" i="29"/>
  <c r="O655" i="29"/>
  <c r="P655" i="29" s="1"/>
  <c r="O665" i="29" s="1"/>
  <c r="G439" i="29"/>
  <c r="O439" i="29"/>
  <c r="I581" i="29"/>
  <c r="I588" i="29"/>
  <c r="I605" i="29"/>
  <c r="C606" i="29"/>
  <c r="K606" i="29"/>
  <c r="E607" i="29"/>
  <c r="M607" i="29"/>
  <c r="G608" i="29"/>
  <c r="O608" i="29"/>
  <c r="BG125" i="29"/>
  <c r="H409" i="29"/>
  <c r="I472" i="29"/>
  <c r="I478" i="29"/>
  <c r="I484" i="29"/>
  <c r="I490" i="29"/>
  <c r="I496" i="29"/>
  <c r="I503" i="29"/>
  <c r="I520" i="29"/>
  <c r="I536" i="29"/>
  <c r="B567" i="29"/>
  <c r="J567" i="29"/>
  <c r="B581" i="29"/>
  <c r="J581" i="29"/>
  <c r="H355" i="29"/>
  <c r="I409" i="29"/>
  <c r="B472" i="29"/>
  <c r="J472" i="29"/>
  <c r="B478" i="29"/>
  <c r="J478" i="29"/>
  <c r="B484" i="29"/>
  <c r="J484" i="29"/>
  <c r="B490" i="29"/>
  <c r="J490" i="29"/>
  <c r="B496" i="29"/>
  <c r="J496" i="29"/>
  <c r="B503" i="29"/>
  <c r="J503" i="29"/>
  <c r="B520" i="29"/>
  <c r="J520" i="29"/>
  <c r="B528" i="29"/>
  <c r="J528" i="29"/>
  <c r="C605" i="29"/>
  <c r="K605" i="29"/>
  <c r="E606" i="29"/>
  <c r="M606" i="29"/>
  <c r="G607" i="29"/>
  <c r="K607" i="29"/>
  <c r="M608" i="29"/>
  <c r="H361" i="29"/>
  <c r="H367" i="29"/>
  <c r="H373" i="29"/>
  <c r="H379" i="29"/>
  <c r="D567" i="29"/>
  <c r="L567" i="29"/>
  <c r="N567" i="29"/>
  <c r="D581" i="29"/>
  <c r="L581" i="29"/>
  <c r="D588" i="29"/>
  <c r="L588" i="29"/>
  <c r="L640" i="29" s="1"/>
  <c r="G385" i="29"/>
  <c r="O385" i="29"/>
  <c r="N478" i="29"/>
  <c r="N484" i="29"/>
  <c r="N490" i="29"/>
  <c r="B544" i="29"/>
  <c r="B361" i="29"/>
  <c r="J361" i="29"/>
  <c r="B373" i="29"/>
  <c r="J373" i="29"/>
  <c r="H385" i="29"/>
  <c r="C125" i="29"/>
  <c r="O429" i="29" s="1"/>
  <c r="S125" i="29"/>
  <c r="K429" i="29" s="1"/>
  <c r="AI125" i="29"/>
  <c r="G429" i="29" s="1"/>
  <c r="AQ125" i="29"/>
  <c r="E429" i="29" s="1"/>
  <c r="AY125" i="29"/>
  <c r="C429" i="29" s="1"/>
  <c r="I385" i="29"/>
  <c r="F687" i="29"/>
  <c r="G684" i="29"/>
  <c r="J699" i="29"/>
  <c r="L705" i="29"/>
  <c r="E676" i="29"/>
  <c r="M708" i="29"/>
  <c r="H688" i="29"/>
  <c r="O607" i="29"/>
  <c r="G605" i="29"/>
  <c r="I606" i="29"/>
  <c r="C607" i="29"/>
  <c r="E608" i="29"/>
  <c r="O544" i="29"/>
  <c r="G544" i="29"/>
  <c r="J544" i="29"/>
  <c r="N544" i="29"/>
  <c r="B547" i="29"/>
  <c r="L548" i="29"/>
  <c r="M548" i="29"/>
  <c r="G549" i="29"/>
  <c r="G557" i="29" s="1"/>
  <c r="I550" i="29"/>
  <c r="I573" i="29" s="1"/>
  <c r="C472" i="29"/>
  <c r="K472" i="29"/>
  <c r="C478" i="29"/>
  <c r="K478" i="29"/>
  <c r="C484" i="29"/>
  <c r="K484" i="29"/>
  <c r="C490" i="29"/>
  <c r="K490" i="29"/>
  <c r="C496" i="29"/>
  <c r="K496" i="29"/>
  <c r="C503" i="29"/>
  <c r="C643" i="29" s="1"/>
  <c r="K503" i="29"/>
  <c r="C520" i="29"/>
  <c r="K520" i="29"/>
  <c r="C528" i="29"/>
  <c r="K528" i="29"/>
  <c r="K530" i="29" s="1"/>
  <c r="C536" i="29"/>
  <c r="D548" i="29"/>
  <c r="H550" i="29"/>
  <c r="H573" i="29" s="1"/>
  <c r="D472" i="29"/>
  <c r="D496" i="29"/>
  <c r="L496" i="29"/>
  <c r="D503" i="29"/>
  <c r="D644" i="29" s="1"/>
  <c r="L503" i="29"/>
  <c r="L644" i="29" s="1"/>
  <c r="N503" i="29"/>
  <c r="N643" i="29" s="1"/>
  <c r="D520" i="29"/>
  <c r="L520" i="29"/>
  <c r="N520" i="29"/>
  <c r="D528" i="29"/>
  <c r="D530" i="29" s="1"/>
  <c r="L528" i="29"/>
  <c r="N528" i="29"/>
  <c r="D536" i="29"/>
  <c r="L536" i="29"/>
  <c r="C567" i="29"/>
  <c r="K567" i="29"/>
  <c r="C581" i="29"/>
  <c r="K581" i="29"/>
  <c r="C588" i="29"/>
  <c r="K588" i="29"/>
  <c r="K649" i="29" s="1"/>
  <c r="F549" i="29"/>
  <c r="F557" i="29" s="1"/>
  <c r="D547" i="29"/>
  <c r="H549" i="29"/>
  <c r="E547" i="29"/>
  <c r="E570" i="29" s="1"/>
  <c r="M547" i="29"/>
  <c r="M555" i="29" s="1"/>
  <c r="G548" i="29"/>
  <c r="O548" i="29"/>
  <c r="I549" i="29"/>
  <c r="I572" i="29" s="1"/>
  <c r="C550" i="29"/>
  <c r="C558" i="29" s="1"/>
  <c r="K550" i="29"/>
  <c r="K558" i="29" s="1"/>
  <c r="E472" i="29"/>
  <c r="M472" i="29"/>
  <c r="E478" i="29"/>
  <c r="M478" i="29"/>
  <c r="O478" i="29"/>
  <c r="E484" i="29"/>
  <c r="M484" i="29"/>
  <c r="E490" i="29"/>
  <c r="M490" i="29"/>
  <c r="O490" i="29"/>
  <c r="E496" i="29"/>
  <c r="M496" i="29"/>
  <c r="E503" i="29"/>
  <c r="M503" i="29"/>
  <c r="O503" i="29"/>
  <c r="O505" i="29" s="1"/>
  <c r="E520" i="29"/>
  <c r="M520" i="29"/>
  <c r="O536" i="29"/>
  <c r="N581" i="29"/>
  <c r="C547" i="29"/>
  <c r="C555" i="29" s="1"/>
  <c r="B550" i="29"/>
  <c r="N472" i="29"/>
  <c r="L478" i="29"/>
  <c r="D484" i="29"/>
  <c r="F465" i="29"/>
  <c r="N465" i="29"/>
  <c r="H548" i="29"/>
  <c r="B549" i="29"/>
  <c r="B572" i="29" s="1"/>
  <c r="J549" i="29"/>
  <c r="D550" i="29"/>
  <c r="D573" i="29" s="1"/>
  <c r="L550" i="29"/>
  <c r="L573" i="29" s="1"/>
  <c r="F472" i="29"/>
  <c r="F478" i="29"/>
  <c r="F484" i="29"/>
  <c r="F490" i="29"/>
  <c r="F496" i="29"/>
  <c r="F503" i="29"/>
  <c r="F643" i="29" s="1"/>
  <c r="F520" i="29"/>
  <c r="N536" i="29"/>
  <c r="E567" i="29"/>
  <c r="M567" i="29"/>
  <c r="O567" i="29"/>
  <c r="E581" i="29"/>
  <c r="M581" i="29"/>
  <c r="E588" i="29"/>
  <c r="F590" i="29" s="1"/>
  <c r="M588" i="29"/>
  <c r="M649" i="29" s="1"/>
  <c r="O588" i="29"/>
  <c r="O649" i="29" s="1"/>
  <c r="K547" i="29"/>
  <c r="F548" i="29"/>
  <c r="F556" i="29" s="1"/>
  <c r="J550" i="29"/>
  <c r="J573" i="29" s="1"/>
  <c r="D478" i="29"/>
  <c r="L484" i="29"/>
  <c r="D490" i="29"/>
  <c r="G465" i="29"/>
  <c r="O547" i="29"/>
  <c r="I548" i="29"/>
  <c r="I556" i="29" s="1"/>
  <c r="C549" i="29"/>
  <c r="C572" i="29" s="1"/>
  <c r="K549" i="29"/>
  <c r="K572" i="29" s="1"/>
  <c r="E550" i="29"/>
  <c r="E558" i="29" s="1"/>
  <c r="M550" i="29"/>
  <c r="M558" i="29" s="1"/>
  <c r="G472" i="29"/>
  <c r="O472" i="29"/>
  <c r="G478" i="29"/>
  <c r="G484" i="29"/>
  <c r="G490" i="29"/>
  <c r="G496" i="29"/>
  <c r="O496" i="29"/>
  <c r="G503" i="29"/>
  <c r="G643" i="29" s="1"/>
  <c r="G520" i="29"/>
  <c r="O520" i="29"/>
  <c r="G528" i="29"/>
  <c r="G529" i="29" s="1"/>
  <c r="O528" i="29"/>
  <c r="I528" i="29"/>
  <c r="E548" i="29"/>
  <c r="E556" i="29" s="1"/>
  <c r="L547" i="29"/>
  <c r="L555" i="29" s="1"/>
  <c r="N548" i="29"/>
  <c r="N571" i="29" s="1"/>
  <c r="L472" i="29"/>
  <c r="L490" i="29"/>
  <c r="N496" i="29"/>
  <c r="H547" i="29"/>
  <c r="H555" i="29" s="1"/>
  <c r="B548" i="29"/>
  <c r="J548" i="29"/>
  <c r="J556" i="29" s="1"/>
  <c r="D549" i="29"/>
  <c r="D557" i="29" s="1"/>
  <c r="L549" i="29"/>
  <c r="L557" i="29" s="1"/>
  <c r="F550" i="29"/>
  <c r="N550" i="29"/>
  <c r="N558" i="29" s="1"/>
  <c r="H472" i="29"/>
  <c r="H478" i="29"/>
  <c r="H484" i="29"/>
  <c r="H490" i="29"/>
  <c r="H496" i="29"/>
  <c r="H503" i="29"/>
  <c r="H643" i="29" s="1"/>
  <c r="H520" i="29"/>
  <c r="H528" i="29"/>
  <c r="H536" i="29"/>
  <c r="I538" i="29" s="1"/>
  <c r="G567" i="29"/>
  <c r="G581" i="29"/>
  <c r="G588" i="29"/>
  <c r="G632" i="29" s="1"/>
  <c r="J547" i="29"/>
  <c r="J555" i="29" s="1"/>
  <c r="N549" i="29"/>
  <c r="N572" i="29" s="1"/>
  <c r="I547" i="29"/>
  <c r="I570" i="29" s="1"/>
  <c r="C548" i="29"/>
  <c r="C556" i="29" s="1"/>
  <c r="K548" i="29"/>
  <c r="K571" i="29" s="1"/>
  <c r="E549" i="29"/>
  <c r="E557" i="29" s="1"/>
  <c r="M549" i="29"/>
  <c r="G550" i="29"/>
  <c r="G558" i="29" s="1"/>
  <c r="O550" i="29"/>
  <c r="O573" i="29" s="1"/>
  <c r="F603" i="29"/>
  <c r="E123" i="29"/>
  <c r="N419" i="29" s="1"/>
  <c r="M123" i="29"/>
  <c r="L419" i="29" s="1"/>
  <c r="U123" i="29"/>
  <c r="J419" i="29" s="1"/>
  <c r="AC123" i="29"/>
  <c r="H419" i="29" s="1"/>
  <c r="AK123" i="29"/>
  <c r="F419" i="29" s="1"/>
  <c r="AS123" i="29"/>
  <c r="D419" i="29" s="1"/>
  <c r="BA123" i="29"/>
  <c r="B419" i="29" s="1"/>
  <c r="G355" i="29"/>
  <c r="O355" i="29"/>
  <c r="E361" i="29"/>
  <c r="M361" i="29"/>
  <c r="L420" i="29"/>
  <c r="O424" i="29"/>
  <c r="N123" i="29"/>
  <c r="O361" i="29"/>
  <c r="M367" i="29"/>
  <c r="E391" i="29"/>
  <c r="M391" i="29"/>
  <c r="H445" i="29"/>
  <c r="N420" i="29"/>
  <c r="N421" i="29" s="1"/>
  <c r="F123" i="29"/>
  <c r="AD123" i="29"/>
  <c r="G123" i="29"/>
  <c r="AE123" i="29"/>
  <c r="H123" i="29"/>
  <c r="P123" i="29"/>
  <c r="X123" i="29"/>
  <c r="AF123" i="29"/>
  <c r="AN123" i="29"/>
  <c r="AV123" i="29"/>
  <c r="BI125" i="29"/>
  <c r="E373" i="29"/>
  <c r="M373" i="29"/>
  <c r="D379" i="29"/>
  <c r="L379" i="29"/>
  <c r="D397" i="29"/>
  <c r="L397" i="29"/>
  <c r="I417" i="29"/>
  <c r="AT123" i="29"/>
  <c r="O123" i="29"/>
  <c r="AM123" i="29"/>
  <c r="I123" i="29"/>
  <c r="M419" i="29" s="1"/>
  <c r="Q123" i="29"/>
  <c r="K419" i="29" s="1"/>
  <c r="Y123" i="29"/>
  <c r="I419" i="29" s="1"/>
  <c r="AG123" i="29"/>
  <c r="G419" i="29" s="1"/>
  <c r="AO123" i="29"/>
  <c r="E419" i="29" s="1"/>
  <c r="AW123" i="29"/>
  <c r="C419" i="29" s="1"/>
  <c r="G367" i="29"/>
  <c r="O367" i="29"/>
  <c r="M379" i="29"/>
  <c r="E397" i="29"/>
  <c r="M397" i="29"/>
  <c r="B452" i="29"/>
  <c r="J452" i="29"/>
  <c r="E439" i="29"/>
  <c r="M439" i="29"/>
  <c r="E452" i="29"/>
  <c r="M452" i="29"/>
  <c r="V123" i="29"/>
  <c r="BB123" i="29"/>
  <c r="W123" i="29"/>
  <c r="AU123" i="29"/>
  <c r="B123" i="29"/>
  <c r="J123" i="29"/>
  <c r="R123" i="29"/>
  <c r="Z123" i="29"/>
  <c r="AH123" i="29"/>
  <c r="AP123" i="29"/>
  <c r="AX123" i="29"/>
  <c r="BC125" i="29"/>
  <c r="B429" i="29" s="1"/>
  <c r="BK125" i="29"/>
  <c r="D355" i="29"/>
  <c r="O373" i="29"/>
  <c r="I415" i="29"/>
  <c r="C417" i="29"/>
  <c r="K417" i="29"/>
  <c r="AL123" i="29"/>
  <c r="E355" i="29"/>
  <c r="M355" i="29"/>
  <c r="G373" i="29"/>
  <c r="G397" i="29"/>
  <c r="O397" i="29"/>
  <c r="D409" i="29"/>
  <c r="J420" i="29"/>
  <c r="J421" i="29" s="1"/>
  <c r="O669" i="29"/>
  <c r="G379" i="29"/>
  <c r="O379" i="29"/>
  <c r="C409" i="29"/>
  <c r="K409" i="29"/>
  <c r="L409" i="29"/>
  <c r="D427" i="29"/>
  <c r="L427" i="29"/>
  <c r="F445" i="29"/>
  <c r="N445" i="29"/>
  <c r="J409" i="29"/>
  <c r="B391" i="29"/>
  <c r="J391" i="29"/>
  <c r="H415" i="29"/>
  <c r="E427" i="29"/>
  <c r="M427" i="29"/>
  <c r="G445" i="29"/>
  <c r="O445" i="29"/>
  <c r="B355" i="29"/>
  <c r="J355" i="29"/>
  <c r="M458" i="29"/>
  <c r="H439" i="29"/>
  <c r="H452" i="29"/>
  <c r="B409" i="29"/>
  <c r="B379" i="29"/>
  <c r="J379" i="29"/>
  <c r="J385" i="29"/>
  <c r="F409" i="29"/>
  <c r="N409" i="29"/>
  <c r="B421" i="29"/>
  <c r="L421" i="29"/>
  <c r="I439" i="29"/>
  <c r="I452" i="29"/>
  <c r="G409" i="29"/>
  <c r="O409" i="29"/>
  <c r="H427" i="29"/>
  <c r="B445" i="29"/>
  <c r="J445" i="29"/>
  <c r="B367" i="29"/>
  <c r="J367" i="29"/>
  <c r="D415" i="29"/>
  <c r="L415" i="29"/>
  <c r="I427" i="29"/>
  <c r="C445" i="29"/>
  <c r="K445" i="29"/>
  <c r="G391" i="29"/>
  <c r="O391" i="29"/>
  <c r="E415" i="29"/>
  <c r="M415" i="29"/>
  <c r="D439" i="29"/>
  <c r="L439" i="29"/>
  <c r="D452" i="29"/>
  <c r="L452" i="29"/>
  <c r="M125" i="29"/>
  <c r="L431" i="29" s="1"/>
  <c r="U125" i="29"/>
  <c r="J431" i="29" s="1"/>
  <c r="AC125" i="29"/>
  <c r="H431" i="29" s="1"/>
  <c r="AK125" i="29"/>
  <c r="F431" i="29" s="1"/>
  <c r="BA125" i="29"/>
  <c r="B431" i="29" s="1"/>
  <c r="BF125" i="29"/>
  <c r="BH125" i="29"/>
  <c r="Y125" i="29"/>
  <c r="I431" i="29" s="1"/>
  <c r="AG125" i="29"/>
  <c r="G431" i="29" s="1"/>
  <c r="BJ125" i="29"/>
  <c r="AB125" i="29"/>
  <c r="H432" i="29" s="1"/>
  <c r="H433" i="29" s="1"/>
  <c r="AJ125" i="29"/>
  <c r="F432" i="29" s="1"/>
  <c r="F433" i="29" s="1"/>
  <c r="AZ125" i="29"/>
  <c r="B432" i="29" s="1"/>
  <c r="B433" i="29" s="1"/>
  <c r="G511" i="29"/>
  <c r="O570" i="29"/>
  <c r="O555" i="29"/>
  <c r="I571" i="29"/>
  <c r="C557" i="29"/>
  <c r="E573" i="29"/>
  <c r="M573" i="29"/>
  <c r="G644" i="29"/>
  <c r="G505" i="29"/>
  <c r="H570" i="29"/>
  <c r="B556" i="29"/>
  <c r="B571" i="29"/>
  <c r="J571" i="29"/>
  <c r="D572" i="29"/>
  <c r="L572" i="29"/>
  <c r="F558" i="29"/>
  <c r="F573" i="29"/>
  <c r="H644" i="29"/>
  <c r="H522" i="29"/>
  <c r="I555" i="29"/>
  <c r="K556" i="29"/>
  <c r="E572" i="29"/>
  <c r="M557" i="29"/>
  <c r="M572" i="29"/>
  <c r="G573" i="29"/>
  <c r="O558" i="29"/>
  <c r="I643" i="29"/>
  <c r="I644" i="29"/>
  <c r="I505" i="29"/>
  <c r="I522" i="29"/>
  <c r="B570" i="29"/>
  <c r="B555" i="29"/>
  <c r="J570" i="29"/>
  <c r="D571" i="29"/>
  <c r="D556" i="29"/>
  <c r="L556" i="29"/>
  <c r="L571" i="29"/>
  <c r="N557" i="29"/>
  <c r="H558" i="29"/>
  <c r="J643" i="29"/>
  <c r="J644" i="29"/>
  <c r="J505" i="29"/>
  <c r="J522" i="29"/>
  <c r="C570" i="29"/>
  <c r="K555" i="29"/>
  <c r="K570" i="29"/>
  <c r="M556" i="29"/>
  <c r="M571" i="29"/>
  <c r="O557" i="29"/>
  <c r="O572" i="29"/>
  <c r="C644" i="29"/>
  <c r="K644" i="29"/>
  <c r="K643" i="29"/>
  <c r="K505" i="29"/>
  <c r="K522" i="29"/>
  <c r="D555" i="29"/>
  <c r="D570" i="29"/>
  <c r="L570" i="29"/>
  <c r="N556" i="29"/>
  <c r="H557" i="29"/>
  <c r="H572" i="29"/>
  <c r="B558" i="29"/>
  <c r="B573" i="29"/>
  <c r="J558" i="29"/>
  <c r="L643" i="29"/>
  <c r="L505" i="29"/>
  <c r="N644" i="29"/>
  <c r="D522" i="29"/>
  <c r="N522" i="29"/>
  <c r="M570" i="29"/>
  <c r="G571" i="29"/>
  <c r="G556" i="29"/>
  <c r="O571" i="29"/>
  <c r="O556" i="29"/>
  <c r="C573" i="29"/>
  <c r="K573" i="29"/>
  <c r="E644" i="29"/>
  <c r="E643" i="29"/>
  <c r="M643" i="29"/>
  <c r="O643" i="29"/>
  <c r="O644" i="29"/>
  <c r="E522" i="29"/>
  <c r="F511" i="29"/>
  <c r="N642" i="29"/>
  <c r="H571" i="29"/>
  <c r="H556" i="29"/>
  <c r="B557" i="29"/>
  <c r="J572" i="29"/>
  <c r="J557" i="29"/>
  <c r="L558" i="29"/>
  <c r="F644" i="29"/>
  <c r="F504" i="29"/>
  <c r="F505" i="29"/>
  <c r="D636" i="29"/>
  <c r="D637" i="29"/>
  <c r="L636" i="29"/>
  <c r="L637" i="29"/>
  <c r="L639" i="29"/>
  <c r="F458" i="29"/>
  <c r="N458" i="29"/>
  <c r="H465" i="29"/>
  <c r="H521" i="29" s="1"/>
  <c r="F507" i="29"/>
  <c r="F547" i="29" s="1"/>
  <c r="N507" i="29"/>
  <c r="N547" i="29" s="1"/>
  <c r="E528" i="29"/>
  <c r="M528" i="29"/>
  <c r="F536" i="29"/>
  <c r="D544" i="29"/>
  <c r="L544" i="29"/>
  <c r="F567" i="29"/>
  <c r="F568" i="29" s="1"/>
  <c r="F632" i="29"/>
  <c r="F649" i="29"/>
  <c r="F634" i="29"/>
  <c r="N632" i="29"/>
  <c r="N649" i="29"/>
  <c r="N634" i="29"/>
  <c r="N603" i="29"/>
  <c r="E636" i="29"/>
  <c r="E637" i="29"/>
  <c r="M636" i="29"/>
  <c r="M637" i="29"/>
  <c r="G458" i="29"/>
  <c r="O458" i="29"/>
  <c r="I465" i="29"/>
  <c r="G507" i="29"/>
  <c r="G547" i="29" s="1"/>
  <c r="F528" i="29"/>
  <c r="G536" i="29"/>
  <c r="E544" i="29"/>
  <c r="M544" i="29"/>
  <c r="G568" i="29"/>
  <c r="F636" i="29"/>
  <c r="F637" i="29"/>
  <c r="N636" i="29"/>
  <c r="N637" i="29"/>
  <c r="B415" i="29"/>
  <c r="J415" i="29"/>
  <c r="F427" i="29"/>
  <c r="N427" i="29"/>
  <c r="F639" i="29"/>
  <c r="F640" i="29"/>
  <c r="N639" i="29"/>
  <c r="N640" i="29"/>
  <c r="B439" i="29"/>
  <c r="J439" i="29"/>
  <c r="D445" i="29"/>
  <c r="L445" i="29"/>
  <c r="F452" i="29"/>
  <c r="N452" i="29"/>
  <c r="H458" i="29"/>
  <c r="B465" i="29"/>
  <c r="B511" i="29" s="1"/>
  <c r="J465" i="29"/>
  <c r="J658" i="29" s="1"/>
  <c r="F544" i="29"/>
  <c r="F545" i="29" s="1"/>
  <c r="H632" i="29"/>
  <c r="H649" i="29"/>
  <c r="H634" i="29"/>
  <c r="H603" i="29"/>
  <c r="F597" i="29"/>
  <c r="G637" i="29"/>
  <c r="G636" i="29"/>
  <c r="O637" i="29"/>
  <c r="O636" i="29"/>
  <c r="C415" i="29"/>
  <c r="K415" i="29"/>
  <c r="G427" i="29"/>
  <c r="O427" i="29"/>
  <c r="C439" i="29"/>
  <c r="K439" i="29"/>
  <c r="E445" i="29"/>
  <c r="M445" i="29"/>
  <c r="G452" i="29"/>
  <c r="O452" i="29"/>
  <c r="I458" i="29"/>
  <c r="C465" i="29"/>
  <c r="K465" i="29"/>
  <c r="K521" i="29" s="1"/>
  <c r="I649" i="29"/>
  <c r="I634" i="29"/>
  <c r="I589" i="29"/>
  <c r="I632" i="29"/>
  <c r="I590" i="29"/>
  <c r="H637" i="29"/>
  <c r="H636" i="29"/>
  <c r="B458" i="29"/>
  <c r="J458" i="29"/>
  <c r="D465" i="29"/>
  <c r="L465" i="29"/>
  <c r="L504" i="29" s="1"/>
  <c r="B536" i="29"/>
  <c r="B537" i="29" s="1"/>
  <c r="J536" i="29"/>
  <c r="H544" i="29"/>
  <c r="B649" i="29"/>
  <c r="B634" i="29"/>
  <c r="B632" i="29"/>
  <c r="J649" i="29"/>
  <c r="J634" i="29"/>
  <c r="J632" i="29"/>
  <c r="J590" i="29"/>
  <c r="I636" i="29"/>
  <c r="I637" i="29"/>
  <c r="C458" i="29"/>
  <c r="K458" i="29"/>
  <c r="E465" i="29"/>
  <c r="F466" i="29" s="1"/>
  <c r="M465" i="29"/>
  <c r="J529" i="29"/>
  <c r="J530" i="29"/>
  <c r="K529" i="29"/>
  <c r="I544" i="29"/>
  <c r="C649" i="29"/>
  <c r="C634" i="29"/>
  <c r="C632" i="29"/>
  <c r="C590" i="29"/>
  <c r="C603" i="29"/>
  <c r="I603" i="29"/>
  <c r="B636" i="29"/>
  <c r="B637" i="29"/>
  <c r="J636" i="29"/>
  <c r="J637" i="29"/>
  <c r="F415" i="29"/>
  <c r="N415" i="29"/>
  <c r="B427" i="29"/>
  <c r="J427" i="29"/>
  <c r="J639" i="29"/>
  <c r="J640" i="29"/>
  <c r="D538" i="29"/>
  <c r="L538" i="29"/>
  <c r="K538" i="29"/>
  <c r="D649" i="29"/>
  <c r="D634" i="29"/>
  <c r="D632" i="29"/>
  <c r="D590" i="29"/>
  <c r="D589" i="29"/>
  <c r="L649" i="29"/>
  <c r="L634" i="29"/>
  <c r="L632" i="29"/>
  <c r="C636" i="29"/>
  <c r="C637" i="29"/>
  <c r="K636" i="29"/>
  <c r="K637" i="29"/>
  <c r="M409" i="29"/>
  <c r="G415" i="29"/>
  <c r="O415" i="29"/>
  <c r="C427" i="29"/>
  <c r="K427" i="29"/>
  <c r="E458" i="29"/>
  <c r="O465" i="29"/>
  <c r="E536" i="29"/>
  <c r="M536" i="29"/>
  <c r="C544" i="29"/>
  <c r="K544" i="29"/>
  <c r="E632" i="29"/>
  <c r="E603" i="29"/>
  <c r="E649" i="29"/>
  <c r="E634" i="29"/>
  <c r="E590" i="29"/>
  <c r="M632" i="29"/>
  <c r="O632" i="29"/>
  <c r="O634" i="29"/>
  <c r="O590" i="29"/>
  <c r="F658" i="29"/>
  <c r="L700" i="29"/>
  <c r="K701" i="29"/>
  <c r="K703" i="29" s="1"/>
  <c r="M713" i="29"/>
  <c r="M715" i="29" s="1"/>
  <c r="N712" i="29"/>
  <c r="L603" i="29"/>
  <c r="D603" i="29"/>
  <c r="H689" i="29"/>
  <c r="H691" i="29" s="1"/>
  <c r="I688" i="29"/>
  <c r="B608" i="29"/>
  <c r="B603" i="29"/>
  <c r="J608" i="29"/>
  <c r="J603" i="29"/>
  <c r="G691" i="29"/>
  <c r="O603" i="29"/>
  <c r="G685" i="29"/>
  <c r="G687" i="29" s="1"/>
  <c r="H684" i="29"/>
  <c r="K696" i="29"/>
  <c r="G680" i="29"/>
  <c r="F681" i="29"/>
  <c r="F683" i="29" s="1"/>
  <c r="E672" i="29"/>
  <c r="D673" i="29"/>
  <c r="D675" i="29" s="1"/>
  <c r="O704" i="29"/>
  <c r="N705" i="29"/>
  <c r="N707" i="29" s="1"/>
  <c r="O654" i="29"/>
  <c r="M705" i="29"/>
  <c r="M707" i="29" s="1"/>
  <c r="N719" i="29"/>
  <c r="C673" i="29"/>
  <c r="C675" i="29" s="1"/>
  <c r="O705" i="29"/>
  <c r="O706" i="29" s="1"/>
  <c r="E683" i="29"/>
  <c r="J701" i="29"/>
  <c r="J703" i="29" s="1"/>
  <c r="L711" i="29"/>
  <c r="O716" i="29"/>
  <c r="O717" i="29" s="1"/>
  <c r="O652" i="29"/>
  <c r="I692" i="29"/>
  <c r="K707" i="29"/>
  <c r="O721" i="29"/>
  <c r="H695" i="29"/>
  <c r="I697" i="29"/>
  <c r="I699" i="29" s="1"/>
  <c r="L707" i="29"/>
  <c r="H688" i="28"/>
  <c r="I688" i="28" s="1"/>
  <c r="I689" i="28" s="1"/>
  <c r="I691" i="28" s="1"/>
  <c r="L704" i="28"/>
  <c r="M704" i="28" s="1"/>
  <c r="N704" i="28" s="1"/>
  <c r="E681" i="28"/>
  <c r="E683" i="28" s="1"/>
  <c r="E606" i="28"/>
  <c r="G607" i="28"/>
  <c r="O607" i="28"/>
  <c r="I608" i="28"/>
  <c r="D608" i="28"/>
  <c r="D607" i="28"/>
  <c r="L607" i="28"/>
  <c r="F608" i="28"/>
  <c r="O669" i="28"/>
  <c r="K544" i="28"/>
  <c r="I544" i="28"/>
  <c r="N544" i="28"/>
  <c r="L544" i="28"/>
  <c r="J544" i="28"/>
  <c r="H544" i="28"/>
  <c r="F544" i="28"/>
  <c r="G544" i="28"/>
  <c r="G545" i="28" s="1"/>
  <c r="N548" i="28"/>
  <c r="I536" i="28"/>
  <c r="F581" i="28"/>
  <c r="G550" i="28"/>
  <c r="I550" i="28"/>
  <c r="I573" i="28" s="1"/>
  <c r="K472" i="28"/>
  <c r="C478" i="28"/>
  <c r="E547" i="28"/>
  <c r="E570" i="28" s="1"/>
  <c r="M547" i="28"/>
  <c r="M570" i="28" s="1"/>
  <c r="G548" i="28"/>
  <c r="O548" i="28"/>
  <c r="O571" i="28" s="1"/>
  <c r="I549" i="28"/>
  <c r="C550" i="28"/>
  <c r="K550" i="28"/>
  <c r="K573" i="28" s="1"/>
  <c r="E472" i="28"/>
  <c r="M472" i="28"/>
  <c r="E478" i="28"/>
  <c r="M478" i="28"/>
  <c r="D484" i="28"/>
  <c r="L484" i="28"/>
  <c r="N484" i="28"/>
  <c r="J484" i="28"/>
  <c r="B503" i="28"/>
  <c r="J503" i="28"/>
  <c r="K505" i="28" s="1"/>
  <c r="C520" i="28"/>
  <c r="K520" i="28"/>
  <c r="B528" i="28"/>
  <c r="J528" i="28"/>
  <c r="G567" i="28"/>
  <c r="G568" i="28" s="1"/>
  <c r="E581" i="28"/>
  <c r="M581" i="28"/>
  <c r="O581" i="28"/>
  <c r="C588" i="28"/>
  <c r="K588" i="28"/>
  <c r="M549" i="28"/>
  <c r="C465" i="28"/>
  <c r="M548" i="28"/>
  <c r="M571" i="28" s="1"/>
  <c r="G549" i="28"/>
  <c r="G572" i="28" s="1"/>
  <c r="I520" i="28"/>
  <c r="F465" i="28"/>
  <c r="F597" i="28" s="1"/>
  <c r="N507" i="28"/>
  <c r="N547" i="28" s="1"/>
  <c r="H508" i="28"/>
  <c r="H548" i="28" s="1"/>
  <c r="J509" i="28"/>
  <c r="J549" i="28" s="1"/>
  <c r="D510" i="28"/>
  <c r="D550" i="28" s="1"/>
  <c r="L510" i="28"/>
  <c r="L550" i="28" s="1"/>
  <c r="L558" i="28" s="1"/>
  <c r="F472" i="28"/>
  <c r="F478" i="28"/>
  <c r="E484" i="28"/>
  <c r="D490" i="28"/>
  <c r="L490" i="28"/>
  <c r="F490" i="28"/>
  <c r="N490" i="28"/>
  <c r="C503" i="28"/>
  <c r="D505" i="28" s="1"/>
  <c r="E549" i="28"/>
  <c r="E557" i="28" s="1"/>
  <c r="E548" i="28"/>
  <c r="C472" i="28"/>
  <c r="C545" i="28" s="1"/>
  <c r="K478" i="28"/>
  <c r="B484" i="28"/>
  <c r="G465" i="28"/>
  <c r="O547" i="28"/>
  <c r="I548" i="28"/>
  <c r="I571" i="28" s="1"/>
  <c r="C549" i="28"/>
  <c r="C572" i="28" s="1"/>
  <c r="K549" i="28"/>
  <c r="E550" i="28"/>
  <c r="E573" i="28" s="1"/>
  <c r="G472" i="28"/>
  <c r="O472" i="28"/>
  <c r="G478" i="28"/>
  <c r="F484" i="28"/>
  <c r="E496" i="28"/>
  <c r="M496" i="28"/>
  <c r="O496" i="28"/>
  <c r="I496" i="28"/>
  <c r="D503" i="28"/>
  <c r="L503" i="28"/>
  <c r="N503" i="28"/>
  <c r="M520" i="28"/>
  <c r="O520" i="28"/>
  <c r="O521" i="28" s="1"/>
  <c r="D528" i="28"/>
  <c r="D529" i="28" s="1"/>
  <c r="L528" i="28"/>
  <c r="N528" i="28"/>
  <c r="N530" i="28" s="1"/>
  <c r="H528" i="28"/>
  <c r="C544" i="28"/>
  <c r="G581" i="28"/>
  <c r="E588" i="28"/>
  <c r="M588" i="28"/>
  <c r="K547" i="28"/>
  <c r="K570" i="28" s="1"/>
  <c r="H503" i="28"/>
  <c r="H507" i="28"/>
  <c r="H547" i="28" s="1"/>
  <c r="B508" i="28"/>
  <c r="B548" i="28" s="1"/>
  <c r="J508" i="28"/>
  <c r="D509" i="28"/>
  <c r="L509" i="28"/>
  <c r="F510" i="28"/>
  <c r="N510" i="28"/>
  <c r="N550" i="28" s="1"/>
  <c r="H472" i="28"/>
  <c r="H478" i="28"/>
  <c r="G484" i="28"/>
  <c r="F496" i="28"/>
  <c r="N496" i="28"/>
  <c r="E503" i="28"/>
  <c r="M503" i="28"/>
  <c r="M644" i="28" s="1"/>
  <c r="C507" i="28"/>
  <c r="C547" i="28" s="1"/>
  <c r="C555" i="28" s="1"/>
  <c r="F520" i="28"/>
  <c r="N520" i="28"/>
  <c r="N522" i="28" s="1"/>
  <c r="H520" i="28"/>
  <c r="J520" i="28"/>
  <c r="E528" i="28"/>
  <c r="M528" i="28"/>
  <c r="O528" i="28"/>
  <c r="O530" i="28" s="1"/>
  <c r="E536" i="28"/>
  <c r="E538" i="28" s="1"/>
  <c r="M536" i="28"/>
  <c r="D544" i="28"/>
  <c r="D545" i="28" s="1"/>
  <c r="B567" i="28"/>
  <c r="J567" i="28"/>
  <c r="I581" i="28"/>
  <c r="K548" i="28"/>
  <c r="F528" i="28"/>
  <c r="F530" i="28" s="1"/>
  <c r="F536" i="28"/>
  <c r="F537" i="28" s="1"/>
  <c r="N536" i="28"/>
  <c r="D536" i="28"/>
  <c r="E544" i="28"/>
  <c r="J547" i="28"/>
  <c r="L548" i="28"/>
  <c r="F549" i="28"/>
  <c r="N549" i="28"/>
  <c r="N557" i="28" s="1"/>
  <c r="H550" i="28"/>
  <c r="H573" i="28" s="1"/>
  <c r="B472" i="28"/>
  <c r="J472" i="28"/>
  <c r="J545" i="28" s="1"/>
  <c r="B478" i="28"/>
  <c r="J478" i="28"/>
  <c r="I484" i="28"/>
  <c r="H490" i="28"/>
  <c r="G528" i="28"/>
  <c r="G529" i="28" s="1"/>
  <c r="G536" i="28"/>
  <c r="G538" i="28" s="1"/>
  <c r="O536" i="28"/>
  <c r="D567" i="28"/>
  <c r="D568" i="28" s="1"/>
  <c r="F567" i="28"/>
  <c r="B581" i="28"/>
  <c r="J581" i="28"/>
  <c r="AY125" i="28"/>
  <c r="C367" i="28"/>
  <c r="K367" i="28"/>
  <c r="D409" i="28"/>
  <c r="L409" i="28"/>
  <c r="J409" i="28"/>
  <c r="H439" i="28"/>
  <c r="BC125" i="28"/>
  <c r="I421" i="28"/>
  <c r="AZ123" i="28"/>
  <c r="AZ125" i="28" s="1"/>
  <c r="C361" i="28"/>
  <c r="I397" i="28"/>
  <c r="M421" i="28"/>
  <c r="I439" i="28"/>
  <c r="D452" i="28"/>
  <c r="L452" i="28"/>
  <c r="I361" i="28"/>
  <c r="AS123" i="28"/>
  <c r="AS125" i="28" s="1"/>
  <c r="BA123" i="28"/>
  <c r="H355" i="28"/>
  <c r="H415" i="28"/>
  <c r="O445" i="28"/>
  <c r="E452" i="28"/>
  <c r="M452" i="28"/>
  <c r="I367" i="28"/>
  <c r="AT125" i="28"/>
  <c r="I355" i="28"/>
  <c r="I373" i="28"/>
  <c r="H391" i="28"/>
  <c r="O409" i="28"/>
  <c r="I415" i="28"/>
  <c r="I427" i="28"/>
  <c r="H445" i="28"/>
  <c r="AU125" i="28"/>
  <c r="B427" i="28"/>
  <c r="J427" i="28"/>
  <c r="AW123" i="28"/>
  <c r="AW125" i="28" s="1"/>
  <c r="BB123" i="28"/>
  <c r="BB125" i="28" s="1"/>
  <c r="H361" i="28"/>
  <c r="I385" i="28"/>
  <c r="B458" i="28"/>
  <c r="J458" i="28"/>
  <c r="D427" i="28"/>
  <c r="L427" i="28"/>
  <c r="I452" i="28"/>
  <c r="BA125" i="28"/>
  <c r="AV125" i="28"/>
  <c r="BG125" i="28"/>
  <c r="BI125" i="28"/>
  <c r="F445" i="28"/>
  <c r="F421" i="28"/>
  <c r="F391" i="28"/>
  <c r="F367" i="28"/>
  <c r="F452" i="28"/>
  <c r="N445" i="28"/>
  <c r="N421" i="28"/>
  <c r="N391" i="28"/>
  <c r="N367" i="28"/>
  <c r="N452" i="28"/>
  <c r="F409" i="28"/>
  <c r="N409" i="28"/>
  <c r="C640" i="28"/>
  <c r="C639" i="28"/>
  <c r="C433" i="28"/>
  <c r="K640" i="28"/>
  <c r="K639" i="28"/>
  <c r="K433" i="28"/>
  <c r="I658" i="28"/>
  <c r="I642" i="28"/>
  <c r="I597" i="28"/>
  <c r="K571" i="28"/>
  <c r="K556" i="28"/>
  <c r="M572" i="28"/>
  <c r="M557" i="28"/>
  <c r="G573" i="28"/>
  <c r="G558" i="28"/>
  <c r="O558" i="28"/>
  <c r="O573" i="28"/>
  <c r="G521" i="28"/>
  <c r="F538" i="28"/>
  <c r="N538" i="28"/>
  <c r="C373" i="28"/>
  <c r="C391" i="28"/>
  <c r="K391" i="28"/>
  <c r="G452" i="28"/>
  <c r="G427" i="28"/>
  <c r="G409" i="28"/>
  <c r="G415" i="28"/>
  <c r="C427" i="28"/>
  <c r="F439" i="28"/>
  <c r="N439" i="28"/>
  <c r="B555" i="28"/>
  <c r="B570" i="28"/>
  <c r="J555" i="28"/>
  <c r="J570" i="28"/>
  <c r="D556" i="28"/>
  <c r="D571" i="28"/>
  <c r="L556" i="28"/>
  <c r="L571" i="28"/>
  <c r="F557" i="28"/>
  <c r="F572" i="28"/>
  <c r="N572" i="28"/>
  <c r="H558" i="28"/>
  <c r="G530" i="28"/>
  <c r="O538" i="28"/>
  <c r="BD125" i="28"/>
  <c r="F373" i="28"/>
  <c r="F427" i="28"/>
  <c r="C445" i="28"/>
  <c r="K445" i="28"/>
  <c r="C642" i="28"/>
  <c r="C658" i="28"/>
  <c r="K555" i="28"/>
  <c r="E571" i="28"/>
  <c r="E556" i="28"/>
  <c r="O572" i="28"/>
  <c r="O557" i="28"/>
  <c r="I558" i="28"/>
  <c r="H643" i="28"/>
  <c r="H644" i="28"/>
  <c r="H505" i="28"/>
  <c r="M573" i="28"/>
  <c r="M558" i="28"/>
  <c r="I521" i="28"/>
  <c r="I522" i="28"/>
  <c r="C636" i="28"/>
  <c r="C637" i="28"/>
  <c r="C379" i="28"/>
  <c r="K636" i="28"/>
  <c r="K637" i="28"/>
  <c r="K379" i="28"/>
  <c r="K385" i="28"/>
  <c r="G421" i="28"/>
  <c r="F639" i="28"/>
  <c r="F640" i="28"/>
  <c r="F433" i="28"/>
  <c r="N639" i="28"/>
  <c r="N640" i="28"/>
  <c r="N433" i="28"/>
  <c r="N571" i="28"/>
  <c r="N556" i="28"/>
  <c r="B573" i="28"/>
  <c r="B558" i="28"/>
  <c r="I530" i="28"/>
  <c r="I529" i="28"/>
  <c r="F385" i="28"/>
  <c r="N385" i="28"/>
  <c r="F397" i="28"/>
  <c r="N427" i="28"/>
  <c r="G439" i="28"/>
  <c r="I572" i="28"/>
  <c r="I557" i="28"/>
  <c r="C522" i="28"/>
  <c r="K522" i="28"/>
  <c r="J530" i="28"/>
  <c r="C452" i="28"/>
  <c r="C439" i="28"/>
  <c r="C415" i="28"/>
  <c r="K452" i="28"/>
  <c r="K439" i="28"/>
  <c r="K415" i="28"/>
  <c r="C409" i="28"/>
  <c r="K409" i="28"/>
  <c r="N570" i="28"/>
  <c r="N555" i="28"/>
  <c r="H571" i="28"/>
  <c r="H556" i="28"/>
  <c r="J572" i="28"/>
  <c r="J557" i="28"/>
  <c r="D573" i="28"/>
  <c r="D558" i="28"/>
  <c r="C644" i="28"/>
  <c r="C643" i="28"/>
  <c r="C505" i="28"/>
  <c r="F636" i="28"/>
  <c r="F637" i="28"/>
  <c r="F379" i="28"/>
  <c r="N636" i="28"/>
  <c r="N637" i="28"/>
  <c r="N379" i="28"/>
  <c r="F415" i="28"/>
  <c r="N415" i="28"/>
  <c r="G445" i="28"/>
  <c r="G642" i="28"/>
  <c r="G658" i="28"/>
  <c r="G597" i="28"/>
  <c r="G511" i="28"/>
  <c r="O570" i="28"/>
  <c r="O555" i="28"/>
  <c r="K572" i="28"/>
  <c r="K557" i="28"/>
  <c r="E558" i="28"/>
  <c r="D644" i="28"/>
  <c r="D643" i="28"/>
  <c r="L644" i="28"/>
  <c r="L643" i="28"/>
  <c r="L505" i="28"/>
  <c r="M522" i="28"/>
  <c r="G637" i="28"/>
  <c r="G636" i="28"/>
  <c r="G379" i="28"/>
  <c r="O637" i="28"/>
  <c r="O636" i="28"/>
  <c r="O379" i="28"/>
  <c r="C385" i="28"/>
  <c r="K397" i="28"/>
  <c r="C421" i="28"/>
  <c r="K421" i="28"/>
  <c r="B556" i="28"/>
  <c r="B571" i="28"/>
  <c r="F521" i="28"/>
  <c r="F522" i="28"/>
  <c r="H522" i="28"/>
  <c r="J522" i="28"/>
  <c r="E530" i="28"/>
  <c r="M530" i="28"/>
  <c r="H458" i="28"/>
  <c r="B465" i="28"/>
  <c r="C466" i="28" s="1"/>
  <c r="J465" i="28"/>
  <c r="E644" i="28"/>
  <c r="E643" i="28"/>
  <c r="G643" i="28"/>
  <c r="G644" i="28"/>
  <c r="G504" i="28"/>
  <c r="E505" i="28"/>
  <c r="C570" i="28"/>
  <c r="C556" i="28"/>
  <c r="C571" i="28"/>
  <c r="B572" i="28"/>
  <c r="B557" i="28"/>
  <c r="G522" i="28"/>
  <c r="J529" i="28"/>
  <c r="H536" i="28"/>
  <c r="O556" i="28"/>
  <c r="O427" i="28"/>
  <c r="G639" i="28"/>
  <c r="G640" i="28"/>
  <c r="O639" i="28"/>
  <c r="O640" i="28"/>
  <c r="E445" i="28"/>
  <c r="M445" i="28"/>
  <c r="I458" i="28"/>
  <c r="K465" i="28"/>
  <c r="K504" i="28" s="1"/>
  <c r="F503" i="28"/>
  <c r="G505" i="28" s="1"/>
  <c r="F507" i="28"/>
  <c r="F547" i="28" s="1"/>
  <c r="I538" i="28"/>
  <c r="I537" i="28"/>
  <c r="H632" i="28"/>
  <c r="H649" i="28"/>
  <c r="H634" i="28"/>
  <c r="H637" i="28"/>
  <c r="H636" i="28"/>
  <c r="D415" i="28"/>
  <c r="L415" i="28"/>
  <c r="H427" i="28"/>
  <c r="H639" i="28"/>
  <c r="H640" i="28"/>
  <c r="D547" i="28"/>
  <c r="L547" i="28"/>
  <c r="F548" i="28"/>
  <c r="H549" i="28"/>
  <c r="J550" i="28"/>
  <c r="D465" i="28"/>
  <c r="D504" i="28" s="1"/>
  <c r="L465" i="28"/>
  <c r="L658" i="28" s="1"/>
  <c r="G496" i="28"/>
  <c r="G507" i="28"/>
  <c r="G547" i="28" s="1"/>
  <c r="F529" i="28"/>
  <c r="B536" i="28"/>
  <c r="J536" i="28"/>
  <c r="I636" i="28"/>
  <c r="I637" i="28"/>
  <c r="I639" i="28"/>
  <c r="I640" i="28"/>
  <c r="C458" i="28"/>
  <c r="K458" i="28"/>
  <c r="G571" i="28"/>
  <c r="G556" i="28"/>
  <c r="C573" i="28"/>
  <c r="C558" i="28"/>
  <c r="E465" i="28"/>
  <c r="E545" i="28" s="1"/>
  <c r="M465" i="28"/>
  <c r="N478" i="28"/>
  <c r="B490" i="28"/>
  <c r="J490" i="28"/>
  <c r="K644" i="28"/>
  <c r="K643" i="28"/>
  <c r="I507" i="28"/>
  <c r="I547" i="28" s="1"/>
  <c r="C536" i="28"/>
  <c r="K536" i="28"/>
  <c r="L538" i="28" s="1"/>
  <c r="O567" i="28"/>
  <c r="B588" i="28"/>
  <c r="C590" i="28" s="1"/>
  <c r="J588" i="28"/>
  <c r="J640" i="28" s="1"/>
  <c r="B636" i="28"/>
  <c r="B637" i="28"/>
  <c r="J636" i="28"/>
  <c r="J637" i="28"/>
  <c r="B639" i="28"/>
  <c r="J639" i="28"/>
  <c r="D458" i="28"/>
  <c r="L458" i="28"/>
  <c r="N465" i="28"/>
  <c r="N658" i="28" s="1"/>
  <c r="H484" i="28"/>
  <c r="I503" i="28"/>
  <c r="I511" i="28" s="1"/>
  <c r="O465" i="28"/>
  <c r="O537" i="28" s="1"/>
  <c r="O643" i="28"/>
  <c r="O644" i="28"/>
  <c r="E537" i="28"/>
  <c r="M538" i="28"/>
  <c r="L537" i="28"/>
  <c r="M555" i="28"/>
  <c r="D636" i="28"/>
  <c r="D637" i="28"/>
  <c r="L636" i="28"/>
  <c r="L637" i="28"/>
  <c r="D639" i="28"/>
  <c r="L640" i="28"/>
  <c r="L639" i="28"/>
  <c r="F458" i="28"/>
  <c r="N458" i="28"/>
  <c r="J548" i="28"/>
  <c r="D549" i="28"/>
  <c r="L549" i="28"/>
  <c r="F550" i="28"/>
  <c r="H465" i="28"/>
  <c r="H529" i="28" s="1"/>
  <c r="E490" i="28"/>
  <c r="M490" i="28"/>
  <c r="C496" i="28"/>
  <c r="K496" i="28"/>
  <c r="O505" i="28"/>
  <c r="D520" i="28"/>
  <c r="L520" i="28"/>
  <c r="M590" i="28"/>
  <c r="E636" i="28"/>
  <c r="E637" i="28"/>
  <c r="M636" i="28"/>
  <c r="M637" i="28"/>
  <c r="E640" i="28"/>
  <c r="E639" i="28"/>
  <c r="M639" i="28"/>
  <c r="M640" i="28"/>
  <c r="G433" i="28"/>
  <c r="O433" i="28"/>
  <c r="G458" i="28"/>
  <c r="O458" i="28"/>
  <c r="D496" i="28"/>
  <c r="L496" i="28"/>
  <c r="N643" i="28"/>
  <c r="N644" i="28"/>
  <c r="N505" i="28"/>
  <c r="C528" i="28"/>
  <c r="K528" i="28"/>
  <c r="I545" i="28"/>
  <c r="F632" i="28"/>
  <c r="F649" i="28"/>
  <c r="F634" i="28"/>
  <c r="F590" i="28"/>
  <c r="N632" i="28"/>
  <c r="N649" i="28"/>
  <c r="N634" i="28"/>
  <c r="O590" i="28"/>
  <c r="N590" i="28"/>
  <c r="F603" i="28"/>
  <c r="N603" i="28"/>
  <c r="H567" i="28"/>
  <c r="H581" i="28"/>
  <c r="I605" i="28"/>
  <c r="C606" i="28"/>
  <c r="K606" i="28"/>
  <c r="E607" i="28"/>
  <c r="M607" i="28"/>
  <c r="G608" i="28"/>
  <c r="O603" i="28"/>
  <c r="I567" i="28"/>
  <c r="I568" i="28" s="1"/>
  <c r="K597" i="28"/>
  <c r="H608" i="28"/>
  <c r="H603" i="28"/>
  <c r="C649" i="28"/>
  <c r="C634" i="28"/>
  <c r="C632" i="28"/>
  <c r="C603" i="28"/>
  <c r="K649" i="28"/>
  <c r="K634" i="28"/>
  <c r="K632" i="28"/>
  <c r="K603" i="28"/>
  <c r="K590" i="28"/>
  <c r="D597" i="28"/>
  <c r="L597" i="28"/>
  <c r="C567" i="28"/>
  <c r="C568" i="28" s="1"/>
  <c r="K567" i="28"/>
  <c r="C581" i="28"/>
  <c r="K581" i="28"/>
  <c r="D588" i="28"/>
  <c r="L588" i="28"/>
  <c r="E597" i="28"/>
  <c r="E632" i="28"/>
  <c r="E649" i="28"/>
  <c r="E589" i="28"/>
  <c r="E634" i="28"/>
  <c r="M632" i="28"/>
  <c r="M649" i="28"/>
  <c r="M634" i="28"/>
  <c r="I649" i="28"/>
  <c r="I634" i="28"/>
  <c r="I589" i="28"/>
  <c r="I590" i="28"/>
  <c r="I632" i="28"/>
  <c r="N597" i="28"/>
  <c r="H658" i="28"/>
  <c r="E673" i="28"/>
  <c r="E675" i="28" s="1"/>
  <c r="F672" i="28"/>
  <c r="G588" i="28"/>
  <c r="H590" i="28" s="1"/>
  <c r="O632" i="28"/>
  <c r="O649" i="28"/>
  <c r="O634" i="28"/>
  <c r="E603" i="28"/>
  <c r="G685" i="28"/>
  <c r="H684" i="28"/>
  <c r="L709" i="28"/>
  <c r="L711" i="28" s="1"/>
  <c r="M708" i="28"/>
  <c r="J658" i="28"/>
  <c r="L700" i="28"/>
  <c r="K701" i="28"/>
  <c r="K703" i="28" s="1"/>
  <c r="N719" i="28"/>
  <c r="M603" i="28"/>
  <c r="D658" i="28"/>
  <c r="C675" i="28"/>
  <c r="F676" i="28"/>
  <c r="K696" i="28"/>
  <c r="G691" i="28"/>
  <c r="M713" i="28"/>
  <c r="M715" i="28" s="1"/>
  <c r="N712" i="28"/>
  <c r="G680" i="28"/>
  <c r="F681" i="28"/>
  <c r="F683" i="28" s="1"/>
  <c r="H689" i="28"/>
  <c r="H691" i="28" s="1"/>
  <c r="J699" i="28"/>
  <c r="L705" i="28"/>
  <c r="L707" i="28" s="1"/>
  <c r="E679" i="28"/>
  <c r="O654" i="28"/>
  <c r="D677" i="28"/>
  <c r="D679" i="28" s="1"/>
  <c r="D673" i="28"/>
  <c r="D675" i="28" s="1"/>
  <c r="J701" i="28"/>
  <c r="J703" i="28" s="1"/>
  <c r="O716" i="28"/>
  <c r="O717" i="28" s="1"/>
  <c r="O652" i="28"/>
  <c r="F687" i="28"/>
  <c r="I692" i="28"/>
  <c r="O721" i="28"/>
  <c r="O722" i="28" s="1"/>
  <c r="G687" i="28"/>
  <c r="H695" i="28"/>
  <c r="I697" i="28"/>
  <c r="I699" i="28" s="1"/>
  <c r="O655" i="28"/>
  <c r="P655" i="28" s="1"/>
  <c r="N719" i="27"/>
  <c r="J692" i="27"/>
  <c r="J693" i="27" s="1"/>
  <c r="I693" i="27"/>
  <c r="I695" i="27" s="1"/>
  <c r="O717" i="27"/>
  <c r="O718" i="27" s="1"/>
  <c r="F680" i="27"/>
  <c r="G689" i="27"/>
  <c r="M715" i="27"/>
  <c r="F605" i="27"/>
  <c r="N605" i="27"/>
  <c r="H606" i="27"/>
  <c r="J607" i="27"/>
  <c r="D608" i="27"/>
  <c r="L608" i="27"/>
  <c r="C605" i="27"/>
  <c r="E606" i="27"/>
  <c r="G607" i="27"/>
  <c r="H605" i="27"/>
  <c r="B606" i="27"/>
  <c r="J606" i="27"/>
  <c r="D607" i="27"/>
  <c r="L607" i="27"/>
  <c r="N608" i="27"/>
  <c r="C606" i="27"/>
  <c r="K606" i="27"/>
  <c r="E607" i="27"/>
  <c r="C607" i="27"/>
  <c r="O544" i="27"/>
  <c r="O548" i="27"/>
  <c r="O472" i="27"/>
  <c r="E478" i="27"/>
  <c r="E490" i="27"/>
  <c r="M490" i="27"/>
  <c r="E496" i="27"/>
  <c r="M496" i="27"/>
  <c r="O496" i="27"/>
  <c r="E503" i="27"/>
  <c r="M503" i="27"/>
  <c r="O503" i="27"/>
  <c r="E520" i="27"/>
  <c r="F522" i="27" s="1"/>
  <c r="M520" i="27"/>
  <c r="O520" i="27"/>
  <c r="O522" i="27" s="1"/>
  <c r="D528" i="27"/>
  <c r="L528" i="27"/>
  <c r="L530" i="27" s="1"/>
  <c r="N528" i="27"/>
  <c r="D536" i="27"/>
  <c r="L536" i="27"/>
  <c r="N536" i="27"/>
  <c r="N538" i="27" s="1"/>
  <c r="D544" i="27"/>
  <c r="L544" i="27"/>
  <c r="D567" i="27"/>
  <c r="L567" i="27"/>
  <c r="N567" i="27"/>
  <c r="D581" i="27"/>
  <c r="L581" i="27"/>
  <c r="N581" i="27"/>
  <c r="D588" i="27"/>
  <c r="L588" i="27"/>
  <c r="L649" i="27" s="1"/>
  <c r="N588" i="27"/>
  <c r="N634" i="27" s="1"/>
  <c r="E472" i="27"/>
  <c r="M484" i="27"/>
  <c r="N547" i="27"/>
  <c r="L550" i="27"/>
  <c r="F472" i="27"/>
  <c r="F478" i="27"/>
  <c r="F484" i="27"/>
  <c r="F490" i="27"/>
  <c r="N490" i="27"/>
  <c r="F496" i="27"/>
  <c r="F503" i="27"/>
  <c r="N503" i="27"/>
  <c r="M528" i="27"/>
  <c r="N530" i="27" s="1"/>
  <c r="O528" i="27"/>
  <c r="E536" i="27"/>
  <c r="E537" i="27" s="1"/>
  <c r="M536" i="27"/>
  <c r="M538" i="27" s="1"/>
  <c r="E544" i="27"/>
  <c r="M544" i="27"/>
  <c r="E567" i="27"/>
  <c r="M567" i="27"/>
  <c r="O567" i="27"/>
  <c r="O568" i="27" s="1"/>
  <c r="E581" i="27"/>
  <c r="M581" i="27"/>
  <c r="O581" i="27"/>
  <c r="E484" i="27"/>
  <c r="O547" i="27"/>
  <c r="M550" i="27"/>
  <c r="G472" i="27"/>
  <c r="G478" i="27"/>
  <c r="G484" i="27"/>
  <c r="O484" i="27"/>
  <c r="G490" i="27"/>
  <c r="O490" i="27"/>
  <c r="G496" i="27"/>
  <c r="G503" i="27"/>
  <c r="F544" i="27"/>
  <c r="F567" i="27"/>
  <c r="F568" i="27" s="1"/>
  <c r="F581" i="27"/>
  <c r="F588" i="27"/>
  <c r="G590" i="27" s="1"/>
  <c r="H465" i="27"/>
  <c r="H511" i="27" s="1"/>
  <c r="N550" i="27"/>
  <c r="N573" i="27" s="1"/>
  <c r="H472" i="27"/>
  <c r="M472" i="27"/>
  <c r="M478" i="27"/>
  <c r="I465" i="27"/>
  <c r="I537" i="27" s="1"/>
  <c r="M549" i="27"/>
  <c r="I472" i="27"/>
  <c r="I478" i="27"/>
  <c r="I484" i="27"/>
  <c r="I490" i="27"/>
  <c r="I496" i="27"/>
  <c r="I503" i="27"/>
  <c r="I520" i="27"/>
  <c r="H536" i="27"/>
  <c r="J536" i="27"/>
  <c r="K538" i="27" s="1"/>
  <c r="H544" i="27"/>
  <c r="H545" i="27" s="1"/>
  <c r="H567" i="27"/>
  <c r="H581" i="27"/>
  <c r="H588" i="27"/>
  <c r="B547" i="27"/>
  <c r="B555" i="27" s="1"/>
  <c r="J547" i="27"/>
  <c r="D548" i="27"/>
  <c r="D571" i="27" s="1"/>
  <c r="L548" i="27"/>
  <c r="L571" i="27" s="1"/>
  <c r="F549" i="27"/>
  <c r="F557" i="27" s="1"/>
  <c r="N549" i="27"/>
  <c r="H550" i="27"/>
  <c r="B520" i="27"/>
  <c r="J520" i="27"/>
  <c r="I536" i="27"/>
  <c r="I538" i="27" s="1"/>
  <c r="I545" i="27"/>
  <c r="I581" i="27"/>
  <c r="G603" i="27"/>
  <c r="O603" i="27"/>
  <c r="D547" i="27"/>
  <c r="L547" i="27"/>
  <c r="L555" i="27" s="1"/>
  <c r="F548" i="27"/>
  <c r="N548" i="27"/>
  <c r="N571" i="27" s="1"/>
  <c r="H549" i="27"/>
  <c r="H572" i="27" s="1"/>
  <c r="B550" i="27"/>
  <c r="B558" i="27" s="1"/>
  <c r="J550" i="27"/>
  <c r="D472" i="27"/>
  <c r="L472" i="27"/>
  <c r="N472" i="27"/>
  <c r="N529" i="27" s="1"/>
  <c r="D478" i="27"/>
  <c r="L478" i="27"/>
  <c r="D484" i="27"/>
  <c r="L484" i="27"/>
  <c r="N484" i="27"/>
  <c r="D490" i="27"/>
  <c r="L490" i="27"/>
  <c r="D496" i="27"/>
  <c r="L496" i="27"/>
  <c r="N496" i="27"/>
  <c r="D503" i="27"/>
  <c r="D643" i="27" s="1"/>
  <c r="L503" i="27"/>
  <c r="M505" i="27" s="1"/>
  <c r="D520" i="27"/>
  <c r="L520" i="27"/>
  <c r="N520" i="27"/>
  <c r="C528" i="27"/>
  <c r="D530" i="27" s="1"/>
  <c r="K528" i="27"/>
  <c r="E528" i="27"/>
  <c r="I528" i="27"/>
  <c r="J530" i="27" s="1"/>
  <c r="C536" i="27"/>
  <c r="D538" i="27" s="1"/>
  <c r="K536" i="27"/>
  <c r="C544" i="27"/>
  <c r="K544" i="27"/>
  <c r="C567" i="27"/>
  <c r="K567" i="27"/>
  <c r="C581" i="27"/>
  <c r="K581" i="27"/>
  <c r="C588" i="27"/>
  <c r="D590" i="27" s="1"/>
  <c r="K588" i="27"/>
  <c r="O669" i="27"/>
  <c r="O426" i="27"/>
  <c r="O424" i="27"/>
  <c r="X123" i="27"/>
  <c r="C445" i="27"/>
  <c r="I125" i="27"/>
  <c r="M431" i="27" s="1"/>
  <c r="Q125" i="27"/>
  <c r="AG125" i="27"/>
  <c r="AW125" i="27"/>
  <c r="BJ125" i="27"/>
  <c r="E355" i="27"/>
  <c r="E361" i="27"/>
  <c r="M361" i="27"/>
  <c r="C433" i="27"/>
  <c r="K433" i="27"/>
  <c r="D439" i="27"/>
  <c r="L439" i="27"/>
  <c r="D445" i="27"/>
  <c r="L445" i="27"/>
  <c r="H123" i="27"/>
  <c r="M420" i="27" s="1"/>
  <c r="M421" i="27" s="1"/>
  <c r="AN123" i="27"/>
  <c r="AN125" i="27" s="1"/>
  <c r="K445" i="27"/>
  <c r="B123" i="27"/>
  <c r="J123" i="27"/>
  <c r="R123" i="27"/>
  <c r="R125" i="27" s="1"/>
  <c r="Z123" i="27"/>
  <c r="Z125" i="27" s="1"/>
  <c r="AH123" i="27"/>
  <c r="AH125" i="27" s="1"/>
  <c r="AP123" i="27"/>
  <c r="AP125" i="27" s="1"/>
  <c r="AX123" i="27"/>
  <c r="AX125" i="27" s="1"/>
  <c r="M355" i="27"/>
  <c r="K379" i="27"/>
  <c r="K385" i="27"/>
  <c r="G409" i="27"/>
  <c r="O409" i="27"/>
  <c r="F421" i="27"/>
  <c r="E439" i="27"/>
  <c r="M439" i="27"/>
  <c r="E452" i="27"/>
  <c r="M452" i="27"/>
  <c r="AF123" i="27"/>
  <c r="AF125" i="27" s="1"/>
  <c r="K125" i="27"/>
  <c r="S125" i="27"/>
  <c r="AA125" i="27"/>
  <c r="AI125" i="27"/>
  <c r="AQ125" i="27"/>
  <c r="AY125" i="27"/>
  <c r="BD125" i="27"/>
  <c r="E367" i="27"/>
  <c r="E385" i="27"/>
  <c r="M385" i="27"/>
  <c r="H409" i="27"/>
  <c r="D409" i="27"/>
  <c r="I415" i="27"/>
  <c r="M419" i="27"/>
  <c r="G421" i="27"/>
  <c r="E427" i="27"/>
  <c r="F445" i="27"/>
  <c r="N445" i="27"/>
  <c r="F452" i="27"/>
  <c r="N452" i="27"/>
  <c r="P123" i="27"/>
  <c r="P125" i="27" s="1"/>
  <c r="AV123" i="27"/>
  <c r="AV125" i="27" s="1"/>
  <c r="D123" i="27"/>
  <c r="L123" i="27"/>
  <c r="L125" i="27" s="1"/>
  <c r="T123" i="27"/>
  <c r="T125" i="27" s="1"/>
  <c r="AB123" i="27"/>
  <c r="AB125" i="27" s="1"/>
  <c r="AJ123" i="27"/>
  <c r="AJ125" i="27" s="1"/>
  <c r="AR123" i="27"/>
  <c r="AR125" i="27" s="1"/>
  <c r="AZ123" i="27"/>
  <c r="AZ125" i="27" s="1"/>
  <c r="BE125" i="27"/>
  <c r="C361" i="27"/>
  <c r="E373" i="27"/>
  <c r="M373" i="27"/>
  <c r="G391" i="27"/>
  <c r="O391" i="27"/>
  <c r="B415" i="27"/>
  <c r="J415" i="27"/>
  <c r="N419" i="27"/>
  <c r="F427" i="27"/>
  <c r="G445" i="27"/>
  <c r="O445" i="27"/>
  <c r="C367" i="27"/>
  <c r="K367" i="27"/>
  <c r="B421" i="27"/>
  <c r="J421" i="27"/>
  <c r="B409" i="27"/>
  <c r="J409" i="27"/>
  <c r="H452" i="27"/>
  <c r="I439" i="27"/>
  <c r="I452" i="27"/>
  <c r="C409" i="27"/>
  <c r="K409" i="27"/>
  <c r="N418" i="27"/>
  <c r="G123" i="27"/>
  <c r="O123" i="27"/>
  <c r="O125" i="27" s="1"/>
  <c r="W123" i="27"/>
  <c r="W125" i="27" s="1"/>
  <c r="AE123" i="27"/>
  <c r="AM123" i="27"/>
  <c r="AU123" i="27"/>
  <c r="AU125" i="27" s="1"/>
  <c r="C355" i="27"/>
  <c r="K355" i="27"/>
  <c r="E415" i="27"/>
  <c r="M415" i="27"/>
  <c r="C421" i="27"/>
  <c r="K421" i="27"/>
  <c r="I427" i="27"/>
  <c r="B439" i="27"/>
  <c r="J439" i="27"/>
  <c r="B445" i="27"/>
  <c r="J445" i="27"/>
  <c r="X125" i="27"/>
  <c r="BC125" i="27"/>
  <c r="BK125" i="27"/>
  <c r="C125" i="27"/>
  <c r="O429" i="27" s="1"/>
  <c r="AE125" i="27"/>
  <c r="AM125" i="27"/>
  <c r="E570" i="27"/>
  <c r="E555" i="27"/>
  <c r="M570" i="27"/>
  <c r="M555" i="27"/>
  <c r="G571" i="27"/>
  <c r="G556" i="27"/>
  <c r="O571" i="27"/>
  <c r="O556" i="27"/>
  <c r="I572" i="27"/>
  <c r="I557" i="27"/>
  <c r="C573" i="27"/>
  <c r="C558" i="27"/>
  <c r="K573" i="27"/>
  <c r="K558" i="27"/>
  <c r="E644" i="27"/>
  <c r="E643" i="27"/>
  <c r="E505" i="27"/>
  <c r="M644" i="27"/>
  <c r="M643" i="27"/>
  <c r="O643" i="27"/>
  <c r="O644" i="27"/>
  <c r="O505" i="27"/>
  <c r="M522" i="27"/>
  <c r="L538" i="27"/>
  <c r="F570" i="27"/>
  <c r="F555" i="27"/>
  <c r="N570" i="27"/>
  <c r="N555" i="27"/>
  <c r="H571" i="27"/>
  <c r="H556" i="27"/>
  <c r="B572" i="27"/>
  <c r="B557" i="27"/>
  <c r="J572" i="27"/>
  <c r="J557" i="27"/>
  <c r="D573" i="27"/>
  <c r="D558" i="27"/>
  <c r="L573" i="27"/>
  <c r="L558" i="27"/>
  <c r="F643" i="27"/>
  <c r="F644" i="27"/>
  <c r="F505" i="27"/>
  <c r="N643" i="27"/>
  <c r="N644" i="27"/>
  <c r="N504" i="27"/>
  <c r="N505" i="27"/>
  <c r="C636" i="27"/>
  <c r="C637" i="27"/>
  <c r="C379" i="27"/>
  <c r="G555" i="27"/>
  <c r="G570" i="27"/>
  <c r="O555" i="27"/>
  <c r="O570" i="27"/>
  <c r="I556" i="27"/>
  <c r="I571" i="27"/>
  <c r="C557" i="27"/>
  <c r="C572" i="27"/>
  <c r="K557" i="27"/>
  <c r="K572" i="27"/>
  <c r="E558" i="27"/>
  <c r="E573" i="27"/>
  <c r="M558" i="27"/>
  <c r="M573" i="27"/>
  <c r="G643" i="27"/>
  <c r="G644" i="27"/>
  <c r="G505" i="27"/>
  <c r="H658" i="27"/>
  <c r="H642" i="27"/>
  <c r="H597" i="27"/>
  <c r="B556" i="27"/>
  <c r="B571" i="27"/>
  <c r="J556" i="27"/>
  <c r="J571" i="27"/>
  <c r="D557" i="27"/>
  <c r="D572" i="27"/>
  <c r="L557" i="27"/>
  <c r="L572" i="27"/>
  <c r="F558" i="27"/>
  <c r="F573" i="27"/>
  <c r="N558" i="27"/>
  <c r="H643" i="27"/>
  <c r="H644" i="27"/>
  <c r="H504" i="27"/>
  <c r="H505" i="27"/>
  <c r="I511" i="27"/>
  <c r="C556" i="27"/>
  <c r="C571" i="27"/>
  <c r="K556" i="27"/>
  <c r="K571" i="27"/>
  <c r="I643" i="27"/>
  <c r="I644" i="27"/>
  <c r="I504" i="27"/>
  <c r="I505" i="27"/>
  <c r="I521" i="27"/>
  <c r="H537" i="27"/>
  <c r="H538" i="27"/>
  <c r="J555" i="27"/>
  <c r="J570" i="27"/>
  <c r="D556" i="27"/>
  <c r="L556" i="27"/>
  <c r="N557" i="27"/>
  <c r="N572" i="27"/>
  <c r="H558" i="27"/>
  <c r="H573" i="27"/>
  <c r="J643" i="27"/>
  <c r="J644" i="27"/>
  <c r="J505" i="27"/>
  <c r="J522" i="27"/>
  <c r="C555" i="27"/>
  <c r="C570" i="27"/>
  <c r="K555" i="27"/>
  <c r="K570" i="27"/>
  <c r="E556" i="27"/>
  <c r="E571" i="27"/>
  <c r="M556" i="27"/>
  <c r="M571" i="27"/>
  <c r="G557" i="27"/>
  <c r="G572" i="27"/>
  <c r="O557" i="27"/>
  <c r="O572" i="27"/>
  <c r="I558" i="27"/>
  <c r="I573" i="27"/>
  <c r="C644" i="27"/>
  <c r="C643" i="27"/>
  <c r="C505" i="27"/>
  <c r="K644" i="27"/>
  <c r="K643" i="27"/>
  <c r="K505" i="27"/>
  <c r="D570" i="27"/>
  <c r="D555" i="27"/>
  <c r="L570" i="27"/>
  <c r="F571" i="27"/>
  <c r="F556" i="27"/>
  <c r="B573" i="27"/>
  <c r="J573" i="27"/>
  <c r="J558" i="27"/>
  <c r="D644" i="27"/>
  <c r="L643" i="27"/>
  <c r="D521" i="27"/>
  <c r="L522" i="27"/>
  <c r="N522" i="27"/>
  <c r="K530" i="27"/>
  <c r="E530" i="27"/>
  <c r="F636" i="27"/>
  <c r="F637" i="27"/>
  <c r="N636" i="27"/>
  <c r="N637" i="27"/>
  <c r="F639" i="27"/>
  <c r="H458" i="27"/>
  <c r="B465" i="27"/>
  <c r="B511" i="27" s="1"/>
  <c r="J465" i="27"/>
  <c r="J504" i="27" s="1"/>
  <c r="H507" i="27"/>
  <c r="H547" i="27" s="1"/>
  <c r="H520" i="27"/>
  <c r="F528" i="27"/>
  <c r="G544" i="27"/>
  <c r="D649" i="27"/>
  <c r="D634" i="27"/>
  <c r="D632" i="27"/>
  <c r="L634" i="27"/>
  <c r="L590" i="27"/>
  <c r="N632" i="27"/>
  <c r="N649" i="27"/>
  <c r="B597" i="27"/>
  <c r="G637" i="27"/>
  <c r="G636" i="27"/>
  <c r="O637" i="27"/>
  <c r="O636" i="27"/>
  <c r="C415" i="27"/>
  <c r="K415" i="27"/>
  <c r="E421" i="27"/>
  <c r="G427" i="27"/>
  <c r="O427" i="27"/>
  <c r="G639" i="27"/>
  <c r="G640" i="27"/>
  <c r="C439" i="27"/>
  <c r="K439" i="27"/>
  <c r="E445" i="27"/>
  <c r="M445" i="27"/>
  <c r="G452" i="27"/>
  <c r="O452" i="27"/>
  <c r="I458" i="27"/>
  <c r="C465" i="27"/>
  <c r="C568" i="27" s="1"/>
  <c r="K465" i="27"/>
  <c r="K568" i="27" s="1"/>
  <c r="I507" i="27"/>
  <c r="I547" i="27" s="1"/>
  <c r="G528" i="27"/>
  <c r="E632" i="27"/>
  <c r="E649" i="27"/>
  <c r="E634" i="27"/>
  <c r="E603" i="27"/>
  <c r="E590" i="27"/>
  <c r="M632" i="27"/>
  <c r="M649" i="27"/>
  <c r="M634" i="27"/>
  <c r="M603" i="27"/>
  <c r="H637" i="27"/>
  <c r="H636" i="27"/>
  <c r="H639" i="27"/>
  <c r="H640" i="27"/>
  <c r="B458" i="27"/>
  <c r="J458" i="27"/>
  <c r="D465" i="27"/>
  <c r="D504" i="27" s="1"/>
  <c r="L465" i="27"/>
  <c r="H528" i="27"/>
  <c r="F634" i="27"/>
  <c r="D597" i="27"/>
  <c r="L597" i="27"/>
  <c r="I636" i="27"/>
  <c r="I637" i="27"/>
  <c r="I639" i="27"/>
  <c r="I640" i="27"/>
  <c r="C458" i="27"/>
  <c r="K458" i="27"/>
  <c r="E465" i="27"/>
  <c r="E504" i="27" s="1"/>
  <c r="M465" i="27"/>
  <c r="M589" i="27" s="1"/>
  <c r="C520" i="27"/>
  <c r="D522" i="27" s="1"/>
  <c r="K520" i="27"/>
  <c r="B545" i="27"/>
  <c r="G567" i="27"/>
  <c r="G632" i="27"/>
  <c r="G649" i="27"/>
  <c r="G634" i="27"/>
  <c r="O632" i="27"/>
  <c r="O649" i="27"/>
  <c r="O634" i="27"/>
  <c r="O590" i="27"/>
  <c r="B636" i="27"/>
  <c r="B637" i="27"/>
  <c r="J636" i="27"/>
  <c r="J637" i="27"/>
  <c r="B427" i="27"/>
  <c r="J427" i="27"/>
  <c r="B639" i="27"/>
  <c r="B640" i="27"/>
  <c r="J639" i="27"/>
  <c r="J640" i="27"/>
  <c r="F439" i="27"/>
  <c r="N439" i="27"/>
  <c r="H445" i="27"/>
  <c r="B452" i="27"/>
  <c r="J452" i="27"/>
  <c r="D458" i="27"/>
  <c r="L458" i="27"/>
  <c r="F465" i="27"/>
  <c r="F545" i="27" s="1"/>
  <c r="N465" i="27"/>
  <c r="N521" i="27" s="1"/>
  <c r="B529" i="27"/>
  <c r="K537" i="27"/>
  <c r="H568" i="27"/>
  <c r="H632" i="27"/>
  <c r="H649" i="27"/>
  <c r="H634" i="27"/>
  <c r="H589" i="27"/>
  <c r="H590" i="27"/>
  <c r="H603" i="27"/>
  <c r="K636" i="27"/>
  <c r="K637" i="27"/>
  <c r="G415" i="27"/>
  <c r="O415" i="27"/>
  <c r="C427" i="27"/>
  <c r="K427" i="27"/>
  <c r="C639" i="27"/>
  <c r="K640" i="27"/>
  <c r="K639" i="27"/>
  <c r="G465" i="27"/>
  <c r="G537" i="27" s="1"/>
  <c r="O465" i="27"/>
  <c r="O545" i="27" s="1"/>
  <c r="N537" i="27"/>
  <c r="I568" i="27"/>
  <c r="I649" i="27"/>
  <c r="I634" i="27"/>
  <c r="I632" i="27"/>
  <c r="I590" i="27"/>
  <c r="I603" i="27"/>
  <c r="I589" i="27"/>
  <c r="D636" i="27"/>
  <c r="D637" i="27"/>
  <c r="L636" i="27"/>
  <c r="L637" i="27"/>
  <c r="H415" i="27"/>
  <c r="D427" i="27"/>
  <c r="L427" i="27"/>
  <c r="D640" i="27"/>
  <c r="D639" i="27"/>
  <c r="D529" i="27"/>
  <c r="L529" i="27"/>
  <c r="M537" i="27"/>
  <c r="M545" i="27"/>
  <c r="B568" i="27"/>
  <c r="B649" i="27"/>
  <c r="B634" i="27"/>
  <c r="B632" i="27"/>
  <c r="B603" i="27"/>
  <c r="B589" i="27"/>
  <c r="J649" i="27"/>
  <c r="J634" i="27"/>
  <c r="J632" i="27"/>
  <c r="J590" i="27"/>
  <c r="J603" i="27"/>
  <c r="E636" i="27"/>
  <c r="E637" i="27"/>
  <c r="M636" i="27"/>
  <c r="M637" i="27"/>
  <c r="G379" i="27"/>
  <c r="O379" i="27"/>
  <c r="E639" i="27"/>
  <c r="E640" i="27"/>
  <c r="G433" i="27"/>
  <c r="G458" i="27"/>
  <c r="O458" i="27"/>
  <c r="E557" i="27"/>
  <c r="E572" i="27"/>
  <c r="M557" i="27"/>
  <c r="M572" i="27"/>
  <c r="G558" i="27"/>
  <c r="G573" i="27"/>
  <c r="O558" i="27"/>
  <c r="O573" i="27"/>
  <c r="G520" i="27"/>
  <c r="O530" i="27"/>
  <c r="F536" i="27"/>
  <c r="C649" i="27"/>
  <c r="C632" i="27"/>
  <c r="C590" i="27"/>
  <c r="K649" i="27"/>
  <c r="K634" i="27"/>
  <c r="K632" i="27"/>
  <c r="K590" i="27"/>
  <c r="K589" i="27"/>
  <c r="F608" i="27"/>
  <c r="J703" i="27"/>
  <c r="G608" i="27"/>
  <c r="E677" i="27"/>
  <c r="E679" i="27" s="1"/>
  <c r="F676" i="27"/>
  <c r="N658" i="27"/>
  <c r="H689" i="27"/>
  <c r="H691" i="27" s="1"/>
  <c r="I688" i="27"/>
  <c r="C603" i="27"/>
  <c r="K603" i="27"/>
  <c r="D603" i="27"/>
  <c r="J697" i="27"/>
  <c r="J699" i="27" s="1"/>
  <c r="K696" i="27"/>
  <c r="N603" i="27"/>
  <c r="B658" i="27"/>
  <c r="E673" i="27"/>
  <c r="E675" i="27" s="1"/>
  <c r="F672" i="27"/>
  <c r="L701" i="27"/>
  <c r="L703" i="27" s="1"/>
  <c r="M700" i="27"/>
  <c r="G684" i="27"/>
  <c r="J695" i="27"/>
  <c r="O654" i="27"/>
  <c r="L658" i="27"/>
  <c r="L704" i="27"/>
  <c r="O712" i="27"/>
  <c r="O713" i="27" s="1"/>
  <c r="D677" i="27"/>
  <c r="D679" i="27" s="1"/>
  <c r="G691" i="27"/>
  <c r="M708" i="27"/>
  <c r="D673" i="27"/>
  <c r="D675" i="27" s="1"/>
  <c r="E683" i="27"/>
  <c r="L711" i="27"/>
  <c r="O652" i="27"/>
  <c r="F687" i="27"/>
  <c r="K701" i="27"/>
  <c r="K703" i="27" s="1"/>
  <c r="K707" i="27"/>
  <c r="O721" i="27"/>
  <c r="I697" i="27"/>
  <c r="I699" i="27" s="1"/>
  <c r="O655" i="27"/>
  <c r="P655" i="27" s="1"/>
  <c r="K692" i="27"/>
  <c r="N708" i="26"/>
  <c r="M709" i="26"/>
  <c r="M711" i="26" s="1"/>
  <c r="G123" i="26"/>
  <c r="N417" i="26" s="1"/>
  <c r="O123" i="26"/>
  <c r="L417" i="26" s="1"/>
  <c r="W123" i="26"/>
  <c r="J417" i="26" s="1"/>
  <c r="AE123" i="26"/>
  <c r="H417" i="26" s="1"/>
  <c r="AM123" i="26"/>
  <c r="F417" i="26" s="1"/>
  <c r="AU123" i="26"/>
  <c r="D417" i="26" s="1"/>
  <c r="D367" i="26"/>
  <c r="L367" i="26"/>
  <c r="F458" i="26"/>
  <c r="N458" i="26"/>
  <c r="F409" i="26"/>
  <c r="N409" i="26"/>
  <c r="H496" i="26"/>
  <c r="H123" i="26"/>
  <c r="M420" i="26" s="1"/>
  <c r="M421" i="26" s="1"/>
  <c r="P123" i="26"/>
  <c r="K420" i="26" s="1"/>
  <c r="K421" i="26" s="1"/>
  <c r="X123" i="26"/>
  <c r="AF123" i="26"/>
  <c r="AN123" i="26"/>
  <c r="AV123" i="26"/>
  <c r="C420" i="26" s="1"/>
  <c r="C421" i="26" s="1"/>
  <c r="E355" i="26"/>
  <c r="M355" i="26"/>
  <c r="E367" i="26"/>
  <c r="M367" i="26"/>
  <c r="B373" i="26"/>
  <c r="L373" i="26"/>
  <c r="G409" i="26"/>
  <c r="H445" i="26"/>
  <c r="B507" i="26"/>
  <c r="D508" i="26"/>
  <c r="L508" i="26"/>
  <c r="L548" i="26" s="1"/>
  <c r="F509" i="26"/>
  <c r="N509" i="26"/>
  <c r="H510" i="26"/>
  <c r="B484" i="26"/>
  <c r="J484" i="26"/>
  <c r="I490" i="26"/>
  <c r="H536" i="26"/>
  <c r="D608" i="26"/>
  <c r="L608" i="26"/>
  <c r="Q123" i="26"/>
  <c r="Q125" i="26" s="1"/>
  <c r="K431" i="26" s="1"/>
  <c r="AG123" i="26"/>
  <c r="AG125" i="26" s="1"/>
  <c r="G431" i="26" s="1"/>
  <c r="AO123" i="26"/>
  <c r="AO125" i="26" s="1"/>
  <c r="E431" i="26" s="1"/>
  <c r="K465" i="26"/>
  <c r="O549" i="26"/>
  <c r="C472" i="26"/>
  <c r="K472" i="26"/>
  <c r="K545" i="26" s="1"/>
  <c r="C478" i="26"/>
  <c r="K478" i="26"/>
  <c r="M478" i="26"/>
  <c r="C484" i="26"/>
  <c r="K484" i="26"/>
  <c r="O484" i="26"/>
  <c r="B520" i="26"/>
  <c r="N520" i="26"/>
  <c r="N522" i="26" s="1"/>
  <c r="I528" i="26"/>
  <c r="K528" i="26"/>
  <c r="I544" i="26"/>
  <c r="I123" i="26"/>
  <c r="I125" i="26" s="1"/>
  <c r="M431" i="26" s="1"/>
  <c r="Y123" i="26"/>
  <c r="Y125" i="26" s="1"/>
  <c r="I431" i="26" s="1"/>
  <c r="AW123" i="26"/>
  <c r="AW125" i="26" s="1"/>
  <c r="C431" i="26" s="1"/>
  <c r="J544" i="26"/>
  <c r="H544" i="26"/>
  <c r="H545" i="26" s="1"/>
  <c r="F544" i="26"/>
  <c r="D544" i="26"/>
  <c r="B544" i="26"/>
  <c r="D361" i="26"/>
  <c r="L361" i="26"/>
  <c r="I409" i="26"/>
  <c r="D507" i="26"/>
  <c r="F508" i="26"/>
  <c r="F548" i="26" s="1"/>
  <c r="F571" i="26" s="1"/>
  <c r="N508" i="26"/>
  <c r="N548" i="26" s="1"/>
  <c r="N571" i="26" s="1"/>
  <c r="H509" i="26"/>
  <c r="B510" i="26"/>
  <c r="J510" i="26"/>
  <c r="D472" i="26"/>
  <c r="L472" i="26"/>
  <c r="D478" i="26"/>
  <c r="L478" i="26"/>
  <c r="N478" i="26"/>
  <c r="K496" i="26"/>
  <c r="C520" i="26"/>
  <c r="K520" i="26"/>
  <c r="M520" i="26"/>
  <c r="I692" i="26"/>
  <c r="I693" i="26" s="1"/>
  <c r="I695" i="26" s="1"/>
  <c r="AA125" i="26"/>
  <c r="I429" i="26" s="1"/>
  <c r="E361" i="26"/>
  <c r="M361" i="26"/>
  <c r="E373" i="26"/>
  <c r="M373" i="26"/>
  <c r="G544" i="26"/>
  <c r="G385" i="26"/>
  <c r="O385" i="26"/>
  <c r="D391" i="26"/>
  <c r="L391" i="26"/>
  <c r="K409" i="26"/>
  <c r="D445" i="26"/>
  <c r="L445" i="26"/>
  <c r="N528" i="26"/>
  <c r="C567" i="26"/>
  <c r="K567" i="26"/>
  <c r="C581" i="26"/>
  <c r="B588" i="26"/>
  <c r="B649" i="26" s="1"/>
  <c r="J588" i="26"/>
  <c r="D605" i="26"/>
  <c r="H695" i="26"/>
  <c r="AQ125" i="26"/>
  <c r="E429" i="26" s="1"/>
  <c r="E123" i="26"/>
  <c r="E125" i="26" s="1"/>
  <c r="N431" i="26" s="1"/>
  <c r="M123" i="26"/>
  <c r="U123" i="26"/>
  <c r="J419" i="26" s="1"/>
  <c r="AC123" i="26"/>
  <c r="H419" i="26" s="1"/>
  <c r="AK123" i="26"/>
  <c r="AS123" i="26"/>
  <c r="BA123" i="26"/>
  <c r="B419" i="26" s="1"/>
  <c r="E391" i="26"/>
  <c r="D409" i="26"/>
  <c r="I415" i="26"/>
  <c r="G507" i="26"/>
  <c r="G547" i="26" s="1"/>
  <c r="O507" i="26"/>
  <c r="O547" i="26" s="1"/>
  <c r="I508" i="26"/>
  <c r="I548" i="26" s="1"/>
  <c r="C509" i="26"/>
  <c r="K509" i="26"/>
  <c r="E510" i="26"/>
  <c r="M510" i="26"/>
  <c r="F496" i="26"/>
  <c r="O528" i="26"/>
  <c r="D567" i="26"/>
  <c r="L567" i="26"/>
  <c r="N567" i="26"/>
  <c r="J567" i="26"/>
  <c r="C605" i="26"/>
  <c r="K605" i="26"/>
  <c r="E606" i="26"/>
  <c r="M606" i="26"/>
  <c r="G607" i="26"/>
  <c r="O607" i="26"/>
  <c r="I608" i="26"/>
  <c r="E681" i="26"/>
  <c r="O669" i="26"/>
  <c r="F687" i="26"/>
  <c r="F676" i="26"/>
  <c r="G684" i="26"/>
  <c r="G685" i="26" s="1"/>
  <c r="G687" i="26" s="1"/>
  <c r="J696" i="26"/>
  <c r="H688" i="26"/>
  <c r="K705" i="26"/>
  <c r="K707" i="26" s="1"/>
  <c r="J608" i="26"/>
  <c r="H606" i="26"/>
  <c r="B607" i="26"/>
  <c r="J607" i="26"/>
  <c r="O544" i="26"/>
  <c r="N544" i="26"/>
  <c r="K544" i="26"/>
  <c r="C544" i="26"/>
  <c r="L544" i="26"/>
  <c r="F549" i="26"/>
  <c r="H549" i="26"/>
  <c r="H572" i="26" s="1"/>
  <c r="E507" i="26"/>
  <c r="E547" i="26" s="1"/>
  <c r="M507" i="26"/>
  <c r="M547" i="26" s="1"/>
  <c r="M570" i="26" s="1"/>
  <c r="G508" i="26"/>
  <c r="G548" i="26" s="1"/>
  <c r="G571" i="26" s="1"/>
  <c r="O508" i="26"/>
  <c r="I509" i="26"/>
  <c r="C510" i="26"/>
  <c r="K510" i="26"/>
  <c r="K550" i="26" s="1"/>
  <c r="E472" i="26"/>
  <c r="M472" i="26"/>
  <c r="O472" i="26"/>
  <c r="E478" i="26"/>
  <c r="O478" i="26"/>
  <c r="D484" i="26"/>
  <c r="L484" i="26"/>
  <c r="N484" i="26"/>
  <c r="B490" i="26"/>
  <c r="G503" i="26"/>
  <c r="G643" i="26" s="1"/>
  <c r="O503" i="26"/>
  <c r="O644" i="26" s="1"/>
  <c r="C503" i="26"/>
  <c r="C505" i="26" s="1"/>
  <c r="K503" i="26"/>
  <c r="E503" i="26"/>
  <c r="M503" i="26"/>
  <c r="D520" i="26"/>
  <c r="E522" i="26" s="1"/>
  <c r="L520" i="26"/>
  <c r="M522" i="26" s="1"/>
  <c r="B528" i="26"/>
  <c r="J528" i="26"/>
  <c r="I536" i="26"/>
  <c r="E567" i="26"/>
  <c r="M567" i="26"/>
  <c r="O567" i="26"/>
  <c r="N581" i="26"/>
  <c r="C547" i="26"/>
  <c r="C555" i="26" s="1"/>
  <c r="G549" i="26"/>
  <c r="D547" i="26"/>
  <c r="D570" i="26" s="1"/>
  <c r="B550" i="26"/>
  <c r="J550" i="26"/>
  <c r="F507" i="26"/>
  <c r="F547" i="26" s="1"/>
  <c r="N507" i="26"/>
  <c r="N547" i="26" s="1"/>
  <c r="H508" i="26"/>
  <c r="H548" i="26" s="1"/>
  <c r="H556" i="26" s="1"/>
  <c r="B509" i="26"/>
  <c r="B549" i="26" s="1"/>
  <c r="B557" i="26" s="1"/>
  <c r="J509" i="26"/>
  <c r="J549" i="26" s="1"/>
  <c r="D510" i="26"/>
  <c r="D550" i="26" s="1"/>
  <c r="D573" i="26" s="1"/>
  <c r="L510" i="26"/>
  <c r="L550" i="26" s="1"/>
  <c r="F472" i="26"/>
  <c r="N472" i="26"/>
  <c r="F478" i="26"/>
  <c r="B496" i="26"/>
  <c r="J496" i="26"/>
  <c r="O520" i="26"/>
  <c r="B536" i="26"/>
  <c r="J536" i="26"/>
  <c r="J538" i="26" s="1"/>
  <c r="L536" i="26"/>
  <c r="F567" i="26"/>
  <c r="E581" i="26"/>
  <c r="O581" i="26"/>
  <c r="K581" i="26"/>
  <c r="D588" i="26"/>
  <c r="L588" i="26"/>
  <c r="M548" i="26"/>
  <c r="M556" i="26" s="1"/>
  <c r="D490" i="26"/>
  <c r="C496" i="26"/>
  <c r="F520" i="26"/>
  <c r="J520" i="26"/>
  <c r="C536" i="26"/>
  <c r="D538" i="26" s="1"/>
  <c r="B503" i="26"/>
  <c r="J503" i="26"/>
  <c r="E528" i="26"/>
  <c r="M528" i="26"/>
  <c r="D536" i="26"/>
  <c r="N536" i="26"/>
  <c r="H567" i="26"/>
  <c r="G581" i="26"/>
  <c r="F588" i="26"/>
  <c r="N588" i="26"/>
  <c r="H588" i="26"/>
  <c r="E550" i="26"/>
  <c r="E558" i="26" s="1"/>
  <c r="G472" i="26"/>
  <c r="F484" i="26"/>
  <c r="N490" i="26"/>
  <c r="B548" i="26"/>
  <c r="B556" i="26" s="1"/>
  <c r="D549" i="26"/>
  <c r="F550" i="26"/>
  <c r="I507" i="26"/>
  <c r="I547" i="26" s="1"/>
  <c r="C508" i="26"/>
  <c r="C548" i="26" s="1"/>
  <c r="K508" i="26"/>
  <c r="K548" i="26" s="1"/>
  <c r="K556" i="26" s="1"/>
  <c r="E509" i="26"/>
  <c r="E549" i="26" s="1"/>
  <c r="E557" i="26" s="1"/>
  <c r="M509" i="26"/>
  <c r="M549" i="26" s="1"/>
  <c r="M557" i="26" s="1"/>
  <c r="G510" i="26"/>
  <c r="G550" i="26" s="1"/>
  <c r="G558" i="26" s="1"/>
  <c r="O510" i="26"/>
  <c r="O550" i="26" s="1"/>
  <c r="H484" i="26"/>
  <c r="H490" i="26"/>
  <c r="E496" i="26"/>
  <c r="M496" i="26"/>
  <c r="O496" i="26"/>
  <c r="I496" i="26"/>
  <c r="M536" i="26"/>
  <c r="O536" i="26"/>
  <c r="G588" i="26"/>
  <c r="O588" i="26"/>
  <c r="I588" i="26"/>
  <c r="E548" i="26"/>
  <c r="E571" i="26" s="1"/>
  <c r="I550" i="26"/>
  <c r="I573" i="26" s="1"/>
  <c r="G465" i="26"/>
  <c r="C549" i="26"/>
  <c r="C557" i="26" s="1"/>
  <c r="K549" i="26"/>
  <c r="K557" i="26" s="1"/>
  <c r="M550" i="26"/>
  <c r="H547" i="26"/>
  <c r="H555" i="26" s="1"/>
  <c r="J548" i="26"/>
  <c r="L549" i="26"/>
  <c r="L557" i="26" s="1"/>
  <c r="N550" i="26"/>
  <c r="N558" i="26" s="1"/>
  <c r="H472" i="26"/>
  <c r="H478" i="26"/>
  <c r="B547" i="26"/>
  <c r="B555" i="26" s="1"/>
  <c r="J465" i="26"/>
  <c r="D548" i="26"/>
  <c r="D556" i="26" s="1"/>
  <c r="N549" i="26"/>
  <c r="N557" i="26" s="1"/>
  <c r="H550" i="26"/>
  <c r="H573" i="26" s="1"/>
  <c r="B472" i="26"/>
  <c r="J472" i="26"/>
  <c r="B478" i="26"/>
  <c r="J478" i="26"/>
  <c r="I484" i="26"/>
  <c r="G490" i="26"/>
  <c r="O490" i="26"/>
  <c r="N496" i="26"/>
  <c r="D503" i="26"/>
  <c r="L503" i="26"/>
  <c r="L644" i="26" s="1"/>
  <c r="N503" i="26"/>
  <c r="H503" i="26"/>
  <c r="I520" i="26"/>
  <c r="G528" i="26"/>
  <c r="B567" i="26"/>
  <c r="I581" i="26"/>
  <c r="O424" i="26"/>
  <c r="O426" i="26"/>
  <c r="AF125" i="26"/>
  <c r="G432" i="26" s="1"/>
  <c r="G433" i="26" s="1"/>
  <c r="Z123" i="26"/>
  <c r="C125" i="26"/>
  <c r="O429" i="26" s="1"/>
  <c r="K125" i="26"/>
  <c r="M429" i="26" s="1"/>
  <c r="S125" i="26"/>
  <c r="K429" i="26" s="1"/>
  <c r="AI125" i="26"/>
  <c r="G429" i="26" s="1"/>
  <c r="AY125" i="26"/>
  <c r="C429" i="26" s="1"/>
  <c r="BD125" i="26"/>
  <c r="H397" i="26"/>
  <c r="E417" i="26"/>
  <c r="M417" i="26"/>
  <c r="I419" i="26"/>
  <c r="G439" i="26"/>
  <c r="O439" i="26"/>
  <c r="AN125" i="26"/>
  <c r="E432" i="26" s="1"/>
  <c r="E433" i="26" s="1"/>
  <c r="AH123" i="26"/>
  <c r="D123" i="26"/>
  <c r="L123" i="26"/>
  <c r="T123" i="26"/>
  <c r="AB123" i="26"/>
  <c r="AJ123" i="26"/>
  <c r="AR123" i="26"/>
  <c r="AZ123" i="26"/>
  <c r="F391" i="26"/>
  <c r="N391" i="26"/>
  <c r="F415" i="26"/>
  <c r="F445" i="26"/>
  <c r="N445" i="26"/>
  <c r="J123" i="26"/>
  <c r="AX123" i="26"/>
  <c r="M125" i="26"/>
  <c r="L431" i="26" s="1"/>
  <c r="U125" i="26"/>
  <c r="J431" i="26" s="1"/>
  <c r="AK125" i="26"/>
  <c r="F431" i="26" s="1"/>
  <c r="AS125" i="26"/>
  <c r="D431" i="26" s="1"/>
  <c r="BA125" i="26"/>
  <c r="B431" i="26" s="1"/>
  <c r="BF125" i="26"/>
  <c r="F373" i="26"/>
  <c r="N373" i="26"/>
  <c r="N385" i="26"/>
  <c r="C458" i="26"/>
  <c r="K458" i="26"/>
  <c r="G417" i="26"/>
  <c r="O417" i="26"/>
  <c r="C419" i="26"/>
  <c r="K419" i="26"/>
  <c r="E420" i="26"/>
  <c r="F452" i="26"/>
  <c r="N452" i="26"/>
  <c r="AV125" i="26"/>
  <c r="C432" i="26" s="1"/>
  <c r="C433" i="26" s="1"/>
  <c r="B123" i="26"/>
  <c r="AP123" i="26"/>
  <c r="H409" i="26"/>
  <c r="F123" i="26"/>
  <c r="N418" i="26" s="1"/>
  <c r="N123" i="26"/>
  <c r="L418" i="26" s="1"/>
  <c r="V123" i="26"/>
  <c r="J418" i="26" s="1"/>
  <c r="AD123" i="26"/>
  <c r="H418" i="26" s="1"/>
  <c r="AL123" i="26"/>
  <c r="F418" i="26" s="1"/>
  <c r="AT123" i="26"/>
  <c r="D418" i="26" s="1"/>
  <c r="BB123" i="26"/>
  <c r="B418" i="26" s="1"/>
  <c r="BG125" i="26"/>
  <c r="F367" i="26"/>
  <c r="N367" i="26"/>
  <c r="G636" i="26"/>
  <c r="D419" i="26"/>
  <c r="L419" i="26"/>
  <c r="X125" i="26"/>
  <c r="I432" i="26" s="1"/>
  <c r="I433" i="26" s="1"/>
  <c r="R123" i="26"/>
  <c r="H373" i="26"/>
  <c r="H379" i="26"/>
  <c r="E409" i="26"/>
  <c r="M409" i="26"/>
  <c r="D415" i="26"/>
  <c r="L415" i="26"/>
  <c r="N415" i="26"/>
  <c r="I417" i="26"/>
  <c r="E419" i="26"/>
  <c r="M419" i="26"/>
  <c r="G420" i="26"/>
  <c r="I445" i="26"/>
  <c r="H452" i="26"/>
  <c r="D458" i="26"/>
  <c r="F419" i="26"/>
  <c r="N419" i="26"/>
  <c r="D439" i="26"/>
  <c r="L439" i="26"/>
  <c r="L458" i="26"/>
  <c r="G632" i="26"/>
  <c r="P125" i="26"/>
  <c r="K432" i="26" s="1"/>
  <c r="K433" i="26" s="1"/>
  <c r="H391" i="26"/>
  <c r="BC125" i="26"/>
  <c r="B429" i="26" s="1"/>
  <c r="BJ125" i="26"/>
  <c r="F385" i="26"/>
  <c r="F397" i="26"/>
  <c r="N397" i="26"/>
  <c r="C417" i="26"/>
  <c r="K417" i="26"/>
  <c r="G419" i="26"/>
  <c r="I420" i="26"/>
  <c r="I421" i="26" s="1"/>
  <c r="K644" i="26"/>
  <c r="K643" i="26"/>
  <c r="K504" i="26"/>
  <c r="N125" i="26"/>
  <c r="L430" i="26" s="1"/>
  <c r="AD125" i="26"/>
  <c r="H430" i="26" s="1"/>
  <c r="AL125" i="26"/>
  <c r="F430" i="26" s="1"/>
  <c r="BB125" i="26"/>
  <c r="B430" i="26" s="1"/>
  <c r="G125" i="26"/>
  <c r="N429" i="26" s="1"/>
  <c r="O125" i="26"/>
  <c r="L429" i="26" s="1"/>
  <c r="W125" i="26"/>
  <c r="J429" i="26" s="1"/>
  <c r="AE125" i="26"/>
  <c r="H429" i="26" s="1"/>
  <c r="AM125" i="26"/>
  <c r="F429" i="26" s="1"/>
  <c r="J445" i="26"/>
  <c r="J391" i="26"/>
  <c r="J367" i="26"/>
  <c r="J409" i="26"/>
  <c r="J427" i="26"/>
  <c r="B415" i="26"/>
  <c r="J415" i="26"/>
  <c r="B648" i="26"/>
  <c r="B655" i="26" s="1"/>
  <c r="B458" i="26"/>
  <c r="J648" i="26"/>
  <c r="J655" i="26" s="1"/>
  <c r="J458" i="26"/>
  <c r="B570" i="26"/>
  <c r="J642" i="26"/>
  <c r="D571" i="26"/>
  <c r="F465" i="26"/>
  <c r="F568" i="26" s="1"/>
  <c r="C522" i="26"/>
  <c r="B355" i="26"/>
  <c r="J355" i="26"/>
  <c r="J397" i="26"/>
  <c r="K642" i="26"/>
  <c r="K658" i="26"/>
  <c r="K511" i="26"/>
  <c r="K466" i="26"/>
  <c r="M571" i="26"/>
  <c r="G572" i="26"/>
  <c r="G557" i="26"/>
  <c r="O572" i="26"/>
  <c r="O557" i="26"/>
  <c r="N465" i="26"/>
  <c r="N597" i="26" s="1"/>
  <c r="G644" i="26"/>
  <c r="G504" i="26"/>
  <c r="O643" i="26"/>
  <c r="C644" i="26"/>
  <c r="C643" i="26"/>
  <c r="E644" i="26"/>
  <c r="E643" i="26"/>
  <c r="E505" i="26"/>
  <c r="M644" i="26"/>
  <c r="M643" i="26"/>
  <c r="M505" i="26"/>
  <c r="F572" i="26"/>
  <c r="F557" i="26"/>
  <c r="BE125" i="26"/>
  <c r="BH125" i="26"/>
  <c r="B361" i="26"/>
  <c r="J361" i="26"/>
  <c r="B636" i="26"/>
  <c r="B637" i="26"/>
  <c r="B379" i="26"/>
  <c r="J636" i="26"/>
  <c r="J637" i="26"/>
  <c r="J379" i="26"/>
  <c r="D555" i="26"/>
  <c r="L465" i="26"/>
  <c r="L545" i="26" s="1"/>
  <c r="B573" i="26"/>
  <c r="B558" i="26"/>
  <c r="J573" i="26"/>
  <c r="J558" i="26"/>
  <c r="I472" i="26"/>
  <c r="G478" i="26"/>
  <c r="E484" i="26"/>
  <c r="M484" i="26"/>
  <c r="C490" i="26"/>
  <c r="K490" i="26"/>
  <c r="J529" i="26"/>
  <c r="B385" i="26"/>
  <c r="J385" i="26"/>
  <c r="B439" i="26"/>
  <c r="J439" i="26"/>
  <c r="F522" i="26"/>
  <c r="J373" i="26"/>
  <c r="B397" i="26"/>
  <c r="F570" i="26"/>
  <c r="F555" i="26"/>
  <c r="N570" i="26"/>
  <c r="N555" i="26"/>
  <c r="J557" i="26"/>
  <c r="J572" i="26"/>
  <c r="L573" i="26"/>
  <c r="L558" i="26"/>
  <c r="I478" i="26"/>
  <c r="E573" i="26"/>
  <c r="B445" i="26"/>
  <c r="B391" i="26"/>
  <c r="B367" i="26"/>
  <c r="B409" i="26"/>
  <c r="J452" i="26"/>
  <c r="G642" i="26"/>
  <c r="G658" i="26"/>
  <c r="G511" i="26"/>
  <c r="C572" i="26"/>
  <c r="K572" i="26"/>
  <c r="M573" i="26"/>
  <c r="M558" i="26"/>
  <c r="K538" i="26"/>
  <c r="B427" i="26"/>
  <c r="D557" i="26"/>
  <c r="D572" i="26"/>
  <c r="D643" i="26"/>
  <c r="D644" i="26"/>
  <c r="D505" i="26"/>
  <c r="L643" i="26"/>
  <c r="H643" i="26"/>
  <c r="H644" i="26"/>
  <c r="H505" i="26"/>
  <c r="C636" i="26"/>
  <c r="C637" i="26"/>
  <c r="K636" i="26"/>
  <c r="K637" i="26"/>
  <c r="C639" i="26"/>
  <c r="K639" i="26"/>
  <c r="E458" i="26"/>
  <c r="M458" i="26"/>
  <c r="O465" i="26"/>
  <c r="O537" i="26" s="1"/>
  <c r="J490" i="26"/>
  <c r="J507" i="26"/>
  <c r="J547" i="26" s="1"/>
  <c r="N538" i="26"/>
  <c r="O603" i="26"/>
  <c r="D636" i="26"/>
  <c r="D637" i="26"/>
  <c r="L636" i="26"/>
  <c r="L637" i="26"/>
  <c r="H415" i="26"/>
  <c r="D427" i="26"/>
  <c r="L427" i="26"/>
  <c r="B571" i="26"/>
  <c r="J556" i="26"/>
  <c r="J571" i="26"/>
  <c r="F558" i="26"/>
  <c r="F573" i="26"/>
  <c r="H465" i="26"/>
  <c r="H504" i="26" s="1"/>
  <c r="I503" i="26"/>
  <c r="K507" i="26"/>
  <c r="K547" i="26" s="1"/>
  <c r="O538" i="26"/>
  <c r="F632" i="26"/>
  <c r="F649" i="26"/>
  <c r="F634" i="26"/>
  <c r="N589" i="26"/>
  <c r="H632" i="26"/>
  <c r="H649" i="26"/>
  <c r="H634" i="26"/>
  <c r="H590" i="26"/>
  <c r="H603" i="26"/>
  <c r="G637" i="26"/>
  <c r="E637" i="26"/>
  <c r="E636" i="26"/>
  <c r="M637" i="26"/>
  <c r="M636" i="26"/>
  <c r="E427" i="26"/>
  <c r="M427" i="26"/>
  <c r="E639" i="26"/>
  <c r="I439" i="26"/>
  <c r="C445" i="26"/>
  <c r="K445" i="26"/>
  <c r="E452" i="26"/>
  <c r="M452" i="26"/>
  <c r="G458" i="26"/>
  <c r="O458" i="26"/>
  <c r="I555" i="26"/>
  <c r="I570" i="26"/>
  <c r="C556" i="26"/>
  <c r="C571" i="26"/>
  <c r="M572" i="26"/>
  <c r="G573" i="26"/>
  <c r="O558" i="26"/>
  <c r="O573" i="26"/>
  <c r="I465" i="26"/>
  <c r="L507" i="26"/>
  <c r="L547" i="26" s="1"/>
  <c r="G556" i="26"/>
  <c r="G649" i="26"/>
  <c r="G634" i="26"/>
  <c r="G603" i="26"/>
  <c r="G590" i="26"/>
  <c r="O649" i="26"/>
  <c r="O634" i="26"/>
  <c r="O632" i="26"/>
  <c r="I649" i="26"/>
  <c r="I634" i="26"/>
  <c r="I590" i="26"/>
  <c r="I632" i="26"/>
  <c r="F636" i="26"/>
  <c r="F637" i="26"/>
  <c r="N636" i="26"/>
  <c r="N637" i="26"/>
  <c r="H458" i="26"/>
  <c r="B465" i="26"/>
  <c r="B511" i="26" s="1"/>
  <c r="E490" i="26"/>
  <c r="M490" i="26"/>
  <c r="D496" i="26"/>
  <c r="L496" i="26"/>
  <c r="C528" i="26"/>
  <c r="O636" i="26"/>
  <c r="O637" i="26"/>
  <c r="E421" i="26"/>
  <c r="G427" i="26"/>
  <c r="O427" i="26"/>
  <c r="G639" i="26"/>
  <c r="G640" i="26"/>
  <c r="C439" i="26"/>
  <c r="K439" i="26"/>
  <c r="E445" i="26"/>
  <c r="M445" i="26"/>
  <c r="G452" i="26"/>
  <c r="O452" i="26"/>
  <c r="I458" i="26"/>
  <c r="C465" i="26"/>
  <c r="C521" i="26" s="1"/>
  <c r="F490" i="26"/>
  <c r="N643" i="26"/>
  <c r="N644" i="26"/>
  <c r="N505" i="26"/>
  <c r="D528" i="26"/>
  <c r="E530" i="26" s="1"/>
  <c r="L528" i="26"/>
  <c r="M530" i="26" s="1"/>
  <c r="N568" i="26"/>
  <c r="H570" i="26"/>
  <c r="D581" i="26"/>
  <c r="H637" i="26"/>
  <c r="H636" i="26"/>
  <c r="D465" i="26"/>
  <c r="D504" i="26" s="1"/>
  <c r="G520" i="26"/>
  <c r="O530" i="26"/>
  <c r="I538" i="26"/>
  <c r="G545" i="26"/>
  <c r="J649" i="26"/>
  <c r="J634" i="26"/>
  <c r="J632" i="26"/>
  <c r="J590" i="26"/>
  <c r="J603" i="26"/>
  <c r="I636" i="26"/>
  <c r="I637" i="26"/>
  <c r="E385" i="26"/>
  <c r="M385" i="26"/>
  <c r="G391" i="26"/>
  <c r="O391" i="26"/>
  <c r="E415" i="26"/>
  <c r="M415" i="26"/>
  <c r="G421" i="26"/>
  <c r="I427" i="26"/>
  <c r="E570" i="26"/>
  <c r="E555" i="26"/>
  <c r="M555" i="26"/>
  <c r="O548" i="26"/>
  <c r="I549" i="26"/>
  <c r="C550" i="26"/>
  <c r="E465" i="26"/>
  <c r="M465" i="26"/>
  <c r="M521" i="26" s="1"/>
  <c r="G496" i="26"/>
  <c r="F503" i="26"/>
  <c r="H520" i="26"/>
  <c r="F528" i="26"/>
  <c r="G530" i="26" s="1"/>
  <c r="N530" i="26"/>
  <c r="N529" i="26"/>
  <c r="L538" i="26"/>
  <c r="L537" i="26"/>
  <c r="E538" i="26"/>
  <c r="E537" i="26"/>
  <c r="F581" i="26"/>
  <c r="F536" i="26"/>
  <c r="N537" i="26"/>
  <c r="I567" i="26"/>
  <c r="L597" i="26"/>
  <c r="F605" i="26"/>
  <c r="N605" i="26"/>
  <c r="D603" i="26"/>
  <c r="I603" i="26"/>
  <c r="G536" i="26"/>
  <c r="H538" i="26" s="1"/>
  <c r="G605" i="26"/>
  <c r="O605" i="26"/>
  <c r="I606" i="26"/>
  <c r="N658" i="26"/>
  <c r="M704" i="26"/>
  <c r="L705" i="26"/>
  <c r="L707" i="26" s="1"/>
  <c r="H528" i="26"/>
  <c r="H605" i="26"/>
  <c r="B606" i="26"/>
  <c r="J606" i="26"/>
  <c r="D607" i="26"/>
  <c r="F603" i="26"/>
  <c r="N603" i="26"/>
  <c r="H689" i="26"/>
  <c r="H691" i="26" s="1"/>
  <c r="I688" i="26"/>
  <c r="C588" i="26"/>
  <c r="D590" i="26" s="1"/>
  <c r="K588" i="26"/>
  <c r="K640" i="26" s="1"/>
  <c r="K606" i="26"/>
  <c r="E607" i="26"/>
  <c r="M607" i="26"/>
  <c r="D649" i="26"/>
  <c r="D634" i="26"/>
  <c r="D632" i="26"/>
  <c r="H581" i="26"/>
  <c r="E588" i="26"/>
  <c r="E603" i="26" s="1"/>
  <c r="M588" i="26"/>
  <c r="M603" i="26" s="1"/>
  <c r="J658" i="26"/>
  <c r="E544" i="26"/>
  <c r="M544" i="26"/>
  <c r="G567" i="26"/>
  <c r="M713" i="26"/>
  <c r="M715" i="26" s="1"/>
  <c r="N712" i="26"/>
  <c r="G691" i="26"/>
  <c r="L700" i="26"/>
  <c r="K701" i="26"/>
  <c r="K703" i="26" s="1"/>
  <c r="E672" i="26"/>
  <c r="D673" i="26"/>
  <c r="D675" i="26" s="1"/>
  <c r="H680" i="26"/>
  <c r="G681" i="26"/>
  <c r="G683" i="26" s="1"/>
  <c r="F677" i="26"/>
  <c r="F679" i="26" s="1"/>
  <c r="G676" i="26"/>
  <c r="O708" i="26"/>
  <c r="O709" i="26" s="1"/>
  <c r="N709" i="26"/>
  <c r="N711" i="26" s="1"/>
  <c r="O654" i="26"/>
  <c r="L658" i="26"/>
  <c r="E679" i="26"/>
  <c r="F681" i="26"/>
  <c r="N719" i="26"/>
  <c r="C673" i="26"/>
  <c r="C675" i="26" s="1"/>
  <c r="E683" i="26"/>
  <c r="J701" i="26"/>
  <c r="J703" i="26" s="1"/>
  <c r="O716" i="26"/>
  <c r="O717" i="26" s="1"/>
  <c r="O718" i="26" s="1"/>
  <c r="O652" i="26"/>
  <c r="F683" i="26"/>
  <c r="O721" i="26"/>
  <c r="J692" i="26"/>
  <c r="I699" i="26"/>
  <c r="O655" i="26"/>
  <c r="N721" i="25"/>
  <c r="O720" i="25"/>
  <c r="M717" i="25"/>
  <c r="N716" i="25"/>
  <c r="O716" i="25" s="1"/>
  <c r="L713" i="25"/>
  <c r="M712" i="25"/>
  <c r="K709" i="25"/>
  <c r="L708" i="25"/>
  <c r="L709" i="25" s="1"/>
  <c r="J705" i="25"/>
  <c r="K704" i="25"/>
  <c r="K705" i="25" s="1"/>
  <c r="I701" i="25"/>
  <c r="J700" i="25"/>
  <c r="K700" i="25" s="1"/>
  <c r="H697" i="25"/>
  <c r="I696" i="25"/>
  <c r="I697" i="25" s="1"/>
  <c r="G693" i="25"/>
  <c r="H692" i="25"/>
  <c r="H693" i="25" s="1"/>
  <c r="F689" i="25"/>
  <c r="G688" i="25"/>
  <c r="G689" i="25" s="1"/>
  <c r="E685" i="25"/>
  <c r="F684" i="25"/>
  <c r="F685" i="25" s="1"/>
  <c r="D681" i="25"/>
  <c r="F680" i="25"/>
  <c r="G680" i="25" s="1"/>
  <c r="E680" i="25"/>
  <c r="E681" i="25" s="1"/>
  <c r="D679" i="25"/>
  <c r="C677" i="25"/>
  <c r="D676" i="25"/>
  <c r="D677" i="25" s="1"/>
  <c r="B673" i="25"/>
  <c r="C672" i="25"/>
  <c r="D672" i="25" s="1"/>
  <c r="N669" i="25"/>
  <c r="O664" i="25"/>
  <c r="O669" i="25" s="1"/>
  <c r="O717" i="25"/>
  <c r="O718"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K608" i="25"/>
  <c r="G606" i="25"/>
  <c r="O602" i="25"/>
  <c r="O608" i="25" s="1"/>
  <c r="N602" i="25"/>
  <c r="M602" i="25"/>
  <c r="M608" i="25" s="1"/>
  <c r="L602" i="25"/>
  <c r="K602" i="25"/>
  <c r="J602" i="25"/>
  <c r="I602" i="25"/>
  <c r="H602" i="25"/>
  <c r="H608" i="25" s="1"/>
  <c r="G602" i="25"/>
  <c r="F602" i="25"/>
  <c r="E602" i="25"/>
  <c r="E608" i="25" s="1"/>
  <c r="D602" i="25"/>
  <c r="C602" i="25"/>
  <c r="B602" i="25"/>
  <c r="O601" i="25"/>
  <c r="O607" i="25" s="1"/>
  <c r="N601" i="25"/>
  <c r="N607" i="25" s="1"/>
  <c r="M601" i="25"/>
  <c r="L601" i="25"/>
  <c r="L607" i="25" s="1"/>
  <c r="K601" i="25"/>
  <c r="K607" i="25" s="1"/>
  <c r="J601" i="25"/>
  <c r="I601" i="25"/>
  <c r="H601" i="25"/>
  <c r="G601" i="25"/>
  <c r="G607" i="25" s="1"/>
  <c r="F601" i="25"/>
  <c r="F607" i="25" s="1"/>
  <c r="E601" i="25"/>
  <c r="D601" i="25"/>
  <c r="D607" i="25" s="1"/>
  <c r="C601" i="25"/>
  <c r="B601" i="25"/>
  <c r="O600" i="25"/>
  <c r="N600" i="25"/>
  <c r="M600" i="25"/>
  <c r="M606" i="25" s="1"/>
  <c r="L600" i="25"/>
  <c r="L606" i="25" s="1"/>
  <c r="K600" i="25"/>
  <c r="K606" i="25" s="1"/>
  <c r="J600" i="25"/>
  <c r="J606" i="25" s="1"/>
  <c r="I600" i="25"/>
  <c r="I606" i="25" s="1"/>
  <c r="H600" i="25"/>
  <c r="G600" i="25"/>
  <c r="F600" i="25"/>
  <c r="E600" i="25"/>
  <c r="E606" i="25" s="1"/>
  <c r="D600" i="25"/>
  <c r="D606" i="25" s="1"/>
  <c r="C600" i="25"/>
  <c r="B600" i="25"/>
  <c r="B606" i="25" s="1"/>
  <c r="O599" i="25"/>
  <c r="O605" i="25" s="1"/>
  <c r="N599" i="25"/>
  <c r="M599" i="25"/>
  <c r="L599" i="25"/>
  <c r="K599" i="25"/>
  <c r="K605" i="25" s="1"/>
  <c r="J599" i="25"/>
  <c r="J605" i="25" s="1"/>
  <c r="I599" i="25"/>
  <c r="H599" i="25"/>
  <c r="G599" i="25"/>
  <c r="G605" i="25" s="1"/>
  <c r="F599" i="25"/>
  <c r="E599" i="25"/>
  <c r="D599" i="25"/>
  <c r="C599" i="25"/>
  <c r="C605" i="25" s="1"/>
  <c r="B599" i="25"/>
  <c r="B605" i="25" s="1"/>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C588"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K588" i="25" s="1"/>
  <c r="J584" i="25"/>
  <c r="I584" i="25"/>
  <c r="H584" i="25"/>
  <c r="G584" i="25"/>
  <c r="F584" i="25"/>
  <c r="E584" i="25"/>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L581" i="25" s="1"/>
  <c r="K577" i="25"/>
  <c r="J577" i="25"/>
  <c r="I577" i="25"/>
  <c r="H577" i="25"/>
  <c r="G577" i="25"/>
  <c r="F577" i="25"/>
  <c r="E577" i="25"/>
  <c r="D577" i="25"/>
  <c r="D581" i="25" s="1"/>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O543" i="25"/>
  <c r="O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L536" i="25" s="1"/>
  <c r="K532" i="25"/>
  <c r="J532" i="25"/>
  <c r="I532" i="25"/>
  <c r="H532" i="25"/>
  <c r="G532" i="25"/>
  <c r="F532" i="25"/>
  <c r="E532" i="25"/>
  <c r="D532" i="25"/>
  <c r="D536" i="25" s="1"/>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L516" i="25"/>
  <c r="K516" i="25"/>
  <c r="J516" i="25"/>
  <c r="I516" i="25"/>
  <c r="I520" i="25" s="1"/>
  <c r="H516" i="25"/>
  <c r="G516" i="25"/>
  <c r="F516" i="25"/>
  <c r="E516" i="25"/>
  <c r="D516" i="25"/>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O503" i="25" s="1"/>
  <c r="N500" i="25"/>
  <c r="M500" i="25"/>
  <c r="L500" i="25"/>
  <c r="K500" i="25"/>
  <c r="J500" i="25"/>
  <c r="I500" i="25"/>
  <c r="H500" i="25"/>
  <c r="G500" i="25"/>
  <c r="F500" i="25"/>
  <c r="E500" i="25"/>
  <c r="D500" i="25"/>
  <c r="C500" i="25"/>
  <c r="B500" i="25"/>
  <c r="O499" i="25"/>
  <c r="N499" i="25"/>
  <c r="M499" i="25"/>
  <c r="M503" i="25" s="1"/>
  <c r="L499" i="25"/>
  <c r="K499" i="25"/>
  <c r="J499" i="25"/>
  <c r="I499" i="25"/>
  <c r="H499" i="25"/>
  <c r="G499" i="25"/>
  <c r="F499" i="25"/>
  <c r="E499" i="25"/>
  <c r="E503" i="25" s="1"/>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O496" i="25" s="1"/>
  <c r="N493" i="25"/>
  <c r="M493" i="25"/>
  <c r="L493" i="25"/>
  <c r="K493" i="25"/>
  <c r="J493" i="25"/>
  <c r="I493" i="25"/>
  <c r="H493" i="25"/>
  <c r="G493" i="25"/>
  <c r="F493" i="25"/>
  <c r="E493" i="25"/>
  <c r="D493" i="25"/>
  <c r="C493" i="25"/>
  <c r="B493" i="25"/>
  <c r="O492" i="25"/>
  <c r="N492" i="25"/>
  <c r="M492" i="25"/>
  <c r="L492" i="25"/>
  <c r="K492" i="25"/>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O484" i="25" s="1"/>
  <c r="N481" i="25"/>
  <c r="M481" i="25"/>
  <c r="L481" i="25"/>
  <c r="K481" i="25"/>
  <c r="J481" i="25"/>
  <c r="I481" i="25"/>
  <c r="H481" i="25"/>
  <c r="G481" i="25"/>
  <c r="F481" i="25"/>
  <c r="E481" i="25"/>
  <c r="D481" i="25"/>
  <c r="C481" i="25"/>
  <c r="B481" i="25"/>
  <c r="O480" i="25"/>
  <c r="N480" i="25"/>
  <c r="N484" i="25" s="1"/>
  <c r="M480" i="25"/>
  <c r="L480" i="25"/>
  <c r="K480" i="25"/>
  <c r="J480" i="25"/>
  <c r="I480" i="25"/>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N478" i="25" s="1"/>
  <c r="M474" i="25"/>
  <c r="L474" i="25"/>
  <c r="K474" i="25"/>
  <c r="J474" i="25"/>
  <c r="I474" i="25"/>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M472" i="25" s="1"/>
  <c r="L468" i="25"/>
  <c r="K468" i="25"/>
  <c r="J468" i="25"/>
  <c r="I468" i="25"/>
  <c r="H468" i="25"/>
  <c r="G468" i="25"/>
  <c r="F468" i="25"/>
  <c r="E468" i="25"/>
  <c r="D468" i="25"/>
  <c r="C468" i="25"/>
  <c r="B468" i="25"/>
  <c r="O464" i="25"/>
  <c r="O510" i="25" s="1"/>
  <c r="N464" i="25"/>
  <c r="M464" i="25"/>
  <c r="M510" i="25" s="1"/>
  <c r="L464" i="25"/>
  <c r="K464" i="25"/>
  <c r="J464" i="25"/>
  <c r="J510" i="25" s="1"/>
  <c r="I464" i="25"/>
  <c r="H464" i="25"/>
  <c r="H510" i="25" s="1"/>
  <c r="G464" i="25"/>
  <c r="G510" i="25" s="1"/>
  <c r="F464" i="25"/>
  <c r="E464" i="25"/>
  <c r="E510" i="25" s="1"/>
  <c r="D464" i="25"/>
  <c r="C464" i="25"/>
  <c r="B464" i="25"/>
  <c r="B510" i="25" s="1"/>
  <c r="O463" i="25"/>
  <c r="N463" i="25"/>
  <c r="N509" i="25" s="1"/>
  <c r="M463" i="25"/>
  <c r="M509" i="25" s="1"/>
  <c r="L463" i="25"/>
  <c r="K463" i="25"/>
  <c r="K509" i="25" s="1"/>
  <c r="J463" i="25"/>
  <c r="I463" i="25"/>
  <c r="H463" i="25"/>
  <c r="H509" i="25" s="1"/>
  <c r="G463" i="25"/>
  <c r="F463" i="25"/>
  <c r="F509" i="25" s="1"/>
  <c r="E463" i="25"/>
  <c r="E509" i="25" s="1"/>
  <c r="D463" i="25"/>
  <c r="C463" i="25"/>
  <c r="C509" i="25" s="1"/>
  <c r="B463" i="25"/>
  <c r="O462" i="25"/>
  <c r="N462" i="25"/>
  <c r="N508" i="25" s="1"/>
  <c r="M462" i="25"/>
  <c r="L462" i="25"/>
  <c r="L508" i="25" s="1"/>
  <c r="K462" i="25"/>
  <c r="K508" i="25" s="1"/>
  <c r="J462" i="25"/>
  <c r="I462" i="25"/>
  <c r="I508" i="25" s="1"/>
  <c r="H462" i="25"/>
  <c r="G462" i="25"/>
  <c r="F462" i="25"/>
  <c r="F508" i="25" s="1"/>
  <c r="E462" i="25"/>
  <c r="D462" i="25"/>
  <c r="D508" i="25" s="1"/>
  <c r="C462" i="25"/>
  <c r="C508" i="25" s="1"/>
  <c r="B462" i="25"/>
  <c r="O461" i="25"/>
  <c r="O465" i="25" s="1"/>
  <c r="N461" i="25"/>
  <c r="M461" i="25"/>
  <c r="L461" i="25"/>
  <c r="K461" i="25"/>
  <c r="J461" i="25"/>
  <c r="J507" i="25" s="1"/>
  <c r="I461" i="25"/>
  <c r="I507" i="25" s="1"/>
  <c r="H461" i="25"/>
  <c r="G461" i="25"/>
  <c r="G465" i="25" s="1"/>
  <c r="F461" i="25"/>
  <c r="E461" i="25"/>
  <c r="D461" i="25"/>
  <c r="C461" i="25"/>
  <c r="B461" i="25"/>
  <c r="B507" i="25" s="1"/>
  <c r="O457" i="25"/>
  <c r="O648" i="25" s="1"/>
  <c r="N457" i="25"/>
  <c r="N648" i="25" s="1"/>
  <c r="N655" i="25" s="1"/>
  <c r="M457" i="25"/>
  <c r="L457" i="25"/>
  <c r="L648" i="25" s="1"/>
  <c r="L655" i="25" s="1"/>
  <c r="K457" i="25"/>
  <c r="J457" i="25"/>
  <c r="I457" i="25"/>
  <c r="I648" i="25" s="1"/>
  <c r="I655" i="25" s="1"/>
  <c r="H457" i="25"/>
  <c r="H648" i="25" s="1"/>
  <c r="H655" i="25" s="1"/>
  <c r="G457" i="25"/>
  <c r="G648" i="25" s="1"/>
  <c r="G655" i="25" s="1"/>
  <c r="F457" i="25"/>
  <c r="F648" i="25" s="1"/>
  <c r="F655" i="25" s="1"/>
  <c r="E457" i="25"/>
  <c r="D457" i="25"/>
  <c r="D648" i="25" s="1"/>
  <c r="D655" i="25" s="1"/>
  <c r="C457" i="25"/>
  <c r="C648" i="25" s="1"/>
  <c r="C655" i="25" s="1"/>
  <c r="B457" i="25"/>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J452" i="25" s="1"/>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O431" i="25"/>
  <c r="O425" i="25"/>
  <c r="O419" i="25"/>
  <c r="O414" i="25"/>
  <c r="N414" i="25"/>
  <c r="M414" i="25"/>
  <c r="L414" i="25"/>
  <c r="K414" i="25"/>
  <c r="J414" i="25"/>
  <c r="J415" i="25" s="1"/>
  <c r="I414" i="25"/>
  <c r="H414" i="25"/>
  <c r="G414" i="25"/>
  <c r="F414" i="25"/>
  <c r="E414" i="25"/>
  <c r="D414" i="25"/>
  <c r="C414" i="25"/>
  <c r="B414" i="25"/>
  <c r="B415" i="25" s="1"/>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J409" i="25"/>
  <c r="O408" i="25"/>
  <c r="N408" i="25"/>
  <c r="M408" i="25"/>
  <c r="L408" i="25"/>
  <c r="K408" i="25"/>
  <c r="J408" i="25"/>
  <c r="I408" i="25"/>
  <c r="H408" i="25"/>
  <c r="G408" i="25"/>
  <c r="G409" i="25" s="1"/>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8" i="25" s="1"/>
  <c r="N402" i="25"/>
  <c r="M402" i="25"/>
  <c r="M452" i="25" s="1"/>
  <c r="L402" i="25"/>
  <c r="L452" i="25" s="1"/>
  <c r="K402" i="25"/>
  <c r="K445" i="25" s="1"/>
  <c r="J402" i="25"/>
  <c r="I402" i="25"/>
  <c r="I439" i="25" s="1"/>
  <c r="H402" i="25"/>
  <c r="H409" i="25" s="1"/>
  <c r="G402" i="25"/>
  <c r="G458" i="25" s="1"/>
  <c r="F402" i="25"/>
  <c r="F458" i="25" s="1"/>
  <c r="E402" i="25"/>
  <c r="D402" i="25"/>
  <c r="D458" i="25" s="1"/>
  <c r="C402" i="25"/>
  <c r="C445" i="25" s="1"/>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O397" i="25" s="1"/>
  <c r="N396" i="25"/>
  <c r="N397" i="25" s="1"/>
  <c r="M396" i="25"/>
  <c r="M397" i="25" s="1"/>
  <c r="L396" i="25"/>
  <c r="K396" i="25"/>
  <c r="J396" i="25"/>
  <c r="J397" i="25" s="1"/>
  <c r="I396" i="25"/>
  <c r="H396" i="25"/>
  <c r="H397" i="25" s="1"/>
  <c r="G396" i="25"/>
  <c r="G397" i="25" s="1"/>
  <c r="F396" i="25"/>
  <c r="E396" i="25"/>
  <c r="E397" i="25" s="1"/>
  <c r="D396" i="25"/>
  <c r="C396" i="25"/>
  <c r="B396" i="25"/>
  <c r="B397" i="25" s="1"/>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M390" i="25"/>
  <c r="L390" i="25"/>
  <c r="K390" i="25"/>
  <c r="J390" i="25"/>
  <c r="J391" i="25" s="1"/>
  <c r="I390" i="25"/>
  <c r="H390" i="25"/>
  <c r="G390" i="25"/>
  <c r="G391" i="25" s="1"/>
  <c r="F390" i="25"/>
  <c r="F391" i="25" s="1"/>
  <c r="E390" i="25"/>
  <c r="D390" i="25"/>
  <c r="D391" i="25" s="1"/>
  <c r="C390" i="25"/>
  <c r="B390" i="25"/>
  <c r="B391" i="25" s="1"/>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C385" i="25"/>
  <c r="O384" i="25"/>
  <c r="O385" i="25" s="1"/>
  <c r="N384" i="25"/>
  <c r="M384" i="25"/>
  <c r="M385" i="25" s="1"/>
  <c r="L384" i="25"/>
  <c r="L385" i="25" s="1"/>
  <c r="K384" i="25"/>
  <c r="K385" i="25" s="1"/>
  <c r="J384" i="25"/>
  <c r="J385" i="25" s="1"/>
  <c r="I384" i="25"/>
  <c r="I385" i="25" s="1"/>
  <c r="H384" i="25"/>
  <c r="G384" i="25"/>
  <c r="G385" i="25" s="1"/>
  <c r="F384" i="25"/>
  <c r="E384" i="25"/>
  <c r="E385" i="25" s="1"/>
  <c r="D384" i="25"/>
  <c r="D385" i="25" s="1"/>
  <c r="C384" i="25"/>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J379" i="25"/>
  <c r="O378" i="25"/>
  <c r="O379" i="25" s="1"/>
  <c r="N378" i="25"/>
  <c r="M378" i="25"/>
  <c r="L378" i="25"/>
  <c r="K378" i="25"/>
  <c r="K379" i="25" s="1"/>
  <c r="J378" i="25"/>
  <c r="I378" i="25"/>
  <c r="I379" i="25" s="1"/>
  <c r="H378" i="25"/>
  <c r="G378" i="25"/>
  <c r="G379" i="25" s="1"/>
  <c r="F378" i="25"/>
  <c r="E378" i="25"/>
  <c r="D378" i="25"/>
  <c r="C378" i="25"/>
  <c r="C379" i="25" s="1"/>
  <c r="B378" i="25"/>
  <c r="B379" i="25" s="1"/>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O373" i="25" s="1"/>
  <c r="N372" i="25"/>
  <c r="M372" i="25"/>
  <c r="M373" i="25" s="1"/>
  <c r="L372" i="25"/>
  <c r="K372" i="25"/>
  <c r="J372" i="25"/>
  <c r="J373" i="25" s="1"/>
  <c r="I372" i="25"/>
  <c r="H372" i="25"/>
  <c r="H373" i="25" s="1"/>
  <c r="G372" i="25"/>
  <c r="G373" i="25" s="1"/>
  <c r="F372" i="25"/>
  <c r="E372" i="25"/>
  <c r="E373" i="25" s="1"/>
  <c r="D372" i="25"/>
  <c r="C372" i="25"/>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N367" i="25" s="1"/>
  <c r="M366" i="25"/>
  <c r="M367" i="25" s="1"/>
  <c r="L366" i="25"/>
  <c r="K366" i="25"/>
  <c r="J366" i="25"/>
  <c r="J367" i="25" s="1"/>
  <c r="I366" i="25"/>
  <c r="H366" i="25"/>
  <c r="H367" i="25" s="1"/>
  <c r="G366" i="25"/>
  <c r="G367" i="25" s="1"/>
  <c r="F366" i="25"/>
  <c r="E366" i="25"/>
  <c r="E367" i="25" s="1"/>
  <c r="D366" i="25"/>
  <c r="C366" i="25"/>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L361" i="25"/>
  <c r="C361" i="25"/>
  <c r="O360" i="25"/>
  <c r="O361" i="25" s="1"/>
  <c r="N360" i="25"/>
  <c r="M360" i="25"/>
  <c r="M361" i="25" s="1"/>
  <c r="L360" i="25"/>
  <c r="K360" i="25"/>
  <c r="J360" i="25"/>
  <c r="J361" i="25" s="1"/>
  <c r="I360" i="25"/>
  <c r="I361" i="25" s="1"/>
  <c r="H360" i="25"/>
  <c r="H361" i="25" s="1"/>
  <c r="G360" i="25"/>
  <c r="G361" i="25" s="1"/>
  <c r="F360" i="25"/>
  <c r="E360" i="25"/>
  <c r="E361" i="25" s="1"/>
  <c r="D360" i="25"/>
  <c r="D361" i="25" s="1"/>
  <c r="C360" i="25"/>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G355" i="25"/>
  <c r="O354" i="25"/>
  <c r="O355" i="25" s="1"/>
  <c r="N354" i="25"/>
  <c r="M354" i="25"/>
  <c r="M355" i="25" s="1"/>
  <c r="L354" i="25"/>
  <c r="L355" i="25" s="1"/>
  <c r="K354" i="25"/>
  <c r="J354" i="25"/>
  <c r="J355" i="25" s="1"/>
  <c r="I354" i="25"/>
  <c r="I355" i="25" s="1"/>
  <c r="H354" i="25"/>
  <c r="H355" i="25" s="1"/>
  <c r="G354" i="25"/>
  <c r="F354" i="25"/>
  <c r="E354" i="25"/>
  <c r="E355" i="25" s="1"/>
  <c r="D354" i="25"/>
  <c r="D355" i="25" s="1"/>
  <c r="C354" i="25"/>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AX215" i="25"/>
  <c r="C541" i="25" s="1"/>
  <c r="AR215" i="25"/>
  <c r="D543" i="25" s="1"/>
  <c r="AH215" i="25"/>
  <c r="G541" i="25" s="1"/>
  <c r="AG215" i="25"/>
  <c r="G542" i="25" s="1"/>
  <c r="Z215" i="25"/>
  <c r="I541" i="25" s="1"/>
  <c r="Y215" i="25"/>
  <c r="I542" i="25" s="1"/>
  <c r="BL213" i="25"/>
  <c r="BL215" i="25" s="1"/>
  <c r="BK213" i="25"/>
  <c r="BK215" i="25" s="1"/>
  <c r="BJ213" i="25"/>
  <c r="BJ215" i="25" s="1"/>
  <c r="BI213" i="25"/>
  <c r="BI215" i="25" s="1"/>
  <c r="BH213" i="25"/>
  <c r="BH215" i="25" s="1"/>
  <c r="BG213" i="25"/>
  <c r="BG215" i="25" s="1"/>
  <c r="BF213" i="25"/>
  <c r="BF215" i="25" s="1"/>
  <c r="BE213" i="25"/>
  <c r="BE215" i="25" s="1"/>
  <c r="BD213" i="25"/>
  <c r="BD215" i="25" s="1"/>
  <c r="BC213" i="25"/>
  <c r="BC215" i="25" s="1"/>
  <c r="B540" i="25" s="1"/>
  <c r="BB213" i="25"/>
  <c r="BB215" i="25" s="1"/>
  <c r="B541" i="25" s="1"/>
  <c r="BA213" i="25"/>
  <c r="BA215" i="25" s="1"/>
  <c r="B542" i="25" s="1"/>
  <c r="AZ213" i="25"/>
  <c r="AZ215" i="25" s="1"/>
  <c r="B543" i="25" s="1"/>
  <c r="AY213" i="25"/>
  <c r="AY215" i="25" s="1"/>
  <c r="C540" i="25" s="1"/>
  <c r="AX213" i="25"/>
  <c r="AW213" i="25"/>
  <c r="AW215" i="25" s="1"/>
  <c r="C542" i="25" s="1"/>
  <c r="AV213" i="25"/>
  <c r="AV215" i="25" s="1"/>
  <c r="C543" i="25" s="1"/>
  <c r="AU213" i="25"/>
  <c r="AU215" i="25" s="1"/>
  <c r="D540" i="25" s="1"/>
  <c r="AT213" i="25"/>
  <c r="AT215" i="25" s="1"/>
  <c r="D541" i="25" s="1"/>
  <c r="AS213" i="25"/>
  <c r="AS215" i="25" s="1"/>
  <c r="D542" i="25" s="1"/>
  <c r="AR213" i="25"/>
  <c r="AQ213" i="25"/>
  <c r="AQ215" i="25" s="1"/>
  <c r="E540" i="25" s="1"/>
  <c r="AP213" i="25"/>
  <c r="AP215" i="25" s="1"/>
  <c r="E541" i="25" s="1"/>
  <c r="AO213" i="25"/>
  <c r="AO215" i="25" s="1"/>
  <c r="E542" i="25" s="1"/>
  <c r="AN213" i="25"/>
  <c r="AN215" i="25" s="1"/>
  <c r="E543" i="25" s="1"/>
  <c r="AM213" i="25"/>
  <c r="AM215" i="25" s="1"/>
  <c r="F540" i="25" s="1"/>
  <c r="AL213" i="25"/>
  <c r="AL215" i="25" s="1"/>
  <c r="F541" i="25" s="1"/>
  <c r="AK213" i="25"/>
  <c r="AK215" i="25" s="1"/>
  <c r="F542" i="25" s="1"/>
  <c r="AJ213" i="25"/>
  <c r="AJ215" i="25" s="1"/>
  <c r="F543" i="25" s="1"/>
  <c r="AI213" i="25"/>
  <c r="AI215" i="25" s="1"/>
  <c r="G540" i="25" s="1"/>
  <c r="AH213" i="25"/>
  <c r="AG213" i="25"/>
  <c r="AF213" i="25"/>
  <c r="AF215" i="25" s="1"/>
  <c r="G543" i="25" s="1"/>
  <c r="AE213" i="25"/>
  <c r="AE215" i="25" s="1"/>
  <c r="H540" i="25" s="1"/>
  <c r="AD213" i="25"/>
  <c r="AD215" i="25" s="1"/>
  <c r="H541" i="25" s="1"/>
  <c r="AC213" i="25"/>
  <c r="AC215" i="25" s="1"/>
  <c r="H542" i="25" s="1"/>
  <c r="AB213" i="25"/>
  <c r="AB215" i="25" s="1"/>
  <c r="H543" i="25" s="1"/>
  <c r="AA213" i="25"/>
  <c r="AA215" i="25" s="1"/>
  <c r="I540" i="25" s="1"/>
  <c r="Z213" i="25"/>
  <c r="Y213" i="25"/>
  <c r="X213" i="25"/>
  <c r="X215" i="25" s="1"/>
  <c r="I543" i="25" s="1"/>
  <c r="W213" i="25"/>
  <c r="W215" i="25" s="1"/>
  <c r="J540" i="25" s="1"/>
  <c r="V213" i="25"/>
  <c r="V215" i="25" s="1"/>
  <c r="J541" i="25" s="1"/>
  <c r="U213" i="25"/>
  <c r="U215" i="25" s="1"/>
  <c r="J542" i="25" s="1"/>
  <c r="T213" i="25"/>
  <c r="T215" i="25" s="1"/>
  <c r="J543" i="25" s="1"/>
  <c r="S213" i="25"/>
  <c r="S215" i="25" s="1"/>
  <c r="K540" i="25" s="1"/>
  <c r="R213" i="25"/>
  <c r="R215" i="25" s="1"/>
  <c r="K541" i="25" s="1"/>
  <c r="Q213" i="25"/>
  <c r="Q215" i="25" s="1"/>
  <c r="K542" i="25" s="1"/>
  <c r="P213" i="25"/>
  <c r="P215" i="25" s="1"/>
  <c r="K543" i="25" s="1"/>
  <c r="O213" i="25"/>
  <c r="O215" i="25" s="1"/>
  <c r="L540" i="25" s="1"/>
  <c r="N213" i="25"/>
  <c r="N215" i="25" s="1"/>
  <c r="L541" i="25" s="1"/>
  <c r="M213" i="25"/>
  <c r="M215" i="25" s="1"/>
  <c r="L542" i="25" s="1"/>
  <c r="L213" i="25"/>
  <c r="L215" i="25" s="1"/>
  <c r="L543" i="25" s="1"/>
  <c r="K213" i="25"/>
  <c r="K215" i="25" s="1"/>
  <c r="M540" i="25" s="1"/>
  <c r="J213" i="25"/>
  <c r="J215" i="25" s="1"/>
  <c r="M541" i="25" s="1"/>
  <c r="I213" i="25"/>
  <c r="I215" i="25" s="1"/>
  <c r="M542" i="25" s="1"/>
  <c r="H213" i="25"/>
  <c r="H215" i="25" s="1"/>
  <c r="M543" i="25" s="1"/>
  <c r="G213" i="25"/>
  <c r="G215" i="25" s="1"/>
  <c r="N540" i="25" s="1"/>
  <c r="F213" i="25"/>
  <c r="F215" i="25" s="1"/>
  <c r="N541" i="25" s="1"/>
  <c r="E213" i="25"/>
  <c r="E215" i="25" s="1"/>
  <c r="N542" i="25" s="1"/>
  <c r="D213" i="25"/>
  <c r="D215" i="25" s="1"/>
  <c r="N543" i="25" s="1"/>
  <c r="C213" i="25"/>
  <c r="C215" i="25" s="1"/>
  <c r="O540" i="25" s="1"/>
  <c r="B213" i="25"/>
  <c r="B215" i="25" s="1"/>
  <c r="O541" i="25" s="1"/>
  <c r="BF124" i="25"/>
  <c r="T124" i="25"/>
  <c r="J426" i="25" s="1"/>
  <c r="J427" i="25" s="1"/>
  <c r="BK123" i="25"/>
  <c r="BJ123" i="25"/>
  <c r="BI123" i="25"/>
  <c r="BH123" i="25"/>
  <c r="BG123" i="25"/>
  <c r="BF123" i="25"/>
  <c r="BE123" i="25"/>
  <c r="BD123" i="25"/>
  <c r="BC123" i="25"/>
  <c r="BK122" i="25"/>
  <c r="BK124" i="25" s="1"/>
  <c r="BJ122" i="25"/>
  <c r="BJ124" i="25" s="1"/>
  <c r="BI122" i="25"/>
  <c r="BI124" i="25" s="1"/>
  <c r="BI125" i="25" s="1"/>
  <c r="BH122" i="25"/>
  <c r="BH124" i="25" s="1"/>
  <c r="BH125" i="25" s="1"/>
  <c r="BG122" i="25"/>
  <c r="BG124" i="25" s="1"/>
  <c r="BG125" i="25" s="1"/>
  <c r="BF122" i="25"/>
  <c r="BE122" i="25"/>
  <c r="BE124" i="25" s="1"/>
  <c r="BD122" i="25"/>
  <c r="BD124" i="25" s="1"/>
  <c r="BC122" i="25"/>
  <c r="BC124" i="25" s="1"/>
  <c r="B423" i="25" s="1"/>
  <c r="BB122" i="25"/>
  <c r="BB124" i="25" s="1"/>
  <c r="B424" i="25" s="1"/>
  <c r="BA122" i="25"/>
  <c r="BA124" i="25" s="1"/>
  <c r="B425" i="25" s="1"/>
  <c r="AZ122" i="25"/>
  <c r="AZ124" i="25" s="1"/>
  <c r="B426" i="25" s="1"/>
  <c r="B427" i="25" s="1"/>
  <c r="AY122" i="25"/>
  <c r="AY124" i="25" s="1"/>
  <c r="C423" i="25" s="1"/>
  <c r="AX122" i="25"/>
  <c r="AX124" i="25" s="1"/>
  <c r="C424" i="25" s="1"/>
  <c r="AW122" i="25"/>
  <c r="AW124" i="25" s="1"/>
  <c r="C425" i="25" s="1"/>
  <c r="AV122" i="25"/>
  <c r="AV124" i="25" s="1"/>
  <c r="C426" i="25" s="1"/>
  <c r="AU122" i="25"/>
  <c r="AU124" i="25" s="1"/>
  <c r="D423" i="25" s="1"/>
  <c r="AT122" i="25"/>
  <c r="AT124" i="25" s="1"/>
  <c r="D424" i="25" s="1"/>
  <c r="AS122" i="25"/>
  <c r="AS124" i="25" s="1"/>
  <c r="D425" i="25" s="1"/>
  <c r="AR122" i="25"/>
  <c r="AR124" i="25" s="1"/>
  <c r="D426" i="25" s="1"/>
  <c r="D427" i="25" s="1"/>
  <c r="AQ122" i="25"/>
  <c r="AQ124" i="25" s="1"/>
  <c r="E423" i="25" s="1"/>
  <c r="AP122" i="25"/>
  <c r="AP124" i="25" s="1"/>
  <c r="E424" i="25" s="1"/>
  <c r="AO122" i="25"/>
  <c r="AO124" i="25" s="1"/>
  <c r="E425" i="25" s="1"/>
  <c r="AN122" i="25"/>
  <c r="AN124" i="25" s="1"/>
  <c r="E426" i="25" s="1"/>
  <c r="AM122" i="25"/>
  <c r="AM124" i="25" s="1"/>
  <c r="F423" i="25" s="1"/>
  <c r="AL122" i="25"/>
  <c r="AL124" i="25" s="1"/>
  <c r="F424" i="25" s="1"/>
  <c r="AK122" i="25"/>
  <c r="AK124" i="25" s="1"/>
  <c r="F425" i="25" s="1"/>
  <c r="AJ122" i="25"/>
  <c r="AJ124" i="25" s="1"/>
  <c r="F426" i="25" s="1"/>
  <c r="AI122" i="25"/>
  <c r="AI124" i="25" s="1"/>
  <c r="G423" i="25" s="1"/>
  <c r="AH122" i="25"/>
  <c r="AH124" i="25" s="1"/>
  <c r="G424" i="25" s="1"/>
  <c r="AG122" i="25"/>
  <c r="AG124" i="25" s="1"/>
  <c r="G425" i="25" s="1"/>
  <c r="AF122" i="25"/>
  <c r="AF124" i="25" s="1"/>
  <c r="G426" i="25" s="1"/>
  <c r="G427" i="25" s="1"/>
  <c r="AE122" i="25"/>
  <c r="AE124" i="25" s="1"/>
  <c r="H423" i="25" s="1"/>
  <c r="AD122" i="25"/>
  <c r="AD124" i="25" s="1"/>
  <c r="H424" i="25" s="1"/>
  <c r="AC122" i="25"/>
  <c r="AC124" i="25" s="1"/>
  <c r="H425" i="25" s="1"/>
  <c r="AB122" i="25"/>
  <c r="AB124" i="25" s="1"/>
  <c r="H426" i="25" s="1"/>
  <c r="AA122" i="25"/>
  <c r="AA124" i="25" s="1"/>
  <c r="I423" i="25" s="1"/>
  <c r="Z122" i="25"/>
  <c r="Z124" i="25" s="1"/>
  <c r="I424" i="25" s="1"/>
  <c r="Y122" i="25"/>
  <c r="Y124" i="25" s="1"/>
  <c r="I425" i="25" s="1"/>
  <c r="X122" i="25"/>
  <c r="X124" i="25" s="1"/>
  <c r="I426" i="25" s="1"/>
  <c r="I427" i="25" s="1"/>
  <c r="W122" i="25"/>
  <c r="W124" i="25" s="1"/>
  <c r="J423" i="25" s="1"/>
  <c r="V122" i="25"/>
  <c r="V124" i="25" s="1"/>
  <c r="J424" i="25" s="1"/>
  <c r="U122" i="25"/>
  <c r="U124" i="25" s="1"/>
  <c r="J425" i="25" s="1"/>
  <c r="T122" i="25"/>
  <c r="S122" i="25"/>
  <c r="S124" i="25" s="1"/>
  <c r="K423" i="25" s="1"/>
  <c r="R122" i="25"/>
  <c r="R124" i="25" s="1"/>
  <c r="K424" i="25" s="1"/>
  <c r="Q122" i="25"/>
  <c r="Q124" i="25" s="1"/>
  <c r="K425" i="25" s="1"/>
  <c r="P122" i="25"/>
  <c r="P124" i="25" s="1"/>
  <c r="K426" i="25" s="1"/>
  <c r="O122" i="25"/>
  <c r="O124" i="25" s="1"/>
  <c r="L423" i="25" s="1"/>
  <c r="N122" i="25"/>
  <c r="N124" i="25" s="1"/>
  <c r="L424" i="25" s="1"/>
  <c r="M122" i="25"/>
  <c r="M124" i="25" s="1"/>
  <c r="L425" i="25" s="1"/>
  <c r="L122" i="25"/>
  <c r="L124" i="25" s="1"/>
  <c r="L426" i="25" s="1"/>
  <c r="L427" i="25" s="1"/>
  <c r="K122" i="25"/>
  <c r="K124" i="25" s="1"/>
  <c r="M423" i="25" s="1"/>
  <c r="J122" i="25"/>
  <c r="J124" i="25" s="1"/>
  <c r="M424" i="25" s="1"/>
  <c r="I122" i="25"/>
  <c r="I124" i="25" s="1"/>
  <c r="M425" i="25" s="1"/>
  <c r="H122" i="25"/>
  <c r="H124" i="25" s="1"/>
  <c r="M426" i="25" s="1"/>
  <c r="M427" i="25" s="1"/>
  <c r="G122" i="25"/>
  <c r="G124" i="25" s="1"/>
  <c r="N423" i="25" s="1"/>
  <c r="F122" i="25"/>
  <c r="F124" i="25" s="1"/>
  <c r="N424" i="25" s="1"/>
  <c r="E122" i="25"/>
  <c r="E124" i="25" s="1"/>
  <c r="N425" i="25" s="1"/>
  <c r="D122" i="25"/>
  <c r="D124" i="25" s="1"/>
  <c r="N426" i="25" s="1"/>
  <c r="C122" i="25"/>
  <c r="C124" i="25" s="1"/>
  <c r="O423"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BA123" i="25" s="1"/>
  <c r="BA125" i="25" s="1"/>
  <c r="B431" i="25" s="1"/>
  <c r="AZ119" i="25"/>
  <c r="AY119" i="25"/>
  <c r="AX119" i="25"/>
  <c r="AW119" i="25"/>
  <c r="AV119" i="25"/>
  <c r="AV123" i="25" s="1"/>
  <c r="C420" i="25" s="1"/>
  <c r="C421" i="25" s="1"/>
  <c r="AU119" i="25"/>
  <c r="AT119" i="25"/>
  <c r="AS119" i="25"/>
  <c r="AS123" i="25" s="1"/>
  <c r="AR119" i="25"/>
  <c r="AQ119" i="25"/>
  <c r="AP119" i="25"/>
  <c r="AO119" i="25"/>
  <c r="AN119" i="25"/>
  <c r="AN123" i="25" s="1"/>
  <c r="E420" i="25" s="1"/>
  <c r="AM119" i="25"/>
  <c r="AL119" i="25"/>
  <c r="AK119" i="25"/>
  <c r="AJ119" i="25"/>
  <c r="AI119" i="25"/>
  <c r="AH119" i="25"/>
  <c r="AG119" i="25"/>
  <c r="AF119" i="25"/>
  <c r="AF123" i="25" s="1"/>
  <c r="G420" i="25" s="1"/>
  <c r="G421" i="25" s="1"/>
  <c r="AE119" i="25"/>
  <c r="AD119" i="25"/>
  <c r="AC119" i="25"/>
  <c r="AC123" i="25" s="1"/>
  <c r="AB119" i="25"/>
  <c r="AA119" i="25"/>
  <c r="Z119" i="25"/>
  <c r="Y119" i="25"/>
  <c r="X119" i="25"/>
  <c r="X123" i="25" s="1"/>
  <c r="I420" i="25" s="1"/>
  <c r="I421" i="25" s="1"/>
  <c r="W119" i="25"/>
  <c r="V119" i="25"/>
  <c r="V123" i="25" s="1"/>
  <c r="U119" i="25"/>
  <c r="U123" i="25" s="1"/>
  <c r="T119" i="25"/>
  <c r="S119" i="25"/>
  <c r="R119" i="25"/>
  <c r="Q119" i="25"/>
  <c r="P119" i="25"/>
  <c r="P123" i="25" s="1"/>
  <c r="K420" i="25" s="1"/>
  <c r="K421" i="25" s="1"/>
  <c r="O119" i="25"/>
  <c r="N119" i="25"/>
  <c r="N123" i="25" s="1"/>
  <c r="M119" i="25"/>
  <c r="M123" i="25" s="1"/>
  <c r="M125" i="25" s="1"/>
  <c r="L431" i="25" s="1"/>
  <c r="L119" i="25"/>
  <c r="K119" i="25"/>
  <c r="J119" i="25"/>
  <c r="I119" i="25"/>
  <c r="H119" i="25"/>
  <c r="H123" i="25" s="1"/>
  <c r="M420" i="25" s="1"/>
  <c r="G119" i="25"/>
  <c r="F119" i="25"/>
  <c r="F123" i="25" s="1"/>
  <c r="E119" i="25"/>
  <c r="E123" i="25" s="1"/>
  <c r="E125" i="25" s="1"/>
  <c r="N431" i="25" s="1"/>
  <c r="D119" i="25"/>
  <c r="C119" i="25"/>
  <c r="B119" i="25"/>
  <c r="P658" i="32" l="1"/>
  <c r="O668" i="32" s="1"/>
  <c r="J680" i="32"/>
  <c r="I681" i="32"/>
  <c r="I683" i="32" s="1"/>
  <c r="I689" i="32"/>
  <c r="I691" i="32" s="1"/>
  <c r="J688" i="32"/>
  <c r="F645" i="32"/>
  <c r="N663" i="32"/>
  <c r="F663" i="32"/>
  <c r="D663" i="32"/>
  <c r="M663" i="32"/>
  <c r="O706" i="32"/>
  <c r="O707" i="32"/>
  <c r="H559" i="32"/>
  <c r="H574" i="32"/>
  <c r="H552" i="32"/>
  <c r="N696" i="32"/>
  <c r="M697" i="32"/>
  <c r="M699" i="32" s="1"/>
  <c r="O708" i="32"/>
  <c r="O709" i="32" s="1"/>
  <c r="N709" i="32"/>
  <c r="N711" i="32" s="1"/>
  <c r="H656" i="32"/>
  <c r="H653" i="32"/>
  <c r="H650" i="32"/>
  <c r="E663" i="32"/>
  <c r="G663" i="32"/>
  <c r="J653" i="32"/>
  <c r="J656" i="32"/>
  <c r="J650" i="32"/>
  <c r="F673" i="32"/>
  <c r="F675" i="32" s="1"/>
  <c r="G672" i="32"/>
  <c r="K551" i="32"/>
  <c r="K513" i="32"/>
  <c r="K512" i="32"/>
  <c r="D512" i="32"/>
  <c r="D513" i="32"/>
  <c r="D551" i="32"/>
  <c r="I663" i="32"/>
  <c r="B551" i="32"/>
  <c r="B512" i="32"/>
  <c r="N551" i="32"/>
  <c r="N512" i="32"/>
  <c r="N513" i="32"/>
  <c r="K650" i="32"/>
  <c r="K663" i="32" s="1"/>
  <c r="M701" i="32"/>
  <c r="M703" i="32" s="1"/>
  <c r="N700" i="32"/>
  <c r="C551" i="32"/>
  <c r="C513" i="32"/>
  <c r="C512" i="32"/>
  <c r="I685" i="32"/>
  <c r="I687" i="32" s="1"/>
  <c r="J684" i="32"/>
  <c r="J513" i="32"/>
  <c r="J551" i="32"/>
  <c r="J512" i="32"/>
  <c r="L551" i="32"/>
  <c r="L512" i="32"/>
  <c r="L513" i="32"/>
  <c r="I574" i="32"/>
  <c r="I559" i="32"/>
  <c r="I552" i="32"/>
  <c r="I553" i="32"/>
  <c r="G512" i="32"/>
  <c r="G551" i="32"/>
  <c r="G513" i="32"/>
  <c r="H677" i="32"/>
  <c r="H679" i="32" s="1"/>
  <c r="I676" i="32"/>
  <c r="M551" i="32"/>
  <c r="M512" i="32"/>
  <c r="M513" i="32"/>
  <c r="F551" i="32"/>
  <c r="F512" i="32"/>
  <c r="F513" i="32"/>
  <c r="O714" i="32"/>
  <c r="O715" i="32"/>
  <c r="L663" i="32"/>
  <c r="E512" i="32"/>
  <c r="E551" i="32"/>
  <c r="E513" i="32"/>
  <c r="C663" i="32"/>
  <c r="O512" i="32"/>
  <c r="O513" i="32"/>
  <c r="O551" i="32"/>
  <c r="K693" i="32"/>
  <c r="K695" i="32" s="1"/>
  <c r="L692" i="32"/>
  <c r="B653" i="32"/>
  <c r="B656" i="32"/>
  <c r="N665" i="30"/>
  <c r="O663" i="30"/>
  <c r="H665" i="30"/>
  <c r="I665" i="30"/>
  <c r="K663" i="30"/>
  <c r="C665" i="30"/>
  <c r="C670" i="30" s="1"/>
  <c r="B665" i="30"/>
  <c r="B670" i="30" s="1"/>
  <c r="F665" i="30"/>
  <c r="F670" i="30" s="1"/>
  <c r="J665" i="30"/>
  <c r="K665" i="30"/>
  <c r="D665" i="30"/>
  <c r="D670" i="30" s="1"/>
  <c r="E665" i="30"/>
  <c r="E670" i="30" s="1"/>
  <c r="L665" i="30"/>
  <c r="M665" i="30"/>
  <c r="O665" i="30"/>
  <c r="P658" i="30"/>
  <c r="O668" i="30" s="1"/>
  <c r="G681" i="30"/>
  <c r="G683" i="30" s="1"/>
  <c r="H680" i="30"/>
  <c r="J693" i="30"/>
  <c r="J695" i="30" s="1"/>
  <c r="K692" i="30"/>
  <c r="J663" i="30"/>
  <c r="F663" i="30"/>
  <c r="C663" i="30"/>
  <c r="I645" i="30"/>
  <c r="O430" i="30"/>
  <c r="O432" i="30"/>
  <c r="M639" i="30"/>
  <c r="M433" i="30"/>
  <c r="G433" i="30"/>
  <c r="G639" i="30"/>
  <c r="E645" i="30"/>
  <c r="I433" i="30"/>
  <c r="I640" i="30"/>
  <c r="I639" i="30"/>
  <c r="K433" i="30"/>
  <c r="K639" i="30"/>
  <c r="K640" i="30"/>
  <c r="L551" i="30"/>
  <c r="L513" i="30"/>
  <c r="L512" i="30"/>
  <c r="K684" i="30"/>
  <c r="J685" i="30"/>
  <c r="J687" i="30" s="1"/>
  <c r="O551" i="30"/>
  <c r="O512" i="30"/>
  <c r="O513" i="30"/>
  <c r="F673" i="30"/>
  <c r="F675" i="30" s="1"/>
  <c r="G672" i="30"/>
  <c r="M645" i="30"/>
  <c r="C551" i="30"/>
  <c r="C513" i="30"/>
  <c r="C512" i="30"/>
  <c r="O700" i="30"/>
  <c r="O701" i="30" s="1"/>
  <c r="N701" i="30"/>
  <c r="N703" i="30" s="1"/>
  <c r="L663" i="30"/>
  <c r="F512" i="30"/>
  <c r="F551" i="30"/>
  <c r="F513" i="30"/>
  <c r="D513" i="30"/>
  <c r="D551" i="30"/>
  <c r="D512" i="30"/>
  <c r="J574" i="30"/>
  <c r="J559" i="30"/>
  <c r="J552" i="30"/>
  <c r="J553" i="30"/>
  <c r="N512" i="30"/>
  <c r="N551" i="30"/>
  <c r="N513" i="30"/>
  <c r="M650" i="30"/>
  <c r="M656" i="30"/>
  <c r="M653" i="30"/>
  <c r="I653" i="30"/>
  <c r="I656" i="30"/>
  <c r="I650" i="30"/>
  <c r="G513" i="30"/>
  <c r="G650" i="30"/>
  <c r="G653" i="30"/>
  <c r="G656" i="30"/>
  <c r="K551" i="30"/>
  <c r="K513" i="30"/>
  <c r="K512" i="30"/>
  <c r="I574" i="30"/>
  <c r="I552" i="30"/>
  <c r="I559" i="30"/>
  <c r="I553" i="30"/>
  <c r="E512" i="30"/>
  <c r="E513" i="30"/>
  <c r="E551" i="30"/>
  <c r="N663" i="30"/>
  <c r="M696" i="30"/>
  <c r="L697" i="30"/>
  <c r="L699" i="30" s="1"/>
  <c r="H574" i="30"/>
  <c r="H553" i="30"/>
  <c r="H552" i="30"/>
  <c r="H559" i="30"/>
  <c r="B574" i="30"/>
  <c r="B559" i="30"/>
  <c r="B552" i="30"/>
  <c r="G645" i="30"/>
  <c r="N704" i="30"/>
  <c r="M705" i="30"/>
  <c r="M707" i="30" s="1"/>
  <c r="H650" i="30"/>
  <c r="H663" i="30" s="1"/>
  <c r="G574" i="30"/>
  <c r="G552" i="30"/>
  <c r="G559" i="30"/>
  <c r="G553" i="30"/>
  <c r="M512" i="30"/>
  <c r="M551" i="30"/>
  <c r="M513" i="30"/>
  <c r="K689" i="30"/>
  <c r="K691" i="30" s="1"/>
  <c r="L688" i="30"/>
  <c r="E650" i="30"/>
  <c r="E656" i="30"/>
  <c r="E653" i="30"/>
  <c r="F677" i="30"/>
  <c r="F679" i="30" s="1"/>
  <c r="G676" i="30"/>
  <c r="B589" i="29"/>
  <c r="D521" i="29"/>
  <c r="I558" i="29"/>
  <c r="Q125" i="29"/>
  <c r="K431" i="29" s="1"/>
  <c r="E125" i="29"/>
  <c r="N431" i="29" s="1"/>
  <c r="O522" i="29"/>
  <c r="L530" i="29"/>
  <c r="K125" i="29"/>
  <c r="M429" i="29" s="1"/>
  <c r="N504" i="29"/>
  <c r="O538" i="29"/>
  <c r="M568" i="29"/>
  <c r="M522" i="29"/>
  <c r="L568" i="29"/>
  <c r="K597" i="29"/>
  <c r="AW125" i="29"/>
  <c r="C431" i="29" s="1"/>
  <c r="F589" i="29"/>
  <c r="N658" i="29"/>
  <c r="D505" i="29"/>
  <c r="C505" i="29"/>
  <c r="E571" i="29"/>
  <c r="AS125" i="29"/>
  <c r="D431" i="29" s="1"/>
  <c r="C522" i="29"/>
  <c r="B658" i="29"/>
  <c r="M597" i="29"/>
  <c r="H590" i="29"/>
  <c r="L522" i="29"/>
  <c r="AO125" i="29"/>
  <c r="E431" i="29" s="1"/>
  <c r="E658" i="29"/>
  <c r="J545" i="29"/>
  <c r="G590" i="29"/>
  <c r="K557" i="29"/>
  <c r="AR125" i="29"/>
  <c r="D432" i="29" s="1"/>
  <c r="O530" i="29"/>
  <c r="G603" i="29"/>
  <c r="G634" i="29"/>
  <c r="E555" i="29"/>
  <c r="N537" i="29"/>
  <c r="E568" i="29"/>
  <c r="B640" i="29"/>
  <c r="G649" i="29"/>
  <c r="H650" i="29" s="1"/>
  <c r="H530" i="29"/>
  <c r="G521" i="29"/>
  <c r="G522" i="29"/>
  <c r="N589" i="29"/>
  <c r="M505" i="29"/>
  <c r="N529" i="29"/>
  <c r="C530" i="29"/>
  <c r="B597" i="29"/>
  <c r="H597" i="29"/>
  <c r="N708" i="29"/>
  <c r="M709" i="29"/>
  <c r="M711" i="29" s="1"/>
  <c r="E677" i="29"/>
  <c r="E679" i="29" s="1"/>
  <c r="F676" i="29"/>
  <c r="G572" i="29"/>
  <c r="K545" i="29"/>
  <c r="J597" i="29"/>
  <c r="K537" i="29"/>
  <c r="B529" i="29"/>
  <c r="J589" i="29"/>
  <c r="N545" i="29"/>
  <c r="F642" i="29"/>
  <c r="F645" i="29" s="1"/>
  <c r="M644" i="29"/>
  <c r="I557" i="29"/>
  <c r="N505" i="29"/>
  <c r="D643" i="29"/>
  <c r="H505" i="29"/>
  <c r="G504" i="29"/>
  <c r="G466" i="29"/>
  <c r="K603" i="29"/>
  <c r="J568" i="29"/>
  <c r="E505" i="29"/>
  <c r="C538" i="29"/>
  <c r="I530" i="29"/>
  <c r="G597" i="29"/>
  <c r="L658" i="29"/>
  <c r="M590" i="29"/>
  <c r="L589" i="29"/>
  <c r="L537" i="29"/>
  <c r="K589" i="29"/>
  <c r="B568" i="29"/>
  <c r="H529" i="29"/>
  <c r="F571" i="29"/>
  <c r="B521" i="29"/>
  <c r="F572" i="29"/>
  <c r="C571" i="29"/>
  <c r="G658" i="29"/>
  <c r="D658" i="29"/>
  <c r="M603" i="29"/>
  <c r="E589" i="29"/>
  <c r="L590" i="29"/>
  <c r="K590" i="29"/>
  <c r="H545" i="29"/>
  <c r="G589" i="29"/>
  <c r="G530" i="29"/>
  <c r="F522" i="29"/>
  <c r="D558" i="29"/>
  <c r="N511" i="29"/>
  <c r="N573" i="29"/>
  <c r="G642" i="29"/>
  <c r="G645" i="29" s="1"/>
  <c r="M634" i="29"/>
  <c r="N568" i="29"/>
  <c r="D537" i="29"/>
  <c r="K632" i="29"/>
  <c r="N590" i="29"/>
  <c r="F521" i="29"/>
  <c r="N466" i="29"/>
  <c r="N521" i="29"/>
  <c r="K504" i="29"/>
  <c r="M589" i="29"/>
  <c r="O568" i="29"/>
  <c r="K634" i="29"/>
  <c r="N597" i="29"/>
  <c r="G545" i="29"/>
  <c r="D568" i="29"/>
  <c r="H537" i="29"/>
  <c r="J125" i="29"/>
  <c r="M430" i="29" s="1"/>
  <c r="M418" i="29"/>
  <c r="O125" i="29"/>
  <c r="L429" i="29" s="1"/>
  <c r="L417" i="29"/>
  <c r="AE125" i="29"/>
  <c r="H429" i="29" s="1"/>
  <c r="H417" i="29"/>
  <c r="B639" i="29"/>
  <c r="B125" i="29"/>
  <c r="O420" i="29"/>
  <c r="O421" i="29" s="1"/>
  <c r="O418" i="29"/>
  <c r="AT125" i="29"/>
  <c r="D430" i="29" s="1"/>
  <c r="D418" i="29"/>
  <c r="G125" i="29"/>
  <c r="N429" i="29" s="1"/>
  <c r="N417" i="29"/>
  <c r="AU125" i="29"/>
  <c r="D429" i="29" s="1"/>
  <c r="D417" i="29"/>
  <c r="AV125" i="29"/>
  <c r="C432" i="29" s="1"/>
  <c r="C420" i="29"/>
  <c r="C421" i="29" s="1"/>
  <c r="AD125" i="29"/>
  <c r="H430" i="29" s="1"/>
  <c r="H418" i="29"/>
  <c r="N125" i="29"/>
  <c r="L430" i="29" s="1"/>
  <c r="L418" i="29"/>
  <c r="AL125" i="29"/>
  <c r="F430" i="29" s="1"/>
  <c r="F418" i="29"/>
  <c r="AX125" i="29"/>
  <c r="C430" i="29" s="1"/>
  <c r="C418" i="29"/>
  <c r="W125" i="29"/>
  <c r="J429" i="29" s="1"/>
  <c r="J417" i="29"/>
  <c r="AN125" i="29"/>
  <c r="E432" i="29" s="1"/>
  <c r="E420" i="29"/>
  <c r="E421" i="29" s="1"/>
  <c r="F125" i="29"/>
  <c r="N430" i="29" s="1"/>
  <c r="N418" i="29"/>
  <c r="AP125" i="29"/>
  <c r="E430" i="29" s="1"/>
  <c r="E418" i="29"/>
  <c r="BB125" i="29"/>
  <c r="B430" i="29" s="1"/>
  <c r="B418" i="29"/>
  <c r="AF125" i="29"/>
  <c r="G432" i="29" s="1"/>
  <c r="G420" i="29"/>
  <c r="G421" i="29" s="1"/>
  <c r="AH125" i="29"/>
  <c r="G430" i="29" s="1"/>
  <c r="G418" i="29"/>
  <c r="V125" i="29"/>
  <c r="J430" i="29" s="1"/>
  <c r="J418" i="29"/>
  <c r="X125" i="29"/>
  <c r="I432" i="29" s="1"/>
  <c r="I420" i="29"/>
  <c r="I421" i="29" s="1"/>
  <c r="H640" i="29"/>
  <c r="Z125" i="29"/>
  <c r="I430" i="29" s="1"/>
  <c r="I418" i="29"/>
  <c r="P125" i="29"/>
  <c r="K432" i="29" s="1"/>
  <c r="K420" i="29"/>
  <c r="K421" i="29" s="1"/>
  <c r="H639" i="29"/>
  <c r="I125" i="29"/>
  <c r="M431" i="29" s="1"/>
  <c r="R125" i="29"/>
  <c r="K430" i="29" s="1"/>
  <c r="K418" i="29"/>
  <c r="AM125" i="29"/>
  <c r="F429" i="29" s="1"/>
  <c r="F417" i="29"/>
  <c r="H125" i="29"/>
  <c r="M432" i="29" s="1"/>
  <c r="M420" i="29"/>
  <c r="M421" i="29" s="1"/>
  <c r="O718" i="29"/>
  <c r="O719" i="29"/>
  <c r="L665" i="29"/>
  <c r="D665" i="29"/>
  <c r="K665" i="29"/>
  <c r="C665" i="29"/>
  <c r="J665" i="29"/>
  <c r="B665" i="29"/>
  <c r="I665" i="29"/>
  <c r="H665" i="29"/>
  <c r="G665" i="29"/>
  <c r="N665" i="29"/>
  <c r="F665" i="29"/>
  <c r="M665" i="29"/>
  <c r="E665" i="29"/>
  <c r="C653" i="29"/>
  <c r="C650" i="29"/>
  <c r="C656" i="29"/>
  <c r="I653" i="29"/>
  <c r="I650" i="29"/>
  <c r="I656" i="29"/>
  <c r="C642" i="29"/>
  <c r="C645" i="29" s="1"/>
  <c r="C658" i="29"/>
  <c r="C511" i="29"/>
  <c r="C466" i="29"/>
  <c r="I658" i="29"/>
  <c r="I642" i="29"/>
  <c r="I645" i="29" s="1"/>
  <c r="I597" i="29"/>
  <c r="I466" i="29"/>
  <c r="I511" i="29"/>
  <c r="N570" i="29"/>
  <c r="N555" i="29"/>
  <c r="L701" i="29"/>
  <c r="L703" i="29" s="1"/>
  <c r="M700" i="29"/>
  <c r="C597" i="29"/>
  <c r="C545" i="29"/>
  <c r="D650" i="29"/>
  <c r="D656" i="29"/>
  <c r="D653" i="29"/>
  <c r="J538" i="29"/>
  <c r="J537" i="29"/>
  <c r="H568" i="29"/>
  <c r="L545" i="29"/>
  <c r="F570" i="29"/>
  <c r="F555" i="29"/>
  <c r="F512" i="29"/>
  <c r="F551" i="29"/>
  <c r="O504" i="29"/>
  <c r="E504" i="29"/>
  <c r="L521" i="29"/>
  <c r="C537" i="29"/>
  <c r="L696" i="29"/>
  <c r="K697" i="29"/>
  <c r="K699" i="29" s="1"/>
  <c r="O537" i="29"/>
  <c r="K653" i="29"/>
  <c r="K650" i="29"/>
  <c r="K656" i="29"/>
  <c r="M642" i="29"/>
  <c r="M511" i="29"/>
  <c r="N513" i="29" s="1"/>
  <c r="M466" i="29"/>
  <c r="I568" i="29"/>
  <c r="E597" i="29"/>
  <c r="D545" i="29"/>
  <c r="H658" i="29"/>
  <c r="H642" i="29"/>
  <c r="H645" i="29" s="1"/>
  <c r="H466" i="29"/>
  <c r="H511" i="29"/>
  <c r="C504" i="29"/>
  <c r="I521" i="29"/>
  <c r="M658" i="29"/>
  <c r="H685" i="29"/>
  <c r="H687" i="29" s="1"/>
  <c r="I684" i="29"/>
  <c r="O589" i="29"/>
  <c r="M650" i="29"/>
  <c r="M656" i="29"/>
  <c r="M653" i="29"/>
  <c r="C589" i="29"/>
  <c r="K568" i="29"/>
  <c r="E642" i="29"/>
  <c r="E645" i="29" s="1"/>
  <c r="E511" i="29"/>
  <c r="F513" i="29" s="1"/>
  <c r="E466" i="29"/>
  <c r="B653" i="29"/>
  <c r="B656" i="29"/>
  <c r="L642" i="29"/>
  <c r="L645" i="29" s="1"/>
  <c r="L597" i="29"/>
  <c r="L511" i="29"/>
  <c r="L466" i="29"/>
  <c r="H589" i="29"/>
  <c r="C529" i="29"/>
  <c r="M545" i="29"/>
  <c r="L529" i="29"/>
  <c r="B504" i="29"/>
  <c r="O521" i="29"/>
  <c r="I693" i="29"/>
  <c r="I695" i="29" s="1"/>
  <c r="J692" i="29"/>
  <c r="O658" i="29"/>
  <c r="M538" i="29"/>
  <c r="M537" i="29"/>
  <c r="L650" i="29"/>
  <c r="L656" i="29"/>
  <c r="L653" i="29"/>
  <c r="C568" i="29"/>
  <c r="D642" i="29"/>
  <c r="D645" i="29" s="1"/>
  <c r="D597" i="29"/>
  <c r="D511" i="29"/>
  <c r="D466" i="29"/>
  <c r="I537" i="29"/>
  <c r="J642" i="29"/>
  <c r="J645" i="29" s="1"/>
  <c r="J466" i="29"/>
  <c r="J511" i="29"/>
  <c r="E545" i="29"/>
  <c r="F650" i="29"/>
  <c r="F656" i="29"/>
  <c r="F653" i="29"/>
  <c r="N538" i="29"/>
  <c r="I504" i="29"/>
  <c r="H504" i="29"/>
  <c r="H680" i="29"/>
  <c r="G681" i="29"/>
  <c r="G683" i="29" s="1"/>
  <c r="N713" i="29"/>
  <c r="N715" i="29" s="1"/>
  <c r="O712" i="29"/>
  <c r="O713" i="29" s="1"/>
  <c r="O650" i="29"/>
  <c r="O656" i="29"/>
  <c r="O653" i="29"/>
  <c r="E538" i="29"/>
  <c r="E537" i="29"/>
  <c r="I545" i="29"/>
  <c r="B551" i="29"/>
  <c r="B512" i="29"/>
  <c r="G538" i="29"/>
  <c r="G537" i="29"/>
  <c r="F538" i="29"/>
  <c r="F537" i="29"/>
  <c r="N551" i="29"/>
  <c r="N512" i="29"/>
  <c r="M521" i="29"/>
  <c r="M504" i="29"/>
  <c r="D529" i="29"/>
  <c r="D504" i="29"/>
  <c r="C521" i="29"/>
  <c r="J521" i="29"/>
  <c r="I689" i="29"/>
  <c r="I691" i="29" s="1"/>
  <c r="J688" i="29"/>
  <c r="O642" i="29"/>
  <c r="O645" i="29" s="1"/>
  <c r="O597" i="29"/>
  <c r="O466" i="29"/>
  <c r="O511" i="29"/>
  <c r="H656" i="29"/>
  <c r="H653" i="29"/>
  <c r="F529" i="29"/>
  <c r="F530" i="29"/>
  <c r="M529" i="29"/>
  <c r="M530" i="29"/>
  <c r="N530" i="29"/>
  <c r="O545" i="29"/>
  <c r="I529" i="29"/>
  <c r="O723" i="29"/>
  <c r="O722" i="29"/>
  <c r="O707" i="29"/>
  <c r="E673" i="29"/>
  <c r="E675" i="29" s="1"/>
  <c r="F672" i="29"/>
  <c r="E650" i="29"/>
  <c r="E656" i="29"/>
  <c r="E653" i="29"/>
  <c r="J653" i="29"/>
  <c r="J650" i="29"/>
  <c r="J656" i="29"/>
  <c r="K642" i="29"/>
  <c r="K645" i="29" s="1"/>
  <c r="K658" i="29"/>
  <c r="K511" i="29"/>
  <c r="K466" i="29"/>
  <c r="G570" i="29"/>
  <c r="G555" i="29"/>
  <c r="N650" i="29"/>
  <c r="N656" i="29"/>
  <c r="N653" i="29"/>
  <c r="E529" i="29"/>
  <c r="E530" i="29"/>
  <c r="E521" i="29"/>
  <c r="N645" i="29"/>
  <c r="B545" i="29"/>
  <c r="J504" i="29"/>
  <c r="H538" i="29"/>
  <c r="O529" i="29"/>
  <c r="G551" i="29"/>
  <c r="G512" i="29"/>
  <c r="G513" i="29"/>
  <c r="M705" i="28"/>
  <c r="M707" i="28" s="1"/>
  <c r="J688" i="28"/>
  <c r="J689" i="28" s="1"/>
  <c r="J691" i="28" s="1"/>
  <c r="K568" i="28"/>
  <c r="C597" i="28"/>
  <c r="J504" i="28"/>
  <c r="C504" i="28"/>
  <c r="G466" i="28"/>
  <c r="J644" i="28"/>
  <c r="J521" i="28"/>
  <c r="C589" i="28"/>
  <c r="B640" i="28"/>
  <c r="O568" i="28"/>
  <c r="E555" i="28"/>
  <c r="F568" i="28"/>
  <c r="J568" i="28"/>
  <c r="J643" i="28"/>
  <c r="E572" i="28"/>
  <c r="F589" i="28"/>
  <c r="C521" i="28"/>
  <c r="F545" i="28"/>
  <c r="B568" i="28"/>
  <c r="G645" i="28"/>
  <c r="O529" i="28"/>
  <c r="C557" i="28"/>
  <c r="L573" i="28"/>
  <c r="K558" i="28"/>
  <c r="G557" i="28"/>
  <c r="C511" i="28"/>
  <c r="F658" i="28"/>
  <c r="M505" i="28"/>
  <c r="D538" i="28"/>
  <c r="M545" i="28"/>
  <c r="M643" i="28"/>
  <c r="G537" i="28"/>
  <c r="M504" i="28"/>
  <c r="B545" i="28"/>
  <c r="O522" i="28"/>
  <c r="H530" i="28"/>
  <c r="I556" i="28"/>
  <c r="F642" i="28"/>
  <c r="M556" i="28"/>
  <c r="B658" i="28"/>
  <c r="O589" i="28"/>
  <c r="O504" i="28"/>
  <c r="B537" i="28"/>
  <c r="I551" i="28"/>
  <c r="I512" i="28"/>
  <c r="L665" i="28"/>
  <c r="D665" i="28"/>
  <c r="K665" i="28"/>
  <c r="C665" i="28"/>
  <c r="C670" i="28" s="1"/>
  <c r="J665" i="28"/>
  <c r="B665" i="28"/>
  <c r="B670" i="28" s="1"/>
  <c r="I665" i="28"/>
  <c r="H665" i="28"/>
  <c r="N665" i="28"/>
  <c r="F665" i="28"/>
  <c r="O665" i="28"/>
  <c r="M665" i="28"/>
  <c r="G665" i="28"/>
  <c r="E665" i="28"/>
  <c r="O719" i="28"/>
  <c r="O718" i="28"/>
  <c r="F677" i="28"/>
  <c r="F679" i="28" s="1"/>
  <c r="G676" i="28"/>
  <c r="O704" i="28"/>
  <c r="O705" i="28" s="1"/>
  <c r="N705" i="28"/>
  <c r="N707" i="28" s="1"/>
  <c r="N708" i="28"/>
  <c r="M709" i="28"/>
  <c r="M711" i="28" s="1"/>
  <c r="I653" i="28"/>
  <c r="I650" i="28"/>
  <c r="I656" i="28"/>
  <c r="N589" i="28"/>
  <c r="L522" i="28"/>
  <c r="L521" i="28"/>
  <c r="N573" i="28"/>
  <c r="N558" i="28"/>
  <c r="D642" i="28"/>
  <c r="D645" i="28" s="1"/>
  <c r="D511" i="28"/>
  <c r="D466" i="28"/>
  <c r="H656" i="28"/>
  <c r="H653" i="28"/>
  <c r="L568" i="28"/>
  <c r="N529" i="28"/>
  <c r="H521" i="28"/>
  <c r="M521" i="28"/>
  <c r="B521" i="28"/>
  <c r="H504" i="28"/>
  <c r="I466" i="28"/>
  <c r="N713" i="28"/>
  <c r="N715" i="28" s="1"/>
  <c r="O712" i="28"/>
  <c r="O713" i="28" s="1"/>
  <c r="M589" i="28"/>
  <c r="M597" i="28"/>
  <c r="D522" i="28"/>
  <c r="D521" i="28"/>
  <c r="F558" i="28"/>
  <c r="F573" i="28"/>
  <c r="J537" i="28"/>
  <c r="J538" i="28"/>
  <c r="J573" i="28"/>
  <c r="J558" i="28"/>
  <c r="F643" i="28"/>
  <c r="F644" i="28"/>
  <c r="F505" i="28"/>
  <c r="F504" i="28"/>
  <c r="L529" i="28"/>
  <c r="N504" i="28"/>
  <c r="F466" i="28"/>
  <c r="J505" i="28"/>
  <c r="N537" i="28"/>
  <c r="O658" i="28"/>
  <c r="L701" i="28"/>
  <c r="L703" i="28" s="1"/>
  <c r="M700" i="28"/>
  <c r="H685" i="28"/>
  <c r="H687" i="28" s="1"/>
  <c r="I684" i="28"/>
  <c r="O650" i="28"/>
  <c r="O656" i="28"/>
  <c r="O653" i="28"/>
  <c r="N650" i="28"/>
  <c r="N656" i="28"/>
  <c r="N653" i="28"/>
  <c r="K530" i="28"/>
  <c r="L530" i="28"/>
  <c r="K529" i="28"/>
  <c r="L572" i="28"/>
  <c r="L557" i="28"/>
  <c r="O642" i="28"/>
  <c r="O645" i="28" s="1"/>
  <c r="O597" i="28"/>
  <c r="O545" i="28"/>
  <c r="O511" i="28"/>
  <c r="O466" i="28"/>
  <c r="M568" i="28"/>
  <c r="H572" i="28"/>
  <c r="H557" i="28"/>
  <c r="K642" i="28"/>
  <c r="K645" i="28" s="1"/>
  <c r="K658" i="28"/>
  <c r="K466" i="28"/>
  <c r="K511" i="28"/>
  <c r="M529" i="28"/>
  <c r="L504" i="28"/>
  <c r="L545" i="28"/>
  <c r="F511" i="28"/>
  <c r="I693" i="28"/>
  <c r="I695" i="28" s="1"/>
  <c r="J692" i="28"/>
  <c r="O723" i="28"/>
  <c r="H680" i="28"/>
  <c r="G681" i="28"/>
  <c r="G683" i="28" s="1"/>
  <c r="K589" i="28"/>
  <c r="M656" i="28"/>
  <c r="M653" i="28"/>
  <c r="L649" i="28"/>
  <c r="M650" i="28" s="1"/>
  <c r="L634" i="28"/>
  <c r="L632" i="28"/>
  <c r="L590" i="28"/>
  <c r="L603" i="28"/>
  <c r="L589" i="28"/>
  <c r="C653" i="28"/>
  <c r="C656" i="28"/>
  <c r="H568" i="28"/>
  <c r="C530" i="28"/>
  <c r="C529" i="28"/>
  <c r="D530" i="28"/>
  <c r="D557" i="28"/>
  <c r="D572" i="28"/>
  <c r="E568" i="28"/>
  <c r="F571" i="28"/>
  <c r="F556" i="28"/>
  <c r="E504" i="28"/>
  <c r="J642" i="28"/>
  <c r="J645" i="28" s="1"/>
  <c r="J597" i="28"/>
  <c r="J511" i="28"/>
  <c r="J466" i="28"/>
  <c r="G632" i="28"/>
  <c r="G589" i="28"/>
  <c r="G649" i="28"/>
  <c r="G634" i="28"/>
  <c r="G590" i="28"/>
  <c r="D649" i="28"/>
  <c r="E650" i="28" s="1"/>
  <c r="D634" i="28"/>
  <c r="D632" i="28"/>
  <c r="D590" i="28"/>
  <c r="D603" i="28"/>
  <c r="D589" i="28"/>
  <c r="E590" i="28"/>
  <c r="G603" i="28"/>
  <c r="J571" i="28"/>
  <c r="J556" i="28"/>
  <c r="E521" i="28"/>
  <c r="J649" i="28"/>
  <c r="K650" i="28" s="1"/>
  <c r="J634" i="28"/>
  <c r="J632" i="28"/>
  <c r="J590" i="28"/>
  <c r="J603" i="28"/>
  <c r="J589" i="28"/>
  <c r="K538" i="28"/>
  <c r="K537" i="28"/>
  <c r="K521" i="28"/>
  <c r="L570" i="28"/>
  <c r="L555" i="28"/>
  <c r="K545" i="28"/>
  <c r="H545" i="28"/>
  <c r="B597" i="28"/>
  <c r="B511" i="28"/>
  <c r="N521" i="28"/>
  <c r="B504" i="28"/>
  <c r="L696" i="28"/>
  <c r="K697" i="28"/>
  <c r="K699" i="28" s="1"/>
  <c r="F673" i="28"/>
  <c r="F675" i="28" s="1"/>
  <c r="G672" i="28"/>
  <c r="H570" i="28"/>
  <c r="H555" i="28"/>
  <c r="D640" i="28"/>
  <c r="I643" i="28"/>
  <c r="I644" i="28"/>
  <c r="I505" i="28"/>
  <c r="I504" i="28"/>
  <c r="B649" i="28"/>
  <c r="B634" i="28"/>
  <c r="B632" i="28"/>
  <c r="B603" i="28"/>
  <c r="B589" i="28"/>
  <c r="C537" i="28"/>
  <c r="C538" i="28"/>
  <c r="G570" i="28"/>
  <c r="G555" i="28"/>
  <c r="D570" i="28"/>
  <c r="D555" i="28"/>
  <c r="H589" i="28"/>
  <c r="E529" i="28"/>
  <c r="G551" i="28"/>
  <c r="G512" i="28"/>
  <c r="G513" i="28"/>
  <c r="C645" i="28"/>
  <c r="B529" i="28"/>
  <c r="I570" i="28"/>
  <c r="I555" i="28"/>
  <c r="M642" i="28"/>
  <c r="M645" i="28" s="1"/>
  <c r="M658" i="28"/>
  <c r="M511" i="28"/>
  <c r="M466" i="28"/>
  <c r="H537" i="28"/>
  <c r="H538" i="28"/>
  <c r="E656" i="28"/>
  <c r="E653" i="28"/>
  <c r="K653" i="28"/>
  <c r="K656" i="28"/>
  <c r="F650" i="28"/>
  <c r="F656" i="28"/>
  <c r="F653" i="28"/>
  <c r="E522" i="28"/>
  <c r="H642" i="28"/>
  <c r="H645" i="28" s="1"/>
  <c r="H511" i="28"/>
  <c r="H597" i="28"/>
  <c r="H466" i="28"/>
  <c r="M537" i="28"/>
  <c r="N642" i="28"/>
  <c r="N645" i="28" s="1"/>
  <c r="N545" i="28"/>
  <c r="N568" i="28"/>
  <c r="N511" i="28"/>
  <c r="N466" i="28"/>
  <c r="E642" i="28"/>
  <c r="E645" i="28" s="1"/>
  <c r="E658" i="28"/>
  <c r="E511" i="28"/>
  <c r="E466" i="28"/>
  <c r="L642" i="28"/>
  <c r="L645" i="28" s="1"/>
  <c r="L511" i="28"/>
  <c r="L466" i="28"/>
  <c r="F570" i="28"/>
  <c r="F555" i="28"/>
  <c r="C551" i="28"/>
  <c r="C513" i="28"/>
  <c r="C512" i="28"/>
  <c r="D537" i="28"/>
  <c r="O719" i="27"/>
  <c r="F681" i="27"/>
  <c r="F683" i="27" s="1"/>
  <c r="G680" i="27"/>
  <c r="D658" i="27"/>
  <c r="K658" i="27"/>
  <c r="I597" i="27"/>
  <c r="C634" i="27"/>
  <c r="E538" i="27"/>
  <c r="D545" i="27"/>
  <c r="C640" i="27"/>
  <c r="C538" i="27"/>
  <c r="O589" i="27"/>
  <c r="F590" i="27"/>
  <c r="L589" i="27"/>
  <c r="M590" i="27"/>
  <c r="L632" i="27"/>
  <c r="N568" i="27"/>
  <c r="I529" i="27"/>
  <c r="L505" i="27"/>
  <c r="I466" i="27"/>
  <c r="E522" i="27"/>
  <c r="L603" i="27"/>
  <c r="F658" i="27"/>
  <c r="F521" i="27"/>
  <c r="J529" i="27"/>
  <c r="F649" i="27"/>
  <c r="F650" i="27" s="1"/>
  <c r="F640" i="27"/>
  <c r="L644" i="27"/>
  <c r="H557" i="27"/>
  <c r="B521" i="27"/>
  <c r="F572" i="27"/>
  <c r="B570" i="27"/>
  <c r="I642" i="27"/>
  <c r="I645" i="27" s="1"/>
  <c r="F603" i="27"/>
  <c r="N545" i="27"/>
  <c r="O521" i="27"/>
  <c r="F632" i="27"/>
  <c r="N590" i="27"/>
  <c r="O537" i="27"/>
  <c r="C530" i="27"/>
  <c r="D505" i="27"/>
  <c r="I658" i="27"/>
  <c r="D537" i="27"/>
  <c r="D589" i="27"/>
  <c r="N556" i="27"/>
  <c r="B537" i="27"/>
  <c r="J538" i="27"/>
  <c r="M530" i="27"/>
  <c r="C537" i="27"/>
  <c r="D568" i="27"/>
  <c r="J568" i="27"/>
  <c r="O538" i="27"/>
  <c r="I522" i="27"/>
  <c r="C658" i="27"/>
  <c r="J545" i="27"/>
  <c r="E658" i="27"/>
  <c r="J125" i="27"/>
  <c r="L432" i="27" s="1"/>
  <c r="L420" i="27"/>
  <c r="L421" i="27" s="1"/>
  <c r="H125" i="27"/>
  <c r="M432" i="27" s="1"/>
  <c r="D125" i="27"/>
  <c r="N432" i="27" s="1"/>
  <c r="N420" i="27"/>
  <c r="N421" i="27" s="1"/>
  <c r="B125" i="27"/>
  <c r="O418" i="27"/>
  <c r="O420" i="27"/>
  <c r="O421" i="27" s="1"/>
  <c r="G125" i="27"/>
  <c r="N429" i="27" s="1"/>
  <c r="N417" i="27"/>
  <c r="L665" i="27"/>
  <c r="L670" i="27" s="1"/>
  <c r="D665" i="27"/>
  <c r="D670" i="27" s="1"/>
  <c r="K665" i="27"/>
  <c r="K670" i="27" s="1"/>
  <c r="C665" i="27"/>
  <c r="C670" i="27" s="1"/>
  <c r="J665" i="27"/>
  <c r="J670" i="27" s="1"/>
  <c r="B665" i="27"/>
  <c r="B670" i="27" s="1"/>
  <c r="I665" i="27"/>
  <c r="I670" i="27" s="1"/>
  <c r="H665" i="27"/>
  <c r="H670" i="27" s="1"/>
  <c r="O665" i="27"/>
  <c r="G665" i="27"/>
  <c r="G670" i="27" s="1"/>
  <c r="N665" i="27"/>
  <c r="F665" i="27"/>
  <c r="F670" i="27" s="1"/>
  <c r="M665" i="27"/>
  <c r="E665" i="27"/>
  <c r="E670" i="27" s="1"/>
  <c r="J658" i="27"/>
  <c r="C589" i="27"/>
  <c r="L545" i="27"/>
  <c r="N642" i="27"/>
  <c r="N645" i="27" s="1"/>
  <c r="N597" i="27"/>
  <c r="N511" i="27"/>
  <c r="N466" i="27"/>
  <c r="O650" i="27"/>
  <c r="O656" i="27"/>
  <c r="O663" i="27" s="1"/>
  <c r="O653" i="27"/>
  <c r="G568" i="27"/>
  <c r="M650" i="27"/>
  <c r="M656" i="27"/>
  <c r="M653" i="27"/>
  <c r="I555" i="27"/>
  <c r="I570" i="27"/>
  <c r="B551" i="27"/>
  <c r="B512" i="27"/>
  <c r="E529" i="27"/>
  <c r="L521" i="27"/>
  <c r="B504" i="27"/>
  <c r="O714" i="27"/>
  <c r="O715" i="27"/>
  <c r="O723" i="27"/>
  <c r="O722" i="27"/>
  <c r="M701" i="27"/>
  <c r="M703" i="27" s="1"/>
  <c r="N700" i="27"/>
  <c r="I689" i="27"/>
  <c r="I691" i="27" s="1"/>
  <c r="J688" i="27"/>
  <c r="J653" i="27"/>
  <c r="J650" i="27"/>
  <c r="J656" i="27"/>
  <c r="F642" i="27"/>
  <c r="F645" i="27" s="1"/>
  <c r="F597" i="27"/>
  <c r="F511" i="27"/>
  <c r="F466" i="27"/>
  <c r="K642" i="27"/>
  <c r="K645" i="27" s="1"/>
  <c r="K597" i="27"/>
  <c r="K511" i="27"/>
  <c r="K466" i="27"/>
  <c r="J597" i="27"/>
  <c r="D650" i="27"/>
  <c r="D656" i="27"/>
  <c r="D653" i="27"/>
  <c r="G545" i="27"/>
  <c r="H466" i="27"/>
  <c r="M504" i="27"/>
  <c r="M704" i="27"/>
  <c r="L705" i="27"/>
  <c r="L707" i="27" s="1"/>
  <c r="G685" i="27"/>
  <c r="G687" i="27" s="1"/>
  <c r="H684" i="27"/>
  <c r="F589" i="27"/>
  <c r="H529" i="27"/>
  <c r="H530" i="27"/>
  <c r="C642" i="27"/>
  <c r="C645" i="27" s="1"/>
  <c r="C597" i="27"/>
  <c r="C511" i="27"/>
  <c r="C466" i="27"/>
  <c r="K529" i="27"/>
  <c r="J521" i="27"/>
  <c r="H551" i="27"/>
  <c r="H512" i="27"/>
  <c r="F504" i="27"/>
  <c r="M521" i="27"/>
  <c r="N708" i="27"/>
  <c r="M709" i="27"/>
  <c r="M711" i="27" s="1"/>
  <c r="O658" i="27"/>
  <c r="F673" i="27"/>
  <c r="F675" i="27" s="1"/>
  <c r="G672" i="27"/>
  <c r="F538" i="27"/>
  <c r="G538" i="27"/>
  <c r="F537" i="27"/>
  <c r="M597" i="27"/>
  <c r="G589" i="27"/>
  <c r="L642" i="27"/>
  <c r="L645" i="27" s="1"/>
  <c r="L511" i="27"/>
  <c r="L466" i="27"/>
  <c r="E589" i="27"/>
  <c r="K504" i="27"/>
  <c r="M529" i="27"/>
  <c r="L537" i="27"/>
  <c r="M658" i="27"/>
  <c r="C653" i="27"/>
  <c r="C650" i="27"/>
  <c r="C656" i="27"/>
  <c r="J589" i="27"/>
  <c r="E545" i="27"/>
  <c r="O642" i="27"/>
  <c r="O645" i="27" s="1"/>
  <c r="O597" i="27"/>
  <c r="O529" i="27"/>
  <c r="O511" i="27"/>
  <c r="O466" i="27"/>
  <c r="E597" i="27"/>
  <c r="K522" i="27"/>
  <c r="K521" i="27"/>
  <c r="D642" i="27"/>
  <c r="D645" i="27" s="1"/>
  <c r="D466" i="27"/>
  <c r="D511" i="27"/>
  <c r="M568" i="27"/>
  <c r="N589" i="27"/>
  <c r="L650" i="27"/>
  <c r="L656" i="27"/>
  <c r="L653" i="27"/>
  <c r="F529" i="27"/>
  <c r="F530" i="27"/>
  <c r="K545" i="27"/>
  <c r="C529" i="27"/>
  <c r="L504" i="27"/>
  <c r="H645" i="27"/>
  <c r="E521" i="27"/>
  <c r="G522" i="27"/>
  <c r="G521" i="27"/>
  <c r="I653" i="27"/>
  <c r="I650" i="27"/>
  <c r="I656" i="27"/>
  <c r="G642" i="27"/>
  <c r="G645" i="27" s="1"/>
  <c r="G658" i="27"/>
  <c r="G597" i="27"/>
  <c r="G511" i="27"/>
  <c r="H513" i="27" s="1"/>
  <c r="G466" i="27"/>
  <c r="G650" i="27"/>
  <c r="G656" i="27"/>
  <c r="G653" i="27"/>
  <c r="C522" i="27"/>
  <c r="C521" i="27"/>
  <c r="E568" i="27"/>
  <c r="H522" i="27"/>
  <c r="H521" i="27"/>
  <c r="C545" i="27"/>
  <c r="K693" i="27"/>
  <c r="K695" i="27" s="1"/>
  <c r="L692" i="27"/>
  <c r="B653" i="27"/>
  <c r="B656" i="27"/>
  <c r="H656" i="27"/>
  <c r="H653" i="27"/>
  <c r="H650" i="27"/>
  <c r="M642" i="27"/>
  <c r="M645" i="27" s="1"/>
  <c r="M511" i="27"/>
  <c r="M466" i="27"/>
  <c r="E650" i="27"/>
  <c r="E656" i="27"/>
  <c r="E653" i="27"/>
  <c r="N650" i="27"/>
  <c r="N656" i="27"/>
  <c r="N653" i="27"/>
  <c r="L568" i="27"/>
  <c r="H555" i="27"/>
  <c r="H570" i="27"/>
  <c r="I530" i="27"/>
  <c r="I551" i="27"/>
  <c r="I513" i="27"/>
  <c r="I512" i="27"/>
  <c r="O504" i="27"/>
  <c r="L696" i="27"/>
  <c r="K697" i="27"/>
  <c r="K699" i="27" s="1"/>
  <c r="F677" i="27"/>
  <c r="F679" i="27" s="1"/>
  <c r="G676" i="27"/>
  <c r="K653" i="27"/>
  <c r="K650" i="27"/>
  <c r="K656" i="27"/>
  <c r="E642" i="27"/>
  <c r="E645" i="27" s="1"/>
  <c r="E511" i="27"/>
  <c r="E466" i="27"/>
  <c r="G530" i="27"/>
  <c r="G529" i="27"/>
  <c r="J642" i="27"/>
  <c r="J645" i="27" s="1"/>
  <c r="J511" i="27"/>
  <c r="J466" i="27"/>
  <c r="C504" i="27"/>
  <c r="J537" i="27"/>
  <c r="G504" i="27"/>
  <c r="O570" i="26"/>
  <c r="O555" i="26"/>
  <c r="G570" i="26"/>
  <c r="G555" i="26"/>
  <c r="L571" i="26"/>
  <c r="L556" i="26"/>
  <c r="I556" i="26"/>
  <c r="I571" i="26"/>
  <c r="AS125" i="25"/>
  <c r="D431" i="25" s="1"/>
  <c r="N544" i="25"/>
  <c r="C355" i="25"/>
  <c r="K355" i="25"/>
  <c r="C549" i="25"/>
  <c r="K549" i="25"/>
  <c r="E550" i="25"/>
  <c r="C391" i="25"/>
  <c r="I608" i="25"/>
  <c r="H695" i="25"/>
  <c r="D597" i="26"/>
  <c r="B603" i="26"/>
  <c r="L568" i="26"/>
  <c r="L589" i="26"/>
  <c r="H558" i="26"/>
  <c r="G529" i="26"/>
  <c r="J522" i="26"/>
  <c r="BC125" i="25"/>
  <c r="B429" i="25" s="1"/>
  <c r="BK125" i="25"/>
  <c r="BF125" i="25"/>
  <c r="K361" i="25"/>
  <c r="D415" i="25"/>
  <c r="L415" i="25"/>
  <c r="O439" i="25"/>
  <c r="H490" i="25"/>
  <c r="H503" i="25"/>
  <c r="F520" i="25"/>
  <c r="N520" i="25"/>
  <c r="F528" i="25"/>
  <c r="F536" i="25"/>
  <c r="E567" i="25"/>
  <c r="M567" i="25"/>
  <c r="E581" i="25"/>
  <c r="M581" i="25"/>
  <c r="O581" i="25"/>
  <c r="E588" i="25"/>
  <c r="M588" i="25"/>
  <c r="D605" i="25"/>
  <c r="L605" i="25"/>
  <c r="F606" i="25"/>
  <c r="N606" i="25"/>
  <c r="H607" i="25"/>
  <c r="I568" i="26"/>
  <c r="B632" i="26"/>
  <c r="K597" i="26"/>
  <c r="K568" i="26"/>
  <c r="I558" i="26"/>
  <c r="O522" i="26"/>
  <c r="AU123" i="25"/>
  <c r="I367" i="25"/>
  <c r="F567" i="25"/>
  <c r="F581" i="25"/>
  <c r="M605" i="25"/>
  <c r="O606" i="25"/>
  <c r="I607" i="25"/>
  <c r="C608" i="25"/>
  <c r="E568" i="26"/>
  <c r="B634" i="26"/>
  <c r="K529" i="26"/>
  <c r="AU125" i="26"/>
  <c r="D429" i="26" s="1"/>
  <c r="S123" i="25"/>
  <c r="AY123" i="25"/>
  <c r="C417" i="25" s="1"/>
  <c r="K391" i="25"/>
  <c r="C507" i="25"/>
  <c r="K507" i="25"/>
  <c r="E508" i="25"/>
  <c r="M508" i="25"/>
  <c r="G509" i="25"/>
  <c r="O509" i="25"/>
  <c r="I510" i="25"/>
  <c r="G567" i="25"/>
  <c r="G581" i="25"/>
  <c r="O588" i="25"/>
  <c r="F605" i="25"/>
  <c r="N605" i="25"/>
  <c r="H606" i="25"/>
  <c r="D608" i="25"/>
  <c r="L608" i="25"/>
  <c r="J696" i="25"/>
  <c r="L521" i="26"/>
  <c r="L522" i="26"/>
  <c r="F545" i="26"/>
  <c r="K537" i="26"/>
  <c r="K521" i="26"/>
  <c r="V125" i="26"/>
  <c r="J430" i="26" s="1"/>
  <c r="H125" i="26"/>
  <c r="M432" i="26" s="1"/>
  <c r="C367" i="25"/>
  <c r="K367" i="25"/>
  <c r="C373" i="25"/>
  <c r="K373" i="25"/>
  <c r="C397" i="25"/>
  <c r="K397" i="25"/>
  <c r="I409" i="25"/>
  <c r="H581" i="25"/>
  <c r="H684" i="26"/>
  <c r="M545" i="26"/>
  <c r="F589" i="26"/>
  <c r="N573" i="26"/>
  <c r="B572" i="26"/>
  <c r="F521" i="26"/>
  <c r="H557" i="26"/>
  <c r="C570" i="26"/>
  <c r="AC125" i="26"/>
  <c r="H431" i="26" s="1"/>
  <c r="H589" i="26"/>
  <c r="L367" i="25"/>
  <c r="H385" i="25"/>
  <c r="D397" i="25"/>
  <c r="L397" i="25"/>
  <c r="B452" i="25"/>
  <c r="J445" i="25"/>
  <c r="B409" i="25"/>
  <c r="H415" i="25"/>
  <c r="E507" i="25"/>
  <c r="M507" i="25"/>
  <c r="G508" i="25"/>
  <c r="O508" i="25"/>
  <c r="I509" i="25"/>
  <c r="C510" i="25"/>
  <c r="K510" i="25"/>
  <c r="J536" i="25"/>
  <c r="E676" i="25"/>
  <c r="E677" i="25" s="1"/>
  <c r="E545" i="26"/>
  <c r="E572" i="26"/>
  <c r="I521" i="26"/>
  <c r="E529" i="26"/>
  <c r="F556" i="26"/>
  <c r="F125" i="26"/>
  <c r="N430" i="26" s="1"/>
  <c r="J589" i="26"/>
  <c r="M538" i="26"/>
  <c r="O590" i="26"/>
  <c r="K505" i="26"/>
  <c r="L590" i="26"/>
  <c r="C538" i="26"/>
  <c r="J530" i="26"/>
  <c r="I415" i="25"/>
  <c r="D452" i="25"/>
  <c r="B581" i="25"/>
  <c r="J581" i="25"/>
  <c r="B588" i="25"/>
  <c r="J588" i="25"/>
  <c r="M658" i="26"/>
  <c r="F658" i="26"/>
  <c r="G466" i="26"/>
  <c r="J697" i="26"/>
  <c r="J699" i="26" s="1"/>
  <c r="K696" i="26"/>
  <c r="L603" i="26"/>
  <c r="J545" i="26"/>
  <c r="D522" i="26"/>
  <c r="N634" i="26"/>
  <c r="L572" i="26"/>
  <c r="K530" i="26"/>
  <c r="J597" i="26"/>
  <c r="L632" i="26"/>
  <c r="G589" i="26"/>
  <c r="N649" i="26"/>
  <c r="O650" i="26" s="1"/>
  <c r="L505" i="26"/>
  <c r="N556" i="26"/>
  <c r="G568" i="26"/>
  <c r="L634" i="26"/>
  <c r="J537" i="26"/>
  <c r="I537" i="26"/>
  <c r="H537" i="26"/>
  <c r="I545" i="26"/>
  <c r="J644" i="26"/>
  <c r="N632" i="26"/>
  <c r="J504" i="26"/>
  <c r="L504" i="26"/>
  <c r="J511" i="26"/>
  <c r="D558" i="26"/>
  <c r="L649" i="26"/>
  <c r="L653" i="26" s="1"/>
  <c r="J568" i="26"/>
  <c r="J643" i="26"/>
  <c r="J645" i="26" s="1"/>
  <c r="K571" i="26"/>
  <c r="G597" i="26"/>
  <c r="H571" i="26"/>
  <c r="J521" i="26"/>
  <c r="K522" i="26"/>
  <c r="E556" i="26"/>
  <c r="N572" i="26"/>
  <c r="O505" i="26"/>
  <c r="O597" i="26"/>
  <c r="M568" i="26"/>
  <c r="AX125" i="26"/>
  <c r="C430" i="26" s="1"/>
  <c r="C418" i="26"/>
  <c r="AR125" i="26"/>
  <c r="D432" i="26" s="1"/>
  <c r="D420" i="26"/>
  <c r="D421" i="26" s="1"/>
  <c r="R125" i="26"/>
  <c r="K430" i="26" s="1"/>
  <c r="K418" i="26"/>
  <c r="AP125" i="26"/>
  <c r="E430" i="26" s="1"/>
  <c r="E418" i="26"/>
  <c r="J125" i="26"/>
  <c r="M430" i="26" s="1"/>
  <c r="M418" i="26"/>
  <c r="AJ125" i="26"/>
  <c r="F432" i="26" s="1"/>
  <c r="F420" i="26"/>
  <c r="F421" i="26" s="1"/>
  <c r="P655" i="26"/>
  <c r="L665" i="26" s="1"/>
  <c r="T125" i="26"/>
  <c r="J432" i="26" s="1"/>
  <c r="J420" i="26"/>
  <c r="J421" i="26" s="1"/>
  <c r="L125" i="26"/>
  <c r="L432" i="26" s="1"/>
  <c r="L420" i="26"/>
  <c r="L421" i="26" s="1"/>
  <c r="Z125" i="26"/>
  <c r="I430" i="26" s="1"/>
  <c r="I418" i="26"/>
  <c r="AB125" i="26"/>
  <c r="H432" i="26" s="1"/>
  <c r="H420" i="26"/>
  <c r="H421" i="26" s="1"/>
  <c r="I639" i="26"/>
  <c r="D125" i="26"/>
  <c r="N432" i="26" s="1"/>
  <c r="N420" i="26"/>
  <c r="N421" i="26" s="1"/>
  <c r="B125" i="26"/>
  <c r="O420" i="26"/>
  <c r="O421" i="26" s="1"/>
  <c r="O418" i="26"/>
  <c r="I640" i="26"/>
  <c r="AT125" i="26"/>
  <c r="D430" i="26" s="1"/>
  <c r="AH125" i="26"/>
  <c r="G430" i="26" s="1"/>
  <c r="G418" i="26"/>
  <c r="AZ125" i="26"/>
  <c r="B432" i="26" s="1"/>
  <c r="B420" i="26"/>
  <c r="B421" i="26" s="1"/>
  <c r="O711" i="26"/>
  <c r="O710" i="26"/>
  <c r="M640" i="26"/>
  <c r="I644" i="26"/>
  <c r="I643" i="26"/>
  <c r="I505" i="26"/>
  <c r="I504" i="26"/>
  <c r="B597" i="26"/>
  <c r="E632" i="26"/>
  <c r="E649" i="26"/>
  <c r="F650" i="26" s="1"/>
  <c r="E589" i="26"/>
  <c r="E590" i="26"/>
  <c r="E634" i="26"/>
  <c r="D656" i="26"/>
  <c r="D653" i="26"/>
  <c r="I689" i="26"/>
  <c r="I691" i="26" s="1"/>
  <c r="J688" i="26"/>
  <c r="H521" i="26"/>
  <c r="H522" i="26"/>
  <c r="O571" i="26"/>
  <c r="O556" i="26"/>
  <c r="J650" i="26"/>
  <c r="J656" i="26"/>
  <c r="J653" i="26"/>
  <c r="C529" i="26"/>
  <c r="C530" i="26"/>
  <c r="O589" i="26"/>
  <c r="L570" i="26"/>
  <c r="L555" i="26"/>
  <c r="N590" i="26"/>
  <c r="F656" i="26"/>
  <c r="F653" i="26"/>
  <c r="H658" i="26"/>
  <c r="H642" i="26"/>
  <c r="H511" i="26"/>
  <c r="H466" i="26"/>
  <c r="H568" i="26"/>
  <c r="H597" i="26"/>
  <c r="B504" i="26"/>
  <c r="E504" i="26"/>
  <c r="O504" i="26"/>
  <c r="N642" i="26"/>
  <c r="N645" i="26" s="1"/>
  <c r="N511" i="26"/>
  <c r="N466" i="26"/>
  <c r="N504" i="26"/>
  <c r="N545" i="26"/>
  <c r="H681" i="26"/>
  <c r="H683" i="26" s="1"/>
  <c r="I680" i="26"/>
  <c r="I572" i="26"/>
  <c r="I557" i="26"/>
  <c r="C642" i="26"/>
  <c r="C645" i="26" s="1"/>
  <c r="C658" i="26"/>
  <c r="C466" i="26"/>
  <c r="C511" i="26"/>
  <c r="B551" i="26"/>
  <c r="B512" i="26"/>
  <c r="G645" i="26"/>
  <c r="O658" i="26"/>
  <c r="G677" i="26"/>
  <c r="G679" i="26" s="1"/>
  <c r="H676" i="26"/>
  <c r="E673" i="26"/>
  <c r="E675" i="26" s="1"/>
  <c r="F672" i="26"/>
  <c r="O545" i="26"/>
  <c r="F643" i="26"/>
  <c r="F644" i="26"/>
  <c r="F505" i="26"/>
  <c r="F504" i="26"/>
  <c r="B589" i="26"/>
  <c r="O568" i="26"/>
  <c r="L530" i="26"/>
  <c r="L529" i="26"/>
  <c r="I589" i="26"/>
  <c r="E640" i="26"/>
  <c r="D537" i="26"/>
  <c r="D521" i="26"/>
  <c r="N521" i="26"/>
  <c r="J505" i="26"/>
  <c r="J693" i="26"/>
  <c r="J695" i="26" s="1"/>
  <c r="K692" i="26"/>
  <c r="D589" i="26"/>
  <c r="H530" i="26"/>
  <c r="H529" i="26"/>
  <c r="I530" i="26"/>
  <c r="F538" i="26"/>
  <c r="F537" i="26"/>
  <c r="O529" i="26"/>
  <c r="D568" i="26"/>
  <c r="D530" i="26"/>
  <c r="D529" i="26"/>
  <c r="O521" i="26"/>
  <c r="O656" i="26"/>
  <c r="O653" i="26"/>
  <c r="I522" i="26"/>
  <c r="L642" i="26"/>
  <c r="L645" i="26" s="1"/>
  <c r="L511" i="26"/>
  <c r="L466" i="26"/>
  <c r="F642" i="26"/>
  <c r="F597" i="26"/>
  <c r="F466" i="26"/>
  <c r="F511" i="26"/>
  <c r="E521" i="26"/>
  <c r="F530" i="26"/>
  <c r="F529" i="26"/>
  <c r="G650" i="26"/>
  <c r="G656" i="26"/>
  <c r="G653" i="26"/>
  <c r="E658" i="26"/>
  <c r="D658" i="26"/>
  <c r="L701" i="26"/>
  <c r="L703" i="26" s="1"/>
  <c r="M700" i="26"/>
  <c r="M642" i="26"/>
  <c r="M645" i="26" s="1"/>
  <c r="M511" i="26"/>
  <c r="M466" i="26"/>
  <c r="M537" i="26"/>
  <c r="M597" i="26"/>
  <c r="M529" i="26"/>
  <c r="B568" i="26"/>
  <c r="I658" i="26"/>
  <c r="I642" i="26"/>
  <c r="I511" i="26"/>
  <c r="I597" i="26"/>
  <c r="I466" i="26"/>
  <c r="J555" i="26"/>
  <c r="J570" i="26"/>
  <c r="C640" i="26"/>
  <c r="G551" i="26"/>
  <c r="G512" i="26"/>
  <c r="G513" i="26"/>
  <c r="B529" i="26"/>
  <c r="J466" i="26"/>
  <c r="B521" i="26"/>
  <c r="O723" i="26"/>
  <c r="O722" i="26"/>
  <c r="N713" i="26"/>
  <c r="N715" i="26" s="1"/>
  <c r="O712" i="26"/>
  <c r="O713" i="26" s="1"/>
  <c r="N704" i="26"/>
  <c r="M705" i="26"/>
  <c r="M707" i="26" s="1"/>
  <c r="B537" i="26"/>
  <c r="E642" i="26"/>
  <c r="E645" i="26" s="1"/>
  <c r="E511" i="26"/>
  <c r="E597" i="26"/>
  <c r="E466" i="26"/>
  <c r="C597" i="26"/>
  <c r="M504" i="26"/>
  <c r="C504" i="26"/>
  <c r="K512" i="26"/>
  <c r="K551" i="26"/>
  <c r="K513" i="26"/>
  <c r="J551" i="26"/>
  <c r="J513" i="26"/>
  <c r="J512" i="26"/>
  <c r="K645" i="26"/>
  <c r="O719" i="26"/>
  <c r="H685" i="26"/>
  <c r="H687" i="26" s="1"/>
  <c r="I684" i="26"/>
  <c r="L656" i="26"/>
  <c r="K632" i="26"/>
  <c r="K649" i="26"/>
  <c r="K634" i="26"/>
  <c r="K603" i="26"/>
  <c r="K589" i="26"/>
  <c r="K590" i="26"/>
  <c r="K573" i="26"/>
  <c r="K558" i="26"/>
  <c r="B656" i="26"/>
  <c r="B653" i="26"/>
  <c r="G521" i="26"/>
  <c r="G522" i="26"/>
  <c r="I653" i="26"/>
  <c r="I650" i="26"/>
  <c r="I656" i="26"/>
  <c r="F590" i="26"/>
  <c r="I529" i="26"/>
  <c r="C537" i="26"/>
  <c r="G505" i="26"/>
  <c r="M632" i="26"/>
  <c r="M649" i="26"/>
  <c r="M634" i="26"/>
  <c r="M589" i="26"/>
  <c r="M590" i="26"/>
  <c r="B658" i="26"/>
  <c r="C632" i="26"/>
  <c r="C603" i="26"/>
  <c r="C589" i="26"/>
  <c r="C634" i="26"/>
  <c r="C590" i="26"/>
  <c r="C649" i="26"/>
  <c r="D650" i="26" s="1"/>
  <c r="G538" i="26"/>
  <c r="G537" i="26"/>
  <c r="C573" i="26"/>
  <c r="C558" i="26"/>
  <c r="C545" i="26"/>
  <c r="D642" i="26"/>
  <c r="D645" i="26" s="1"/>
  <c r="D466" i="26"/>
  <c r="D511" i="26"/>
  <c r="B545" i="26"/>
  <c r="C568" i="26"/>
  <c r="H656" i="26"/>
  <c r="H653" i="26"/>
  <c r="H650" i="26"/>
  <c r="K570" i="26"/>
  <c r="K555" i="26"/>
  <c r="O642" i="26"/>
  <c r="O645" i="26" s="1"/>
  <c r="O466" i="26"/>
  <c r="O511" i="26"/>
  <c r="H645" i="26"/>
  <c r="D545" i="26"/>
  <c r="F687" i="25"/>
  <c r="I699" i="25"/>
  <c r="I692" i="25"/>
  <c r="I693" i="25" s="1"/>
  <c r="I695" i="25" s="1"/>
  <c r="F676" i="25"/>
  <c r="G684" i="25"/>
  <c r="L704" i="25"/>
  <c r="N717" i="25"/>
  <c r="N719" i="25" s="1"/>
  <c r="H688" i="25"/>
  <c r="H605" i="25"/>
  <c r="J607" i="25"/>
  <c r="E607" i="25"/>
  <c r="M607" i="25"/>
  <c r="E605" i="25"/>
  <c r="B607" i="25"/>
  <c r="C607" i="25"/>
  <c r="J544" i="25"/>
  <c r="B544" i="25"/>
  <c r="O544" i="25"/>
  <c r="M544" i="25"/>
  <c r="E544" i="25"/>
  <c r="I544" i="25"/>
  <c r="F548" i="25"/>
  <c r="F571" i="25" s="1"/>
  <c r="N548" i="25"/>
  <c r="N571" i="25" s="1"/>
  <c r="H549" i="25"/>
  <c r="H572" i="25" s="1"/>
  <c r="B550" i="25"/>
  <c r="B573" i="25" s="1"/>
  <c r="J550" i="25"/>
  <c r="D548" i="25"/>
  <c r="C472" i="25"/>
  <c r="K472" i="25"/>
  <c r="E472" i="25"/>
  <c r="B484" i="25"/>
  <c r="J484" i="25"/>
  <c r="I490" i="25"/>
  <c r="I496" i="25"/>
  <c r="I503" i="25"/>
  <c r="J520" i="25"/>
  <c r="B528" i="25"/>
  <c r="J528" i="25"/>
  <c r="B536" i="25"/>
  <c r="C538" i="25" s="1"/>
  <c r="J547" i="25"/>
  <c r="N549" i="25"/>
  <c r="N557" i="25" s="1"/>
  <c r="D465" i="25"/>
  <c r="L465" i="25"/>
  <c r="B503" i="25"/>
  <c r="J503" i="25"/>
  <c r="J643" i="25" s="1"/>
  <c r="C520" i="25"/>
  <c r="K520" i="25"/>
  <c r="C536" i="25"/>
  <c r="K536" i="25"/>
  <c r="K538" i="25" s="1"/>
  <c r="H567" i="25"/>
  <c r="D588" i="25"/>
  <c r="D603" i="25" s="1"/>
  <c r="L588" i="25"/>
  <c r="L603" i="25" s="1"/>
  <c r="N588" i="25"/>
  <c r="N590" i="25" s="1"/>
  <c r="B547" i="25"/>
  <c r="F549" i="25"/>
  <c r="F557" i="25" s="1"/>
  <c r="M550" i="25"/>
  <c r="E547" i="25"/>
  <c r="E570" i="25" s="1"/>
  <c r="M547" i="25"/>
  <c r="G548" i="25"/>
  <c r="O548" i="25"/>
  <c r="I549" i="25"/>
  <c r="I557" i="25" s="1"/>
  <c r="C550" i="25"/>
  <c r="K550" i="25"/>
  <c r="K573" i="25" s="1"/>
  <c r="O472" i="25"/>
  <c r="C496" i="25"/>
  <c r="K496" i="25"/>
  <c r="C503" i="25"/>
  <c r="K503" i="25"/>
  <c r="D507" i="25"/>
  <c r="D547" i="25" s="1"/>
  <c r="D570" i="25" s="1"/>
  <c r="D520" i="25"/>
  <c r="L520" i="25"/>
  <c r="D528" i="25"/>
  <c r="L528" i="25"/>
  <c r="N528" i="25"/>
  <c r="N536" i="25"/>
  <c r="L548" i="25"/>
  <c r="H550" i="25"/>
  <c r="H558" i="25" s="1"/>
  <c r="I548" i="25"/>
  <c r="F507" i="25"/>
  <c r="F547" i="25" s="1"/>
  <c r="N507" i="25"/>
  <c r="H508" i="25"/>
  <c r="B509" i="25"/>
  <c r="J509" i="25"/>
  <c r="D510" i="25"/>
  <c r="L510" i="25"/>
  <c r="L550" i="25" s="1"/>
  <c r="F472" i="25"/>
  <c r="N472" i="25"/>
  <c r="E478" i="25"/>
  <c r="M478" i="25"/>
  <c r="O478" i="25"/>
  <c r="E484" i="25"/>
  <c r="M484" i="25"/>
  <c r="D490" i="25"/>
  <c r="L490" i="25"/>
  <c r="N490" i="25"/>
  <c r="D503" i="25"/>
  <c r="L503" i="25"/>
  <c r="M505" i="25" s="1"/>
  <c r="G507" i="25"/>
  <c r="G547" i="25" s="1"/>
  <c r="E520" i="25"/>
  <c r="M520" i="25"/>
  <c r="O520" i="25"/>
  <c r="O521" i="25" s="1"/>
  <c r="E528" i="25"/>
  <c r="M528" i="25"/>
  <c r="O528" i="25"/>
  <c r="E536" i="25"/>
  <c r="F538" i="25" s="1"/>
  <c r="M536" i="25"/>
  <c r="O536" i="25"/>
  <c r="O538" i="25" s="1"/>
  <c r="B567" i="25"/>
  <c r="J567" i="25"/>
  <c r="I581" i="25"/>
  <c r="F588" i="25"/>
  <c r="F603" i="25" s="1"/>
  <c r="L507" i="25"/>
  <c r="L547" i="25" s="1"/>
  <c r="B508" i="25"/>
  <c r="B548" i="25" s="1"/>
  <c r="B571" i="25" s="1"/>
  <c r="D509" i="25"/>
  <c r="D549" i="25" s="1"/>
  <c r="L509" i="25"/>
  <c r="L549" i="25" s="1"/>
  <c r="F510" i="25"/>
  <c r="F550" i="25" s="1"/>
  <c r="N510" i="25"/>
  <c r="N550" i="25" s="1"/>
  <c r="N573" i="25" s="1"/>
  <c r="G484" i="25"/>
  <c r="F490" i="25"/>
  <c r="F496" i="25"/>
  <c r="N496" i="25"/>
  <c r="F503" i="25"/>
  <c r="N503" i="25"/>
  <c r="O507" i="25"/>
  <c r="O547" i="25" s="1"/>
  <c r="G520" i="25"/>
  <c r="G522" i="25" s="1"/>
  <c r="G528" i="25"/>
  <c r="G536" i="25"/>
  <c r="G538" i="25" s="1"/>
  <c r="D567" i="25"/>
  <c r="L567" i="25"/>
  <c r="N567" i="25"/>
  <c r="C581" i="25"/>
  <c r="K581" i="25"/>
  <c r="H588" i="25"/>
  <c r="H634" i="25" s="1"/>
  <c r="H507" i="25"/>
  <c r="H547" i="25" s="1"/>
  <c r="J508" i="25"/>
  <c r="J548" i="25" s="1"/>
  <c r="J571" i="25" s="1"/>
  <c r="I547" i="25"/>
  <c r="C548" i="25"/>
  <c r="C571" i="25" s="1"/>
  <c r="K548" i="25"/>
  <c r="K556" i="25" s="1"/>
  <c r="E549" i="25"/>
  <c r="M549" i="25"/>
  <c r="G550" i="25"/>
  <c r="G558" i="25" s="1"/>
  <c r="O550" i="25"/>
  <c r="H478" i="25"/>
  <c r="O490" i="25"/>
  <c r="G503" i="25"/>
  <c r="H505" i="25" s="1"/>
  <c r="H528" i="25"/>
  <c r="O567" i="25"/>
  <c r="N581" i="25"/>
  <c r="O426" i="25"/>
  <c r="O427" i="25" s="1"/>
  <c r="O424" i="25"/>
  <c r="S125" i="25"/>
  <c r="K429" i="25" s="1"/>
  <c r="K417" i="25"/>
  <c r="AC125" i="25"/>
  <c r="H431" i="25" s="1"/>
  <c r="H419" i="25"/>
  <c r="AU125" i="25"/>
  <c r="D429" i="25" s="1"/>
  <c r="D417" i="25"/>
  <c r="U125" i="25"/>
  <c r="J431" i="25" s="1"/>
  <c r="F125" i="25"/>
  <c r="N430" i="25" s="1"/>
  <c r="N125" i="25"/>
  <c r="L430" i="25" s="1"/>
  <c r="V125" i="25"/>
  <c r="J430" i="25" s="1"/>
  <c r="F361" i="25"/>
  <c r="N361" i="25"/>
  <c r="I373" i="25"/>
  <c r="D379" i="25"/>
  <c r="L379" i="25"/>
  <c r="I391" i="25"/>
  <c r="B419" i="25"/>
  <c r="J419" i="25"/>
  <c r="G123" i="25"/>
  <c r="N417" i="25" s="1"/>
  <c r="W123" i="25"/>
  <c r="J417" i="25" s="1"/>
  <c r="AE123" i="25"/>
  <c r="H417" i="25" s="1"/>
  <c r="AM123" i="25"/>
  <c r="BE125" i="25"/>
  <c r="E439" i="25"/>
  <c r="M439" i="25"/>
  <c r="F367" i="25"/>
  <c r="J418" i="25"/>
  <c r="D419" i="25"/>
  <c r="L419" i="25"/>
  <c r="K458" i="25"/>
  <c r="I123" i="25"/>
  <c r="M419" i="25" s="1"/>
  <c r="Q123" i="25"/>
  <c r="K419" i="25" s="1"/>
  <c r="Y123" i="25"/>
  <c r="I419" i="25" s="1"/>
  <c r="AG123" i="25"/>
  <c r="G419" i="25" s="1"/>
  <c r="AO123" i="25"/>
  <c r="E419" i="25" s="1"/>
  <c r="AW123" i="25"/>
  <c r="C419" i="25" s="1"/>
  <c r="F355" i="25"/>
  <c r="N355" i="25"/>
  <c r="D373" i="25"/>
  <c r="L373" i="25"/>
  <c r="L391" i="25"/>
  <c r="G439" i="25"/>
  <c r="B123" i="25"/>
  <c r="J123" i="25"/>
  <c r="R123" i="25"/>
  <c r="Z123" i="25"/>
  <c r="AH123" i="25"/>
  <c r="AP123" i="25"/>
  <c r="AX123" i="25"/>
  <c r="AL123" i="25"/>
  <c r="AT123" i="25"/>
  <c r="D367" i="25"/>
  <c r="I397" i="25"/>
  <c r="C409" i="25"/>
  <c r="K409" i="25"/>
  <c r="E415" i="25"/>
  <c r="M415" i="25"/>
  <c r="B417" i="25"/>
  <c r="L418" i="25"/>
  <c r="N419" i="25"/>
  <c r="G445" i="25"/>
  <c r="O445" i="25"/>
  <c r="O123" i="25"/>
  <c r="L417" i="25" s="1"/>
  <c r="AK123" i="25"/>
  <c r="F373" i="25"/>
  <c r="N373" i="25"/>
  <c r="D409" i="25"/>
  <c r="L409" i="25"/>
  <c r="F415" i="25"/>
  <c r="N415" i="25"/>
  <c r="H445" i="25"/>
  <c r="C123" i="25"/>
  <c r="K123" i="25"/>
  <c r="AA123" i="25"/>
  <c r="AI123" i="25"/>
  <c r="AQ123" i="25"/>
  <c r="AY125" i="25"/>
  <c r="C429" i="25" s="1"/>
  <c r="D123" i="25"/>
  <c r="AD123" i="25"/>
  <c r="BB123" i="25"/>
  <c r="BJ125" i="25"/>
  <c r="E427" i="25"/>
  <c r="E409" i="25"/>
  <c r="M409" i="25"/>
  <c r="O409" i="25"/>
  <c r="G415" i="25"/>
  <c r="O415" i="25"/>
  <c r="N418" i="25"/>
  <c r="I445" i="25"/>
  <c r="I452" i="25"/>
  <c r="L458" i="25"/>
  <c r="AE125" i="25"/>
  <c r="H429" i="25" s="1"/>
  <c r="H125" i="25"/>
  <c r="M432" i="25" s="1"/>
  <c r="M433" i="25" s="1"/>
  <c r="P125" i="25"/>
  <c r="K432" i="25" s="1"/>
  <c r="K433" i="25" s="1"/>
  <c r="X125" i="25"/>
  <c r="I432" i="25" s="1"/>
  <c r="I639" i="25" s="1"/>
  <c r="AF125" i="25"/>
  <c r="G432" i="25" s="1"/>
  <c r="G433" i="25" s="1"/>
  <c r="AN125" i="25"/>
  <c r="E432" i="25" s="1"/>
  <c r="E433" i="25" s="1"/>
  <c r="AV125" i="25"/>
  <c r="C432" i="25" s="1"/>
  <c r="C433" i="25" s="1"/>
  <c r="Q125" i="25"/>
  <c r="K431" i="25" s="1"/>
  <c r="Y125" i="25"/>
  <c r="I431" i="25" s="1"/>
  <c r="AG125" i="25"/>
  <c r="G431" i="25" s="1"/>
  <c r="AW125" i="25"/>
  <c r="C431" i="25" s="1"/>
  <c r="H637" i="25"/>
  <c r="H636" i="25"/>
  <c r="N439" i="25"/>
  <c r="N458" i="25"/>
  <c r="F409" i="25"/>
  <c r="N409" i="25"/>
  <c r="H427" i="25"/>
  <c r="F522" i="25"/>
  <c r="N522" i="25"/>
  <c r="E530" i="25"/>
  <c r="L123" i="25"/>
  <c r="T123" i="25"/>
  <c r="AB123" i="25"/>
  <c r="AJ123" i="25"/>
  <c r="AR123" i="25"/>
  <c r="AZ123" i="25"/>
  <c r="E632" i="25"/>
  <c r="E590" i="25"/>
  <c r="E649" i="25"/>
  <c r="E634" i="25"/>
  <c r="M632" i="25"/>
  <c r="M590" i="25"/>
  <c r="M649" i="25"/>
  <c r="M634" i="25"/>
  <c r="H379" i="25"/>
  <c r="N391" i="25"/>
  <c r="H439" i="25"/>
  <c r="G530" i="25"/>
  <c r="BD125" i="25"/>
  <c r="F439" i="25"/>
  <c r="I571" i="25"/>
  <c r="I556" i="25"/>
  <c r="M573" i="25"/>
  <c r="M558" i="25"/>
  <c r="F385" i="25"/>
  <c r="N385" i="25"/>
  <c r="F397" i="25"/>
  <c r="M570" i="25"/>
  <c r="M555" i="25"/>
  <c r="O556" i="25"/>
  <c r="O571" i="25"/>
  <c r="C558" i="25"/>
  <c r="C573" i="25"/>
  <c r="E637" i="25"/>
  <c r="E636" i="25"/>
  <c r="E379" i="25"/>
  <c r="M637" i="25"/>
  <c r="M636" i="25"/>
  <c r="M379" i="25"/>
  <c r="H391" i="25"/>
  <c r="F636" i="25"/>
  <c r="F637" i="25"/>
  <c r="F379" i="25"/>
  <c r="N636" i="25"/>
  <c r="N637" i="25"/>
  <c r="N379" i="25"/>
  <c r="G642" i="25"/>
  <c r="G658" i="25"/>
  <c r="O642" i="25"/>
  <c r="O537" i="25"/>
  <c r="O568" i="25"/>
  <c r="O511" i="25"/>
  <c r="D643" i="25"/>
  <c r="D644" i="25"/>
  <c r="D505" i="25"/>
  <c r="D504" i="25"/>
  <c r="L505" i="25"/>
  <c r="D522" i="25"/>
  <c r="L522" i="25"/>
  <c r="G636" i="25"/>
  <c r="G637" i="25"/>
  <c r="O636" i="25"/>
  <c r="O637" i="25"/>
  <c r="E391" i="25"/>
  <c r="M391" i="25"/>
  <c r="C415" i="25"/>
  <c r="K415" i="25"/>
  <c r="C427" i="25"/>
  <c r="B445" i="25"/>
  <c r="E452" i="25"/>
  <c r="H570" i="25"/>
  <c r="H555" i="25"/>
  <c r="B556" i="25"/>
  <c r="D572" i="25"/>
  <c r="D557" i="25"/>
  <c r="L572" i="25"/>
  <c r="L557" i="25"/>
  <c r="F573" i="25"/>
  <c r="F558" i="25"/>
  <c r="G472" i="25"/>
  <c r="I478" i="25"/>
  <c r="F484" i="25"/>
  <c r="B490" i="25"/>
  <c r="J490" i="25"/>
  <c r="G496" i="25"/>
  <c r="E644" i="25"/>
  <c r="E643" i="25"/>
  <c r="M644" i="25"/>
  <c r="M643" i="25"/>
  <c r="O643" i="25"/>
  <c r="O644" i="25"/>
  <c r="O504" i="25"/>
  <c r="O505" i="25"/>
  <c r="E505" i="25"/>
  <c r="E522" i="25"/>
  <c r="H530" i="25"/>
  <c r="D538" i="25"/>
  <c r="N538" i="25"/>
  <c r="I433" i="25"/>
  <c r="C452" i="25"/>
  <c r="K452" i="25"/>
  <c r="E648" i="25"/>
  <c r="E655" i="25" s="1"/>
  <c r="E458" i="25"/>
  <c r="M648" i="25"/>
  <c r="M655" i="25" s="1"/>
  <c r="M458" i="25"/>
  <c r="I555" i="25"/>
  <c r="I570" i="25"/>
  <c r="K571" i="25"/>
  <c r="M557" i="25"/>
  <c r="M572" i="25"/>
  <c r="O558" i="25"/>
  <c r="O573" i="25"/>
  <c r="H472" i="25"/>
  <c r="B478" i="25"/>
  <c r="J478" i="25"/>
  <c r="C490" i="25"/>
  <c r="K490" i="25"/>
  <c r="H496" i="25"/>
  <c r="F643" i="25"/>
  <c r="F644" i="25"/>
  <c r="F505" i="25"/>
  <c r="N643" i="25"/>
  <c r="N644" i="25"/>
  <c r="N505" i="25"/>
  <c r="C572" i="25"/>
  <c r="C557" i="25"/>
  <c r="I528" i="25"/>
  <c r="E538" i="25"/>
  <c r="M538" i="25"/>
  <c r="I636" i="25"/>
  <c r="I637" i="25"/>
  <c r="E421" i="25"/>
  <c r="M421" i="25"/>
  <c r="B555" i="25"/>
  <c r="B570" i="25"/>
  <c r="J555" i="25"/>
  <c r="J570" i="25"/>
  <c r="D556" i="25"/>
  <c r="D571" i="25"/>
  <c r="L556" i="25"/>
  <c r="L571" i="25"/>
  <c r="F572" i="25"/>
  <c r="N572" i="25"/>
  <c r="F465" i="25"/>
  <c r="F658" i="25" s="1"/>
  <c r="I472" i="25"/>
  <c r="C478" i="25"/>
  <c r="K478" i="25"/>
  <c r="H484" i="25"/>
  <c r="G504" i="25"/>
  <c r="F537" i="25"/>
  <c r="C544" i="25"/>
  <c r="K544" i="25"/>
  <c r="B636" i="25"/>
  <c r="B637" i="25"/>
  <c r="J636" i="25"/>
  <c r="J637" i="25"/>
  <c r="C547" i="25"/>
  <c r="K547" i="25"/>
  <c r="E548" i="25"/>
  <c r="M548" i="25"/>
  <c r="G549" i="25"/>
  <c r="O549" i="25"/>
  <c r="I550" i="25"/>
  <c r="H465" i="25"/>
  <c r="B472" i="25"/>
  <c r="J472" i="25"/>
  <c r="D478" i="25"/>
  <c r="L478" i="25"/>
  <c r="I484" i="25"/>
  <c r="E490" i="25"/>
  <c r="M490" i="25"/>
  <c r="B496" i="25"/>
  <c r="J496" i="25"/>
  <c r="G570" i="25"/>
  <c r="G555" i="25"/>
  <c r="K572" i="25"/>
  <c r="K557" i="25"/>
  <c r="H520" i="25"/>
  <c r="I522" i="25" s="1"/>
  <c r="C528" i="25"/>
  <c r="K528" i="25"/>
  <c r="C636" i="25"/>
  <c r="C637" i="25"/>
  <c r="K636" i="25"/>
  <c r="K637" i="25"/>
  <c r="B439" i="25"/>
  <c r="J439" i="25"/>
  <c r="D445" i="25"/>
  <c r="L445" i="25"/>
  <c r="F452" i="25"/>
  <c r="N452" i="25"/>
  <c r="D642" i="25"/>
  <c r="D511" i="25"/>
  <c r="L642" i="25"/>
  <c r="I465" i="25"/>
  <c r="I504" i="25" s="1"/>
  <c r="I644" i="25"/>
  <c r="I643" i="25"/>
  <c r="I505" i="25"/>
  <c r="D530" i="25"/>
  <c r="O545" i="25"/>
  <c r="F597" i="25"/>
  <c r="D636" i="25"/>
  <c r="D637" i="25"/>
  <c r="L636" i="25"/>
  <c r="L637" i="25"/>
  <c r="F427" i="25"/>
  <c r="N427" i="25"/>
  <c r="K427" i="25"/>
  <c r="E639" i="25"/>
  <c r="E640" i="25"/>
  <c r="C439" i="25"/>
  <c r="K439" i="25"/>
  <c r="E445" i="25"/>
  <c r="M445" i="25"/>
  <c r="G452" i="25"/>
  <c r="O452" i="25"/>
  <c r="G556" i="25"/>
  <c r="G571" i="25"/>
  <c r="K558" i="25"/>
  <c r="N465" i="25"/>
  <c r="N521" i="25" s="1"/>
  <c r="D472" i="25"/>
  <c r="D521" i="25" s="1"/>
  <c r="L472" i="25"/>
  <c r="L537" i="25" s="1"/>
  <c r="F478" i="25"/>
  <c r="C484" i="25"/>
  <c r="K484" i="25"/>
  <c r="G490" i="25"/>
  <c r="D496" i="25"/>
  <c r="L496" i="25"/>
  <c r="H643" i="25"/>
  <c r="H644" i="25"/>
  <c r="H504" i="25"/>
  <c r="O570" i="25"/>
  <c r="O555" i="25"/>
  <c r="E573" i="25"/>
  <c r="E558" i="25"/>
  <c r="B520" i="25"/>
  <c r="C522" i="25" s="1"/>
  <c r="J522" i="25"/>
  <c r="O530" i="25"/>
  <c r="O529" i="25"/>
  <c r="K632" i="25"/>
  <c r="K649" i="25"/>
  <c r="K590" i="25"/>
  <c r="K634" i="25"/>
  <c r="K603" i="25"/>
  <c r="D439" i="25"/>
  <c r="L439" i="25"/>
  <c r="F445" i="25"/>
  <c r="N445" i="25"/>
  <c r="H452" i="25"/>
  <c r="B648" i="25"/>
  <c r="B655" i="25" s="1"/>
  <c r="B458" i="25"/>
  <c r="J648" i="25"/>
  <c r="J655" i="25" s="1"/>
  <c r="J458" i="25"/>
  <c r="N547" i="25"/>
  <c r="H548" i="25"/>
  <c r="B549" i="25"/>
  <c r="J549" i="25"/>
  <c r="D550" i="25"/>
  <c r="G478" i="25"/>
  <c r="D484" i="25"/>
  <c r="L484" i="25"/>
  <c r="E496" i="25"/>
  <c r="M496" i="25"/>
  <c r="C644" i="25"/>
  <c r="C643" i="25"/>
  <c r="C505" i="25"/>
  <c r="C504" i="25"/>
  <c r="K644" i="25"/>
  <c r="K643" i="25"/>
  <c r="F530" i="25"/>
  <c r="H458" i="25"/>
  <c r="B465" i="25"/>
  <c r="J465" i="25"/>
  <c r="J521" i="25" s="1"/>
  <c r="H536" i="25"/>
  <c r="F544" i="25"/>
  <c r="I567" i="25"/>
  <c r="F632" i="25"/>
  <c r="F590" i="25"/>
  <c r="G597" i="25"/>
  <c r="O597" i="25"/>
  <c r="E603" i="25"/>
  <c r="M603" i="25"/>
  <c r="I458" i="25"/>
  <c r="C465" i="25"/>
  <c r="C521" i="25" s="1"/>
  <c r="K465" i="25"/>
  <c r="K589" i="25" s="1"/>
  <c r="I536" i="25"/>
  <c r="J538" i="25" s="1"/>
  <c r="G544" i="25"/>
  <c r="G545" i="25" s="1"/>
  <c r="H557" i="25"/>
  <c r="G588" i="25"/>
  <c r="G603" i="25" s="1"/>
  <c r="O649" i="25"/>
  <c r="O634" i="25"/>
  <c r="O632" i="25"/>
  <c r="O589" i="25"/>
  <c r="K648" i="25"/>
  <c r="K655" i="25" s="1"/>
  <c r="H544" i="25"/>
  <c r="C567" i="25"/>
  <c r="C568" i="25" s="1"/>
  <c r="K567" i="25"/>
  <c r="I605" i="25"/>
  <c r="C606" i="25"/>
  <c r="O603" i="25"/>
  <c r="C458" i="25"/>
  <c r="E465" i="25"/>
  <c r="M465" i="25"/>
  <c r="M545" i="25" s="1"/>
  <c r="F556" i="25"/>
  <c r="I588" i="25"/>
  <c r="B558" i="25"/>
  <c r="B649" i="25"/>
  <c r="B634" i="25"/>
  <c r="B632" i="25"/>
  <c r="J649" i="25"/>
  <c r="J634" i="25"/>
  <c r="J632" i="25"/>
  <c r="C632" i="25"/>
  <c r="C589" i="25"/>
  <c r="C590" i="25"/>
  <c r="C649" i="25"/>
  <c r="C634" i="25"/>
  <c r="C603" i="25"/>
  <c r="C597" i="25"/>
  <c r="L597" i="25"/>
  <c r="B608" i="25"/>
  <c r="B603" i="25"/>
  <c r="J608" i="25"/>
  <c r="J603" i="25"/>
  <c r="D544" i="25"/>
  <c r="L544" i="25"/>
  <c r="L545" i="25" s="1"/>
  <c r="D649" i="25"/>
  <c r="D634" i="25"/>
  <c r="D632" i="25"/>
  <c r="D590" i="25"/>
  <c r="L649" i="25"/>
  <c r="L634" i="25"/>
  <c r="L632" i="25"/>
  <c r="L590" i="25"/>
  <c r="L589" i="25"/>
  <c r="N632" i="25"/>
  <c r="N608" i="25"/>
  <c r="H689" i="25"/>
  <c r="H691" i="25" s="1"/>
  <c r="I688" i="25"/>
  <c r="G691" i="25"/>
  <c r="L700" i="25"/>
  <c r="K701" i="25"/>
  <c r="K703" i="25" s="1"/>
  <c r="F608" i="25"/>
  <c r="G685" i="25"/>
  <c r="G687" i="25" s="1"/>
  <c r="H684" i="25"/>
  <c r="G608" i="25"/>
  <c r="E672" i="25"/>
  <c r="D673" i="25"/>
  <c r="D675" i="25" s="1"/>
  <c r="H680" i="25"/>
  <c r="G681" i="25"/>
  <c r="G683" i="25" s="1"/>
  <c r="O719" i="25"/>
  <c r="D658" i="25"/>
  <c r="L658" i="25"/>
  <c r="F677" i="25"/>
  <c r="G676" i="25"/>
  <c r="N658" i="25"/>
  <c r="M713" i="25"/>
  <c r="M715" i="25" s="1"/>
  <c r="N712" i="25"/>
  <c r="O654" i="25"/>
  <c r="E679" i="25"/>
  <c r="F681" i="25"/>
  <c r="F683" i="25" s="1"/>
  <c r="M658" i="25"/>
  <c r="F679" i="25"/>
  <c r="C673" i="25"/>
  <c r="C675" i="25" s="1"/>
  <c r="M708" i="25"/>
  <c r="E683" i="25"/>
  <c r="J701" i="25"/>
  <c r="J703" i="25" s="1"/>
  <c r="L711" i="25"/>
  <c r="O652" i="25"/>
  <c r="K707" i="25"/>
  <c r="O721" i="25"/>
  <c r="J692" i="25"/>
  <c r="O655" i="25"/>
  <c r="N721" i="24"/>
  <c r="O720" i="24"/>
  <c r="M717" i="24"/>
  <c r="N716" i="24"/>
  <c r="O716" i="24" s="1"/>
  <c r="L713" i="24"/>
  <c r="M712" i="24"/>
  <c r="M713" i="24" s="1"/>
  <c r="K709" i="24"/>
  <c r="L708" i="24"/>
  <c r="L709" i="24" s="1"/>
  <c r="J705" i="24"/>
  <c r="K704" i="24"/>
  <c r="K705" i="24" s="1"/>
  <c r="I701" i="24"/>
  <c r="K700" i="24"/>
  <c r="L700" i="24" s="1"/>
  <c r="J700" i="24"/>
  <c r="J701" i="24" s="1"/>
  <c r="H697" i="24"/>
  <c r="I696" i="24"/>
  <c r="J696" i="24" s="1"/>
  <c r="G693" i="24"/>
  <c r="H692" i="24"/>
  <c r="H693" i="24" s="1"/>
  <c r="F689" i="24"/>
  <c r="G688" i="24"/>
  <c r="G689" i="24" s="1"/>
  <c r="E685" i="24"/>
  <c r="G684" i="24"/>
  <c r="G685" i="24" s="1"/>
  <c r="G687" i="24" s="1"/>
  <c r="F684" i="24"/>
  <c r="F685" i="24" s="1"/>
  <c r="E681" i="24"/>
  <c r="D681" i="24"/>
  <c r="E680" i="24"/>
  <c r="F680" i="24" s="1"/>
  <c r="C677" i="24"/>
  <c r="D676" i="24"/>
  <c r="E676" i="24" s="1"/>
  <c r="B673" i="24"/>
  <c r="D672" i="24"/>
  <c r="E672" i="24" s="1"/>
  <c r="C672" i="24"/>
  <c r="C673" i="24" s="1"/>
  <c r="N669" i="24"/>
  <c r="O664"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I607" i="24" s="1"/>
  <c r="H613" i="24"/>
  <c r="G613" i="24"/>
  <c r="F613" i="24"/>
  <c r="E613" i="24"/>
  <c r="D613" i="24"/>
  <c r="C613" i="24"/>
  <c r="B613" i="24"/>
  <c r="O612" i="24"/>
  <c r="O606" i="24" s="1"/>
  <c r="N612" i="24"/>
  <c r="M612" i="24"/>
  <c r="L612" i="24"/>
  <c r="K612" i="24"/>
  <c r="J612" i="24"/>
  <c r="I612" i="24"/>
  <c r="H612" i="24"/>
  <c r="G612" i="24"/>
  <c r="F612" i="24"/>
  <c r="E612" i="24"/>
  <c r="D612" i="24"/>
  <c r="C612" i="24"/>
  <c r="B612" i="24"/>
  <c r="O611" i="24"/>
  <c r="N611" i="24"/>
  <c r="M611" i="24"/>
  <c r="L611" i="24"/>
  <c r="K611" i="24"/>
  <c r="J611" i="24"/>
  <c r="I611" i="24"/>
  <c r="H611" i="24"/>
  <c r="G611" i="24"/>
  <c r="F611" i="24"/>
  <c r="E611" i="24"/>
  <c r="D611" i="24"/>
  <c r="C611" i="24"/>
  <c r="B611" i="24"/>
  <c r="J608" i="24"/>
  <c r="E605" i="24"/>
  <c r="O602" i="24"/>
  <c r="N602" i="24"/>
  <c r="N608" i="24" s="1"/>
  <c r="M602" i="24"/>
  <c r="L602" i="24"/>
  <c r="L608" i="24" s="1"/>
  <c r="K602" i="24"/>
  <c r="J602" i="24"/>
  <c r="I602" i="24"/>
  <c r="H602" i="24"/>
  <c r="G602" i="24"/>
  <c r="F602" i="24"/>
  <c r="F608" i="24" s="1"/>
  <c r="E602" i="24"/>
  <c r="E608" i="24" s="1"/>
  <c r="D602" i="24"/>
  <c r="D608" i="24" s="1"/>
  <c r="C602" i="24"/>
  <c r="B602" i="24"/>
  <c r="B608" i="24" s="1"/>
  <c r="O601" i="24"/>
  <c r="O607" i="24" s="1"/>
  <c r="N601" i="24"/>
  <c r="M601" i="24"/>
  <c r="L601" i="24"/>
  <c r="L607" i="24" s="1"/>
  <c r="K601" i="24"/>
  <c r="J601" i="24"/>
  <c r="J607" i="24" s="1"/>
  <c r="I601" i="24"/>
  <c r="H601" i="24"/>
  <c r="H607" i="24" s="1"/>
  <c r="G601" i="24"/>
  <c r="G607" i="24" s="1"/>
  <c r="F601" i="24"/>
  <c r="E601" i="24"/>
  <c r="D601" i="24"/>
  <c r="D607" i="24" s="1"/>
  <c r="C601" i="24"/>
  <c r="C607" i="24" s="1"/>
  <c r="B601" i="24"/>
  <c r="B607" i="24" s="1"/>
  <c r="O600" i="24"/>
  <c r="N600" i="24"/>
  <c r="N606" i="24" s="1"/>
  <c r="M600" i="24"/>
  <c r="M606" i="24" s="1"/>
  <c r="L600" i="24"/>
  <c r="K600" i="24"/>
  <c r="J600" i="24"/>
  <c r="J606" i="24" s="1"/>
  <c r="I600" i="24"/>
  <c r="I606" i="24" s="1"/>
  <c r="H600" i="24"/>
  <c r="H606" i="24" s="1"/>
  <c r="G600" i="24"/>
  <c r="G606" i="24" s="1"/>
  <c r="F600" i="24"/>
  <c r="E600" i="24"/>
  <c r="E606" i="24" s="1"/>
  <c r="D600" i="24"/>
  <c r="C600" i="24"/>
  <c r="B600" i="24"/>
  <c r="B606" i="24" s="1"/>
  <c r="O599" i="24"/>
  <c r="O605" i="24" s="1"/>
  <c r="N599" i="24"/>
  <c r="N605" i="24" s="1"/>
  <c r="M599" i="24"/>
  <c r="L599" i="24"/>
  <c r="L605" i="24" s="1"/>
  <c r="K599" i="24"/>
  <c r="K605" i="24" s="1"/>
  <c r="J599" i="24"/>
  <c r="I599" i="24"/>
  <c r="H599" i="24"/>
  <c r="H605" i="24" s="1"/>
  <c r="G599" i="24"/>
  <c r="G605" i="24" s="1"/>
  <c r="F599" i="24"/>
  <c r="F605" i="24" s="1"/>
  <c r="E599" i="24"/>
  <c r="D599" i="24"/>
  <c r="D605" i="24" s="1"/>
  <c r="C599" i="24"/>
  <c r="C605" i="24" s="1"/>
  <c r="B599" i="24"/>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M585" i="24"/>
  <c r="L585" i="24"/>
  <c r="K585" i="24"/>
  <c r="J585" i="24"/>
  <c r="I585" i="24"/>
  <c r="H585" i="24"/>
  <c r="G585" i="24"/>
  <c r="F585" i="24"/>
  <c r="E585" i="24"/>
  <c r="D585" i="24"/>
  <c r="C585" i="24"/>
  <c r="B585" i="24"/>
  <c r="O584" i="24"/>
  <c r="N584" i="24"/>
  <c r="M584" i="24"/>
  <c r="L584" i="24"/>
  <c r="K584" i="24"/>
  <c r="J584" i="24"/>
  <c r="I584" i="24"/>
  <c r="H584" i="24"/>
  <c r="G584" i="24"/>
  <c r="F584" i="24"/>
  <c r="E584" i="24"/>
  <c r="D584" i="24"/>
  <c r="C584" i="24"/>
  <c r="B584" i="24"/>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F579" i="24"/>
  <c r="E579" i="24"/>
  <c r="E581" i="24" s="1"/>
  <c r="D579" i="24"/>
  <c r="C579" i="24"/>
  <c r="B579" i="24"/>
  <c r="O578" i="24"/>
  <c r="N578" i="24"/>
  <c r="M578" i="24"/>
  <c r="L578" i="24"/>
  <c r="K578" i="24"/>
  <c r="J578" i="24"/>
  <c r="I578" i="24"/>
  <c r="H578" i="24"/>
  <c r="G578" i="24"/>
  <c r="F578" i="24"/>
  <c r="E578" i="24"/>
  <c r="D578" i="24"/>
  <c r="C578" i="24"/>
  <c r="B578" i="24"/>
  <c r="O577" i="24"/>
  <c r="N577" i="24"/>
  <c r="M577" i="24"/>
  <c r="L577" i="24"/>
  <c r="K577" i="24"/>
  <c r="J577" i="24"/>
  <c r="I577" i="24"/>
  <c r="H577" i="24"/>
  <c r="G577" i="24"/>
  <c r="F577" i="24"/>
  <c r="E577" i="24"/>
  <c r="D577" i="24"/>
  <c r="C577" i="24"/>
  <c r="B577" i="24"/>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N564" i="24"/>
  <c r="M564" i="24"/>
  <c r="L564" i="24"/>
  <c r="K564" i="24"/>
  <c r="J564" i="24"/>
  <c r="I564" i="24"/>
  <c r="H564" i="24"/>
  <c r="G564" i="24"/>
  <c r="F564" i="24"/>
  <c r="E564" i="24"/>
  <c r="D564" i="24"/>
  <c r="C564" i="24"/>
  <c r="B564" i="24"/>
  <c r="O563" i="24"/>
  <c r="N563" i="24"/>
  <c r="M563" i="24"/>
  <c r="L563" i="24"/>
  <c r="K563" i="24"/>
  <c r="J563" i="24"/>
  <c r="I563" i="24"/>
  <c r="H563" i="24"/>
  <c r="G563" i="24"/>
  <c r="F563" i="24"/>
  <c r="E563" i="24"/>
  <c r="D563" i="24"/>
  <c r="C563" i="24"/>
  <c r="B563" i="24"/>
  <c r="O543" i="24"/>
  <c r="O542" i="24"/>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N533" i="24"/>
  <c r="M533" i="24"/>
  <c r="L533" i="24"/>
  <c r="K533" i="24"/>
  <c r="J533" i="24"/>
  <c r="I533" i="24"/>
  <c r="H533" i="24"/>
  <c r="G533" i="24"/>
  <c r="F533" i="24"/>
  <c r="E533" i="24"/>
  <c r="D533" i="24"/>
  <c r="C533" i="24"/>
  <c r="B533" i="24"/>
  <c r="O532" i="24"/>
  <c r="N532" i="24"/>
  <c r="M532" i="24"/>
  <c r="L532" i="24"/>
  <c r="K532" i="24"/>
  <c r="J532" i="24"/>
  <c r="I532" i="24"/>
  <c r="H532" i="24"/>
  <c r="G532" i="24"/>
  <c r="F532" i="24"/>
  <c r="E532" i="24"/>
  <c r="D532" i="24"/>
  <c r="C532" i="24"/>
  <c r="B532" i="24"/>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N525" i="24"/>
  <c r="M525" i="24"/>
  <c r="L525" i="24"/>
  <c r="K525" i="24"/>
  <c r="J525" i="24"/>
  <c r="I525" i="24"/>
  <c r="H525" i="24"/>
  <c r="G525" i="24"/>
  <c r="F525" i="24"/>
  <c r="E525" i="24"/>
  <c r="D525" i="24"/>
  <c r="C525" i="24"/>
  <c r="B525" i="24"/>
  <c r="O524" i="24"/>
  <c r="N524" i="24"/>
  <c r="M524" i="24"/>
  <c r="L524" i="24"/>
  <c r="K524" i="24"/>
  <c r="J524" i="24"/>
  <c r="I524" i="24"/>
  <c r="H524" i="24"/>
  <c r="G524" i="24"/>
  <c r="F524" i="24"/>
  <c r="E524" i="24"/>
  <c r="D524" i="24"/>
  <c r="C524" i="24"/>
  <c r="B524" i="24"/>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N517" i="24"/>
  <c r="M517" i="24"/>
  <c r="L517" i="24"/>
  <c r="K517" i="24"/>
  <c r="J517" i="24"/>
  <c r="I517" i="24"/>
  <c r="H517" i="24"/>
  <c r="G517" i="24"/>
  <c r="F517" i="24"/>
  <c r="E517" i="24"/>
  <c r="D517" i="24"/>
  <c r="C517" i="24"/>
  <c r="B517" i="24"/>
  <c r="O516" i="24"/>
  <c r="N516" i="24"/>
  <c r="M516" i="24"/>
  <c r="L516" i="24"/>
  <c r="K516" i="24"/>
  <c r="J516" i="24"/>
  <c r="I516" i="24"/>
  <c r="H516" i="24"/>
  <c r="G516" i="24"/>
  <c r="F516" i="24"/>
  <c r="E516" i="24"/>
  <c r="D516" i="24"/>
  <c r="C516" i="24"/>
  <c r="B516" i="24"/>
  <c r="C510" i="24"/>
  <c r="I509" i="24"/>
  <c r="E507" i="24"/>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N500" i="24"/>
  <c r="M500" i="24"/>
  <c r="L500" i="24"/>
  <c r="K500" i="24"/>
  <c r="J500" i="24"/>
  <c r="I500" i="24"/>
  <c r="H500" i="24"/>
  <c r="G500" i="24"/>
  <c r="F500" i="24"/>
  <c r="E500" i="24"/>
  <c r="D500" i="24"/>
  <c r="C500" i="24"/>
  <c r="B500" i="24"/>
  <c r="O499" i="24"/>
  <c r="N499" i="24"/>
  <c r="M499" i="24"/>
  <c r="L499" i="24"/>
  <c r="K499" i="24"/>
  <c r="J499" i="24"/>
  <c r="I499" i="24"/>
  <c r="I503" i="24" s="1"/>
  <c r="H499" i="24"/>
  <c r="G499" i="24"/>
  <c r="F499" i="24"/>
  <c r="E499" i="24"/>
  <c r="D499" i="24"/>
  <c r="C499" i="24"/>
  <c r="B499" i="24"/>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N493" i="24"/>
  <c r="M493" i="24"/>
  <c r="L493" i="24"/>
  <c r="K493" i="24"/>
  <c r="J493" i="24"/>
  <c r="I493" i="24"/>
  <c r="H493" i="24"/>
  <c r="G493" i="24"/>
  <c r="F493" i="24"/>
  <c r="E493" i="24"/>
  <c r="D493" i="24"/>
  <c r="C493" i="24"/>
  <c r="B493" i="24"/>
  <c r="O492" i="24"/>
  <c r="N492" i="24"/>
  <c r="M492" i="24"/>
  <c r="L492" i="24"/>
  <c r="K492" i="24"/>
  <c r="J492" i="24"/>
  <c r="I492" i="24"/>
  <c r="H492" i="24"/>
  <c r="G492" i="24"/>
  <c r="F492" i="24"/>
  <c r="E492" i="24"/>
  <c r="D492" i="24"/>
  <c r="C492" i="24"/>
  <c r="B492" i="24"/>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N487" i="24"/>
  <c r="M487" i="24"/>
  <c r="L487" i="24"/>
  <c r="K487" i="24"/>
  <c r="J487" i="24"/>
  <c r="I487" i="24"/>
  <c r="H487" i="24"/>
  <c r="G487" i="24"/>
  <c r="F487" i="24"/>
  <c r="E487" i="24"/>
  <c r="D487" i="24"/>
  <c r="C487" i="24"/>
  <c r="B487" i="24"/>
  <c r="O486" i="24"/>
  <c r="N486" i="24"/>
  <c r="M486" i="24"/>
  <c r="L486" i="24"/>
  <c r="K486" i="24"/>
  <c r="J486" i="24"/>
  <c r="I486" i="24"/>
  <c r="H486" i="24"/>
  <c r="G486" i="24"/>
  <c r="F486" i="24"/>
  <c r="E486" i="24"/>
  <c r="D486" i="24"/>
  <c r="C486" i="24"/>
  <c r="B486" i="24"/>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N481" i="24"/>
  <c r="M481" i="24"/>
  <c r="L481" i="24"/>
  <c r="K481" i="24"/>
  <c r="J481" i="24"/>
  <c r="I481" i="24"/>
  <c r="H481" i="24"/>
  <c r="G481" i="24"/>
  <c r="F481" i="24"/>
  <c r="E481" i="24"/>
  <c r="D481" i="24"/>
  <c r="C481" i="24"/>
  <c r="B481" i="24"/>
  <c r="O480" i="24"/>
  <c r="N480" i="24"/>
  <c r="M480" i="24"/>
  <c r="L480" i="24"/>
  <c r="K480" i="24"/>
  <c r="J480" i="24"/>
  <c r="I480" i="24"/>
  <c r="I484" i="24" s="1"/>
  <c r="H480" i="24"/>
  <c r="G480" i="24"/>
  <c r="F480" i="24"/>
  <c r="E480" i="24"/>
  <c r="D480" i="24"/>
  <c r="C480" i="24"/>
  <c r="B480" i="24"/>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M475" i="24"/>
  <c r="L475" i="24"/>
  <c r="K475" i="24"/>
  <c r="J475" i="24"/>
  <c r="I475" i="24"/>
  <c r="H475" i="24"/>
  <c r="G475" i="24"/>
  <c r="F475" i="24"/>
  <c r="E475" i="24"/>
  <c r="D475" i="24"/>
  <c r="C475" i="24"/>
  <c r="B475" i="24"/>
  <c r="O474" i="24"/>
  <c r="N474" i="24"/>
  <c r="M474" i="24"/>
  <c r="L474" i="24"/>
  <c r="K474" i="24"/>
  <c r="J474" i="24"/>
  <c r="I474" i="24"/>
  <c r="I478" i="24" s="1"/>
  <c r="H474" i="24"/>
  <c r="G474" i="24"/>
  <c r="F474" i="24"/>
  <c r="E474" i="24"/>
  <c r="D474" i="24"/>
  <c r="C474" i="24"/>
  <c r="B474" i="24"/>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M469" i="24"/>
  <c r="L469" i="24"/>
  <c r="K469" i="24"/>
  <c r="J469" i="24"/>
  <c r="I469" i="24"/>
  <c r="H469" i="24"/>
  <c r="G469" i="24"/>
  <c r="F469" i="24"/>
  <c r="E469" i="24"/>
  <c r="D469" i="24"/>
  <c r="C469" i="24"/>
  <c r="B469" i="24"/>
  <c r="O468" i="24"/>
  <c r="N468" i="24"/>
  <c r="M468" i="24"/>
  <c r="L468" i="24"/>
  <c r="K468" i="24"/>
  <c r="J468" i="24"/>
  <c r="I468" i="24"/>
  <c r="I472" i="24" s="1"/>
  <c r="H468" i="24"/>
  <c r="G468" i="24"/>
  <c r="F468" i="24"/>
  <c r="E468" i="24"/>
  <c r="D468" i="24"/>
  <c r="C468" i="24"/>
  <c r="B468" i="24"/>
  <c r="O464" i="24"/>
  <c r="O510" i="24" s="1"/>
  <c r="O550" i="24" s="1"/>
  <c r="N464" i="24"/>
  <c r="N510" i="24" s="1"/>
  <c r="M464" i="24"/>
  <c r="L464" i="24"/>
  <c r="L510" i="24" s="1"/>
  <c r="K464" i="24"/>
  <c r="K510" i="24" s="1"/>
  <c r="J464" i="24"/>
  <c r="J510" i="24" s="1"/>
  <c r="I464" i="24"/>
  <c r="I510" i="24" s="1"/>
  <c r="H464" i="24"/>
  <c r="G464" i="24"/>
  <c r="G510" i="24" s="1"/>
  <c r="F464" i="24"/>
  <c r="F510" i="24" s="1"/>
  <c r="E464" i="24"/>
  <c r="D464" i="24"/>
  <c r="D510" i="24" s="1"/>
  <c r="C464" i="24"/>
  <c r="B464" i="24"/>
  <c r="B510" i="24" s="1"/>
  <c r="O463" i="24"/>
  <c r="O509" i="24" s="1"/>
  <c r="O549" i="24" s="1"/>
  <c r="N463" i="24"/>
  <c r="M463" i="24"/>
  <c r="M509" i="24" s="1"/>
  <c r="L463" i="24"/>
  <c r="L509" i="24" s="1"/>
  <c r="K463" i="24"/>
  <c r="J463" i="24"/>
  <c r="J509" i="24" s="1"/>
  <c r="I463" i="24"/>
  <c r="H463" i="24"/>
  <c r="H509" i="24" s="1"/>
  <c r="G463" i="24"/>
  <c r="G509" i="24" s="1"/>
  <c r="F463" i="24"/>
  <c r="E463" i="24"/>
  <c r="E509" i="24" s="1"/>
  <c r="D463" i="24"/>
  <c r="D509" i="24" s="1"/>
  <c r="C463" i="24"/>
  <c r="B463" i="24"/>
  <c r="B509" i="24" s="1"/>
  <c r="O462" i="24"/>
  <c r="O508" i="24" s="1"/>
  <c r="N462" i="24"/>
  <c r="N508" i="24" s="1"/>
  <c r="M462" i="24"/>
  <c r="M508" i="24" s="1"/>
  <c r="L462" i="24"/>
  <c r="K462" i="24"/>
  <c r="K508" i="24" s="1"/>
  <c r="J462" i="24"/>
  <c r="J508" i="24" s="1"/>
  <c r="I462" i="24"/>
  <c r="H462" i="24"/>
  <c r="H508" i="24" s="1"/>
  <c r="G462" i="24"/>
  <c r="G508" i="24" s="1"/>
  <c r="F462" i="24"/>
  <c r="F508" i="24" s="1"/>
  <c r="E462" i="24"/>
  <c r="E508" i="24" s="1"/>
  <c r="D462" i="24"/>
  <c r="C462" i="24"/>
  <c r="C508" i="24" s="1"/>
  <c r="B462" i="24"/>
  <c r="B508" i="24" s="1"/>
  <c r="O461" i="24"/>
  <c r="N461" i="24"/>
  <c r="M461" i="24"/>
  <c r="M507" i="24" s="1"/>
  <c r="L461" i="24"/>
  <c r="L507" i="24" s="1"/>
  <c r="K461" i="24"/>
  <c r="K507" i="24" s="1"/>
  <c r="J461" i="24"/>
  <c r="I461" i="24"/>
  <c r="I507" i="24" s="1"/>
  <c r="H461" i="24"/>
  <c r="H507" i="24" s="1"/>
  <c r="G461" i="24"/>
  <c r="F461" i="24"/>
  <c r="E461" i="24"/>
  <c r="D461" i="24"/>
  <c r="D507" i="24" s="1"/>
  <c r="C461" i="24"/>
  <c r="C507" i="24" s="1"/>
  <c r="B461" i="24"/>
  <c r="O457" i="24"/>
  <c r="O648" i="24" s="1"/>
  <c r="N457" i="24"/>
  <c r="N648" i="24" s="1"/>
  <c r="N655" i="24" s="1"/>
  <c r="M457" i="24"/>
  <c r="M648" i="24" s="1"/>
  <c r="M655" i="24" s="1"/>
  <c r="L457" i="24"/>
  <c r="L648" i="24" s="1"/>
  <c r="L655" i="24" s="1"/>
  <c r="K457" i="24"/>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L451" i="24"/>
  <c r="K451" i="24"/>
  <c r="J451" i="24"/>
  <c r="I451" i="24"/>
  <c r="H451" i="24"/>
  <c r="G451" i="24"/>
  <c r="F451" i="24"/>
  <c r="E451" i="24"/>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O444" i="24"/>
  <c r="N444" i="24"/>
  <c r="M444" i="24"/>
  <c r="L444" i="24"/>
  <c r="K444" i="24"/>
  <c r="J444" i="24"/>
  <c r="I444" i="24"/>
  <c r="H444" i="24"/>
  <c r="G444" i="24"/>
  <c r="F444" i="24"/>
  <c r="E444" i="24"/>
  <c r="D444" i="24"/>
  <c r="C444" i="24"/>
  <c r="B444" i="24"/>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O438" i="24"/>
  <c r="N438" i="24"/>
  <c r="M438" i="24"/>
  <c r="L438" i="24"/>
  <c r="K438" i="24"/>
  <c r="J438" i="24"/>
  <c r="I438" i="24"/>
  <c r="H438" i="24"/>
  <c r="G438" i="24"/>
  <c r="F438" i="24"/>
  <c r="E438" i="24"/>
  <c r="D438" i="24"/>
  <c r="C438" i="24"/>
  <c r="B438" i="24"/>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O431" i="24"/>
  <c r="O425" i="24"/>
  <c r="O419" i="24"/>
  <c r="O414" i="24"/>
  <c r="O415" i="24" s="1"/>
  <c r="N414" i="24"/>
  <c r="N415" i="24" s="1"/>
  <c r="M414" i="24"/>
  <c r="L414" i="24"/>
  <c r="K414" i="24"/>
  <c r="J414" i="24"/>
  <c r="I414" i="24"/>
  <c r="H414" i="24"/>
  <c r="G414" i="24"/>
  <c r="F414" i="24"/>
  <c r="F415" i="24" s="1"/>
  <c r="E414" i="24"/>
  <c r="D414" i="24"/>
  <c r="C414" i="24"/>
  <c r="B414" i="24"/>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L409" i="24"/>
  <c r="E409" i="24"/>
  <c r="O408" i="24"/>
  <c r="N408" i="24"/>
  <c r="M408" i="24"/>
  <c r="L408" i="24"/>
  <c r="K408" i="24"/>
  <c r="J408" i="24"/>
  <c r="I408" i="24"/>
  <c r="H408" i="24"/>
  <c r="G408" i="24"/>
  <c r="F408" i="24"/>
  <c r="E408" i="24"/>
  <c r="D408" i="24"/>
  <c r="C408" i="24"/>
  <c r="B408" i="24"/>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8" i="24" s="1"/>
  <c r="N402" i="24"/>
  <c r="N439" i="24" s="1"/>
  <c r="M402" i="24"/>
  <c r="M458" i="24" s="1"/>
  <c r="L402" i="24"/>
  <c r="K402" i="24"/>
  <c r="K452" i="24" s="1"/>
  <c r="J402" i="24"/>
  <c r="I402" i="24"/>
  <c r="I439" i="24" s="1"/>
  <c r="H402" i="24"/>
  <c r="H445" i="24" s="1"/>
  <c r="G402" i="24"/>
  <c r="G458" i="24" s="1"/>
  <c r="F402" i="24"/>
  <c r="F439" i="24" s="1"/>
  <c r="E402" i="24"/>
  <c r="D402" i="24"/>
  <c r="C402" i="24"/>
  <c r="C452" i="24" s="1"/>
  <c r="B402" i="24"/>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O396" i="24"/>
  <c r="O397" i="24" s="1"/>
  <c r="N396" i="24"/>
  <c r="M396" i="24"/>
  <c r="M397" i="24" s="1"/>
  <c r="L396" i="24"/>
  <c r="L397" i="24" s="1"/>
  <c r="K396" i="24"/>
  <c r="K397" i="24" s="1"/>
  <c r="J396" i="24"/>
  <c r="I396" i="24"/>
  <c r="H396" i="24"/>
  <c r="H397" i="24" s="1"/>
  <c r="G396" i="24"/>
  <c r="G397" i="24" s="1"/>
  <c r="F396" i="24"/>
  <c r="E396" i="24"/>
  <c r="E397" i="24" s="1"/>
  <c r="D396" i="24"/>
  <c r="D397" i="24" s="1"/>
  <c r="C396" i="24"/>
  <c r="C397" i="24" s="1"/>
  <c r="B396" i="24"/>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D391" i="24"/>
  <c r="O390" i="24"/>
  <c r="N390" i="24"/>
  <c r="M390" i="24"/>
  <c r="M391" i="24" s="1"/>
  <c r="L390" i="24"/>
  <c r="L391" i="24" s="1"/>
  <c r="K390" i="24"/>
  <c r="K391" i="24" s="1"/>
  <c r="J390" i="24"/>
  <c r="J391" i="24" s="1"/>
  <c r="I390" i="24"/>
  <c r="H390" i="24"/>
  <c r="G390" i="24"/>
  <c r="F390" i="24"/>
  <c r="E390" i="24"/>
  <c r="E391" i="24" s="1"/>
  <c r="D390" i="24"/>
  <c r="C390" i="24"/>
  <c r="C391" i="24" s="1"/>
  <c r="B390" i="24"/>
  <c r="B391" i="24" s="1"/>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O384" i="24"/>
  <c r="O385" i="24" s="1"/>
  <c r="N384" i="24"/>
  <c r="N385" i="24" s="1"/>
  <c r="M384" i="24"/>
  <c r="M385" i="24" s="1"/>
  <c r="L384" i="24"/>
  <c r="L385" i="24" s="1"/>
  <c r="K384" i="24"/>
  <c r="J384" i="24"/>
  <c r="J385" i="24" s="1"/>
  <c r="I384" i="24"/>
  <c r="H384" i="24"/>
  <c r="G384" i="24"/>
  <c r="G385" i="24" s="1"/>
  <c r="F384" i="24"/>
  <c r="F385" i="24" s="1"/>
  <c r="E384" i="24"/>
  <c r="E385" i="24" s="1"/>
  <c r="D384" i="24"/>
  <c r="D385" i="24" s="1"/>
  <c r="C384" i="24"/>
  <c r="B384" i="24"/>
  <c r="B385" i="24" s="1"/>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O378" i="24"/>
  <c r="O379" i="24" s="1"/>
  <c r="N378" i="24"/>
  <c r="M378" i="24"/>
  <c r="M379" i="24" s="1"/>
  <c r="L378" i="24"/>
  <c r="L379" i="24" s="1"/>
  <c r="K378" i="24"/>
  <c r="J378" i="24"/>
  <c r="J379" i="24" s="1"/>
  <c r="I378" i="24"/>
  <c r="H378" i="24"/>
  <c r="H379" i="24" s="1"/>
  <c r="G378" i="24"/>
  <c r="G379" i="24" s="1"/>
  <c r="F378" i="24"/>
  <c r="E378" i="24"/>
  <c r="E379" i="24" s="1"/>
  <c r="D378" i="24"/>
  <c r="D379" i="24" s="1"/>
  <c r="C378" i="24"/>
  <c r="B378" i="24"/>
  <c r="B379" i="24" s="1"/>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O372" i="24"/>
  <c r="O373" i="24" s="1"/>
  <c r="N372" i="24"/>
  <c r="M372" i="24"/>
  <c r="M373" i="24" s="1"/>
  <c r="L372" i="24"/>
  <c r="L373" i="24" s="1"/>
  <c r="K372" i="24"/>
  <c r="J372" i="24"/>
  <c r="J373" i="24" s="1"/>
  <c r="I372" i="24"/>
  <c r="H372" i="24"/>
  <c r="H373" i="24" s="1"/>
  <c r="G372" i="24"/>
  <c r="G373" i="24" s="1"/>
  <c r="F372" i="24"/>
  <c r="E372" i="24"/>
  <c r="E373" i="24" s="1"/>
  <c r="D372" i="24"/>
  <c r="D373" i="24" s="1"/>
  <c r="C372" i="24"/>
  <c r="B372" i="24"/>
  <c r="B373" i="24" s="1"/>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O367" i="24"/>
  <c r="O366" i="24"/>
  <c r="N366" i="24"/>
  <c r="M366" i="24"/>
  <c r="M367" i="24" s="1"/>
  <c r="L366" i="24"/>
  <c r="L367" i="24" s="1"/>
  <c r="K366" i="24"/>
  <c r="J366" i="24"/>
  <c r="J367" i="24" s="1"/>
  <c r="I366" i="24"/>
  <c r="H366" i="24"/>
  <c r="G366" i="24"/>
  <c r="G367" i="24" s="1"/>
  <c r="F366" i="24"/>
  <c r="E366" i="24"/>
  <c r="E367" i="24" s="1"/>
  <c r="D366" i="24"/>
  <c r="D367" i="24" s="1"/>
  <c r="C366" i="24"/>
  <c r="B366" i="24"/>
  <c r="B367" i="24" s="1"/>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O360" i="24"/>
  <c r="O361" i="24" s="1"/>
  <c r="N360" i="24"/>
  <c r="N361" i="24" s="1"/>
  <c r="M360" i="24"/>
  <c r="M361" i="24" s="1"/>
  <c r="L360" i="24"/>
  <c r="L361" i="24" s="1"/>
  <c r="K360" i="24"/>
  <c r="J360" i="24"/>
  <c r="J361" i="24" s="1"/>
  <c r="I360" i="24"/>
  <c r="H360" i="24"/>
  <c r="G360" i="24"/>
  <c r="G361" i="24" s="1"/>
  <c r="F360" i="24"/>
  <c r="F361" i="24" s="1"/>
  <c r="E360" i="24"/>
  <c r="E361" i="24" s="1"/>
  <c r="D360" i="24"/>
  <c r="D361" i="24" s="1"/>
  <c r="C360" i="24"/>
  <c r="B360" i="24"/>
  <c r="B361" i="24" s="1"/>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O354" i="24"/>
  <c r="O355" i="24" s="1"/>
  <c r="N354" i="24"/>
  <c r="N355" i="24" s="1"/>
  <c r="M354" i="24"/>
  <c r="M355" i="24" s="1"/>
  <c r="L354" i="24"/>
  <c r="L355" i="24" s="1"/>
  <c r="K354" i="24"/>
  <c r="J354" i="24"/>
  <c r="J355" i="24" s="1"/>
  <c r="I354" i="24"/>
  <c r="H354" i="24"/>
  <c r="G354" i="24"/>
  <c r="G355" i="24" s="1"/>
  <c r="F354" i="24"/>
  <c r="F355" i="24" s="1"/>
  <c r="E354" i="24"/>
  <c r="E355" i="24" s="1"/>
  <c r="D354" i="24"/>
  <c r="D355" i="24" s="1"/>
  <c r="C354" i="24"/>
  <c r="B354" i="24"/>
  <c r="B355" i="24" s="1"/>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K215" i="24"/>
  <c r="AU215" i="24"/>
  <c r="D540" i="24" s="1"/>
  <c r="AQ215" i="24"/>
  <c r="E540" i="24" s="1"/>
  <c r="O215" i="24"/>
  <c r="L540" i="24" s="1"/>
  <c r="C215" i="24"/>
  <c r="O540" i="24" s="1"/>
  <c r="BL213" i="24"/>
  <c r="BL215" i="24" s="1"/>
  <c r="BK213" i="24"/>
  <c r="BJ213" i="24"/>
  <c r="BJ215" i="24" s="1"/>
  <c r="BI213" i="24"/>
  <c r="BI215" i="24" s="1"/>
  <c r="BH213" i="24"/>
  <c r="BH215" i="24" s="1"/>
  <c r="BG213" i="24"/>
  <c r="BG215" i="24" s="1"/>
  <c r="BF213" i="24"/>
  <c r="BF215" i="24" s="1"/>
  <c r="BE213" i="24"/>
  <c r="BE215" i="24" s="1"/>
  <c r="BD213" i="24"/>
  <c r="BD215" i="24" s="1"/>
  <c r="BC213" i="24"/>
  <c r="BC215" i="24" s="1"/>
  <c r="B540" i="24" s="1"/>
  <c r="BB213" i="24"/>
  <c r="BB215" i="24" s="1"/>
  <c r="B541" i="24" s="1"/>
  <c r="BA213" i="24"/>
  <c r="BA215" i="24" s="1"/>
  <c r="B542" i="24" s="1"/>
  <c r="AZ213" i="24"/>
  <c r="AZ215" i="24" s="1"/>
  <c r="B543" i="24" s="1"/>
  <c r="AY213" i="24"/>
  <c r="AY215" i="24" s="1"/>
  <c r="C540" i="24" s="1"/>
  <c r="AX213" i="24"/>
  <c r="AX215" i="24" s="1"/>
  <c r="C541" i="24" s="1"/>
  <c r="AW213" i="24"/>
  <c r="AW215" i="24" s="1"/>
  <c r="C542" i="24" s="1"/>
  <c r="AV213" i="24"/>
  <c r="AV215" i="24" s="1"/>
  <c r="C543" i="24" s="1"/>
  <c r="AU213" i="24"/>
  <c r="AT213" i="24"/>
  <c r="AT215" i="24" s="1"/>
  <c r="D541" i="24" s="1"/>
  <c r="AS213" i="24"/>
  <c r="AS215" i="24" s="1"/>
  <c r="D542" i="24" s="1"/>
  <c r="AR213" i="24"/>
  <c r="AR215" i="24" s="1"/>
  <c r="D543" i="24" s="1"/>
  <c r="AQ213" i="24"/>
  <c r="AP213" i="24"/>
  <c r="AP215" i="24" s="1"/>
  <c r="E541" i="24" s="1"/>
  <c r="AO213" i="24"/>
  <c r="AO215" i="24" s="1"/>
  <c r="E542" i="24" s="1"/>
  <c r="AN213" i="24"/>
  <c r="AN215" i="24" s="1"/>
  <c r="E543" i="24" s="1"/>
  <c r="AM213" i="24"/>
  <c r="AM215" i="24" s="1"/>
  <c r="F540" i="24" s="1"/>
  <c r="AL213" i="24"/>
  <c r="AL215" i="24" s="1"/>
  <c r="F541" i="24" s="1"/>
  <c r="AK213" i="24"/>
  <c r="AK215" i="24" s="1"/>
  <c r="F542" i="24" s="1"/>
  <c r="AJ213" i="24"/>
  <c r="AJ215" i="24" s="1"/>
  <c r="F543" i="24" s="1"/>
  <c r="AI213" i="24"/>
  <c r="AI215" i="24" s="1"/>
  <c r="G540" i="24" s="1"/>
  <c r="AH213" i="24"/>
  <c r="AH215" i="24" s="1"/>
  <c r="G541" i="24" s="1"/>
  <c r="AG213" i="24"/>
  <c r="AG215" i="24" s="1"/>
  <c r="G542" i="24" s="1"/>
  <c r="AF213" i="24"/>
  <c r="AF215" i="24" s="1"/>
  <c r="G543" i="24" s="1"/>
  <c r="AE213" i="24"/>
  <c r="AE215" i="24" s="1"/>
  <c r="H540" i="24" s="1"/>
  <c r="AD213" i="24"/>
  <c r="AD215" i="24" s="1"/>
  <c r="H541" i="24" s="1"/>
  <c r="AC213" i="24"/>
  <c r="AC215" i="24" s="1"/>
  <c r="H542" i="24" s="1"/>
  <c r="AB213" i="24"/>
  <c r="AB215" i="24" s="1"/>
  <c r="H543" i="24" s="1"/>
  <c r="AA213" i="24"/>
  <c r="AA215" i="24" s="1"/>
  <c r="I540" i="24" s="1"/>
  <c r="Z213" i="24"/>
  <c r="Z215" i="24" s="1"/>
  <c r="I541" i="24" s="1"/>
  <c r="Y213" i="24"/>
  <c r="Y215" i="24" s="1"/>
  <c r="I542" i="24" s="1"/>
  <c r="X213" i="24"/>
  <c r="X215" i="24" s="1"/>
  <c r="I543" i="24" s="1"/>
  <c r="W213" i="24"/>
  <c r="W215" i="24" s="1"/>
  <c r="J540" i="24" s="1"/>
  <c r="V213" i="24"/>
  <c r="V215" i="24" s="1"/>
  <c r="J541" i="24" s="1"/>
  <c r="U213" i="24"/>
  <c r="U215" i="24" s="1"/>
  <c r="J542" i="24" s="1"/>
  <c r="T213" i="24"/>
  <c r="T215" i="24" s="1"/>
  <c r="J543" i="24" s="1"/>
  <c r="S213" i="24"/>
  <c r="S215" i="24" s="1"/>
  <c r="K540" i="24" s="1"/>
  <c r="R213" i="24"/>
  <c r="R215" i="24" s="1"/>
  <c r="K541" i="24" s="1"/>
  <c r="Q213" i="24"/>
  <c r="Q215" i="24" s="1"/>
  <c r="K542" i="24" s="1"/>
  <c r="P213" i="24"/>
  <c r="P215" i="24" s="1"/>
  <c r="K543" i="24" s="1"/>
  <c r="O213" i="24"/>
  <c r="N213" i="24"/>
  <c r="N215" i="24" s="1"/>
  <c r="L541" i="24" s="1"/>
  <c r="M213" i="24"/>
  <c r="M215" i="24" s="1"/>
  <c r="L542" i="24" s="1"/>
  <c r="L213" i="24"/>
  <c r="L215" i="24" s="1"/>
  <c r="L543" i="24" s="1"/>
  <c r="K213" i="24"/>
  <c r="K215" i="24" s="1"/>
  <c r="M540" i="24" s="1"/>
  <c r="J213" i="24"/>
  <c r="J215" i="24" s="1"/>
  <c r="M541" i="24" s="1"/>
  <c r="I213" i="24"/>
  <c r="I215" i="24" s="1"/>
  <c r="M542" i="24" s="1"/>
  <c r="H213" i="24"/>
  <c r="H215" i="24" s="1"/>
  <c r="M543" i="24" s="1"/>
  <c r="G213" i="24"/>
  <c r="G215" i="24" s="1"/>
  <c r="N540" i="24" s="1"/>
  <c r="F213" i="24"/>
  <c r="F215" i="24" s="1"/>
  <c r="N541" i="24" s="1"/>
  <c r="N544" i="24" s="1"/>
  <c r="E213" i="24"/>
  <c r="E215" i="24" s="1"/>
  <c r="N542" i="24" s="1"/>
  <c r="D213" i="24"/>
  <c r="D215" i="24" s="1"/>
  <c r="N543" i="24" s="1"/>
  <c r="C213" i="24"/>
  <c r="B213" i="24"/>
  <c r="B215" i="24" s="1"/>
  <c r="O541" i="24" s="1"/>
  <c r="AW124" i="24"/>
  <c r="C425" i="24" s="1"/>
  <c r="BK123" i="24"/>
  <c r="BJ123" i="24"/>
  <c r="BI123" i="24"/>
  <c r="BH123" i="24"/>
  <c r="BG123" i="24"/>
  <c r="BF123" i="24"/>
  <c r="BE123" i="24"/>
  <c r="BD123" i="24"/>
  <c r="BC123" i="24"/>
  <c r="BK122" i="24"/>
  <c r="BK124" i="24" s="1"/>
  <c r="BJ122" i="24"/>
  <c r="BJ124" i="24" s="1"/>
  <c r="BI122" i="24"/>
  <c r="BI124" i="24" s="1"/>
  <c r="BH122" i="24"/>
  <c r="BH124" i="24" s="1"/>
  <c r="BG122" i="24"/>
  <c r="BG124" i="24" s="1"/>
  <c r="BF122" i="24"/>
  <c r="BF124" i="24" s="1"/>
  <c r="BF125" i="24" s="1"/>
  <c r="BE122" i="24"/>
  <c r="BE124" i="24" s="1"/>
  <c r="BD122" i="24"/>
  <c r="BD124" i="24" s="1"/>
  <c r="BC122" i="24"/>
  <c r="BC124" i="24" s="1"/>
  <c r="B423" i="24" s="1"/>
  <c r="BB122" i="24"/>
  <c r="BB124" i="24" s="1"/>
  <c r="B424" i="24" s="1"/>
  <c r="BA122" i="24"/>
  <c r="BA124" i="24" s="1"/>
  <c r="B425" i="24" s="1"/>
  <c r="AZ122" i="24"/>
  <c r="AZ124" i="24" s="1"/>
  <c r="B426" i="24" s="1"/>
  <c r="AY122" i="24"/>
  <c r="AY124" i="24" s="1"/>
  <c r="C423" i="24" s="1"/>
  <c r="AX122" i="24"/>
  <c r="AX124" i="24" s="1"/>
  <c r="C424" i="24" s="1"/>
  <c r="AW122" i="24"/>
  <c r="AV122" i="24"/>
  <c r="AV124" i="24" s="1"/>
  <c r="C426" i="24" s="1"/>
  <c r="AU122" i="24"/>
  <c r="AU124" i="24" s="1"/>
  <c r="D423" i="24" s="1"/>
  <c r="AT122" i="24"/>
  <c r="AT124" i="24" s="1"/>
  <c r="D424" i="24" s="1"/>
  <c r="AS122" i="24"/>
  <c r="AS124" i="24" s="1"/>
  <c r="D425" i="24" s="1"/>
  <c r="AR122" i="24"/>
  <c r="AR124" i="24" s="1"/>
  <c r="D426" i="24" s="1"/>
  <c r="D427" i="24" s="1"/>
  <c r="AQ122" i="24"/>
  <c r="AQ124" i="24" s="1"/>
  <c r="E423" i="24" s="1"/>
  <c r="AP122" i="24"/>
  <c r="AP124" i="24" s="1"/>
  <c r="E424" i="24" s="1"/>
  <c r="AO122" i="24"/>
  <c r="AO124" i="24" s="1"/>
  <c r="E425" i="24" s="1"/>
  <c r="AN122" i="24"/>
  <c r="AN124" i="24" s="1"/>
  <c r="E426" i="24" s="1"/>
  <c r="AM122" i="24"/>
  <c r="AM124" i="24" s="1"/>
  <c r="F423" i="24" s="1"/>
  <c r="AL122" i="24"/>
  <c r="AL124" i="24" s="1"/>
  <c r="F424" i="24" s="1"/>
  <c r="AK122" i="24"/>
  <c r="AK124" i="24" s="1"/>
  <c r="F425" i="24" s="1"/>
  <c r="AJ122" i="24"/>
  <c r="AJ124" i="24" s="1"/>
  <c r="F426" i="24" s="1"/>
  <c r="F427" i="24" s="1"/>
  <c r="AI122" i="24"/>
  <c r="AI124" i="24" s="1"/>
  <c r="G423" i="24" s="1"/>
  <c r="AH122" i="24"/>
  <c r="AH124" i="24" s="1"/>
  <c r="G424" i="24" s="1"/>
  <c r="AG122" i="24"/>
  <c r="AG124" i="24" s="1"/>
  <c r="G425" i="24" s="1"/>
  <c r="AF122" i="24"/>
  <c r="AF124" i="24" s="1"/>
  <c r="G426" i="24" s="1"/>
  <c r="AE122" i="24"/>
  <c r="AE124" i="24" s="1"/>
  <c r="H423" i="24" s="1"/>
  <c r="AD122" i="24"/>
  <c r="AD124" i="24" s="1"/>
  <c r="H424" i="24" s="1"/>
  <c r="AC122" i="24"/>
  <c r="AC124" i="24" s="1"/>
  <c r="H425" i="24" s="1"/>
  <c r="AB122" i="24"/>
  <c r="AB124" i="24" s="1"/>
  <c r="H426" i="24" s="1"/>
  <c r="AA122" i="24"/>
  <c r="AA124" i="24" s="1"/>
  <c r="I423" i="24" s="1"/>
  <c r="Z122" i="24"/>
  <c r="Z124" i="24" s="1"/>
  <c r="I424" i="24" s="1"/>
  <c r="Y122" i="24"/>
  <c r="Y124" i="24" s="1"/>
  <c r="I425" i="24" s="1"/>
  <c r="X122" i="24"/>
  <c r="X124" i="24" s="1"/>
  <c r="I426" i="24" s="1"/>
  <c r="I427" i="24" s="1"/>
  <c r="W122" i="24"/>
  <c r="W124" i="24" s="1"/>
  <c r="J423" i="24" s="1"/>
  <c r="V122" i="24"/>
  <c r="V124" i="24" s="1"/>
  <c r="J424" i="24" s="1"/>
  <c r="U122" i="24"/>
  <c r="U124" i="24" s="1"/>
  <c r="J425" i="24" s="1"/>
  <c r="T122" i="24"/>
  <c r="T124" i="24" s="1"/>
  <c r="J426" i="24" s="1"/>
  <c r="S122" i="24"/>
  <c r="S124" i="24" s="1"/>
  <c r="K423" i="24" s="1"/>
  <c r="R122" i="24"/>
  <c r="R124" i="24" s="1"/>
  <c r="K424" i="24" s="1"/>
  <c r="Q122" i="24"/>
  <c r="Q124" i="24" s="1"/>
  <c r="K425" i="24" s="1"/>
  <c r="P122" i="24"/>
  <c r="P124" i="24" s="1"/>
  <c r="K426" i="24" s="1"/>
  <c r="O122" i="24"/>
  <c r="O124" i="24" s="1"/>
  <c r="L423" i="24" s="1"/>
  <c r="N122" i="24"/>
  <c r="N124" i="24" s="1"/>
  <c r="L424" i="24" s="1"/>
  <c r="M122" i="24"/>
  <c r="M124" i="24" s="1"/>
  <c r="L425" i="24" s="1"/>
  <c r="L122" i="24"/>
  <c r="L124" i="24" s="1"/>
  <c r="L426" i="24" s="1"/>
  <c r="L427" i="24" s="1"/>
  <c r="K122" i="24"/>
  <c r="K124" i="24" s="1"/>
  <c r="M423" i="24" s="1"/>
  <c r="J122" i="24"/>
  <c r="J124" i="24" s="1"/>
  <c r="M424" i="24" s="1"/>
  <c r="I122" i="24"/>
  <c r="I124" i="24" s="1"/>
  <c r="M425" i="24" s="1"/>
  <c r="H122" i="24"/>
  <c r="H124" i="24" s="1"/>
  <c r="M426" i="24" s="1"/>
  <c r="G122" i="24"/>
  <c r="G124" i="24" s="1"/>
  <c r="N423" i="24" s="1"/>
  <c r="F122" i="24"/>
  <c r="F124" i="24" s="1"/>
  <c r="N424" i="24" s="1"/>
  <c r="E122" i="24"/>
  <c r="E124" i="24" s="1"/>
  <c r="N425" i="24" s="1"/>
  <c r="D122" i="24"/>
  <c r="D124" i="24" s="1"/>
  <c r="N426" i="24" s="1"/>
  <c r="N427" i="24" s="1"/>
  <c r="C122" i="24"/>
  <c r="C124" i="24" s="1"/>
  <c r="O423" i="24" s="1"/>
  <c r="B122" i="24"/>
  <c r="B124" i="24" s="1"/>
  <c r="O4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E668" i="32" l="1"/>
  <c r="M668" i="32"/>
  <c r="H668" i="32"/>
  <c r="I668" i="32"/>
  <c r="D668" i="32"/>
  <c r="B668" i="32"/>
  <c r="L668" i="32"/>
  <c r="J668" i="32"/>
  <c r="F668" i="32"/>
  <c r="N668" i="32"/>
  <c r="C668" i="32"/>
  <c r="G668" i="32"/>
  <c r="K668" i="32"/>
  <c r="J689" i="32"/>
  <c r="J691" i="32" s="1"/>
  <c r="K688" i="32"/>
  <c r="J681" i="32"/>
  <c r="J683" i="32" s="1"/>
  <c r="K680" i="32"/>
  <c r="P656" i="32"/>
  <c r="M666" i="32" s="1"/>
  <c r="H663" i="32"/>
  <c r="L693" i="32"/>
  <c r="L695" i="32" s="1"/>
  <c r="M692" i="32"/>
  <c r="J574" i="32"/>
  <c r="J552" i="32"/>
  <c r="J559" i="32"/>
  <c r="J553" i="32"/>
  <c r="D574" i="32"/>
  <c r="D559" i="32"/>
  <c r="D552" i="32"/>
  <c r="D553" i="32"/>
  <c r="H575" i="32"/>
  <c r="H582" i="32"/>
  <c r="H633" i="32" s="1"/>
  <c r="M553" i="32"/>
  <c r="M559" i="32"/>
  <c r="M574" i="32"/>
  <c r="M552" i="32"/>
  <c r="I560" i="32"/>
  <c r="I561" i="32"/>
  <c r="I657" i="32"/>
  <c r="H560" i="32"/>
  <c r="H657" i="32"/>
  <c r="O559" i="32"/>
  <c r="O574" i="32"/>
  <c r="O552" i="32"/>
  <c r="O553" i="32"/>
  <c r="J676" i="32"/>
  <c r="I677" i="32"/>
  <c r="I679" i="32" s="1"/>
  <c r="I575" i="32"/>
  <c r="I582" i="32"/>
  <c r="I633" i="32" s="1"/>
  <c r="J685" i="32"/>
  <c r="J687" i="32" s="1"/>
  <c r="K684" i="32"/>
  <c r="J663" i="32"/>
  <c r="O711" i="32"/>
  <c r="O710" i="32"/>
  <c r="N553" i="32"/>
  <c r="N574" i="32"/>
  <c r="N552" i="32"/>
  <c r="N559" i="32"/>
  <c r="G559" i="32"/>
  <c r="G574" i="32"/>
  <c r="G552" i="32"/>
  <c r="G553" i="32"/>
  <c r="K574" i="32"/>
  <c r="K552" i="32"/>
  <c r="K553" i="32"/>
  <c r="K559" i="32"/>
  <c r="O696" i="32"/>
  <c r="O697" i="32" s="1"/>
  <c r="N697" i="32"/>
  <c r="N699" i="32" s="1"/>
  <c r="F553" i="32"/>
  <c r="F574" i="32"/>
  <c r="F559" i="32"/>
  <c r="F552" i="32"/>
  <c r="L559" i="32"/>
  <c r="L574" i="32"/>
  <c r="L552" i="32"/>
  <c r="L553" i="32"/>
  <c r="C574" i="32"/>
  <c r="C552" i="32"/>
  <c r="C553" i="32"/>
  <c r="C559" i="32"/>
  <c r="B574" i="32"/>
  <c r="B552" i="32"/>
  <c r="B559" i="32"/>
  <c r="H553" i="32"/>
  <c r="E553" i="32"/>
  <c r="E559" i="32"/>
  <c r="E574" i="32"/>
  <c r="E552" i="32"/>
  <c r="N701" i="32"/>
  <c r="N703" i="32" s="1"/>
  <c r="O700" i="32"/>
  <c r="O701" i="32" s="1"/>
  <c r="G673" i="32"/>
  <c r="G675" i="32" s="1"/>
  <c r="H672" i="32"/>
  <c r="E668" i="30"/>
  <c r="H668" i="30"/>
  <c r="K668" i="30"/>
  <c r="C668" i="30"/>
  <c r="B668" i="30"/>
  <c r="J668" i="30"/>
  <c r="M668" i="30"/>
  <c r="F668" i="30"/>
  <c r="D668" i="30"/>
  <c r="N668" i="30"/>
  <c r="I668" i="30"/>
  <c r="G668" i="30"/>
  <c r="L668" i="30"/>
  <c r="K693" i="30"/>
  <c r="K695" i="30" s="1"/>
  <c r="L692" i="30"/>
  <c r="H681" i="30"/>
  <c r="H683" i="30" s="1"/>
  <c r="I680" i="30"/>
  <c r="M663" i="30"/>
  <c r="O433" i="30"/>
  <c r="O640" i="30"/>
  <c r="O639" i="30"/>
  <c r="B560" i="30"/>
  <c r="B657" i="30"/>
  <c r="O702" i="30"/>
  <c r="O703" i="30"/>
  <c r="G575" i="30"/>
  <c r="G582" i="30"/>
  <c r="G633" i="30" s="1"/>
  <c r="B575" i="30"/>
  <c r="B582" i="30"/>
  <c r="B633" i="30" s="1"/>
  <c r="N696" i="30"/>
  <c r="M697" i="30"/>
  <c r="M699" i="30" s="1"/>
  <c r="N559" i="30"/>
  <c r="N574" i="30"/>
  <c r="N553" i="30"/>
  <c r="N552" i="30"/>
  <c r="D553" i="30"/>
  <c r="D574" i="30"/>
  <c r="D552" i="30"/>
  <c r="D559" i="30"/>
  <c r="L553" i="30"/>
  <c r="L574" i="30"/>
  <c r="L559" i="30"/>
  <c r="L552" i="30"/>
  <c r="H676" i="30"/>
  <c r="G677" i="30"/>
  <c r="G679" i="30" s="1"/>
  <c r="H560" i="30"/>
  <c r="H561" i="30"/>
  <c r="H657" i="30"/>
  <c r="E574" i="30"/>
  <c r="E552" i="30"/>
  <c r="E553" i="30"/>
  <c r="E559" i="30"/>
  <c r="I663" i="30"/>
  <c r="C553" i="30"/>
  <c r="C552" i="30"/>
  <c r="C574" i="30"/>
  <c r="C559" i="30"/>
  <c r="O574" i="30"/>
  <c r="O553" i="30"/>
  <c r="O552" i="30"/>
  <c r="O559" i="30"/>
  <c r="M574" i="30"/>
  <c r="M552" i="30"/>
  <c r="M553" i="30"/>
  <c r="M559" i="30"/>
  <c r="F559" i="30"/>
  <c r="G561" i="30" s="1"/>
  <c r="F574" i="30"/>
  <c r="F553" i="30"/>
  <c r="F552" i="30"/>
  <c r="E663" i="30"/>
  <c r="O704" i="30"/>
  <c r="O705" i="30" s="1"/>
  <c r="N705" i="30"/>
  <c r="N707" i="30" s="1"/>
  <c r="K559" i="30"/>
  <c r="K553" i="30"/>
  <c r="K552" i="30"/>
  <c r="K574" i="30"/>
  <c r="J561" i="30"/>
  <c r="J560" i="30"/>
  <c r="J657" i="30"/>
  <c r="G673" i="30"/>
  <c r="G675" i="30" s="1"/>
  <c r="H672" i="30"/>
  <c r="K685" i="30"/>
  <c r="K687" i="30" s="1"/>
  <c r="L684" i="30"/>
  <c r="H575" i="30"/>
  <c r="H582" i="30"/>
  <c r="H633" i="30" s="1"/>
  <c r="P656" i="30"/>
  <c r="G663" i="30"/>
  <c r="J575" i="30"/>
  <c r="J582" i="30"/>
  <c r="J633" i="30" s="1"/>
  <c r="I575" i="30"/>
  <c r="I582" i="30"/>
  <c r="I633" i="30" s="1"/>
  <c r="M688" i="30"/>
  <c r="L689" i="30"/>
  <c r="L691" i="30" s="1"/>
  <c r="G560" i="30"/>
  <c r="G657" i="30"/>
  <c r="I560" i="30"/>
  <c r="I561" i="30"/>
  <c r="I657" i="30"/>
  <c r="N656" i="26"/>
  <c r="N653" i="26"/>
  <c r="D433" i="29"/>
  <c r="D639" i="29"/>
  <c r="G653" i="29"/>
  <c r="D640" i="29"/>
  <c r="G656" i="29"/>
  <c r="M645" i="29"/>
  <c r="G650" i="29"/>
  <c r="I663" i="28"/>
  <c r="D663" i="29"/>
  <c r="F663" i="29"/>
  <c r="K663" i="29"/>
  <c r="P658" i="29"/>
  <c r="J668" i="29" s="1"/>
  <c r="F677" i="29"/>
  <c r="F679" i="29" s="1"/>
  <c r="G676" i="29"/>
  <c r="N709" i="29"/>
  <c r="N711" i="29" s="1"/>
  <c r="O708" i="29"/>
  <c r="O709" i="29" s="1"/>
  <c r="C663" i="29"/>
  <c r="H663" i="29"/>
  <c r="G433" i="29"/>
  <c r="G639" i="29"/>
  <c r="G640" i="29"/>
  <c r="E433" i="29"/>
  <c r="E639" i="29"/>
  <c r="E640" i="29"/>
  <c r="I433" i="29"/>
  <c r="I640" i="29"/>
  <c r="I639" i="29"/>
  <c r="M433" i="29"/>
  <c r="M639" i="29"/>
  <c r="M640" i="29"/>
  <c r="C433" i="29"/>
  <c r="C640" i="29"/>
  <c r="C639" i="29"/>
  <c r="K433" i="29"/>
  <c r="K640" i="29"/>
  <c r="K639" i="29"/>
  <c r="O432" i="29"/>
  <c r="O430" i="29"/>
  <c r="E663" i="29"/>
  <c r="O663" i="29"/>
  <c r="L663" i="29"/>
  <c r="H551" i="29"/>
  <c r="H513" i="29"/>
  <c r="H512" i="29"/>
  <c r="M551" i="29"/>
  <c r="N553" i="29" s="1"/>
  <c r="M512" i="29"/>
  <c r="M513" i="29"/>
  <c r="I663" i="29"/>
  <c r="G574" i="29"/>
  <c r="G552" i="29"/>
  <c r="G553" i="29"/>
  <c r="G559" i="29"/>
  <c r="K551" i="29"/>
  <c r="K512" i="29"/>
  <c r="K513" i="29"/>
  <c r="L551" i="29"/>
  <c r="L512" i="29"/>
  <c r="L513" i="29"/>
  <c r="F673" i="29"/>
  <c r="F675" i="29" s="1"/>
  <c r="G672" i="29"/>
  <c r="P656" i="29"/>
  <c r="G663" i="29"/>
  <c r="O714" i="29"/>
  <c r="O715" i="29"/>
  <c r="M701" i="29"/>
  <c r="M703" i="29" s="1"/>
  <c r="N700" i="29"/>
  <c r="J689" i="29"/>
  <c r="J691" i="29" s="1"/>
  <c r="K688" i="29"/>
  <c r="B559" i="29"/>
  <c r="B574" i="29"/>
  <c r="B552" i="29"/>
  <c r="D551" i="29"/>
  <c r="D512" i="29"/>
  <c r="D513" i="29"/>
  <c r="N663" i="29"/>
  <c r="J663" i="29"/>
  <c r="M663" i="29"/>
  <c r="N574" i="29"/>
  <c r="N552" i="29"/>
  <c r="N559" i="29"/>
  <c r="H681" i="29"/>
  <c r="H683" i="29" s="1"/>
  <c r="I680" i="29"/>
  <c r="F574" i="29"/>
  <c r="F552" i="29"/>
  <c r="F559" i="29"/>
  <c r="C551" i="29"/>
  <c r="C512" i="29"/>
  <c r="C513" i="29"/>
  <c r="J551" i="29"/>
  <c r="J513" i="29"/>
  <c r="J512" i="29"/>
  <c r="O551" i="29"/>
  <c r="O512" i="29"/>
  <c r="O513" i="29"/>
  <c r="J693" i="29"/>
  <c r="J695" i="29" s="1"/>
  <c r="K692" i="29"/>
  <c r="E551" i="29"/>
  <c r="F553" i="29" s="1"/>
  <c r="E512" i="29"/>
  <c r="E513" i="29"/>
  <c r="I685" i="29"/>
  <c r="I687" i="29" s="1"/>
  <c r="J684" i="29"/>
  <c r="M696" i="29"/>
  <c r="L697" i="29"/>
  <c r="L699" i="29" s="1"/>
  <c r="I551" i="29"/>
  <c r="I513" i="29"/>
  <c r="I512" i="29"/>
  <c r="P658" i="28"/>
  <c r="H668" i="28" s="1"/>
  <c r="K688" i="28"/>
  <c r="K689" i="28" s="1"/>
  <c r="K691" i="28" s="1"/>
  <c r="E663" i="28"/>
  <c r="K663" i="28"/>
  <c r="I645" i="28"/>
  <c r="F645" i="28"/>
  <c r="G574" i="28"/>
  <c r="G559" i="28"/>
  <c r="G552" i="28"/>
  <c r="O708" i="28"/>
  <c r="O709" i="28" s="1"/>
  <c r="N709" i="28"/>
  <c r="N711" i="28" s="1"/>
  <c r="C574" i="28"/>
  <c r="C559" i="28"/>
  <c r="C552" i="28"/>
  <c r="F663" i="28"/>
  <c r="L697" i="28"/>
  <c r="L699" i="28" s="1"/>
  <c r="M696" i="28"/>
  <c r="G650" i="28"/>
  <c r="G656" i="28"/>
  <c r="G653" i="28"/>
  <c r="O663" i="28"/>
  <c r="H650" i="28"/>
  <c r="H663" i="28" s="1"/>
  <c r="E513" i="28"/>
  <c r="E551" i="28"/>
  <c r="E512" i="28"/>
  <c r="L688" i="28"/>
  <c r="H681" i="28"/>
  <c r="H683" i="28" s="1"/>
  <c r="I680" i="28"/>
  <c r="O706" i="28"/>
  <c r="O707" i="28"/>
  <c r="J653" i="28"/>
  <c r="J656" i="28"/>
  <c r="J650" i="28"/>
  <c r="K551" i="28"/>
  <c r="K513" i="28"/>
  <c r="K512" i="28"/>
  <c r="O512" i="28"/>
  <c r="O551" i="28"/>
  <c r="O513" i="28"/>
  <c r="I685" i="28"/>
  <c r="I687" i="28" s="1"/>
  <c r="J684" i="28"/>
  <c r="G677" i="28"/>
  <c r="G679" i="28" s="1"/>
  <c r="H676" i="28"/>
  <c r="M513" i="28"/>
  <c r="M551" i="28"/>
  <c r="M512" i="28"/>
  <c r="L650" i="28"/>
  <c r="L656" i="28"/>
  <c r="L653" i="28"/>
  <c r="J693" i="28"/>
  <c r="J695" i="28" s="1"/>
  <c r="K692" i="28"/>
  <c r="H513" i="28"/>
  <c r="H512" i="28"/>
  <c r="H551" i="28"/>
  <c r="I553" i="28" s="1"/>
  <c r="B653" i="28"/>
  <c r="B656" i="28"/>
  <c r="B512" i="28"/>
  <c r="B551" i="28"/>
  <c r="C553" i="28" s="1"/>
  <c r="C650" i="28"/>
  <c r="C663" i="28" s="1"/>
  <c r="N663" i="28"/>
  <c r="M701" i="28"/>
  <c r="M703" i="28" s="1"/>
  <c r="N700" i="28"/>
  <c r="D551" i="28"/>
  <c r="D513" i="28"/>
  <c r="D512" i="28"/>
  <c r="N551" i="28"/>
  <c r="N512" i="28"/>
  <c r="N513" i="28"/>
  <c r="G673" i="28"/>
  <c r="G675" i="28" s="1"/>
  <c r="H672" i="28"/>
  <c r="D650" i="28"/>
  <c r="D656" i="28"/>
  <c r="D653" i="28"/>
  <c r="M663" i="28"/>
  <c r="I552" i="28"/>
  <c r="I574" i="28"/>
  <c r="I559" i="28"/>
  <c r="L551" i="28"/>
  <c r="L513" i="28"/>
  <c r="L512" i="28"/>
  <c r="J512" i="28"/>
  <c r="J513" i="28"/>
  <c r="J551" i="28"/>
  <c r="F512" i="28"/>
  <c r="F513" i="28"/>
  <c r="F551" i="28"/>
  <c r="O714" i="28"/>
  <c r="O715" i="28"/>
  <c r="I513" i="28"/>
  <c r="K663" i="27"/>
  <c r="N663" i="27"/>
  <c r="L663" i="27"/>
  <c r="C663" i="27"/>
  <c r="M663" i="27"/>
  <c r="H680" i="27"/>
  <c r="G681" i="27"/>
  <c r="G683" i="27" s="1"/>
  <c r="F653" i="27"/>
  <c r="P658" i="27"/>
  <c r="I668" i="27" s="1"/>
  <c r="F656" i="27"/>
  <c r="F663" i="27" s="1"/>
  <c r="O432" i="27"/>
  <c r="O430" i="27"/>
  <c r="N433" i="27"/>
  <c r="N639" i="27"/>
  <c r="N640" i="27"/>
  <c r="M433" i="27"/>
  <c r="M639" i="27"/>
  <c r="M640" i="27"/>
  <c r="L433" i="27"/>
  <c r="L640" i="27"/>
  <c r="L639" i="27"/>
  <c r="M551" i="27"/>
  <c r="M512" i="27"/>
  <c r="M513" i="27"/>
  <c r="I663" i="27"/>
  <c r="K551" i="27"/>
  <c r="K512" i="27"/>
  <c r="K513" i="27"/>
  <c r="P656" i="27"/>
  <c r="G663" i="27"/>
  <c r="B559" i="27"/>
  <c r="B574" i="27"/>
  <c r="B552" i="27"/>
  <c r="J551" i="27"/>
  <c r="J513" i="27"/>
  <c r="J512" i="27"/>
  <c r="D551" i="27"/>
  <c r="D512" i="27"/>
  <c r="D513" i="27"/>
  <c r="O708" i="27"/>
  <c r="O709" i="27" s="1"/>
  <c r="N709" i="27"/>
  <c r="N711" i="27" s="1"/>
  <c r="H685" i="27"/>
  <c r="H687" i="27" s="1"/>
  <c r="I684" i="27"/>
  <c r="J689" i="27"/>
  <c r="J691" i="27" s="1"/>
  <c r="K688" i="27"/>
  <c r="I553" i="27"/>
  <c r="I559" i="27"/>
  <c r="I574" i="27"/>
  <c r="I552" i="27"/>
  <c r="G677" i="27"/>
  <c r="G679" i="27" s="1"/>
  <c r="H676" i="27"/>
  <c r="H663" i="27"/>
  <c r="G551" i="27"/>
  <c r="H553" i="27" s="1"/>
  <c r="G512" i="27"/>
  <c r="G513" i="27"/>
  <c r="O551" i="27"/>
  <c r="O512" i="27"/>
  <c r="O513" i="27"/>
  <c r="C551" i="27"/>
  <c r="C512" i="27"/>
  <c r="C513" i="27"/>
  <c r="D663" i="27"/>
  <c r="F513" i="27"/>
  <c r="F551" i="27"/>
  <c r="F512" i="27"/>
  <c r="O700" i="27"/>
  <c r="O701" i="27" s="1"/>
  <c r="N701" i="27"/>
  <c r="N703" i="27" s="1"/>
  <c r="N513" i="27"/>
  <c r="N551" i="27"/>
  <c r="N512" i="27"/>
  <c r="E663" i="27"/>
  <c r="G673" i="27"/>
  <c r="G675" i="27" s="1"/>
  <c r="H672" i="27"/>
  <c r="N704" i="27"/>
  <c r="M705" i="27"/>
  <c r="M707" i="27" s="1"/>
  <c r="L551" i="27"/>
  <c r="L513" i="27"/>
  <c r="L512" i="27"/>
  <c r="E551" i="27"/>
  <c r="E512" i="27"/>
  <c r="E513" i="27"/>
  <c r="M696" i="27"/>
  <c r="L697" i="27"/>
  <c r="L699" i="27" s="1"/>
  <c r="L693" i="27"/>
  <c r="L695" i="27" s="1"/>
  <c r="M692" i="27"/>
  <c r="H559" i="27"/>
  <c r="H574" i="27"/>
  <c r="H552" i="27"/>
  <c r="J663" i="27"/>
  <c r="BC125" i="24"/>
  <c r="B429" i="24" s="1"/>
  <c r="BK125" i="24"/>
  <c r="I605" i="24"/>
  <c r="C606" i="24"/>
  <c r="K606" i="24"/>
  <c r="E607" i="24"/>
  <c r="M607" i="24"/>
  <c r="G608" i="24"/>
  <c r="O608" i="24"/>
  <c r="I692" i="24"/>
  <c r="J692" i="24" s="1"/>
  <c r="J693" i="24" s="1"/>
  <c r="J695" i="24" s="1"/>
  <c r="L704" i="24"/>
  <c r="M704" i="24" s="1"/>
  <c r="I568" i="25"/>
  <c r="L511" i="25"/>
  <c r="G505" i="25"/>
  <c r="C556" i="25"/>
  <c r="L504" i="25"/>
  <c r="AO125" i="25"/>
  <c r="E431" i="25" s="1"/>
  <c r="S123" i="24"/>
  <c r="K417" i="24" s="1"/>
  <c r="BD125" i="24"/>
  <c r="C367" i="24"/>
  <c r="K367" i="24"/>
  <c r="I379" i="24"/>
  <c r="B490" i="24"/>
  <c r="J490" i="24"/>
  <c r="L496" i="24"/>
  <c r="B588" i="24"/>
  <c r="J588" i="24"/>
  <c r="J697" i="25"/>
  <c r="J699" i="25" s="1"/>
  <c r="K696" i="25"/>
  <c r="K123" i="24"/>
  <c r="AY123" i="24"/>
  <c r="C417" i="24" s="1"/>
  <c r="AB123" i="24"/>
  <c r="H420" i="24" s="1"/>
  <c r="I445" i="24"/>
  <c r="K478" i="24"/>
  <c r="C484" i="24"/>
  <c r="K484" i="24"/>
  <c r="C490" i="24"/>
  <c r="K490" i="24"/>
  <c r="K496" i="24"/>
  <c r="L567" i="24"/>
  <c r="K588" i="24"/>
  <c r="K603" i="24" s="1"/>
  <c r="G644" i="25"/>
  <c r="F504" i="25"/>
  <c r="L644" i="25"/>
  <c r="M433" i="26"/>
  <c r="M639" i="26"/>
  <c r="E123" i="24"/>
  <c r="E125" i="24" s="1"/>
  <c r="N431" i="24" s="1"/>
  <c r="M123" i="24"/>
  <c r="M125" i="24" s="1"/>
  <c r="L431" i="24" s="1"/>
  <c r="U123" i="24"/>
  <c r="U125" i="24" s="1"/>
  <c r="J431" i="24" s="1"/>
  <c r="AC123" i="24"/>
  <c r="AC125" i="24" s="1"/>
  <c r="H431" i="24" s="1"/>
  <c r="AK123" i="24"/>
  <c r="AK125" i="24" s="1"/>
  <c r="F431" i="24" s="1"/>
  <c r="AS123" i="24"/>
  <c r="AS125" i="24" s="1"/>
  <c r="D431" i="24" s="1"/>
  <c r="BA123" i="24"/>
  <c r="BA125" i="24" s="1"/>
  <c r="B431" i="24" s="1"/>
  <c r="BG125" i="24"/>
  <c r="H355" i="24"/>
  <c r="H361" i="24"/>
  <c r="C373" i="24"/>
  <c r="K373" i="24"/>
  <c r="H385" i="24"/>
  <c r="F391" i="24"/>
  <c r="N391" i="24"/>
  <c r="D458" i="24"/>
  <c r="L458" i="24"/>
  <c r="D472" i="24"/>
  <c r="L472" i="24"/>
  <c r="N472" i="24"/>
  <c r="D478" i="24"/>
  <c r="L478" i="24"/>
  <c r="D484" i="24"/>
  <c r="L484" i="24"/>
  <c r="I536" i="24"/>
  <c r="E567" i="24"/>
  <c r="E568" i="24" s="1"/>
  <c r="M567" i="24"/>
  <c r="O567" i="24"/>
  <c r="M581" i="24"/>
  <c r="O581" i="24"/>
  <c r="G643" i="25"/>
  <c r="L538" i="25"/>
  <c r="L643" i="25"/>
  <c r="AQ123" i="24"/>
  <c r="E417" i="24" s="1"/>
  <c r="L123" i="24"/>
  <c r="L420" i="24" s="1"/>
  <c r="L421" i="24" s="1"/>
  <c r="AR123" i="24"/>
  <c r="D420" i="24" s="1"/>
  <c r="D421" i="24" s="1"/>
  <c r="F123" i="24"/>
  <c r="F125" i="24" s="1"/>
  <c r="N430" i="24" s="1"/>
  <c r="N123" i="24"/>
  <c r="N125" i="24" s="1"/>
  <c r="L430" i="24" s="1"/>
  <c r="V123" i="24"/>
  <c r="V125" i="24" s="1"/>
  <c r="J430" i="24" s="1"/>
  <c r="AD123" i="24"/>
  <c r="AD125" i="24" s="1"/>
  <c r="H430" i="24" s="1"/>
  <c r="AL123" i="24"/>
  <c r="AL125" i="24" s="1"/>
  <c r="F430" i="24" s="1"/>
  <c r="AT123" i="24"/>
  <c r="AT125" i="24" s="1"/>
  <c r="D430" i="24" s="1"/>
  <c r="BB123" i="24"/>
  <c r="BB125" i="24" s="1"/>
  <c r="B430" i="24" s="1"/>
  <c r="H427" i="24"/>
  <c r="BH125" i="24"/>
  <c r="I361" i="24"/>
  <c r="F520" i="24"/>
  <c r="B528" i="24"/>
  <c r="J528" i="24"/>
  <c r="D528" i="24"/>
  <c r="E530" i="24" s="1"/>
  <c r="F581" i="24"/>
  <c r="M605" i="24"/>
  <c r="K608" i="24"/>
  <c r="B568" i="25"/>
  <c r="J529" i="25"/>
  <c r="G511" i="25"/>
  <c r="I125" i="25"/>
  <c r="M431" i="25" s="1"/>
  <c r="O125" i="25"/>
  <c r="L429" i="25" s="1"/>
  <c r="H529" i="25"/>
  <c r="AA123" i="24"/>
  <c r="T123" i="24"/>
  <c r="J420" i="24" s="1"/>
  <c r="AZ123" i="24"/>
  <c r="B420" i="24" s="1"/>
  <c r="H391" i="24"/>
  <c r="C123" i="24"/>
  <c r="AI123" i="24"/>
  <c r="G417" i="24" s="1"/>
  <c r="D123" i="24"/>
  <c r="N420" i="24" s="1"/>
  <c r="N421" i="24" s="1"/>
  <c r="AJ123" i="24"/>
  <c r="F420" i="24" s="1"/>
  <c r="F421" i="24" s="1"/>
  <c r="C355" i="24"/>
  <c r="K355" i="24"/>
  <c r="C361" i="24"/>
  <c r="K361" i="24"/>
  <c r="H367" i="24"/>
  <c r="F373" i="24"/>
  <c r="N373" i="24"/>
  <c r="F379" i="24"/>
  <c r="N379" i="24"/>
  <c r="C385" i="24"/>
  <c r="K385" i="24"/>
  <c r="I391" i="24"/>
  <c r="D545" i="25"/>
  <c r="E555" i="25"/>
  <c r="L530" i="25"/>
  <c r="H568" i="25"/>
  <c r="C639" i="25"/>
  <c r="O522" i="25"/>
  <c r="H484" i="24"/>
  <c r="M536" i="24"/>
  <c r="O536" i="24"/>
  <c r="H695" i="24"/>
  <c r="C640" i="25"/>
  <c r="M530" i="25"/>
  <c r="M522" i="25"/>
  <c r="F665" i="26"/>
  <c r="P658" i="26"/>
  <c r="O668" i="26" s="1"/>
  <c r="D665" i="26"/>
  <c r="G665" i="26"/>
  <c r="C665" i="26"/>
  <c r="L650" i="26"/>
  <c r="L663" i="26" s="1"/>
  <c r="H665" i="26"/>
  <c r="I665" i="26"/>
  <c r="E665" i="26"/>
  <c r="B665" i="26"/>
  <c r="M665" i="26"/>
  <c r="J665" i="26"/>
  <c r="N665" i="26"/>
  <c r="K665" i="26"/>
  <c r="O665" i="26"/>
  <c r="L696" i="26"/>
  <c r="K697" i="26"/>
  <c r="K699" i="26" s="1"/>
  <c r="I663" i="26"/>
  <c r="N650" i="26"/>
  <c r="N663" i="26" s="1"/>
  <c r="O663" i="26"/>
  <c r="I645" i="26"/>
  <c r="L433" i="26"/>
  <c r="L640" i="26"/>
  <c r="L639" i="26"/>
  <c r="N433" i="26"/>
  <c r="N639" i="26"/>
  <c r="N640" i="26"/>
  <c r="J639" i="26"/>
  <c r="J640" i="26"/>
  <c r="J433" i="26"/>
  <c r="F433" i="26"/>
  <c r="F639" i="26"/>
  <c r="F640" i="26"/>
  <c r="D433" i="26"/>
  <c r="D640" i="26"/>
  <c r="D639" i="26"/>
  <c r="B639" i="26"/>
  <c r="B640" i="26"/>
  <c r="B433" i="26"/>
  <c r="H433" i="26"/>
  <c r="H639" i="26"/>
  <c r="H640" i="26"/>
  <c r="O430" i="26"/>
  <c r="O432" i="26"/>
  <c r="I685" i="26"/>
  <c r="I687" i="26" s="1"/>
  <c r="J684" i="26"/>
  <c r="K574" i="26"/>
  <c r="K552" i="26"/>
  <c r="K553" i="26"/>
  <c r="K559" i="26"/>
  <c r="F673" i="26"/>
  <c r="F675" i="26" s="1"/>
  <c r="G672" i="26"/>
  <c r="B552" i="26"/>
  <c r="B559" i="26"/>
  <c r="B574" i="26"/>
  <c r="H663" i="26"/>
  <c r="G574" i="26"/>
  <c r="G552" i="26"/>
  <c r="G559" i="26"/>
  <c r="G663" i="26"/>
  <c r="C551" i="26"/>
  <c r="C512" i="26"/>
  <c r="C513" i="26"/>
  <c r="F663" i="26"/>
  <c r="J663" i="26"/>
  <c r="J689" i="26"/>
  <c r="J691" i="26" s="1"/>
  <c r="K688" i="26"/>
  <c r="O512" i="26"/>
  <c r="O551" i="26"/>
  <c r="O513" i="26"/>
  <c r="I551" i="26"/>
  <c r="I513" i="26"/>
  <c r="I512" i="26"/>
  <c r="M551" i="26"/>
  <c r="M513" i="26"/>
  <c r="M512" i="26"/>
  <c r="H677" i="26"/>
  <c r="H679" i="26" s="1"/>
  <c r="I676" i="26"/>
  <c r="D663" i="26"/>
  <c r="E551" i="26"/>
  <c r="E513" i="26"/>
  <c r="E512" i="26"/>
  <c r="I681" i="26"/>
  <c r="I683" i="26" s="1"/>
  <c r="J680" i="26"/>
  <c r="E650" i="26"/>
  <c r="E656" i="26"/>
  <c r="E653" i="26"/>
  <c r="K653" i="26"/>
  <c r="K650" i="26"/>
  <c r="K656" i="26"/>
  <c r="D551" i="26"/>
  <c r="D513" i="26"/>
  <c r="D512" i="26"/>
  <c r="C653" i="26"/>
  <c r="C650" i="26"/>
  <c r="C656" i="26"/>
  <c r="O704" i="26"/>
  <c r="O705" i="26" s="1"/>
  <c r="N705" i="26"/>
  <c r="N707" i="26" s="1"/>
  <c r="M701" i="26"/>
  <c r="M703" i="26" s="1"/>
  <c r="N700" i="26"/>
  <c r="L551" i="26"/>
  <c r="L513" i="26"/>
  <c r="L512" i="26"/>
  <c r="N551" i="26"/>
  <c r="N513" i="26"/>
  <c r="N512" i="26"/>
  <c r="H551" i="26"/>
  <c r="H513" i="26"/>
  <c r="H512" i="26"/>
  <c r="O714" i="26"/>
  <c r="O715" i="26"/>
  <c r="F645" i="26"/>
  <c r="M650" i="26"/>
  <c r="M656" i="26"/>
  <c r="M653" i="26"/>
  <c r="J574" i="26"/>
  <c r="J553" i="26"/>
  <c r="J552" i="26"/>
  <c r="J559" i="26"/>
  <c r="F551" i="26"/>
  <c r="G553" i="26" s="1"/>
  <c r="F513" i="26"/>
  <c r="F512" i="26"/>
  <c r="K693" i="26"/>
  <c r="K695" i="26" s="1"/>
  <c r="L692" i="26"/>
  <c r="M704" i="25"/>
  <c r="L705" i="25"/>
  <c r="L707" i="25" s="1"/>
  <c r="N634" i="25"/>
  <c r="H649" i="25"/>
  <c r="H653" i="25" s="1"/>
  <c r="H597" i="25"/>
  <c r="H603" i="25"/>
  <c r="N649" i="25"/>
  <c r="N656" i="25" s="1"/>
  <c r="H632" i="25"/>
  <c r="O590" i="25"/>
  <c r="F589" i="25"/>
  <c r="J568" i="25"/>
  <c r="C545" i="25"/>
  <c r="L521" i="25"/>
  <c r="B504" i="25"/>
  <c r="F634" i="25"/>
  <c r="I572" i="25"/>
  <c r="N530" i="25"/>
  <c r="I545" i="25"/>
  <c r="K522" i="25"/>
  <c r="N556" i="25"/>
  <c r="F568" i="25"/>
  <c r="L568" i="25"/>
  <c r="H545" i="25"/>
  <c r="F649" i="25"/>
  <c r="F650" i="25" s="1"/>
  <c r="F529" i="25"/>
  <c r="G573" i="25"/>
  <c r="G537" i="25"/>
  <c r="M529" i="25"/>
  <c r="E557" i="25"/>
  <c r="E572" i="25"/>
  <c r="J505" i="25"/>
  <c r="N558" i="25"/>
  <c r="J556" i="25"/>
  <c r="M589" i="25"/>
  <c r="J573" i="25"/>
  <c r="J558" i="25"/>
  <c r="M597" i="25"/>
  <c r="D555" i="25"/>
  <c r="H589" i="25"/>
  <c r="N603" i="25"/>
  <c r="J644" i="25"/>
  <c r="J645" i="25" s="1"/>
  <c r="H573" i="25"/>
  <c r="F545" i="25"/>
  <c r="K505" i="25"/>
  <c r="L570" i="25"/>
  <c r="L555" i="25"/>
  <c r="AB125" i="25"/>
  <c r="H432" i="25" s="1"/>
  <c r="H420" i="25"/>
  <c r="H421" i="25" s="1"/>
  <c r="AP125" i="25"/>
  <c r="E430" i="25" s="1"/>
  <c r="E418" i="25"/>
  <c r="G640" i="25"/>
  <c r="M639" i="25"/>
  <c r="K640" i="25"/>
  <c r="AR125" i="25"/>
  <c r="D432" i="25" s="1"/>
  <c r="D420" i="25"/>
  <c r="D421" i="25" s="1"/>
  <c r="R125" i="25"/>
  <c r="K430" i="25" s="1"/>
  <c r="K418" i="25"/>
  <c r="AM125" i="25"/>
  <c r="F429" i="25" s="1"/>
  <c r="F417" i="25"/>
  <c r="AK125" i="25"/>
  <c r="F431" i="25" s="1"/>
  <c r="F419" i="25"/>
  <c r="G639" i="25"/>
  <c r="K639" i="25"/>
  <c r="AJ125" i="25"/>
  <c r="F432" i="25" s="1"/>
  <c r="F420" i="25"/>
  <c r="F421" i="25" s="1"/>
  <c r="G125" i="25"/>
  <c r="N429" i="25" s="1"/>
  <c r="AQ125" i="25"/>
  <c r="E429" i="25" s="1"/>
  <c r="E417" i="25"/>
  <c r="J125" i="25"/>
  <c r="M430" i="25" s="1"/>
  <c r="M418" i="25"/>
  <c r="AI125" i="25"/>
  <c r="G429" i="25" s="1"/>
  <c r="G417" i="25"/>
  <c r="D645" i="25"/>
  <c r="T125" i="25"/>
  <c r="J432" i="25" s="1"/>
  <c r="J420" i="25"/>
  <c r="J421" i="25" s="1"/>
  <c r="AA125" i="25"/>
  <c r="I429" i="25" s="1"/>
  <c r="I417" i="25"/>
  <c r="AL125" i="25"/>
  <c r="F430" i="25" s="1"/>
  <c r="F418" i="25"/>
  <c r="M640" i="25"/>
  <c r="P655" i="25"/>
  <c r="I665" i="25" s="1"/>
  <c r="L125" i="25"/>
  <c r="L432" i="25" s="1"/>
  <c r="L420" i="25"/>
  <c r="L421" i="25" s="1"/>
  <c r="K125" i="25"/>
  <c r="M429" i="25" s="1"/>
  <c r="M417" i="25"/>
  <c r="AX125" i="25"/>
  <c r="C430" i="25" s="1"/>
  <c r="C418" i="25"/>
  <c r="B125" i="25"/>
  <c r="O420" i="25"/>
  <c r="O421" i="25" s="1"/>
  <c r="O418" i="25"/>
  <c r="BB125" i="25"/>
  <c r="B430" i="25" s="1"/>
  <c r="B418" i="25"/>
  <c r="C125" i="25"/>
  <c r="O429" i="25" s="1"/>
  <c r="O417" i="25"/>
  <c r="AD125" i="25"/>
  <c r="H430" i="25" s="1"/>
  <c r="H418" i="25"/>
  <c r="AH125" i="25"/>
  <c r="G430" i="25" s="1"/>
  <c r="G418" i="25"/>
  <c r="AT125" i="25"/>
  <c r="D430" i="25" s="1"/>
  <c r="D418" i="25"/>
  <c r="AZ125" i="25"/>
  <c r="B432" i="25" s="1"/>
  <c r="B420" i="25"/>
  <c r="B421" i="25" s="1"/>
  <c r="W125" i="25"/>
  <c r="J429" i="25" s="1"/>
  <c r="D125" i="25"/>
  <c r="N432" i="25" s="1"/>
  <c r="N420" i="25"/>
  <c r="N421" i="25" s="1"/>
  <c r="Z125" i="25"/>
  <c r="I430" i="25" s="1"/>
  <c r="I418" i="25"/>
  <c r="G677" i="25"/>
  <c r="G679" i="25" s="1"/>
  <c r="H676" i="25"/>
  <c r="H685" i="25"/>
  <c r="H687" i="25" s="1"/>
  <c r="I684" i="25"/>
  <c r="D589" i="25"/>
  <c r="N545" i="25"/>
  <c r="D597" i="25"/>
  <c r="G649" i="25"/>
  <c r="G634" i="25"/>
  <c r="G589" i="25"/>
  <c r="G632" i="25"/>
  <c r="G590" i="25"/>
  <c r="H590" i="25"/>
  <c r="C642" i="25"/>
  <c r="C645" i="25" s="1"/>
  <c r="C658" i="25"/>
  <c r="C511" i="25"/>
  <c r="D513" i="25" s="1"/>
  <c r="C466" i="25"/>
  <c r="D466" i="25"/>
  <c r="K521" i="25"/>
  <c r="D573" i="25"/>
  <c r="D558" i="25"/>
  <c r="L529" i="25"/>
  <c r="G568" i="25"/>
  <c r="C555" i="25"/>
  <c r="C570" i="25"/>
  <c r="B529" i="25"/>
  <c r="J545" i="25"/>
  <c r="O645" i="25"/>
  <c r="K537" i="25"/>
  <c r="O551" i="25"/>
  <c r="O512" i="25"/>
  <c r="E642" i="25"/>
  <c r="E645" i="25" s="1"/>
  <c r="E511" i="25"/>
  <c r="E466" i="25"/>
  <c r="E568" i="25"/>
  <c r="J693" i="25"/>
  <c r="J695" i="25" s="1"/>
  <c r="K692" i="25"/>
  <c r="I689" i="25"/>
  <c r="I691" i="25" s="1"/>
  <c r="J688" i="25"/>
  <c r="C653" i="25"/>
  <c r="C650" i="25"/>
  <c r="C656" i="25"/>
  <c r="J656" i="25"/>
  <c r="J653" i="25"/>
  <c r="N568" i="25"/>
  <c r="K568" i="25"/>
  <c r="J572" i="25"/>
  <c r="J557" i="25"/>
  <c r="B521" i="25"/>
  <c r="D529" i="25"/>
  <c r="I642" i="25"/>
  <c r="I645" i="25" s="1"/>
  <c r="I658" i="25"/>
  <c r="I597" i="25"/>
  <c r="I511" i="25"/>
  <c r="I466" i="25"/>
  <c r="K529" i="25"/>
  <c r="K530" i="25"/>
  <c r="H658" i="25"/>
  <c r="H642" i="25"/>
  <c r="H645" i="25" s="1"/>
  <c r="H466" i="25"/>
  <c r="H511" i="25"/>
  <c r="B545" i="25"/>
  <c r="M521" i="25"/>
  <c r="M504" i="25"/>
  <c r="G529" i="25"/>
  <c r="M650" i="25"/>
  <c r="M656" i="25"/>
  <c r="M653" i="25"/>
  <c r="E529" i="25"/>
  <c r="I649" i="25"/>
  <c r="J650" i="25" s="1"/>
  <c r="I634" i="25"/>
  <c r="I603" i="25"/>
  <c r="I589" i="25"/>
  <c r="I632" i="25"/>
  <c r="I590" i="25"/>
  <c r="K555" i="25"/>
  <c r="K570" i="25"/>
  <c r="N708" i="25"/>
  <c r="M709" i="25"/>
  <c r="M711" i="25" s="1"/>
  <c r="H681" i="25"/>
  <c r="H683" i="25" s="1"/>
  <c r="I680" i="25"/>
  <c r="J658" i="25"/>
  <c r="B589" i="25"/>
  <c r="K504" i="25"/>
  <c r="B572" i="25"/>
  <c r="B557" i="25"/>
  <c r="K653" i="25"/>
  <c r="K650" i="25"/>
  <c r="K656" i="25"/>
  <c r="L551" i="25"/>
  <c r="L512" i="25"/>
  <c r="C529" i="25"/>
  <c r="C530" i="25"/>
  <c r="I558" i="25"/>
  <c r="I573" i="25"/>
  <c r="G521" i="25"/>
  <c r="M537" i="25"/>
  <c r="N504" i="25"/>
  <c r="D537" i="25"/>
  <c r="C537" i="25"/>
  <c r="O466" i="25"/>
  <c r="O653" i="25"/>
  <c r="O656" i="25"/>
  <c r="O658" i="25"/>
  <c r="B658" i="25"/>
  <c r="D568" i="25"/>
  <c r="H537" i="25"/>
  <c r="H538" i="25"/>
  <c r="H571" i="25"/>
  <c r="H556" i="25"/>
  <c r="I521" i="25"/>
  <c r="H522" i="25"/>
  <c r="H521" i="25"/>
  <c r="O557" i="25"/>
  <c r="O572" i="25"/>
  <c r="K545" i="25"/>
  <c r="F642" i="25"/>
  <c r="F645" i="25" s="1"/>
  <c r="F511" i="25"/>
  <c r="G513" i="25" s="1"/>
  <c r="F466" i="25"/>
  <c r="I640" i="25"/>
  <c r="E521" i="25"/>
  <c r="L645" i="25"/>
  <c r="O723" i="25"/>
  <c r="O722" i="25"/>
  <c r="L573" i="25"/>
  <c r="L558" i="25"/>
  <c r="N713" i="25"/>
  <c r="N715" i="25" s="1"/>
  <c r="O712" i="25"/>
  <c r="O713" i="25" s="1"/>
  <c r="E673" i="25"/>
  <c r="E675" i="25" s="1"/>
  <c r="F672" i="25"/>
  <c r="D650" i="25"/>
  <c r="D656" i="25"/>
  <c r="D653" i="25"/>
  <c r="J642" i="25"/>
  <c r="J466" i="25"/>
  <c r="J597" i="25"/>
  <c r="J511" i="25"/>
  <c r="J504" i="25"/>
  <c r="J537" i="25"/>
  <c r="N570" i="25"/>
  <c r="N555" i="25"/>
  <c r="E545" i="25"/>
  <c r="D551" i="25"/>
  <c r="D512" i="25"/>
  <c r="G557" i="25"/>
  <c r="G572" i="25"/>
  <c r="E537" i="25"/>
  <c r="E504" i="25"/>
  <c r="H656" i="25"/>
  <c r="K642" i="25"/>
  <c r="K645" i="25" s="1"/>
  <c r="K658" i="25"/>
  <c r="K511" i="25"/>
  <c r="K466" i="25"/>
  <c r="E658" i="25"/>
  <c r="E597" i="25"/>
  <c r="K597" i="25"/>
  <c r="J590" i="25"/>
  <c r="B656" i="25"/>
  <c r="B653" i="25"/>
  <c r="B511" i="25"/>
  <c r="B597" i="25"/>
  <c r="B537" i="25"/>
  <c r="F570" i="25"/>
  <c r="F555" i="25"/>
  <c r="N642" i="25"/>
  <c r="N645" i="25" s="1"/>
  <c r="N511" i="25"/>
  <c r="N466" i="25"/>
  <c r="N529" i="25"/>
  <c r="M556" i="25"/>
  <c r="M571" i="25"/>
  <c r="G512" i="25"/>
  <c r="G551" i="25"/>
  <c r="L466" i="25"/>
  <c r="E589" i="25"/>
  <c r="L650" i="25"/>
  <c r="L656" i="25"/>
  <c r="L653" i="25"/>
  <c r="L701" i="25"/>
  <c r="L703" i="25" s="1"/>
  <c r="M700" i="25"/>
  <c r="N589" i="25"/>
  <c r="J589" i="25"/>
  <c r="M642" i="25"/>
  <c r="M645" i="25" s="1"/>
  <c r="M511" i="25"/>
  <c r="M466" i="25"/>
  <c r="I537" i="25"/>
  <c r="I538" i="25"/>
  <c r="N597" i="25"/>
  <c r="E556" i="25"/>
  <c r="E571" i="25"/>
  <c r="G645" i="25"/>
  <c r="M568" i="25"/>
  <c r="I530" i="25"/>
  <c r="J530" i="25"/>
  <c r="I529" i="25"/>
  <c r="N537" i="25"/>
  <c r="G466" i="25"/>
  <c r="E650" i="25"/>
  <c r="E656" i="25"/>
  <c r="E653" i="25"/>
  <c r="F521" i="25"/>
  <c r="O669" i="24"/>
  <c r="M715" i="24"/>
  <c r="I693" i="24"/>
  <c r="I695" i="24" s="1"/>
  <c r="N717" i="24"/>
  <c r="H688" i="24"/>
  <c r="H689" i="24" s="1"/>
  <c r="L705" i="24"/>
  <c r="L707" i="24" s="1"/>
  <c r="O717" i="24"/>
  <c r="O718" i="24" s="1"/>
  <c r="B605" i="24"/>
  <c r="J605" i="24"/>
  <c r="D606" i="24"/>
  <c r="L606" i="24"/>
  <c r="F607" i="24"/>
  <c r="N607" i="24"/>
  <c r="H608" i="24"/>
  <c r="F606" i="24"/>
  <c r="C608" i="24"/>
  <c r="K607" i="24"/>
  <c r="B544" i="24"/>
  <c r="F544" i="24"/>
  <c r="O544" i="24"/>
  <c r="K544" i="24"/>
  <c r="I544" i="24"/>
  <c r="C544" i="24"/>
  <c r="L544" i="24"/>
  <c r="J544" i="24"/>
  <c r="H544" i="24"/>
  <c r="M547" i="24"/>
  <c r="M570" i="24" s="1"/>
  <c r="G548" i="24"/>
  <c r="G556" i="24" s="1"/>
  <c r="O548" i="24"/>
  <c r="K550" i="24"/>
  <c r="K573" i="24" s="1"/>
  <c r="E549" i="24"/>
  <c r="E557" i="24" s="1"/>
  <c r="M549" i="24"/>
  <c r="G550" i="24"/>
  <c r="H496" i="24"/>
  <c r="J581" i="24"/>
  <c r="K548" i="24"/>
  <c r="K571" i="24" s="1"/>
  <c r="G503" i="24"/>
  <c r="C550" i="24"/>
  <c r="C573" i="24" s="1"/>
  <c r="D544" i="24"/>
  <c r="B581" i="24"/>
  <c r="B507" i="24"/>
  <c r="B547" i="24" s="1"/>
  <c r="J507" i="24"/>
  <c r="J547" i="24" s="1"/>
  <c r="J555" i="24" s="1"/>
  <c r="D508" i="24"/>
  <c r="D548" i="24" s="1"/>
  <c r="L508" i="24"/>
  <c r="L548" i="24" s="1"/>
  <c r="L556" i="24" s="1"/>
  <c r="F509" i="24"/>
  <c r="F549" i="24" s="1"/>
  <c r="N509" i="24"/>
  <c r="N549" i="24" s="1"/>
  <c r="N557" i="24" s="1"/>
  <c r="H510" i="24"/>
  <c r="H550" i="24" s="1"/>
  <c r="H558" i="24" s="1"/>
  <c r="B472" i="24"/>
  <c r="J472" i="24"/>
  <c r="B484" i="24"/>
  <c r="J484" i="24"/>
  <c r="I490" i="24"/>
  <c r="I496" i="24"/>
  <c r="G536" i="24"/>
  <c r="C581" i="24"/>
  <c r="K581" i="24"/>
  <c r="I588" i="24"/>
  <c r="C547" i="24"/>
  <c r="C555" i="24" s="1"/>
  <c r="G549" i="24"/>
  <c r="K472" i="24"/>
  <c r="C496" i="24"/>
  <c r="E472" i="24"/>
  <c r="M472" i="24"/>
  <c r="O472" i="24"/>
  <c r="E478" i="24"/>
  <c r="M478" i="24"/>
  <c r="O478" i="24"/>
  <c r="E484" i="24"/>
  <c r="M484" i="24"/>
  <c r="N490" i="24"/>
  <c r="D496" i="24"/>
  <c r="N496" i="24"/>
  <c r="C503" i="24"/>
  <c r="K503" i="24"/>
  <c r="K644" i="24" s="1"/>
  <c r="D520" i="24"/>
  <c r="L520" i="24"/>
  <c r="N520" i="24"/>
  <c r="C528" i="24"/>
  <c r="D530" i="24" s="1"/>
  <c r="K528" i="24"/>
  <c r="L530" i="24" s="1"/>
  <c r="M528" i="24"/>
  <c r="B536" i="24"/>
  <c r="J536" i="24"/>
  <c r="J538" i="24" s="1"/>
  <c r="L536" i="24"/>
  <c r="F567" i="24"/>
  <c r="N567" i="24"/>
  <c r="N581" i="24"/>
  <c r="D588" i="24"/>
  <c r="D632" i="24" s="1"/>
  <c r="L588" i="24"/>
  <c r="I547" i="24"/>
  <c r="K547" i="24"/>
  <c r="K555" i="24" s="1"/>
  <c r="M548" i="24"/>
  <c r="C472" i="24"/>
  <c r="C478" i="24"/>
  <c r="E520" i="24"/>
  <c r="F522" i="24" s="1"/>
  <c r="M520" i="24"/>
  <c r="M522" i="24" s="1"/>
  <c r="O520" i="24"/>
  <c r="L528" i="24"/>
  <c r="N528" i="24"/>
  <c r="G567" i="24"/>
  <c r="G581" i="24"/>
  <c r="E547" i="24"/>
  <c r="F465" i="24"/>
  <c r="F545" i="24" s="1"/>
  <c r="N465" i="24"/>
  <c r="N568" i="24" s="1"/>
  <c r="H548" i="24"/>
  <c r="H571" i="24" s="1"/>
  <c r="B549" i="24"/>
  <c r="B557" i="24" s="1"/>
  <c r="J549" i="24"/>
  <c r="J572" i="24" s="1"/>
  <c r="D550" i="24"/>
  <c r="L550" i="24"/>
  <c r="F472" i="24"/>
  <c r="F478" i="24"/>
  <c r="N478" i="24"/>
  <c r="F484" i="24"/>
  <c r="N484" i="24"/>
  <c r="E490" i="24"/>
  <c r="M490" i="24"/>
  <c r="E496" i="24"/>
  <c r="M496" i="24"/>
  <c r="O496" i="24"/>
  <c r="G507" i="24"/>
  <c r="G547" i="24" s="1"/>
  <c r="G570" i="24" s="1"/>
  <c r="O507" i="24"/>
  <c r="O547" i="24" s="1"/>
  <c r="I508" i="24"/>
  <c r="I548" i="24" s="1"/>
  <c r="I556" i="24" s="1"/>
  <c r="C509" i="24"/>
  <c r="C549" i="24" s="1"/>
  <c r="C572" i="24" s="1"/>
  <c r="K509" i="24"/>
  <c r="K549" i="24" s="1"/>
  <c r="K572" i="24" s="1"/>
  <c r="E510" i="24"/>
  <c r="E550" i="24" s="1"/>
  <c r="E573" i="24" s="1"/>
  <c r="M510" i="24"/>
  <c r="M550" i="24" s="1"/>
  <c r="G472" i="24"/>
  <c r="G478" i="24"/>
  <c r="G484" i="24"/>
  <c r="O484" i="24"/>
  <c r="E503" i="24"/>
  <c r="E644" i="24" s="1"/>
  <c r="M503" i="24"/>
  <c r="O503" i="24"/>
  <c r="O643" i="24" s="1"/>
  <c r="E528" i="24"/>
  <c r="O528" i="24"/>
  <c r="D536" i="24"/>
  <c r="N536" i="24"/>
  <c r="O538" i="24" s="1"/>
  <c r="H581" i="24"/>
  <c r="N588" i="24"/>
  <c r="C548" i="24"/>
  <c r="E548" i="24"/>
  <c r="I550" i="24"/>
  <c r="H547" i="24"/>
  <c r="H555" i="24" s="1"/>
  <c r="B548" i="24"/>
  <c r="B556" i="24" s="1"/>
  <c r="J548" i="24"/>
  <c r="J556" i="24" s="1"/>
  <c r="D549" i="24"/>
  <c r="L549" i="24"/>
  <c r="L572" i="24" s="1"/>
  <c r="F550" i="24"/>
  <c r="F558" i="24" s="1"/>
  <c r="N550" i="24"/>
  <c r="N573" i="24" s="1"/>
  <c r="H472" i="24"/>
  <c r="H478" i="24"/>
  <c r="G490" i="24"/>
  <c r="O490" i="24"/>
  <c r="G496" i="24"/>
  <c r="F503" i="24"/>
  <c r="N503" i="24"/>
  <c r="N644" i="24" s="1"/>
  <c r="I549" i="24"/>
  <c r="F528" i="24"/>
  <c r="E536" i="24"/>
  <c r="E537" i="24" s="1"/>
  <c r="I581" i="24"/>
  <c r="O588" i="24"/>
  <c r="O589" i="24" s="1"/>
  <c r="K125" i="24"/>
  <c r="M429" i="24" s="1"/>
  <c r="AA125" i="24"/>
  <c r="I429" i="24" s="1"/>
  <c r="I367" i="24"/>
  <c r="I397" i="24"/>
  <c r="F409" i="24"/>
  <c r="N409" i="24"/>
  <c r="B417" i="24"/>
  <c r="L418" i="24"/>
  <c r="F419" i="24"/>
  <c r="N419" i="24"/>
  <c r="O426" i="24"/>
  <c r="H452" i="24"/>
  <c r="C125" i="24"/>
  <c r="O429" i="24" s="1"/>
  <c r="BE125" i="24"/>
  <c r="D415" i="24"/>
  <c r="L415" i="24"/>
  <c r="I452" i="24"/>
  <c r="H409" i="24"/>
  <c r="D409" i="24"/>
  <c r="E415" i="24"/>
  <c r="M415" i="24"/>
  <c r="F418" i="24"/>
  <c r="N418" i="24"/>
  <c r="H419" i="24"/>
  <c r="D439" i="24"/>
  <c r="L439" i="24"/>
  <c r="D445" i="24"/>
  <c r="L445" i="24"/>
  <c r="O123" i="24"/>
  <c r="L417" i="24" s="1"/>
  <c r="AE123" i="24"/>
  <c r="H417" i="24" s="1"/>
  <c r="AM123" i="24"/>
  <c r="F417" i="24" s="1"/>
  <c r="AU123" i="24"/>
  <c r="D417" i="24" s="1"/>
  <c r="F397" i="24"/>
  <c r="N397" i="24"/>
  <c r="B397" i="24"/>
  <c r="J397" i="24"/>
  <c r="H418" i="24"/>
  <c r="B419" i="24"/>
  <c r="J419" i="24"/>
  <c r="E445" i="24"/>
  <c r="M445" i="24"/>
  <c r="D452" i="24"/>
  <c r="L452" i="24"/>
  <c r="AN123" i="24"/>
  <c r="F367" i="24"/>
  <c r="N367" i="24"/>
  <c r="H415" i="24"/>
  <c r="O417" i="24"/>
  <c r="F445" i="24"/>
  <c r="N445" i="24"/>
  <c r="I409" i="24"/>
  <c r="W123" i="24"/>
  <c r="J417" i="24" s="1"/>
  <c r="P123" i="24"/>
  <c r="AF123" i="24"/>
  <c r="AV123" i="24"/>
  <c r="I123" i="24"/>
  <c r="Q123" i="24"/>
  <c r="Y123" i="24"/>
  <c r="AG123" i="24"/>
  <c r="AO123" i="24"/>
  <c r="AW123" i="24"/>
  <c r="BJ125" i="24"/>
  <c r="I355" i="24"/>
  <c r="B418" i="24"/>
  <c r="J418" i="24"/>
  <c r="D419" i="24"/>
  <c r="F452" i="24"/>
  <c r="N452" i="24"/>
  <c r="M417" i="24"/>
  <c r="G123" i="24"/>
  <c r="N417" i="24" s="1"/>
  <c r="H123" i="24"/>
  <c r="X123" i="24"/>
  <c r="B123" i="24"/>
  <c r="J123" i="24"/>
  <c r="R123" i="24"/>
  <c r="Z123" i="24"/>
  <c r="AH123" i="24"/>
  <c r="AP123" i="24"/>
  <c r="AX123" i="24"/>
  <c r="I373" i="24"/>
  <c r="I385" i="24"/>
  <c r="M409" i="24"/>
  <c r="I417" i="24"/>
  <c r="H439" i="24"/>
  <c r="AE125" i="24"/>
  <c r="H429" i="24" s="1"/>
  <c r="AU125" i="24"/>
  <c r="D429" i="24" s="1"/>
  <c r="BI125" i="24"/>
  <c r="K557" i="24"/>
  <c r="N643" i="24"/>
  <c r="N505" i="24"/>
  <c r="AY125" i="24"/>
  <c r="C429" i="24" s="1"/>
  <c r="S125" i="24"/>
  <c r="K429" i="24" s="1"/>
  <c r="AI125" i="24"/>
  <c r="G429" i="24" s="1"/>
  <c r="L125" i="24"/>
  <c r="L432" i="24" s="1"/>
  <c r="L433" i="24" s="1"/>
  <c r="T125" i="24"/>
  <c r="J432" i="24" s="1"/>
  <c r="J433" i="24" s="1"/>
  <c r="AB125" i="24"/>
  <c r="H432" i="24" s="1"/>
  <c r="H433" i="24" s="1"/>
  <c r="AJ125" i="24"/>
  <c r="F432" i="24" s="1"/>
  <c r="F433" i="24" s="1"/>
  <c r="AR125" i="24"/>
  <c r="D432" i="24" s="1"/>
  <c r="D433" i="24" s="1"/>
  <c r="AZ125" i="24"/>
  <c r="B432" i="24" s="1"/>
  <c r="B433" i="24" s="1"/>
  <c r="W125" i="24"/>
  <c r="J429" i="24" s="1"/>
  <c r="G636" i="24"/>
  <c r="G637" i="24"/>
  <c r="O636" i="24"/>
  <c r="O637" i="24"/>
  <c r="B421" i="24"/>
  <c r="J421" i="24"/>
  <c r="K427" i="24"/>
  <c r="O439" i="24"/>
  <c r="G445" i="24"/>
  <c r="O445" i="24"/>
  <c r="D547" i="24"/>
  <c r="L547" i="24"/>
  <c r="F548" i="24"/>
  <c r="N548" i="24"/>
  <c r="H549" i="24"/>
  <c r="B550" i="24"/>
  <c r="J550" i="24"/>
  <c r="D490" i="24"/>
  <c r="L490" i="24"/>
  <c r="B496" i="24"/>
  <c r="J496" i="24"/>
  <c r="H503" i="24"/>
  <c r="I505" i="24" s="1"/>
  <c r="H637" i="24"/>
  <c r="H636" i="24"/>
  <c r="E452" i="24"/>
  <c r="E427" i="24"/>
  <c r="M452" i="24"/>
  <c r="M427" i="24"/>
  <c r="O409" i="24"/>
  <c r="B439" i="24"/>
  <c r="J439" i="24"/>
  <c r="G452" i="24"/>
  <c r="O452" i="24"/>
  <c r="E465" i="24"/>
  <c r="M465" i="24"/>
  <c r="M504" i="24" s="1"/>
  <c r="I644" i="24"/>
  <c r="I643" i="24"/>
  <c r="G571" i="24"/>
  <c r="F530" i="24"/>
  <c r="I636" i="24"/>
  <c r="I637" i="24"/>
  <c r="C379" i="24"/>
  <c r="K379" i="24"/>
  <c r="G391" i="24"/>
  <c r="O391" i="24"/>
  <c r="C439" i="24"/>
  <c r="K439" i="24"/>
  <c r="F642" i="24"/>
  <c r="H556" i="24"/>
  <c r="B572" i="24"/>
  <c r="D573" i="24"/>
  <c r="D558" i="24"/>
  <c r="L573" i="24"/>
  <c r="L558" i="24"/>
  <c r="F490" i="24"/>
  <c r="B503" i="24"/>
  <c r="J503" i="24"/>
  <c r="O571" i="24"/>
  <c r="O556" i="24"/>
  <c r="B636" i="24"/>
  <c r="B637" i="24"/>
  <c r="J636" i="24"/>
  <c r="J637" i="24"/>
  <c r="G415" i="24"/>
  <c r="B445" i="24"/>
  <c r="J445" i="24"/>
  <c r="O570" i="24"/>
  <c r="O555" i="24"/>
  <c r="I571" i="24"/>
  <c r="C557" i="24"/>
  <c r="M573" i="24"/>
  <c r="M558" i="24"/>
  <c r="B478" i="24"/>
  <c r="J478" i="24"/>
  <c r="C644" i="24"/>
  <c r="C643" i="24"/>
  <c r="K643" i="24"/>
  <c r="I572" i="24"/>
  <c r="I557" i="24"/>
  <c r="C520" i="24"/>
  <c r="K520" i="24"/>
  <c r="L522" i="24" s="1"/>
  <c r="C636" i="24"/>
  <c r="C637" i="24"/>
  <c r="K636" i="24"/>
  <c r="K637" i="24"/>
  <c r="B415" i="24"/>
  <c r="J415" i="24"/>
  <c r="E439" i="24"/>
  <c r="M439" i="24"/>
  <c r="E458" i="24"/>
  <c r="J571" i="24"/>
  <c r="D557" i="24"/>
  <c r="D572" i="24"/>
  <c r="L557" i="24"/>
  <c r="F573" i="24"/>
  <c r="N558" i="24"/>
  <c r="H490" i="24"/>
  <c r="F496" i="24"/>
  <c r="D503" i="24"/>
  <c r="L503" i="24"/>
  <c r="F568" i="24"/>
  <c r="I649" i="24"/>
  <c r="I634" i="24"/>
  <c r="I632" i="24"/>
  <c r="D636" i="24"/>
  <c r="D637" i="24"/>
  <c r="L636" i="24"/>
  <c r="L637" i="24"/>
  <c r="C415" i="24"/>
  <c r="K415" i="24"/>
  <c r="I555" i="24"/>
  <c r="I570" i="24"/>
  <c r="C556" i="24"/>
  <c r="C571" i="24"/>
  <c r="K556" i="24"/>
  <c r="E572" i="24"/>
  <c r="M557" i="24"/>
  <c r="M572" i="24"/>
  <c r="G558" i="24"/>
  <c r="G573" i="24"/>
  <c r="O558" i="24"/>
  <c r="O573" i="24"/>
  <c r="E643" i="24"/>
  <c r="M644" i="24"/>
  <c r="M643" i="24"/>
  <c r="M505" i="24"/>
  <c r="O644" i="24"/>
  <c r="O505" i="24"/>
  <c r="K558" i="24"/>
  <c r="O522" i="24"/>
  <c r="E558" i="24"/>
  <c r="B649" i="24"/>
  <c r="B634" i="24"/>
  <c r="B632" i="24"/>
  <c r="B603" i="24"/>
  <c r="J649" i="24"/>
  <c r="J634" i="24"/>
  <c r="J632" i="24"/>
  <c r="J590" i="24"/>
  <c r="J603" i="24"/>
  <c r="E637" i="24"/>
  <c r="E636" i="24"/>
  <c r="M637" i="24"/>
  <c r="M636" i="24"/>
  <c r="B452" i="24"/>
  <c r="B427" i="24"/>
  <c r="J452" i="24"/>
  <c r="J427" i="24"/>
  <c r="B409" i="24"/>
  <c r="J409" i="24"/>
  <c r="G409" i="24"/>
  <c r="G427" i="24"/>
  <c r="O427" i="24"/>
  <c r="B555" i="24"/>
  <c r="B570" i="24"/>
  <c r="J570" i="24"/>
  <c r="D556" i="24"/>
  <c r="D571" i="24"/>
  <c r="F557" i="24"/>
  <c r="F572" i="24"/>
  <c r="H573" i="24"/>
  <c r="G465" i="24"/>
  <c r="K530" i="24"/>
  <c r="M530" i="24"/>
  <c r="F636" i="24"/>
  <c r="F637" i="24"/>
  <c r="N636" i="24"/>
  <c r="N637" i="24"/>
  <c r="C445" i="24"/>
  <c r="K445" i="24"/>
  <c r="C409" i="24"/>
  <c r="K409" i="24"/>
  <c r="C427" i="24"/>
  <c r="G439" i="24"/>
  <c r="C648" i="24"/>
  <c r="C655" i="24" s="1"/>
  <c r="C458" i="24"/>
  <c r="K648" i="24"/>
  <c r="K655" i="24" s="1"/>
  <c r="K458" i="24"/>
  <c r="E556" i="24"/>
  <c r="E571" i="24"/>
  <c r="M556" i="24"/>
  <c r="M571" i="24"/>
  <c r="G557" i="24"/>
  <c r="G572" i="24"/>
  <c r="O557" i="24"/>
  <c r="O572" i="24"/>
  <c r="I558" i="24"/>
  <c r="I573" i="24"/>
  <c r="O465" i="24"/>
  <c r="O504" i="24" s="1"/>
  <c r="G643" i="24"/>
  <c r="G644" i="24"/>
  <c r="E570" i="24"/>
  <c r="E555" i="24"/>
  <c r="G520" i="24"/>
  <c r="N530" i="24"/>
  <c r="D634" i="24"/>
  <c r="L649" i="24"/>
  <c r="L634" i="24"/>
  <c r="L632" i="24"/>
  <c r="L590" i="24"/>
  <c r="L639" i="24"/>
  <c r="F458" i="24"/>
  <c r="N458" i="24"/>
  <c r="H465" i="24"/>
  <c r="H545" i="24" s="1"/>
  <c r="F507" i="24"/>
  <c r="F547" i="24" s="1"/>
  <c r="N507" i="24"/>
  <c r="N547" i="24" s="1"/>
  <c r="C536" i="24"/>
  <c r="K536" i="24"/>
  <c r="L538" i="24" s="1"/>
  <c r="H567" i="24"/>
  <c r="H568" i="24" s="1"/>
  <c r="D581" i="24"/>
  <c r="L581" i="24"/>
  <c r="E588" i="24"/>
  <c r="M588" i="24"/>
  <c r="M603" i="24" s="1"/>
  <c r="I415" i="24"/>
  <c r="I465" i="24"/>
  <c r="I589" i="24" s="1"/>
  <c r="I567" i="24"/>
  <c r="I568" i="24" s="1"/>
  <c r="F588" i="24"/>
  <c r="N649" i="24"/>
  <c r="F639" i="24"/>
  <c r="H458" i="24"/>
  <c r="B465" i="24"/>
  <c r="J465" i="24"/>
  <c r="J658" i="24" s="1"/>
  <c r="H520" i="24"/>
  <c r="G528" i="24"/>
  <c r="E544" i="24"/>
  <c r="M544" i="24"/>
  <c r="B567" i="24"/>
  <c r="J567" i="24"/>
  <c r="G588" i="24"/>
  <c r="O649" i="24"/>
  <c r="O634" i="24"/>
  <c r="O603" i="24"/>
  <c r="O632" i="24"/>
  <c r="I608" i="24"/>
  <c r="I603" i="24"/>
  <c r="E673" i="24"/>
  <c r="E675" i="24" s="1"/>
  <c r="F672" i="24"/>
  <c r="I458" i="24"/>
  <c r="C465" i="24"/>
  <c r="C545" i="24" s="1"/>
  <c r="K465" i="24"/>
  <c r="K597" i="24" s="1"/>
  <c r="I520" i="24"/>
  <c r="H528" i="24"/>
  <c r="F536" i="24"/>
  <c r="C567" i="24"/>
  <c r="K567" i="24"/>
  <c r="H588" i="24"/>
  <c r="I590" i="24" s="1"/>
  <c r="C597" i="24"/>
  <c r="B458" i="24"/>
  <c r="J458" i="24"/>
  <c r="D465" i="24"/>
  <c r="L465" i="24"/>
  <c r="L537" i="24" s="1"/>
  <c r="B520" i="24"/>
  <c r="J520" i="24"/>
  <c r="I528" i="24"/>
  <c r="J530" i="24" s="1"/>
  <c r="M538" i="24"/>
  <c r="G544" i="24"/>
  <c r="D567" i="24"/>
  <c r="H536" i="24"/>
  <c r="I538" i="24" s="1"/>
  <c r="H421" i="24"/>
  <c r="J639" i="24"/>
  <c r="J640" i="24"/>
  <c r="C588" i="24"/>
  <c r="K632" i="24"/>
  <c r="K590" i="24"/>
  <c r="K649" i="24"/>
  <c r="K634" i="24"/>
  <c r="N597" i="24"/>
  <c r="L701" i="24"/>
  <c r="L703" i="24" s="1"/>
  <c r="M700" i="24"/>
  <c r="N704" i="24"/>
  <c r="M705" i="24"/>
  <c r="M707" i="24" s="1"/>
  <c r="L603" i="24"/>
  <c r="M608" i="24"/>
  <c r="E603" i="24"/>
  <c r="E677" i="24"/>
  <c r="E679" i="24" s="1"/>
  <c r="F676" i="24"/>
  <c r="J697" i="24"/>
  <c r="J699" i="24" s="1"/>
  <c r="K696" i="24"/>
  <c r="F603" i="24"/>
  <c r="N603" i="24"/>
  <c r="G680" i="24"/>
  <c r="F681" i="24"/>
  <c r="F683" i="24" s="1"/>
  <c r="O654" i="24"/>
  <c r="C675" i="24"/>
  <c r="H684" i="24"/>
  <c r="I688" i="24"/>
  <c r="N712" i="24"/>
  <c r="N719" i="24"/>
  <c r="E658" i="24"/>
  <c r="D677" i="24"/>
  <c r="D679" i="24" s="1"/>
  <c r="G691" i="24"/>
  <c r="J703" i="24"/>
  <c r="M708" i="24"/>
  <c r="D673" i="24"/>
  <c r="D675" i="24" s="1"/>
  <c r="E683" i="24"/>
  <c r="H691" i="24"/>
  <c r="L711" i="24"/>
  <c r="O652" i="24"/>
  <c r="F687" i="24"/>
  <c r="K701" i="24"/>
  <c r="K703" i="24" s="1"/>
  <c r="K707" i="24"/>
  <c r="O721" i="24"/>
  <c r="I697" i="24"/>
  <c r="I699" i="24" s="1"/>
  <c r="O655" i="24"/>
  <c r="P655" i="24" s="1"/>
  <c r="K692" i="24"/>
  <c r="O661" i="23"/>
  <c r="N721" i="23"/>
  <c r="O720" i="23"/>
  <c r="M717" i="23"/>
  <c r="O716" i="23"/>
  <c r="N716" i="23"/>
  <c r="N717" i="23" s="1"/>
  <c r="L713" i="23"/>
  <c r="M712" i="23"/>
  <c r="M713" i="23" s="1"/>
  <c r="K709" i="23"/>
  <c r="L708" i="23"/>
  <c r="L709" i="23" s="1"/>
  <c r="J705" i="23"/>
  <c r="K704" i="23"/>
  <c r="L704" i="23" s="1"/>
  <c r="I701" i="23"/>
  <c r="J700" i="23"/>
  <c r="J701" i="23" s="1"/>
  <c r="H697" i="23"/>
  <c r="I696" i="23"/>
  <c r="I697" i="23" s="1"/>
  <c r="G693" i="23"/>
  <c r="I692" i="23"/>
  <c r="J692" i="23" s="1"/>
  <c r="J693" i="23" s="1"/>
  <c r="H692" i="23"/>
  <c r="H693" i="23" s="1"/>
  <c r="H695" i="23" s="1"/>
  <c r="F689" i="23"/>
  <c r="G688" i="23"/>
  <c r="E685" i="23"/>
  <c r="F684" i="23"/>
  <c r="D681" i="23"/>
  <c r="E680" i="23"/>
  <c r="E681" i="23" s="1"/>
  <c r="C677" i="23"/>
  <c r="E676" i="23"/>
  <c r="D676" i="23"/>
  <c r="D677" i="23" s="1"/>
  <c r="B673" i="23"/>
  <c r="C672" i="23"/>
  <c r="C673" i="23" s="1"/>
  <c r="N669" i="23"/>
  <c r="O664" i="23"/>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K613" i="23"/>
  <c r="J613" i="23"/>
  <c r="I613" i="23"/>
  <c r="H613" i="23"/>
  <c r="G613" i="23"/>
  <c r="F613" i="23"/>
  <c r="E613" i="23"/>
  <c r="D613" i="23"/>
  <c r="C613" i="23"/>
  <c r="B613" i="23"/>
  <c r="O612" i="23"/>
  <c r="N612" i="23"/>
  <c r="M612" i="23"/>
  <c r="L612" i="23"/>
  <c r="K612" i="23"/>
  <c r="J612" i="23"/>
  <c r="I612" i="23"/>
  <c r="H612" i="23"/>
  <c r="G612" i="23"/>
  <c r="F612" i="23"/>
  <c r="E612" i="23"/>
  <c r="D612" i="23"/>
  <c r="C612" i="23"/>
  <c r="B612" i="23"/>
  <c r="O611" i="23"/>
  <c r="N611" i="23"/>
  <c r="M611" i="23"/>
  <c r="L611" i="23"/>
  <c r="K611" i="23"/>
  <c r="J611" i="23"/>
  <c r="I611" i="23"/>
  <c r="H611" i="23"/>
  <c r="G611" i="23"/>
  <c r="F611" i="23"/>
  <c r="E611" i="23"/>
  <c r="D611" i="23"/>
  <c r="C611" i="23"/>
  <c r="B611" i="23"/>
  <c r="I608" i="23"/>
  <c r="D605" i="23"/>
  <c r="O602" i="23"/>
  <c r="N602" i="23"/>
  <c r="M602" i="23"/>
  <c r="L602" i="23"/>
  <c r="K602" i="23"/>
  <c r="J602" i="23"/>
  <c r="J608" i="23" s="1"/>
  <c r="I602" i="23"/>
  <c r="H602" i="23"/>
  <c r="G602" i="23"/>
  <c r="F602" i="23"/>
  <c r="E602" i="23"/>
  <c r="D602" i="23"/>
  <c r="C602" i="23"/>
  <c r="B602" i="23"/>
  <c r="B608" i="23" s="1"/>
  <c r="O601" i="23"/>
  <c r="O607" i="23" s="1"/>
  <c r="N601" i="23"/>
  <c r="M601" i="23"/>
  <c r="L601" i="23"/>
  <c r="L607" i="23" s="1"/>
  <c r="K601" i="23"/>
  <c r="J601" i="23"/>
  <c r="I601" i="23"/>
  <c r="H601" i="23"/>
  <c r="H607" i="23" s="1"/>
  <c r="G601" i="23"/>
  <c r="G607" i="23" s="1"/>
  <c r="F601" i="23"/>
  <c r="E601" i="23"/>
  <c r="D601" i="23"/>
  <c r="C601" i="23"/>
  <c r="B601" i="23"/>
  <c r="B607" i="23" s="1"/>
  <c r="O600" i="23"/>
  <c r="O606" i="23" s="1"/>
  <c r="N600" i="23"/>
  <c r="N606" i="23" s="1"/>
  <c r="M600" i="23"/>
  <c r="M606" i="23" s="1"/>
  <c r="L600" i="23"/>
  <c r="K600" i="23"/>
  <c r="J600" i="23"/>
  <c r="J606" i="23" s="1"/>
  <c r="I600" i="23"/>
  <c r="H600" i="23"/>
  <c r="G600" i="23"/>
  <c r="F600" i="23"/>
  <c r="F606" i="23" s="1"/>
  <c r="E600" i="23"/>
  <c r="E606" i="23" s="1"/>
  <c r="D600" i="23"/>
  <c r="C600" i="23"/>
  <c r="B600" i="23"/>
  <c r="O599" i="23"/>
  <c r="N599" i="23"/>
  <c r="M599" i="23"/>
  <c r="L599" i="23"/>
  <c r="L605" i="23" s="1"/>
  <c r="K599" i="23"/>
  <c r="K605" i="23" s="1"/>
  <c r="J599" i="23"/>
  <c r="I599" i="23"/>
  <c r="H599" i="23"/>
  <c r="G599" i="23"/>
  <c r="F599" i="23"/>
  <c r="E599" i="23"/>
  <c r="D599" i="23"/>
  <c r="C599" i="23"/>
  <c r="C605" i="23" s="1"/>
  <c r="B599" i="23"/>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L584" i="23"/>
  <c r="K584" i="23"/>
  <c r="J584" i="23"/>
  <c r="I584" i="23"/>
  <c r="H584" i="23"/>
  <c r="G584" i="23"/>
  <c r="F584" i="23"/>
  <c r="E584" i="23"/>
  <c r="D584" i="23"/>
  <c r="C584" i="23"/>
  <c r="B584" i="23"/>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N578" i="23"/>
  <c r="M578" i="23"/>
  <c r="L578" i="23"/>
  <c r="K578" i="23"/>
  <c r="J578" i="23"/>
  <c r="I578" i="23"/>
  <c r="H578" i="23"/>
  <c r="G578" i="23"/>
  <c r="F578" i="23"/>
  <c r="E578" i="23"/>
  <c r="D578" i="23"/>
  <c r="C578" i="23"/>
  <c r="B578" i="23"/>
  <c r="O577" i="23"/>
  <c r="N577" i="23"/>
  <c r="M577" i="23"/>
  <c r="L577" i="23"/>
  <c r="K577" i="23"/>
  <c r="J577" i="23"/>
  <c r="J581" i="23" s="1"/>
  <c r="I577" i="23"/>
  <c r="H577" i="23"/>
  <c r="G577" i="23"/>
  <c r="F577" i="23"/>
  <c r="E577" i="23"/>
  <c r="D577" i="23"/>
  <c r="C577" i="23"/>
  <c r="B577" i="23"/>
  <c r="B581" i="23" s="1"/>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O567" i="23" s="1"/>
  <c r="N564" i="23"/>
  <c r="M564" i="23"/>
  <c r="L564" i="23"/>
  <c r="K564" i="23"/>
  <c r="J564" i="23"/>
  <c r="I564" i="23"/>
  <c r="H564" i="23"/>
  <c r="G564" i="23"/>
  <c r="F564" i="23"/>
  <c r="E564" i="23"/>
  <c r="D564" i="23"/>
  <c r="C564" i="23"/>
  <c r="B564" i="23"/>
  <c r="O563" i="23"/>
  <c r="N563" i="23"/>
  <c r="M563" i="23"/>
  <c r="M567" i="23" s="1"/>
  <c r="L563" i="23"/>
  <c r="K563" i="23"/>
  <c r="J563" i="23"/>
  <c r="I563" i="23"/>
  <c r="H563" i="23"/>
  <c r="G563" i="23"/>
  <c r="F563" i="23"/>
  <c r="E563" i="23"/>
  <c r="E567" i="23" s="1"/>
  <c r="D563" i="23"/>
  <c r="C563" i="23"/>
  <c r="B563" i="23"/>
  <c r="O543" i="23"/>
  <c r="E543" i="23"/>
  <c r="D543" i="23"/>
  <c r="C543" i="23"/>
  <c r="B543" i="23"/>
  <c r="O542" i="23"/>
  <c r="E542" i="23"/>
  <c r="D542" i="23"/>
  <c r="C542" i="23"/>
  <c r="B542" i="23"/>
  <c r="E541" i="23"/>
  <c r="D541" i="23"/>
  <c r="C541" i="23"/>
  <c r="B541" i="23"/>
  <c r="E540" i="23"/>
  <c r="D540" i="23"/>
  <c r="C540" i="23"/>
  <c r="B540"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N533" i="23"/>
  <c r="M533" i="23"/>
  <c r="L533" i="23"/>
  <c r="K533" i="23"/>
  <c r="J533" i="23"/>
  <c r="I533" i="23"/>
  <c r="H533" i="23"/>
  <c r="G533" i="23"/>
  <c r="F533" i="23"/>
  <c r="E533" i="23"/>
  <c r="D533" i="23"/>
  <c r="C533" i="23"/>
  <c r="B533" i="23"/>
  <c r="O532" i="23"/>
  <c r="O536" i="23" s="1"/>
  <c r="N532" i="23"/>
  <c r="M532" i="23"/>
  <c r="L532" i="23"/>
  <c r="K532" i="23"/>
  <c r="J532" i="23"/>
  <c r="I532" i="23"/>
  <c r="I536" i="23" s="1"/>
  <c r="H532" i="23"/>
  <c r="G532" i="23"/>
  <c r="F532" i="23"/>
  <c r="E532" i="23"/>
  <c r="D532" i="23"/>
  <c r="C532" i="23"/>
  <c r="B532" i="23"/>
  <c r="O527" i="23"/>
  <c r="N527" i="23"/>
  <c r="M527" i="23"/>
  <c r="L527" i="23"/>
  <c r="K527" i="23"/>
  <c r="J527" i="23"/>
  <c r="I527" i="23"/>
  <c r="H527" i="23"/>
  <c r="G527" i="23"/>
  <c r="F527" i="23"/>
  <c r="E527" i="23"/>
  <c r="D527" i="23"/>
  <c r="C527" i="23"/>
  <c r="B527" i="23"/>
  <c r="O526" i="23"/>
  <c r="N526" i="23"/>
  <c r="M526" i="23"/>
  <c r="L526" i="23"/>
  <c r="K526" i="23"/>
  <c r="J526" i="23"/>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N524" i="23"/>
  <c r="M524" i="23"/>
  <c r="L524" i="23"/>
  <c r="K524" i="23"/>
  <c r="J524" i="23"/>
  <c r="I524" i="23"/>
  <c r="H524" i="23"/>
  <c r="G524" i="23"/>
  <c r="F524" i="23"/>
  <c r="E524" i="23"/>
  <c r="D524" i="23"/>
  <c r="C524" i="23"/>
  <c r="B524" i="23"/>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C520" i="23" s="1"/>
  <c r="B517" i="23"/>
  <c r="O516" i="23"/>
  <c r="N516" i="23"/>
  <c r="M516" i="23"/>
  <c r="L516" i="23"/>
  <c r="K516" i="23"/>
  <c r="J516" i="23"/>
  <c r="I516" i="23"/>
  <c r="I520" i="23" s="1"/>
  <c r="H516" i="23"/>
  <c r="G516" i="23"/>
  <c r="F516" i="23"/>
  <c r="E516" i="23"/>
  <c r="D516" i="23"/>
  <c r="C516" i="23"/>
  <c r="B516" i="23"/>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M500" i="23"/>
  <c r="L500" i="23"/>
  <c r="K500" i="23"/>
  <c r="J500" i="23"/>
  <c r="I500" i="23"/>
  <c r="H500" i="23"/>
  <c r="G500" i="23"/>
  <c r="F500" i="23"/>
  <c r="E500" i="23"/>
  <c r="D500" i="23"/>
  <c r="C500" i="23"/>
  <c r="B500" i="23"/>
  <c r="O499" i="23"/>
  <c r="N499" i="23"/>
  <c r="M499" i="23"/>
  <c r="L499" i="23"/>
  <c r="K499" i="23"/>
  <c r="J499" i="23"/>
  <c r="I499" i="23"/>
  <c r="H499" i="23"/>
  <c r="G499" i="23"/>
  <c r="F499" i="23"/>
  <c r="E499" i="23"/>
  <c r="D499" i="23"/>
  <c r="C499" i="23"/>
  <c r="B499" i="23"/>
  <c r="I496" i="23"/>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N493" i="23"/>
  <c r="M493" i="23"/>
  <c r="L493" i="23"/>
  <c r="K493" i="23"/>
  <c r="J493" i="23"/>
  <c r="I493" i="23"/>
  <c r="H493" i="23"/>
  <c r="G493" i="23"/>
  <c r="F493" i="23"/>
  <c r="E493" i="23"/>
  <c r="D493" i="23"/>
  <c r="C493" i="23"/>
  <c r="B493" i="23"/>
  <c r="O492" i="23"/>
  <c r="N492" i="23"/>
  <c r="M492" i="23"/>
  <c r="L492" i="23"/>
  <c r="K492" i="23"/>
  <c r="J492" i="23"/>
  <c r="I492" i="23"/>
  <c r="H492" i="23"/>
  <c r="G492" i="23"/>
  <c r="F492" i="23"/>
  <c r="E492" i="23"/>
  <c r="D492" i="23"/>
  <c r="C492" i="23"/>
  <c r="B492" i="23"/>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N487" i="23"/>
  <c r="N490" i="23" s="1"/>
  <c r="M487" i="23"/>
  <c r="L487" i="23"/>
  <c r="K487" i="23"/>
  <c r="J487" i="23"/>
  <c r="I487" i="23"/>
  <c r="H487" i="23"/>
  <c r="G487" i="23"/>
  <c r="F487" i="23"/>
  <c r="E487" i="23"/>
  <c r="D487" i="23"/>
  <c r="C487" i="23"/>
  <c r="B487" i="23"/>
  <c r="O486" i="23"/>
  <c r="N486" i="23"/>
  <c r="M486" i="23"/>
  <c r="L486" i="23"/>
  <c r="K486" i="23"/>
  <c r="J486" i="23"/>
  <c r="I486" i="23"/>
  <c r="H486" i="23"/>
  <c r="G486" i="23"/>
  <c r="F486" i="23"/>
  <c r="E486" i="23"/>
  <c r="D486" i="23"/>
  <c r="C486" i="23"/>
  <c r="B486" i="23"/>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M481" i="23"/>
  <c r="L481" i="23"/>
  <c r="K481" i="23"/>
  <c r="J481" i="23"/>
  <c r="I481" i="23"/>
  <c r="H481" i="23"/>
  <c r="G481" i="23"/>
  <c r="F481" i="23"/>
  <c r="E481" i="23"/>
  <c r="D481" i="23"/>
  <c r="C481" i="23"/>
  <c r="B481" i="23"/>
  <c r="O480" i="23"/>
  <c r="N480" i="23"/>
  <c r="M480" i="23"/>
  <c r="L480" i="23"/>
  <c r="K480" i="23"/>
  <c r="J480" i="23"/>
  <c r="I480" i="23"/>
  <c r="H480" i="23"/>
  <c r="G480" i="23"/>
  <c r="F480" i="23"/>
  <c r="E480" i="23"/>
  <c r="E484" i="23" s="1"/>
  <c r="D480" i="23"/>
  <c r="C480" i="23"/>
  <c r="B480" i="23"/>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M475" i="23"/>
  <c r="L475" i="23"/>
  <c r="K475" i="23"/>
  <c r="J475" i="23"/>
  <c r="I475" i="23"/>
  <c r="H475" i="23"/>
  <c r="G475" i="23"/>
  <c r="F475" i="23"/>
  <c r="E475" i="23"/>
  <c r="D475" i="23"/>
  <c r="C475" i="23"/>
  <c r="B475" i="23"/>
  <c r="O474" i="23"/>
  <c r="N474" i="23"/>
  <c r="M474" i="23"/>
  <c r="L474" i="23"/>
  <c r="K474" i="23"/>
  <c r="J474" i="23"/>
  <c r="I474" i="23"/>
  <c r="H474" i="23"/>
  <c r="G474" i="23"/>
  <c r="F474" i="23"/>
  <c r="E474" i="23"/>
  <c r="D474" i="23"/>
  <c r="C474" i="23"/>
  <c r="B474" i="23"/>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N469" i="23"/>
  <c r="M469" i="23"/>
  <c r="L469" i="23"/>
  <c r="K469" i="23"/>
  <c r="J469" i="23"/>
  <c r="I469" i="23"/>
  <c r="H469" i="23"/>
  <c r="G469" i="23"/>
  <c r="F469" i="23"/>
  <c r="E469" i="23"/>
  <c r="D469" i="23"/>
  <c r="C469" i="23"/>
  <c r="B469" i="23"/>
  <c r="O468" i="23"/>
  <c r="N468" i="23"/>
  <c r="M468" i="23"/>
  <c r="L468" i="23"/>
  <c r="K468" i="23"/>
  <c r="J468" i="23"/>
  <c r="I468" i="23"/>
  <c r="H468" i="23"/>
  <c r="H472" i="23" s="1"/>
  <c r="G468" i="23"/>
  <c r="F468" i="23"/>
  <c r="E468" i="23"/>
  <c r="D468" i="23"/>
  <c r="C468" i="23"/>
  <c r="B468" i="23"/>
  <c r="O464" i="23"/>
  <c r="N464" i="23"/>
  <c r="M464" i="23"/>
  <c r="L464" i="23"/>
  <c r="K464" i="23"/>
  <c r="K510" i="23" s="1"/>
  <c r="J464" i="23"/>
  <c r="J510" i="23" s="1"/>
  <c r="I464" i="23"/>
  <c r="I510" i="23" s="1"/>
  <c r="H464" i="23"/>
  <c r="H510" i="23" s="1"/>
  <c r="G464" i="23"/>
  <c r="F464" i="23"/>
  <c r="E464" i="23"/>
  <c r="D464" i="23"/>
  <c r="C464" i="23"/>
  <c r="C510" i="23" s="1"/>
  <c r="B464" i="23"/>
  <c r="B510" i="23" s="1"/>
  <c r="B550" i="23" s="1"/>
  <c r="O463" i="23"/>
  <c r="O509" i="23" s="1"/>
  <c r="O549" i="23" s="1"/>
  <c r="N463" i="23"/>
  <c r="N509" i="23" s="1"/>
  <c r="M463" i="23"/>
  <c r="L463" i="23"/>
  <c r="K463" i="23"/>
  <c r="J463" i="23"/>
  <c r="I463" i="23"/>
  <c r="I509" i="23" s="1"/>
  <c r="H463" i="23"/>
  <c r="H509" i="23" s="1"/>
  <c r="G463" i="23"/>
  <c r="G509" i="23" s="1"/>
  <c r="F463" i="23"/>
  <c r="F509" i="23" s="1"/>
  <c r="E463" i="23"/>
  <c r="D463" i="23"/>
  <c r="C463" i="23"/>
  <c r="B463" i="23"/>
  <c r="O462" i="23"/>
  <c r="O508" i="23" s="1"/>
  <c r="N462" i="23"/>
  <c r="M462" i="23"/>
  <c r="M508" i="23" s="1"/>
  <c r="L462" i="23"/>
  <c r="L508" i="23" s="1"/>
  <c r="K462" i="23"/>
  <c r="J462" i="23"/>
  <c r="I462" i="23"/>
  <c r="H462" i="23"/>
  <c r="G462" i="23"/>
  <c r="G508" i="23" s="1"/>
  <c r="F462" i="23"/>
  <c r="F508" i="23" s="1"/>
  <c r="E462" i="23"/>
  <c r="E508" i="23" s="1"/>
  <c r="D462" i="23"/>
  <c r="D508" i="23" s="1"/>
  <c r="D548" i="23" s="1"/>
  <c r="C462" i="23"/>
  <c r="B462" i="23"/>
  <c r="O461" i="23"/>
  <c r="N461" i="23"/>
  <c r="M461" i="23"/>
  <c r="M507" i="23" s="1"/>
  <c r="L461" i="23"/>
  <c r="L507" i="23" s="1"/>
  <c r="K461" i="23"/>
  <c r="K507" i="23" s="1"/>
  <c r="J461" i="23"/>
  <c r="J507" i="23" s="1"/>
  <c r="I461" i="23"/>
  <c r="H461" i="23"/>
  <c r="G461" i="23"/>
  <c r="F461" i="23"/>
  <c r="E461" i="23"/>
  <c r="E507" i="23" s="1"/>
  <c r="E547" i="23" s="1"/>
  <c r="D461" i="23"/>
  <c r="D507" i="23" s="1"/>
  <c r="D547" i="23" s="1"/>
  <c r="C461" i="23"/>
  <c r="C507" i="23" s="1"/>
  <c r="B461" i="23"/>
  <c r="B507" i="23" s="1"/>
  <c r="B547" i="23" s="1"/>
  <c r="O457" i="23"/>
  <c r="O648" i="23" s="1"/>
  <c r="N457" i="23"/>
  <c r="N648" i="23" s="1"/>
  <c r="N655" i="23" s="1"/>
  <c r="M457" i="23"/>
  <c r="M648" i="23" s="1"/>
  <c r="M655" i="23" s="1"/>
  <c r="L457" i="23"/>
  <c r="L648" i="23" s="1"/>
  <c r="L655" i="23" s="1"/>
  <c r="K457" i="23"/>
  <c r="K648" i="23" s="1"/>
  <c r="K655" i="23" s="1"/>
  <c r="J457" i="23"/>
  <c r="J648" i="23" s="1"/>
  <c r="J655" i="23" s="1"/>
  <c r="I457" i="23"/>
  <c r="I648" i="23" s="1"/>
  <c r="I655" i="23" s="1"/>
  <c r="H457" i="23"/>
  <c r="G457" i="23"/>
  <c r="G648" i="23" s="1"/>
  <c r="G655" i="23" s="1"/>
  <c r="F457" i="23"/>
  <c r="F648" i="23" s="1"/>
  <c r="F655" i="23" s="1"/>
  <c r="E457" i="23"/>
  <c r="E648" i="23" s="1"/>
  <c r="E655" i="23" s="1"/>
  <c r="D457" i="23"/>
  <c r="D648" i="23" s="1"/>
  <c r="D655" i="23" s="1"/>
  <c r="C457" i="23"/>
  <c r="C648" i="23" s="1"/>
  <c r="C655" i="23" s="1"/>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G438" i="23"/>
  <c r="F438" i="23"/>
  <c r="E438" i="23"/>
  <c r="E439" i="23" s="1"/>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E433" i="23"/>
  <c r="E432" i="23"/>
  <c r="D432" i="23"/>
  <c r="D433" i="23" s="1"/>
  <c r="C432" i="23"/>
  <c r="C433" i="23" s="1"/>
  <c r="B432" i="23"/>
  <c r="B433" i="23" s="1"/>
  <c r="O431" i="23"/>
  <c r="E431" i="23"/>
  <c r="D431" i="23"/>
  <c r="C431" i="23"/>
  <c r="B431" i="23"/>
  <c r="E430" i="23"/>
  <c r="D430" i="23"/>
  <c r="C430" i="23"/>
  <c r="B430" i="23"/>
  <c r="E429" i="23"/>
  <c r="D429" i="23"/>
  <c r="C429" i="23"/>
  <c r="B429" i="23"/>
  <c r="E426" i="23"/>
  <c r="D426" i="23"/>
  <c r="C426" i="23"/>
  <c r="B426" i="23"/>
  <c r="O425" i="23"/>
  <c r="E425" i="23"/>
  <c r="D425" i="23"/>
  <c r="C425" i="23"/>
  <c r="B425" i="23"/>
  <c r="E424" i="23"/>
  <c r="D424" i="23"/>
  <c r="C424" i="23"/>
  <c r="B424" i="23"/>
  <c r="F423" i="23"/>
  <c r="E423" i="23"/>
  <c r="D423" i="23"/>
  <c r="C423" i="23"/>
  <c r="B423" i="23"/>
  <c r="E420" i="23"/>
  <c r="D420" i="23"/>
  <c r="C420" i="23"/>
  <c r="B420" i="23"/>
  <c r="O419" i="23"/>
  <c r="E419" i="23"/>
  <c r="D419" i="23"/>
  <c r="C419" i="23"/>
  <c r="B419" i="23"/>
  <c r="E418" i="23"/>
  <c r="D418" i="23"/>
  <c r="C418" i="23"/>
  <c r="B418" i="23"/>
  <c r="E417" i="23"/>
  <c r="D417" i="23"/>
  <c r="C417" i="23"/>
  <c r="B417" i="23"/>
  <c r="E415" i="23"/>
  <c r="O414" i="23"/>
  <c r="O415" i="23" s="1"/>
  <c r="N414" i="23"/>
  <c r="M414" i="23"/>
  <c r="L414" i="23"/>
  <c r="K414" i="23"/>
  <c r="J414" i="23"/>
  <c r="I414" i="23"/>
  <c r="H414" i="23"/>
  <c r="G414" i="23"/>
  <c r="F414" i="23"/>
  <c r="E414" i="23"/>
  <c r="D414" i="23"/>
  <c r="D415" i="23" s="1"/>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O408" i="23"/>
  <c r="N408" i="23"/>
  <c r="M408" i="23"/>
  <c r="M409" i="23" s="1"/>
  <c r="L408" i="23"/>
  <c r="L409" i="23" s="1"/>
  <c r="K408" i="23"/>
  <c r="J408" i="23"/>
  <c r="J409" i="23" s="1"/>
  <c r="I408" i="23"/>
  <c r="H408" i="23"/>
  <c r="G408" i="23"/>
  <c r="F408" i="23"/>
  <c r="E408" i="23"/>
  <c r="D408" i="23"/>
  <c r="D409" i="23" s="1"/>
  <c r="C408" i="23"/>
  <c r="B408" i="23"/>
  <c r="B409" i="23" s="1"/>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O458" i="23" s="1"/>
  <c r="N402" i="23"/>
  <c r="M402" i="23"/>
  <c r="M452" i="23" s="1"/>
  <c r="L402" i="23"/>
  <c r="L458" i="23" s="1"/>
  <c r="K402" i="23"/>
  <c r="K445" i="23" s="1"/>
  <c r="J402" i="23"/>
  <c r="J452" i="23" s="1"/>
  <c r="I402" i="23"/>
  <c r="H402" i="23"/>
  <c r="H452" i="23" s="1"/>
  <c r="G402" i="23"/>
  <c r="G458" i="23" s="1"/>
  <c r="F402" i="23"/>
  <c r="E402" i="23"/>
  <c r="E452" i="23" s="1"/>
  <c r="D402" i="23"/>
  <c r="D458" i="23" s="1"/>
  <c r="C402" i="23"/>
  <c r="C445" i="23" s="1"/>
  <c r="B402" i="23"/>
  <c r="B452" i="23" s="1"/>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N397" i="23"/>
  <c r="O396" i="23"/>
  <c r="N396" i="23"/>
  <c r="M396" i="23"/>
  <c r="M397" i="23" s="1"/>
  <c r="L396" i="23"/>
  <c r="K396" i="23"/>
  <c r="K397" i="23" s="1"/>
  <c r="J396" i="23"/>
  <c r="J397" i="23" s="1"/>
  <c r="I396" i="23"/>
  <c r="I397" i="23" s="1"/>
  <c r="H396" i="23"/>
  <c r="G396" i="23"/>
  <c r="F396" i="23"/>
  <c r="E396" i="23"/>
  <c r="E397" i="23" s="1"/>
  <c r="D396" i="23"/>
  <c r="C396" i="23"/>
  <c r="C397" i="23" s="1"/>
  <c r="B396" i="23"/>
  <c r="B397" i="23" s="1"/>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N390" i="23"/>
  <c r="M390" i="23"/>
  <c r="L390" i="23"/>
  <c r="K390" i="23"/>
  <c r="J390" i="23"/>
  <c r="J391" i="23" s="1"/>
  <c r="I390" i="23"/>
  <c r="H390" i="23"/>
  <c r="G390" i="23"/>
  <c r="F390" i="23"/>
  <c r="E390" i="23"/>
  <c r="D390" i="23"/>
  <c r="C390" i="23"/>
  <c r="B390" i="23"/>
  <c r="B391" i="23" s="1"/>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4" i="23"/>
  <c r="N384" i="23"/>
  <c r="M384" i="23"/>
  <c r="M385" i="23" s="1"/>
  <c r="L384" i="23"/>
  <c r="K384" i="23"/>
  <c r="J384" i="23"/>
  <c r="J385" i="23" s="1"/>
  <c r="I384" i="23"/>
  <c r="H384" i="23"/>
  <c r="G384" i="23"/>
  <c r="G385" i="23" s="1"/>
  <c r="F384" i="23"/>
  <c r="E384" i="23"/>
  <c r="E385" i="23" s="1"/>
  <c r="D384" i="23"/>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G379" i="23"/>
  <c r="B379" i="23"/>
  <c r="O378" i="23"/>
  <c r="N378" i="23"/>
  <c r="M378" i="23"/>
  <c r="M379" i="23" s="1"/>
  <c r="L378" i="23"/>
  <c r="L379" i="23" s="1"/>
  <c r="K378" i="23"/>
  <c r="J378" i="23"/>
  <c r="J379" i="23" s="1"/>
  <c r="I378" i="23"/>
  <c r="H378" i="23"/>
  <c r="H379" i="23" s="1"/>
  <c r="G378" i="23"/>
  <c r="F378" i="23"/>
  <c r="E378" i="23"/>
  <c r="E379" i="23" s="1"/>
  <c r="D378" i="23"/>
  <c r="C378" i="23"/>
  <c r="C379" i="23" s="1"/>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H373" i="23"/>
  <c r="O372" i="23"/>
  <c r="O373" i="23" s="1"/>
  <c r="N372" i="23"/>
  <c r="M372" i="23"/>
  <c r="M373" i="23" s="1"/>
  <c r="L372" i="23"/>
  <c r="L373" i="23" s="1"/>
  <c r="K372" i="23"/>
  <c r="K373" i="23" s="1"/>
  <c r="J372" i="23"/>
  <c r="J373" i="23" s="1"/>
  <c r="I372" i="23"/>
  <c r="I373" i="23" s="1"/>
  <c r="H372" i="23"/>
  <c r="G372" i="23"/>
  <c r="G373" i="23" s="1"/>
  <c r="F372" i="23"/>
  <c r="F373" i="23" s="1"/>
  <c r="E372" i="23"/>
  <c r="E373" i="23" s="1"/>
  <c r="D372" i="23"/>
  <c r="D373" i="23" s="1"/>
  <c r="C372" i="23"/>
  <c r="B372" i="23"/>
  <c r="B373" i="23" s="1"/>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O367" i="23"/>
  <c r="O366" i="23"/>
  <c r="N366" i="23"/>
  <c r="N367" i="23" s="1"/>
  <c r="M366" i="23"/>
  <c r="L366" i="23"/>
  <c r="K366" i="23"/>
  <c r="K367" i="23" s="1"/>
  <c r="J366" i="23"/>
  <c r="J367" i="23" s="1"/>
  <c r="I366" i="23"/>
  <c r="I367" i="23" s="1"/>
  <c r="H366" i="23"/>
  <c r="H367" i="23" s="1"/>
  <c r="G366" i="23"/>
  <c r="F366" i="23"/>
  <c r="F367" i="23" s="1"/>
  <c r="E366" i="23"/>
  <c r="D366" i="23"/>
  <c r="D367" i="23" s="1"/>
  <c r="C366" i="23"/>
  <c r="B366" i="23"/>
  <c r="B367" i="23" s="1"/>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N361" i="23"/>
  <c r="O360" i="23"/>
  <c r="N360" i="23"/>
  <c r="M360" i="23"/>
  <c r="M361" i="23" s="1"/>
  <c r="L360" i="23"/>
  <c r="K360" i="23"/>
  <c r="J360" i="23"/>
  <c r="J361" i="23" s="1"/>
  <c r="I360" i="23"/>
  <c r="I361" i="23" s="1"/>
  <c r="H360" i="23"/>
  <c r="G360" i="23"/>
  <c r="F360" i="23"/>
  <c r="E360" i="23"/>
  <c r="E361" i="23" s="1"/>
  <c r="D360" i="23"/>
  <c r="C360" i="23"/>
  <c r="B360" i="23"/>
  <c r="B361" i="23" s="1"/>
  <c r="O359" i="23"/>
  <c r="N359" i="23"/>
  <c r="M359" i="23"/>
  <c r="L359" i="23"/>
  <c r="K359" i="23"/>
  <c r="J359" i="23"/>
  <c r="I359" i="23"/>
  <c r="H359" i="23"/>
  <c r="G359" i="23"/>
  <c r="F359" i="23"/>
  <c r="E359" i="23"/>
  <c r="D359" i="23"/>
  <c r="C359" i="23"/>
  <c r="B359" i="23"/>
  <c r="O358" i="23"/>
  <c r="N358" i="23"/>
  <c r="M358" i="23"/>
  <c r="L358" i="23"/>
  <c r="K358" i="23"/>
  <c r="J358" i="23"/>
  <c r="I358" i="23"/>
  <c r="H358" i="23"/>
  <c r="G358" i="23"/>
  <c r="F358" i="23"/>
  <c r="E358" i="23"/>
  <c r="D358" i="23"/>
  <c r="C358" i="23"/>
  <c r="B358" i="23"/>
  <c r="O357" i="23"/>
  <c r="N357" i="23"/>
  <c r="M357" i="23"/>
  <c r="L357" i="23"/>
  <c r="K357" i="23"/>
  <c r="J357" i="23"/>
  <c r="I357" i="23"/>
  <c r="H357" i="23"/>
  <c r="G357" i="23"/>
  <c r="F357" i="23"/>
  <c r="E357" i="23"/>
  <c r="D357" i="23"/>
  <c r="C357" i="23"/>
  <c r="B357" i="23"/>
  <c r="O354" i="23"/>
  <c r="N354" i="23"/>
  <c r="N355" i="23" s="1"/>
  <c r="M354" i="23"/>
  <c r="M355" i="23" s="1"/>
  <c r="L354" i="23"/>
  <c r="L355" i="23" s="1"/>
  <c r="K354" i="23"/>
  <c r="K355" i="23" s="1"/>
  <c r="J354" i="23"/>
  <c r="J355" i="23" s="1"/>
  <c r="I354" i="23"/>
  <c r="I355" i="23" s="1"/>
  <c r="H354" i="23"/>
  <c r="G354" i="23"/>
  <c r="G355" i="23" s="1"/>
  <c r="F354" i="23"/>
  <c r="F355" i="23" s="1"/>
  <c r="E354" i="23"/>
  <c r="E355" i="23" s="1"/>
  <c r="D354" i="23"/>
  <c r="D355" i="23" s="1"/>
  <c r="C354" i="23"/>
  <c r="C355" i="23" s="1"/>
  <c r="B354" i="23"/>
  <c r="B355" i="23" s="1"/>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G215" i="23"/>
  <c r="BA215" i="23"/>
  <c r="AT215" i="23"/>
  <c r="AS215" i="23"/>
  <c r="AK215" i="23"/>
  <c r="F542" i="23" s="1"/>
  <c r="U215" i="23"/>
  <c r="J542" i="23" s="1"/>
  <c r="H215" i="23"/>
  <c r="M543" i="23" s="1"/>
  <c r="BL213" i="23"/>
  <c r="BL215" i="23" s="1"/>
  <c r="BK213" i="23"/>
  <c r="BK215" i="23" s="1"/>
  <c r="BJ213" i="23"/>
  <c r="BJ215" i="23" s="1"/>
  <c r="BI213" i="23"/>
  <c r="BI215" i="23" s="1"/>
  <c r="BH213" i="23"/>
  <c r="BH215" i="23" s="1"/>
  <c r="BG213" i="23"/>
  <c r="BF213" i="23"/>
  <c r="BF215" i="23" s="1"/>
  <c r="BE213" i="23"/>
  <c r="BE215" i="23" s="1"/>
  <c r="BD213" i="23"/>
  <c r="BD215" i="23" s="1"/>
  <c r="BC213" i="23"/>
  <c r="BC215" i="23" s="1"/>
  <c r="BB213" i="23"/>
  <c r="BB215" i="23" s="1"/>
  <c r="BA213" i="23"/>
  <c r="AZ213" i="23"/>
  <c r="AZ215" i="23" s="1"/>
  <c r="AY213" i="23"/>
  <c r="AY215" i="23" s="1"/>
  <c r="AX213" i="23"/>
  <c r="AX215" i="23" s="1"/>
  <c r="AW213" i="23"/>
  <c r="AW215" i="23" s="1"/>
  <c r="AV213" i="23"/>
  <c r="AV215" i="23" s="1"/>
  <c r="AU213" i="23"/>
  <c r="AU215" i="23" s="1"/>
  <c r="AT213" i="23"/>
  <c r="AS213" i="23"/>
  <c r="AR213" i="23"/>
  <c r="AR215" i="23" s="1"/>
  <c r="AQ213" i="23"/>
  <c r="AQ215" i="23" s="1"/>
  <c r="AP213" i="23"/>
  <c r="AP215" i="23" s="1"/>
  <c r="AO213" i="23"/>
  <c r="AO215" i="23" s="1"/>
  <c r="AN213" i="23"/>
  <c r="AN215" i="23" s="1"/>
  <c r="AM213" i="23"/>
  <c r="AM215" i="23" s="1"/>
  <c r="F540" i="23" s="1"/>
  <c r="AL213" i="23"/>
  <c r="AL215" i="23" s="1"/>
  <c r="F541" i="23" s="1"/>
  <c r="AK213" i="23"/>
  <c r="AJ213" i="23"/>
  <c r="AJ215" i="23" s="1"/>
  <c r="F543" i="23" s="1"/>
  <c r="AI213" i="23"/>
  <c r="AI215" i="23" s="1"/>
  <c r="G540" i="23" s="1"/>
  <c r="AH213" i="23"/>
  <c r="AH215" i="23" s="1"/>
  <c r="G541" i="23" s="1"/>
  <c r="AG213" i="23"/>
  <c r="AG215" i="23" s="1"/>
  <c r="G542" i="23" s="1"/>
  <c r="AF213" i="23"/>
  <c r="AF215" i="23" s="1"/>
  <c r="G543" i="23" s="1"/>
  <c r="AE213" i="23"/>
  <c r="AE215" i="23" s="1"/>
  <c r="H540" i="23" s="1"/>
  <c r="AD213" i="23"/>
  <c r="AD215" i="23" s="1"/>
  <c r="H541" i="23" s="1"/>
  <c r="AC213" i="23"/>
  <c r="AC215" i="23" s="1"/>
  <c r="H542" i="23" s="1"/>
  <c r="AB213" i="23"/>
  <c r="AB215" i="23" s="1"/>
  <c r="H543" i="23" s="1"/>
  <c r="AA213" i="23"/>
  <c r="AA215" i="23" s="1"/>
  <c r="I540" i="23" s="1"/>
  <c r="Z213" i="23"/>
  <c r="Z215" i="23" s="1"/>
  <c r="I541" i="23" s="1"/>
  <c r="Y213" i="23"/>
  <c r="Y215" i="23" s="1"/>
  <c r="I542" i="23" s="1"/>
  <c r="X213" i="23"/>
  <c r="X215" i="23" s="1"/>
  <c r="I543" i="23" s="1"/>
  <c r="W213" i="23"/>
  <c r="W215" i="23" s="1"/>
  <c r="J540" i="23" s="1"/>
  <c r="V213" i="23"/>
  <c r="V215" i="23" s="1"/>
  <c r="J541" i="23" s="1"/>
  <c r="U213" i="23"/>
  <c r="T213" i="23"/>
  <c r="T215" i="23" s="1"/>
  <c r="J543" i="23" s="1"/>
  <c r="S213" i="23"/>
  <c r="S215" i="23" s="1"/>
  <c r="K540" i="23" s="1"/>
  <c r="R213" i="23"/>
  <c r="R215" i="23" s="1"/>
  <c r="K541" i="23" s="1"/>
  <c r="Q213" i="23"/>
  <c r="Q215" i="23" s="1"/>
  <c r="K542" i="23" s="1"/>
  <c r="P213" i="23"/>
  <c r="P215" i="23" s="1"/>
  <c r="K543" i="23" s="1"/>
  <c r="O213" i="23"/>
  <c r="O215" i="23" s="1"/>
  <c r="L540" i="23" s="1"/>
  <c r="N213" i="23"/>
  <c r="N215" i="23" s="1"/>
  <c r="L541" i="23" s="1"/>
  <c r="M213" i="23"/>
  <c r="M215" i="23" s="1"/>
  <c r="L542" i="23" s="1"/>
  <c r="L213" i="23"/>
  <c r="L215" i="23" s="1"/>
  <c r="L543" i="23" s="1"/>
  <c r="K213" i="23"/>
  <c r="K215" i="23" s="1"/>
  <c r="M540" i="23" s="1"/>
  <c r="J213" i="23"/>
  <c r="J215" i="23" s="1"/>
  <c r="M541" i="23" s="1"/>
  <c r="I213" i="23"/>
  <c r="I215" i="23" s="1"/>
  <c r="M542" i="23" s="1"/>
  <c r="H213" i="23"/>
  <c r="G213" i="23"/>
  <c r="G215" i="23" s="1"/>
  <c r="N540" i="23" s="1"/>
  <c r="F213" i="23"/>
  <c r="F215" i="23" s="1"/>
  <c r="N541" i="23" s="1"/>
  <c r="E213" i="23"/>
  <c r="E215" i="23" s="1"/>
  <c r="N542" i="23" s="1"/>
  <c r="D213" i="23"/>
  <c r="D215" i="23" s="1"/>
  <c r="N543" i="23" s="1"/>
  <c r="C213" i="23"/>
  <c r="C215" i="23" s="1"/>
  <c r="O540" i="23" s="1"/>
  <c r="B213" i="23"/>
  <c r="B215" i="23" s="1"/>
  <c r="O541" i="23" s="1"/>
  <c r="AW124" i="23"/>
  <c r="BK123" i="23"/>
  <c r="BK125" i="23" s="1"/>
  <c r="BJ123" i="23"/>
  <c r="BI123" i="23"/>
  <c r="BH123" i="23"/>
  <c r="BH125" i="23" s="1"/>
  <c r="BG123" i="23"/>
  <c r="BF123" i="23"/>
  <c r="BE123" i="23"/>
  <c r="BD123" i="23"/>
  <c r="BC123" i="23"/>
  <c r="BC125" i="23" s="1"/>
  <c r="BK122" i="23"/>
  <c r="BK124" i="23" s="1"/>
  <c r="BJ122" i="23"/>
  <c r="BJ124" i="23" s="1"/>
  <c r="BI122" i="23"/>
  <c r="BI124" i="23" s="1"/>
  <c r="BH122" i="23"/>
  <c r="BH124" i="23" s="1"/>
  <c r="BG122" i="23"/>
  <c r="BG124" i="23" s="1"/>
  <c r="BG125" i="23" s="1"/>
  <c r="BF122" i="23"/>
  <c r="BF124" i="23" s="1"/>
  <c r="BE122" i="23"/>
  <c r="BE124" i="23" s="1"/>
  <c r="BD122" i="23"/>
  <c r="BD124" i="23" s="1"/>
  <c r="BD125" i="23" s="1"/>
  <c r="BC122" i="23"/>
  <c r="BC124" i="23" s="1"/>
  <c r="BB122" i="23"/>
  <c r="BB124" i="23" s="1"/>
  <c r="BA122" i="23"/>
  <c r="BA124" i="23" s="1"/>
  <c r="AZ122" i="23"/>
  <c r="AZ124" i="23" s="1"/>
  <c r="AY122" i="23"/>
  <c r="AY124" i="23" s="1"/>
  <c r="AX122" i="23"/>
  <c r="AX124" i="23" s="1"/>
  <c r="AW122" i="23"/>
  <c r="AV122" i="23"/>
  <c r="AV124" i="23" s="1"/>
  <c r="AU122" i="23"/>
  <c r="AU124" i="23" s="1"/>
  <c r="AT122" i="23"/>
  <c r="AT124" i="23" s="1"/>
  <c r="AS122" i="23"/>
  <c r="AS124" i="23" s="1"/>
  <c r="AR122" i="23"/>
  <c r="AR124" i="23" s="1"/>
  <c r="AQ122" i="23"/>
  <c r="AQ124" i="23" s="1"/>
  <c r="AP122" i="23"/>
  <c r="AP124" i="23" s="1"/>
  <c r="AO122" i="23"/>
  <c r="AO124" i="23" s="1"/>
  <c r="AN122" i="23"/>
  <c r="AN124" i="23" s="1"/>
  <c r="AM122" i="23"/>
  <c r="AM124" i="23" s="1"/>
  <c r="AL122" i="23"/>
  <c r="AL124" i="23" s="1"/>
  <c r="F424" i="23" s="1"/>
  <c r="AK122" i="23"/>
  <c r="AK124" i="23" s="1"/>
  <c r="F425" i="23" s="1"/>
  <c r="AJ122" i="23"/>
  <c r="AJ124" i="23" s="1"/>
  <c r="F426" i="23" s="1"/>
  <c r="F427" i="23" s="1"/>
  <c r="AI122" i="23"/>
  <c r="AI124" i="23" s="1"/>
  <c r="G423" i="23" s="1"/>
  <c r="AH122" i="23"/>
  <c r="AH124" i="23" s="1"/>
  <c r="G424" i="23" s="1"/>
  <c r="AG122" i="23"/>
  <c r="AG124" i="23" s="1"/>
  <c r="G425" i="23" s="1"/>
  <c r="AF122" i="23"/>
  <c r="AF124" i="23" s="1"/>
  <c r="G426" i="23" s="1"/>
  <c r="AE122" i="23"/>
  <c r="AE124" i="23" s="1"/>
  <c r="H423" i="23" s="1"/>
  <c r="AD122" i="23"/>
  <c r="AD124" i="23" s="1"/>
  <c r="H424" i="23" s="1"/>
  <c r="AC122" i="23"/>
  <c r="AC124" i="23" s="1"/>
  <c r="H425" i="23" s="1"/>
  <c r="AB122" i="23"/>
  <c r="AB124" i="23" s="1"/>
  <c r="H426" i="23" s="1"/>
  <c r="AA122" i="23"/>
  <c r="AA124" i="23" s="1"/>
  <c r="I423" i="23" s="1"/>
  <c r="Z122" i="23"/>
  <c r="Z124" i="23" s="1"/>
  <c r="I424" i="23" s="1"/>
  <c r="Y122" i="23"/>
  <c r="Y124" i="23" s="1"/>
  <c r="I425" i="23" s="1"/>
  <c r="X122" i="23"/>
  <c r="X124" i="23" s="1"/>
  <c r="I426" i="23" s="1"/>
  <c r="I427" i="23" s="1"/>
  <c r="W122" i="23"/>
  <c r="W124" i="23" s="1"/>
  <c r="J423" i="23" s="1"/>
  <c r="V122" i="23"/>
  <c r="V124" i="23" s="1"/>
  <c r="J424" i="23" s="1"/>
  <c r="U122" i="23"/>
  <c r="U124" i="23" s="1"/>
  <c r="J425" i="23" s="1"/>
  <c r="T122" i="23"/>
  <c r="T124" i="23" s="1"/>
  <c r="J426" i="23" s="1"/>
  <c r="S122" i="23"/>
  <c r="S124" i="23" s="1"/>
  <c r="K423" i="23" s="1"/>
  <c r="R122" i="23"/>
  <c r="R124" i="23" s="1"/>
  <c r="K424" i="23" s="1"/>
  <c r="Q122" i="23"/>
  <c r="Q124" i="23" s="1"/>
  <c r="K425" i="23" s="1"/>
  <c r="P122" i="23"/>
  <c r="P124" i="23" s="1"/>
  <c r="K426" i="23" s="1"/>
  <c r="O122" i="23"/>
  <c r="O124" i="23" s="1"/>
  <c r="L423" i="23" s="1"/>
  <c r="N122" i="23"/>
  <c r="N124" i="23" s="1"/>
  <c r="L424" i="23" s="1"/>
  <c r="M122" i="23"/>
  <c r="M124" i="23" s="1"/>
  <c r="L425" i="23" s="1"/>
  <c r="L122" i="23"/>
  <c r="L124" i="23" s="1"/>
  <c r="L426" i="23" s="1"/>
  <c r="L427" i="23" s="1"/>
  <c r="K122" i="23"/>
  <c r="K124" i="23" s="1"/>
  <c r="M423" i="23" s="1"/>
  <c r="J122" i="23"/>
  <c r="J124" i="23" s="1"/>
  <c r="M424" i="23" s="1"/>
  <c r="I122" i="23"/>
  <c r="I124" i="23" s="1"/>
  <c r="M425" i="23" s="1"/>
  <c r="H122" i="23"/>
  <c r="H124" i="23" s="1"/>
  <c r="M426" i="23" s="1"/>
  <c r="G122" i="23"/>
  <c r="G124" i="23" s="1"/>
  <c r="N423" i="23" s="1"/>
  <c r="F122" i="23"/>
  <c r="F124" i="23" s="1"/>
  <c r="N424" i="23" s="1"/>
  <c r="E122" i="23"/>
  <c r="E124" i="23" s="1"/>
  <c r="N425" i="23" s="1"/>
  <c r="D122" i="23"/>
  <c r="D124" i="23" s="1"/>
  <c r="N426" i="23" s="1"/>
  <c r="N427" i="23" s="1"/>
  <c r="C122" i="23"/>
  <c r="C124" i="23" s="1"/>
  <c r="O423" i="23" s="1"/>
  <c r="B122" i="23"/>
  <c r="B124" i="23" s="1"/>
  <c r="O424" i="23" s="1"/>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1" i="23"/>
  <c r="E121" i="23"/>
  <c r="D121" i="23"/>
  <c r="C121" i="23"/>
  <c r="B121"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P120" i="23"/>
  <c r="O120" i="23"/>
  <c r="N120" i="23"/>
  <c r="M120" i="23"/>
  <c r="L120" i="23"/>
  <c r="K120" i="23"/>
  <c r="J120" i="23"/>
  <c r="I120" i="23"/>
  <c r="H120" i="23"/>
  <c r="G120" i="23"/>
  <c r="F120" i="23"/>
  <c r="E120" i="23"/>
  <c r="D120" i="23"/>
  <c r="C120" i="23"/>
  <c r="B120" i="23"/>
  <c r="BK119" i="23"/>
  <c r="BJ119" i="23"/>
  <c r="BI119" i="23"/>
  <c r="BH119" i="23"/>
  <c r="BG119" i="23"/>
  <c r="BF119" i="23"/>
  <c r="BE119" i="23"/>
  <c r="BD119" i="23"/>
  <c r="BC119" i="23"/>
  <c r="BB119" i="23"/>
  <c r="BA119" i="23"/>
  <c r="BA123" i="23" s="1"/>
  <c r="AZ119" i="23"/>
  <c r="AY119" i="23"/>
  <c r="AX119" i="23"/>
  <c r="AX123" i="23" s="1"/>
  <c r="AX125" i="23" s="1"/>
  <c r="AW119" i="23"/>
  <c r="AV119" i="23"/>
  <c r="AV123" i="23" s="1"/>
  <c r="AU119" i="23"/>
  <c r="AT119" i="23"/>
  <c r="AS119" i="23"/>
  <c r="AS123" i="23" s="1"/>
  <c r="AR119" i="23"/>
  <c r="AQ119" i="23"/>
  <c r="AP119" i="23"/>
  <c r="AP123" i="23" s="1"/>
  <c r="AP125" i="23" s="1"/>
  <c r="AO119" i="23"/>
  <c r="AN119" i="23"/>
  <c r="AN123" i="23" s="1"/>
  <c r="AM119" i="23"/>
  <c r="AL119" i="23"/>
  <c r="AK119" i="23"/>
  <c r="AK123" i="23" s="1"/>
  <c r="F419" i="23" s="1"/>
  <c r="AJ119" i="23"/>
  <c r="AI119" i="23"/>
  <c r="AH119" i="23"/>
  <c r="AH123" i="23" s="1"/>
  <c r="AH125" i="23" s="1"/>
  <c r="G430" i="23" s="1"/>
  <c r="AG119" i="23"/>
  <c r="AF119" i="23"/>
  <c r="AF123" i="23" s="1"/>
  <c r="G420" i="23" s="1"/>
  <c r="G421" i="23" s="1"/>
  <c r="AE119" i="23"/>
  <c r="AD119" i="23"/>
  <c r="AC119" i="23"/>
  <c r="AC123" i="23" s="1"/>
  <c r="H419" i="23" s="1"/>
  <c r="AB119" i="23"/>
  <c r="AA119" i="23"/>
  <c r="Z119" i="23"/>
  <c r="Z123" i="23" s="1"/>
  <c r="Z125" i="23" s="1"/>
  <c r="I430" i="23" s="1"/>
  <c r="Y119" i="23"/>
  <c r="X119" i="23"/>
  <c r="X123" i="23" s="1"/>
  <c r="I420" i="23" s="1"/>
  <c r="W119" i="23"/>
  <c r="V119" i="23"/>
  <c r="U119" i="23"/>
  <c r="U123" i="23" s="1"/>
  <c r="J419" i="23" s="1"/>
  <c r="T119" i="23"/>
  <c r="S119" i="23"/>
  <c r="R119" i="23"/>
  <c r="R123" i="23" s="1"/>
  <c r="R125" i="23" s="1"/>
  <c r="K430" i="23" s="1"/>
  <c r="Q119" i="23"/>
  <c r="P119" i="23"/>
  <c r="P123" i="23" s="1"/>
  <c r="K420" i="23" s="1"/>
  <c r="O119" i="23"/>
  <c r="N119" i="23"/>
  <c r="M119" i="23"/>
  <c r="M123" i="23" s="1"/>
  <c r="M125" i="23" s="1"/>
  <c r="L431" i="23" s="1"/>
  <c r="L119" i="23"/>
  <c r="K119" i="23"/>
  <c r="J119" i="23"/>
  <c r="J123" i="23" s="1"/>
  <c r="J125" i="23" s="1"/>
  <c r="M430" i="23" s="1"/>
  <c r="I119" i="23"/>
  <c r="H119" i="23"/>
  <c r="H123" i="23" s="1"/>
  <c r="G119" i="23"/>
  <c r="F119" i="23"/>
  <c r="E119" i="23"/>
  <c r="E123" i="23" s="1"/>
  <c r="E125" i="23" s="1"/>
  <c r="N431" i="23" s="1"/>
  <c r="D119" i="23"/>
  <c r="C119" i="23"/>
  <c r="B119" i="23"/>
  <c r="B123" i="23" s="1"/>
  <c r="B125" i="23" s="1"/>
  <c r="O432" i="23" s="1"/>
  <c r="O433" i="23" s="1"/>
  <c r="N666" i="32" l="1"/>
  <c r="I666" i="32"/>
  <c r="J666" i="32"/>
  <c r="K666" i="32"/>
  <c r="E666" i="32"/>
  <c r="F666" i="32"/>
  <c r="O666" i="32"/>
  <c r="B666" i="32"/>
  <c r="C666" i="32"/>
  <c r="K681" i="32"/>
  <c r="K683" i="32" s="1"/>
  <c r="L680" i="32"/>
  <c r="L688" i="32"/>
  <c r="K689" i="32"/>
  <c r="K691" i="32" s="1"/>
  <c r="G666" i="32"/>
  <c r="D666" i="32"/>
  <c r="L666" i="32"/>
  <c r="H666" i="32"/>
  <c r="E561" i="32"/>
  <c r="E560" i="32"/>
  <c r="E657" i="32"/>
  <c r="K560" i="32"/>
  <c r="K561" i="32"/>
  <c r="K657" i="32"/>
  <c r="G560" i="32"/>
  <c r="G561" i="32"/>
  <c r="G657" i="32"/>
  <c r="H561" i="32"/>
  <c r="M561" i="32"/>
  <c r="M560" i="32"/>
  <c r="M657" i="32"/>
  <c r="I672" i="32"/>
  <c r="H673" i="32"/>
  <c r="H675" i="32" s="1"/>
  <c r="O698" i="32"/>
  <c r="O699" i="32"/>
  <c r="K676" i="32"/>
  <c r="J677" i="32"/>
  <c r="J679" i="32" s="1"/>
  <c r="C575" i="32"/>
  <c r="C582" i="32"/>
  <c r="C633" i="32" s="1"/>
  <c r="F560" i="32"/>
  <c r="F561" i="32"/>
  <c r="F657" i="32"/>
  <c r="J560" i="32"/>
  <c r="J561" i="32"/>
  <c r="J657" i="32"/>
  <c r="O703" i="32"/>
  <c r="O702" i="32"/>
  <c r="B560" i="32"/>
  <c r="B657" i="32"/>
  <c r="F575" i="32"/>
  <c r="F582" i="32"/>
  <c r="F633" i="32" s="1"/>
  <c r="K575" i="32"/>
  <c r="K582" i="32"/>
  <c r="K633" i="32" s="1"/>
  <c r="N560" i="32"/>
  <c r="N561" i="32"/>
  <c r="N657" i="32"/>
  <c r="K685" i="32"/>
  <c r="K687" i="32" s="1"/>
  <c r="L684" i="32"/>
  <c r="O575" i="32"/>
  <c r="O582" i="32"/>
  <c r="O633" i="32" s="1"/>
  <c r="J575" i="32"/>
  <c r="J582" i="32"/>
  <c r="J633" i="32" s="1"/>
  <c r="B575" i="32"/>
  <c r="B582" i="32"/>
  <c r="B633" i="32" s="1"/>
  <c r="O560" i="32"/>
  <c r="O561" i="32"/>
  <c r="O657" i="32"/>
  <c r="L575" i="32"/>
  <c r="L582" i="32"/>
  <c r="L633" i="32" s="1"/>
  <c r="N575" i="32"/>
  <c r="N582" i="32"/>
  <c r="N633" i="32" s="1"/>
  <c r="D561" i="32"/>
  <c r="D560" i="32"/>
  <c r="D657" i="32"/>
  <c r="M693" i="32"/>
  <c r="M695" i="32" s="1"/>
  <c r="N692" i="32"/>
  <c r="E575" i="32"/>
  <c r="E582" i="32"/>
  <c r="E633" i="32" s="1"/>
  <c r="C560" i="32"/>
  <c r="C561" i="32"/>
  <c r="C657" i="32"/>
  <c r="L561" i="32"/>
  <c r="L560" i="32"/>
  <c r="L657" i="32"/>
  <c r="G575" i="32"/>
  <c r="G582" i="32"/>
  <c r="G633" i="32" s="1"/>
  <c r="M575" i="32"/>
  <c r="M582" i="32"/>
  <c r="M633" i="32" s="1"/>
  <c r="D575" i="32"/>
  <c r="D582" i="32"/>
  <c r="D633" i="32" s="1"/>
  <c r="J680" i="30"/>
  <c r="I681" i="30"/>
  <c r="I683" i="30" s="1"/>
  <c r="L693" i="30"/>
  <c r="L695" i="30" s="1"/>
  <c r="M692" i="30"/>
  <c r="F575" i="30"/>
  <c r="F582" i="30"/>
  <c r="F633" i="30" s="1"/>
  <c r="I672" i="30"/>
  <c r="H673" i="30"/>
  <c r="H675" i="30" s="1"/>
  <c r="K561" i="30"/>
  <c r="K560" i="30"/>
  <c r="K657" i="30"/>
  <c r="F560" i="30"/>
  <c r="F561" i="30"/>
  <c r="F657" i="30"/>
  <c r="N575" i="30"/>
  <c r="N582" i="30"/>
  <c r="N633" i="30" s="1"/>
  <c r="D560" i="30"/>
  <c r="D561" i="30"/>
  <c r="D657" i="30"/>
  <c r="N561" i="30"/>
  <c r="N560" i="30"/>
  <c r="N657" i="30"/>
  <c r="M561" i="30"/>
  <c r="M560" i="30"/>
  <c r="M657" i="30"/>
  <c r="O575" i="30"/>
  <c r="O582" i="30"/>
  <c r="O633" i="30" s="1"/>
  <c r="E561" i="30"/>
  <c r="E560" i="30"/>
  <c r="E657" i="30"/>
  <c r="N666" i="30"/>
  <c r="F666" i="30"/>
  <c r="L666" i="30"/>
  <c r="D666" i="30"/>
  <c r="K666" i="30"/>
  <c r="C666" i="30"/>
  <c r="J666" i="30"/>
  <c r="B666" i="30"/>
  <c r="I666" i="30"/>
  <c r="O666" i="30"/>
  <c r="G666" i="30"/>
  <c r="M666" i="30"/>
  <c r="H666" i="30"/>
  <c r="E666" i="30"/>
  <c r="O706" i="30"/>
  <c r="O707" i="30"/>
  <c r="H677" i="30"/>
  <c r="H679" i="30" s="1"/>
  <c r="I676" i="30"/>
  <c r="D575" i="30"/>
  <c r="D582" i="30"/>
  <c r="D633" i="30" s="1"/>
  <c r="C561" i="30"/>
  <c r="C560" i="30"/>
  <c r="C657" i="30"/>
  <c r="O696" i="30"/>
  <c r="O697" i="30" s="1"/>
  <c r="N697" i="30"/>
  <c r="N699" i="30" s="1"/>
  <c r="M689" i="30"/>
  <c r="M691" i="30" s="1"/>
  <c r="N688" i="30"/>
  <c r="K575" i="30"/>
  <c r="K582" i="30"/>
  <c r="K633" i="30" s="1"/>
  <c r="M575" i="30"/>
  <c r="M582" i="30"/>
  <c r="M633" i="30" s="1"/>
  <c r="C575" i="30"/>
  <c r="C582" i="30"/>
  <c r="C633" i="30" s="1"/>
  <c r="E575" i="30"/>
  <c r="E582" i="30"/>
  <c r="E633" i="30" s="1"/>
  <c r="L560" i="30"/>
  <c r="L561" i="30"/>
  <c r="L657" i="30"/>
  <c r="O561" i="30"/>
  <c r="O560" i="30"/>
  <c r="O657" i="30"/>
  <c r="L685" i="30"/>
  <c r="L687" i="30" s="1"/>
  <c r="M684" i="30"/>
  <c r="L575" i="30"/>
  <c r="L582" i="30"/>
  <c r="L633" i="30" s="1"/>
  <c r="N650" i="25"/>
  <c r="N663" i="25" s="1"/>
  <c r="O650" i="25"/>
  <c r="N653" i="25"/>
  <c r="P656" i="26"/>
  <c r="L666" i="26" s="1"/>
  <c r="C668" i="29"/>
  <c r="K668" i="29"/>
  <c r="N668" i="29"/>
  <c r="F668" i="29"/>
  <c r="G668" i="29"/>
  <c r="O668" i="29"/>
  <c r="D668" i="29"/>
  <c r="H668" i="29"/>
  <c r="L668" i="29"/>
  <c r="I668" i="29"/>
  <c r="E668" i="29"/>
  <c r="B668" i="29"/>
  <c r="M668" i="29"/>
  <c r="O710" i="29"/>
  <c r="O711" i="29"/>
  <c r="G677" i="29"/>
  <c r="G679" i="29" s="1"/>
  <c r="H676" i="29"/>
  <c r="O433" i="29"/>
  <c r="O639" i="29"/>
  <c r="O640" i="29"/>
  <c r="I553" i="29"/>
  <c r="I559" i="29"/>
  <c r="I574" i="29"/>
  <c r="I552" i="29"/>
  <c r="L692" i="29"/>
  <c r="K693" i="29"/>
  <c r="K695" i="29" s="1"/>
  <c r="F575" i="29"/>
  <c r="F582" i="29"/>
  <c r="F633" i="29" s="1"/>
  <c r="B575" i="29"/>
  <c r="B582" i="29"/>
  <c r="B633" i="29" s="1"/>
  <c r="J553" i="29"/>
  <c r="J559" i="29"/>
  <c r="J574" i="29"/>
  <c r="J552" i="29"/>
  <c r="B560" i="29"/>
  <c r="B657" i="29"/>
  <c r="N696" i="29"/>
  <c r="M697" i="29"/>
  <c r="M699" i="29" s="1"/>
  <c r="I681" i="29"/>
  <c r="I683" i="29" s="1"/>
  <c r="J680" i="29"/>
  <c r="N666" i="29"/>
  <c r="F666" i="29"/>
  <c r="M666" i="29"/>
  <c r="E666" i="29"/>
  <c r="L666" i="29"/>
  <c r="D666" i="29"/>
  <c r="K666" i="29"/>
  <c r="C666" i="29"/>
  <c r="J666" i="29"/>
  <c r="B666" i="29"/>
  <c r="I666" i="29"/>
  <c r="H666" i="29"/>
  <c r="O666" i="29"/>
  <c r="G666" i="29"/>
  <c r="K559" i="29"/>
  <c r="K574" i="29"/>
  <c r="K552" i="29"/>
  <c r="K553" i="29"/>
  <c r="J685" i="29"/>
  <c r="J687" i="29" s="1"/>
  <c r="K684" i="29"/>
  <c r="K689" i="29"/>
  <c r="K691" i="29" s="1"/>
  <c r="L688" i="29"/>
  <c r="G673" i="29"/>
  <c r="G675" i="29" s="1"/>
  <c r="H672" i="29"/>
  <c r="G561" i="29"/>
  <c r="G560" i="29"/>
  <c r="G657" i="29"/>
  <c r="M574" i="29"/>
  <c r="M553" i="29"/>
  <c r="M552" i="29"/>
  <c r="M559" i="29"/>
  <c r="N561" i="29" s="1"/>
  <c r="O574" i="29"/>
  <c r="O552" i="29"/>
  <c r="O553" i="29"/>
  <c r="O559" i="29"/>
  <c r="C559" i="29"/>
  <c r="C574" i="29"/>
  <c r="C552" i="29"/>
  <c r="C553" i="29"/>
  <c r="N560" i="29"/>
  <c r="N657" i="29"/>
  <c r="F560" i="29"/>
  <c r="F657" i="29"/>
  <c r="O700" i="29"/>
  <c r="O701" i="29" s="1"/>
  <c r="N701" i="29"/>
  <c r="N703" i="29" s="1"/>
  <c r="D559" i="29"/>
  <c r="D574" i="29"/>
  <c r="D552" i="29"/>
  <c r="D553" i="29"/>
  <c r="G575" i="29"/>
  <c r="G582" i="29"/>
  <c r="G633" i="29" s="1"/>
  <c r="H559" i="29"/>
  <c r="H574" i="29"/>
  <c r="H553" i="29"/>
  <c r="H552" i="29"/>
  <c r="E574" i="29"/>
  <c r="E553" i="29"/>
  <c r="E559" i="29"/>
  <c r="F561" i="29" s="1"/>
  <c r="E552" i="29"/>
  <c r="N575" i="29"/>
  <c r="N582" i="29"/>
  <c r="N633" i="29" s="1"/>
  <c r="L559" i="29"/>
  <c r="L574" i="29"/>
  <c r="L552" i="29"/>
  <c r="L553" i="29"/>
  <c r="E668" i="28"/>
  <c r="I668" i="28"/>
  <c r="D668" i="28"/>
  <c r="B668" i="28"/>
  <c r="L668" i="28"/>
  <c r="J668" i="28"/>
  <c r="F668" i="28"/>
  <c r="N668" i="28"/>
  <c r="K668" i="28"/>
  <c r="G668" i="28"/>
  <c r="M668" i="28"/>
  <c r="O668" i="28"/>
  <c r="C668" i="28"/>
  <c r="N553" i="28"/>
  <c r="N574" i="28"/>
  <c r="N559" i="28"/>
  <c r="N552" i="28"/>
  <c r="F574" i="28"/>
  <c r="F559" i="28"/>
  <c r="G561" i="28" s="1"/>
  <c r="F552" i="28"/>
  <c r="F553" i="28"/>
  <c r="L574" i="28"/>
  <c r="L553" i="28"/>
  <c r="L552" i="28"/>
  <c r="L559" i="28"/>
  <c r="D663" i="28"/>
  <c r="L663" i="28"/>
  <c r="K574" i="28"/>
  <c r="K559" i="28"/>
  <c r="K552" i="28"/>
  <c r="K553" i="28"/>
  <c r="L689" i="28"/>
  <c r="L691" i="28" s="1"/>
  <c r="M688" i="28"/>
  <c r="N696" i="28"/>
  <c r="M697" i="28"/>
  <c r="M699" i="28" s="1"/>
  <c r="I560" i="28"/>
  <c r="I657" i="28"/>
  <c r="D574" i="28"/>
  <c r="D553" i="28"/>
  <c r="D559" i="28"/>
  <c r="D552" i="28"/>
  <c r="O711" i="28"/>
  <c r="O710" i="28"/>
  <c r="I672" i="28"/>
  <c r="H673" i="28"/>
  <c r="H675" i="28" s="1"/>
  <c r="N701" i="28"/>
  <c r="N703" i="28" s="1"/>
  <c r="O700" i="28"/>
  <c r="O701" i="28" s="1"/>
  <c r="H553" i="28"/>
  <c r="H559" i="28"/>
  <c r="H552" i="28"/>
  <c r="H574" i="28"/>
  <c r="J663" i="28"/>
  <c r="J685" i="28"/>
  <c r="J687" i="28" s="1"/>
  <c r="K684" i="28"/>
  <c r="J559" i="28"/>
  <c r="J574" i="28"/>
  <c r="J553" i="28"/>
  <c r="J552" i="28"/>
  <c r="I575" i="28"/>
  <c r="I582" i="28"/>
  <c r="I633" i="28" s="1"/>
  <c r="E574" i="28"/>
  <c r="E552" i="28"/>
  <c r="E553" i="28"/>
  <c r="E559" i="28"/>
  <c r="G560" i="28"/>
  <c r="G657" i="28"/>
  <c r="M574" i="28"/>
  <c r="M552" i="28"/>
  <c r="M553" i="28"/>
  <c r="M559" i="28"/>
  <c r="O574" i="28"/>
  <c r="O559" i="28"/>
  <c r="O552" i="28"/>
  <c r="O553" i="28"/>
  <c r="C560" i="28"/>
  <c r="C657" i="28"/>
  <c r="G553" i="28"/>
  <c r="K693" i="28"/>
  <c r="K695" i="28" s="1"/>
  <c r="L692" i="28"/>
  <c r="G575" i="28"/>
  <c r="G582" i="28"/>
  <c r="G633" i="28" s="1"/>
  <c r="B559" i="28"/>
  <c r="B552" i="28"/>
  <c r="B574" i="28"/>
  <c r="H677" i="28"/>
  <c r="H679" i="28" s="1"/>
  <c r="I676" i="28"/>
  <c r="I681" i="28"/>
  <c r="I683" i="28" s="1"/>
  <c r="J680" i="28"/>
  <c r="P656" i="28"/>
  <c r="G663" i="28"/>
  <c r="C575" i="28"/>
  <c r="C582" i="28"/>
  <c r="C633" i="28" s="1"/>
  <c r="D668" i="27"/>
  <c r="H668" i="27"/>
  <c r="B668" i="27"/>
  <c r="E668" i="27"/>
  <c r="H681" i="27"/>
  <c r="H683" i="27" s="1"/>
  <c r="I680" i="27"/>
  <c r="M668" i="27"/>
  <c r="J668" i="27"/>
  <c r="F668" i="27"/>
  <c r="N668" i="27"/>
  <c r="C668" i="27"/>
  <c r="G668" i="27"/>
  <c r="K668" i="27"/>
  <c r="O668" i="27"/>
  <c r="L668" i="27"/>
  <c r="O639" i="27"/>
  <c r="O640" i="27"/>
  <c r="O433" i="27"/>
  <c r="I672" i="27"/>
  <c r="H673" i="27"/>
  <c r="H675" i="27" s="1"/>
  <c r="C559" i="27"/>
  <c r="C574" i="27"/>
  <c r="C552" i="27"/>
  <c r="C553" i="27"/>
  <c r="H677" i="27"/>
  <c r="H679" i="27" s="1"/>
  <c r="I676" i="27"/>
  <c r="N666" i="27"/>
  <c r="F666" i="27"/>
  <c r="M666" i="27"/>
  <c r="E666" i="27"/>
  <c r="L666" i="27"/>
  <c r="D666" i="27"/>
  <c r="K666" i="27"/>
  <c r="C666" i="27"/>
  <c r="J666" i="27"/>
  <c r="B666" i="27"/>
  <c r="I666" i="27"/>
  <c r="H666" i="27"/>
  <c r="O666" i="27"/>
  <c r="G666" i="27"/>
  <c r="N696" i="27"/>
  <c r="M697" i="27"/>
  <c r="M699" i="27" s="1"/>
  <c r="O702" i="27"/>
  <c r="O703" i="27"/>
  <c r="I685" i="27"/>
  <c r="I687" i="27" s="1"/>
  <c r="J684" i="27"/>
  <c r="H575" i="27"/>
  <c r="H582" i="27"/>
  <c r="H633" i="27" s="1"/>
  <c r="J559" i="27"/>
  <c r="J574" i="27"/>
  <c r="J552" i="27"/>
  <c r="J553" i="27"/>
  <c r="H560" i="27"/>
  <c r="H657" i="27"/>
  <c r="F574" i="27"/>
  <c r="F552" i="27"/>
  <c r="F553" i="27"/>
  <c r="F559" i="27"/>
  <c r="O553" i="27"/>
  <c r="O559" i="27"/>
  <c r="O574" i="27"/>
  <c r="O552" i="27"/>
  <c r="I575" i="27"/>
  <c r="I582" i="27"/>
  <c r="I633" i="27" s="1"/>
  <c r="K559" i="27"/>
  <c r="K574" i="27"/>
  <c r="K552" i="27"/>
  <c r="K553" i="27"/>
  <c r="E574" i="27"/>
  <c r="E552" i="27"/>
  <c r="E553" i="27"/>
  <c r="E559" i="27"/>
  <c r="I560" i="27"/>
  <c r="I561" i="27"/>
  <c r="I657" i="27"/>
  <c r="O710" i="27"/>
  <c r="O711" i="27"/>
  <c r="B575" i="27"/>
  <c r="B582" i="27"/>
  <c r="B633" i="27" s="1"/>
  <c r="B560" i="27"/>
  <c r="B657" i="27"/>
  <c r="M693" i="27"/>
  <c r="M695" i="27" s="1"/>
  <c r="N692" i="27"/>
  <c r="N574" i="27"/>
  <c r="N552" i="27"/>
  <c r="N553" i="27"/>
  <c r="N559" i="27"/>
  <c r="G553" i="27"/>
  <c r="G559" i="27"/>
  <c r="H561" i="27" s="1"/>
  <c r="G574" i="27"/>
  <c r="G552" i="27"/>
  <c r="L574" i="27"/>
  <c r="L552" i="27"/>
  <c r="L553" i="27"/>
  <c r="L559" i="27"/>
  <c r="O704" i="27"/>
  <c r="O705" i="27" s="1"/>
  <c r="N705" i="27"/>
  <c r="N707" i="27" s="1"/>
  <c r="K689" i="27"/>
  <c r="K691" i="27" s="1"/>
  <c r="L688" i="27"/>
  <c r="D574" i="27"/>
  <c r="D552" i="27"/>
  <c r="D553" i="27"/>
  <c r="D559" i="27"/>
  <c r="M574" i="27"/>
  <c r="M552" i="27"/>
  <c r="M553" i="27"/>
  <c r="M559" i="27"/>
  <c r="N478" i="23"/>
  <c r="B520" i="23"/>
  <c r="J520" i="23"/>
  <c r="H520" i="23"/>
  <c r="F536" i="23"/>
  <c r="N536" i="23"/>
  <c r="N538" i="23" s="1"/>
  <c r="F567" i="23"/>
  <c r="M708" i="23"/>
  <c r="M709" i="23" s="1"/>
  <c r="B511" i="24"/>
  <c r="N538" i="24"/>
  <c r="L640" i="24"/>
  <c r="N511" i="24"/>
  <c r="C530" i="24"/>
  <c r="J545" i="24"/>
  <c r="D522" i="24"/>
  <c r="L571" i="24"/>
  <c r="O409" i="23"/>
  <c r="BI125" i="23"/>
  <c r="D361" i="23"/>
  <c r="L361" i="23"/>
  <c r="O379" i="23"/>
  <c r="D391" i="23"/>
  <c r="L391" i="23"/>
  <c r="D397" i="23"/>
  <c r="L397" i="23"/>
  <c r="O426" i="23"/>
  <c r="O427" i="23" s="1"/>
  <c r="D439" i="23"/>
  <c r="L439" i="23"/>
  <c r="E555" i="23"/>
  <c r="C550" i="23"/>
  <c r="M484" i="23"/>
  <c r="K503" i="23"/>
  <c r="C544" i="23"/>
  <c r="G605" i="23"/>
  <c r="O605" i="23"/>
  <c r="I606" i="23"/>
  <c r="C607" i="23"/>
  <c r="K607" i="23"/>
  <c r="I699" i="23"/>
  <c r="G538" i="24"/>
  <c r="G568" i="24"/>
  <c r="H570" i="24"/>
  <c r="F529" i="24"/>
  <c r="L419" i="24"/>
  <c r="G409" i="23"/>
  <c r="L367" i="23"/>
  <c r="D385" i="23"/>
  <c r="E409" i="23"/>
  <c r="L415" i="23"/>
  <c r="F507" i="23"/>
  <c r="N507" i="23"/>
  <c r="H508" i="23"/>
  <c r="B509" i="23"/>
  <c r="B549" i="23" s="1"/>
  <c r="J509" i="23"/>
  <c r="D510" i="23"/>
  <c r="D550" i="23" s="1"/>
  <c r="L510" i="23"/>
  <c r="O490" i="23"/>
  <c r="E496" i="23"/>
  <c r="M496" i="23"/>
  <c r="D568" i="24"/>
  <c r="D521" i="24"/>
  <c r="C558" i="24"/>
  <c r="D125" i="24"/>
  <c r="N432" i="24" s="1"/>
  <c r="L696" i="25"/>
  <c r="K697" i="25"/>
  <c r="K699" i="25" s="1"/>
  <c r="F397" i="23"/>
  <c r="C409" i="23"/>
  <c r="K409" i="23"/>
  <c r="M415" i="23"/>
  <c r="E445" i="23"/>
  <c r="M445" i="23"/>
  <c r="I472" i="23"/>
  <c r="G484" i="23"/>
  <c r="F490" i="23"/>
  <c r="E536" i="23"/>
  <c r="M536" i="23"/>
  <c r="I588" i="23"/>
  <c r="I605" i="23"/>
  <c r="C606" i="23"/>
  <c r="K606" i="23"/>
  <c r="E607" i="23"/>
  <c r="M607" i="23"/>
  <c r="G608" i="23"/>
  <c r="O608" i="23"/>
  <c r="M658" i="24"/>
  <c r="I537" i="24"/>
  <c r="O545" i="24"/>
  <c r="F640" i="24"/>
  <c r="N572" i="24"/>
  <c r="AQ125" i="24"/>
  <c r="E429" i="24" s="1"/>
  <c r="F504" i="24"/>
  <c r="O530" i="24"/>
  <c r="O355" i="23"/>
  <c r="G361" i="23"/>
  <c r="G391" i="23"/>
  <c r="B605" i="23"/>
  <c r="J605" i="23"/>
  <c r="D606" i="23"/>
  <c r="L606" i="23"/>
  <c r="F607" i="23"/>
  <c r="N607" i="23"/>
  <c r="E545" i="24"/>
  <c r="N466" i="24"/>
  <c r="G397" i="23"/>
  <c r="G367" i="23"/>
  <c r="D379" i="23"/>
  <c r="G415" i="23"/>
  <c r="O445" i="23"/>
  <c r="C508" i="23"/>
  <c r="C548" i="23" s="1"/>
  <c r="K508" i="23"/>
  <c r="E509" i="23"/>
  <c r="E549" i="23" s="1"/>
  <c r="M509" i="23"/>
  <c r="G510" i="23"/>
  <c r="O510" i="23"/>
  <c r="O550" i="23" s="1"/>
  <c r="I484" i="23"/>
  <c r="H490" i="23"/>
  <c r="H496" i="23"/>
  <c r="G503" i="23"/>
  <c r="G528" i="23"/>
  <c r="G536" i="23"/>
  <c r="C588" i="23"/>
  <c r="K588" i="23"/>
  <c r="H605" i="23"/>
  <c r="N608" i="23"/>
  <c r="F658" i="24"/>
  <c r="F597" i="24"/>
  <c r="E521" i="24"/>
  <c r="F466" i="24"/>
  <c r="D418" i="24"/>
  <c r="G427" i="23"/>
  <c r="O361" i="23"/>
  <c r="O385" i="23"/>
  <c r="O391" i="23"/>
  <c r="O397" i="23"/>
  <c r="BF125" i="23"/>
  <c r="L385" i="23"/>
  <c r="B421" i="23"/>
  <c r="D427" i="23"/>
  <c r="F549" i="23"/>
  <c r="H550" i="23"/>
  <c r="B478" i="23"/>
  <c r="J478" i="23"/>
  <c r="B484" i="23"/>
  <c r="J484" i="23"/>
  <c r="H536" i="23"/>
  <c r="B640" i="24"/>
  <c r="E522" i="24"/>
  <c r="F521" i="24"/>
  <c r="D538" i="24"/>
  <c r="E668" i="26"/>
  <c r="B668" i="26"/>
  <c r="D668" i="26"/>
  <c r="H668" i="26"/>
  <c r="C668" i="26"/>
  <c r="G668" i="26"/>
  <c r="L668" i="26"/>
  <c r="I668" i="26"/>
  <c r="J668" i="26"/>
  <c r="F668" i="26"/>
  <c r="M668" i="26"/>
  <c r="N668" i="26"/>
  <c r="K668" i="26"/>
  <c r="E663" i="26"/>
  <c r="M696" i="26"/>
  <c r="L697" i="26"/>
  <c r="L699" i="26" s="1"/>
  <c r="O433" i="26"/>
  <c r="O639" i="26"/>
  <c r="O640" i="26"/>
  <c r="L693" i="26"/>
  <c r="L695" i="26" s="1"/>
  <c r="M692" i="26"/>
  <c r="L574" i="26"/>
  <c r="L552" i="26"/>
  <c r="L553" i="26"/>
  <c r="L559" i="26"/>
  <c r="O553" i="26"/>
  <c r="O574" i="26"/>
  <c r="O552" i="26"/>
  <c r="O559" i="26"/>
  <c r="C574" i="26"/>
  <c r="C552" i="26"/>
  <c r="C559" i="26"/>
  <c r="C553" i="26"/>
  <c r="J685" i="26"/>
  <c r="J687" i="26" s="1"/>
  <c r="K684" i="26"/>
  <c r="O700" i="26"/>
  <c r="O701" i="26" s="1"/>
  <c r="N701" i="26"/>
  <c r="N703" i="26" s="1"/>
  <c r="J681" i="26"/>
  <c r="J683" i="26" s="1"/>
  <c r="K680" i="26"/>
  <c r="H559" i="26"/>
  <c r="H574" i="26"/>
  <c r="H553" i="26"/>
  <c r="H552" i="26"/>
  <c r="D574" i="26"/>
  <c r="D552" i="26"/>
  <c r="D559" i="26"/>
  <c r="D553" i="26"/>
  <c r="K689" i="26"/>
  <c r="K691" i="26" s="1"/>
  <c r="L688" i="26"/>
  <c r="B575" i="26"/>
  <c r="B582" i="26"/>
  <c r="B633" i="26" s="1"/>
  <c r="K560" i="26"/>
  <c r="K561" i="26"/>
  <c r="K657" i="26"/>
  <c r="J575" i="26"/>
  <c r="J582" i="26"/>
  <c r="J633" i="26" s="1"/>
  <c r="F553" i="26"/>
  <c r="F559" i="26"/>
  <c r="G561" i="26" s="1"/>
  <c r="F574" i="26"/>
  <c r="F552" i="26"/>
  <c r="M663" i="26"/>
  <c r="K663" i="26"/>
  <c r="M574" i="26"/>
  <c r="M552" i="26"/>
  <c r="M559" i="26"/>
  <c r="M553" i="26"/>
  <c r="G560" i="26"/>
  <c r="G657" i="26"/>
  <c r="B560" i="26"/>
  <c r="B657" i="26"/>
  <c r="J560" i="26"/>
  <c r="J657" i="26"/>
  <c r="O706" i="26"/>
  <c r="O707" i="26"/>
  <c r="N553" i="26"/>
  <c r="N574" i="26"/>
  <c r="N552" i="26"/>
  <c r="N559" i="26"/>
  <c r="C663" i="26"/>
  <c r="E574" i="26"/>
  <c r="E552" i="26"/>
  <c r="E559" i="26"/>
  <c r="E553" i="26"/>
  <c r="G575" i="26"/>
  <c r="G582" i="26"/>
  <c r="G633" i="26" s="1"/>
  <c r="J676" i="26"/>
  <c r="I677" i="26"/>
  <c r="I679" i="26" s="1"/>
  <c r="I559" i="26"/>
  <c r="I574" i="26"/>
  <c r="I553" i="26"/>
  <c r="I552" i="26"/>
  <c r="G673" i="26"/>
  <c r="G675" i="26" s="1"/>
  <c r="H672" i="26"/>
  <c r="K575" i="26"/>
  <c r="K582" i="26"/>
  <c r="K633" i="26" s="1"/>
  <c r="C665" i="25"/>
  <c r="C663" i="25"/>
  <c r="F653" i="25"/>
  <c r="H650" i="25"/>
  <c r="N665" i="25"/>
  <c r="F656" i="25"/>
  <c r="F663" i="25" s="1"/>
  <c r="H665" i="25"/>
  <c r="J665" i="25"/>
  <c r="D663" i="25"/>
  <c r="B665" i="25"/>
  <c r="E665" i="25"/>
  <c r="K665" i="25"/>
  <c r="M665" i="25"/>
  <c r="F665" i="25"/>
  <c r="G665" i="25"/>
  <c r="D665" i="25"/>
  <c r="O665" i="25"/>
  <c r="L665" i="25"/>
  <c r="N704" i="25"/>
  <c r="M705" i="25"/>
  <c r="M707" i="25" s="1"/>
  <c r="J663" i="25"/>
  <c r="P658" i="25"/>
  <c r="G668" i="25" s="1"/>
  <c r="H663" i="25"/>
  <c r="D433" i="25"/>
  <c r="D639" i="25"/>
  <c r="D640" i="25"/>
  <c r="B640" i="25"/>
  <c r="B639" i="25"/>
  <c r="B433" i="25"/>
  <c r="L433" i="25"/>
  <c r="L640" i="25"/>
  <c r="L639" i="25"/>
  <c r="J639" i="25"/>
  <c r="J433" i="25"/>
  <c r="J640" i="25"/>
  <c r="N433" i="25"/>
  <c r="N639" i="25"/>
  <c r="N640" i="25"/>
  <c r="O430" i="25"/>
  <c r="O432" i="25"/>
  <c r="F433" i="25"/>
  <c r="F639" i="25"/>
  <c r="F640" i="25"/>
  <c r="H433" i="25"/>
  <c r="H639" i="25"/>
  <c r="H640" i="25"/>
  <c r="G574" i="25"/>
  <c r="G559" i="25"/>
  <c r="G552" i="25"/>
  <c r="N551" i="25"/>
  <c r="O553" i="25" s="1"/>
  <c r="N512" i="25"/>
  <c r="N513" i="25"/>
  <c r="L574" i="25"/>
  <c r="L552" i="25"/>
  <c r="L559" i="25"/>
  <c r="O574" i="25"/>
  <c r="O559" i="25"/>
  <c r="O552" i="25"/>
  <c r="C551" i="25"/>
  <c r="C513" i="25"/>
  <c r="C512" i="25"/>
  <c r="G650" i="25"/>
  <c r="G653" i="25"/>
  <c r="G656" i="25"/>
  <c r="M701" i="25"/>
  <c r="M703" i="25" s="1"/>
  <c r="N700" i="25"/>
  <c r="K663" i="25"/>
  <c r="I681" i="25"/>
  <c r="I683" i="25" s="1"/>
  <c r="J680" i="25"/>
  <c r="I653" i="25"/>
  <c r="I650" i="25"/>
  <c r="I656" i="25"/>
  <c r="I513" i="25"/>
  <c r="I551" i="25"/>
  <c r="I512" i="25"/>
  <c r="L692" i="25"/>
  <c r="K693" i="25"/>
  <c r="K695" i="25" s="1"/>
  <c r="F673" i="25"/>
  <c r="F675" i="25" s="1"/>
  <c r="G672" i="25"/>
  <c r="H551" i="25"/>
  <c r="H512" i="25"/>
  <c r="H513" i="25"/>
  <c r="D574" i="25"/>
  <c r="D552" i="25"/>
  <c r="D559" i="25"/>
  <c r="J551" i="25"/>
  <c r="J513" i="25"/>
  <c r="J512" i="25"/>
  <c r="L663" i="25"/>
  <c r="O714" i="25"/>
  <c r="O715" i="25"/>
  <c r="M663" i="25"/>
  <c r="E512" i="25"/>
  <c r="E513" i="25"/>
  <c r="E551" i="25"/>
  <c r="I685" i="25"/>
  <c r="I687" i="25" s="1"/>
  <c r="J684" i="25"/>
  <c r="M551" i="25"/>
  <c r="M512" i="25"/>
  <c r="M513" i="25"/>
  <c r="J689" i="25"/>
  <c r="J691" i="25" s="1"/>
  <c r="K688" i="25"/>
  <c r="E663" i="25"/>
  <c r="B551" i="25"/>
  <c r="B512" i="25"/>
  <c r="K551" i="25"/>
  <c r="L553" i="25" s="1"/>
  <c r="K513" i="25"/>
  <c r="K512" i="25"/>
  <c r="F512" i="25"/>
  <c r="F513" i="25"/>
  <c r="F551" i="25"/>
  <c r="G553" i="25" s="1"/>
  <c r="O663" i="25"/>
  <c r="L513" i="25"/>
  <c r="O708" i="25"/>
  <c r="O709" i="25" s="1"/>
  <c r="N709" i="25"/>
  <c r="N711" i="25" s="1"/>
  <c r="O513" i="25"/>
  <c r="H677" i="25"/>
  <c r="H679" i="25" s="1"/>
  <c r="I676" i="25"/>
  <c r="O719" i="24"/>
  <c r="N537" i="24"/>
  <c r="D649" i="24"/>
  <c r="D656" i="24" s="1"/>
  <c r="K570" i="24"/>
  <c r="N642" i="24"/>
  <c r="F643" i="24"/>
  <c r="N521" i="24"/>
  <c r="E538" i="24"/>
  <c r="J557" i="24"/>
  <c r="F511" i="24"/>
  <c r="B571" i="24"/>
  <c r="N658" i="24"/>
  <c r="B658" i="24"/>
  <c r="N589" i="24"/>
  <c r="N529" i="24"/>
  <c r="G505" i="24"/>
  <c r="C570" i="24"/>
  <c r="N545" i="24"/>
  <c r="E505" i="24"/>
  <c r="N522" i="24"/>
  <c r="N504" i="24"/>
  <c r="F644" i="24"/>
  <c r="B521" i="24"/>
  <c r="N634" i="24"/>
  <c r="E504" i="24"/>
  <c r="J568" i="24"/>
  <c r="N632" i="24"/>
  <c r="B589" i="24"/>
  <c r="G555" i="24"/>
  <c r="M521" i="24"/>
  <c r="M555" i="24"/>
  <c r="F505" i="24"/>
  <c r="D603" i="24"/>
  <c r="B597" i="24"/>
  <c r="B568" i="24"/>
  <c r="O590" i="24"/>
  <c r="AP125" i="24"/>
  <c r="E430" i="24" s="1"/>
  <c r="E418" i="24"/>
  <c r="O125" i="24"/>
  <c r="L429" i="24" s="1"/>
  <c r="AH125" i="24"/>
  <c r="G430" i="24" s="1"/>
  <c r="G418" i="24"/>
  <c r="AF125" i="24"/>
  <c r="G432" i="24" s="1"/>
  <c r="G420" i="24"/>
  <c r="G421" i="24" s="1"/>
  <c r="Z125" i="24"/>
  <c r="I430" i="24" s="1"/>
  <c r="I418" i="24"/>
  <c r="AW125" i="24"/>
  <c r="C431" i="24" s="1"/>
  <c r="C419" i="24"/>
  <c r="P125" i="24"/>
  <c r="K432" i="24" s="1"/>
  <c r="K420" i="24"/>
  <c r="K421" i="24" s="1"/>
  <c r="B639" i="24"/>
  <c r="R125" i="24"/>
  <c r="K430" i="24" s="1"/>
  <c r="K418" i="24"/>
  <c r="AO125" i="24"/>
  <c r="E431" i="24" s="1"/>
  <c r="E419" i="24"/>
  <c r="AN125" i="24"/>
  <c r="E432" i="24" s="1"/>
  <c r="E420" i="24"/>
  <c r="E421" i="24" s="1"/>
  <c r="H639" i="24"/>
  <c r="AM125" i="24"/>
  <c r="F429" i="24" s="1"/>
  <c r="J125" i="24"/>
  <c r="M430" i="24" s="1"/>
  <c r="M418" i="24"/>
  <c r="AG125" i="24"/>
  <c r="G431" i="24" s="1"/>
  <c r="G419" i="24"/>
  <c r="B125" i="24"/>
  <c r="O420" i="24"/>
  <c r="O421" i="24" s="1"/>
  <c r="O418" i="24"/>
  <c r="Y125" i="24"/>
  <c r="I431" i="24" s="1"/>
  <c r="I419" i="24"/>
  <c r="D639" i="24"/>
  <c r="G125" i="24"/>
  <c r="N429" i="24" s="1"/>
  <c r="X125" i="24"/>
  <c r="I432" i="24" s="1"/>
  <c r="I420" i="24"/>
  <c r="I421" i="24" s="1"/>
  <c r="Q125" i="24"/>
  <c r="K431" i="24" s="1"/>
  <c r="K419" i="24"/>
  <c r="AV125" i="24"/>
  <c r="C432" i="24" s="1"/>
  <c r="C420" i="24"/>
  <c r="C421" i="24" s="1"/>
  <c r="D640" i="24"/>
  <c r="AX125" i="24"/>
  <c r="C430" i="24" s="1"/>
  <c r="C418" i="24"/>
  <c r="H125" i="24"/>
  <c r="M432" i="24" s="1"/>
  <c r="M420" i="24"/>
  <c r="M421" i="24" s="1"/>
  <c r="I125" i="24"/>
  <c r="M431" i="24" s="1"/>
  <c r="M419" i="24"/>
  <c r="L665" i="24"/>
  <c r="D665" i="24"/>
  <c r="K665" i="24"/>
  <c r="C665" i="24"/>
  <c r="J665" i="24"/>
  <c r="B665" i="24"/>
  <c r="I665" i="24"/>
  <c r="H665" i="24"/>
  <c r="O665" i="24"/>
  <c r="G665" i="24"/>
  <c r="N665" i="24"/>
  <c r="F665" i="24"/>
  <c r="M665" i="24"/>
  <c r="E665" i="24"/>
  <c r="H640" i="24"/>
  <c r="L545" i="24"/>
  <c r="G529" i="24"/>
  <c r="G530" i="24"/>
  <c r="N570" i="24"/>
  <c r="N555" i="24"/>
  <c r="L529" i="24"/>
  <c r="O521" i="24"/>
  <c r="D643" i="24"/>
  <c r="D644" i="24"/>
  <c r="D504" i="24"/>
  <c r="D505" i="24"/>
  <c r="J643" i="24"/>
  <c r="J644" i="24"/>
  <c r="J505" i="24"/>
  <c r="J504" i="24"/>
  <c r="K505" i="24"/>
  <c r="J573" i="24"/>
  <c r="J558" i="24"/>
  <c r="L696" i="24"/>
  <c r="K697" i="24"/>
  <c r="K699" i="24" s="1"/>
  <c r="O704" i="24"/>
  <c r="O705" i="24" s="1"/>
  <c r="N705" i="24"/>
  <c r="N707" i="24" s="1"/>
  <c r="L597" i="24"/>
  <c r="I529" i="24"/>
  <c r="I530" i="24"/>
  <c r="F538" i="24"/>
  <c r="F537" i="24"/>
  <c r="H521" i="24"/>
  <c r="H522" i="24"/>
  <c r="M632" i="24"/>
  <c r="M649" i="24"/>
  <c r="N650" i="24" s="1"/>
  <c r="M634" i="24"/>
  <c r="M589" i="24"/>
  <c r="M590" i="24"/>
  <c r="N590" i="24"/>
  <c r="F570" i="24"/>
  <c r="F555" i="24"/>
  <c r="L589" i="24"/>
  <c r="O597" i="24"/>
  <c r="B653" i="24"/>
  <c r="B656" i="24"/>
  <c r="I545" i="24"/>
  <c r="B504" i="24"/>
  <c r="C505" i="24"/>
  <c r="I504" i="24"/>
  <c r="B573" i="24"/>
  <c r="B558" i="24"/>
  <c r="B537" i="24"/>
  <c r="K693" i="24"/>
  <c r="K695" i="24" s="1"/>
  <c r="L692" i="24"/>
  <c r="I689" i="24"/>
  <c r="I691" i="24" s="1"/>
  <c r="J688" i="24"/>
  <c r="L658" i="24"/>
  <c r="H680" i="24"/>
  <c r="G681" i="24"/>
  <c r="G683" i="24" s="1"/>
  <c r="H603" i="24"/>
  <c r="C632" i="24"/>
  <c r="C590" i="24"/>
  <c r="C649" i="24"/>
  <c r="C634" i="24"/>
  <c r="C603" i="24"/>
  <c r="C589" i="24"/>
  <c r="D597" i="24"/>
  <c r="J521" i="24"/>
  <c r="J522" i="24"/>
  <c r="H529" i="24"/>
  <c r="H530" i="24"/>
  <c r="O650" i="24"/>
  <c r="O656" i="24"/>
  <c r="O653" i="24"/>
  <c r="J642" i="24"/>
  <c r="J511" i="24"/>
  <c r="J466" i="24"/>
  <c r="E632" i="24"/>
  <c r="E649" i="24"/>
  <c r="E634" i="24"/>
  <c r="E589" i="24"/>
  <c r="E590" i="24"/>
  <c r="H658" i="24"/>
  <c r="H642" i="24"/>
  <c r="H597" i="24"/>
  <c r="H466" i="24"/>
  <c r="H511" i="24"/>
  <c r="G522" i="24"/>
  <c r="G521" i="24"/>
  <c r="O642" i="24"/>
  <c r="O645" i="24" s="1"/>
  <c r="O466" i="24"/>
  <c r="O511" i="24"/>
  <c r="O529" i="24"/>
  <c r="G597" i="24"/>
  <c r="K529" i="24"/>
  <c r="O537" i="24"/>
  <c r="K504" i="24"/>
  <c r="H572" i="24"/>
  <c r="H557" i="24"/>
  <c r="O723" i="24"/>
  <c r="O722" i="24"/>
  <c r="N713" i="24"/>
  <c r="N715" i="24" s="1"/>
  <c r="O712" i="24"/>
  <c r="O713" i="24" s="1"/>
  <c r="D658" i="24"/>
  <c r="F677" i="24"/>
  <c r="F679" i="24" s="1"/>
  <c r="G676" i="24"/>
  <c r="L568" i="24"/>
  <c r="I521" i="24"/>
  <c r="I522" i="24"/>
  <c r="J597" i="24"/>
  <c r="G649" i="24"/>
  <c r="G634" i="24"/>
  <c r="G603" i="24"/>
  <c r="G589" i="24"/>
  <c r="G632" i="24"/>
  <c r="G590" i="24"/>
  <c r="B551" i="24"/>
  <c r="B512" i="24"/>
  <c r="I658" i="24"/>
  <c r="I642" i="24"/>
  <c r="I645" i="24" s="1"/>
  <c r="I466" i="24"/>
  <c r="I511" i="24"/>
  <c r="I597" i="24"/>
  <c r="N551" i="24"/>
  <c r="N512" i="24"/>
  <c r="L521" i="24"/>
  <c r="D537" i="24"/>
  <c r="H643" i="24"/>
  <c r="H644" i="24"/>
  <c r="H505" i="24"/>
  <c r="H504" i="24"/>
  <c r="N571" i="24"/>
  <c r="N556" i="24"/>
  <c r="N645" i="24"/>
  <c r="H685" i="24"/>
  <c r="H687" i="24" s="1"/>
  <c r="I684" i="24"/>
  <c r="O658" i="24"/>
  <c r="L642" i="24"/>
  <c r="L511" i="24"/>
  <c r="L466" i="24"/>
  <c r="K642" i="24"/>
  <c r="K645" i="24" s="1"/>
  <c r="K658" i="24"/>
  <c r="K511" i="24"/>
  <c r="K466" i="24"/>
  <c r="K545" i="24"/>
  <c r="C529" i="24"/>
  <c r="J653" i="24"/>
  <c r="J650" i="24"/>
  <c r="J656" i="24"/>
  <c r="F571" i="24"/>
  <c r="F556" i="24"/>
  <c r="D642" i="24"/>
  <c r="D511" i="24"/>
  <c r="D466" i="24"/>
  <c r="H632" i="24"/>
  <c r="H649" i="24"/>
  <c r="H634" i="24"/>
  <c r="H589" i="24"/>
  <c r="H590" i="24"/>
  <c r="C642" i="24"/>
  <c r="C645" i="24" s="1"/>
  <c r="C658" i="24"/>
  <c r="C511" i="24"/>
  <c r="C466" i="24"/>
  <c r="F673" i="24"/>
  <c r="F675" i="24" s="1"/>
  <c r="G672" i="24"/>
  <c r="K589" i="24"/>
  <c r="N656" i="24"/>
  <c r="N653" i="24"/>
  <c r="L650" i="24"/>
  <c r="L656" i="24"/>
  <c r="L653" i="24"/>
  <c r="D545" i="24"/>
  <c r="G642" i="24"/>
  <c r="G645" i="24" s="1"/>
  <c r="G658" i="24"/>
  <c r="G466" i="24"/>
  <c r="G511" i="24"/>
  <c r="G537" i="24"/>
  <c r="C504" i="24"/>
  <c r="M642" i="24"/>
  <c r="M645" i="24" s="1"/>
  <c r="M597" i="24"/>
  <c r="M511" i="24"/>
  <c r="N513" i="24" s="1"/>
  <c r="M466" i="24"/>
  <c r="L570" i="24"/>
  <c r="L555" i="24"/>
  <c r="N708" i="24"/>
  <c r="M709" i="24"/>
  <c r="M711" i="24" s="1"/>
  <c r="H537" i="24"/>
  <c r="H538" i="24"/>
  <c r="G545" i="24"/>
  <c r="K568" i="24"/>
  <c r="M545" i="24"/>
  <c r="E640" i="24"/>
  <c r="K537" i="24"/>
  <c r="K538" i="24"/>
  <c r="D589" i="24"/>
  <c r="D529" i="24"/>
  <c r="J529" i="24"/>
  <c r="I653" i="24"/>
  <c r="I656" i="24"/>
  <c r="B545" i="24"/>
  <c r="C640" i="24"/>
  <c r="O568" i="24"/>
  <c r="K521" i="24"/>
  <c r="K522" i="24"/>
  <c r="E642" i="24"/>
  <c r="E645" i="24" s="1"/>
  <c r="E597" i="24"/>
  <c r="E466" i="24"/>
  <c r="E511" i="24"/>
  <c r="J537" i="24"/>
  <c r="D570" i="24"/>
  <c r="D555" i="24"/>
  <c r="M701" i="24"/>
  <c r="M703" i="24" s="1"/>
  <c r="N700" i="24"/>
  <c r="K653" i="24"/>
  <c r="K650" i="24"/>
  <c r="K656" i="24"/>
  <c r="M537" i="24"/>
  <c r="C568" i="24"/>
  <c r="F632" i="24"/>
  <c r="F649" i="24"/>
  <c r="F634" i="24"/>
  <c r="F589" i="24"/>
  <c r="F590" i="24"/>
  <c r="C537" i="24"/>
  <c r="C538" i="24"/>
  <c r="D590" i="24"/>
  <c r="G504" i="24"/>
  <c r="M529" i="24"/>
  <c r="J589" i="24"/>
  <c r="B529" i="24"/>
  <c r="L643" i="24"/>
  <c r="L644" i="24"/>
  <c r="L504" i="24"/>
  <c r="L505" i="24"/>
  <c r="M568" i="24"/>
  <c r="C521" i="24"/>
  <c r="C522" i="24"/>
  <c r="F551" i="24"/>
  <c r="F512" i="24"/>
  <c r="E529" i="24"/>
  <c r="F645" i="24"/>
  <c r="L705" i="23"/>
  <c r="L707" i="23" s="1"/>
  <c r="M704" i="23"/>
  <c r="L711" i="23"/>
  <c r="O717" i="23"/>
  <c r="O718" i="23" s="1"/>
  <c r="K705" i="23"/>
  <c r="K707" i="23" s="1"/>
  <c r="N712" i="23"/>
  <c r="F680" i="23"/>
  <c r="N708" i="23"/>
  <c r="E557" i="23"/>
  <c r="F605" i="23"/>
  <c r="N605" i="23"/>
  <c r="H606" i="23"/>
  <c r="J607" i="23"/>
  <c r="E605" i="23"/>
  <c r="M605" i="23"/>
  <c r="G606" i="23"/>
  <c r="I607" i="23"/>
  <c r="C608" i="23"/>
  <c r="K608" i="23"/>
  <c r="B606" i="23"/>
  <c r="D607" i="23"/>
  <c r="F608" i="23"/>
  <c r="N544" i="23"/>
  <c r="L544" i="23"/>
  <c r="H544" i="23"/>
  <c r="F544" i="23"/>
  <c r="O544" i="23"/>
  <c r="M544" i="23"/>
  <c r="B555" i="23"/>
  <c r="B570" i="23"/>
  <c r="K544" i="23"/>
  <c r="D573" i="23"/>
  <c r="D558" i="23"/>
  <c r="I544" i="23"/>
  <c r="L547" i="23"/>
  <c r="L555" i="23" s="1"/>
  <c r="F548" i="23"/>
  <c r="F571" i="23" s="1"/>
  <c r="H549" i="23"/>
  <c r="J550" i="23"/>
  <c r="D472" i="23"/>
  <c r="L472" i="23"/>
  <c r="N472" i="23"/>
  <c r="C478" i="23"/>
  <c r="K478" i="23"/>
  <c r="B490" i="23"/>
  <c r="H503" i="23"/>
  <c r="B528" i="23"/>
  <c r="J528" i="23"/>
  <c r="D544" i="23"/>
  <c r="N581" i="23"/>
  <c r="D520" i="23"/>
  <c r="L520" i="23"/>
  <c r="C528" i="23"/>
  <c r="C530" i="23" s="1"/>
  <c r="K528" i="23"/>
  <c r="B536" i="23"/>
  <c r="J536" i="23"/>
  <c r="E544" i="23"/>
  <c r="O581" i="23"/>
  <c r="E588" i="23"/>
  <c r="M588" i="23"/>
  <c r="M634" i="23" s="1"/>
  <c r="O588" i="23"/>
  <c r="O649" i="23" s="1"/>
  <c r="I549" i="23"/>
  <c r="M472" i="23"/>
  <c r="D478" i="23"/>
  <c r="D484" i="23"/>
  <c r="F547" i="23"/>
  <c r="N547" i="23"/>
  <c r="H548" i="23"/>
  <c r="B572" i="23"/>
  <c r="J549" i="23"/>
  <c r="J572" i="23" s="1"/>
  <c r="L550" i="23"/>
  <c r="F472" i="23"/>
  <c r="O478" i="23"/>
  <c r="O484" i="23"/>
  <c r="D490" i="23"/>
  <c r="L490" i="23"/>
  <c r="C496" i="23"/>
  <c r="K496" i="23"/>
  <c r="B503" i="23"/>
  <c r="J503" i="23"/>
  <c r="O520" i="23"/>
  <c r="O522" i="23" s="1"/>
  <c r="N528" i="23"/>
  <c r="C536" i="23"/>
  <c r="K536" i="23"/>
  <c r="I567" i="23"/>
  <c r="I568" i="23" s="1"/>
  <c r="F588" i="23"/>
  <c r="N588" i="23"/>
  <c r="N649" i="23" s="1"/>
  <c r="G549" i="23"/>
  <c r="M547" i="23"/>
  <c r="M570" i="23" s="1"/>
  <c r="E472" i="23"/>
  <c r="L478" i="23"/>
  <c r="G465" i="23"/>
  <c r="G658" i="23" s="1"/>
  <c r="O507" i="23"/>
  <c r="O547" i="23" s="1"/>
  <c r="O570" i="23" s="1"/>
  <c r="I508" i="23"/>
  <c r="I548" i="23" s="1"/>
  <c r="I571" i="23" s="1"/>
  <c r="C509" i="23"/>
  <c r="C549" i="23" s="1"/>
  <c r="C572" i="23" s="1"/>
  <c r="K509" i="23"/>
  <c r="K549" i="23" s="1"/>
  <c r="E510" i="23"/>
  <c r="E550" i="23" s="1"/>
  <c r="M510" i="23"/>
  <c r="M550" i="23" s="1"/>
  <c r="G472" i="23"/>
  <c r="O472" i="23"/>
  <c r="F478" i="23"/>
  <c r="F484" i="23"/>
  <c r="N484" i="23"/>
  <c r="E490" i="23"/>
  <c r="C503" i="23"/>
  <c r="C643" i="23" s="1"/>
  <c r="F520" i="23"/>
  <c r="N520" i="23"/>
  <c r="E528" i="23"/>
  <c r="M528" i="23"/>
  <c r="D536" i="23"/>
  <c r="L536" i="23"/>
  <c r="B567" i="23"/>
  <c r="G588" i="23"/>
  <c r="G590" i="23" s="1"/>
  <c r="O548" i="23"/>
  <c r="O556" i="23" s="1"/>
  <c r="O496" i="23"/>
  <c r="N503" i="23"/>
  <c r="N644" i="23" s="1"/>
  <c r="L484" i="23"/>
  <c r="I465" i="23"/>
  <c r="K548" i="23"/>
  <c r="K571" i="23" s="1"/>
  <c r="M549" i="23"/>
  <c r="G550" i="23"/>
  <c r="G573" i="23" s="1"/>
  <c r="H478" i="23"/>
  <c r="H484" i="23"/>
  <c r="G490" i="23"/>
  <c r="I490" i="23"/>
  <c r="F496" i="23"/>
  <c r="N496" i="23"/>
  <c r="E503" i="23"/>
  <c r="M503" i="23"/>
  <c r="M643" i="23" s="1"/>
  <c r="O503" i="23"/>
  <c r="O528" i="23"/>
  <c r="D567" i="23"/>
  <c r="L567" i="23"/>
  <c r="N567" i="23"/>
  <c r="J567" i="23"/>
  <c r="I581" i="23"/>
  <c r="E581" i="23"/>
  <c r="M581" i="23"/>
  <c r="G548" i="23"/>
  <c r="G556" i="23" s="1"/>
  <c r="K550" i="23"/>
  <c r="K558" i="23" s="1"/>
  <c r="J547" i="23"/>
  <c r="J570" i="23" s="1"/>
  <c r="L548" i="23"/>
  <c r="N549" i="23"/>
  <c r="N557" i="23" s="1"/>
  <c r="B472" i="23"/>
  <c r="J472" i="23"/>
  <c r="O420" i="23"/>
  <c r="O421" i="23" s="1"/>
  <c r="C123" i="23"/>
  <c r="K123" i="23"/>
  <c r="S123" i="23"/>
  <c r="AA123" i="23"/>
  <c r="AI123" i="23"/>
  <c r="AQ123" i="23"/>
  <c r="AQ125" i="23" s="1"/>
  <c r="AY123" i="23"/>
  <c r="AY125" i="23" s="1"/>
  <c r="H361" i="23"/>
  <c r="C385" i="23"/>
  <c r="K385" i="23"/>
  <c r="E391" i="23"/>
  <c r="M391" i="23"/>
  <c r="N419" i="23"/>
  <c r="B439" i="23"/>
  <c r="J439" i="23"/>
  <c r="D452" i="23"/>
  <c r="L452" i="23"/>
  <c r="K418" i="23"/>
  <c r="O430" i="23"/>
  <c r="D123" i="23"/>
  <c r="L123" i="23"/>
  <c r="T123" i="23"/>
  <c r="AB123" i="23"/>
  <c r="AJ123" i="23"/>
  <c r="AR123" i="23"/>
  <c r="AR125" i="23" s="1"/>
  <c r="AZ123" i="23"/>
  <c r="AZ125" i="23" s="1"/>
  <c r="BE125" i="23"/>
  <c r="M418" i="23"/>
  <c r="C439" i="23"/>
  <c r="K439" i="23"/>
  <c r="M439" i="23"/>
  <c r="G445" i="23"/>
  <c r="F123" i="23"/>
  <c r="N123" i="23"/>
  <c r="V123" i="23"/>
  <c r="AD123" i="23"/>
  <c r="AL123" i="23"/>
  <c r="AT123" i="23"/>
  <c r="AT125" i="23" s="1"/>
  <c r="BB123" i="23"/>
  <c r="BB125" i="23" s="1"/>
  <c r="C361" i="23"/>
  <c r="K361" i="23"/>
  <c r="E367" i="23"/>
  <c r="M367" i="23"/>
  <c r="B415" i="23"/>
  <c r="G418" i="23"/>
  <c r="O418" i="23"/>
  <c r="G452" i="23"/>
  <c r="O452" i="23"/>
  <c r="G123" i="23"/>
  <c r="O123" i="23"/>
  <c r="W123" i="23"/>
  <c r="AE123" i="23"/>
  <c r="AM123" i="23"/>
  <c r="AU123" i="23"/>
  <c r="AU125" i="23" s="1"/>
  <c r="C373" i="23"/>
  <c r="C415" i="23"/>
  <c r="K415" i="23"/>
  <c r="J415" i="23"/>
  <c r="D421" i="23"/>
  <c r="B445" i="23"/>
  <c r="J445" i="23"/>
  <c r="B458" i="23"/>
  <c r="H125" i="23"/>
  <c r="M432" i="23" s="1"/>
  <c r="M433" i="23" s="1"/>
  <c r="X125" i="23"/>
  <c r="I432" i="23" s="1"/>
  <c r="I639" i="23" s="1"/>
  <c r="AN125" i="23"/>
  <c r="H355" i="23"/>
  <c r="H385" i="23"/>
  <c r="I418" i="23"/>
  <c r="E421" i="23"/>
  <c r="M420" i="23"/>
  <c r="M421" i="23" s="1"/>
  <c r="J458" i="23"/>
  <c r="P125" i="23"/>
  <c r="K432" i="23" s="1"/>
  <c r="K433" i="23" s="1"/>
  <c r="AF125" i="23"/>
  <c r="G432" i="23" s="1"/>
  <c r="G433" i="23" s="1"/>
  <c r="AV125" i="23"/>
  <c r="I123" i="23"/>
  <c r="Q123" i="23"/>
  <c r="Y123" i="23"/>
  <c r="AG123" i="23"/>
  <c r="AO123" i="23"/>
  <c r="AO125" i="23" s="1"/>
  <c r="AW123" i="23"/>
  <c r="AW125" i="23" s="1"/>
  <c r="BJ125" i="23"/>
  <c r="C367" i="23"/>
  <c r="L419" i="23"/>
  <c r="D445" i="23"/>
  <c r="L445" i="23"/>
  <c r="B573" i="23"/>
  <c r="B558" i="23"/>
  <c r="U125" i="23"/>
  <c r="J431" i="23" s="1"/>
  <c r="AC125" i="23"/>
  <c r="H431" i="23" s="1"/>
  <c r="AK125" i="23"/>
  <c r="F431" i="23" s="1"/>
  <c r="AS125" i="23"/>
  <c r="BA125" i="23"/>
  <c r="M557" i="23"/>
  <c r="M572" i="23"/>
  <c r="H636" i="23"/>
  <c r="H637" i="23"/>
  <c r="H409" i="23"/>
  <c r="H439" i="23"/>
  <c r="G597" i="23"/>
  <c r="O555" i="23"/>
  <c r="I556" i="23"/>
  <c r="C557" i="23"/>
  <c r="K572" i="23"/>
  <c r="K557" i="23"/>
  <c r="E573" i="23"/>
  <c r="E558" i="23"/>
  <c r="M573" i="23"/>
  <c r="M558" i="23"/>
  <c r="C472" i="23"/>
  <c r="K472" i="23"/>
  <c r="C504" i="23"/>
  <c r="H528" i="23"/>
  <c r="O558" i="23"/>
  <c r="O573" i="23"/>
  <c r="I636" i="23"/>
  <c r="I637" i="23"/>
  <c r="I379" i="23"/>
  <c r="F439" i="23"/>
  <c r="F415" i="23"/>
  <c r="F385" i="23"/>
  <c r="N439" i="23"/>
  <c r="N415" i="23"/>
  <c r="N385" i="23"/>
  <c r="F409" i="23"/>
  <c r="N409" i="23"/>
  <c r="H648" i="23"/>
  <c r="H655" i="23" s="1"/>
  <c r="H458" i="23"/>
  <c r="K520" i="23"/>
  <c r="N634" i="23"/>
  <c r="N632" i="23"/>
  <c r="N603" i="23"/>
  <c r="D556" i="23"/>
  <c r="D571" i="23"/>
  <c r="C637" i="23"/>
  <c r="C636" i="23"/>
  <c r="K637" i="23"/>
  <c r="K636" i="23"/>
  <c r="H445" i="23"/>
  <c r="H391" i="23"/>
  <c r="B465" i="23"/>
  <c r="B511" i="23" s="1"/>
  <c r="L571" i="23"/>
  <c r="L556" i="23"/>
  <c r="N572" i="23"/>
  <c r="D465" i="23"/>
  <c r="D537" i="23" s="1"/>
  <c r="E478" i="23"/>
  <c r="M478" i="23"/>
  <c r="C484" i="23"/>
  <c r="K484" i="23"/>
  <c r="F557" i="23"/>
  <c r="F572" i="23"/>
  <c r="E572" i="23"/>
  <c r="I642" i="23"/>
  <c r="I597" i="23"/>
  <c r="I658" i="23"/>
  <c r="E643" i="23"/>
  <c r="E644" i="23"/>
  <c r="M644" i="23"/>
  <c r="M505" i="23"/>
  <c r="O538" i="23"/>
  <c r="F361" i="23"/>
  <c r="F391" i="23"/>
  <c r="I439" i="23"/>
  <c r="I415" i="23"/>
  <c r="I385" i="23"/>
  <c r="I445" i="23"/>
  <c r="I421" i="23"/>
  <c r="I391" i="23"/>
  <c r="I452" i="23"/>
  <c r="I409" i="23"/>
  <c r="H427" i="23"/>
  <c r="F445" i="23"/>
  <c r="G572" i="23"/>
  <c r="G557" i="23"/>
  <c r="O572" i="23"/>
  <c r="O557" i="23"/>
  <c r="L465" i="23"/>
  <c r="G644" i="23"/>
  <c r="G643" i="23"/>
  <c r="H573" i="23"/>
  <c r="H558" i="23"/>
  <c r="H397" i="23"/>
  <c r="D570" i="23"/>
  <c r="D555" i="23"/>
  <c r="L570" i="23"/>
  <c r="N508" i="23"/>
  <c r="N548" i="23" s="1"/>
  <c r="N465" i="23"/>
  <c r="N529" i="23" s="1"/>
  <c r="H572" i="23"/>
  <c r="H557" i="23"/>
  <c r="J573" i="23"/>
  <c r="J558" i="23"/>
  <c r="G478" i="23"/>
  <c r="C490" i="23"/>
  <c r="H644" i="23"/>
  <c r="H643" i="23"/>
  <c r="H505" i="23"/>
  <c r="J538" i="23"/>
  <c r="F538" i="23"/>
  <c r="K556" i="23"/>
  <c r="F637" i="23"/>
  <c r="F636" i="23"/>
  <c r="F379" i="23"/>
  <c r="N637" i="23"/>
  <c r="N636" i="23"/>
  <c r="N379" i="23"/>
  <c r="H415" i="23"/>
  <c r="N445" i="23"/>
  <c r="F452" i="23"/>
  <c r="N452" i="23"/>
  <c r="I572" i="23"/>
  <c r="I557" i="23"/>
  <c r="K538" i="23"/>
  <c r="C556" i="23"/>
  <c r="C571" i="23"/>
  <c r="N373" i="23"/>
  <c r="K379" i="23"/>
  <c r="N391" i="23"/>
  <c r="I478" i="23"/>
  <c r="J644" i="23"/>
  <c r="J643" i="23"/>
  <c r="K643" i="23"/>
  <c r="K644" i="23"/>
  <c r="K505" i="23"/>
  <c r="I521" i="23"/>
  <c r="I522" i="23"/>
  <c r="C522" i="23"/>
  <c r="O530" i="23"/>
  <c r="I537" i="23"/>
  <c r="N545" i="23"/>
  <c r="J465" i="23"/>
  <c r="J658" i="23" s="1"/>
  <c r="M490" i="23"/>
  <c r="O644" i="23"/>
  <c r="O643" i="23"/>
  <c r="G520" i="23"/>
  <c r="H538" i="23"/>
  <c r="I545" i="23"/>
  <c r="M555" i="23"/>
  <c r="J557" i="23"/>
  <c r="O571" i="23"/>
  <c r="G636" i="23"/>
  <c r="G637" i="23"/>
  <c r="O636" i="23"/>
  <c r="O637" i="23"/>
  <c r="G640" i="23"/>
  <c r="G639" i="23"/>
  <c r="O639" i="23"/>
  <c r="I458" i="23"/>
  <c r="C547" i="23"/>
  <c r="K547" i="23"/>
  <c r="E548" i="23"/>
  <c r="M548" i="23"/>
  <c r="I550" i="23"/>
  <c r="C465" i="23"/>
  <c r="C521" i="23" s="1"/>
  <c r="K465" i="23"/>
  <c r="K658" i="23" s="1"/>
  <c r="D496" i="23"/>
  <c r="L496" i="23"/>
  <c r="F503" i="23"/>
  <c r="G505" i="23" s="1"/>
  <c r="I528" i="23"/>
  <c r="J530" i="23" s="1"/>
  <c r="B544" i="23"/>
  <c r="J544" i="23"/>
  <c r="G567" i="23"/>
  <c r="C458" i="23"/>
  <c r="K458" i="23"/>
  <c r="C558" i="23"/>
  <c r="C573" i="23"/>
  <c r="E465" i="23"/>
  <c r="E537" i="23" s="1"/>
  <c r="M465" i="23"/>
  <c r="M545" i="23" s="1"/>
  <c r="J522" i="23"/>
  <c r="K530" i="23"/>
  <c r="G537" i="23"/>
  <c r="G538" i="23"/>
  <c r="C538" i="23"/>
  <c r="E570" i="23"/>
  <c r="E649" i="23"/>
  <c r="E634" i="23"/>
  <c r="E632" i="23"/>
  <c r="M632" i="23"/>
  <c r="B636" i="23"/>
  <c r="B637" i="23"/>
  <c r="J636" i="23"/>
  <c r="J637" i="23"/>
  <c r="B427" i="23"/>
  <c r="J427" i="23"/>
  <c r="B639" i="23"/>
  <c r="F555" i="23"/>
  <c r="F570" i="23"/>
  <c r="N570" i="23"/>
  <c r="N555" i="23"/>
  <c r="B557" i="23"/>
  <c r="L558" i="23"/>
  <c r="F465" i="23"/>
  <c r="F597" i="23" s="1"/>
  <c r="G496" i="23"/>
  <c r="I503" i="23"/>
  <c r="I511" i="23" s="1"/>
  <c r="G507" i="23"/>
  <c r="G547" i="23" s="1"/>
  <c r="D528" i="23"/>
  <c r="L528" i="23"/>
  <c r="I538" i="23"/>
  <c r="D538" i="23"/>
  <c r="F649" i="23"/>
  <c r="F634" i="23"/>
  <c r="F632" i="23"/>
  <c r="F603" i="23"/>
  <c r="F590" i="23"/>
  <c r="C427" i="23"/>
  <c r="K427" i="23"/>
  <c r="C639" i="23"/>
  <c r="C640" i="23"/>
  <c r="G439" i="23"/>
  <c r="O439" i="23"/>
  <c r="C452" i="23"/>
  <c r="K452" i="23"/>
  <c r="E458" i="23"/>
  <c r="M458" i="23"/>
  <c r="O465" i="23"/>
  <c r="J490" i="23"/>
  <c r="I507" i="23"/>
  <c r="I547" i="23" s="1"/>
  <c r="D522" i="23"/>
  <c r="L522" i="23"/>
  <c r="L521" i="23"/>
  <c r="E538" i="23"/>
  <c r="M538" i="23"/>
  <c r="N537" i="23"/>
  <c r="G649" i="23"/>
  <c r="G603" i="23"/>
  <c r="D637" i="23"/>
  <c r="D636" i="23"/>
  <c r="L637" i="23"/>
  <c r="L636" i="23"/>
  <c r="D639" i="23"/>
  <c r="F458" i="23"/>
  <c r="N458" i="23"/>
  <c r="H507" i="23"/>
  <c r="H547" i="23" s="1"/>
  <c r="B508" i="23"/>
  <c r="B548" i="23" s="1"/>
  <c r="J508" i="23"/>
  <c r="J548" i="23" s="1"/>
  <c r="D509" i="23"/>
  <c r="D549" i="23" s="1"/>
  <c r="L509" i="23"/>
  <c r="L549" i="23" s="1"/>
  <c r="F510" i="23"/>
  <c r="F550" i="23" s="1"/>
  <c r="N510" i="23"/>
  <c r="N550" i="23" s="1"/>
  <c r="H465" i="23"/>
  <c r="H545" i="23" s="1"/>
  <c r="K490" i="23"/>
  <c r="E520" i="23"/>
  <c r="M520" i="23"/>
  <c r="F528" i="23"/>
  <c r="G530" i="23" s="1"/>
  <c r="G544" i="23"/>
  <c r="N568" i="23"/>
  <c r="L573" i="23"/>
  <c r="E636" i="23"/>
  <c r="E637" i="23"/>
  <c r="M636" i="23"/>
  <c r="M637" i="23"/>
  <c r="C391" i="23"/>
  <c r="K391" i="23"/>
  <c r="C421" i="23"/>
  <c r="K421" i="23"/>
  <c r="E427" i="23"/>
  <c r="M427" i="23"/>
  <c r="E639" i="23"/>
  <c r="E640" i="23"/>
  <c r="B496" i="23"/>
  <c r="J496" i="23"/>
  <c r="D503" i="23"/>
  <c r="E505" i="23" s="1"/>
  <c r="L503" i="23"/>
  <c r="N505" i="23"/>
  <c r="F521" i="23"/>
  <c r="N521" i="23"/>
  <c r="L538" i="23"/>
  <c r="G571" i="23"/>
  <c r="D581" i="23"/>
  <c r="L581" i="23"/>
  <c r="C581" i="23"/>
  <c r="K581" i="23"/>
  <c r="H588" i="23"/>
  <c r="H603" i="23" s="1"/>
  <c r="L608" i="23"/>
  <c r="D608" i="23"/>
  <c r="E603" i="23"/>
  <c r="M603" i="23"/>
  <c r="E677" i="23"/>
  <c r="E679" i="23" s="1"/>
  <c r="F676" i="23"/>
  <c r="H567" i="23"/>
  <c r="H568" i="23" s="1"/>
  <c r="B588" i="23"/>
  <c r="B640" i="23" s="1"/>
  <c r="J588" i="23"/>
  <c r="K692" i="23"/>
  <c r="N719" i="23"/>
  <c r="F581" i="23"/>
  <c r="C632" i="23"/>
  <c r="C649" i="23"/>
  <c r="C603" i="23"/>
  <c r="C634" i="23"/>
  <c r="K632" i="23"/>
  <c r="K634" i="23"/>
  <c r="K603" i="23"/>
  <c r="K649" i="23"/>
  <c r="G581" i="23"/>
  <c r="D588" i="23"/>
  <c r="E590" i="23" s="1"/>
  <c r="L588" i="23"/>
  <c r="I632" i="23"/>
  <c r="I590" i="23"/>
  <c r="I634" i="23"/>
  <c r="I603" i="23"/>
  <c r="I589" i="23"/>
  <c r="I649" i="23"/>
  <c r="H608" i="23"/>
  <c r="C567" i="23"/>
  <c r="C568" i="23" s="1"/>
  <c r="K567" i="23"/>
  <c r="H581" i="23"/>
  <c r="O669" i="23"/>
  <c r="O652" i="23"/>
  <c r="G689" i="23"/>
  <c r="G691" i="23" s="1"/>
  <c r="H688" i="23"/>
  <c r="J696" i="23"/>
  <c r="K700" i="23"/>
  <c r="M608" i="23"/>
  <c r="D658" i="23"/>
  <c r="L658" i="23"/>
  <c r="I693" i="23"/>
  <c r="I695" i="23" s="1"/>
  <c r="M711" i="23"/>
  <c r="O654" i="23"/>
  <c r="E683" i="23"/>
  <c r="J703" i="23"/>
  <c r="E608" i="23"/>
  <c r="O655" i="23"/>
  <c r="F685" i="23"/>
  <c r="F687" i="23" s="1"/>
  <c r="G684" i="23"/>
  <c r="O721" i="23"/>
  <c r="D672" i="23"/>
  <c r="D679" i="23"/>
  <c r="J695" i="23"/>
  <c r="M715" i="23"/>
  <c r="C675" i="23"/>
  <c r="M688" i="32" l="1"/>
  <c r="L689" i="32"/>
  <c r="L691" i="32" s="1"/>
  <c r="L681" i="32"/>
  <c r="L683" i="32" s="1"/>
  <c r="M680" i="32"/>
  <c r="N693" i="32"/>
  <c r="N695" i="32" s="1"/>
  <c r="O692" i="32"/>
  <c r="O693" i="32" s="1"/>
  <c r="J672" i="32"/>
  <c r="I673" i="32"/>
  <c r="I675" i="32" s="1"/>
  <c r="M684" i="32"/>
  <c r="L685" i="32"/>
  <c r="L687" i="32" s="1"/>
  <c r="L676" i="32"/>
  <c r="K677" i="32"/>
  <c r="K679" i="32" s="1"/>
  <c r="P657" i="32"/>
  <c r="N692" i="30"/>
  <c r="M693" i="30"/>
  <c r="M695" i="30" s="1"/>
  <c r="J681" i="30"/>
  <c r="J683" i="30" s="1"/>
  <c r="K680" i="30"/>
  <c r="P657" i="30"/>
  <c r="H667" i="30" s="1"/>
  <c r="H670" i="30" s="1"/>
  <c r="O698" i="30"/>
  <c r="O699" i="30"/>
  <c r="J676" i="30"/>
  <c r="I677" i="30"/>
  <c r="I679" i="30" s="1"/>
  <c r="J672" i="30"/>
  <c r="I673" i="30"/>
  <c r="I675" i="30" s="1"/>
  <c r="N684" i="30"/>
  <c r="M685" i="30"/>
  <c r="M687" i="30" s="1"/>
  <c r="O688" i="30"/>
  <c r="O689" i="30" s="1"/>
  <c r="N689" i="30"/>
  <c r="N691" i="30" s="1"/>
  <c r="F666" i="26"/>
  <c r="I663" i="25"/>
  <c r="H666" i="26"/>
  <c r="I666" i="26"/>
  <c r="N666" i="26"/>
  <c r="B666" i="26"/>
  <c r="J666" i="26"/>
  <c r="E666" i="26"/>
  <c r="M666" i="26"/>
  <c r="C666" i="26"/>
  <c r="K666" i="26"/>
  <c r="G666" i="26"/>
  <c r="D666" i="26"/>
  <c r="O666" i="26"/>
  <c r="H677" i="29"/>
  <c r="H679" i="29" s="1"/>
  <c r="I676" i="29"/>
  <c r="O696" i="29"/>
  <c r="O697" i="29" s="1"/>
  <c r="N697" i="29"/>
  <c r="N699" i="29" s="1"/>
  <c r="O702" i="29"/>
  <c r="O703" i="29"/>
  <c r="L560" i="29"/>
  <c r="L561" i="29"/>
  <c r="L657" i="29"/>
  <c r="E560" i="29"/>
  <c r="E561" i="29"/>
  <c r="E657" i="29"/>
  <c r="C575" i="29"/>
  <c r="C582" i="29"/>
  <c r="C633" i="29" s="1"/>
  <c r="M560" i="29"/>
  <c r="M561" i="29"/>
  <c r="M657" i="29"/>
  <c r="I672" i="29"/>
  <c r="H673" i="29"/>
  <c r="H675" i="29" s="1"/>
  <c r="J575" i="29"/>
  <c r="J582" i="29"/>
  <c r="J633" i="29" s="1"/>
  <c r="D575" i="29"/>
  <c r="D582" i="29"/>
  <c r="D633" i="29" s="1"/>
  <c r="C560" i="29"/>
  <c r="C561" i="29"/>
  <c r="C657" i="29"/>
  <c r="K575" i="29"/>
  <c r="K582" i="29"/>
  <c r="K633" i="29" s="1"/>
  <c r="J681" i="29"/>
  <c r="J683" i="29" s="1"/>
  <c r="K680" i="29"/>
  <c r="J560" i="29"/>
  <c r="J561" i="29"/>
  <c r="J657" i="29"/>
  <c r="L693" i="29"/>
  <c r="L695" i="29" s="1"/>
  <c r="M692" i="29"/>
  <c r="H575" i="29"/>
  <c r="H582" i="29"/>
  <c r="H633" i="29" s="1"/>
  <c r="D560" i="29"/>
  <c r="D561" i="29"/>
  <c r="D657" i="29"/>
  <c r="L689" i="29"/>
  <c r="L691" i="29" s="1"/>
  <c r="M688" i="29"/>
  <c r="K560" i="29"/>
  <c r="K561" i="29"/>
  <c r="K657" i="29"/>
  <c r="K685" i="29"/>
  <c r="K687" i="29" s="1"/>
  <c r="L684" i="29"/>
  <c r="H561" i="29"/>
  <c r="H560" i="29"/>
  <c r="H657" i="29"/>
  <c r="O561" i="29"/>
  <c r="O560" i="29"/>
  <c r="O657" i="29"/>
  <c r="M575" i="29"/>
  <c r="M582" i="29"/>
  <c r="M633" i="29" s="1"/>
  <c r="I575" i="29"/>
  <c r="I582" i="29"/>
  <c r="I633" i="29" s="1"/>
  <c r="I561" i="29"/>
  <c r="I560" i="29"/>
  <c r="I657" i="29"/>
  <c r="L575" i="29"/>
  <c r="L582" i="29"/>
  <c r="L633" i="29" s="1"/>
  <c r="E575" i="29"/>
  <c r="E582" i="29"/>
  <c r="E633" i="29" s="1"/>
  <c r="O575" i="29"/>
  <c r="O582" i="29"/>
  <c r="O633" i="29" s="1"/>
  <c r="M575" i="28"/>
  <c r="M582" i="28"/>
  <c r="M633" i="28" s="1"/>
  <c r="K685" i="28"/>
  <c r="K687" i="28" s="1"/>
  <c r="L684" i="28"/>
  <c r="O703" i="28"/>
  <c r="O702" i="28"/>
  <c r="M689" i="28"/>
  <c r="M691" i="28" s="1"/>
  <c r="N688" i="28"/>
  <c r="F560" i="28"/>
  <c r="F561" i="28"/>
  <c r="F657" i="28"/>
  <c r="J676" i="28"/>
  <c r="I677" i="28"/>
  <c r="I679" i="28" s="1"/>
  <c r="L693" i="28"/>
  <c r="L695" i="28" s="1"/>
  <c r="M692" i="28"/>
  <c r="O561" i="28"/>
  <c r="O560" i="28"/>
  <c r="O657" i="28"/>
  <c r="D575" i="28"/>
  <c r="D582" i="28"/>
  <c r="D633" i="28" s="1"/>
  <c r="L560" i="28"/>
  <c r="L561" i="28"/>
  <c r="L657" i="28"/>
  <c r="F575" i="28"/>
  <c r="F582" i="28"/>
  <c r="F633" i="28" s="1"/>
  <c r="O575" i="28"/>
  <c r="O582" i="28"/>
  <c r="O633" i="28" s="1"/>
  <c r="B575" i="28"/>
  <c r="B582" i="28"/>
  <c r="B633" i="28" s="1"/>
  <c r="H575" i="28"/>
  <c r="H582" i="28"/>
  <c r="H633" i="28" s="1"/>
  <c r="J672" i="28"/>
  <c r="I673" i="28"/>
  <c r="I675" i="28" s="1"/>
  <c r="M560" i="28"/>
  <c r="M561" i="28"/>
  <c r="M657" i="28"/>
  <c r="E561" i="28"/>
  <c r="E560" i="28"/>
  <c r="E657" i="28"/>
  <c r="K561" i="28"/>
  <c r="K560" i="28"/>
  <c r="K657" i="28"/>
  <c r="L575" i="28"/>
  <c r="L582" i="28"/>
  <c r="L633" i="28" s="1"/>
  <c r="N561" i="28"/>
  <c r="N560" i="28"/>
  <c r="N657" i="28"/>
  <c r="B560" i="28"/>
  <c r="B657" i="28"/>
  <c r="C561" i="28"/>
  <c r="J575" i="28"/>
  <c r="J582" i="28"/>
  <c r="J633" i="28" s="1"/>
  <c r="H561" i="28"/>
  <c r="H560" i="28"/>
  <c r="H657" i="28"/>
  <c r="I561" i="28"/>
  <c r="K575" i="28"/>
  <c r="K582" i="28"/>
  <c r="K633" i="28" s="1"/>
  <c r="N575" i="28"/>
  <c r="N582" i="28"/>
  <c r="N633" i="28" s="1"/>
  <c r="N666" i="28"/>
  <c r="F666" i="28"/>
  <c r="M666" i="28"/>
  <c r="E666" i="28"/>
  <c r="L666" i="28"/>
  <c r="D666" i="28"/>
  <c r="K666" i="28"/>
  <c r="C666" i="28"/>
  <c r="J666" i="28"/>
  <c r="B666" i="28"/>
  <c r="H666" i="28"/>
  <c r="O666" i="28"/>
  <c r="I666" i="28"/>
  <c r="G666" i="28"/>
  <c r="J560" i="28"/>
  <c r="J561" i="28"/>
  <c r="J657" i="28"/>
  <c r="J681" i="28"/>
  <c r="J683" i="28" s="1"/>
  <c r="K680" i="28"/>
  <c r="E575" i="28"/>
  <c r="E582" i="28"/>
  <c r="E633" i="28" s="1"/>
  <c r="D560" i="28"/>
  <c r="D561" i="28"/>
  <c r="D657" i="28"/>
  <c r="O696" i="28"/>
  <c r="O697" i="28" s="1"/>
  <c r="N697" i="28"/>
  <c r="N699" i="28" s="1"/>
  <c r="I681" i="27"/>
  <c r="I683" i="27" s="1"/>
  <c r="J680" i="27"/>
  <c r="J575" i="27"/>
  <c r="J582" i="27"/>
  <c r="J633" i="27" s="1"/>
  <c r="K575" i="27"/>
  <c r="K582" i="27"/>
  <c r="K633" i="27" s="1"/>
  <c r="O696" i="27"/>
  <c r="O697" i="27" s="1"/>
  <c r="N697" i="27"/>
  <c r="N699" i="27" s="1"/>
  <c r="M560" i="27"/>
  <c r="M561" i="27"/>
  <c r="M657" i="27"/>
  <c r="D575" i="27"/>
  <c r="D582" i="27"/>
  <c r="D633" i="27" s="1"/>
  <c r="N561" i="27"/>
  <c r="N560" i="27"/>
  <c r="N657" i="27"/>
  <c r="E560" i="27"/>
  <c r="E561" i="27"/>
  <c r="E657" i="27"/>
  <c r="K560" i="27"/>
  <c r="K561" i="27"/>
  <c r="K657" i="27"/>
  <c r="J560" i="27"/>
  <c r="J561" i="27"/>
  <c r="J657" i="27"/>
  <c r="L575" i="27"/>
  <c r="L582" i="27"/>
  <c r="L633" i="27" s="1"/>
  <c r="F561" i="27"/>
  <c r="F560" i="27"/>
  <c r="F657" i="27"/>
  <c r="F575" i="27"/>
  <c r="F582" i="27"/>
  <c r="F633" i="27" s="1"/>
  <c r="L689" i="27"/>
  <c r="L691" i="27" s="1"/>
  <c r="M688" i="27"/>
  <c r="J685" i="27"/>
  <c r="J687" i="27" s="1"/>
  <c r="K684" i="27"/>
  <c r="C575" i="27"/>
  <c r="C582" i="27"/>
  <c r="C633" i="27" s="1"/>
  <c r="M575" i="27"/>
  <c r="M582" i="27"/>
  <c r="M633" i="27" s="1"/>
  <c r="N575" i="27"/>
  <c r="N582" i="27"/>
  <c r="N633" i="27" s="1"/>
  <c r="C560" i="27"/>
  <c r="C561" i="27"/>
  <c r="C657" i="27"/>
  <c r="E575" i="27"/>
  <c r="E582" i="27"/>
  <c r="E633" i="27" s="1"/>
  <c r="D560" i="27"/>
  <c r="D561" i="27"/>
  <c r="D657" i="27"/>
  <c r="O706" i="27"/>
  <c r="O707" i="27"/>
  <c r="G561" i="27"/>
  <c r="G560" i="27"/>
  <c r="G657" i="27"/>
  <c r="N693" i="27"/>
  <c r="N695" i="27" s="1"/>
  <c r="O692" i="27"/>
  <c r="O693" i="27" s="1"/>
  <c r="O575" i="27"/>
  <c r="O582" i="27"/>
  <c r="O633" i="27" s="1"/>
  <c r="G575" i="27"/>
  <c r="G582" i="27"/>
  <c r="G633" i="27" s="1"/>
  <c r="L560" i="27"/>
  <c r="L561" i="27"/>
  <c r="L657" i="27"/>
  <c r="O561" i="27"/>
  <c r="O560" i="27"/>
  <c r="O657" i="27"/>
  <c r="J676" i="27"/>
  <c r="I677" i="27"/>
  <c r="I679" i="27" s="1"/>
  <c r="J672" i="27"/>
  <c r="I673" i="27"/>
  <c r="I675" i="27" s="1"/>
  <c r="E658" i="23"/>
  <c r="C505" i="23"/>
  <c r="M696" i="25"/>
  <c r="L697" i="25"/>
  <c r="L699" i="25" s="1"/>
  <c r="N433" i="24"/>
  <c r="N639" i="24"/>
  <c r="J597" i="23"/>
  <c r="E545" i="23"/>
  <c r="D545" i="23"/>
  <c r="L537" i="23"/>
  <c r="L545" i="23"/>
  <c r="C545" i="23"/>
  <c r="C658" i="23"/>
  <c r="E589" i="23"/>
  <c r="C597" i="23"/>
  <c r="B545" i="23"/>
  <c r="N640" i="24"/>
  <c r="L568" i="23"/>
  <c r="M529" i="23"/>
  <c r="E530" i="23"/>
  <c r="O568" i="23"/>
  <c r="N696" i="26"/>
  <c r="M697" i="26"/>
  <c r="M699" i="26" s="1"/>
  <c r="I561" i="26"/>
  <c r="I560" i="26"/>
  <c r="I657" i="26"/>
  <c r="E575" i="26"/>
  <c r="E582" i="26"/>
  <c r="E633" i="26" s="1"/>
  <c r="D575" i="26"/>
  <c r="D582" i="26"/>
  <c r="D633" i="26" s="1"/>
  <c r="C560" i="26"/>
  <c r="C561" i="26"/>
  <c r="C657" i="26"/>
  <c r="K681" i="26"/>
  <c r="K683" i="26" s="1"/>
  <c r="L680" i="26"/>
  <c r="L560" i="26"/>
  <c r="L561" i="26"/>
  <c r="L657" i="26"/>
  <c r="I672" i="26"/>
  <c r="H673" i="26"/>
  <c r="H675" i="26" s="1"/>
  <c r="K676" i="26"/>
  <c r="J677" i="26"/>
  <c r="J679" i="26" s="1"/>
  <c r="F575" i="26"/>
  <c r="F582" i="26"/>
  <c r="F633" i="26" s="1"/>
  <c r="C575" i="26"/>
  <c r="C582" i="26"/>
  <c r="C633" i="26" s="1"/>
  <c r="N561" i="26"/>
  <c r="N560" i="26"/>
  <c r="N657" i="26"/>
  <c r="J561" i="26"/>
  <c r="M561" i="26"/>
  <c r="M560" i="26"/>
  <c r="M657" i="26"/>
  <c r="L689" i="26"/>
  <c r="L691" i="26" s="1"/>
  <c r="M688" i="26"/>
  <c r="F561" i="26"/>
  <c r="F560" i="26"/>
  <c r="F657" i="26"/>
  <c r="H575" i="26"/>
  <c r="H582" i="26"/>
  <c r="H633" i="26" s="1"/>
  <c r="O702" i="26"/>
  <c r="O703" i="26"/>
  <c r="O561" i="26"/>
  <c r="O560" i="26"/>
  <c r="O657" i="26"/>
  <c r="L575" i="26"/>
  <c r="L582" i="26"/>
  <c r="L633" i="26" s="1"/>
  <c r="N575" i="26"/>
  <c r="N582" i="26"/>
  <c r="N633" i="26" s="1"/>
  <c r="M575" i="26"/>
  <c r="M582" i="26"/>
  <c r="M633" i="26" s="1"/>
  <c r="H561" i="26"/>
  <c r="H560" i="26"/>
  <c r="H657" i="26"/>
  <c r="K685" i="26"/>
  <c r="K687" i="26" s="1"/>
  <c r="L684" i="26"/>
  <c r="E561" i="26"/>
  <c r="E560" i="26"/>
  <c r="E657" i="26"/>
  <c r="D560" i="26"/>
  <c r="D561" i="26"/>
  <c r="D657" i="26"/>
  <c r="O575" i="26"/>
  <c r="O582" i="26"/>
  <c r="O633" i="26" s="1"/>
  <c r="M693" i="26"/>
  <c r="M695" i="26" s="1"/>
  <c r="N692" i="26"/>
  <c r="I575" i="26"/>
  <c r="I582" i="26"/>
  <c r="I633" i="26" s="1"/>
  <c r="D668" i="25"/>
  <c r="L668" i="25"/>
  <c r="N668" i="25"/>
  <c r="K668" i="25"/>
  <c r="O668" i="25"/>
  <c r="H668" i="25"/>
  <c r="I668" i="25"/>
  <c r="O704" i="25"/>
  <c r="O705" i="25" s="1"/>
  <c r="N705" i="25"/>
  <c r="N707" i="25" s="1"/>
  <c r="E668" i="25"/>
  <c r="B668" i="25"/>
  <c r="M668" i="25"/>
  <c r="J668" i="25"/>
  <c r="F668" i="25"/>
  <c r="C668" i="25"/>
  <c r="O433" i="25"/>
  <c r="O639" i="25"/>
  <c r="O640" i="25"/>
  <c r="J559" i="25"/>
  <c r="J574" i="25"/>
  <c r="J552" i="25"/>
  <c r="J553" i="25"/>
  <c r="H574" i="25"/>
  <c r="H553" i="25"/>
  <c r="H559" i="25"/>
  <c r="H552" i="25"/>
  <c r="I553" i="25"/>
  <c r="I559" i="25"/>
  <c r="I552" i="25"/>
  <c r="I574" i="25"/>
  <c r="O700" i="25"/>
  <c r="O701" i="25" s="1"/>
  <c r="N701" i="25"/>
  <c r="N703" i="25" s="1"/>
  <c r="L575" i="25"/>
  <c r="L582" i="25"/>
  <c r="L633" i="25" s="1"/>
  <c r="G575" i="25"/>
  <c r="G582" i="25"/>
  <c r="G633" i="25" s="1"/>
  <c r="D560" i="25"/>
  <c r="D657" i="25"/>
  <c r="O560" i="25"/>
  <c r="O657" i="25"/>
  <c r="E559" i="25"/>
  <c r="E574" i="25"/>
  <c r="E552" i="25"/>
  <c r="E553" i="25"/>
  <c r="J685" i="25"/>
  <c r="J687" i="25" s="1"/>
  <c r="K684" i="25"/>
  <c r="G673" i="25"/>
  <c r="G675" i="25" s="1"/>
  <c r="H672" i="25"/>
  <c r="O575" i="25"/>
  <c r="O582" i="25"/>
  <c r="O633" i="25" s="1"/>
  <c r="C559" i="25"/>
  <c r="D561" i="25" s="1"/>
  <c r="C574" i="25"/>
  <c r="C552" i="25"/>
  <c r="C553" i="25"/>
  <c r="O711" i="25"/>
  <c r="O710" i="25"/>
  <c r="K559" i="25"/>
  <c r="K552" i="25"/>
  <c r="K574" i="25"/>
  <c r="K553" i="25"/>
  <c r="M559" i="25"/>
  <c r="M574" i="25"/>
  <c r="M552" i="25"/>
  <c r="M553" i="25"/>
  <c r="D553" i="25"/>
  <c r="P656" i="25"/>
  <c r="G663" i="25"/>
  <c r="B559" i="25"/>
  <c r="B574" i="25"/>
  <c r="B552" i="25"/>
  <c r="D575" i="25"/>
  <c r="D582" i="25"/>
  <c r="D633" i="25" s="1"/>
  <c r="N574" i="25"/>
  <c r="N552" i="25"/>
  <c r="N559" i="25"/>
  <c r="N553" i="25"/>
  <c r="F574" i="25"/>
  <c r="F552" i="25"/>
  <c r="F553" i="25"/>
  <c r="F559" i="25"/>
  <c r="G561" i="25" s="1"/>
  <c r="J681" i="25"/>
  <c r="J683" i="25" s="1"/>
  <c r="K680" i="25"/>
  <c r="J676" i="25"/>
  <c r="I677" i="25"/>
  <c r="I679" i="25" s="1"/>
  <c r="K689" i="25"/>
  <c r="K691" i="25" s="1"/>
  <c r="L688" i="25"/>
  <c r="L693" i="25"/>
  <c r="L695" i="25" s="1"/>
  <c r="M692" i="25"/>
  <c r="L560" i="25"/>
  <c r="L657" i="25"/>
  <c r="G560" i="25"/>
  <c r="G657" i="25"/>
  <c r="D653" i="24"/>
  <c r="O663" i="24"/>
  <c r="N663" i="24"/>
  <c r="K663" i="24"/>
  <c r="C639" i="24"/>
  <c r="C433" i="24"/>
  <c r="G433" i="24"/>
  <c r="G639" i="24"/>
  <c r="G640" i="24"/>
  <c r="H645" i="24"/>
  <c r="K639" i="24"/>
  <c r="K640" i="24"/>
  <c r="K433" i="24"/>
  <c r="M433" i="24"/>
  <c r="M639" i="24"/>
  <c r="M640" i="24"/>
  <c r="O430" i="24"/>
  <c r="O432" i="24"/>
  <c r="E433" i="24"/>
  <c r="E639" i="24"/>
  <c r="I433" i="24"/>
  <c r="I639" i="24"/>
  <c r="I640" i="24"/>
  <c r="H656" i="24"/>
  <c r="H653" i="24"/>
  <c r="H650" i="24"/>
  <c r="G677" i="24"/>
  <c r="G679" i="24" s="1"/>
  <c r="H676" i="24"/>
  <c r="H513" i="24"/>
  <c r="H512" i="24"/>
  <c r="H551" i="24"/>
  <c r="E650" i="24"/>
  <c r="E656" i="24"/>
  <c r="E663" i="24" s="1"/>
  <c r="E653" i="24"/>
  <c r="C653" i="24"/>
  <c r="C650" i="24"/>
  <c r="C656" i="24"/>
  <c r="J645" i="24"/>
  <c r="O700" i="24"/>
  <c r="O701" i="24" s="1"/>
  <c r="N701" i="24"/>
  <c r="N703" i="24" s="1"/>
  <c r="I650" i="24"/>
  <c r="I663" i="24" s="1"/>
  <c r="G513" i="24"/>
  <c r="G512" i="24"/>
  <c r="G551" i="24"/>
  <c r="D551" i="24"/>
  <c r="D512" i="24"/>
  <c r="D513" i="24"/>
  <c r="G650" i="24"/>
  <c r="G656" i="24"/>
  <c r="G653" i="24"/>
  <c r="O714" i="24"/>
  <c r="O715" i="24"/>
  <c r="J551" i="24"/>
  <c r="J513" i="24"/>
  <c r="J512" i="24"/>
  <c r="N574" i="24"/>
  <c r="N552" i="24"/>
  <c r="N559" i="24"/>
  <c r="D645" i="24"/>
  <c r="P658" i="24"/>
  <c r="B559" i="24"/>
  <c r="B552" i="24"/>
  <c r="B574" i="24"/>
  <c r="H681" i="24"/>
  <c r="H683" i="24" s="1"/>
  <c r="I680" i="24"/>
  <c r="M650" i="24"/>
  <c r="M656" i="24"/>
  <c r="M653" i="24"/>
  <c r="M512" i="24"/>
  <c r="M513" i="24"/>
  <c r="M551" i="24"/>
  <c r="N553" i="24" s="1"/>
  <c r="K551" i="24"/>
  <c r="K513" i="24"/>
  <c r="K512" i="24"/>
  <c r="I685" i="24"/>
  <c r="I687" i="24" s="1"/>
  <c r="J684" i="24"/>
  <c r="F656" i="24"/>
  <c r="F653" i="24"/>
  <c r="F650" i="24"/>
  <c r="G673" i="24"/>
  <c r="G675" i="24" s="1"/>
  <c r="H672" i="24"/>
  <c r="J663" i="24"/>
  <c r="D650" i="24"/>
  <c r="D663" i="24" s="1"/>
  <c r="J689" i="24"/>
  <c r="J691" i="24" s="1"/>
  <c r="K688" i="24"/>
  <c r="O706" i="24"/>
  <c r="O707" i="24"/>
  <c r="E513" i="24"/>
  <c r="E512" i="24"/>
  <c r="E551" i="24"/>
  <c r="F553" i="24" s="1"/>
  <c r="I551" i="24"/>
  <c r="I513" i="24"/>
  <c r="I512" i="24"/>
  <c r="O513" i="24"/>
  <c r="O551" i="24"/>
  <c r="O512" i="24"/>
  <c r="F574" i="24"/>
  <c r="F552" i="24"/>
  <c r="F559" i="24"/>
  <c r="L645" i="24"/>
  <c r="L663" i="24"/>
  <c r="L693" i="24"/>
  <c r="L695" i="24" s="1"/>
  <c r="M692" i="24"/>
  <c r="M696" i="24"/>
  <c r="L697" i="24"/>
  <c r="L699" i="24" s="1"/>
  <c r="F513" i="24"/>
  <c r="O708" i="24"/>
  <c r="O709" i="24" s="1"/>
  <c r="N709" i="24"/>
  <c r="N711" i="24" s="1"/>
  <c r="C551" i="24"/>
  <c r="C513" i="24"/>
  <c r="C512" i="24"/>
  <c r="L551" i="24"/>
  <c r="L512" i="24"/>
  <c r="L513" i="24"/>
  <c r="P655" i="23"/>
  <c r="M665" i="23" s="1"/>
  <c r="O719" i="23"/>
  <c r="N709" i="23"/>
  <c r="N711" i="23" s="1"/>
  <c r="O708" i="23"/>
  <c r="O709" i="23" s="1"/>
  <c r="O710" i="23" s="1"/>
  <c r="F681" i="23"/>
  <c r="F683" i="23" s="1"/>
  <c r="G680" i="23"/>
  <c r="N713" i="23"/>
  <c r="N715" i="23" s="1"/>
  <c r="O712" i="23"/>
  <c r="O713" i="23" s="1"/>
  <c r="O714" i="23" s="1"/>
  <c r="M705" i="23"/>
  <c r="M707" i="23" s="1"/>
  <c r="N704" i="23"/>
  <c r="N530" i="23"/>
  <c r="G632" i="23"/>
  <c r="E568" i="23"/>
  <c r="G568" i="23"/>
  <c r="K545" i="23"/>
  <c r="K573" i="23"/>
  <c r="G558" i="23"/>
  <c r="J555" i="23"/>
  <c r="O603" i="23"/>
  <c r="C529" i="23"/>
  <c r="F556" i="23"/>
  <c r="B597" i="23"/>
  <c r="N643" i="23"/>
  <c r="O521" i="23"/>
  <c r="O537" i="23"/>
  <c r="M649" i="23"/>
  <c r="N650" i="23" s="1"/>
  <c r="B658" i="23"/>
  <c r="M658" i="23"/>
  <c r="M568" i="23"/>
  <c r="G634" i="23"/>
  <c r="B568" i="23"/>
  <c r="O504" i="23"/>
  <c r="J545" i="23"/>
  <c r="O640" i="23"/>
  <c r="J568" i="23"/>
  <c r="B537" i="23"/>
  <c r="B521" i="23"/>
  <c r="H571" i="23"/>
  <c r="H556" i="23"/>
  <c r="G545" i="23"/>
  <c r="N597" i="23"/>
  <c r="G529" i="23"/>
  <c r="N590" i="23"/>
  <c r="C644" i="23"/>
  <c r="G511" i="23"/>
  <c r="J505" i="23"/>
  <c r="B529" i="23"/>
  <c r="O632" i="23"/>
  <c r="D521" i="23"/>
  <c r="O505" i="23"/>
  <c r="O590" i="23"/>
  <c r="N504" i="23"/>
  <c r="G589" i="23"/>
  <c r="M537" i="23"/>
  <c r="G504" i="23"/>
  <c r="G642" i="23"/>
  <c r="G645" i="23" s="1"/>
  <c r="O634" i="23"/>
  <c r="B504" i="23"/>
  <c r="AB125" i="23"/>
  <c r="H432" i="23" s="1"/>
  <c r="H420" i="23"/>
  <c r="H421" i="23" s="1"/>
  <c r="AG125" i="23"/>
  <c r="G431" i="23" s="1"/>
  <c r="G419" i="23"/>
  <c r="T125" i="23"/>
  <c r="J432" i="23" s="1"/>
  <c r="J420" i="23"/>
  <c r="J421" i="23" s="1"/>
  <c r="Y125" i="23"/>
  <c r="I431" i="23" s="1"/>
  <c r="I419" i="23"/>
  <c r="AM125" i="23"/>
  <c r="F429" i="23" s="1"/>
  <c r="F417" i="23"/>
  <c r="AL125" i="23"/>
  <c r="F430" i="23" s="1"/>
  <c r="F418" i="23"/>
  <c r="L125" i="23"/>
  <c r="L432" i="23" s="1"/>
  <c r="L420" i="23"/>
  <c r="L421" i="23" s="1"/>
  <c r="AI125" i="23"/>
  <c r="G429" i="23" s="1"/>
  <c r="G417" i="23"/>
  <c r="Q125" i="23"/>
  <c r="K431" i="23" s="1"/>
  <c r="K419" i="23"/>
  <c r="AE125" i="23"/>
  <c r="H429" i="23" s="1"/>
  <c r="H417" i="23"/>
  <c r="AD125" i="23"/>
  <c r="H430" i="23" s="1"/>
  <c r="H418" i="23"/>
  <c r="D125" i="23"/>
  <c r="N432" i="23" s="1"/>
  <c r="N420" i="23"/>
  <c r="N421" i="23" s="1"/>
  <c r="AA125" i="23"/>
  <c r="I429" i="23" s="1"/>
  <c r="I417" i="23"/>
  <c r="K640" i="23"/>
  <c r="I125" i="23"/>
  <c r="M431" i="23" s="1"/>
  <c r="M419" i="23"/>
  <c r="W125" i="23"/>
  <c r="J429" i="23" s="1"/>
  <c r="J417" i="23"/>
  <c r="V125" i="23"/>
  <c r="J430" i="23" s="1"/>
  <c r="J418" i="23"/>
  <c r="S125" i="23"/>
  <c r="K429" i="23" s="1"/>
  <c r="K417" i="23"/>
  <c r="K639" i="23"/>
  <c r="I433" i="23"/>
  <c r="I640" i="23"/>
  <c r="M639" i="23"/>
  <c r="O125" i="23"/>
  <c r="L429" i="23" s="1"/>
  <c r="L417" i="23"/>
  <c r="N125" i="23"/>
  <c r="L430" i="23" s="1"/>
  <c r="L418" i="23"/>
  <c r="K125" i="23"/>
  <c r="M429" i="23" s="1"/>
  <c r="M417" i="23"/>
  <c r="J640" i="23"/>
  <c r="M640" i="23"/>
  <c r="G125" i="23"/>
  <c r="N429" i="23" s="1"/>
  <c r="N417" i="23"/>
  <c r="F125" i="23"/>
  <c r="N430" i="23" s="1"/>
  <c r="N418" i="23"/>
  <c r="C125" i="23"/>
  <c r="O429" i="23" s="1"/>
  <c r="O417" i="23"/>
  <c r="AJ125" i="23"/>
  <c r="F432" i="23" s="1"/>
  <c r="F420" i="23"/>
  <c r="F421" i="23" s="1"/>
  <c r="I551" i="23"/>
  <c r="I512" i="23"/>
  <c r="K568" i="23"/>
  <c r="M521" i="23"/>
  <c r="M522" i="23"/>
  <c r="J571" i="23"/>
  <c r="J556" i="23"/>
  <c r="F658" i="23"/>
  <c r="F642" i="23"/>
  <c r="F511" i="23"/>
  <c r="F466" i="23"/>
  <c r="F568" i="23"/>
  <c r="G466" i="23"/>
  <c r="C570" i="23"/>
  <c r="C555" i="23"/>
  <c r="H537" i="23"/>
  <c r="O529" i="23"/>
  <c r="H504" i="23"/>
  <c r="D642" i="23"/>
  <c r="D597" i="23"/>
  <c r="D511" i="23"/>
  <c r="D466" i="23"/>
  <c r="K656" i="23"/>
  <c r="K653" i="23"/>
  <c r="K693" i="23"/>
  <c r="K695" i="23" s="1"/>
  <c r="L692" i="23"/>
  <c r="E522" i="23"/>
  <c r="E521" i="23"/>
  <c r="B556" i="23"/>
  <c r="B571" i="23"/>
  <c r="K589" i="23"/>
  <c r="J504" i="23"/>
  <c r="N658" i="23"/>
  <c r="N642" i="23"/>
  <c r="N511" i="23"/>
  <c r="N466" i="23"/>
  <c r="F545" i="23"/>
  <c r="D673" i="23"/>
  <c r="D675" i="23" s="1"/>
  <c r="E672" i="23"/>
  <c r="J632" i="23"/>
  <c r="J634" i="23"/>
  <c r="J589" i="23"/>
  <c r="J649" i="23"/>
  <c r="J603" i="23"/>
  <c r="K590" i="23"/>
  <c r="J590" i="23"/>
  <c r="I555" i="23"/>
  <c r="I570" i="23"/>
  <c r="K642" i="23"/>
  <c r="K645" i="23" s="1"/>
  <c r="K511" i="23"/>
  <c r="K466" i="23"/>
  <c r="K537" i="23"/>
  <c r="O723" i="23"/>
  <c r="O722" i="23"/>
  <c r="K701" i="23"/>
  <c r="K703" i="23" s="1"/>
  <c r="L700" i="23"/>
  <c r="B632" i="23"/>
  <c r="B649" i="23"/>
  <c r="C650" i="23" s="1"/>
  <c r="B589" i="23"/>
  <c r="B634" i="23"/>
  <c r="B603" i="23"/>
  <c r="C590" i="23"/>
  <c r="H642" i="23"/>
  <c r="H645" i="23" s="1"/>
  <c r="H658" i="23"/>
  <c r="H511" i="23"/>
  <c r="H597" i="23"/>
  <c r="H466" i="23"/>
  <c r="D530" i="23"/>
  <c r="D529" i="23"/>
  <c r="M642" i="23"/>
  <c r="M645" i="23" s="1"/>
  <c r="M597" i="23"/>
  <c r="M511" i="23"/>
  <c r="M466" i="23"/>
  <c r="C642" i="23"/>
  <c r="C645" i="23" s="1"/>
  <c r="C511" i="23"/>
  <c r="C466" i="23"/>
  <c r="C589" i="23"/>
  <c r="F537" i="23"/>
  <c r="J529" i="23"/>
  <c r="G512" i="23"/>
  <c r="G551" i="23"/>
  <c r="G513" i="23"/>
  <c r="N571" i="23"/>
  <c r="N556" i="23"/>
  <c r="K696" i="23"/>
  <c r="J697" i="23"/>
  <c r="J699" i="23" s="1"/>
  <c r="K597" i="23"/>
  <c r="L632" i="23"/>
  <c r="L589" i="23"/>
  <c r="L590" i="23"/>
  <c r="L649" i="23"/>
  <c r="L634" i="23"/>
  <c r="L640" i="23"/>
  <c r="L603" i="23"/>
  <c r="N573" i="23"/>
  <c r="N558" i="23"/>
  <c r="G653" i="23"/>
  <c r="G656" i="23"/>
  <c r="G650" i="23"/>
  <c r="O597" i="23"/>
  <c r="O589" i="23"/>
  <c r="O642" i="23"/>
  <c r="O645" i="23" s="1"/>
  <c r="O511" i="23"/>
  <c r="O466" i="23"/>
  <c r="O545" i="23"/>
  <c r="F589" i="23"/>
  <c r="H521" i="23"/>
  <c r="M590" i="23"/>
  <c r="E653" i="23"/>
  <c r="E656" i="23"/>
  <c r="E642" i="23"/>
  <c r="E645" i="23" s="1"/>
  <c r="E597" i="23"/>
  <c r="E511" i="23"/>
  <c r="E466" i="23"/>
  <c r="I573" i="23"/>
  <c r="I558" i="23"/>
  <c r="C537" i="23"/>
  <c r="J537" i="23"/>
  <c r="N522" i="23"/>
  <c r="L642" i="23"/>
  <c r="L597" i="23"/>
  <c r="L466" i="23"/>
  <c r="L511" i="23"/>
  <c r="I466" i="23"/>
  <c r="N589" i="23"/>
  <c r="H555" i="23"/>
  <c r="H570" i="23"/>
  <c r="L530" i="23"/>
  <c r="L529" i="23"/>
  <c r="M530" i="23"/>
  <c r="G521" i="23"/>
  <c r="G522" i="23"/>
  <c r="H522" i="23"/>
  <c r="D632" i="23"/>
  <c r="D589" i="23"/>
  <c r="D590" i="23"/>
  <c r="D649" i="23"/>
  <c r="D634" i="23"/>
  <c r="G676" i="23"/>
  <c r="F677" i="23"/>
  <c r="F679" i="23" s="1"/>
  <c r="D603" i="23"/>
  <c r="L643" i="23"/>
  <c r="L644" i="23"/>
  <c r="L505" i="23"/>
  <c r="L504" i="23"/>
  <c r="F529" i="23"/>
  <c r="F530" i="23"/>
  <c r="F573" i="23"/>
  <c r="F558" i="23"/>
  <c r="E529" i="23"/>
  <c r="G570" i="23"/>
  <c r="G555" i="23"/>
  <c r="M589" i="23"/>
  <c r="K529" i="23"/>
  <c r="I530" i="23"/>
  <c r="I529" i="23"/>
  <c r="M571" i="23"/>
  <c r="M556" i="23"/>
  <c r="F522" i="23"/>
  <c r="G685" i="23"/>
  <c r="G687" i="23" s="1"/>
  <c r="H684" i="23"/>
  <c r="H689" i="23"/>
  <c r="H691" i="23" s="1"/>
  <c r="I688" i="23"/>
  <c r="O658" i="23"/>
  <c r="O653" i="23"/>
  <c r="O656" i="23"/>
  <c r="O650" i="23"/>
  <c r="I656" i="23"/>
  <c r="I653" i="23"/>
  <c r="H649" i="23"/>
  <c r="H634" i="23"/>
  <c r="H590" i="23"/>
  <c r="H632" i="23"/>
  <c r="H589" i="23"/>
  <c r="D643" i="23"/>
  <c r="D644" i="23"/>
  <c r="D505" i="23"/>
  <c r="D504" i="23"/>
  <c r="L572" i="23"/>
  <c r="L557" i="23"/>
  <c r="F653" i="23"/>
  <c r="F656" i="23"/>
  <c r="F650" i="23"/>
  <c r="I644" i="23"/>
  <c r="I643" i="23"/>
  <c r="I504" i="23"/>
  <c r="I505" i="23"/>
  <c r="E571" i="23"/>
  <c r="E556" i="23"/>
  <c r="J642" i="23"/>
  <c r="J645" i="23" s="1"/>
  <c r="J466" i="23"/>
  <c r="J511" i="23"/>
  <c r="J521" i="23"/>
  <c r="K504" i="23"/>
  <c r="D568" i="23"/>
  <c r="E504" i="23"/>
  <c r="N653" i="23"/>
  <c r="N656" i="23"/>
  <c r="C656" i="23"/>
  <c r="C653" i="23"/>
  <c r="D557" i="23"/>
  <c r="D572" i="23"/>
  <c r="D640" i="23"/>
  <c r="M656" i="23"/>
  <c r="F643" i="23"/>
  <c r="F644" i="23"/>
  <c r="F505" i="23"/>
  <c r="F504" i="23"/>
  <c r="K570" i="23"/>
  <c r="K555" i="23"/>
  <c r="H640" i="23"/>
  <c r="B551" i="23"/>
  <c r="B512" i="23"/>
  <c r="K522" i="23"/>
  <c r="K521" i="23"/>
  <c r="H529" i="23"/>
  <c r="H530" i="23"/>
  <c r="M504" i="23"/>
  <c r="N680" i="32" l="1"/>
  <c r="M681" i="32"/>
  <c r="M683" i="32" s="1"/>
  <c r="M689" i="32"/>
  <c r="M691" i="32" s="1"/>
  <c r="N688" i="32"/>
  <c r="O695" i="32"/>
  <c r="O694" i="32"/>
  <c r="M676" i="32"/>
  <c r="L677" i="32"/>
  <c r="L679" i="32" s="1"/>
  <c r="N684" i="32"/>
  <c r="M685" i="32"/>
  <c r="M687" i="32" s="1"/>
  <c r="H667" i="32"/>
  <c r="H670" i="32" s="1"/>
  <c r="O667" i="32"/>
  <c r="O670" i="32" s="1"/>
  <c r="G667" i="32"/>
  <c r="G670" i="32" s="1"/>
  <c r="N667" i="32"/>
  <c r="N670" i="32" s="1"/>
  <c r="F667" i="32"/>
  <c r="F670" i="32" s="1"/>
  <c r="M667" i="32"/>
  <c r="M670" i="32" s="1"/>
  <c r="E667" i="32"/>
  <c r="E670" i="32" s="1"/>
  <c r="L667" i="32"/>
  <c r="L670" i="32" s="1"/>
  <c r="D667" i="32"/>
  <c r="D670" i="32" s="1"/>
  <c r="J667" i="32"/>
  <c r="J670" i="32" s="1"/>
  <c r="B667" i="32"/>
  <c r="B670" i="32" s="1"/>
  <c r="K667" i="32"/>
  <c r="K670" i="32" s="1"/>
  <c r="I667" i="32"/>
  <c r="I670" i="32" s="1"/>
  <c r="C667" i="32"/>
  <c r="C670" i="32" s="1"/>
  <c r="K672" i="32"/>
  <c r="J673" i="32"/>
  <c r="J675" i="32" s="1"/>
  <c r="N693" i="30"/>
  <c r="N695" i="30" s="1"/>
  <c r="O692" i="30"/>
  <c r="O693" i="30" s="1"/>
  <c r="L680" i="30"/>
  <c r="K681" i="30"/>
  <c r="K683" i="30" s="1"/>
  <c r="K667" i="30"/>
  <c r="K670" i="30" s="1"/>
  <c r="B667" i="30"/>
  <c r="G667" i="30"/>
  <c r="E667" i="30"/>
  <c r="L667" i="30"/>
  <c r="L670" i="30" s="1"/>
  <c r="J667" i="30"/>
  <c r="J670" i="30" s="1"/>
  <c r="M667" i="30"/>
  <c r="M670" i="30" s="1"/>
  <c r="D667" i="30"/>
  <c r="O667" i="30"/>
  <c r="O670" i="30" s="1"/>
  <c r="F667" i="30"/>
  <c r="I667" i="30"/>
  <c r="I670" i="30" s="1"/>
  <c r="N667" i="30"/>
  <c r="N670" i="30" s="1"/>
  <c r="C667" i="30"/>
  <c r="K672" i="30"/>
  <c r="J673" i="30"/>
  <c r="J675" i="30" s="1"/>
  <c r="O690" i="30"/>
  <c r="O691" i="30"/>
  <c r="N685" i="30"/>
  <c r="N687" i="30" s="1"/>
  <c r="O684" i="30"/>
  <c r="O685" i="30" s="1"/>
  <c r="K676" i="30"/>
  <c r="J677" i="30"/>
  <c r="J679" i="30" s="1"/>
  <c r="C663" i="24"/>
  <c r="M653" i="23"/>
  <c r="M650" i="23"/>
  <c r="I677" i="29"/>
  <c r="I679" i="29" s="1"/>
  <c r="J676" i="29"/>
  <c r="P657" i="29"/>
  <c r="G667" i="29" s="1"/>
  <c r="G670" i="29" s="1"/>
  <c r="M689" i="29"/>
  <c r="M691" i="29" s="1"/>
  <c r="N688" i="29"/>
  <c r="M693" i="29"/>
  <c r="M695" i="29" s="1"/>
  <c r="N692" i="29"/>
  <c r="O698" i="29"/>
  <c r="O699" i="29"/>
  <c r="J672" i="29"/>
  <c r="I673" i="29"/>
  <c r="I675" i="29" s="1"/>
  <c r="M684" i="29"/>
  <c r="L685" i="29"/>
  <c r="L687" i="29" s="1"/>
  <c r="K681" i="29"/>
  <c r="K683" i="29" s="1"/>
  <c r="L680" i="29"/>
  <c r="P657" i="28"/>
  <c r="H667" i="28" s="1"/>
  <c r="H670" i="28" s="1"/>
  <c r="O688" i="28"/>
  <c r="O689" i="28" s="1"/>
  <c r="N689" i="28"/>
  <c r="N691" i="28" s="1"/>
  <c r="K681" i="28"/>
  <c r="K683" i="28" s="1"/>
  <c r="L680" i="28"/>
  <c r="N692" i="28"/>
  <c r="M693" i="28"/>
  <c r="M695" i="28" s="1"/>
  <c r="O698" i="28"/>
  <c r="O699" i="28"/>
  <c r="K676" i="28"/>
  <c r="J677" i="28"/>
  <c r="J679" i="28" s="1"/>
  <c r="M684" i="28"/>
  <c r="L685" i="28"/>
  <c r="L687" i="28" s="1"/>
  <c r="K672" i="28"/>
  <c r="J673" i="28"/>
  <c r="J675" i="28" s="1"/>
  <c r="J681" i="27"/>
  <c r="J683" i="27" s="1"/>
  <c r="K680" i="27"/>
  <c r="K676" i="27"/>
  <c r="J677" i="27"/>
  <c r="J679" i="27" s="1"/>
  <c r="M689" i="27"/>
  <c r="M691" i="27" s="1"/>
  <c r="N688" i="27"/>
  <c r="O695" i="27"/>
  <c r="O694" i="27"/>
  <c r="K672" i="27"/>
  <c r="J673" i="27"/>
  <c r="J675" i="27" s="1"/>
  <c r="P657" i="27"/>
  <c r="O698" i="27"/>
  <c r="O699" i="27"/>
  <c r="K685" i="27"/>
  <c r="K687" i="27" s="1"/>
  <c r="L684" i="27"/>
  <c r="O711" i="23"/>
  <c r="I645" i="23"/>
  <c r="N696" i="25"/>
  <c r="M697" i="25"/>
  <c r="M699" i="25" s="1"/>
  <c r="P657" i="26"/>
  <c r="E667" i="26" s="1"/>
  <c r="E670" i="26" s="1"/>
  <c r="O696" i="26"/>
  <c r="O697" i="26" s="1"/>
  <c r="N697" i="26"/>
  <c r="N699" i="26" s="1"/>
  <c r="M689" i="26"/>
  <c r="M691" i="26" s="1"/>
  <c r="N688" i="26"/>
  <c r="J672" i="26"/>
  <c r="I673" i="26"/>
  <c r="I675" i="26" s="1"/>
  <c r="N693" i="26"/>
  <c r="N695" i="26" s="1"/>
  <c r="O692" i="26"/>
  <c r="O693" i="26" s="1"/>
  <c r="M684" i="26"/>
  <c r="L685" i="26"/>
  <c r="L687" i="26" s="1"/>
  <c r="L681" i="26"/>
  <c r="L683" i="26" s="1"/>
  <c r="M680" i="26"/>
  <c r="L676" i="26"/>
  <c r="K677" i="26"/>
  <c r="K679" i="26" s="1"/>
  <c r="O707" i="25"/>
  <c r="O706" i="25"/>
  <c r="O702" i="25"/>
  <c r="O703" i="25"/>
  <c r="K676" i="25"/>
  <c r="J677" i="25"/>
  <c r="J679" i="25" s="1"/>
  <c r="B575" i="25"/>
  <c r="B582" i="25"/>
  <c r="B633" i="25" s="1"/>
  <c r="M575" i="25"/>
  <c r="M582" i="25"/>
  <c r="M633" i="25" s="1"/>
  <c r="I575" i="25"/>
  <c r="I582" i="25"/>
  <c r="I633" i="25" s="1"/>
  <c r="H575" i="25"/>
  <c r="H582" i="25"/>
  <c r="H633" i="25" s="1"/>
  <c r="K560" i="25"/>
  <c r="K561" i="25"/>
  <c r="K657" i="25"/>
  <c r="N561" i="25"/>
  <c r="N560" i="25"/>
  <c r="N657" i="25"/>
  <c r="M560" i="25"/>
  <c r="M561" i="25"/>
  <c r="M657" i="25"/>
  <c r="E560" i="25"/>
  <c r="E561" i="25"/>
  <c r="E657" i="25"/>
  <c r="I560" i="25"/>
  <c r="I561" i="25"/>
  <c r="I657" i="25"/>
  <c r="F575" i="25"/>
  <c r="F582" i="25"/>
  <c r="F633" i="25" s="1"/>
  <c r="L561" i="25"/>
  <c r="K681" i="25"/>
  <c r="K683" i="25" s="1"/>
  <c r="L680" i="25"/>
  <c r="B560" i="25"/>
  <c r="B657" i="25"/>
  <c r="I672" i="25"/>
  <c r="H673" i="25"/>
  <c r="H675" i="25" s="1"/>
  <c r="E575" i="25"/>
  <c r="E582" i="25"/>
  <c r="E633" i="25" s="1"/>
  <c r="M693" i="25"/>
  <c r="M695" i="25" s="1"/>
  <c r="N692" i="25"/>
  <c r="F561" i="25"/>
  <c r="F560" i="25"/>
  <c r="F657" i="25"/>
  <c r="N575" i="25"/>
  <c r="N582" i="25"/>
  <c r="N633" i="25" s="1"/>
  <c r="K685" i="25"/>
  <c r="K687" i="25" s="1"/>
  <c r="L684" i="25"/>
  <c r="H561" i="25"/>
  <c r="H560" i="25"/>
  <c r="H657" i="25"/>
  <c r="N666" i="25"/>
  <c r="F666" i="25"/>
  <c r="M666" i="25"/>
  <c r="E666" i="25"/>
  <c r="L666" i="25"/>
  <c r="D666" i="25"/>
  <c r="K666" i="25"/>
  <c r="C666" i="25"/>
  <c r="J666" i="25"/>
  <c r="B666" i="25"/>
  <c r="I666" i="25"/>
  <c r="H666" i="25"/>
  <c r="O666" i="25"/>
  <c r="G666" i="25"/>
  <c r="K575" i="25"/>
  <c r="K582" i="25"/>
  <c r="K633" i="25" s="1"/>
  <c r="C575" i="25"/>
  <c r="C582" i="25"/>
  <c r="C633" i="25" s="1"/>
  <c r="J575" i="25"/>
  <c r="J582" i="25"/>
  <c r="J633" i="25" s="1"/>
  <c r="L689" i="25"/>
  <c r="L691" i="25" s="1"/>
  <c r="M688" i="25"/>
  <c r="C560" i="25"/>
  <c r="C561" i="25"/>
  <c r="C657" i="25"/>
  <c r="O561" i="25"/>
  <c r="J561" i="25"/>
  <c r="J560" i="25"/>
  <c r="J657" i="25"/>
  <c r="H665" i="23"/>
  <c r="D665" i="23"/>
  <c r="D670" i="23" s="1"/>
  <c r="I665" i="23"/>
  <c r="C665" i="23"/>
  <c r="C670" i="23" s="1"/>
  <c r="J665" i="23"/>
  <c r="K665" i="23"/>
  <c r="F665" i="23"/>
  <c r="N665" i="23"/>
  <c r="L665" i="23"/>
  <c r="G665" i="23"/>
  <c r="B665" i="23"/>
  <c r="B670" i="23" s="1"/>
  <c r="O665" i="23"/>
  <c r="F663" i="24"/>
  <c r="O433" i="24"/>
  <c r="O640" i="24"/>
  <c r="O639" i="24"/>
  <c r="F560" i="24"/>
  <c r="F657" i="24"/>
  <c r="K689" i="24"/>
  <c r="K691" i="24" s="1"/>
  <c r="L688" i="24"/>
  <c r="N575" i="24"/>
  <c r="N582" i="24"/>
  <c r="N633" i="24" s="1"/>
  <c r="P656" i="24"/>
  <c r="G663" i="24"/>
  <c r="B560" i="24"/>
  <c r="B657" i="24"/>
  <c r="H663" i="24"/>
  <c r="L574" i="24"/>
  <c r="L552" i="24"/>
  <c r="L559" i="24"/>
  <c r="L553" i="24"/>
  <c r="I553" i="24"/>
  <c r="I559" i="24"/>
  <c r="I552" i="24"/>
  <c r="I574" i="24"/>
  <c r="J685" i="24"/>
  <c r="J687" i="24" s="1"/>
  <c r="K684" i="24"/>
  <c r="O702" i="24"/>
  <c r="O703" i="24"/>
  <c r="H553" i="24"/>
  <c r="H559" i="24"/>
  <c r="H574" i="24"/>
  <c r="H552" i="24"/>
  <c r="N696" i="24"/>
  <c r="M697" i="24"/>
  <c r="M699" i="24" s="1"/>
  <c r="F575" i="24"/>
  <c r="F582" i="24"/>
  <c r="F633" i="24" s="1"/>
  <c r="E574" i="24"/>
  <c r="E552" i="24"/>
  <c r="E559" i="24"/>
  <c r="F561" i="24" s="1"/>
  <c r="E553" i="24"/>
  <c r="M663" i="24"/>
  <c r="J668" i="24"/>
  <c r="B668" i="24"/>
  <c r="I668" i="24"/>
  <c r="H668" i="24"/>
  <c r="O668" i="24"/>
  <c r="G668" i="24"/>
  <c r="N668" i="24"/>
  <c r="F668" i="24"/>
  <c r="M668" i="24"/>
  <c r="E668" i="24"/>
  <c r="L668" i="24"/>
  <c r="D668" i="24"/>
  <c r="K668" i="24"/>
  <c r="C668" i="24"/>
  <c r="M693" i="24"/>
  <c r="M695" i="24" s="1"/>
  <c r="N692" i="24"/>
  <c r="I672" i="24"/>
  <c r="H673" i="24"/>
  <c r="H675" i="24" s="1"/>
  <c r="J559" i="24"/>
  <c r="J553" i="24"/>
  <c r="J574" i="24"/>
  <c r="J552" i="24"/>
  <c r="D574" i="24"/>
  <c r="D552" i="24"/>
  <c r="D559" i="24"/>
  <c r="D553" i="24"/>
  <c r="C559" i="24"/>
  <c r="C574" i="24"/>
  <c r="C552" i="24"/>
  <c r="C553" i="24"/>
  <c r="I681" i="24"/>
  <c r="I683" i="24" s="1"/>
  <c r="J680" i="24"/>
  <c r="N560" i="24"/>
  <c r="N657" i="24"/>
  <c r="G553" i="24"/>
  <c r="G574" i="24"/>
  <c r="G559" i="24"/>
  <c r="G552" i="24"/>
  <c r="H677" i="24"/>
  <c r="H679" i="24" s="1"/>
  <c r="I676" i="24"/>
  <c r="O553" i="24"/>
  <c r="O574" i="24"/>
  <c r="O559" i="24"/>
  <c r="O552" i="24"/>
  <c r="K559" i="24"/>
  <c r="K574" i="24"/>
  <c r="K552" i="24"/>
  <c r="K553" i="24"/>
  <c r="O710" i="24"/>
  <c r="O711" i="24"/>
  <c r="M574" i="24"/>
  <c r="M552" i="24"/>
  <c r="M559" i="24"/>
  <c r="M553" i="24"/>
  <c r="B575" i="24"/>
  <c r="B582" i="24"/>
  <c r="B633" i="24" s="1"/>
  <c r="E665" i="23"/>
  <c r="E670" i="23" s="1"/>
  <c r="F663" i="23"/>
  <c r="O663" i="23"/>
  <c r="P658" i="23"/>
  <c r="O668" i="23" s="1"/>
  <c r="N663" i="23"/>
  <c r="O715" i="23"/>
  <c r="N705" i="23"/>
  <c r="N707" i="23" s="1"/>
  <c r="O704" i="23"/>
  <c r="O705" i="23" s="1"/>
  <c r="G681" i="23"/>
  <c r="G683" i="23" s="1"/>
  <c r="H680" i="23"/>
  <c r="M663" i="23"/>
  <c r="N645" i="23"/>
  <c r="N639" i="23"/>
  <c r="N433" i="23"/>
  <c r="N640" i="23"/>
  <c r="F645" i="23"/>
  <c r="F433" i="23"/>
  <c r="F639" i="23"/>
  <c r="F640" i="23"/>
  <c r="L639" i="23"/>
  <c r="L433" i="23"/>
  <c r="J433" i="23"/>
  <c r="J639" i="23"/>
  <c r="H639" i="23"/>
  <c r="H433" i="23"/>
  <c r="B559" i="23"/>
  <c r="B552" i="23"/>
  <c r="B574" i="23"/>
  <c r="C663" i="23"/>
  <c r="D656" i="23"/>
  <c r="D653" i="23"/>
  <c r="D650" i="23"/>
  <c r="H512" i="23"/>
  <c r="H513" i="23"/>
  <c r="H551" i="23"/>
  <c r="I553" i="23" s="1"/>
  <c r="D551" i="23"/>
  <c r="D512" i="23"/>
  <c r="D513" i="23"/>
  <c r="H650" i="23"/>
  <c r="H653" i="23"/>
  <c r="H656" i="23"/>
  <c r="L551" i="23"/>
  <c r="L513" i="23"/>
  <c r="L512" i="23"/>
  <c r="L696" i="23"/>
  <c r="K697" i="23"/>
  <c r="K699" i="23" s="1"/>
  <c r="M551" i="23"/>
  <c r="M513" i="23"/>
  <c r="M512" i="23"/>
  <c r="M700" i="23"/>
  <c r="L701" i="23"/>
  <c r="L703" i="23" s="1"/>
  <c r="L693" i="23"/>
  <c r="L695" i="23" s="1"/>
  <c r="M692" i="23"/>
  <c r="J551" i="23"/>
  <c r="J512" i="23"/>
  <c r="J513" i="23"/>
  <c r="L645" i="23"/>
  <c r="E513" i="23"/>
  <c r="E512" i="23"/>
  <c r="E551" i="23"/>
  <c r="G663" i="23"/>
  <c r="L656" i="23"/>
  <c r="L653" i="23"/>
  <c r="L650" i="23"/>
  <c r="D645" i="23"/>
  <c r="I689" i="23"/>
  <c r="I691" i="23" s="1"/>
  <c r="J688" i="23"/>
  <c r="F672" i="23"/>
  <c r="E673" i="23"/>
  <c r="E675" i="23" s="1"/>
  <c r="I650" i="23"/>
  <c r="I663" i="23" s="1"/>
  <c r="F512" i="23"/>
  <c r="F513" i="23"/>
  <c r="F551" i="23"/>
  <c r="G553" i="23" s="1"/>
  <c r="H685" i="23"/>
  <c r="H687" i="23" s="1"/>
  <c r="I684" i="23"/>
  <c r="H676" i="23"/>
  <c r="G677" i="23"/>
  <c r="G679" i="23" s="1"/>
  <c r="E650" i="23"/>
  <c r="E663" i="23" s="1"/>
  <c r="O512" i="23"/>
  <c r="O551" i="23"/>
  <c r="O513" i="23"/>
  <c r="G574" i="23"/>
  <c r="G559" i="23"/>
  <c r="G552" i="23"/>
  <c r="C551" i="23"/>
  <c r="C513" i="23"/>
  <c r="C512" i="23"/>
  <c r="J650" i="23"/>
  <c r="J656" i="23"/>
  <c r="J653" i="23"/>
  <c r="N512" i="23"/>
  <c r="N513" i="23"/>
  <c r="N551" i="23"/>
  <c r="K650" i="23"/>
  <c r="K663" i="23" s="1"/>
  <c r="I513" i="23"/>
  <c r="B656" i="23"/>
  <c r="B653" i="23"/>
  <c r="K551" i="23"/>
  <c r="K513" i="23"/>
  <c r="K512" i="23"/>
  <c r="I559" i="23"/>
  <c r="I574" i="23"/>
  <c r="I552" i="23"/>
  <c r="O688" i="32" l="1"/>
  <c r="O689" i="32" s="1"/>
  <c r="N689" i="32"/>
  <c r="N691" i="32" s="1"/>
  <c r="O680" i="32"/>
  <c r="O681" i="32" s="1"/>
  <c r="N681" i="32"/>
  <c r="N683" i="32" s="1"/>
  <c r="L672" i="32"/>
  <c r="K673" i="32"/>
  <c r="K675" i="32" s="1"/>
  <c r="O684" i="32"/>
  <c r="O685" i="32" s="1"/>
  <c r="N685" i="32"/>
  <c r="N687" i="32" s="1"/>
  <c r="M677" i="32"/>
  <c r="M679" i="32" s="1"/>
  <c r="N676" i="32"/>
  <c r="L681" i="30"/>
  <c r="L683" i="30" s="1"/>
  <c r="M680" i="30"/>
  <c r="O694" i="30"/>
  <c r="O695" i="30"/>
  <c r="K677" i="30"/>
  <c r="K679" i="30" s="1"/>
  <c r="L676" i="30"/>
  <c r="O686" i="30"/>
  <c r="O687" i="30"/>
  <c r="K673" i="30"/>
  <c r="K675" i="30" s="1"/>
  <c r="L672" i="30"/>
  <c r="K676" i="29"/>
  <c r="J677" i="29"/>
  <c r="J679" i="29" s="1"/>
  <c r="H667" i="29"/>
  <c r="H670" i="29" s="1"/>
  <c r="D667" i="29"/>
  <c r="D670" i="29" s="1"/>
  <c r="O667" i="29"/>
  <c r="O670" i="29" s="1"/>
  <c r="K667" i="29"/>
  <c r="K670" i="29" s="1"/>
  <c r="L667" i="29"/>
  <c r="L670" i="29" s="1"/>
  <c r="E667" i="29"/>
  <c r="E670" i="29" s="1"/>
  <c r="I667" i="29"/>
  <c r="I670" i="29" s="1"/>
  <c r="M667" i="29"/>
  <c r="M670" i="29" s="1"/>
  <c r="B667" i="29"/>
  <c r="B670" i="29" s="1"/>
  <c r="F667" i="29"/>
  <c r="F670" i="29" s="1"/>
  <c r="J667" i="29"/>
  <c r="J670" i="29" s="1"/>
  <c r="N667" i="29"/>
  <c r="N670" i="29" s="1"/>
  <c r="C667" i="29"/>
  <c r="C670" i="29" s="1"/>
  <c r="N693" i="29"/>
  <c r="N695" i="29" s="1"/>
  <c r="O692" i="29"/>
  <c r="O693" i="29" s="1"/>
  <c r="O688" i="29"/>
  <c r="O689" i="29" s="1"/>
  <c r="N689" i="29"/>
  <c r="N691" i="29" s="1"/>
  <c r="N684" i="29"/>
  <c r="M685" i="29"/>
  <c r="M687" i="29" s="1"/>
  <c r="K672" i="29"/>
  <c r="J673" i="29"/>
  <c r="J675" i="29" s="1"/>
  <c r="L681" i="29"/>
  <c r="L683" i="29" s="1"/>
  <c r="M680" i="29"/>
  <c r="I667" i="28"/>
  <c r="I670" i="28" s="1"/>
  <c r="L667" i="28"/>
  <c r="L670" i="28" s="1"/>
  <c r="E667" i="28"/>
  <c r="E670" i="28" s="1"/>
  <c r="F667" i="28"/>
  <c r="F670" i="28" s="1"/>
  <c r="C667" i="28"/>
  <c r="M667" i="28"/>
  <c r="M670" i="28" s="1"/>
  <c r="K667" i="28"/>
  <c r="K670" i="28" s="1"/>
  <c r="N667" i="28"/>
  <c r="N670" i="28" s="1"/>
  <c r="B667" i="28"/>
  <c r="G667" i="28"/>
  <c r="G670" i="28" s="1"/>
  <c r="J667" i="28"/>
  <c r="J670" i="28" s="1"/>
  <c r="O667" i="28"/>
  <c r="O670" i="28" s="1"/>
  <c r="D667" i="28"/>
  <c r="D670" i="28" s="1"/>
  <c r="N684" i="28"/>
  <c r="M685" i="28"/>
  <c r="M687" i="28" s="1"/>
  <c r="L676" i="28"/>
  <c r="K677" i="28"/>
  <c r="K679" i="28" s="1"/>
  <c r="O690" i="28"/>
  <c r="O691" i="28"/>
  <c r="L672" i="28"/>
  <c r="K673" i="28"/>
  <c r="K675" i="28" s="1"/>
  <c r="N693" i="28"/>
  <c r="N695" i="28" s="1"/>
  <c r="O692" i="28"/>
  <c r="O693" i="28" s="1"/>
  <c r="L681" i="28"/>
  <c r="L683" i="28" s="1"/>
  <c r="M680" i="28"/>
  <c r="K681" i="27"/>
  <c r="K683" i="27" s="1"/>
  <c r="L680" i="27"/>
  <c r="H667" i="27"/>
  <c r="O667" i="27"/>
  <c r="O670" i="27" s="1"/>
  <c r="G667" i="27"/>
  <c r="N667" i="27"/>
  <c r="N670" i="27" s="1"/>
  <c r="F667" i="27"/>
  <c r="M667" i="27"/>
  <c r="M670" i="27" s="1"/>
  <c r="E667" i="27"/>
  <c r="L667" i="27"/>
  <c r="D667" i="27"/>
  <c r="K667" i="27"/>
  <c r="C667" i="27"/>
  <c r="J667" i="27"/>
  <c r="B667" i="27"/>
  <c r="I667" i="27"/>
  <c r="L676" i="27"/>
  <c r="K677" i="27"/>
  <c r="K679" i="27" s="1"/>
  <c r="O688" i="27"/>
  <c r="O689" i="27" s="1"/>
  <c r="N689" i="27"/>
  <c r="N691" i="27" s="1"/>
  <c r="L672" i="27"/>
  <c r="K673" i="27"/>
  <c r="K675" i="27" s="1"/>
  <c r="M684" i="27"/>
  <c r="L685" i="27"/>
  <c r="L687" i="27" s="1"/>
  <c r="J663" i="23"/>
  <c r="L663" i="23"/>
  <c r="O696" i="25"/>
  <c r="O697" i="25" s="1"/>
  <c r="N697" i="25"/>
  <c r="N699" i="25" s="1"/>
  <c r="G667" i="26"/>
  <c r="G670" i="26" s="1"/>
  <c r="K667" i="26"/>
  <c r="K670" i="26" s="1"/>
  <c r="O667" i="26"/>
  <c r="O670" i="26" s="1"/>
  <c r="I667" i="26"/>
  <c r="I670" i="26" s="1"/>
  <c r="F667" i="26"/>
  <c r="F670" i="26" s="1"/>
  <c r="J667" i="26"/>
  <c r="J670" i="26" s="1"/>
  <c r="C667" i="26"/>
  <c r="C670" i="26" s="1"/>
  <c r="L667" i="26"/>
  <c r="L670" i="26" s="1"/>
  <c r="M667" i="26"/>
  <c r="M670" i="26" s="1"/>
  <c r="B667" i="26"/>
  <c r="B670" i="26" s="1"/>
  <c r="N667" i="26"/>
  <c r="N670" i="26" s="1"/>
  <c r="D667" i="26"/>
  <c r="D670" i="26" s="1"/>
  <c r="H667" i="26"/>
  <c r="H670" i="26" s="1"/>
  <c r="O698" i="26"/>
  <c r="O699" i="26"/>
  <c r="N684" i="26"/>
  <c r="M685" i="26"/>
  <c r="M687" i="26" s="1"/>
  <c r="K672" i="26"/>
  <c r="J673" i="26"/>
  <c r="J675" i="26" s="1"/>
  <c r="O695" i="26"/>
  <c r="O694" i="26"/>
  <c r="N680" i="26"/>
  <c r="M681" i="26"/>
  <c r="M683" i="26" s="1"/>
  <c r="O688" i="26"/>
  <c r="O689" i="26" s="1"/>
  <c r="N689" i="26"/>
  <c r="N691" i="26" s="1"/>
  <c r="M676" i="26"/>
  <c r="L677" i="26"/>
  <c r="L679" i="26" s="1"/>
  <c r="P657" i="25"/>
  <c r="H667" i="25" s="1"/>
  <c r="H670" i="25" s="1"/>
  <c r="N693" i="25"/>
  <c r="N695" i="25" s="1"/>
  <c r="O692" i="25"/>
  <c r="O693" i="25" s="1"/>
  <c r="L681" i="25"/>
  <c r="L683" i="25" s="1"/>
  <c r="M680" i="25"/>
  <c r="M684" i="25"/>
  <c r="L685" i="25"/>
  <c r="L687" i="25" s="1"/>
  <c r="L676" i="25"/>
  <c r="K677" i="25"/>
  <c r="K679" i="25" s="1"/>
  <c r="M689" i="25"/>
  <c r="M691" i="25" s="1"/>
  <c r="N688" i="25"/>
  <c r="J672" i="25"/>
  <c r="I673" i="25"/>
  <c r="I675" i="25" s="1"/>
  <c r="O575" i="24"/>
  <c r="O582" i="24"/>
  <c r="O633" i="24" s="1"/>
  <c r="N693" i="24"/>
  <c r="N695" i="24" s="1"/>
  <c r="O692" i="24"/>
  <c r="O693" i="24" s="1"/>
  <c r="C575" i="24"/>
  <c r="C582" i="24"/>
  <c r="C633" i="24" s="1"/>
  <c r="O696" i="24"/>
  <c r="O697" i="24" s="1"/>
  <c r="N697" i="24"/>
  <c r="N699" i="24" s="1"/>
  <c r="K685" i="24"/>
  <c r="K687" i="24" s="1"/>
  <c r="L684" i="24"/>
  <c r="L560" i="24"/>
  <c r="L561" i="24"/>
  <c r="L657" i="24"/>
  <c r="N666" i="24"/>
  <c r="F666" i="24"/>
  <c r="M666" i="24"/>
  <c r="E666" i="24"/>
  <c r="L666" i="24"/>
  <c r="D666" i="24"/>
  <c r="K666" i="24"/>
  <c r="C666" i="24"/>
  <c r="J666" i="24"/>
  <c r="B666" i="24"/>
  <c r="I666" i="24"/>
  <c r="H666" i="24"/>
  <c r="O666" i="24"/>
  <c r="G666" i="24"/>
  <c r="G575" i="24"/>
  <c r="G582" i="24"/>
  <c r="G633" i="24" s="1"/>
  <c r="C560" i="24"/>
  <c r="C561" i="24"/>
  <c r="C657" i="24"/>
  <c r="J575" i="24"/>
  <c r="J582" i="24"/>
  <c r="J633" i="24" s="1"/>
  <c r="E560" i="24"/>
  <c r="E561" i="24"/>
  <c r="E657" i="24"/>
  <c r="D575" i="24"/>
  <c r="D582" i="24"/>
  <c r="D633" i="24" s="1"/>
  <c r="M560" i="24"/>
  <c r="M561" i="24"/>
  <c r="M657" i="24"/>
  <c r="K575" i="24"/>
  <c r="K582" i="24"/>
  <c r="K633" i="24" s="1"/>
  <c r="J676" i="24"/>
  <c r="I677" i="24"/>
  <c r="I679" i="24" s="1"/>
  <c r="H575" i="24"/>
  <c r="H582" i="24"/>
  <c r="H633" i="24" s="1"/>
  <c r="I575" i="24"/>
  <c r="I582" i="24"/>
  <c r="I633" i="24" s="1"/>
  <c r="L575" i="24"/>
  <c r="L582" i="24"/>
  <c r="L633" i="24" s="1"/>
  <c r="K560" i="24"/>
  <c r="K561" i="24"/>
  <c r="K657" i="24"/>
  <c r="N561" i="24"/>
  <c r="J560" i="24"/>
  <c r="J561" i="24"/>
  <c r="J657" i="24"/>
  <c r="E575" i="24"/>
  <c r="E582" i="24"/>
  <c r="E633" i="24" s="1"/>
  <c r="H561" i="24"/>
  <c r="H560" i="24"/>
  <c r="H657" i="24"/>
  <c r="L689" i="24"/>
  <c r="L691" i="24" s="1"/>
  <c r="M688" i="24"/>
  <c r="M575" i="24"/>
  <c r="M582" i="24"/>
  <c r="M633" i="24" s="1"/>
  <c r="J681" i="24"/>
  <c r="J683" i="24" s="1"/>
  <c r="K680" i="24"/>
  <c r="D560" i="24"/>
  <c r="D561" i="24"/>
  <c r="D657" i="24"/>
  <c r="I560" i="24"/>
  <c r="I561" i="24"/>
  <c r="I657" i="24"/>
  <c r="O561" i="24"/>
  <c r="O560" i="24"/>
  <c r="O657" i="24"/>
  <c r="J672" i="24"/>
  <c r="I673" i="24"/>
  <c r="I675" i="24" s="1"/>
  <c r="G561" i="24"/>
  <c r="G560" i="24"/>
  <c r="G657" i="24"/>
  <c r="D668" i="23"/>
  <c r="L668" i="23"/>
  <c r="B668" i="23"/>
  <c r="E668" i="23"/>
  <c r="H668" i="23"/>
  <c r="M668" i="23"/>
  <c r="I668" i="23"/>
  <c r="F668" i="23"/>
  <c r="P656" i="23"/>
  <c r="O666" i="23" s="1"/>
  <c r="J668" i="23"/>
  <c r="N668" i="23"/>
  <c r="C668" i="23"/>
  <c r="G668" i="23"/>
  <c r="K668" i="23"/>
  <c r="H681" i="23"/>
  <c r="H683" i="23" s="1"/>
  <c r="I680" i="23"/>
  <c r="O706" i="23"/>
  <c r="O707" i="23"/>
  <c r="G560" i="23"/>
  <c r="G657" i="23"/>
  <c r="G575" i="23"/>
  <c r="G582" i="23"/>
  <c r="G633" i="23" s="1"/>
  <c r="I676" i="23"/>
  <c r="H677" i="23"/>
  <c r="H679" i="23" s="1"/>
  <c r="M553" i="23"/>
  <c r="M559" i="23"/>
  <c r="M552" i="23"/>
  <c r="M574" i="23"/>
  <c r="J574" i="23"/>
  <c r="J553" i="23"/>
  <c r="J552" i="23"/>
  <c r="J559" i="23"/>
  <c r="D663" i="23"/>
  <c r="J684" i="23"/>
  <c r="I685" i="23"/>
  <c r="I687" i="23" s="1"/>
  <c r="G672" i="23"/>
  <c r="F673" i="23"/>
  <c r="F675" i="23" s="1"/>
  <c r="I575" i="23"/>
  <c r="I582" i="23"/>
  <c r="I633" i="23" s="1"/>
  <c r="J689" i="23"/>
  <c r="J691" i="23" s="1"/>
  <c r="K688" i="23"/>
  <c r="M693" i="23"/>
  <c r="M695" i="23" s="1"/>
  <c r="N692" i="23"/>
  <c r="M696" i="23"/>
  <c r="L697" i="23"/>
  <c r="L699" i="23" s="1"/>
  <c r="K574" i="23"/>
  <c r="K553" i="23"/>
  <c r="K559" i="23"/>
  <c r="K552" i="23"/>
  <c r="I560" i="23"/>
  <c r="I657" i="23"/>
  <c r="D574" i="23"/>
  <c r="D552" i="23"/>
  <c r="D553" i="23"/>
  <c r="D559" i="23"/>
  <c r="B575" i="23"/>
  <c r="B582" i="23"/>
  <c r="B633" i="23" s="1"/>
  <c r="O553" i="23"/>
  <c r="O574" i="23"/>
  <c r="O559" i="23"/>
  <c r="O552" i="23"/>
  <c r="H552" i="23"/>
  <c r="H574" i="23"/>
  <c r="H553" i="23"/>
  <c r="H559" i="23"/>
  <c r="N559" i="23"/>
  <c r="N552" i="23"/>
  <c r="N553" i="23"/>
  <c r="N574" i="23"/>
  <c r="C574" i="23"/>
  <c r="C553" i="23"/>
  <c r="C559" i="23"/>
  <c r="C552" i="23"/>
  <c r="N700" i="23"/>
  <c r="M701" i="23"/>
  <c r="M703" i="23" s="1"/>
  <c r="L574" i="23"/>
  <c r="L552" i="23"/>
  <c r="L553" i="23"/>
  <c r="L559" i="23"/>
  <c r="B560" i="23"/>
  <c r="B657" i="23"/>
  <c r="F559" i="23"/>
  <c r="G561" i="23" s="1"/>
  <c r="F574" i="23"/>
  <c r="F552" i="23"/>
  <c r="F553" i="23"/>
  <c r="E559" i="23"/>
  <c r="E574" i="23"/>
  <c r="E552" i="23"/>
  <c r="E553" i="23"/>
  <c r="H663" i="23"/>
  <c r="O691" i="32" l="1"/>
  <c r="O690" i="32"/>
  <c r="O682" i="32"/>
  <c r="O683" i="32"/>
  <c r="N677" i="32"/>
  <c r="N679" i="32" s="1"/>
  <c r="O676" i="32"/>
  <c r="O677" i="32" s="1"/>
  <c r="O686" i="32"/>
  <c r="O687" i="32"/>
  <c r="M672" i="32"/>
  <c r="L673" i="32"/>
  <c r="L675" i="32" s="1"/>
  <c r="N680" i="30"/>
  <c r="M681" i="30"/>
  <c r="M683" i="30" s="1"/>
  <c r="M672" i="30"/>
  <c r="L673" i="30"/>
  <c r="L675" i="30" s="1"/>
  <c r="M676" i="30"/>
  <c r="L677" i="30"/>
  <c r="L679" i="30" s="1"/>
  <c r="L676" i="29"/>
  <c r="K677" i="29"/>
  <c r="K679" i="29" s="1"/>
  <c r="O694" i="29"/>
  <c r="O695" i="29"/>
  <c r="L672" i="29"/>
  <c r="K673" i="29"/>
  <c r="K675" i="29" s="1"/>
  <c r="N685" i="29"/>
  <c r="N687" i="29" s="1"/>
  <c r="O684" i="29"/>
  <c r="O685" i="29" s="1"/>
  <c r="O690" i="29"/>
  <c r="O691" i="29"/>
  <c r="N680" i="29"/>
  <c r="M681" i="29"/>
  <c r="M683" i="29" s="1"/>
  <c r="M676" i="28"/>
  <c r="L677" i="28"/>
  <c r="L679" i="28" s="1"/>
  <c r="M672" i="28"/>
  <c r="L673" i="28"/>
  <c r="L675" i="28" s="1"/>
  <c r="N680" i="28"/>
  <c r="M681" i="28"/>
  <c r="M683" i="28" s="1"/>
  <c r="O694" i="28"/>
  <c r="O695" i="28"/>
  <c r="N685" i="28"/>
  <c r="N687" i="28" s="1"/>
  <c r="O684" i="28"/>
  <c r="O685" i="28" s="1"/>
  <c r="M680" i="27"/>
  <c r="L681" i="27"/>
  <c r="L683" i="27" s="1"/>
  <c r="N684" i="27"/>
  <c r="M685" i="27"/>
  <c r="M687" i="27" s="1"/>
  <c r="M676" i="27"/>
  <c r="L677" i="27"/>
  <c r="L679" i="27" s="1"/>
  <c r="M672" i="27"/>
  <c r="L673" i="27"/>
  <c r="L675" i="27" s="1"/>
  <c r="O690" i="27"/>
  <c r="O691" i="27"/>
  <c r="O698" i="25"/>
  <c r="O699" i="25"/>
  <c r="O690" i="26"/>
  <c r="O691" i="26"/>
  <c r="N685" i="26"/>
  <c r="N687" i="26" s="1"/>
  <c r="O684" i="26"/>
  <c r="O685" i="26" s="1"/>
  <c r="O680" i="26"/>
  <c r="O681" i="26" s="1"/>
  <c r="N681" i="26"/>
  <c r="N683" i="26" s="1"/>
  <c r="M677" i="26"/>
  <c r="M679" i="26" s="1"/>
  <c r="N676" i="26"/>
  <c r="L672" i="26"/>
  <c r="K673" i="26"/>
  <c r="K675" i="26" s="1"/>
  <c r="L667" i="25"/>
  <c r="L670" i="25" s="1"/>
  <c r="M667" i="25"/>
  <c r="M670" i="25" s="1"/>
  <c r="F667" i="25"/>
  <c r="F670" i="25" s="1"/>
  <c r="J667" i="25"/>
  <c r="J670" i="25" s="1"/>
  <c r="N667" i="25"/>
  <c r="N670" i="25" s="1"/>
  <c r="E667" i="25"/>
  <c r="E670" i="25" s="1"/>
  <c r="C667" i="25"/>
  <c r="C670" i="25" s="1"/>
  <c r="G667" i="25"/>
  <c r="G670" i="25" s="1"/>
  <c r="K667" i="25"/>
  <c r="K670" i="25" s="1"/>
  <c r="O667" i="25"/>
  <c r="O670" i="25" s="1"/>
  <c r="I667" i="25"/>
  <c r="I670" i="25" s="1"/>
  <c r="B667" i="25"/>
  <c r="B670" i="25" s="1"/>
  <c r="D667" i="25"/>
  <c r="D670" i="25" s="1"/>
  <c r="O688" i="25"/>
  <c r="O689" i="25" s="1"/>
  <c r="N689" i="25"/>
  <c r="N691" i="25" s="1"/>
  <c r="K672" i="25"/>
  <c r="J673" i="25"/>
  <c r="J675" i="25" s="1"/>
  <c r="O695" i="25"/>
  <c r="O694" i="25"/>
  <c r="M676" i="25"/>
  <c r="L677" i="25"/>
  <c r="L679" i="25" s="1"/>
  <c r="N684" i="25"/>
  <c r="M685" i="25"/>
  <c r="M687" i="25" s="1"/>
  <c r="N680" i="25"/>
  <c r="M681" i="25"/>
  <c r="M683" i="25" s="1"/>
  <c r="M689" i="24"/>
  <c r="M691" i="24" s="1"/>
  <c r="N688" i="24"/>
  <c r="M684" i="24"/>
  <c r="L685" i="24"/>
  <c r="L687" i="24" s="1"/>
  <c r="K672" i="24"/>
  <c r="J673" i="24"/>
  <c r="J675" i="24" s="1"/>
  <c r="O698" i="24"/>
  <c r="O699" i="24"/>
  <c r="K681" i="24"/>
  <c r="K683" i="24" s="1"/>
  <c r="L680" i="24"/>
  <c r="K676" i="24"/>
  <c r="J677" i="24"/>
  <c r="J679" i="24" s="1"/>
  <c r="P657" i="24"/>
  <c r="O694" i="24"/>
  <c r="O695" i="24"/>
  <c r="I666" i="23"/>
  <c r="L666" i="23"/>
  <c r="C666" i="23"/>
  <c r="D666" i="23"/>
  <c r="F666" i="23"/>
  <c r="N666" i="23"/>
  <c r="K666" i="23"/>
  <c r="H666" i="23"/>
  <c r="J666" i="23"/>
  <c r="M666" i="23"/>
  <c r="G666" i="23"/>
  <c r="E666" i="23"/>
  <c r="B666" i="23"/>
  <c r="I681" i="23"/>
  <c r="I683" i="23" s="1"/>
  <c r="J680" i="23"/>
  <c r="O561" i="23"/>
  <c r="O560" i="23"/>
  <c r="O657" i="23"/>
  <c r="J676" i="23"/>
  <c r="I677" i="23"/>
  <c r="I679" i="23" s="1"/>
  <c r="H561" i="23"/>
  <c r="H560" i="23"/>
  <c r="H657" i="23"/>
  <c r="O582" i="23"/>
  <c r="O633" i="23" s="1"/>
  <c r="O575" i="23"/>
  <c r="E561" i="23"/>
  <c r="E560" i="23"/>
  <c r="E657" i="23"/>
  <c r="J560" i="23"/>
  <c r="J561" i="23"/>
  <c r="J657" i="23"/>
  <c r="K575" i="23"/>
  <c r="K582" i="23"/>
  <c r="K633" i="23" s="1"/>
  <c r="M575" i="23"/>
  <c r="M582" i="23"/>
  <c r="M633" i="23" s="1"/>
  <c r="F575" i="23"/>
  <c r="F582" i="23"/>
  <c r="F633" i="23" s="1"/>
  <c r="L575" i="23"/>
  <c r="L582" i="23"/>
  <c r="L633" i="23" s="1"/>
  <c r="H575" i="23"/>
  <c r="H582" i="23"/>
  <c r="H633" i="23" s="1"/>
  <c r="I561" i="23"/>
  <c r="N696" i="23"/>
  <c r="M697" i="23"/>
  <c r="M699" i="23" s="1"/>
  <c r="H672" i="23"/>
  <c r="G673" i="23"/>
  <c r="G675" i="23" s="1"/>
  <c r="J575" i="23"/>
  <c r="J582" i="23"/>
  <c r="J633" i="23" s="1"/>
  <c r="F561" i="23"/>
  <c r="F560" i="23"/>
  <c r="F657" i="23"/>
  <c r="N575" i="23"/>
  <c r="N582" i="23"/>
  <c r="N633" i="23" s="1"/>
  <c r="N693" i="23"/>
  <c r="N695" i="23" s="1"/>
  <c r="O692" i="23"/>
  <c r="O693" i="23" s="1"/>
  <c r="M561" i="23"/>
  <c r="M560" i="23"/>
  <c r="M657" i="23"/>
  <c r="N561" i="23"/>
  <c r="N560" i="23"/>
  <c r="N657" i="23"/>
  <c r="C560" i="23"/>
  <c r="C561" i="23"/>
  <c r="C657" i="23"/>
  <c r="C575" i="23"/>
  <c r="C582" i="23"/>
  <c r="C633" i="23" s="1"/>
  <c r="L560" i="23"/>
  <c r="L561" i="23"/>
  <c r="L657" i="23"/>
  <c r="D575" i="23"/>
  <c r="D582" i="23"/>
  <c r="D633" i="23" s="1"/>
  <c r="D561" i="23"/>
  <c r="D560" i="23"/>
  <c r="D657" i="23"/>
  <c r="K684" i="23"/>
  <c r="J685" i="23"/>
  <c r="J687" i="23" s="1"/>
  <c r="E575" i="23"/>
  <c r="E582" i="23"/>
  <c r="E633" i="23" s="1"/>
  <c r="O700" i="23"/>
  <c r="O701" i="23" s="1"/>
  <c r="N701" i="23"/>
  <c r="N703" i="23" s="1"/>
  <c r="K560" i="23"/>
  <c r="K561" i="23"/>
  <c r="K657" i="23"/>
  <c r="L688" i="23"/>
  <c r="K689" i="23"/>
  <c r="K691" i="23" s="1"/>
  <c r="O678" i="32" l="1"/>
  <c r="O679" i="32"/>
  <c r="M673" i="32"/>
  <c r="M675" i="32" s="1"/>
  <c r="N672" i="32"/>
  <c r="O680" i="30"/>
  <c r="O681" i="30" s="1"/>
  <c r="N681" i="30"/>
  <c r="N683" i="30" s="1"/>
  <c r="M677" i="30"/>
  <c r="M679" i="30" s="1"/>
  <c r="N676" i="30"/>
  <c r="M673" i="30"/>
  <c r="M675" i="30" s="1"/>
  <c r="N672" i="30"/>
  <c r="P657" i="23"/>
  <c r="J667" i="23" s="1"/>
  <c r="J670" i="23" s="1"/>
  <c r="M676" i="29"/>
  <c r="L677" i="29"/>
  <c r="L679" i="29" s="1"/>
  <c r="O687" i="29"/>
  <c r="O686" i="29"/>
  <c r="O680" i="29"/>
  <c r="O681" i="29" s="1"/>
  <c r="N681" i="29"/>
  <c r="N683" i="29" s="1"/>
  <c r="M672" i="29"/>
  <c r="L673" i="29"/>
  <c r="L675" i="29" s="1"/>
  <c r="M677" i="28"/>
  <c r="M679" i="28" s="1"/>
  <c r="N676" i="28"/>
  <c r="O686" i="28"/>
  <c r="O687" i="28"/>
  <c r="O680" i="28"/>
  <c r="O681" i="28" s="1"/>
  <c r="N681" i="28"/>
  <c r="N683" i="28" s="1"/>
  <c r="M673" i="28"/>
  <c r="M675" i="28" s="1"/>
  <c r="N672" i="28"/>
  <c r="M681" i="27"/>
  <c r="M683" i="27" s="1"/>
  <c r="N680" i="27"/>
  <c r="M677" i="27"/>
  <c r="M679" i="27" s="1"/>
  <c r="N676" i="27"/>
  <c r="N685" i="27"/>
  <c r="N687" i="27" s="1"/>
  <c r="O684" i="27"/>
  <c r="O685" i="27" s="1"/>
  <c r="M673" i="27"/>
  <c r="M675" i="27" s="1"/>
  <c r="N672" i="27"/>
  <c r="O686" i="26"/>
  <c r="O687" i="26"/>
  <c r="M672" i="26"/>
  <c r="L673" i="26"/>
  <c r="L675" i="26" s="1"/>
  <c r="N677" i="26"/>
  <c r="N679" i="26" s="1"/>
  <c r="O676" i="26"/>
  <c r="O677" i="26" s="1"/>
  <c r="O682" i="26"/>
  <c r="O683" i="26"/>
  <c r="N685" i="25"/>
  <c r="N687" i="25" s="1"/>
  <c r="O684" i="25"/>
  <c r="O685" i="25" s="1"/>
  <c r="M677" i="25"/>
  <c r="M679" i="25" s="1"/>
  <c r="N676" i="25"/>
  <c r="O680" i="25"/>
  <c r="O681" i="25" s="1"/>
  <c r="N681" i="25"/>
  <c r="N683" i="25" s="1"/>
  <c r="L672" i="25"/>
  <c r="K673" i="25"/>
  <c r="K675" i="25" s="1"/>
  <c r="O690" i="25"/>
  <c r="O691" i="25"/>
  <c r="L672" i="24"/>
  <c r="K673" i="24"/>
  <c r="K675" i="24" s="1"/>
  <c r="L676" i="24"/>
  <c r="K677" i="24"/>
  <c r="K679" i="24" s="1"/>
  <c r="N684" i="24"/>
  <c r="M685" i="24"/>
  <c r="M687" i="24" s="1"/>
  <c r="H667" i="24"/>
  <c r="H670" i="24" s="1"/>
  <c r="O667" i="24"/>
  <c r="O670" i="24" s="1"/>
  <c r="G667" i="24"/>
  <c r="G670" i="24" s="1"/>
  <c r="N667" i="24"/>
  <c r="N670" i="24" s="1"/>
  <c r="F667" i="24"/>
  <c r="F670" i="24" s="1"/>
  <c r="M667" i="24"/>
  <c r="M670" i="24" s="1"/>
  <c r="E667" i="24"/>
  <c r="E670" i="24" s="1"/>
  <c r="L667" i="24"/>
  <c r="L670" i="24" s="1"/>
  <c r="D667" i="24"/>
  <c r="D670" i="24" s="1"/>
  <c r="K667" i="24"/>
  <c r="K670" i="24" s="1"/>
  <c r="C667" i="24"/>
  <c r="C670" i="24" s="1"/>
  <c r="J667" i="24"/>
  <c r="J670" i="24" s="1"/>
  <c r="B667" i="24"/>
  <c r="B670" i="24" s="1"/>
  <c r="I667" i="24"/>
  <c r="I670" i="24" s="1"/>
  <c r="L681" i="24"/>
  <c r="L683" i="24" s="1"/>
  <c r="M680" i="24"/>
  <c r="O688" i="24"/>
  <c r="O689" i="24" s="1"/>
  <c r="N689" i="24"/>
  <c r="N691" i="24" s="1"/>
  <c r="J681" i="23"/>
  <c r="J683" i="23" s="1"/>
  <c r="K680" i="23"/>
  <c r="O696" i="23"/>
  <c r="O697" i="23" s="1"/>
  <c r="N697" i="23"/>
  <c r="N699" i="23" s="1"/>
  <c r="J677" i="23"/>
  <c r="J679" i="23" s="1"/>
  <c r="K676" i="23"/>
  <c r="M688" i="23"/>
  <c r="L689" i="23"/>
  <c r="L691" i="23" s="1"/>
  <c r="O694" i="23"/>
  <c r="O695" i="23"/>
  <c r="I672" i="23"/>
  <c r="H673" i="23"/>
  <c r="H675" i="23" s="1"/>
  <c r="L684" i="23"/>
  <c r="K685" i="23"/>
  <c r="K687" i="23" s="1"/>
  <c r="O702" i="23"/>
  <c r="O703" i="23"/>
  <c r="N673" i="32" l="1"/>
  <c r="N675" i="32" s="1"/>
  <c r="O672" i="32"/>
  <c r="O673" i="32" s="1"/>
  <c r="O683" i="30"/>
  <c r="O682" i="30"/>
  <c r="O672" i="30"/>
  <c r="O673" i="30" s="1"/>
  <c r="N673" i="30"/>
  <c r="N675" i="30" s="1"/>
  <c r="N677" i="30"/>
  <c r="N679" i="30" s="1"/>
  <c r="O676" i="30"/>
  <c r="O677" i="30" s="1"/>
  <c r="G667" i="23"/>
  <c r="G670" i="23" s="1"/>
  <c r="H667" i="23"/>
  <c r="H670" i="23" s="1"/>
  <c r="N667" i="23"/>
  <c r="N670" i="23" s="1"/>
  <c r="C667" i="23"/>
  <c r="K667" i="23"/>
  <c r="K670" i="23" s="1"/>
  <c r="D667" i="23"/>
  <c r="O667" i="23"/>
  <c r="O670" i="23" s="1"/>
  <c r="L667" i="23"/>
  <c r="L670" i="23" s="1"/>
  <c r="F667" i="23"/>
  <c r="F670" i="23" s="1"/>
  <c r="E667" i="23"/>
  <c r="I667" i="23"/>
  <c r="I670" i="23" s="1"/>
  <c r="M667" i="23"/>
  <c r="M670" i="23" s="1"/>
  <c r="B667" i="23"/>
  <c r="M677" i="29"/>
  <c r="M679" i="29" s="1"/>
  <c r="N676" i="29"/>
  <c r="M673" i="29"/>
  <c r="M675" i="29" s="1"/>
  <c r="N672" i="29"/>
  <c r="O682" i="29"/>
  <c r="O683" i="29"/>
  <c r="N677" i="28"/>
  <c r="N679" i="28" s="1"/>
  <c r="O676" i="28"/>
  <c r="O677" i="28" s="1"/>
  <c r="N673" i="28"/>
  <c r="N675" i="28" s="1"/>
  <c r="O672" i="28"/>
  <c r="O673" i="28" s="1"/>
  <c r="O682" i="28"/>
  <c r="O683" i="28"/>
  <c r="O680" i="27"/>
  <c r="O681" i="27" s="1"/>
  <c r="N681" i="27"/>
  <c r="N683" i="27" s="1"/>
  <c r="N677" i="27"/>
  <c r="N679" i="27" s="1"/>
  <c r="O676" i="27"/>
  <c r="O677" i="27" s="1"/>
  <c r="N673" i="27"/>
  <c r="N675" i="27" s="1"/>
  <c r="O672" i="27"/>
  <c r="O673" i="27" s="1"/>
  <c r="O686" i="27"/>
  <c r="O687" i="27"/>
  <c r="M673" i="26"/>
  <c r="M675" i="26" s="1"/>
  <c r="N672" i="26"/>
  <c r="O678" i="26"/>
  <c r="O679" i="26"/>
  <c r="M672" i="25"/>
  <c r="L673" i="25"/>
  <c r="L675" i="25" s="1"/>
  <c r="O682" i="25"/>
  <c r="O683" i="25"/>
  <c r="N677" i="25"/>
  <c r="N679" i="25" s="1"/>
  <c r="O676" i="25"/>
  <c r="O677" i="25" s="1"/>
  <c r="O687" i="25"/>
  <c r="O686" i="25"/>
  <c r="O690" i="24"/>
  <c r="O691" i="24"/>
  <c r="N680" i="24"/>
  <c r="M681" i="24"/>
  <c r="M683" i="24" s="1"/>
  <c r="N685" i="24"/>
  <c r="N687" i="24" s="1"/>
  <c r="O684" i="24"/>
  <c r="O685" i="24" s="1"/>
  <c r="M676" i="24"/>
  <c r="L677" i="24"/>
  <c r="L679" i="24" s="1"/>
  <c r="M672" i="24"/>
  <c r="L673" i="24"/>
  <c r="L675" i="24" s="1"/>
  <c r="K681" i="23"/>
  <c r="K683" i="23" s="1"/>
  <c r="L680" i="23"/>
  <c r="N688" i="23"/>
  <c r="M689" i="23"/>
  <c r="M691" i="23" s="1"/>
  <c r="K677" i="23"/>
  <c r="K679" i="23" s="1"/>
  <c r="L676" i="23"/>
  <c r="L685" i="23"/>
  <c r="L687" i="23" s="1"/>
  <c r="M684" i="23"/>
  <c r="J672" i="23"/>
  <c r="I673" i="23"/>
  <c r="I675" i="23" s="1"/>
  <c r="O698" i="23"/>
  <c r="O699" i="23"/>
  <c r="N721" i="22"/>
  <c r="O720" i="22"/>
  <c r="M717" i="22"/>
  <c r="N716" i="22"/>
  <c r="O716" i="22" s="1"/>
  <c r="L713" i="22"/>
  <c r="M712" i="22"/>
  <c r="K709" i="22"/>
  <c r="L708" i="22"/>
  <c r="L709" i="22" s="1"/>
  <c r="J705" i="22"/>
  <c r="L704" i="22"/>
  <c r="M704" i="22" s="1"/>
  <c r="K704" i="22"/>
  <c r="K705" i="22" s="1"/>
  <c r="I701" i="22"/>
  <c r="J700" i="22"/>
  <c r="K700" i="22" s="1"/>
  <c r="H697" i="22"/>
  <c r="I696" i="22"/>
  <c r="J696" i="22" s="1"/>
  <c r="J697" i="22" s="1"/>
  <c r="G693" i="22"/>
  <c r="I692" i="22"/>
  <c r="I693" i="22" s="1"/>
  <c r="I695" i="22" s="1"/>
  <c r="H692" i="22"/>
  <c r="H693" i="22" s="1"/>
  <c r="H695" i="22" s="1"/>
  <c r="F689" i="22"/>
  <c r="G688" i="22"/>
  <c r="G689" i="22" s="1"/>
  <c r="E685" i="22"/>
  <c r="F684" i="22"/>
  <c r="F685" i="22" s="1"/>
  <c r="D681" i="22"/>
  <c r="E680" i="22"/>
  <c r="E681" i="22" s="1"/>
  <c r="C677" i="22"/>
  <c r="D676" i="22"/>
  <c r="E676" i="22" s="1"/>
  <c r="E677" i="22" s="1"/>
  <c r="B673" i="22"/>
  <c r="C672" i="22"/>
  <c r="D672" i="22" s="1"/>
  <c r="N669" i="22"/>
  <c r="O664" i="22"/>
  <c r="O669" i="22" s="1"/>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J608" i="22" s="1"/>
  <c r="I614" i="22"/>
  <c r="H614" i="22"/>
  <c r="G614" i="22"/>
  <c r="F614" i="22"/>
  <c r="E614" i="22"/>
  <c r="D614" i="22"/>
  <c r="C614" i="22"/>
  <c r="B614" i="22"/>
  <c r="B608" i="22" s="1"/>
  <c r="O613" i="22"/>
  <c r="N613" i="22"/>
  <c r="M613" i="22"/>
  <c r="L613" i="22"/>
  <c r="K613" i="22"/>
  <c r="J613" i="22"/>
  <c r="I613" i="22"/>
  <c r="H613" i="22"/>
  <c r="G613" i="22"/>
  <c r="F613" i="22"/>
  <c r="E613" i="22"/>
  <c r="D613" i="22"/>
  <c r="C613" i="22"/>
  <c r="B613" i="22"/>
  <c r="O612" i="22"/>
  <c r="N612" i="22"/>
  <c r="M612" i="22"/>
  <c r="M606" i="22" s="1"/>
  <c r="L612" i="22"/>
  <c r="K612" i="22"/>
  <c r="J612" i="22"/>
  <c r="I612" i="22"/>
  <c r="H612" i="22"/>
  <c r="G612" i="22"/>
  <c r="F612" i="22"/>
  <c r="E612" i="22"/>
  <c r="E606" i="22" s="1"/>
  <c r="D612" i="22"/>
  <c r="C612" i="22"/>
  <c r="B612" i="22"/>
  <c r="O611" i="22"/>
  <c r="N611" i="22"/>
  <c r="M611" i="22"/>
  <c r="L611" i="22"/>
  <c r="K611" i="22"/>
  <c r="J611" i="22"/>
  <c r="I611" i="22"/>
  <c r="H611" i="22"/>
  <c r="G611" i="22"/>
  <c r="F611" i="22"/>
  <c r="E611" i="22"/>
  <c r="D611" i="22"/>
  <c r="C611" i="22"/>
  <c r="B611" i="22"/>
  <c r="O602" i="22"/>
  <c r="O608" i="22" s="1"/>
  <c r="N602" i="22"/>
  <c r="M602" i="22"/>
  <c r="L602" i="22"/>
  <c r="L608" i="22" s="1"/>
  <c r="K602" i="22"/>
  <c r="K608" i="22" s="1"/>
  <c r="J602" i="22"/>
  <c r="I602" i="22"/>
  <c r="H602" i="22"/>
  <c r="G602" i="22"/>
  <c r="F602" i="22"/>
  <c r="F608" i="22" s="1"/>
  <c r="E602" i="22"/>
  <c r="D602" i="22"/>
  <c r="C602" i="22"/>
  <c r="C608" i="22" s="1"/>
  <c r="B602" i="22"/>
  <c r="O601" i="22"/>
  <c r="N601" i="22"/>
  <c r="M601" i="22"/>
  <c r="M607" i="22" s="1"/>
  <c r="L601" i="22"/>
  <c r="L607" i="22" s="1"/>
  <c r="K601" i="22"/>
  <c r="K607" i="22" s="1"/>
  <c r="J601" i="22"/>
  <c r="I601" i="22"/>
  <c r="I607" i="22" s="1"/>
  <c r="H601" i="22"/>
  <c r="G601" i="22"/>
  <c r="F601" i="22"/>
  <c r="E601" i="22"/>
  <c r="D601" i="22"/>
  <c r="D607" i="22" s="1"/>
  <c r="C601" i="22"/>
  <c r="C607" i="22" s="1"/>
  <c r="B601" i="22"/>
  <c r="O600" i="22"/>
  <c r="O606" i="22" s="1"/>
  <c r="N600" i="22"/>
  <c r="M600" i="22"/>
  <c r="L600" i="22"/>
  <c r="K600" i="22"/>
  <c r="J600" i="22"/>
  <c r="J606" i="22" s="1"/>
  <c r="I600" i="22"/>
  <c r="I606" i="22" s="1"/>
  <c r="H600" i="22"/>
  <c r="G600" i="22"/>
  <c r="G606" i="22" s="1"/>
  <c r="F600" i="22"/>
  <c r="E600" i="22"/>
  <c r="D600" i="22"/>
  <c r="C600" i="22"/>
  <c r="C606" i="22" s="1"/>
  <c r="B600" i="22"/>
  <c r="B606" i="22" s="1"/>
  <c r="O599" i="22"/>
  <c r="O605" i="22" s="1"/>
  <c r="N599" i="22"/>
  <c r="M599" i="22"/>
  <c r="M605" i="22" s="1"/>
  <c r="L599" i="22"/>
  <c r="K599" i="22"/>
  <c r="J599" i="22"/>
  <c r="I599" i="22"/>
  <c r="I605" i="22" s="1"/>
  <c r="H599" i="22"/>
  <c r="H605" i="22" s="1"/>
  <c r="G599" i="22"/>
  <c r="G605" i="22" s="1"/>
  <c r="F599" i="22"/>
  <c r="E599" i="22"/>
  <c r="E605" i="22" s="1"/>
  <c r="D599" i="22"/>
  <c r="C599" i="22"/>
  <c r="B599" i="22"/>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I588" i="22" s="1"/>
  <c r="H584" i="22"/>
  <c r="G584" i="22"/>
  <c r="F584" i="22"/>
  <c r="F588" i="22" s="1"/>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O581" i="22" s="1"/>
  <c r="N578" i="22"/>
  <c r="M578" i="22"/>
  <c r="L578" i="22"/>
  <c r="K578" i="22"/>
  <c r="J578" i="22"/>
  <c r="I578" i="22"/>
  <c r="H578" i="22"/>
  <c r="G578" i="22"/>
  <c r="F578" i="22"/>
  <c r="E578" i="22"/>
  <c r="D578" i="22"/>
  <c r="C578" i="22"/>
  <c r="B578" i="22"/>
  <c r="O577" i="22"/>
  <c r="N577" i="22"/>
  <c r="M577" i="22"/>
  <c r="L577" i="22"/>
  <c r="K577" i="22"/>
  <c r="J577" i="22"/>
  <c r="J581" i="22" s="1"/>
  <c r="I577" i="22"/>
  <c r="I581" i="22" s="1"/>
  <c r="H577" i="22"/>
  <c r="G577" i="22"/>
  <c r="F577" i="22"/>
  <c r="E577" i="22"/>
  <c r="E581" i="22" s="1"/>
  <c r="D577" i="22"/>
  <c r="C577" i="22"/>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J567" i="22" s="1"/>
  <c r="I563" i="22"/>
  <c r="H563" i="22"/>
  <c r="G563" i="22"/>
  <c r="F563" i="22"/>
  <c r="E563" i="22"/>
  <c r="D563" i="22"/>
  <c r="C563" i="22"/>
  <c r="B563" i="22"/>
  <c r="B567" i="22" s="1"/>
  <c r="O543" i="22"/>
  <c r="G543" i="22"/>
  <c r="F543" i="22"/>
  <c r="E543" i="22"/>
  <c r="D543" i="22"/>
  <c r="C543" i="22"/>
  <c r="B543" i="22"/>
  <c r="O542" i="22"/>
  <c r="H542" i="22"/>
  <c r="G542" i="22"/>
  <c r="F542" i="22"/>
  <c r="E542" i="22"/>
  <c r="D542" i="22"/>
  <c r="C542" i="22"/>
  <c r="B542" i="22"/>
  <c r="H541" i="22"/>
  <c r="G541" i="22"/>
  <c r="F541" i="22"/>
  <c r="E541" i="22"/>
  <c r="D541" i="22"/>
  <c r="C541" i="22"/>
  <c r="B541" i="22"/>
  <c r="H540" i="22"/>
  <c r="G540" i="22"/>
  <c r="F540" i="22"/>
  <c r="E540" i="22"/>
  <c r="D540" i="22"/>
  <c r="C540" i="22"/>
  <c r="B540"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J532" i="22"/>
  <c r="I532" i="22"/>
  <c r="H532" i="22"/>
  <c r="G532" i="22"/>
  <c r="F532" i="22"/>
  <c r="E532" i="22"/>
  <c r="D532" i="22"/>
  <c r="C532" i="22"/>
  <c r="B532" i="22"/>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I524" i="22"/>
  <c r="H524" i="22"/>
  <c r="G524" i="22"/>
  <c r="F524" i="22"/>
  <c r="E524" i="22"/>
  <c r="D524" i="22"/>
  <c r="C524" i="22"/>
  <c r="B524" i="22"/>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G520" i="22" s="1"/>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O503" i="22" s="1"/>
  <c r="N499" i="22"/>
  <c r="M499" i="22"/>
  <c r="L499" i="22"/>
  <c r="K499" i="22"/>
  <c r="J499" i="22"/>
  <c r="I499" i="22"/>
  <c r="H499" i="22"/>
  <c r="G499" i="22"/>
  <c r="F499" i="22"/>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G492" i="22"/>
  <c r="F492" i="22"/>
  <c r="E492" i="22"/>
  <c r="D492" i="22"/>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O490" i="22" s="1"/>
  <c r="N486" i="22"/>
  <c r="M486" i="22"/>
  <c r="L486" i="22"/>
  <c r="L490" i="22" s="1"/>
  <c r="K486" i="22"/>
  <c r="K490" i="22" s="1"/>
  <c r="J486" i="22"/>
  <c r="I486" i="22"/>
  <c r="H486" i="22"/>
  <c r="G486" i="22"/>
  <c r="F486" i="22"/>
  <c r="E486" i="22"/>
  <c r="D486" i="22"/>
  <c r="C486" i="22"/>
  <c r="C490" i="22" s="1"/>
  <c r="B486" i="22"/>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N484" i="22" s="1"/>
  <c r="M481" i="22"/>
  <c r="L481" i="22"/>
  <c r="K481" i="22"/>
  <c r="J481" i="22"/>
  <c r="I481" i="22"/>
  <c r="H481" i="22"/>
  <c r="G481" i="22"/>
  <c r="F481" i="22"/>
  <c r="E481" i="22"/>
  <c r="D481" i="22"/>
  <c r="C481" i="22"/>
  <c r="B481" i="22"/>
  <c r="O480" i="22"/>
  <c r="N480" i="22"/>
  <c r="M480" i="22"/>
  <c r="L480" i="22"/>
  <c r="K480" i="22"/>
  <c r="J480" i="22"/>
  <c r="I480" i="22"/>
  <c r="H480" i="22"/>
  <c r="G480" i="22"/>
  <c r="G484" i="22" s="1"/>
  <c r="F480" i="22"/>
  <c r="E480" i="22"/>
  <c r="D480" i="22"/>
  <c r="C480" i="22"/>
  <c r="B480" i="22"/>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N478" i="22" s="1"/>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I468" i="22"/>
  <c r="H468" i="22"/>
  <c r="G468" i="22"/>
  <c r="F468" i="22"/>
  <c r="E468" i="22"/>
  <c r="D468" i="22"/>
  <c r="D472" i="22" s="1"/>
  <c r="C468" i="22"/>
  <c r="B468" i="22"/>
  <c r="O464" i="22"/>
  <c r="N464" i="22"/>
  <c r="N510" i="22" s="1"/>
  <c r="M464" i="22"/>
  <c r="M510" i="22" s="1"/>
  <c r="L464" i="22"/>
  <c r="L510" i="22" s="1"/>
  <c r="K464" i="22"/>
  <c r="K510" i="22" s="1"/>
  <c r="J464" i="22"/>
  <c r="J510" i="22" s="1"/>
  <c r="I464" i="22"/>
  <c r="I510" i="22" s="1"/>
  <c r="H464" i="22"/>
  <c r="H510" i="22" s="1"/>
  <c r="G464" i="22"/>
  <c r="F464" i="22"/>
  <c r="F510" i="22" s="1"/>
  <c r="F550" i="22" s="1"/>
  <c r="E464" i="22"/>
  <c r="E510" i="22" s="1"/>
  <c r="E550" i="22" s="1"/>
  <c r="D464" i="22"/>
  <c r="D510" i="22" s="1"/>
  <c r="C464" i="22"/>
  <c r="C510" i="22" s="1"/>
  <c r="C550" i="22" s="1"/>
  <c r="B464" i="22"/>
  <c r="B510" i="22" s="1"/>
  <c r="O463" i="22"/>
  <c r="O509" i="22" s="1"/>
  <c r="O549" i="22" s="1"/>
  <c r="N463" i="22"/>
  <c r="N509" i="22" s="1"/>
  <c r="M463" i="22"/>
  <c r="L463" i="22"/>
  <c r="L509" i="22" s="1"/>
  <c r="K463" i="22"/>
  <c r="K509" i="22" s="1"/>
  <c r="J463" i="22"/>
  <c r="J509" i="22" s="1"/>
  <c r="I463" i="22"/>
  <c r="I509" i="22" s="1"/>
  <c r="H463" i="22"/>
  <c r="H509" i="22" s="1"/>
  <c r="G463" i="22"/>
  <c r="G509" i="22" s="1"/>
  <c r="G549" i="22" s="1"/>
  <c r="F463" i="22"/>
  <c r="F509" i="22" s="1"/>
  <c r="F549" i="22" s="1"/>
  <c r="E463" i="22"/>
  <c r="D463" i="22"/>
  <c r="D509" i="22" s="1"/>
  <c r="D549" i="22" s="1"/>
  <c r="C463" i="22"/>
  <c r="C509" i="22" s="1"/>
  <c r="C549" i="22" s="1"/>
  <c r="B463" i="22"/>
  <c r="B509" i="22" s="1"/>
  <c r="O462" i="22"/>
  <c r="O508" i="22" s="1"/>
  <c r="N462" i="22"/>
  <c r="N508" i="22" s="1"/>
  <c r="M462" i="22"/>
  <c r="M508" i="22" s="1"/>
  <c r="L462" i="22"/>
  <c r="L508" i="22" s="1"/>
  <c r="K462" i="22"/>
  <c r="J462" i="22"/>
  <c r="J508" i="22" s="1"/>
  <c r="I462" i="22"/>
  <c r="I508" i="22" s="1"/>
  <c r="H462" i="22"/>
  <c r="H508" i="22" s="1"/>
  <c r="G462" i="22"/>
  <c r="G508" i="22" s="1"/>
  <c r="G548" i="22" s="1"/>
  <c r="F462" i="22"/>
  <c r="F508" i="22" s="1"/>
  <c r="E462" i="22"/>
  <c r="E508" i="22" s="1"/>
  <c r="E548" i="22" s="1"/>
  <c r="D462" i="22"/>
  <c r="D508" i="22" s="1"/>
  <c r="D548" i="22" s="1"/>
  <c r="C462" i="22"/>
  <c r="B462" i="22"/>
  <c r="B508" i="22" s="1"/>
  <c r="B548" i="22" s="1"/>
  <c r="O461" i="22"/>
  <c r="O465" i="22" s="1"/>
  <c r="N461" i="22"/>
  <c r="N507" i="22" s="1"/>
  <c r="M461" i="22"/>
  <c r="M507" i="22" s="1"/>
  <c r="L461" i="22"/>
  <c r="L507" i="22" s="1"/>
  <c r="K461" i="22"/>
  <c r="K507" i="22" s="1"/>
  <c r="J461" i="22"/>
  <c r="J507" i="22" s="1"/>
  <c r="I461" i="22"/>
  <c r="H461" i="22"/>
  <c r="G461" i="22"/>
  <c r="G465" i="22" s="1"/>
  <c r="F461" i="22"/>
  <c r="F507" i="22" s="1"/>
  <c r="E461" i="22"/>
  <c r="E507" i="22" s="1"/>
  <c r="E547" i="22" s="1"/>
  <c r="D461" i="22"/>
  <c r="D507" i="22" s="1"/>
  <c r="C461" i="22"/>
  <c r="C507" i="22" s="1"/>
  <c r="C547" i="22" s="1"/>
  <c r="B461" i="22"/>
  <c r="B507" i="22" s="1"/>
  <c r="B547" i="22" s="1"/>
  <c r="O457" i="22"/>
  <c r="O648" i="22" s="1"/>
  <c r="N457" i="22"/>
  <c r="N648" i="22" s="1"/>
  <c r="N655" i="22" s="1"/>
  <c r="M457" i="22"/>
  <c r="M648" i="22" s="1"/>
  <c r="M655" i="22" s="1"/>
  <c r="L457" i="22"/>
  <c r="L648" i="22" s="1"/>
  <c r="L655" i="22" s="1"/>
  <c r="K457" i="22"/>
  <c r="J457" i="22"/>
  <c r="J648" i="22" s="1"/>
  <c r="J655" i="22" s="1"/>
  <c r="I457" i="22"/>
  <c r="I648" i="22" s="1"/>
  <c r="I655" i="22" s="1"/>
  <c r="H457" i="22"/>
  <c r="H648" i="22" s="1"/>
  <c r="H655" i="22" s="1"/>
  <c r="G457" i="22"/>
  <c r="G648" i="22" s="1"/>
  <c r="G655" i="22" s="1"/>
  <c r="F457" i="22"/>
  <c r="F648" i="22" s="1"/>
  <c r="F655" i="22" s="1"/>
  <c r="E457" i="22"/>
  <c r="E648" i="22" s="1"/>
  <c r="E655" i="22" s="1"/>
  <c r="D457" i="22"/>
  <c r="D648" i="22" s="1"/>
  <c r="D655" i="22" s="1"/>
  <c r="C457" i="22"/>
  <c r="B457" i="22"/>
  <c r="B648" i="22" s="1"/>
  <c r="B655" i="22" s="1"/>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O431" i="22"/>
  <c r="G426" i="22"/>
  <c r="O425" i="22"/>
  <c r="E425" i="22"/>
  <c r="C424" i="22"/>
  <c r="O419"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F409"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O452" i="22" s="1"/>
  <c r="N402" i="22"/>
  <c r="M402" i="22"/>
  <c r="L402" i="22"/>
  <c r="K402" i="22"/>
  <c r="J402" i="22"/>
  <c r="J445" i="22" s="1"/>
  <c r="I402" i="22"/>
  <c r="I458" i="22" s="1"/>
  <c r="H402" i="22"/>
  <c r="H439" i="22" s="1"/>
  <c r="G402" i="22"/>
  <c r="G452" i="22" s="1"/>
  <c r="F402" i="22"/>
  <c r="E402" i="22"/>
  <c r="D402" i="22"/>
  <c r="C402" i="22"/>
  <c r="C445" i="22" s="1"/>
  <c r="B402" i="22"/>
  <c r="B445"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O397" i="22" s="1"/>
  <c r="N396" i="22"/>
  <c r="M396" i="22"/>
  <c r="M397" i="22" s="1"/>
  <c r="L396" i="22"/>
  <c r="K396" i="22"/>
  <c r="K397" i="22" s="1"/>
  <c r="J396" i="22"/>
  <c r="I396" i="22"/>
  <c r="H396" i="22"/>
  <c r="G396" i="22"/>
  <c r="G397" i="22" s="1"/>
  <c r="F396" i="22"/>
  <c r="E396" i="22"/>
  <c r="E397" i="22" s="1"/>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N390" i="22"/>
  <c r="N391" i="22" s="1"/>
  <c r="M390" i="22"/>
  <c r="M391" i="22" s="1"/>
  <c r="L390" i="22"/>
  <c r="K390" i="22"/>
  <c r="J390" i="22"/>
  <c r="I390" i="22"/>
  <c r="H390" i="22"/>
  <c r="G390" i="22"/>
  <c r="F390" i="22"/>
  <c r="E390" i="22"/>
  <c r="E391" i="22" s="1"/>
  <c r="D390" i="22"/>
  <c r="C390" i="22"/>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N385" i="22" s="1"/>
  <c r="M384" i="22"/>
  <c r="M385" i="22" s="1"/>
  <c r="L384" i="22"/>
  <c r="K384" i="22"/>
  <c r="K385" i="22" s="1"/>
  <c r="J384" i="22"/>
  <c r="I384" i="22"/>
  <c r="H384" i="22"/>
  <c r="G384" i="22"/>
  <c r="G385" i="22" s="1"/>
  <c r="F384" i="22"/>
  <c r="F385" i="22" s="1"/>
  <c r="E384" i="22"/>
  <c r="E385" i="22" s="1"/>
  <c r="D384" i="22"/>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O379" i="22" s="1"/>
  <c r="N378" i="22"/>
  <c r="N379" i="22" s="1"/>
  <c r="M378" i="22"/>
  <c r="L378" i="22"/>
  <c r="K378" i="22"/>
  <c r="K379" i="22" s="1"/>
  <c r="J378" i="22"/>
  <c r="I378" i="22"/>
  <c r="H378" i="22"/>
  <c r="G378" i="22"/>
  <c r="G379" i="22" s="1"/>
  <c r="F378" i="22"/>
  <c r="F379" i="22" s="1"/>
  <c r="E378" i="22"/>
  <c r="D378" i="22"/>
  <c r="C378" i="22"/>
  <c r="C379" i="22" s="1"/>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N373" i="22" s="1"/>
  <c r="M372" i="22"/>
  <c r="M373" i="22" s="1"/>
  <c r="L372" i="22"/>
  <c r="L373" i="22" s="1"/>
  <c r="K372" i="22"/>
  <c r="J372" i="22"/>
  <c r="I372" i="22"/>
  <c r="H372" i="22"/>
  <c r="G372" i="22"/>
  <c r="G373" i="22" s="1"/>
  <c r="F372" i="22"/>
  <c r="F373" i="22" s="1"/>
  <c r="E372" i="22"/>
  <c r="E373" i="22" s="1"/>
  <c r="D372" i="22"/>
  <c r="D373" i="22" s="1"/>
  <c r="C372" i="22"/>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N367" i="22" s="1"/>
  <c r="M366" i="22"/>
  <c r="M367" i="22" s="1"/>
  <c r="L366" i="22"/>
  <c r="L367" i="22" s="1"/>
  <c r="K366" i="22"/>
  <c r="K367" i="22" s="1"/>
  <c r="J366" i="22"/>
  <c r="I366" i="22"/>
  <c r="H366" i="22"/>
  <c r="G366" i="22"/>
  <c r="G367" i="22" s="1"/>
  <c r="F366" i="22"/>
  <c r="F367" i="22" s="1"/>
  <c r="E366" i="22"/>
  <c r="E367" i="22" s="1"/>
  <c r="D366" i="22"/>
  <c r="D367" i="22" s="1"/>
  <c r="C366" i="22"/>
  <c r="C367" i="22" s="1"/>
  <c r="B366" i="22"/>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N361" i="22" s="1"/>
  <c r="M360" i="22"/>
  <c r="M361" i="22" s="1"/>
  <c r="L360" i="22"/>
  <c r="L361" i="22" s="1"/>
  <c r="K360" i="22"/>
  <c r="K361" i="22" s="1"/>
  <c r="J360" i="22"/>
  <c r="I360" i="22"/>
  <c r="H360" i="22"/>
  <c r="G360" i="22"/>
  <c r="G361" i="22" s="1"/>
  <c r="F360" i="22"/>
  <c r="F361" i="22" s="1"/>
  <c r="E360" i="22"/>
  <c r="E361" i="22" s="1"/>
  <c r="D360" i="22"/>
  <c r="D361" i="22" s="1"/>
  <c r="C360" i="22"/>
  <c r="C361" i="22" s="1"/>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N355" i="22"/>
  <c r="F355" i="22"/>
  <c r="O354" i="22"/>
  <c r="O355" i="22" s="1"/>
  <c r="N354" i="22"/>
  <c r="M354" i="22"/>
  <c r="M355" i="22" s="1"/>
  <c r="L354" i="22"/>
  <c r="L355" i="22" s="1"/>
  <c r="K354" i="22"/>
  <c r="K355" i="22" s="1"/>
  <c r="J354" i="22"/>
  <c r="I354" i="22"/>
  <c r="H354" i="22"/>
  <c r="H355" i="22" s="1"/>
  <c r="G354" i="22"/>
  <c r="G355" i="22" s="1"/>
  <c r="F354" i="22"/>
  <c r="E354" i="22"/>
  <c r="E355" i="22" s="1"/>
  <c r="D354" i="22"/>
  <c r="D355" i="22" s="1"/>
  <c r="C354" i="22"/>
  <c r="C355" i="22" s="1"/>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B215" i="22"/>
  <c r="AL215" i="22"/>
  <c r="BL213" i="22"/>
  <c r="BL215" i="22" s="1"/>
  <c r="BK213" i="22"/>
  <c r="BK215" i="22" s="1"/>
  <c r="BJ213" i="22"/>
  <c r="BJ215" i="22" s="1"/>
  <c r="BI213" i="22"/>
  <c r="BI215" i="22" s="1"/>
  <c r="BH213" i="22"/>
  <c r="BH215" i="22" s="1"/>
  <c r="BG213" i="22"/>
  <c r="BG215" i="22" s="1"/>
  <c r="BF213" i="22"/>
  <c r="BF215" i="22" s="1"/>
  <c r="BE213" i="22"/>
  <c r="BE215" i="22" s="1"/>
  <c r="BD213" i="22"/>
  <c r="BD215" i="22" s="1"/>
  <c r="BC213" i="22"/>
  <c r="BC215" i="22" s="1"/>
  <c r="BB213" i="22"/>
  <c r="BA213" i="22"/>
  <c r="BA215" i="22" s="1"/>
  <c r="AZ213" i="22"/>
  <c r="AZ215" i="22" s="1"/>
  <c r="AY213" i="22"/>
  <c r="AY215" i="22" s="1"/>
  <c r="AX213" i="22"/>
  <c r="AX215" i="22" s="1"/>
  <c r="AW213" i="22"/>
  <c r="AW215" i="22" s="1"/>
  <c r="AV213" i="22"/>
  <c r="AV215" i="22" s="1"/>
  <c r="AU213" i="22"/>
  <c r="AU215" i="22" s="1"/>
  <c r="AT213" i="22"/>
  <c r="AT215" i="22" s="1"/>
  <c r="AS213" i="22"/>
  <c r="AS215" i="22" s="1"/>
  <c r="AR213" i="22"/>
  <c r="AR215" i="22" s="1"/>
  <c r="AQ213" i="22"/>
  <c r="AQ215" i="22" s="1"/>
  <c r="AP213" i="22"/>
  <c r="AP215" i="22" s="1"/>
  <c r="AO213" i="22"/>
  <c r="AO215" i="22" s="1"/>
  <c r="AN213" i="22"/>
  <c r="AN215" i="22" s="1"/>
  <c r="AM213" i="22"/>
  <c r="AM215" i="22" s="1"/>
  <c r="AL213" i="22"/>
  <c r="AK213" i="22"/>
  <c r="AK215" i="22" s="1"/>
  <c r="AJ213" i="22"/>
  <c r="AJ215" i="22" s="1"/>
  <c r="AI213" i="22"/>
  <c r="AI215" i="22" s="1"/>
  <c r="AH213" i="22"/>
  <c r="AH215" i="22" s="1"/>
  <c r="AG213" i="22"/>
  <c r="AG215" i="22" s="1"/>
  <c r="AF213" i="22"/>
  <c r="AF215" i="22" s="1"/>
  <c r="AE213" i="22"/>
  <c r="AE215" i="22" s="1"/>
  <c r="AD213" i="22"/>
  <c r="AD215" i="22" s="1"/>
  <c r="AC213" i="22"/>
  <c r="AC215" i="22" s="1"/>
  <c r="AB213" i="22"/>
  <c r="AB215" i="22" s="1"/>
  <c r="H543" i="22" s="1"/>
  <c r="AA213" i="22"/>
  <c r="AA215" i="22" s="1"/>
  <c r="I540" i="22" s="1"/>
  <c r="I544" i="22" s="1"/>
  <c r="Z213" i="22"/>
  <c r="Z215" i="22" s="1"/>
  <c r="I541" i="22" s="1"/>
  <c r="Y213" i="22"/>
  <c r="Y215" i="22" s="1"/>
  <c r="I542" i="22" s="1"/>
  <c r="X213" i="22"/>
  <c r="X215" i="22" s="1"/>
  <c r="I543" i="22" s="1"/>
  <c r="W213" i="22"/>
  <c r="W215" i="22" s="1"/>
  <c r="J540" i="22" s="1"/>
  <c r="V213" i="22"/>
  <c r="V215" i="22" s="1"/>
  <c r="J541" i="22" s="1"/>
  <c r="U213" i="22"/>
  <c r="U215" i="22" s="1"/>
  <c r="J542" i="22" s="1"/>
  <c r="T213" i="22"/>
  <c r="T215" i="22" s="1"/>
  <c r="J543" i="22" s="1"/>
  <c r="S213" i="22"/>
  <c r="S215" i="22" s="1"/>
  <c r="K540" i="22" s="1"/>
  <c r="R213" i="22"/>
  <c r="R215" i="22" s="1"/>
  <c r="K541" i="22" s="1"/>
  <c r="Q213" i="22"/>
  <c r="Q215" i="22" s="1"/>
  <c r="K542" i="22" s="1"/>
  <c r="P213" i="22"/>
  <c r="P215" i="22" s="1"/>
  <c r="K543" i="22" s="1"/>
  <c r="O213" i="22"/>
  <c r="O215" i="22" s="1"/>
  <c r="L540" i="22" s="1"/>
  <c r="N213" i="22"/>
  <c r="N215" i="22" s="1"/>
  <c r="L541" i="22" s="1"/>
  <c r="M213" i="22"/>
  <c r="M215" i="22" s="1"/>
  <c r="L542" i="22" s="1"/>
  <c r="L213" i="22"/>
  <c r="L215" i="22" s="1"/>
  <c r="L543" i="22" s="1"/>
  <c r="K213" i="22"/>
  <c r="K215" i="22" s="1"/>
  <c r="M540" i="22" s="1"/>
  <c r="M544" i="22" s="1"/>
  <c r="J213" i="22"/>
  <c r="J215" i="22" s="1"/>
  <c r="M541" i="22" s="1"/>
  <c r="I213" i="22"/>
  <c r="I215" i="22" s="1"/>
  <c r="M542" i="22" s="1"/>
  <c r="H213" i="22"/>
  <c r="H215" i="22" s="1"/>
  <c r="M543" i="22" s="1"/>
  <c r="G213" i="22"/>
  <c r="G215" i="22" s="1"/>
  <c r="N540" i="22" s="1"/>
  <c r="F213" i="22"/>
  <c r="F215" i="22" s="1"/>
  <c r="N541" i="22" s="1"/>
  <c r="E213" i="22"/>
  <c r="E215" i="22" s="1"/>
  <c r="N542" i="22" s="1"/>
  <c r="D213" i="22"/>
  <c r="D215" i="22" s="1"/>
  <c r="N543" i="22" s="1"/>
  <c r="C213" i="22"/>
  <c r="C215" i="22" s="1"/>
  <c r="O540" i="22" s="1"/>
  <c r="O544" i="22" s="1"/>
  <c r="B213" i="22"/>
  <c r="B215" i="22" s="1"/>
  <c r="O541" i="22" s="1"/>
  <c r="BK123" i="22"/>
  <c r="BJ123" i="22"/>
  <c r="BI123" i="22"/>
  <c r="BH123" i="22"/>
  <c r="BG123" i="22"/>
  <c r="BF123" i="22"/>
  <c r="BE123" i="22"/>
  <c r="BD123" i="22"/>
  <c r="BC123" i="22"/>
  <c r="B417" i="22" s="1"/>
  <c r="BK122" i="22"/>
  <c r="BK124" i="22" s="1"/>
  <c r="BJ122" i="22"/>
  <c r="BJ124" i="22" s="1"/>
  <c r="BI122" i="22"/>
  <c r="BI124" i="22" s="1"/>
  <c r="BI125" i="22" s="1"/>
  <c r="BH122" i="22"/>
  <c r="BH124" i="22" s="1"/>
  <c r="BH125" i="22" s="1"/>
  <c r="BG122" i="22"/>
  <c r="BG124" i="22" s="1"/>
  <c r="BG125" i="22" s="1"/>
  <c r="BF122" i="22"/>
  <c r="BF124" i="22" s="1"/>
  <c r="BE122" i="22"/>
  <c r="BE124" i="22" s="1"/>
  <c r="BE125" i="22" s="1"/>
  <c r="BD122" i="22"/>
  <c r="BD124" i="22" s="1"/>
  <c r="BC122" i="22"/>
  <c r="BC124" i="22" s="1"/>
  <c r="B423" i="22" s="1"/>
  <c r="BB122" i="22"/>
  <c r="BB124" i="22" s="1"/>
  <c r="B424" i="22" s="1"/>
  <c r="BA122" i="22"/>
  <c r="BA124" i="22" s="1"/>
  <c r="B425" i="22" s="1"/>
  <c r="AZ122" i="22"/>
  <c r="AZ124" i="22" s="1"/>
  <c r="B426" i="22" s="1"/>
  <c r="AY122" i="22"/>
  <c r="AY124" i="22" s="1"/>
  <c r="C423" i="22" s="1"/>
  <c r="AX122" i="22"/>
  <c r="AX124" i="22" s="1"/>
  <c r="AW122" i="22"/>
  <c r="AW124" i="22" s="1"/>
  <c r="C425" i="22" s="1"/>
  <c r="AV122" i="22"/>
  <c r="AV124" i="22" s="1"/>
  <c r="C426" i="22" s="1"/>
  <c r="C427" i="22" s="1"/>
  <c r="AU122" i="22"/>
  <c r="AU124" i="22" s="1"/>
  <c r="D423" i="22" s="1"/>
  <c r="AT122" i="22"/>
  <c r="AT124" i="22" s="1"/>
  <c r="D424" i="22" s="1"/>
  <c r="AS122" i="22"/>
  <c r="AS124" i="22" s="1"/>
  <c r="D425" i="22" s="1"/>
  <c r="AR122" i="22"/>
  <c r="AR124" i="22" s="1"/>
  <c r="D426" i="22" s="1"/>
  <c r="AQ122" i="22"/>
  <c r="AQ124" i="22" s="1"/>
  <c r="E423" i="22" s="1"/>
  <c r="AP122" i="22"/>
  <c r="AP124" i="22" s="1"/>
  <c r="E424" i="22" s="1"/>
  <c r="AO122" i="22"/>
  <c r="AO124" i="22" s="1"/>
  <c r="AN122" i="22"/>
  <c r="AN124" i="22" s="1"/>
  <c r="E426" i="22" s="1"/>
  <c r="AM122" i="22"/>
  <c r="AM124" i="22" s="1"/>
  <c r="F423" i="22" s="1"/>
  <c r="AL122" i="22"/>
  <c r="AL124" i="22" s="1"/>
  <c r="F424" i="22" s="1"/>
  <c r="AK122" i="22"/>
  <c r="AK124" i="22" s="1"/>
  <c r="F425" i="22" s="1"/>
  <c r="AJ122" i="22"/>
  <c r="AJ124" i="22" s="1"/>
  <c r="F426" i="22" s="1"/>
  <c r="AI122" i="22"/>
  <c r="AI124" i="22" s="1"/>
  <c r="G423" i="22" s="1"/>
  <c r="AH122" i="22"/>
  <c r="AH124" i="22" s="1"/>
  <c r="G424" i="22" s="1"/>
  <c r="AG122" i="22"/>
  <c r="AG124" i="22" s="1"/>
  <c r="G425" i="22" s="1"/>
  <c r="AF122" i="22"/>
  <c r="AF124" i="22" s="1"/>
  <c r="AE122" i="22"/>
  <c r="AE124" i="22" s="1"/>
  <c r="H423" i="22" s="1"/>
  <c r="AD122" i="22"/>
  <c r="AD124" i="22" s="1"/>
  <c r="H424" i="22" s="1"/>
  <c r="AC122" i="22"/>
  <c r="AC124" i="22" s="1"/>
  <c r="H425" i="22" s="1"/>
  <c r="AB122" i="22"/>
  <c r="AB124" i="22" s="1"/>
  <c r="H426" i="22" s="1"/>
  <c r="AA122" i="22"/>
  <c r="AA124" i="22" s="1"/>
  <c r="I423" i="22" s="1"/>
  <c r="Z122" i="22"/>
  <c r="Z124" i="22" s="1"/>
  <c r="I424" i="22" s="1"/>
  <c r="Y122" i="22"/>
  <c r="Y124" i="22" s="1"/>
  <c r="I425" i="22" s="1"/>
  <c r="X122" i="22"/>
  <c r="X124" i="22" s="1"/>
  <c r="I426" i="22" s="1"/>
  <c r="W122" i="22"/>
  <c r="W124" i="22" s="1"/>
  <c r="J423" i="22" s="1"/>
  <c r="V122" i="22"/>
  <c r="V124" i="22" s="1"/>
  <c r="J424" i="22" s="1"/>
  <c r="U122" i="22"/>
  <c r="U124" i="22" s="1"/>
  <c r="J425" i="22" s="1"/>
  <c r="T122" i="22"/>
  <c r="T124" i="22" s="1"/>
  <c r="J426" i="22" s="1"/>
  <c r="S122" i="22"/>
  <c r="S124" i="22" s="1"/>
  <c r="K423" i="22" s="1"/>
  <c r="R122" i="22"/>
  <c r="R124" i="22" s="1"/>
  <c r="K424" i="22" s="1"/>
  <c r="Q122" i="22"/>
  <c r="Q124" i="22" s="1"/>
  <c r="K425" i="22" s="1"/>
  <c r="P122" i="22"/>
  <c r="P124" i="22" s="1"/>
  <c r="K426" i="22" s="1"/>
  <c r="K427" i="22" s="1"/>
  <c r="O122" i="22"/>
  <c r="O124" i="22" s="1"/>
  <c r="L423" i="22" s="1"/>
  <c r="N122" i="22"/>
  <c r="N124" i="22" s="1"/>
  <c r="L424" i="22" s="1"/>
  <c r="M122" i="22"/>
  <c r="M124" i="22" s="1"/>
  <c r="L425" i="22" s="1"/>
  <c r="L122" i="22"/>
  <c r="L124" i="22" s="1"/>
  <c r="L426" i="22" s="1"/>
  <c r="K122" i="22"/>
  <c r="K124" i="22" s="1"/>
  <c r="M423" i="22" s="1"/>
  <c r="J122" i="22"/>
  <c r="J124" i="22" s="1"/>
  <c r="M424" i="22" s="1"/>
  <c r="I122" i="22"/>
  <c r="I124" i="22" s="1"/>
  <c r="M425" i="22" s="1"/>
  <c r="H122" i="22"/>
  <c r="H124" i="22" s="1"/>
  <c r="M426" i="22" s="1"/>
  <c r="M427" i="22" s="1"/>
  <c r="G122" i="22"/>
  <c r="G124" i="22" s="1"/>
  <c r="N423" i="22" s="1"/>
  <c r="F122" i="22"/>
  <c r="F124" i="22" s="1"/>
  <c r="N424" i="22" s="1"/>
  <c r="E122" i="22"/>
  <c r="E124" i="22" s="1"/>
  <c r="N425" i="22" s="1"/>
  <c r="D122" i="22"/>
  <c r="D124" i="22" s="1"/>
  <c r="N426" i="22" s="1"/>
  <c r="C122" i="22"/>
  <c r="C124" i="22" s="1"/>
  <c r="O423" i="22" s="1"/>
  <c r="B122" i="22"/>
  <c r="B124" i="22" s="1"/>
  <c r="O424"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N721" i="21"/>
  <c r="O720" i="21"/>
  <c r="M717" i="21"/>
  <c r="N716" i="21"/>
  <c r="O716" i="21" s="1"/>
  <c r="O717" i="21" s="1"/>
  <c r="O718" i="21" s="1"/>
  <c r="L713" i="21"/>
  <c r="M712" i="21"/>
  <c r="M713" i="21" s="1"/>
  <c r="K709" i="21"/>
  <c r="L708" i="21"/>
  <c r="L709" i="21" s="1"/>
  <c r="J705" i="21"/>
  <c r="K704" i="21"/>
  <c r="K705" i="21" s="1"/>
  <c r="I701" i="21"/>
  <c r="J700" i="21"/>
  <c r="K700" i="21" s="1"/>
  <c r="H697" i="21"/>
  <c r="I696" i="21"/>
  <c r="J696" i="21" s="1"/>
  <c r="G693" i="21"/>
  <c r="I692" i="21"/>
  <c r="I693" i="21" s="1"/>
  <c r="I695" i="21" s="1"/>
  <c r="H692" i="21"/>
  <c r="H693" i="21" s="1"/>
  <c r="F689" i="21"/>
  <c r="G688" i="21"/>
  <c r="G689" i="21" s="1"/>
  <c r="E685" i="21"/>
  <c r="F684" i="21"/>
  <c r="F685" i="21" s="1"/>
  <c r="D681" i="21"/>
  <c r="E680" i="21"/>
  <c r="E681" i="21" s="1"/>
  <c r="C677" i="21"/>
  <c r="D676" i="21"/>
  <c r="E676" i="21" s="1"/>
  <c r="B673" i="21"/>
  <c r="C672" i="21"/>
  <c r="D672" i="21" s="1"/>
  <c r="N669" i="21"/>
  <c r="O664" i="2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F608" i="21"/>
  <c r="B606" i="21"/>
  <c r="O602" i="21"/>
  <c r="N602" i="21"/>
  <c r="N608" i="21" s="1"/>
  <c r="M602" i="21"/>
  <c r="L602" i="21"/>
  <c r="K602" i="21"/>
  <c r="J602" i="21"/>
  <c r="I602" i="21"/>
  <c r="H602" i="21"/>
  <c r="H608" i="21" s="1"/>
  <c r="G602" i="21"/>
  <c r="F602" i="21"/>
  <c r="E602" i="21"/>
  <c r="D602" i="21"/>
  <c r="C602" i="21"/>
  <c r="B602" i="21"/>
  <c r="O601" i="21"/>
  <c r="N601" i="21"/>
  <c r="N607" i="21" s="1"/>
  <c r="M601" i="21"/>
  <c r="L601" i="21"/>
  <c r="L607" i="21" s="1"/>
  <c r="K601" i="21"/>
  <c r="J601" i="21"/>
  <c r="J607" i="21" s="1"/>
  <c r="I601" i="21"/>
  <c r="H601" i="21"/>
  <c r="G601" i="21"/>
  <c r="F601" i="21"/>
  <c r="F607" i="21" s="1"/>
  <c r="E601" i="21"/>
  <c r="D601" i="21"/>
  <c r="D607" i="21" s="1"/>
  <c r="C601" i="21"/>
  <c r="B601" i="21"/>
  <c r="B607" i="21" s="1"/>
  <c r="O600" i="21"/>
  <c r="N600" i="21"/>
  <c r="M600" i="21"/>
  <c r="L600" i="21"/>
  <c r="L606" i="21" s="1"/>
  <c r="K600" i="21"/>
  <c r="J600" i="21"/>
  <c r="J606" i="21" s="1"/>
  <c r="I600" i="21"/>
  <c r="I606" i="21" s="1"/>
  <c r="H600" i="21"/>
  <c r="H606" i="21" s="1"/>
  <c r="G600" i="21"/>
  <c r="F600" i="21"/>
  <c r="E600" i="21"/>
  <c r="D600" i="21"/>
  <c r="D606" i="21" s="1"/>
  <c r="C600" i="21"/>
  <c r="B600" i="21"/>
  <c r="O599" i="21"/>
  <c r="N599" i="21"/>
  <c r="N605" i="21" s="1"/>
  <c r="M599" i="21"/>
  <c r="L599" i="21"/>
  <c r="K599" i="21"/>
  <c r="J599" i="21"/>
  <c r="J605" i="21" s="1"/>
  <c r="I599" i="21"/>
  <c r="H599" i="21"/>
  <c r="H605" i="21" s="1"/>
  <c r="G599" i="21"/>
  <c r="F599" i="21"/>
  <c r="F605" i="21" s="1"/>
  <c r="E599" i="21"/>
  <c r="D599" i="21"/>
  <c r="C599" i="21"/>
  <c r="B599" i="21"/>
  <c r="B605" i="21" s="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N588" i="21" s="1"/>
  <c r="N603" i="21" s="1"/>
  <c r="M584" i="21"/>
  <c r="L584" i="21"/>
  <c r="K584" i="21"/>
  <c r="J584" i="21"/>
  <c r="I584" i="21"/>
  <c r="H584" i="21"/>
  <c r="G584" i="21"/>
  <c r="F584" i="21"/>
  <c r="E584" i="21"/>
  <c r="D584" i="21"/>
  <c r="C584" i="21"/>
  <c r="B584" i="2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L577" i="21"/>
  <c r="K577" i="21"/>
  <c r="J577" i="21"/>
  <c r="I577" i="21"/>
  <c r="H577" i="21"/>
  <c r="G577" i="21"/>
  <c r="F577" i="21"/>
  <c r="F581" i="21" s="1"/>
  <c r="E577" i="21"/>
  <c r="D577" i="21"/>
  <c r="C577" i="21"/>
  <c r="B577" i="2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L563" i="21"/>
  <c r="K563" i="21"/>
  <c r="J563" i="21"/>
  <c r="I563" i="21"/>
  <c r="I567" i="21" s="1"/>
  <c r="H563" i="21"/>
  <c r="G563" i="21"/>
  <c r="F563" i="21"/>
  <c r="E563" i="21"/>
  <c r="D563" i="21"/>
  <c r="C563" i="21"/>
  <c r="B563" i="21"/>
  <c r="O543" i="21"/>
  <c r="O542"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L532" i="21"/>
  <c r="K532" i="21"/>
  <c r="J532" i="21"/>
  <c r="I532" i="21"/>
  <c r="I536" i="21" s="1"/>
  <c r="H532" i="21"/>
  <c r="G532" i="21"/>
  <c r="F532" i="21"/>
  <c r="E532" i="21"/>
  <c r="D532" i="21"/>
  <c r="C532" i="21"/>
  <c r="B532"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L524" i="21"/>
  <c r="K524" i="21"/>
  <c r="J524" i="21"/>
  <c r="I524" i="21"/>
  <c r="I528" i="21" s="1"/>
  <c r="H524" i="21"/>
  <c r="G524" i="21"/>
  <c r="F524" i="21"/>
  <c r="E524" i="21"/>
  <c r="D524" i="21"/>
  <c r="C524" i="21"/>
  <c r="B524" i="21"/>
  <c r="M520" i="2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L516" i="21"/>
  <c r="K516" i="21"/>
  <c r="K520" i="21" s="1"/>
  <c r="J516" i="21"/>
  <c r="I516" i="21"/>
  <c r="H516" i="21"/>
  <c r="G516" i="21"/>
  <c r="F516" i="21"/>
  <c r="E516" i="21"/>
  <c r="D516" i="21"/>
  <c r="C516" i="21"/>
  <c r="C520" i="21" s="1"/>
  <c r="B516"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L499" i="21"/>
  <c r="K499" i="21"/>
  <c r="J499" i="21"/>
  <c r="I499" i="21"/>
  <c r="H499" i="21"/>
  <c r="G499" i="21"/>
  <c r="F499" i="21"/>
  <c r="E499" i="21"/>
  <c r="D499" i="21"/>
  <c r="C499" i="21"/>
  <c r="B499" i="2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L492" i="21"/>
  <c r="K492" i="21"/>
  <c r="J492" i="21"/>
  <c r="I492" i="21"/>
  <c r="H492" i="21"/>
  <c r="G492" i="21"/>
  <c r="F492" i="21"/>
  <c r="E492" i="21"/>
  <c r="D492" i="21"/>
  <c r="C492" i="21"/>
  <c r="B492" i="2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O490" i="21" s="1"/>
  <c r="N486" i="21"/>
  <c r="M486" i="21"/>
  <c r="L486" i="21"/>
  <c r="K486" i="21"/>
  <c r="J486" i="21"/>
  <c r="J490" i="21" s="1"/>
  <c r="I486" i="21"/>
  <c r="H486" i="21"/>
  <c r="G486" i="21"/>
  <c r="F486" i="21"/>
  <c r="E486" i="21"/>
  <c r="D486" i="21"/>
  <c r="C486" i="21"/>
  <c r="B486" i="21"/>
  <c r="B490" i="21" s="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L480" i="21"/>
  <c r="K480" i="21"/>
  <c r="J480" i="21"/>
  <c r="J484" i="21" s="1"/>
  <c r="I480" i="21"/>
  <c r="H480" i="21"/>
  <c r="G480" i="21"/>
  <c r="F480" i="21"/>
  <c r="E480" i="21"/>
  <c r="D480" i="21"/>
  <c r="C480" i="21"/>
  <c r="B480" i="21"/>
  <c r="B484" i="21" s="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L474" i="21"/>
  <c r="K474" i="21"/>
  <c r="J474" i="21"/>
  <c r="J478" i="21" s="1"/>
  <c r="I474" i="21"/>
  <c r="H474" i="21"/>
  <c r="G474" i="21"/>
  <c r="F474" i="21"/>
  <c r="E474" i="21"/>
  <c r="D474" i="21"/>
  <c r="C474" i="21"/>
  <c r="B474" i="21"/>
  <c r="B478" i="21" s="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L468" i="21"/>
  <c r="K468" i="21"/>
  <c r="J468" i="21"/>
  <c r="J472" i="21" s="1"/>
  <c r="I468" i="21"/>
  <c r="H468" i="21"/>
  <c r="G468" i="21"/>
  <c r="F468" i="21"/>
  <c r="E468" i="21"/>
  <c r="D468" i="21"/>
  <c r="C468" i="21"/>
  <c r="B468" i="21"/>
  <c r="B472" i="21" s="1"/>
  <c r="O464" i="21"/>
  <c r="O510" i="21" s="1"/>
  <c r="N464" i="21"/>
  <c r="N510" i="21" s="1"/>
  <c r="M464" i="21"/>
  <c r="M510" i="21" s="1"/>
  <c r="L464" i="21"/>
  <c r="L510" i="21" s="1"/>
  <c r="K464" i="21"/>
  <c r="K510" i="21" s="1"/>
  <c r="J464" i="21"/>
  <c r="J510" i="21" s="1"/>
  <c r="I464" i="21"/>
  <c r="I510" i="21" s="1"/>
  <c r="H464" i="21"/>
  <c r="H510" i="21" s="1"/>
  <c r="G464" i="21"/>
  <c r="G510" i="21" s="1"/>
  <c r="F464" i="21"/>
  <c r="F510" i="21" s="1"/>
  <c r="E464" i="21"/>
  <c r="E510" i="21" s="1"/>
  <c r="D464" i="21"/>
  <c r="D510" i="21" s="1"/>
  <c r="C464" i="21"/>
  <c r="C510" i="21" s="1"/>
  <c r="B464" i="21"/>
  <c r="B510" i="21" s="1"/>
  <c r="O463" i="21"/>
  <c r="O509" i="21" s="1"/>
  <c r="N463" i="21"/>
  <c r="N509" i="21" s="1"/>
  <c r="M463" i="21"/>
  <c r="M509" i="21" s="1"/>
  <c r="L463" i="21"/>
  <c r="L509" i="21" s="1"/>
  <c r="K463" i="21"/>
  <c r="K509" i="21" s="1"/>
  <c r="J463" i="21"/>
  <c r="J509" i="21" s="1"/>
  <c r="I463" i="21"/>
  <c r="I509" i="21" s="1"/>
  <c r="H463" i="21"/>
  <c r="H509" i="21" s="1"/>
  <c r="G463" i="21"/>
  <c r="G509" i="21" s="1"/>
  <c r="F463" i="21"/>
  <c r="F509" i="21" s="1"/>
  <c r="E463" i="21"/>
  <c r="E509" i="21" s="1"/>
  <c r="D463" i="21"/>
  <c r="D509" i="21" s="1"/>
  <c r="C463" i="21"/>
  <c r="C509" i="21" s="1"/>
  <c r="B463" i="21"/>
  <c r="B509" i="21" s="1"/>
  <c r="O462" i="21"/>
  <c r="O508" i="21" s="1"/>
  <c r="N462" i="21"/>
  <c r="N508" i="21" s="1"/>
  <c r="M462" i="21"/>
  <c r="M508" i="21" s="1"/>
  <c r="L462" i="21"/>
  <c r="L508" i="21" s="1"/>
  <c r="K462" i="21"/>
  <c r="K508" i="21" s="1"/>
  <c r="J462" i="21"/>
  <c r="J508" i="21" s="1"/>
  <c r="I462" i="21"/>
  <c r="I508" i="21" s="1"/>
  <c r="H462" i="21"/>
  <c r="H508" i="21" s="1"/>
  <c r="G462" i="21"/>
  <c r="G508" i="21" s="1"/>
  <c r="F462" i="21"/>
  <c r="F508" i="21" s="1"/>
  <c r="E462" i="21"/>
  <c r="E508" i="21" s="1"/>
  <c r="D462" i="21"/>
  <c r="D508" i="21" s="1"/>
  <c r="C462" i="21"/>
  <c r="C508" i="21" s="1"/>
  <c r="B462" i="21"/>
  <c r="B508" i="21" s="1"/>
  <c r="O461" i="21"/>
  <c r="O507" i="21" s="1"/>
  <c r="N461" i="21"/>
  <c r="N507" i="21" s="1"/>
  <c r="M461" i="21"/>
  <c r="M507" i="21" s="1"/>
  <c r="L461" i="21"/>
  <c r="K461" i="21"/>
  <c r="J461" i="21"/>
  <c r="J507" i="21" s="1"/>
  <c r="I461" i="21"/>
  <c r="I507" i="21" s="1"/>
  <c r="H461" i="21"/>
  <c r="H507" i="21" s="1"/>
  <c r="G461" i="21"/>
  <c r="G507" i="21" s="1"/>
  <c r="F461" i="21"/>
  <c r="F507" i="21" s="1"/>
  <c r="E461" i="21"/>
  <c r="E507" i="21" s="1"/>
  <c r="D461" i="21"/>
  <c r="C461" i="21"/>
  <c r="B461" i="21"/>
  <c r="B507" i="21" s="1"/>
  <c r="O457" i="21"/>
  <c r="O648" i="21" s="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G648" i="21" s="1"/>
  <c r="G655" i="21" s="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L438" i="21"/>
  <c r="K438" i="21"/>
  <c r="J438" i="21"/>
  <c r="I438" i="21"/>
  <c r="H438" i="21"/>
  <c r="G438" i="21"/>
  <c r="F438" i="21"/>
  <c r="E438" i="21"/>
  <c r="D438" i="2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1" i="21"/>
  <c r="O425" i="21"/>
  <c r="O419" i="21"/>
  <c r="O414" i="21"/>
  <c r="N414" i="21"/>
  <c r="M414" i="21"/>
  <c r="L414" i="21"/>
  <c r="L415" i="21" s="1"/>
  <c r="K414" i="21"/>
  <c r="J414" i="21"/>
  <c r="I414" i="21"/>
  <c r="H414" i="21"/>
  <c r="G414" i="21"/>
  <c r="F414" i="21"/>
  <c r="E414" i="21"/>
  <c r="D414" i="21"/>
  <c r="D415" i="21" s="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O408" i="21"/>
  <c r="N408" i="21"/>
  <c r="M408" i="21"/>
  <c r="L408" i="21"/>
  <c r="K408" i="21"/>
  <c r="J408" i="21"/>
  <c r="I408" i="21"/>
  <c r="H408" i="21"/>
  <c r="G408" i="21"/>
  <c r="F408" i="21"/>
  <c r="E408" i="21"/>
  <c r="D408" i="21"/>
  <c r="C408" i="21"/>
  <c r="B408" i="21"/>
  <c r="B409" i="21" s="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52" i="21" s="1"/>
  <c r="N402" i="21"/>
  <c r="N445" i="21" s="1"/>
  <c r="M402" i="21"/>
  <c r="M445" i="21" s="1"/>
  <c r="L402" i="21"/>
  <c r="L439" i="21" s="1"/>
  <c r="K402" i="21"/>
  <c r="K439" i="21" s="1"/>
  <c r="J402" i="21"/>
  <c r="I402" i="21"/>
  <c r="I458" i="21" s="1"/>
  <c r="H402" i="21"/>
  <c r="G402" i="21"/>
  <c r="G452" i="21" s="1"/>
  <c r="F402" i="21"/>
  <c r="F445" i="21" s="1"/>
  <c r="E402" i="21"/>
  <c r="E445" i="21" s="1"/>
  <c r="D402" i="21"/>
  <c r="D439" i="21" s="1"/>
  <c r="C402" i="21"/>
  <c r="C439"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6" i="21"/>
  <c r="O397" i="21" s="1"/>
  <c r="N396" i="21"/>
  <c r="N397" i="21" s="1"/>
  <c r="M396" i="21"/>
  <c r="L396" i="21"/>
  <c r="K396" i="21"/>
  <c r="J396" i="21"/>
  <c r="J397" i="21" s="1"/>
  <c r="I396" i="21"/>
  <c r="H396" i="21"/>
  <c r="H397" i="21" s="1"/>
  <c r="G396" i="21"/>
  <c r="G397" i="21" s="1"/>
  <c r="F396" i="21"/>
  <c r="F397" i="21" s="1"/>
  <c r="E396" i="21"/>
  <c r="D396" i="21"/>
  <c r="C396" i="2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N391" i="21"/>
  <c r="O390" i="21"/>
  <c r="O391" i="21" s="1"/>
  <c r="N390" i="21"/>
  <c r="M390" i="21"/>
  <c r="M391" i="21" s="1"/>
  <c r="L390" i="21"/>
  <c r="K390" i="21"/>
  <c r="K391" i="21" s="1"/>
  <c r="J390" i="21"/>
  <c r="J391" i="21" s="1"/>
  <c r="I390" i="21"/>
  <c r="H390" i="21"/>
  <c r="G390" i="21"/>
  <c r="G391" i="21" s="1"/>
  <c r="F390" i="21"/>
  <c r="F391" i="21" s="1"/>
  <c r="E390" i="21"/>
  <c r="E391" i="21" s="1"/>
  <c r="D390" i="21"/>
  <c r="C390" i="21"/>
  <c r="C391" i="21" s="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F385" i="21"/>
  <c r="O384" i="21"/>
  <c r="O385" i="21" s="1"/>
  <c r="N384" i="21"/>
  <c r="M384" i="21"/>
  <c r="M385" i="21" s="1"/>
  <c r="L384" i="21"/>
  <c r="L385" i="21" s="1"/>
  <c r="K384" i="21"/>
  <c r="K385" i="21" s="1"/>
  <c r="J384" i="21"/>
  <c r="J385" i="21" s="1"/>
  <c r="I384" i="21"/>
  <c r="H384" i="21"/>
  <c r="G384" i="21"/>
  <c r="G385" i="21" s="1"/>
  <c r="F384" i="2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O378" i="21"/>
  <c r="O379" i="21" s="1"/>
  <c r="N378" i="21"/>
  <c r="N379" i="21" s="1"/>
  <c r="M378" i="21"/>
  <c r="M379" i="21" s="1"/>
  <c r="L378" i="21"/>
  <c r="L379" i="21" s="1"/>
  <c r="K378" i="21"/>
  <c r="K379" i="21" s="1"/>
  <c r="J378" i="21"/>
  <c r="J379" i="21" s="1"/>
  <c r="I378" i="21"/>
  <c r="I379" i="21" s="1"/>
  <c r="H378" i="21"/>
  <c r="G378" i="21"/>
  <c r="G379" i="21" s="1"/>
  <c r="F378" i="21"/>
  <c r="F379" i="21" s="1"/>
  <c r="E378" i="21"/>
  <c r="E379" i="21" s="1"/>
  <c r="D378" i="21"/>
  <c r="D379" i="21" s="1"/>
  <c r="C378" i="21"/>
  <c r="C379" i="21" s="1"/>
  <c r="B378" i="21"/>
  <c r="B379" i="21" s="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J373" i="21"/>
  <c r="B373" i="21"/>
  <c r="O372" i="21"/>
  <c r="O373" i="21" s="1"/>
  <c r="N372" i="21"/>
  <c r="N373" i="21" s="1"/>
  <c r="M372" i="21"/>
  <c r="M373" i="21" s="1"/>
  <c r="L372" i="21"/>
  <c r="K372" i="21"/>
  <c r="K373" i="21" s="1"/>
  <c r="J372" i="21"/>
  <c r="I372" i="21"/>
  <c r="I373" i="21" s="1"/>
  <c r="H372" i="21"/>
  <c r="H373" i="21" s="1"/>
  <c r="G372" i="21"/>
  <c r="G373" i="21" s="1"/>
  <c r="F372" i="21"/>
  <c r="F373" i="21" s="1"/>
  <c r="E372" i="21"/>
  <c r="E373" i="21" s="1"/>
  <c r="D372" i="21"/>
  <c r="C372" i="21"/>
  <c r="C373" i="21" s="1"/>
  <c r="B372" i="2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N367" i="21"/>
  <c r="L367" i="21"/>
  <c r="O366" i="21"/>
  <c r="O367" i="21" s="1"/>
  <c r="N366" i="21"/>
  <c r="M366" i="21"/>
  <c r="M367" i="21" s="1"/>
  <c r="L366" i="21"/>
  <c r="K366" i="21"/>
  <c r="K367" i="21" s="1"/>
  <c r="J366" i="21"/>
  <c r="J367" i="21" s="1"/>
  <c r="I366" i="21"/>
  <c r="I367" i="21" s="1"/>
  <c r="H366" i="21"/>
  <c r="G366" i="21"/>
  <c r="G367" i="21" s="1"/>
  <c r="F366" i="21"/>
  <c r="E366" i="21"/>
  <c r="E367" i="21" s="1"/>
  <c r="D366" i="2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0" i="21"/>
  <c r="O361" i="21" s="1"/>
  <c r="N360" i="21"/>
  <c r="N361" i="21" s="1"/>
  <c r="M360" i="21"/>
  <c r="M361" i="21" s="1"/>
  <c r="L360" i="21"/>
  <c r="L361" i="21" s="1"/>
  <c r="K360" i="21"/>
  <c r="K361" i="21" s="1"/>
  <c r="J360" i="21"/>
  <c r="J361" i="21" s="1"/>
  <c r="I360" i="21"/>
  <c r="I361" i="21" s="1"/>
  <c r="H360" i="21"/>
  <c r="H361" i="21" s="1"/>
  <c r="G360" i="21"/>
  <c r="G361" i="21" s="1"/>
  <c r="F360" i="21"/>
  <c r="F361" i="21" s="1"/>
  <c r="E360" i="21"/>
  <c r="E361" i="21" s="1"/>
  <c r="D360" i="21"/>
  <c r="D361" i="21" s="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M355" i="21"/>
  <c r="O354" i="21"/>
  <c r="O355" i="21" s="1"/>
  <c r="N354" i="21"/>
  <c r="M354" i="21"/>
  <c r="L354" i="21"/>
  <c r="K354" i="21"/>
  <c r="K355" i="21" s="1"/>
  <c r="J354" i="21"/>
  <c r="J355" i="21" s="1"/>
  <c r="I354" i="21"/>
  <c r="I355" i="21" s="1"/>
  <c r="H354" i="21"/>
  <c r="G354" i="21"/>
  <c r="G355" i="21" s="1"/>
  <c r="F354" i="21"/>
  <c r="E354" i="21"/>
  <c r="E355" i="21" s="1"/>
  <c r="D354" i="21"/>
  <c r="C354" i="21"/>
  <c r="C355" i="21" s="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AM215" i="21"/>
  <c r="F540" i="21" s="1"/>
  <c r="W215" i="21"/>
  <c r="J540" i="21" s="1"/>
  <c r="O215" i="21"/>
  <c r="L540" i="21" s="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C215" i="21" s="1"/>
  <c r="B540" i="21" s="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G543"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AN124" i="21"/>
  <c r="E426" i="21" s="1"/>
  <c r="E427" i="21" s="1"/>
  <c r="AH124" i="21"/>
  <c r="G424" i="21" s="1"/>
  <c r="H124" i="21"/>
  <c r="M426" i="21" s="1"/>
  <c r="M427" i="21" s="1"/>
  <c r="B124" i="21"/>
  <c r="O424" i="21" s="1"/>
  <c r="BK123" i="21"/>
  <c r="BJ123" i="21"/>
  <c r="BI123" i="21"/>
  <c r="BH123" i="21"/>
  <c r="BG123" i="21"/>
  <c r="BF123" i="21"/>
  <c r="BE123" i="21"/>
  <c r="BD123" i="21"/>
  <c r="BC123" i="21"/>
  <c r="BK122" i="21"/>
  <c r="BK124" i="21" s="1"/>
  <c r="BJ122" i="21"/>
  <c r="BJ124" i="21" s="1"/>
  <c r="BI122" i="21"/>
  <c r="BI124" i="21" s="1"/>
  <c r="BH122" i="21"/>
  <c r="BH124" i="21" s="1"/>
  <c r="BG122" i="21"/>
  <c r="BG124" i="21" s="1"/>
  <c r="BG125" i="21" s="1"/>
  <c r="BF122" i="21"/>
  <c r="BF124" i="21" s="1"/>
  <c r="BF125" i="21" s="1"/>
  <c r="BE122" i="21"/>
  <c r="BE124" i="21" s="1"/>
  <c r="BE125" i="21" s="1"/>
  <c r="BD122" i="21"/>
  <c r="BD124" i="21" s="1"/>
  <c r="BC122" i="21"/>
  <c r="BC124" i="21" s="1"/>
  <c r="B423" i="21" s="1"/>
  <c r="BB122" i="21"/>
  <c r="BB124" i="21" s="1"/>
  <c r="B424" i="21" s="1"/>
  <c r="BA122" i="21"/>
  <c r="BA124" i="21" s="1"/>
  <c r="B425" i="21" s="1"/>
  <c r="AZ122" i="21"/>
  <c r="AZ124" i="21" s="1"/>
  <c r="B426" i="21" s="1"/>
  <c r="AY122" i="21"/>
  <c r="AY124" i="21" s="1"/>
  <c r="C423" i="21" s="1"/>
  <c r="AX122" i="21"/>
  <c r="AX124" i="21" s="1"/>
  <c r="C424" i="21" s="1"/>
  <c r="AW122" i="21"/>
  <c r="AW124" i="21" s="1"/>
  <c r="C425" i="21" s="1"/>
  <c r="AV122" i="21"/>
  <c r="AV124" i="21" s="1"/>
  <c r="C426" i="21" s="1"/>
  <c r="AU122" i="21"/>
  <c r="AU124" i="21" s="1"/>
  <c r="D423" i="21" s="1"/>
  <c r="AT122" i="21"/>
  <c r="AT124" i="21" s="1"/>
  <c r="D424" i="21" s="1"/>
  <c r="AS122" i="21"/>
  <c r="AS124" i="21" s="1"/>
  <c r="D425" i="21" s="1"/>
  <c r="AR122" i="21"/>
  <c r="AR124" i="21" s="1"/>
  <c r="D426" i="21" s="1"/>
  <c r="AQ122" i="21"/>
  <c r="AQ124" i="21" s="1"/>
  <c r="E423" i="21" s="1"/>
  <c r="AP122" i="21"/>
  <c r="AP124" i="21" s="1"/>
  <c r="E424" i="21" s="1"/>
  <c r="AO122" i="21"/>
  <c r="AO124" i="21" s="1"/>
  <c r="E425" i="21" s="1"/>
  <c r="AN122" i="21"/>
  <c r="AM122" i="21"/>
  <c r="AM124" i="21" s="1"/>
  <c r="F423" i="21" s="1"/>
  <c r="AL122" i="21"/>
  <c r="AL124" i="21" s="1"/>
  <c r="F424" i="21" s="1"/>
  <c r="AK122" i="21"/>
  <c r="AK124" i="21" s="1"/>
  <c r="F425" i="21" s="1"/>
  <c r="AJ122" i="21"/>
  <c r="AJ124" i="21" s="1"/>
  <c r="F426" i="21" s="1"/>
  <c r="AI122" i="21"/>
  <c r="AI124" i="21" s="1"/>
  <c r="G423" i="21" s="1"/>
  <c r="AH122" i="21"/>
  <c r="AG122" i="21"/>
  <c r="AG124" i="21" s="1"/>
  <c r="G425" i="21" s="1"/>
  <c r="AF122" i="21"/>
  <c r="AF124" i="21" s="1"/>
  <c r="G426" i="21" s="1"/>
  <c r="AE122" i="21"/>
  <c r="AE124" i="21" s="1"/>
  <c r="H423" i="21" s="1"/>
  <c r="AD122" i="21"/>
  <c r="AD124" i="21" s="1"/>
  <c r="H424" i="21" s="1"/>
  <c r="AC122" i="21"/>
  <c r="AC124" i="21" s="1"/>
  <c r="H425" i="21" s="1"/>
  <c r="AB122" i="21"/>
  <c r="AB124" i="21" s="1"/>
  <c r="H426" i="21" s="1"/>
  <c r="AA122" i="21"/>
  <c r="AA124" i="21" s="1"/>
  <c r="I423" i="21" s="1"/>
  <c r="Z122" i="21"/>
  <c r="Z124" i="21" s="1"/>
  <c r="I424" i="21" s="1"/>
  <c r="Y122" i="21"/>
  <c r="Y124" i="21" s="1"/>
  <c r="I425" i="21" s="1"/>
  <c r="X122" i="21"/>
  <c r="X124" i="21" s="1"/>
  <c r="I426" i="21" s="1"/>
  <c r="I427" i="21" s="1"/>
  <c r="W122" i="21"/>
  <c r="W124" i="21" s="1"/>
  <c r="J423" i="21" s="1"/>
  <c r="V122" i="21"/>
  <c r="V124" i="21" s="1"/>
  <c r="J424" i="21" s="1"/>
  <c r="U122" i="21"/>
  <c r="U124" i="21" s="1"/>
  <c r="J425" i="21" s="1"/>
  <c r="T122" i="21"/>
  <c r="T124" i="21" s="1"/>
  <c r="J426" i="21" s="1"/>
  <c r="S122" i="21"/>
  <c r="S124" i="21" s="1"/>
  <c r="K423" i="21" s="1"/>
  <c r="R122" i="21"/>
  <c r="R124" i="21" s="1"/>
  <c r="K424" i="21" s="1"/>
  <c r="Q122" i="21"/>
  <c r="Q124" i="21" s="1"/>
  <c r="K425" i="21" s="1"/>
  <c r="P122" i="21"/>
  <c r="P124" i="21" s="1"/>
  <c r="K426" i="21" s="1"/>
  <c r="O122" i="21"/>
  <c r="O124" i="21" s="1"/>
  <c r="L423" i="21" s="1"/>
  <c r="N122" i="21"/>
  <c r="N124" i="21" s="1"/>
  <c r="L424" i="21" s="1"/>
  <c r="M122" i="21"/>
  <c r="M124" i="21" s="1"/>
  <c r="L425" i="21" s="1"/>
  <c r="L122" i="21"/>
  <c r="L124" i="21" s="1"/>
  <c r="L426" i="21" s="1"/>
  <c r="L427" i="21" s="1"/>
  <c r="K122" i="21"/>
  <c r="K124" i="21" s="1"/>
  <c r="M423" i="21" s="1"/>
  <c r="J122" i="21"/>
  <c r="J124" i="21" s="1"/>
  <c r="M424" i="21" s="1"/>
  <c r="I122" i="21"/>
  <c r="I124" i="21" s="1"/>
  <c r="M425" i="21" s="1"/>
  <c r="H122" i="21"/>
  <c r="G122" i="21"/>
  <c r="G124" i="21" s="1"/>
  <c r="N423" i="21" s="1"/>
  <c r="F122" i="21"/>
  <c r="F124" i="21" s="1"/>
  <c r="N424" i="21" s="1"/>
  <c r="E122" i="21"/>
  <c r="E124" i="21" s="1"/>
  <c r="N425" i="21" s="1"/>
  <c r="D122" i="21"/>
  <c r="D124" i="21" s="1"/>
  <c r="N426" i="21" s="1"/>
  <c r="N427" i="21" s="1"/>
  <c r="C122" i="21"/>
  <c r="C124" i="21" s="1"/>
  <c r="O423" i="21" s="1"/>
  <c r="B122"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K123" i="21" s="1"/>
  <c r="K125" i="21" s="1"/>
  <c r="M429" i="21" s="1"/>
  <c r="J119" i="21"/>
  <c r="I119" i="21"/>
  <c r="H119" i="21"/>
  <c r="G119" i="21"/>
  <c r="F119" i="21"/>
  <c r="E119" i="21"/>
  <c r="D119" i="21"/>
  <c r="C119" i="21"/>
  <c r="B119" i="21"/>
  <c r="O674" i="32" l="1"/>
  <c r="O675" i="32"/>
  <c r="O678" i="30"/>
  <c r="O679" i="30"/>
  <c r="O675" i="30"/>
  <c r="O674" i="30"/>
  <c r="N677" i="29"/>
  <c r="N679" i="29" s="1"/>
  <c r="O676" i="29"/>
  <c r="O677" i="29" s="1"/>
  <c r="N673" i="29"/>
  <c r="N675" i="29" s="1"/>
  <c r="O672" i="29"/>
  <c r="O673" i="29" s="1"/>
  <c r="O674" i="28"/>
  <c r="O675" i="28"/>
  <c r="O678" i="28"/>
  <c r="O679" i="28"/>
  <c r="O683" i="27"/>
  <c r="O682" i="27"/>
  <c r="O675" i="27"/>
  <c r="O674" i="27"/>
  <c r="O678" i="27"/>
  <c r="O679" i="27"/>
  <c r="BD125" i="21"/>
  <c r="E397" i="21"/>
  <c r="M397" i="21"/>
  <c r="D409" i="21"/>
  <c r="L409" i="21"/>
  <c r="B496" i="21"/>
  <c r="J496" i="21"/>
  <c r="B503" i="21"/>
  <c r="C505" i="21" s="1"/>
  <c r="J503" i="21"/>
  <c r="B520" i="21"/>
  <c r="J520" i="21"/>
  <c r="E536" i="21"/>
  <c r="I605" i="21"/>
  <c r="C606" i="21"/>
  <c r="K606" i="21"/>
  <c r="E607" i="21"/>
  <c r="M607" i="21"/>
  <c r="M715" i="21"/>
  <c r="B496" i="22"/>
  <c r="J496" i="22"/>
  <c r="D496" i="22"/>
  <c r="B528" i="22"/>
  <c r="J528" i="22"/>
  <c r="N528" i="22"/>
  <c r="O530" i="22" s="1"/>
  <c r="N588" i="22"/>
  <c r="D605" i="22"/>
  <c r="L605" i="22"/>
  <c r="N606" i="22"/>
  <c r="H607" i="22"/>
  <c r="O549" i="21"/>
  <c r="C490" i="21"/>
  <c r="K490" i="21"/>
  <c r="C496" i="21"/>
  <c r="K496" i="21"/>
  <c r="C503" i="21"/>
  <c r="K503" i="21"/>
  <c r="B536" i="21"/>
  <c r="J536" i="21"/>
  <c r="K544" i="22"/>
  <c r="H688" i="21"/>
  <c r="H689" i="21" s="1"/>
  <c r="H691" i="21" s="1"/>
  <c r="H484" i="22"/>
  <c r="N567" i="21"/>
  <c r="O548" i="22"/>
  <c r="I549" i="22"/>
  <c r="K550" i="22"/>
  <c r="E478" i="22"/>
  <c r="M478" i="22"/>
  <c r="O478" i="22"/>
  <c r="E496" i="22"/>
  <c r="M496" i="22"/>
  <c r="O496" i="22"/>
  <c r="E544" i="22"/>
  <c r="G588" i="22"/>
  <c r="G603" i="22" s="1"/>
  <c r="F687" i="22"/>
  <c r="F123" i="21"/>
  <c r="N418" i="21" s="1"/>
  <c r="N123" i="21"/>
  <c r="L418" i="21" s="1"/>
  <c r="V123" i="21"/>
  <c r="J418" i="21" s="1"/>
  <c r="AD123" i="21"/>
  <c r="H418" i="21" s="1"/>
  <c r="AL123" i="21"/>
  <c r="F418" i="21" s="1"/>
  <c r="AT123" i="21"/>
  <c r="BB123" i="21"/>
  <c r="B418" i="21" s="1"/>
  <c r="F427" i="21"/>
  <c r="D427" i="21"/>
  <c r="BH125" i="21"/>
  <c r="D355" i="21"/>
  <c r="L355" i="21"/>
  <c r="D367" i="21"/>
  <c r="N385" i="21"/>
  <c r="H452" i="21"/>
  <c r="N490" i="21"/>
  <c r="O536" i="21"/>
  <c r="E588" i="21"/>
  <c r="E632" i="21" s="1"/>
  <c r="M588" i="21"/>
  <c r="O588" i="21"/>
  <c r="O590" i="21" s="1"/>
  <c r="E605" i="21"/>
  <c r="M605" i="21"/>
  <c r="G606" i="21"/>
  <c r="I607" i="21"/>
  <c r="C608" i="21"/>
  <c r="K608" i="21"/>
  <c r="H695" i="21"/>
  <c r="L704" i="21"/>
  <c r="M704" i="21" s="1"/>
  <c r="D397" i="22"/>
  <c r="L397" i="22"/>
  <c r="F472" i="22"/>
  <c r="F490" i="22"/>
  <c r="N520" i="22"/>
  <c r="H588" i="22"/>
  <c r="I590" i="22" s="1"/>
  <c r="G684" i="22"/>
  <c r="W123" i="21"/>
  <c r="AM123" i="21"/>
  <c r="F417" i="21" s="1"/>
  <c r="I409" i="21"/>
  <c r="L705" i="22"/>
  <c r="G123" i="21"/>
  <c r="O123" i="21"/>
  <c r="O125" i="21" s="1"/>
  <c r="L429" i="21" s="1"/>
  <c r="AE123" i="21"/>
  <c r="AE125" i="21" s="1"/>
  <c r="H429" i="21" s="1"/>
  <c r="AU123" i="21"/>
  <c r="AU125" i="21" s="1"/>
  <c r="D429" i="21" s="1"/>
  <c r="H123" i="21"/>
  <c r="H125" i="21" s="1"/>
  <c r="M432" i="21" s="1"/>
  <c r="M433" i="21" s="1"/>
  <c r="P123" i="21"/>
  <c r="K420" i="21" s="1"/>
  <c r="K421" i="21" s="1"/>
  <c r="X123" i="21"/>
  <c r="X125" i="21" s="1"/>
  <c r="I432" i="21" s="1"/>
  <c r="I433" i="21" s="1"/>
  <c r="AF123" i="21"/>
  <c r="AN123" i="21"/>
  <c r="AN125" i="21" s="1"/>
  <c r="E432" i="21" s="1"/>
  <c r="E433" i="21" s="1"/>
  <c r="AV123" i="21"/>
  <c r="F355" i="21"/>
  <c r="N355" i="21"/>
  <c r="F367" i="21"/>
  <c r="D373" i="21"/>
  <c r="L373" i="21"/>
  <c r="D391" i="21"/>
  <c r="L391" i="21"/>
  <c r="C397" i="21"/>
  <c r="K397" i="21"/>
  <c r="B458" i="21"/>
  <c r="J458" i="21"/>
  <c r="O567" i="21"/>
  <c r="G581" i="21"/>
  <c r="O581" i="21"/>
  <c r="G605" i="21"/>
  <c r="O605" i="21"/>
  <c r="C607" i="21"/>
  <c r="K607" i="21"/>
  <c r="E608" i="21"/>
  <c r="G427" i="22"/>
  <c r="C548" i="21"/>
  <c r="M549" i="21"/>
  <c r="O550" i="21"/>
  <c r="I472" i="21"/>
  <c r="I478" i="21"/>
  <c r="I484" i="21"/>
  <c r="H567" i="21"/>
  <c r="N581" i="21"/>
  <c r="I472" i="22"/>
  <c r="I503" i="22"/>
  <c r="I536" i="22"/>
  <c r="G607" i="22"/>
  <c r="H688" i="22"/>
  <c r="H689" i="22" s="1"/>
  <c r="H691" i="22" s="1"/>
  <c r="N673" i="26"/>
  <c r="N675" i="26" s="1"/>
  <c r="O672" i="26"/>
  <c r="O673" i="26" s="1"/>
  <c r="O678" i="25"/>
  <c r="O679" i="25"/>
  <c r="M673" i="25"/>
  <c r="M675" i="25" s="1"/>
  <c r="N672" i="25"/>
  <c r="M677" i="24"/>
  <c r="M679" i="24" s="1"/>
  <c r="N676" i="24"/>
  <c r="O687" i="24"/>
  <c r="O686" i="24"/>
  <c r="O680" i="24"/>
  <c r="O681" i="24" s="1"/>
  <c r="N681" i="24"/>
  <c r="N683" i="24" s="1"/>
  <c r="M673" i="24"/>
  <c r="M675" i="24" s="1"/>
  <c r="N672" i="24"/>
  <c r="M680" i="23"/>
  <c r="L681" i="23"/>
  <c r="L683" i="23" s="1"/>
  <c r="M685" i="23"/>
  <c r="M687" i="23" s="1"/>
  <c r="N684" i="23"/>
  <c r="L677" i="23"/>
  <c r="L679" i="23" s="1"/>
  <c r="M676" i="23"/>
  <c r="J673" i="23"/>
  <c r="J675" i="23" s="1"/>
  <c r="K672" i="23"/>
  <c r="N689" i="23"/>
  <c r="N691" i="23" s="1"/>
  <c r="O688" i="23"/>
  <c r="O689" i="23" s="1"/>
  <c r="O717" i="22"/>
  <c r="O718" i="22" s="1"/>
  <c r="F680" i="22"/>
  <c r="G680" i="22" s="1"/>
  <c r="N717" i="22"/>
  <c r="B607" i="22"/>
  <c r="B605" i="22"/>
  <c r="J605" i="22"/>
  <c r="D606" i="22"/>
  <c r="L606" i="22"/>
  <c r="F607" i="22"/>
  <c r="N607" i="22"/>
  <c r="H608" i="22"/>
  <c r="C605" i="22"/>
  <c r="K605" i="22"/>
  <c r="O607" i="22"/>
  <c r="I608" i="22"/>
  <c r="K606" i="22"/>
  <c r="E607" i="22"/>
  <c r="G608" i="22"/>
  <c r="F606" i="22"/>
  <c r="N544" i="22"/>
  <c r="M547" i="22"/>
  <c r="K549" i="22"/>
  <c r="I548" i="22"/>
  <c r="M550" i="22"/>
  <c r="M558" i="22" s="1"/>
  <c r="H465" i="22"/>
  <c r="J548" i="22"/>
  <c r="J571" i="22" s="1"/>
  <c r="L549" i="22"/>
  <c r="L557" i="22" s="1"/>
  <c r="N550" i="22"/>
  <c r="G472" i="22"/>
  <c r="F478" i="22"/>
  <c r="H478" i="22"/>
  <c r="E484" i="22"/>
  <c r="M484" i="22"/>
  <c r="O484" i="22"/>
  <c r="N490" i="22"/>
  <c r="C496" i="22"/>
  <c r="K496" i="22"/>
  <c r="H528" i="22"/>
  <c r="I507" i="22"/>
  <c r="I547" i="22" s="1"/>
  <c r="C508" i="22"/>
  <c r="C548" i="22" s="1"/>
  <c r="C556" i="22" s="1"/>
  <c r="K508" i="22"/>
  <c r="K548" i="22" s="1"/>
  <c r="K556" i="22" s="1"/>
  <c r="E509" i="22"/>
  <c r="E549" i="22" s="1"/>
  <c r="E557" i="22" s="1"/>
  <c r="M509" i="22"/>
  <c r="M549" i="22" s="1"/>
  <c r="M557" i="22" s="1"/>
  <c r="G510" i="22"/>
  <c r="G550" i="22" s="1"/>
  <c r="O510" i="22"/>
  <c r="O550" i="22" s="1"/>
  <c r="H472" i="22"/>
  <c r="G478" i="22"/>
  <c r="E490" i="22"/>
  <c r="M490" i="22"/>
  <c r="L496" i="22"/>
  <c r="N496" i="22"/>
  <c r="C503" i="22"/>
  <c r="K503" i="22"/>
  <c r="G507" i="22"/>
  <c r="G547" i="22" s="1"/>
  <c r="I520" i="22"/>
  <c r="I528" i="22"/>
  <c r="J530" i="22" s="1"/>
  <c r="H544" i="22"/>
  <c r="L567" i="22"/>
  <c r="C581" i="22"/>
  <c r="K581" i="22"/>
  <c r="B588" i="22"/>
  <c r="J588" i="22"/>
  <c r="E567" i="22"/>
  <c r="M567" i="22"/>
  <c r="O567" i="22"/>
  <c r="C588" i="22"/>
  <c r="C649" i="22" s="1"/>
  <c r="K588" i="22"/>
  <c r="K603" i="22" s="1"/>
  <c r="H550" i="22"/>
  <c r="K547" i="22"/>
  <c r="M548" i="22"/>
  <c r="I550" i="22"/>
  <c r="B472" i="22"/>
  <c r="J472" i="22"/>
  <c r="I478" i="22"/>
  <c r="G490" i="22"/>
  <c r="F496" i="22"/>
  <c r="E503" i="22"/>
  <c r="M503" i="22"/>
  <c r="C520" i="22"/>
  <c r="K520" i="22"/>
  <c r="C528" i="22"/>
  <c r="K528" i="22"/>
  <c r="B536" i="22"/>
  <c r="J536" i="22"/>
  <c r="F567" i="22"/>
  <c r="N567" i="22"/>
  <c r="M581" i="22"/>
  <c r="J547" i="22"/>
  <c r="J570" i="22" s="1"/>
  <c r="L548" i="22"/>
  <c r="N549" i="22"/>
  <c r="N572" i="22" s="1"/>
  <c r="C472" i="22"/>
  <c r="K472" i="22"/>
  <c r="I484" i="22"/>
  <c r="H490" i="22"/>
  <c r="G496" i="22"/>
  <c r="F503" i="22"/>
  <c r="F505" i="22" s="1"/>
  <c r="N503" i="22"/>
  <c r="D528" i="22"/>
  <c r="C544" i="22"/>
  <c r="G544" i="22"/>
  <c r="G567" i="22"/>
  <c r="G568" i="22" s="1"/>
  <c r="N581" i="22"/>
  <c r="O588" i="22"/>
  <c r="I490" i="22"/>
  <c r="G503" i="22"/>
  <c r="E520" i="22"/>
  <c r="M520" i="22"/>
  <c r="N522" i="22" s="1"/>
  <c r="O520" i="22"/>
  <c r="E528" i="22"/>
  <c r="M528" i="22"/>
  <c r="O528" i="22"/>
  <c r="D536" i="22"/>
  <c r="D538" i="22" s="1"/>
  <c r="L536" i="22"/>
  <c r="N536" i="22"/>
  <c r="E465" i="22"/>
  <c r="M465" i="22"/>
  <c r="L472" i="22"/>
  <c r="N472" i="22"/>
  <c r="C478" i="22"/>
  <c r="K478" i="22"/>
  <c r="B484" i="22"/>
  <c r="J484" i="22"/>
  <c r="F547" i="22"/>
  <c r="F555" i="22" s="1"/>
  <c r="N547" i="22"/>
  <c r="H548" i="22"/>
  <c r="B549" i="22"/>
  <c r="B557" i="22" s="1"/>
  <c r="J549" i="22"/>
  <c r="D550" i="22"/>
  <c r="D573" i="22" s="1"/>
  <c r="L550" i="22"/>
  <c r="E472" i="22"/>
  <c r="M472" i="22"/>
  <c r="M597" i="22" s="1"/>
  <c r="O472" i="22"/>
  <c r="D478" i="22"/>
  <c r="L478" i="22"/>
  <c r="C484" i="22"/>
  <c r="K484" i="22"/>
  <c r="B490" i="22"/>
  <c r="J490" i="22"/>
  <c r="D490" i="22"/>
  <c r="I496" i="22"/>
  <c r="H503" i="22"/>
  <c r="F520" i="22"/>
  <c r="G522" i="22" s="1"/>
  <c r="F528" i="22"/>
  <c r="E536" i="22"/>
  <c r="E538" i="22" s="1"/>
  <c r="M536" i="22"/>
  <c r="M538" i="22" s="1"/>
  <c r="O536" i="22"/>
  <c r="O537" i="22" s="1"/>
  <c r="O426" i="22"/>
  <c r="O427" i="22" s="1"/>
  <c r="H361" i="22"/>
  <c r="B409" i="22"/>
  <c r="H427" i="22"/>
  <c r="H373" i="22"/>
  <c r="F397" i="22"/>
  <c r="N397" i="22"/>
  <c r="B373" i="22"/>
  <c r="J373" i="22"/>
  <c r="B379" i="22"/>
  <c r="J379" i="22"/>
  <c r="B385" i="22"/>
  <c r="J385" i="22"/>
  <c r="O669" i="21"/>
  <c r="F687" i="21"/>
  <c r="F680" i="21"/>
  <c r="G680" i="21" s="1"/>
  <c r="G684" i="21"/>
  <c r="G685" i="21" s="1"/>
  <c r="G687" i="21" s="1"/>
  <c r="N717" i="21"/>
  <c r="L705" i="21"/>
  <c r="B608" i="21"/>
  <c r="O606" i="21"/>
  <c r="L605" i="21"/>
  <c r="H607" i="21"/>
  <c r="N606" i="21"/>
  <c r="M608" i="21"/>
  <c r="J608" i="21"/>
  <c r="F606" i="21"/>
  <c r="C605" i="21"/>
  <c r="K605" i="21"/>
  <c r="E606" i="21"/>
  <c r="M606" i="21"/>
  <c r="G607" i="21"/>
  <c r="O607" i="21"/>
  <c r="D544" i="21"/>
  <c r="L544" i="21"/>
  <c r="O544" i="21"/>
  <c r="N544" i="21"/>
  <c r="M544" i="21"/>
  <c r="M545" i="21" s="1"/>
  <c r="K544" i="21"/>
  <c r="I544" i="21"/>
  <c r="G544" i="21"/>
  <c r="E544" i="21"/>
  <c r="C544" i="21"/>
  <c r="E549" i="21"/>
  <c r="F549" i="21"/>
  <c r="C465" i="21"/>
  <c r="C642" i="21" s="1"/>
  <c r="K472" i="21"/>
  <c r="J538" i="21"/>
  <c r="D465" i="21"/>
  <c r="L465" i="21"/>
  <c r="N548" i="21"/>
  <c r="H549" i="21"/>
  <c r="B550" i="21"/>
  <c r="J550" i="21"/>
  <c r="J573" i="21" s="1"/>
  <c r="D472" i="21"/>
  <c r="L472" i="21"/>
  <c r="N472" i="21"/>
  <c r="D478" i="21"/>
  <c r="L478" i="21"/>
  <c r="D484" i="21"/>
  <c r="L484" i="21"/>
  <c r="N484" i="21"/>
  <c r="D490" i="21"/>
  <c r="L490" i="21"/>
  <c r="D496" i="21"/>
  <c r="L496" i="21"/>
  <c r="N496" i="21"/>
  <c r="D503" i="21"/>
  <c r="L503" i="21"/>
  <c r="N520" i="21"/>
  <c r="N521" i="21" s="1"/>
  <c r="C528" i="21"/>
  <c r="K528" i="21"/>
  <c r="I581" i="21"/>
  <c r="G588" i="21"/>
  <c r="I547" i="21"/>
  <c r="G550" i="21"/>
  <c r="B547" i="21"/>
  <c r="L548" i="21"/>
  <c r="L556" i="21" s="1"/>
  <c r="K465" i="21"/>
  <c r="M548" i="21"/>
  <c r="I550" i="21"/>
  <c r="I573" i="21" s="1"/>
  <c r="C484" i="21"/>
  <c r="F548" i="21"/>
  <c r="E547" i="21"/>
  <c r="M547" i="21"/>
  <c r="M555" i="21" s="1"/>
  <c r="G548" i="21"/>
  <c r="G556" i="21" s="1"/>
  <c r="O548" i="21"/>
  <c r="I549" i="21"/>
  <c r="I557" i="21" s="1"/>
  <c r="C550" i="21"/>
  <c r="K550" i="21"/>
  <c r="E472" i="21"/>
  <c r="M472" i="21"/>
  <c r="O472" i="21"/>
  <c r="E478" i="21"/>
  <c r="M478" i="21"/>
  <c r="O478" i="21"/>
  <c r="E484" i="21"/>
  <c r="M484" i="21"/>
  <c r="O484" i="21"/>
  <c r="E490" i="21"/>
  <c r="M490" i="21"/>
  <c r="E496" i="21"/>
  <c r="M496" i="21"/>
  <c r="O496" i="21"/>
  <c r="E503" i="21"/>
  <c r="M503" i="21"/>
  <c r="O503" i="21"/>
  <c r="E520" i="21"/>
  <c r="O520" i="21"/>
  <c r="D528" i="21"/>
  <c r="D530" i="21" s="1"/>
  <c r="L528" i="21"/>
  <c r="N528" i="21"/>
  <c r="D536" i="21"/>
  <c r="L536" i="21"/>
  <c r="C567" i="21"/>
  <c r="K567" i="21"/>
  <c r="B581" i="21"/>
  <c r="J581" i="21"/>
  <c r="H588" i="21"/>
  <c r="H550" i="21"/>
  <c r="H558" i="21" s="1"/>
  <c r="K478" i="21"/>
  <c r="K484" i="21"/>
  <c r="F547" i="21"/>
  <c r="H548" i="21"/>
  <c r="J549" i="21"/>
  <c r="J572" i="21" s="1"/>
  <c r="L550" i="21"/>
  <c r="L558" i="21" s="1"/>
  <c r="E528" i="21"/>
  <c r="M528" i="21"/>
  <c r="M536" i="21"/>
  <c r="D567" i="21"/>
  <c r="L567" i="21"/>
  <c r="C581" i="21"/>
  <c r="K581" i="21"/>
  <c r="I588" i="21"/>
  <c r="I634" i="21" s="1"/>
  <c r="D548" i="21"/>
  <c r="D556" i="21" s="1"/>
  <c r="N549" i="21"/>
  <c r="E548" i="21"/>
  <c r="G549" i="21"/>
  <c r="C472" i="21"/>
  <c r="C478" i="21"/>
  <c r="N547" i="21"/>
  <c r="B549" i="21"/>
  <c r="B557" i="21" s="1"/>
  <c r="D550" i="21"/>
  <c r="D573" i="21" s="1"/>
  <c r="F472" i="21"/>
  <c r="F478" i="21"/>
  <c r="N478" i="21"/>
  <c r="F484" i="21"/>
  <c r="F490" i="21"/>
  <c r="F496" i="21"/>
  <c r="F503" i="21"/>
  <c r="F643" i="21" s="1"/>
  <c r="N503" i="21"/>
  <c r="N643" i="21" s="1"/>
  <c r="G547" i="21"/>
  <c r="O547" i="21"/>
  <c r="I548" i="21"/>
  <c r="C549" i="21"/>
  <c r="K549" i="21"/>
  <c r="K572" i="21" s="1"/>
  <c r="E550" i="21"/>
  <c r="M550" i="21"/>
  <c r="M573" i="21" s="1"/>
  <c r="G472" i="21"/>
  <c r="G478" i="21"/>
  <c r="G484" i="21"/>
  <c r="G490" i="21"/>
  <c r="G496" i="21"/>
  <c r="G503" i="21"/>
  <c r="G644" i="21" s="1"/>
  <c r="G520" i="21"/>
  <c r="F528" i="21"/>
  <c r="F530" i="21" s="1"/>
  <c r="F536" i="21"/>
  <c r="F538" i="21" s="1"/>
  <c r="N536" i="21"/>
  <c r="O538" i="21" s="1"/>
  <c r="E567" i="21"/>
  <c r="M567" i="21"/>
  <c r="B588" i="21"/>
  <c r="J588" i="21"/>
  <c r="K548" i="21"/>
  <c r="J547" i="21"/>
  <c r="J555" i="21" s="1"/>
  <c r="H547" i="21"/>
  <c r="H570" i="21" s="1"/>
  <c r="B548" i="21"/>
  <c r="J548" i="21"/>
  <c r="D549" i="21"/>
  <c r="L549" i="21"/>
  <c r="F550" i="21"/>
  <c r="F573" i="21" s="1"/>
  <c r="N550" i="21"/>
  <c r="H472" i="21"/>
  <c r="H478" i="21"/>
  <c r="H484" i="21"/>
  <c r="H490" i="21"/>
  <c r="H496" i="21"/>
  <c r="H503" i="21"/>
  <c r="H520" i="21"/>
  <c r="H522" i="21" s="1"/>
  <c r="G528" i="21"/>
  <c r="O528" i="21"/>
  <c r="F567" i="21"/>
  <c r="E581" i="21"/>
  <c r="M581" i="21"/>
  <c r="C588" i="21"/>
  <c r="C603" i="21" s="1"/>
  <c r="K588" i="21"/>
  <c r="K603" i="21" s="1"/>
  <c r="I490" i="21"/>
  <c r="I496" i="21"/>
  <c r="I503" i="21"/>
  <c r="I644" i="21" s="1"/>
  <c r="H536" i="21"/>
  <c r="I538" i="21" s="1"/>
  <c r="G567" i="21"/>
  <c r="H409" i="21"/>
  <c r="I420" i="21"/>
  <c r="O426" i="21"/>
  <c r="H439" i="21"/>
  <c r="AV125" i="21"/>
  <c r="C432" i="21" s="1"/>
  <c r="C639" i="21" s="1"/>
  <c r="BI125" i="21"/>
  <c r="D417" i="21"/>
  <c r="L417" i="21"/>
  <c r="I439" i="21"/>
  <c r="I452" i="21"/>
  <c r="G125" i="21"/>
  <c r="N429" i="21" s="1"/>
  <c r="I123" i="21"/>
  <c r="Q123" i="21"/>
  <c r="Y123" i="21"/>
  <c r="AG123" i="21"/>
  <c r="AO123" i="21"/>
  <c r="AW123" i="21"/>
  <c r="BJ125" i="21"/>
  <c r="I397" i="21"/>
  <c r="E415" i="21"/>
  <c r="M415" i="21"/>
  <c r="M417" i="21"/>
  <c r="C420" i="21"/>
  <c r="C421" i="21" s="1"/>
  <c r="B439" i="21"/>
  <c r="J439" i="21"/>
  <c r="B445" i="21"/>
  <c r="J445" i="21"/>
  <c r="AF125" i="21"/>
  <c r="G432" i="21" s="1"/>
  <c r="G433" i="21" s="1"/>
  <c r="B123" i="21"/>
  <c r="J123" i="21"/>
  <c r="R123" i="21"/>
  <c r="Z123" i="21"/>
  <c r="AH123" i="21"/>
  <c r="AP123" i="21"/>
  <c r="AX123" i="21"/>
  <c r="BC125" i="21"/>
  <c r="B429" i="21" s="1"/>
  <c r="BK125" i="21"/>
  <c r="H367" i="21"/>
  <c r="C409" i="21"/>
  <c r="K409" i="21"/>
  <c r="J409" i="21"/>
  <c r="N417" i="21"/>
  <c r="C445" i="21"/>
  <c r="K445" i="21"/>
  <c r="AI123" i="21"/>
  <c r="H385" i="21"/>
  <c r="E420" i="21"/>
  <c r="M420" i="21"/>
  <c r="D445" i="21"/>
  <c r="L445" i="21"/>
  <c r="D452" i="21"/>
  <c r="L452" i="21"/>
  <c r="W125" i="21"/>
  <c r="J429" i="21" s="1"/>
  <c r="P125" i="21"/>
  <c r="K432" i="21" s="1"/>
  <c r="K433" i="21" s="1"/>
  <c r="AA123" i="21"/>
  <c r="AY123" i="21"/>
  <c r="D123" i="21"/>
  <c r="N420" i="21" s="1"/>
  <c r="N421" i="21" s="1"/>
  <c r="L123" i="21"/>
  <c r="L420" i="21" s="1"/>
  <c r="L421" i="21" s="1"/>
  <c r="T123" i="21"/>
  <c r="J420" i="21" s="1"/>
  <c r="J421" i="21" s="1"/>
  <c r="AB123" i="21"/>
  <c r="H420" i="21" s="1"/>
  <c r="H421" i="21" s="1"/>
  <c r="AJ123" i="21"/>
  <c r="F420" i="21" s="1"/>
  <c r="F421" i="21" s="1"/>
  <c r="AR123" i="21"/>
  <c r="D420" i="21" s="1"/>
  <c r="D421" i="21" s="1"/>
  <c r="AZ123" i="21"/>
  <c r="B420" i="21" s="1"/>
  <c r="B421" i="21" s="1"/>
  <c r="I385" i="21"/>
  <c r="D397" i="21"/>
  <c r="L397" i="21"/>
  <c r="H415" i="21"/>
  <c r="E439" i="21"/>
  <c r="M439" i="21"/>
  <c r="E452" i="21"/>
  <c r="M452" i="21"/>
  <c r="C123" i="21"/>
  <c r="E123" i="21"/>
  <c r="U123" i="21"/>
  <c r="AK123" i="21"/>
  <c r="F419" i="21" s="1"/>
  <c r="BA123" i="21"/>
  <c r="B419" i="21" s="1"/>
  <c r="I391" i="21"/>
  <c r="F409" i="21"/>
  <c r="N409" i="21"/>
  <c r="I415" i="21"/>
  <c r="G420" i="21"/>
  <c r="G421" i="21" s="1"/>
  <c r="F452" i="21"/>
  <c r="N452" i="21"/>
  <c r="AM125" i="21"/>
  <c r="F429" i="21" s="1"/>
  <c r="S123" i="21"/>
  <c r="AQ123" i="21"/>
  <c r="M123" i="21"/>
  <c r="AC123" i="21"/>
  <c r="H419" i="21" s="1"/>
  <c r="AS123" i="21"/>
  <c r="D419" i="21" s="1"/>
  <c r="F125" i="21"/>
  <c r="N430" i="21" s="1"/>
  <c r="V125" i="21"/>
  <c r="J430" i="21" s="1"/>
  <c r="AD125" i="21"/>
  <c r="H430" i="21" s="1"/>
  <c r="AL125" i="21"/>
  <c r="F430" i="21" s="1"/>
  <c r="AT125" i="21"/>
  <c r="D430" i="21" s="1"/>
  <c r="BB125" i="21"/>
  <c r="B430" i="21" s="1"/>
  <c r="H355" i="21"/>
  <c r="G409" i="21"/>
  <c r="O409" i="21"/>
  <c r="B415" i="21"/>
  <c r="J415" i="21"/>
  <c r="B417" i="21"/>
  <c r="J417" i="21"/>
  <c r="D418" i="21"/>
  <c r="G445" i="21"/>
  <c r="O445" i="21"/>
  <c r="I409" i="22"/>
  <c r="E123" i="22"/>
  <c r="E125" i="22" s="1"/>
  <c r="N431" i="22" s="1"/>
  <c r="M123" i="22"/>
  <c r="M125" i="22" s="1"/>
  <c r="L431" i="22" s="1"/>
  <c r="U123" i="22"/>
  <c r="U125" i="22" s="1"/>
  <c r="J431" i="22" s="1"/>
  <c r="AC123" i="22"/>
  <c r="AC125" i="22" s="1"/>
  <c r="H431" i="22" s="1"/>
  <c r="AK123" i="22"/>
  <c r="AK125" i="22" s="1"/>
  <c r="F431" i="22" s="1"/>
  <c r="AS123" i="22"/>
  <c r="AS125" i="22" s="1"/>
  <c r="D431" i="22" s="1"/>
  <c r="BA123" i="22"/>
  <c r="BA125" i="22" s="1"/>
  <c r="B431" i="22" s="1"/>
  <c r="I361" i="22"/>
  <c r="J391" i="22"/>
  <c r="K445" i="22"/>
  <c r="F123" i="22"/>
  <c r="F125" i="22" s="1"/>
  <c r="N430" i="22" s="1"/>
  <c r="N123" i="22"/>
  <c r="N125" i="22" s="1"/>
  <c r="L430" i="22" s="1"/>
  <c r="V123" i="22"/>
  <c r="V125" i="22" s="1"/>
  <c r="J430" i="22" s="1"/>
  <c r="AD123" i="22"/>
  <c r="AD125" i="22" s="1"/>
  <c r="H430" i="22" s="1"/>
  <c r="AL123" i="22"/>
  <c r="AL125" i="22" s="1"/>
  <c r="F430" i="22" s="1"/>
  <c r="AT123" i="22"/>
  <c r="AT125" i="22" s="1"/>
  <c r="D430" i="22" s="1"/>
  <c r="BB123" i="22"/>
  <c r="BB125" i="22" s="1"/>
  <c r="B430" i="22" s="1"/>
  <c r="J427" i="22"/>
  <c r="B427" i="22"/>
  <c r="B361" i="22"/>
  <c r="J361" i="22"/>
  <c r="I397" i="22"/>
  <c r="I391" i="22"/>
  <c r="W123" i="22"/>
  <c r="J417" i="22" s="1"/>
  <c r="B397" i="22"/>
  <c r="J397" i="22"/>
  <c r="E445" i="22"/>
  <c r="M445" i="22"/>
  <c r="B355" i="22"/>
  <c r="I367" i="22"/>
  <c r="F458" i="22"/>
  <c r="N458" i="22"/>
  <c r="D415" i="22"/>
  <c r="L415" i="22"/>
  <c r="I355" i="22"/>
  <c r="B367" i="22"/>
  <c r="J367" i="22"/>
  <c r="J355" i="22"/>
  <c r="I373" i="22"/>
  <c r="I379" i="22"/>
  <c r="G391" i="22"/>
  <c r="O391" i="22"/>
  <c r="N415" i="22"/>
  <c r="J418" i="22"/>
  <c r="B418" i="22"/>
  <c r="AE123" i="22"/>
  <c r="H417" i="22" s="1"/>
  <c r="AM123" i="22"/>
  <c r="F417" i="22" s="1"/>
  <c r="AU123" i="22"/>
  <c r="D417" i="22" s="1"/>
  <c r="H379" i="22"/>
  <c r="H418" i="22"/>
  <c r="B419" i="22"/>
  <c r="G123" i="22"/>
  <c r="N417" i="22" s="1"/>
  <c r="H123" i="22"/>
  <c r="P123" i="22"/>
  <c r="X123" i="22"/>
  <c r="AF123" i="22"/>
  <c r="J123" i="22"/>
  <c r="AP123" i="22"/>
  <c r="H391" i="22"/>
  <c r="C397" i="22"/>
  <c r="H397" i="22"/>
  <c r="G415" i="22"/>
  <c r="O415" i="22"/>
  <c r="G439" i="22"/>
  <c r="Q123" i="22"/>
  <c r="AW123" i="22"/>
  <c r="C409" i="22"/>
  <c r="C415" i="22"/>
  <c r="D419" i="22"/>
  <c r="E458" i="22"/>
  <c r="Y123" i="22"/>
  <c r="B123" i="22"/>
  <c r="B125" i="22" s="1"/>
  <c r="R123" i="22"/>
  <c r="K418" i="22" s="1"/>
  <c r="Z123" i="22"/>
  <c r="I418" i="22" s="1"/>
  <c r="AH123" i="22"/>
  <c r="G418" i="22" s="1"/>
  <c r="AX123" i="22"/>
  <c r="C418" i="22" s="1"/>
  <c r="H367" i="22"/>
  <c r="D409" i="22"/>
  <c r="L409" i="22"/>
  <c r="I415" i="22"/>
  <c r="I439" i="22"/>
  <c r="I445" i="22"/>
  <c r="AV123" i="22"/>
  <c r="AG123" i="22"/>
  <c r="C373" i="22"/>
  <c r="K373" i="22"/>
  <c r="C391" i="22"/>
  <c r="K391" i="22"/>
  <c r="M409" i="22"/>
  <c r="B415" i="22"/>
  <c r="J415" i="22"/>
  <c r="D418" i="22"/>
  <c r="F419" i="22"/>
  <c r="O123" i="22"/>
  <c r="L417" i="22" s="1"/>
  <c r="AN123" i="22"/>
  <c r="I123" i="22"/>
  <c r="AO123" i="22"/>
  <c r="BJ125" i="22"/>
  <c r="I385" i="22"/>
  <c r="K452" i="22"/>
  <c r="H385" i="22"/>
  <c r="F418" i="22"/>
  <c r="N418" i="22"/>
  <c r="H419" i="22"/>
  <c r="G125" i="22"/>
  <c r="N429" i="22" s="1"/>
  <c r="AE125" i="22"/>
  <c r="H429" i="22" s="1"/>
  <c r="BF125" i="22"/>
  <c r="Z125" i="22"/>
  <c r="I430" i="22" s="1"/>
  <c r="AX125" i="22"/>
  <c r="C430" i="22" s="1"/>
  <c r="O642" i="22"/>
  <c r="O511" i="22"/>
  <c r="I556" i="22"/>
  <c r="I571" i="22"/>
  <c r="E558" i="22"/>
  <c r="E573" i="22"/>
  <c r="M573" i="22"/>
  <c r="W125" i="22"/>
  <c r="J429" i="22" s="1"/>
  <c r="BC125" i="22"/>
  <c r="B429" i="22" s="1"/>
  <c r="BK125" i="22"/>
  <c r="D636" i="22"/>
  <c r="D637" i="22"/>
  <c r="D379" i="22"/>
  <c r="L636" i="22"/>
  <c r="L637" i="22"/>
  <c r="L379" i="22"/>
  <c r="BD125" i="22"/>
  <c r="C123" i="22"/>
  <c r="K123" i="22"/>
  <c r="S123" i="22"/>
  <c r="AA123" i="22"/>
  <c r="AI123" i="22"/>
  <c r="AQ123" i="22"/>
  <c r="AY123" i="22"/>
  <c r="D123" i="22"/>
  <c r="L123" i="22"/>
  <c r="T123" i="22"/>
  <c r="AB123" i="22"/>
  <c r="AJ123" i="22"/>
  <c r="AR123" i="22"/>
  <c r="AZ123" i="22"/>
  <c r="H643" i="22"/>
  <c r="H644" i="22"/>
  <c r="H504" i="22"/>
  <c r="H505" i="22"/>
  <c r="F530" i="22"/>
  <c r="D452" i="22"/>
  <c r="D458" i="22"/>
  <c r="L452" i="22"/>
  <c r="L458" i="22"/>
  <c r="L439" i="22"/>
  <c r="N445" i="22"/>
  <c r="N570" i="22"/>
  <c r="N555" i="22"/>
  <c r="H571" i="22"/>
  <c r="H556" i="22"/>
  <c r="B572" i="22"/>
  <c r="J557" i="22"/>
  <c r="J572" i="22"/>
  <c r="L573" i="22"/>
  <c r="L558" i="22"/>
  <c r="F644" i="22"/>
  <c r="N643" i="22"/>
  <c r="N644" i="22"/>
  <c r="N505" i="22"/>
  <c r="C557" i="22"/>
  <c r="C572" i="22"/>
  <c r="E637" i="22"/>
  <c r="E636" i="22"/>
  <c r="M637" i="22"/>
  <c r="M636" i="22"/>
  <c r="G409" i="22"/>
  <c r="N439" i="22"/>
  <c r="B452" i="22"/>
  <c r="G458" i="22"/>
  <c r="G643" i="22"/>
  <c r="G644" i="22"/>
  <c r="G504" i="22"/>
  <c r="O643" i="22"/>
  <c r="O644" i="22"/>
  <c r="O504" i="22"/>
  <c r="O505" i="22"/>
  <c r="E570" i="22"/>
  <c r="E555" i="22"/>
  <c r="I572" i="22"/>
  <c r="I557" i="22"/>
  <c r="G521" i="22"/>
  <c r="O568" i="22"/>
  <c r="F636" i="22"/>
  <c r="F637" i="22"/>
  <c r="N636" i="22"/>
  <c r="N637" i="22"/>
  <c r="D391" i="22"/>
  <c r="L391" i="22"/>
  <c r="F415" i="22"/>
  <c r="F427" i="22"/>
  <c r="N427" i="22"/>
  <c r="C439" i="22"/>
  <c r="O439" i="22"/>
  <c r="G445" i="22"/>
  <c r="O445" i="22"/>
  <c r="I452" i="22"/>
  <c r="C452" i="22"/>
  <c r="M458" i="22"/>
  <c r="H658" i="22"/>
  <c r="H642" i="22"/>
  <c r="H597" i="22"/>
  <c r="H466" i="22"/>
  <c r="H511" i="22"/>
  <c r="B556" i="22"/>
  <c r="B571" i="22"/>
  <c r="J556" i="22"/>
  <c r="D557" i="22"/>
  <c r="D572" i="22"/>
  <c r="F558" i="22"/>
  <c r="F573" i="22"/>
  <c r="N558" i="22"/>
  <c r="N573" i="22"/>
  <c r="G555" i="22"/>
  <c r="G570" i="22"/>
  <c r="K557" i="22"/>
  <c r="K572" i="22"/>
  <c r="H520" i="22"/>
  <c r="I522" i="22" s="1"/>
  <c r="C530" i="22"/>
  <c r="K530" i="22"/>
  <c r="M570" i="22"/>
  <c r="M555" i="22"/>
  <c r="G636" i="22"/>
  <c r="G637" i="22"/>
  <c r="O637" i="22"/>
  <c r="O636" i="22"/>
  <c r="J409" i="22"/>
  <c r="D439" i="22"/>
  <c r="E452" i="22"/>
  <c r="C648" i="22"/>
  <c r="C655" i="22" s="1"/>
  <c r="C458" i="22"/>
  <c r="K648" i="22"/>
  <c r="K655" i="22" s="1"/>
  <c r="K458" i="22"/>
  <c r="O458" i="22"/>
  <c r="I555" i="22"/>
  <c r="I570" i="22"/>
  <c r="M572" i="22"/>
  <c r="G558" i="22"/>
  <c r="G573" i="22"/>
  <c r="D484" i="22"/>
  <c r="L484" i="22"/>
  <c r="I644" i="22"/>
  <c r="I643" i="22"/>
  <c r="I505" i="22"/>
  <c r="H536" i="22"/>
  <c r="I538" i="22" s="1"/>
  <c r="O571" i="22"/>
  <c r="O556" i="22"/>
  <c r="C632" i="22"/>
  <c r="K590" i="22"/>
  <c r="N632" i="22"/>
  <c r="N649" i="22"/>
  <c r="N634" i="22"/>
  <c r="H637" i="22"/>
  <c r="H636" i="22"/>
  <c r="D385" i="22"/>
  <c r="L385" i="22"/>
  <c r="F391" i="22"/>
  <c r="H409" i="22"/>
  <c r="H415" i="22"/>
  <c r="L427" i="22"/>
  <c r="B439" i="22"/>
  <c r="J439" i="22"/>
  <c r="F439" i="22"/>
  <c r="F445" i="22"/>
  <c r="H452" i="22"/>
  <c r="B570" i="22"/>
  <c r="B555" i="22"/>
  <c r="J555" i="22"/>
  <c r="D571" i="22"/>
  <c r="D556" i="22"/>
  <c r="L571" i="22"/>
  <c r="L556" i="22"/>
  <c r="F572" i="22"/>
  <c r="F557" i="22"/>
  <c r="H573" i="22"/>
  <c r="H558" i="22"/>
  <c r="G642" i="22"/>
  <c r="G658" i="22"/>
  <c r="B503" i="22"/>
  <c r="C505" i="22" s="1"/>
  <c r="J503" i="22"/>
  <c r="O507" i="22"/>
  <c r="O547" i="22" s="1"/>
  <c r="B520" i="22"/>
  <c r="J520" i="22"/>
  <c r="M529" i="22"/>
  <c r="O529" i="22"/>
  <c r="C573" i="22"/>
  <c r="C558" i="22"/>
  <c r="I636" i="22"/>
  <c r="I637" i="22"/>
  <c r="E415" i="22"/>
  <c r="M415" i="22"/>
  <c r="I427" i="22"/>
  <c r="H445" i="22"/>
  <c r="J452" i="22"/>
  <c r="C570" i="22"/>
  <c r="C555" i="22"/>
  <c r="K570" i="22"/>
  <c r="K555" i="22"/>
  <c r="E571" i="22"/>
  <c r="E556" i="22"/>
  <c r="M571" i="22"/>
  <c r="M556" i="22"/>
  <c r="G572" i="22"/>
  <c r="G557" i="22"/>
  <c r="O572" i="22"/>
  <c r="O557" i="22"/>
  <c r="I573" i="22"/>
  <c r="I558" i="22"/>
  <c r="I465" i="22"/>
  <c r="I521" i="22" s="1"/>
  <c r="F484" i="22"/>
  <c r="C644" i="22"/>
  <c r="C643" i="22"/>
  <c r="K644" i="22"/>
  <c r="K643" i="22"/>
  <c r="K505" i="22"/>
  <c r="G571" i="22"/>
  <c r="G556" i="22"/>
  <c r="K573" i="22"/>
  <c r="K558" i="22"/>
  <c r="J538" i="22"/>
  <c r="O545" i="22"/>
  <c r="B636" i="22"/>
  <c r="B637" i="22"/>
  <c r="J636" i="22"/>
  <c r="J637" i="22"/>
  <c r="N409" i="22"/>
  <c r="K415" i="22"/>
  <c r="D427" i="22"/>
  <c r="D547" i="22"/>
  <c r="L547" i="22"/>
  <c r="F548" i="22"/>
  <c r="N548" i="22"/>
  <c r="H549" i="22"/>
  <c r="B550" i="22"/>
  <c r="J550" i="22"/>
  <c r="B478" i="22"/>
  <c r="J478" i="22"/>
  <c r="H496" i="22"/>
  <c r="D503" i="22"/>
  <c r="E505" i="22" s="1"/>
  <c r="L503" i="22"/>
  <c r="D520" i="22"/>
  <c r="L520" i="22"/>
  <c r="G528" i="22"/>
  <c r="H530" i="22" s="1"/>
  <c r="H545" i="22"/>
  <c r="C636" i="22"/>
  <c r="C637" i="22"/>
  <c r="K636" i="22"/>
  <c r="K637" i="22"/>
  <c r="E379" i="22"/>
  <c r="M379" i="22"/>
  <c r="K409" i="22"/>
  <c r="E409" i="22"/>
  <c r="O409" i="22"/>
  <c r="E427" i="22"/>
  <c r="E439" i="22"/>
  <c r="M439" i="22"/>
  <c r="K439" i="22"/>
  <c r="D445" i="22"/>
  <c r="L445" i="22"/>
  <c r="F452" i="22"/>
  <c r="N452" i="22"/>
  <c r="M452" i="22"/>
  <c r="M642" i="22"/>
  <c r="M511" i="22"/>
  <c r="E644" i="22"/>
  <c r="E643" i="22"/>
  <c r="M644" i="22"/>
  <c r="M643" i="22"/>
  <c r="M504" i="22"/>
  <c r="G511" i="22"/>
  <c r="O521" i="22"/>
  <c r="O522" i="22"/>
  <c r="H529" i="22"/>
  <c r="K571" i="22"/>
  <c r="H458" i="22"/>
  <c r="B465" i="22"/>
  <c r="B511" i="22" s="1"/>
  <c r="J465" i="22"/>
  <c r="J568" i="22" s="1"/>
  <c r="H507" i="22"/>
  <c r="H547" i="22" s="1"/>
  <c r="C536" i="22"/>
  <c r="K536" i="22"/>
  <c r="L538" i="22" s="1"/>
  <c r="F544" i="22"/>
  <c r="H567" i="22"/>
  <c r="H568" i="22" s="1"/>
  <c r="D581" i="22"/>
  <c r="L581" i="22"/>
  <c r="D588" i="22"/>
  <c r="L588" i="22"/>
  <c r="C465" i="22"/>
  <c r="C504" i="22" s="1"/>
  <c r="K465" i="22"/>
  <c r="K504" i="22" s="1"/>
  <c r="I567" i="22"/>
  <c r="E588" i="22"/>
  <c r="F590" i="22" s="1"/>
  <c r="M588" i="22"/>
  <c r="M603" i="22" s="1"/>
  <c r="O649" i="22"/>
  <c r="O634" i="22"/>
  <c r="O589" i="22"/>
  <c r="O632" i="22"/>
  <c r="O590" i="22"/>
  <c r="F605" i="22"/>
  <c r="N605" i="22"/>
  <c r="H606" i="22"/>
  <c r="J607" i="22"/>
  <c r="B458" i="22"/>
  <c r="J458" i="22"/>
  <c r="D465" i="22"/>
  <c r="D597" i="22" s="1"/>
  <c r="L465" i="22"/>
  <c r="M466" i="22" s="1"/>
  <c r="F581" i="22"/>
  <c r="G597" i="22"/>
  <c r="O597" i="22"/>
  <c r="E603" i="22"/>
  <c r="E608" i="22"/>
  <c r="M608" i="22"/>
  <c r="F536" i="22"/>
  <c r="C567" i="22"/>
  <c r="K567" i="22"/>
  <c r="K568" i="22" s="1"/>
  <c r="G581" i="22"/>
  <c r="G649" i="22"/>
  <c r="G634" i="22"/>
  <c r="G589" i="22"/>
  <c r="G632" i="22"/>
  <c r="G590" i="22"/>
  <c r="F603" i="22"/>
  <c r="N603" i="22"/>
  <c r="F465" i="22"/>
  <c r="F521" i="22" s="1"/>
  <c r="N465" i="22"/>
  <c r="N521" i="22" s="1"/>
  <c r="G536" i="22"/>
  <c r="B544" i="22"/>
  <c r="J544" i="22"/>
  <c r="D567" i="22"/>
  <c r="H581" i="22"/>
  <c r="H590" i="22"/>
  <c r="I649" i="22"/>
  <c r="I634" i="22"/>
  <c r="I632" i="22"/>
  <c r="L528" i="22"/>
  <c r="M530" i="22" s="1"/>
  <c r="D544" i="22"/>
  <c r="L544" i="22"/>
  <c r="B649" i="22"/>
  <c r="B634" i="22"/>
  <c r="B632" i="22"/>
  <c r="B603" i="22"/>
  <c r="J649" i="22"/>
  <c r="J634" i="22"/>
  <c r="J632" i="22"/>
  <c r="J590" i="22"/>
  <c r="J603" i="22"/>
  <c r="F632" i="22"/>
  <c r="F649" i="22"/>
  <c r="F634" i="22"/>
  <c r="K597" i="22"/>
  <c r="O603" i="22"/>
  <c r="H603" i="22"/>
  <c r="D608" i="22"/>
  <c r="L700" i="22"/>
  <c r="K701" i="22"/>
  <c r="K703" i="22" s="1"/>
  <c r="I603" i="22"/>
  <c r="N608" i="22"/>
  <c r="G691" i="22"/>
  <c r="G685" i="22"/>
  <c r="G687" i="22" s="1"/>
  <c r="H684" i="22"/>
  <c r="H680" i="22"/>
  <c r="G681" i="22"/>
  <c r="G683" i="22" s="1"/>
  <c r="E672" i="22"/>
  <c r="D673" i="22"/>
  <c r="D675" i="22" s="1"/>
  <c r="F676" i="22"/>
  <c r="K696" i="22"/>
  <c r="J699" i="22"/>
  <c r="N704" i="22"/>
  <c r="M705" i="22"/>
  <c r="M707" i="22" s="1"/>
  <c r="M713" i="22"/>
  <c r="M715" i="22" s="1"/>
  <c r="N712" i="22"/>
  <c r="O654" i="22"/>
  <c r="E679" i="22"/>
  <c r="F681" i="22"/>
  <c r="F683" i="22" s="1"/>
  <c r="N719" i="22"/>
  <c r="E658" i="22"/>
  <c r="M658" i="22"/>
  <c r="C673" i="22"/>
  <c r="C675" i="22" s="1"/>
  <c r="D677" i="22"/>
  <c r="D679" i="22" s="1"/>
  <c r="M708" i="22"/>
  <c r="E683" i="22"/>
  <c r="J701" i="22"/>
  <c r="J703" i="22" s="1"/>
  <c r="L711" i="22"/>
  <c r="O652" i="22"/>
  <c r="K707" i="22"/>
  <c r="O721" i="22"/>
  <c r="J692" i="22"/>
  <c r="I697" i="22"/>
  <c r="I699" i="22" s="1"/>
  <c r="L707" i="22"/>
  <c r="O655" i="22"/>
  <c r="D125" i="21"/>
  <c r="N432" i="21" s="1"/>
  <c r="N433" i="21" s="1"/>
  <c r="T125" i="21"/>
  <c r="J432" i="21" s="1"/>
  <c r="J433" i="21" s="1"/>
  <c r="AJ125" i="21"/>
  <c r="F432" i="21" s="1"/>
  <c r="F433" i="21" s="1"/>
  <c r="AZ125" i="21"/>
  <c r="B432" i="21" s="1"/>
  <c r="B433" i="21" s="1"/>
  <c r="L125" i="21"/>
  <c r="L432" i="21" s="1"/>
  <c r="L433" i="21" s="1"/>
  <c r="AC125" i="21"/>
  <c r="H431" i="21" s="1"/>
  <c r="BA125" i="21"/>
  <c r="B431" i="21" s="1"/>
  <c r="B555" i="21"/>
  <c r="B570" i="21"/>
  <c r="D571" i="21"/>
  <c r="F557" i="21"/>
  <c r="F572" i="21"/>
  <c r="N557" i="21"/>
  <c r="N572" i="21"/>
  <c r="H573" i="21"/>
  <c r="J643" i="21"/>
  <c r="J644" i="21"/>
  <c r="K642" i="21"/>
  <c r="K658" i="21"/>
  <c r="K511" i="21"/>
  <c r="E571" i="21"/>
  <c r="E556" i="21"/>
  <c r="M571" i="21"/>
  <c r="M556" i="21"/>
  <c r="G572" i="21"/>
  <c r="G557" i="21"/>
  <c r="O572" i="21"/>
  <c r="O557" i="21"/>
  <c r="C644" i="21"/>
  <c r="C643" i="21"/>
  <c r="K644" i="21"/>
  <c r="K643" i="21"/>
  <c r="K504" i="21"/>
  <c r="K505" i="21"/>
  <c r="C522" i="21"/>
  <c r="K521" i="21"/>
  <c r="K522" i="21"/>
  <c r="D597" i="21"/>
  <c r="L642" i="21"/>
  <c r="L597" i="21"/>
  <c r="L466" i="21"/>
  <c r="L511" i="21"/>
  <c r="F571" i="21"/>
  <c r="F556" i="21"/>
  <c r="N571" i="21"/>
  <c r="N556" i="21"/>
  <c r="H572" i="21"/>
  <c r="H557" i="21"/>
  <c r="B573" i="21"/>
  <c r="B558" i="21"/>
  <c r="D644" i="21"/>
  <c r="D643" i="21"/>
  <c r="D505" i="21"/>
  <c r="L644" i="21"/>
  <c r="L643" i="21"/>
  <c r="L504" i="21"/>
  <c r="L505" i="21"/>
  <c r="E555" i="21"/>
  <c r="E570" i="21"/>
  <c r="O556" i="21"/>
  <c r="O571" i="21"/>
  <c r="C558" i="21"/>
  <c r="C573" i="21"/>
  <c r="K558" i="21"/>
  <c r="K573" i="21"/>
  <c r="E644" i="21"/>
  <c r="E643" i="21"/>
  <c r="E505" i="21"/>
  <c r="M644" i="21"/>
  <c r="M643" i="21"/>
  <c r="M505" i="21"/>
  <c r="O643" i="21"/>
  <c r="O644" i="21"/>
  <c r="O505" i="21"/>
  <c r="L530" i="21"/>
  <c r="L529" i="21"/>
  <c r="F555" i="21"/>
  <c r="F570" i="21"/>
  <c r="N555" i="21"/>
  <c r="N570" i="21"/>
  <c r="H556" i="21"/>
  <c r="H571" i="21"/>
  <c r="J557" i="21"/>
  <c r="M538" i="21"/>
  <c r="D545" i="21"/>
  <c r="L545" i="21"/>
  <c r="H637" i="21"/>
  <c r="H636" i="21"/>
  <c r="H379" i="21"/>
  <c r="G570" i="21"/>
  <c r="G555" i="21"/>
  <c r="O570" i="21"/>
  <c r="O555" i="21"/>
  <c r="I571" i="21"/>
  <c r="I556" i="21"/>
  <c r="C572" i="21"/>
  <c r="C557" i="21"/>
  <c r="E573" i="21"/>
  <c r="E558" i="21"/>
  <c r="G643" i="21"/>
  <c r="B649" i="21"/>
  <c r="B634" i="21"/>
  <c r="B632" i="21"/>
  <c r="B603" i="21"/>
  <c r="J632" i="21"/>
  <c r="H555" i="21"/>
  <c r="B556" i="21"/>
  <c r="B571" i="21"/>
  <c r="J556" i="21"/>
  <c r="J571" i="21"/>
  <c r="D557" i="21"/>
  <c r="D572" i="21"/>
  <c r="L557" i="21"/>
  <c r="L572" i="21"/>
  <c r="N558" i="21"/>
  <c r="N573" i="21"/>
  <c r="H643" i="21"/>
  <c r="H644" i="21"/>
  <c r="H505" i="21"/>
  <c r="B636" i="21"/>
  <c r="B637" i="21"/>
  <c r="J636" i="21"/>
  <c r="J637" i="21"/>
  <c r="I555" i="21"/>
  <c r="I570" i="21"/>
  <c r="C556" i="21"/>
  <c r="C571" i="21"/>
  <c r="K556" i="21"/>
  <c r="K571" i="21"/>
  <c r="E557" i="21"/>
  <c r="E572" i="21"/>
  <c r="M557" i="21"/>
  <c r="M572" i="21"/>
  <c r="G558" i="21"/>
  <c r="G573" i="21"/>
  <c r="O558" i="21"/>
  <c r="O573" i="21"/>
  <c r="I643" i="21"/>
  <c r="I636" i="21"/>
  <c r="I637" i="21"/>
  <c r="I639" i="21"/>
  <c r="C433" i="21"/>
  <c r="C458" i="21"/>
  <c r="K458" i="21"/>
  <c r="E465" i="21"/>
  <c r="M465" i="21"/>
  <c r="M537" i="21" s="1"/>
  <c r="C507" i="21"/>
  <c r="C547" i="21" s="1"/>
  <c r="K507" i="21"/>
  <c r="K547" i="21" s="1"/>
  <c r="I520" i="21"/>
  <c r="J522" i="21" s="1"/>
  <c r="M529" i="21"/>
  <c r="C536" i="21"/>
  <c r="D538" i="21" s="1"/>
  <c r="K536" i="21"/>
  <c r="L538" i="21" s="1"/>
  <c r="F544" i="21"/>
  <c r="B567" i="21"/>
  <c r="J567" i="21"/>
  <c r="D581" i="21"/>
  <c r="L581" i="21"/>
  <c r="I649" i="21"/>
  <c r="H391" i="21"/>
  <c r="F415" i="21"/>
  <c r="N415" i="21"/>
  <c r="B427" i="21"/>
  <c r="J427" i="21"/>
  <c r="B639" i="21"/>
  <c r="J639" i="21"/>
  <c r="F439" i="21"/>
  <c r="N439" i="21"/>
  <c r="H445" i="21"/>
  <c r="B452" i="21"/>
  <c r="J452" i="21"/>
  <c r="D458" i="21"/>
  <c r="L458" i="21"/>
  <c r="F465" i="21"/>
  <c r="F658" i="21" s="1"/>
  <c r="N465" i="21"/>
  <c r="D507" i="21"/>
  <c r="D547" i="21" s="1"/>
  <c r="L507" i="21"/>
  <c r="L547" i="21" s="1"/>
  <c r="D537" i="21"/>
  <c r="L537" i="21"/>
  <c r="K568" i="21"/>
  <c r="J597" i="21"/>
  <c r="I608" i="21"/>
  <c r="C636" i="21"/>
  <c r="C637" i="21"/>
  <c r="K636" i="21"/>
  <c r="K637" i="21"/>
  <c r="E409" i="21"/>
  <c r="M409" i="21"/>
  <c r="G415" i="21"/>
  <c r="O415" i="21"/>
  <c r="I421" i="21"/>
  <c r="C427" i="21"/>
  <c r="K427" i="21"/>
  <c r="G439" i="21"/>
  <c r="O439" i="21"/>
  <c r="I445" i="21"/>
  <c r="C452" i="21"/>
  <c r="K452" i="21"/>
  <c r="E458" i="21"/>
  <c r="M458" i="21"/>
  <c r="G465" i="21"/>
  <c r="O465" i="21"/>
  <c r="O504" i="21" s="1"/>
  <c r="H544" i="21"/>
  <c r="D568" i="21"/>
  <c r="L568" i="21"/>
  <c r="C649" i="21"/>
  <c r="C632" i="21"/>
  <c r="C634" i="21"/>
  <c r="C590" i="21"/>
  <c r="K649" i="21"/>
  <c r="K632" i="21"/>
  <c r="K634" i="21"/>
  <c r="K589" i="21"/>
  <c r="K597" i="21"/>
  <c r="D605" i="21"/>
  <c r="D636" i="21"/>
  <c r="D637" i="21"/>
  <c r="L636" i="21"/>
  <c r="L637" i="21"/>
  <c r="F458" i="21"/>
  <c r="N458" i="21"/>
  <c r="H465" i="21"/>
  <c r="H597" i="21" s="1"/>
  <c r="D520" i="21"/>
  <c r="E522" i="21" s="1"/>
  <c r="L520" i="21"/>
  <c r="M522" i="21" s="1"/>
  <c r="H528" i="21"/>
  <c r="N538" i="21"/>
  <c r="E568" i="21"/>
  <c r="M568" i="21"/>
  <c r="D588" i="21"/>
  <c r="L588" i="21"/>
  <c r="E637" i="21"/>
  <c r="E636" i="21"/>
  <c r="M637" i="21"/>
  <c r="M636" i="21"/>
  <c r="E639" i="21"/>
  <c r="E640" i="21"/>
  <c r="M639" i="21"/>
  <c r="M640" i="21"/>
  <c r="G458" i="21"/>
  <c r="O458" i="21"/>
  <c r="I465" i="21"/>
  <c r="I529" i="21" s="1"/>
  <c r="G536" i="21"/>
  <c r="B544" i="21"/>
  <c r="J544" i="21"/>
  <c r="H581" i="21"/>
  <c r="M632" i="21"/>
  <c r="M649" i="21"/>
  <c r="S661" i="21" s="1"/>
  <c r="M634" i="21"/>
  <c r="M603" i="21"/>
  <c r="O649" i="21"/>
  <c r="O634" i="21"/>
  <c r="O632" i="21"/>
  <c r="F636" i="21"/>
  <c r="F637" i="21"/>
  <c r="N636" i="21"/>
  <c r="N637" i="21"/>
  <c r="N639" i="21"/>
  <c r="H458" i="21"/>
  <c r="B465" i="21"/>
  <c r="J465" i="21"/>
  <c r="J504" i="21" s="1"/>
  <c r="F520" i="21"/>
  <c r="G522" i="21" s="1"/>
  <c r="B528" i="21"/>
  <c r="J528" i="21"/>
  <c r="I530" i="21"/>
  <c r="K545" i="21"/>
  <c r="F588" i="21"/>
  <c r="N632" i="21"/>
  <c r="N649" i="21"/>
  <c r="N634" i="21"/>
  <c r="N590" i="21"/>
  <c r="G636" i="21"/>
  <c r="G637" i="21"/>
  <c r="O636" i="21"/>
  <c r="O637" i="21"/>
  <c r="C415" i="21"/>
  <c r="K415" i="21"/>
  <c r="E421" i="21"/>
  <c r="M421" i="21"/>
  <c r="G427" i="21"/>
  <c r="O427" i="21"/>
  <c r="G639" i="21"/>
  <c r="G640" i="21"/>
  <c r="K529" i="21"/>
  <c r="I537" i="21"/>
  <c r="G649" i="21"/>
  <c r="G634" i="21"/>
  <c r="G632" i="21"/>
  <c r="C640" i="21"/>
  <c r="H427" i="21"/>
  <c r="J537" i="21"/>
  <c r="E538" i="21"/>
  <c r="H632" i="21"/>
  <c r="H649" i="21"/>
  <c r="H634" i="21"/>
  <c r="H590" i="21"/>
  <c r="H603" i="21"/>
  <c r="D608" i="21"/>
  <c r="L608" i="21"/>
  <c r="L603" i="21"/>
  <c r="N658" i="21"/>
  <c r="L700" i="21"/>
  <c r="K701" i="21"/>
  <c r="K703" i="21" s="1"/>
  <c r="H680" i="21"/>
  <c r="G681" i="21"/>
  <c r="G683" i="21" s="1"/>
  <c r="G608" i="21"/>
  <c r="G603" i="21"/>
  <c r="O608" i="21"/>
  <c r="O603" i="21"/>
  <c r="N704" i="21"/>
  <c r="M705" i="21"/>
  <c r="M707" i="21" s="1"/>
  <c r="E672" i="21"/>
  <c r="D673" i="21"/>
  <c r="O719" i="21"/>
  <c r="E677" i="21"/>
  <c r="E679" i="21" s="1"/>
  <c r="F676" i="21"/>
  <c r="J697" i="21"/>
  <c r="J699" i="21" s="1"/>
  <c r="K696" i="21"/>
  <c r="O654" i="21"/>
  <c r="L658" i="21"/>
  <c r="F681" i="21"/>
  <c r="F683" i="21" s="1"/>
  <c r="H684" i="21"/>
  <c r="N712" i="21"/>
  <c r="N719" i="21"/>
  <c r="E658" i="21"/>
  <c r="D675" i="21"/>
  <c r="C673" i="21"/>
  <c r="C675" i="21" s="1"/>
  <c r="D677" i="21"/>
  <c r="D679" i="21" s="1"/>
  <c r="G691" i="21"/>
  <c r="M708" i="21"/>
  <c r="E683" i="21"/>
  <c r="J701" i="21"/>
  <c r="J703" i="21" s="1"/>
  <c r="L711" i="21"/>
  <c r="O652" i="21"/>
  <c r="K707" i="21"/>
  <c r="O721" i="21"/>
  <c r="J692" i="21"/>
  <c r="I697" i="21"/>
  <c r="I699" i="21" s="1"/>
  <c r="L707" i="21"/>
  <c r="O655" i="21"/>
  <c r="P655" i="21" s="1"/>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678" i="29" l="1"/>
  <c r="O679" i="29"/>
  <c r="O674" i="29"/>
  <c r="O675" i="29"/>
  <c r="E530" i="21"/>
  <c r="M558" i="21"/>
  <c r="B572" i="21"/>
  <c r="H634" i="22"/>
  <c r="H589" i="22"/>
  <c r="F643" i="22"/>
  <c r="AH125" i="22"/>
  <c r="G430" i="22" s="1"/>
  <c r="O522" i="21"/>
  <c r="M658" i="21"/>
  <c r="B511" i="21"/>
  <c r="E603" i="21"/>
  <c r="C511" i="21"/>
  <c r="J597" i="22"/>
  <c r="H649" i="22"/>
  <c r="H653" i="22" s="1"/>
  <c r="C571" i="22"/>
  <c r="N419" i="22"/>
  <c r="N125" i="21"/>
  <c r="L430" i="21" s="1"/>
  <c r="H417" i="21"/>
  <c r="J640" i="21"/>
  <c r="F640" i="21"/>
  <c r="E634" i="21"/>
  <c r="I603" i="21"/>
  <c r="I640" i="21"/>
  <c r="F505" i="21"/>
  <c r="G571" i="21"/>
  <c r="J505" i="21"/>
  <c r="B597" i="22"/>
  <c r="H632" i="22"/>
  <c r="P655" i="22"/>
  <c r="C665" i="22" s="1"/>
  <c r="C670" i="22" s="1"/>
  <c r="F603" i="21"/>
  <c r="N640" i="21"/>
  <c r="E649" i="21"/>
  <c r="N522" i="21"/>
  <c r="G530" i="21"/>
  <c r="F644" i="21"/>
  <c r="C504" i="21"/>
  <c r="J570" i="21"/>
  <c r="AR125" i="21"/>
  <c r="D432" i="21" s="1"/>
  <c r="D433" i="21" s="1"/>
  <c r="N530" i="22"/>
  <c r="D558" i="22"/>
  <c r="AU125" i="22"/>
  <c r="D429" i="22" s="1"/>
  <c r="G545" i="22"/>
  <c r="C589" i="21"/>
  <c r="I590" i="21"/>
  <c r="I688" i="22"/>
  <c r="G505" i="22"/>
  <c r="N568" i="21"/>
  <c r="D466" i="21"/>
  <c r="G545" i="21"/>
  <c r="E537" i="22"/>
  <c r="C597" i="22"/>
  <c r="I688" i="21"/>
  <c r="F597" i="21"/>
  <c r="F639" i="21"/>
  <c r="K640" i="21"/>
  <c r="B640" i="21"/>
  <c r="I632" i="21"/>
  <c r="E589" i="21"/>
  <c r="I505" i="21"/>
  <c r="L573" i="21"/>
  <c r="J558" i="21"/>
  <c r="M530" i="21"/>
  <c r="N530" i="21"/>
  <c r="N538" i="22"/>
  <c r="E521" i="22"/>
  <c r="D530" i="22"/>
  <c r="K529" i="22"/>
  <c r="E590" i="21"/>
  <c r="H521" i="21"/>
  <c r="K639" i="21"/>
  <c r="C568" i="21"/>
  <c r="G568" i="21"/>
  <c r="O675" i="26"/>
  <c r="O674" i="26"/>
  <c r="N673" i="25"/>
  <c r="N675" i="25" s="1"/>
  <c r="O672" i="25"/>
  <c r="O673" i="25" s="1"/>
  <c r="N673" i="24"/>
  <c r="N675" i="24" s="1"/>
  <c r="O672" i="24"/>
  <c r="O673" i="24" s="1"/>
  <c r="O683" i="24"/>
  <c r="O682" i="24"/>
  <c r="N677" i="24"/>
  <c r="N679" i="24" s="1"/>
  <c r="O676" i="24"/>
  <c r="O677" i="24" s="1"/>
  <c r="M681" i="23"/>
  <c r="M683" i="23" s="1"/>
  <c r="N680" i="23"/>
  <c r="K673" i="23"/>
  <c r="K675" i="23" s="1"/>
  <c r="L672" i="23"/>
  <c r="M677" i="23"/>
  <c r="M679" i="23" s="1"/>
  <c r="N676" i="23"/>
  <c r="N685" i="23"/>
  <c r="N687" i="23" s="1"/>
  <c r="O684" i="23"/>
  <c r="O685" i="23" s="1"/>
  <c r="O691" i="23"/>
  <c r="O690" i="23"/>
  <c r="O719" i="22"/>
  <c r="E466" i="22"/>
  <c r="F529" i="22"/>
  <c r="D658" i="22"/>
  <c r="N568" i="22"/>
  <c r="C568" i="22"/>
  <c r="F597" i="22"/>
  <c r="I568" i="22"/>
  <c r="M522" i="22"/>
  <c r="E504" i="22"/>
  <c r="E597" i="22"/>
  <c r="K649" i="22"/>
  <c r="E572" i="22"/>
  <c r="E568" i="22"/>
  <c r="F570" i="22"/>
  <c r="E530" i="22"/>
  <c r="M568" i="22"/>
  <c r="E529" i="22"/>
  <c r="F589" i="22"/>
  <c r="F568" i="22"/>
  <c r="D568" i="22"/>
  <c r="O538" i="22"/>
  <c r="M521" i="22"/>
  <c r="E511" i="22"/>
  <c r="E512" i="22" s="1"/>
  <c r="N557" i="22"/>
  <c r="K632" i="22"/>
  <c r="M545" i="22"/>
  <c r="L572" i="22"/>
  <c r="I530" i="22"/>
  <c r="K634" i="22"/>
  <c r="N545" i="22"/>
  <c r="J545" i="22"/>
  <c r="N658" i="22"/>
  <c r="C545" i="22"/>
  <c r="F545" i="22"/>
  <c r="E642" i="22"/>
  <c r="N590" i="22"/>
  <c r="C590" i="22"/>
  <c r="E545" i="22"/>
  <c r="J529" i="22"/>
  <c r="F522" i="22"/>
  <c r="B589" i="22"/>
  <c r="F658" i="22"/>
  <c r="C634" i="22"/>
  <c r="L545" i="22"/>
  <c r="D545" i="22"/>
  <c r="M537" i="22"/>
  <c r="C603" i="22"/>
  <c r="G466" i="22"/>
  <c r="C589" i="22"/>
  <c r="D529" i="22"/>
  <c r="O558" i="22"/>
  <c r="O573" i="22"/>
  <c r="J658" i="22"/>
  <c r="J589" i="22"/>
  <c r="R125" i="22"/>
  <c r="K430" i="22" s="1"/>
  <c r="L418" i="22"/>
  <c r="L419" i="22"/>
  <c r="J419" i="22"/>
  <c r="J658" i="21"/>
  <c r="D603" i="21"/>
  <c r="G597" i="21"/>
  <c r="C529" i="21"/>
  <c r="N589" i="21"/>
  <c r="C545" i="21"/>
  <c r="J590" i="21"/>
  <c r="N529" i="21"/>
  <c r="D642" i="21"/>
  <c r="L571" i="21"/>
  <c r="B658" i="21"/>
  <c r="G589" i="21"/>
  <c r="H538" i="21"/>
  <c r="O589" i="21"/>
  <c r="O530" i="21"/>
  <c r="J603" i="21"/>
  <c r="B537" i="21"/>
  <c r="N537" i="21"/>
  <c r="C597" i="21"/>
  <c r="G529" i="21"/>
  <c r="J634" i="21"/>
  <c r="M570" i="21"/>
  <c r="C466" i="21"/>
  <c r="B529" i="21"/>
  <c r="K590" i="21"/>
  <c r="J649" i="21"/>
  <c r="K557" i="21"/>
  <c r="D529" i="21"/>
  <c r="D504" i="21"/>
  <c r="C521" i="21"/>
  <c r="C658" i="21"/>
  <c r="N597" i="21"/>
  <c r="O568" i="21"/>
  <c r="G504" i="21"/>
  <c r="J568" i="21"/>
  <c r="F558" i="21"/>
  <c r="B589" i="21"/>
  <c r="G505" i="21"/>
  <c r="N644" i="21"/>
  <c r="N645" i="21" s="1"/>
  <c r="D558" i="21"/>
  <c r="I572" i="21"/>
  <c r="D511" i="21"/>
  <c r="I558" i="21"/>
  <c r="G521" i="21"/>
  <c r="N505" i="21"/>
  <c r="D658" i="21"/>
  <c r="E504" i="21"/>
  <c r="L639" i="21"/>
  <c r="AS125" i="21"/>
  <c r="D431" i="21" s="1"/>
  <c r="M125" i="21"/>
  <c r="L431" i="21" s="1"/>
  <c r="L419" i="21"/>
  <c r="AY125" i="21"/>
  <c r="C429" i="21" s="1"/>
  <c r="C417" i="21"/>
  <c r="Z125" i="21"/>
  <c r="I430" i="21" s="1"/>
  <c r="I418" i="21"/>
  <c r="AO125" i="21"/>
  <c r="E431" i="21" s="1"/>
  <c r="E419" i="21"/>
  <c r="AK125" i="21"/>
  <c r="F431" i="21" s="1"/>
  <c r="AQ125" i="21"/>
  <c r="E429" i="21" s="1"/>
  <c r="E417" i="21"/>
  <c r="AA125" i="21"/>
  <c r="I429" i="21" s="1"/>
  <c r="I417" i="21"/>
  <c r="R125" i="21"/>
  <c r="K430" i="21" s="1"/>
  <c r="K418" i="21"/>
  <c r="AG125" i="21"/>
  <c r="G431" i="21" s="1"/>
  <c r="G419" i="21"/>
  <c r="S125" i="21"/>
  <c r="K429" i="21" s="1"/>
  <c r="K417" i="21"/>
  <c r="J125" i="21"/>
  <c r="M430" i="21" s="1"/>
  <c r="M418" i="21"/>
  <c r="Y125" i="21"/>
  <c r="I431" i="21" s="1"/>
  <c r="I419" i="21"/>
  <c r="AB125" i="21"/>
  <c r="H432" i="21" s="1"/>
  <c r="AI125" i="21"/>
  <c r="G429" i="21" s="1"/>
  <c r="G417" i="21"/>
  <c r="B125" i="21"/>
  <c r="O420" i="21"/>
  <c r="O421" i="21" s="1"/>
  <c r="O418" i="21"/>
  <c r="Q125" i="21"/>
  <c r="K431" i="21" s="1"/>
  <c r="K419" i="21"/>
  <c r="I125" i="21"/>
  <c r="M431" i="21" s="1"/>
  <c r="M419" i="21"/>
  <c r="U125" i="21"/>
  <c r="J431" i="21" s="1"/>
  <c r="J419" i="21"/>
  <c r="AX125" i="21"/>
  <c r="C430" i="21" s="1"/>
  <c r="C418" i="21"/>
  <c r="E125" i="21"/>
  <c r="N431" i="21" s="1"/>
  <c r="N419" i="21"/>
  <c r="AP125" i="21"/>
  <c r="E430" i="21" s="1"/>
  <c r="E418" i="21"/>
  <c r="C125" i="21"/>
  <c r="O429" i="21" s="1"/>
  <c r="O417" i="21"/>
  <c r="AH125" i="21"/>
  <c r="G430" i="21" s="1"/>
  <c r="G418" i="21"/>
  <c r="AW125" i="21"/>
  <c r="C431" i="21" s="1"/>
  <c r="C419" i="21"/>
  <c r="O645" i="22"/>
  <c r="O125" i="22"/>
  <c r="L429" i="22" s="1"/>
  <c r="D125" i="22"/>
  <c r="N432" i="22" s="1"/>
  <c r="N420" i="22"/>
  <c r="N421" i="22" s="1"/>
  <c r="Y125" i="22"/>
  <c r="I431" i="22" s="1"/>
  <c r="I419" i="22"/>
  <c r="AF125" i="22"/>
  <c r="G432" i="22" s="1"/>
  <c r="G420" i="22"/>
  <c r="G421" i="22" s="1"/>
  <c r="AY125" i="22"/>
  <c r="C429" i="22" s="1"/>
  <c r="C417" i="22"/>
  <c r="AM125" i="22"/>
  <c r="F429" i="22" s="1"/>
  <c r="X125" i="22"/>
  <c r="I432" i="22" s="1"/>
  <c r="I420" i="22"/>
  <c r="I421" i="22" s="1"/>
  <c r="G645" i="22"/>
  <c r="AR125" i="22"/>
  <c r="D432" i="22" s="1"/>
  <c r="D420" i="22"/>
  <c r="D421" i="22" s="1"/>
  <c r="AI125" i="22"/>
  <c r="G429" i="22" s="1"/>
  <c r="G417" i="22"/>
  <c r="AG125" i="22"/>
  <c r="G431" i="22" s="1"/>
  <c r="G419" i="22"/>
  <c r="H125" i="22"/>
  <c r="M432" i="22" s="1"/>
  <c r="M420" i="22"/>
  <c r="M421" i="22" s="1"/>
  <c r="AJ125" i="22"/>
  <c r="F432" i="22" s="1"/>
  <c r="F420" i="22"/>
  <c r="F421" i="22" s="1"/>
  <c r="AA125" i="22"/>
  <c r="I429" i="22" s="1"/>
  <c r="I417" i="22"/>
  <c r="AO125" i="22"/>
  <c r="E431" i="22" s="1"/>
  <c r="E419" i="22"/>
  <c r="AV125" i="22"/>
  <c r="C432" i="22" s="1"/>
  <c r="C420" i="22"/>
  <c r="C421" i="22" s="1"/>
  <c r="AZ125" i="22"/>
  <c r="B432" i="22" s="1"/>
  <c r="B420" i="22"/>
  <c r="B421" i="22" s="1"/>
  <c r="P125" i="22"/>
  <c r="K432" i="22" s="1"/>
  <c r="K420" i="22"/>
  <c r="K421" i="22" s="1"/>
  <c r="AB125" i="22"/>
  <c r="H432" i="22" s="1"/>
  <c r="H420" i="22"/>
  <c r="H421" i="22" s="1"/>
  <c r="S125" i="22"/>
  <c r="K429" i="22" s="1"/>
  <c r="K417" i="22"/>
  <c r="I125" i="22"/>
  <c r="M431" i="22" s="1"/>
  <c r="M419" i="22"/>
  <c r="AQ125" i="22"/>
  <c r="E429" i="22" s="1"/>
  <c r="E417" i="22"/>
  <c r="T125" i="22"/>
  <c r="J432" i="22" s="1"/>
  <c r="J420" i="22"/>
  <c r="J421" i="22" s="1"/>
  <c r="K125" i="22"/>
  <c r="M429" i="22" s="1"/>
  <c r="M417" i="22"/>
  <c r="O430" i="22"/>
  <c r="O432" i="22"/>
  <c r="AN125" i="22"/>
  <c r="E432" i="22" s="1"/>
  <c r="E420" i="22"/>
  <c r="E421" i="22" s="1"/>
  <c r="AW125" i="22"/>
  <c r="C431" i="22" s="1"/>
  <c r="C419" i="22"/>
  <c r="AP125" i="22"/>
  <c r="E430" i="22" s="1"/>
  <c r="E418" i="22"/>
  <c r="L125" i="22"/>
  <c r="L432" i="22" s="1"/>
  <c r="L420" i="22"/>
  <c r="L421" i="22" s="1"/>
  <c r="C125" i="22"/>
  <c r="O429" i="22" s="1"/>
  <c r="O417" i="22"/>
  <c r="O420" i="22"/>
  <c r="O421" i="22" s="1"/>
  <c r="O418" i="22"/>
  <c r="Q125" i="22"/>
  <c r="K431" i="22" s="1"/>
  <c r="K419" i="22"/>
  <c r="J125" i="22"/>
  <c r="M430" i="22" s="1"/>
  <c r="M418" i="22"/>
  <c r="L696" i="22"/>
  <c r="K697" i="22"/>
  <c r="K699" i="22" s="1"/>
  <c r="H681" i="22"/>
  <c r="H683" i="22" s="1"/>
  <c r="I680" i="22"/>
  <c r="I597" i="22"/>
  <c r="B545" i="22"/>
  <c r="F538" i="22"/>
  <c r="F537" i="22"/>
  <c r="N597" i="22"/>
  <c r="E632" i="22"/>
  <c r="E649" i="22"/>
  <c r="E589" i="22"/>
  <c r="E634" i="22"/>
  <c r="E590" i="22"/>
  <c r="D649" i="22"/>
  <c r="D634" i="22"/>
  <c r="D632" i="22"/>
  <c r="D589" i="22"/>
  <c r="D590" i="22"/>
  <c r="J642" i="22"/>
  <c r="J511" i="22"/>
  <c r="J466" i="22"/>
  <c r="N537" i="22"/>
  <c r="M645" i="22"/>
  <c r="L521" i="22"/>
  <c r="L522" i="22"/>
  <c r="B573" i="22"/>
  <c r="B558" i="22"/>
  <c r="N529" i="22"/>
  <c r="L642" i="22"/>
  <c r="L511" i="22"/>
  <c r="M513" i="22" s="1"/>
  <c r="L466" i="22"/>
  <c r="B551" i="22"/>
  <c r="B512" i="22"/>
  <c r="D521" i="22"/>
  <c r="D522" i="22"/>
  <c r="H572" i="22"/>
  <c r="H557" i="22"/>
  <c r="I642" i="22"/>
  <c r="I645" i="22" s="1"/>
  <c r="I658" i="22"/>
  <c r="I466" i="22"/>
  <c r="I511" i="22"/>
  <c r="J522" i="22"/>
  <c r="J521" i="22"/>
  <c r="K522" i="22"/>
  <c r="K653" i="22"/>
  <c r="K650" i="22"/>
  <c r="K656" i="22"/>
  <c r="B656" i="22"/>
  <c r="B653" i="22"/>
  <c r="G537" i="22"/>
  <c r="G538" i="22"/>
  <c r="N713" i="22"/>
  <c r="N715" i="22" s="1"/>
  <c r="O712" i="22"/>
  <c r="O713" i="22" s="1"/>
  <c r="F677" i="22"/>
  <c r="F679" i="22" s="1"/>
  <c r="G676" i="22"/>
  <c r="B658" i="22"/>
  <c r="L701" i="22"/>
  <c r="L703" i="22" s="1"/>
  <c r="M700" i="22"/>
  <c r="I589" i="22"/>
  <c r="N642" i="22"/>
  <c r="N511" i="22"/>
  <c r="N466" i="22"/>
  <c r="D642" i="22"/>
  <c r="D511" i="22"/>
  <c r="D466" i="22"/>
  <c r="L603" i="22"/>
  <c r="K642" i="22"/>
  <c r="K645" i="22" s="1"/>
  <c r="K658" i="22"/>
  <c r="K466" i="22"/>
  <c r="K511" i="22"/>
  <c r="L643" i="22"/>
  <c r="L644" i="22"/>
  <c r="L505" i="22"/>
  <c r="L504" i="22"/>
  <c r="M505" i="22"/>
  <c r="N571" i="22"/>
  <c r="N556" i="22"/>
  <c r="K521" i="22"/>
  <c r="B521" i="22"/>
  <c r="C522" i="22"/>
  <c r="N589" i="22"/>
  <c r="K545" i="22"/>
  <c r="B537" i="22"/>
  <c r="O512" i="22"/>
  <c r="O551" i="22"/>
  <c r="O513" i="22"/>
  <c r="H685" i="22"/>
  <c r="H687" i="22" s="1"/>
  <c r="I684" i="22"/>
  <c r="O658" i="22"/>
  <c r="L537" i="22"/>
  <c r="L658" i="22"/>
  <c r="I689" i="22"/>
  <c r="I691" i="22" s="1"/>
  <c r="J688" i="22"/>
  <c r="F642" i="22"/>
  <c r="F511" i="22"/>
  <c r="G513" i="22" s="1"/>
  <c r="F466" i="22"/>
  <c r="G650" i="22"/>
  <c r="G653" i="22"/>
  <c r="G656" i="22"/>
  <c r="D603" i="22"/>
  <c r="C642" i="22"/>
  <c r="C645" i="22" s="1"/>
  <c r="C658" i="22"/>
  <c r="C466" i="22"/>
  <c r="C511" i="22"/>
  <c r="E522" i="22"/>
  <c r="E645" i="22"/>
  <c r="D643" i="22"/>
  <c r="D644" i="22"/>
  <c r="D505" i="22"/>
  <c r="D504" i="22"/>
  <c r="F571" i="22"/>
  <c r="F556" i="22"/>
  <c r="C521" i="22"/>
  <c r="O555" i="22"/>
  <c r="O570" i="22"/>
  <c r="C529" i="22"/>
  <c r="B529" i="22"/>
  <c r="L597" i="22"/>
  <c r="N504" i="22"/>
  <c r="O466" i="22"/>
  <c r="E673" i="22"/>
  <c r="E675" i="22" s="1"/>
  <c r="F672" i="22"/>
  <c r="J650" i="22"/>
  <c r="J656" i="22"/>
  <c r="J653" i="22"/>
  <c r="L570" i="22"/>
  <c r="L555" i="22"/>
  <c r="I537" i="22"/>
  <c r="J643" i="22"/>
  <c r="J644" i="22"/>
  <c r="J505" i="22"/>
  <c r="J504" i="22"/>
  <c r="N656" i="22"/>
  <c r="N653" i="22"/>
  <c r="H537" i="22"/>
  <c r="H538" i="22"/>
  <c r="I504" i="22"/>
  <c r="J693" i="22"/>
  <c r="J695" i="22" s="1"/>
  <c r="K692" i="22"/>
  <c r="N708" i="22"/>
  <c r="M709" i="22"/>
  <c r="M711" i="22" s="1"/>
  <c r="O704" i="22"/>
  <c r="O705" i="22" s="1"/>
  <c r="N705" i="22"/>
  <c r="N707" i="22" s="1"/>
  <c r="K538" i="22"/>
  <c r="K537" i="22"/>
  <c r="G512" i="22"/>
  <c r="G551" i="22"/>
  <c r="B568" i="22"/>
  <c r="D570" i="22"/>
  <c r="D555" i="22"/>
  <c r="B504" i="22"/>
  <c r="I529" i="22"/>
  <c r="H522" i="22"/>
  <c r="H521" i="22"/>
  <c r="N645" i="22"/>
  <c r="O650" i="22"/>
  <c r="O653" i="22"/>
  <c r="O656" i="22"/>
  <c r="C653" i="22"/>
  <c r="C650" i="22"/>
  <c r="C656" i="22"/>
  <c r="H551" i="22"/>
  <c r="H512" i="22"/>
  <c r="H513" i="22"/>
  <c r="L568" i="22"/>
  <c r="H645" i="22"/>
  <c r="F656" i="22"/>
  <c r="F653" i="22"/>
  <c r="I653" i="22"/>
  <c r="I656" i="22"/>
  <c r="C538" i="22"/>
  <c r="C537" i="22"/>
  <c r="O723" i="22"/>
  <c r="O722" i="22"/>
  <c r="L530" i="22"/>
  <c r="L529" i="22"/>
  <c r="M632" i="22"/>
  <c r="M649" i="22"/>
  <c r="M634" i="22"/>
  <c r="M589" i="22"/>
  <c r="M590" i="22"/>
  <c r="L649" i="22"/>
  <c r="L634" i="22"/>
  <c r="L632" i="22"/>
  <c r="L589" i="22"/>
  <c r="L590" i="22"/>
  <c r="H555" i="22"/>
  <c r="H570" i="22"/>
  <c r="M551" i="22"/>
  <c r="M512" i="22"/>
  <c r="G529" i="22"/>
  <c r="G530" i="22"/>
  <c r="J573" i="22"/>
  <c r="J558" i="22"/>
  <c r="J537" i="22"/>
  <c r="K589" i="22"/>
  <c r="I545" i="22"/>
  <c r="F504" i="22"/>
  <c r="D537" i="22"/>
  <c r="H537" i="21"/>
  <c r="I658" i="21"/>
  <c r="I642" i="21"/>
  <c r="I645" i="21" s="1"/>
  <c r="I597" i="21"/>
  <c r="I511" i="21"/>
  <c r="I466" i="21"/>
  <c r="I689" i="21"/>
  <c r="I691" i="21" s="1"/>
  <c r="J688" i="21"/>
  <c r="H589" i="21"/>
  <c r="I568" i="21"/>
  <c r="O597" i="21"/>
  <c r="F632" i="21"/>
  <c r="F649" i="21"/>
  <c r="G650" i="21" s="1"/>
  <c r="F634" i="21"/>
  <c r="F589" i="21"/>
  <c r="F590" i="21"/>
  <c r="M589" i="21"/>
  <c r="E656" i="21"/>
  <c r="E653" i="21"/>
  <c r="I545" i="21"/>
  <c r="L521" i="21"/>
  <c r="L522" i="21"/>
  <c r="N642" i="21"/>
  <c r="N545" i="21"/>
  <c r="N466" i="21"/>
  <c r="N511" i="21"/>
  <c r="I504" i="21"/>
  <c r="J521" i="21"/>
  <c r="N713" i="21"/>
  <c r="N715" i="21" s="1"/>
  <c r="O712" i="21"/>
  <c r="O713" i="21" s="1"/>
  <c r="O545" i="21"/>
  <c r="J529" i="21"/>
  <c r="J530" i="21"/>
  <c r="E597" i="21"/>
  <c r="D521" i="21"/>
  <c r="D522" i="21"/>
  <c r="C653" i="21"/>
  <c r="C650" i="21"/>
  <c r="C656" i="21"/>
  <c r="F642" i="21"/>
  <c r="F645" i="21" s="1"/>
  <c r="F466" i="21"/>
  <c r="F511" i="21"/>
  <c r="E529" i="21"/>
  <c r="N504" i="21"/>
  <c r="C645" i="21"/>
  <c r="C551" i="21"/>
  <c r="C513" i="21"/>
  <c r="C512" i="21"/>
  <c r="B521" i="21"/>
  <c r="O704" i="21"/>
  <c r="O705" i="21" s="1"/>
  <c r="N705" i="21"/>
  <c r="N707" i="21" s="1"/>
  <c r="M656" i="21"/>
  <c r="M653" i="21"/>
  <c r="O658" i="21"/>
  <c r="L696" i="21"/>
  <c r="K697" i="21"/>
  <c r="K699" i="21" s="1"/>
  <c r="H656" i="21"/>
  <c r="H653" i="21"/>
  <c r="H650" i="21"/>
  <c r="E545" i="21"/>
  <c r="K530" i="21"/>
  <c r="F522" i="21"/>
  <c r="F521" i="21"/>
  <c r="J545" i="21"/>
  <c r="D649" i="21"/>
  <c r="E650" i="21" s="1"/>
  <c r="D634" i="21"/>
  <c r="D632" i="21"/>
  <c r="D590" i="21"/>
  <c r="D589" i="21"/>
  <c r="G642" i="21"/>
  <c r="G645" i="21" s="1"/>
  <c r="G658" i="21"/>
  <c r="G511" i="21"/>
  <c r="G466" i="21"/>
  <c r="B597" i="21"/>
  <c r="I589" i="21"/>
  <c r="B568" i="21"/>
  <c r="I522" i="21"/>
  <c r="I521" i="21"/>
  <c r="J589" i="21"/>
  <c r="B653" i="21"/>
  <c r="B656" i="21"/>
  <c r="G590" i="21"/>
  <c r="D645" i="21"/>
  <c r="D513" i="21"/>
  <c r="D551" i="21"/>
  <c r="D512" i="21"/>
  <c r="H685" i="21"/>
  <c r="H687" i="21" s="1"/>
  <c r="I684" i="21"/>
  <c r="H658" i="21"/>
  <c r="H642" i="21"/>
  <c r="H645" i="21" s="1"/>
  <c r="H511" i="21"/>
  <c r="H466" i="21"/>
  <c r="O642" i="21"/>
  <c r="O645" i="21" s="1"/>
  <c r="O511" i="21"/>
  <c r="O466" i="21"/>
  <c r="H681" i="21"/>
  <c r="H683" i="21" s="1"/>
  <c r="I680" i="21"/>
  <c r="J642" i="21"/>
  <c r="J645" i="21" s="1"/>
  <c r="J511" i="21"/>
  <c r="J466" i="21"/>
  <c r="B545" i="21"/>
  <c r="F537" i="21"/>
  <c r="K653" i="21"/>
  <c r="K650" i="21"/>
  <c r="K656" i="21"/>
  <c r="H545" i="21"/>
  <c r="F545" i="21"/>
  <c r="K570" i="21"/>
  <c r="K555" i="21"/>
  <c r="F529" i="21"/>
  <c r="C530" i="21"/>
  <c r="J693" i="21"/>
  <c r="J695" i="21" s="1"/>
  <c r="K692" i="21"/>
  <c r="L649" i="21"/>
  <c r="M650" i="21" s="1"/>
  <c r="L634" i="21"/>
  <c r="L632" i="21"/>
  <c r="L590" i="21"/>
  <c r="L589" i="21"/>
  <c r="O723" i="21"/>
  <c r="O722" i="21"/>
  <c r="N708" i="21"/>
  <c r="M709" i="21"/>
  <c r="M711" i="21" s="1"/>
  <c r="E537" i="21"/>
  <c r="G656" i="21"/>
  <c r="G653" i="21"/>
  <c r="B551" i="21"/>
  <c r="B512" i="21"/>
  <c r="O650" i="21"/>
  <c r="O656" i="21"/>
  <c r="O653" i="21"/>
  <c r="G538" i="21"/>
  <c r="G537" i="21"/>
  <c r="H530" i="21"/>
  <c r="H529" i="21"/>
  <c r="O537" i="21"/>
  <c r="K538" i="21"/>
  <c r="K537" i="21"/>
  <c r="C570" i="21"/>
  <c r="C555" i="21"/>
  <c r="F568" i="21"/>
  <c r="F504" i="21"/>
  <c r="O521" i="21"/>
  <c r="K645" i="21"/>
  <c r="K466" i="21"/>
  <c r="H568" i="21"/>
  <c r="F677" i="21"/>
  <c r="F679" i="21" s="1"/>
  <c r="G676" i="21"/>
  <c r="E673" i="21"/>
  <c r="E675" i="21" s="1"/>
  <c r="F672" i="21"/>
  <c r="L665" i="21"/>
  <c r="D665" i="21"/>
  <c r="K665" i="21"/>
  <c r="C665" i="21"/>
  <c r="J665" i="21"/>
  <c r="B665" i="21"/>
  <c r="I665" i="21"/>
  <c r="H665" i="21"/>
  <c r="O665" i="21"/>
  <c r="G665" i="21"/>
  <c r="N665" i="21"/>
  <c r="F665" i="21"/>
  <c r="M665" i="21"/>
  <c r="E665" i="21"/>
  <c r="N650" i="21"/>
  <c r="N656" i="21"/>
  <c r="N653" i="21"/>
  <c r="M590" i="21"/>
  <c r="L640" i="21"/>
  <c r="L570" i="21"/>
  <c r="L555" i="21"/>
  <c r="C538" i="21"/>
  <c r="C537" i="21"/>
  <c r="M642" i="21"/>
  <c r="M645" i="21" s="1"/>
  <c r="M597" i="21"/>
  <c r="M466" i="21"/>
  <c r="M511" i="21"/>
  <c r="J653" i="21"/>
  <c r="J650" i="21"/>
  <c r="J656" i="21"/>
  <c r="M504" i="21"/>
  <c r="K551" i="21"/>
  <c r="K513" i="21"/>
  <c r="K512" i="21"/>
  <c r="M521" i="21"/>
  <c r="B504" i="21"/>
  <c r="L701" i="21"/>
  <c r="L703" i="21" s="1"/>
  <c r="M700" i="21"/>
  <c r="O529" i="21"/>
  <c r="D570" i="21"/>
  <c r="D555" i="21"/>
  <c r="I653" i="21"/>
  <c r="I650" i="21"/>
  <c r="I656" i="21"/>
  <c r="E642" i="21"/>
  <c r="E645" i="21" s="1"/>
  <c r="E466" i="21"/>
  <c r="E511" i="21"/>
  <c r="H504" i="21"/>
  <c r="E521" i="21"/>
  <c r="L645" i="21"/>
  <c r="L513" i="21"/>
  <c r="L551" i="21"/>
  <c r="L512" i="2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B360" i="20" s="1"/>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I496" i="19" s="1"/>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M496" i="18" s="1"/>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L496" i="18" s="1"/>
  <c r="K492" i="18"/>
  <c r="J492" i="18"/>
  <c r="I492" i="18"/>
  <c r="H492" i="18"/>
  <c r="G492" i="18"/>
  <c r="F492" i="18"/>
  <c r="E492" i="18"/>
  <c r="D492" i="18"/>
  <c r="C492" i="18"/>
  <c r="B492" i="18"/>
  <c r="O496" i="18"/>
  <c r="J496"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s="1"/>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E401" i="20"/>
  <c r="E360" i="20" s="1"/>
  <c r="D401" i="20"/>
  <c r="D433" i="20" s="1"/>
  <c r="C401" i="20"/>
  <c r="C366" i="20" s="1"/>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G372" i="20" s="1"/>
  <c r="F371" i="20"/>
  <c r="F372" i="20" s="1"/>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F360" i="20"/>
  <c r="C360" i="20"/>
  <c r="O353" i="20"/>
  <c r="O354" i="20" s="1"/>
  <c r="N353" i="20"/>
  <c r="M353" i="20"/>
  <c r="L353" i="20"/>
  <c r="K353" i="20"/>
  <c r="J353" i="20"/>
  <c r="I353" i="20"/>
  <c r="H353" i="20"/>
  <c r="G353" i="20"/>
  <c r="F353" i="20"/>
  <c r="F354" i="20" s="1"/>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F115" i="20"/>
  <c r="F117" i="20" s="1"/>
  <c r="E115" i="20"/>
  <c r="E117" i="20" s="1"/>
  <c r="N411" i="20" s="1"/>
  <c r="D115" i="20"/>
  <c r="D117" i="20" s="1"/>
  <c r="N412"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L611" i="19"/>
  <c r="K611" i="19"/>
  <c r="J611" i="19"/>
  <c r="I611" i="19"/>
  <c r="H611" i="19"/>
  <c r="G611" i="19"/>
  <c r="F611" i="19"/>
  <c r="E611" i="19"/>
  <c r="D611" i="19"/>
  <c r="C611" i="19"/>
  <c r="B611" i="19"/>
  <c r="K608" i="19"/>
  <c r="O602" i="19"/>
  <c r="N602" i="19"/>
  <c r="M602" i="19"/>
  <c r="L602" i="19"/>
  <c r="K602" i="19"/>
  <c r="J602" i="19"/>
  <c r="I602" i="19"/>
  <c r="H602" i="19"/>
  <c r="H608" i="19" s="1"/>
  <c r="G602" i="19"/>
  <c r="F602" i="19"/>
  <c r="E602" i="19"/>
  <c r="D602" i="19"/>
  <c r="D608" i="19" s="1"/>
  <c r="C602" i="19"/>
  <c r="C608" i="19" s="1"/>
  <c r="B602" i="19"/>
  <c r="O601" i="19"/>
  <c r="N601" i="19"/>
  <c r="M601" i="19"/>
  <c r="L601" i="19"/>
  <c r="L607" i="19" s="1"/>
  <c r="K601" i="19"/>
  <c r="J601" i="19"/>
  <c r="J607" i="19" s="1"/>
  <c r="I601" i="19"/>
  <c r="H601" i="19"/>
  <c r="G601" i="19"/>
  <c r="F601" i="19"/>
  <c r="F607" i="19" s="1"/>
  <c r="E601" i="19"/>
  <c r="D601" i="19"/>
  <c r="D607" i="19" s="1"/>
  <c r="C601" i="19"/>
  <c r="B601" i="19"/>
  <c r="O600" i="19"/>
  <c r="N600" i="19"/>
  <c r="M600" i="19"/>
  <c r="L600" i="19"/>
  <c r="L606" i="19" s="1"/>
  <c r="K600" i="19"/>
  <c r="J600" i="19"/>
  <c r="J606" i="19" s="1"/>
  <c r="I600" i="19"/>
  <c r="H600" i="19"/>
  <c r="H606" i="19" s="1"/>
  <c r="G600" i="19"/>
  <c r="G606" i="19" s="1"/>
  <c r="F600" i="19"/>
  <c r="E600" i="19"/>
  <c r="D600" i="19"/>
  <c r="C600" i="19"/>
  <c r="B600" i="19"/>
  <c r="B606" i="19" s="1"/>
  <c r="O599" i="19"/>
  <c r="N599" i="19"/>
  <c r="N605" i="19" s="1"/>
  <c r="M599" i="19"/>
  <c r="L599" i="19"/>
  <c r="K599" i="19"/>
  <c r="J599" i="19"/>
  <c r="J605" i="19" s="1"/>
  <c r="I599" i="19"/>
  <c r="H599" i="19"/>
  <c r="H605" i="19" s="1"/>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K584" i="19"/>
  <c r="J584" i="19"/>
  <c r="I584" i="19"/>
  <c r="H584" i="19"/>
  <c r="G584" i="19"/>
  <c r="F584" i="19"/>
  <c r="E584" i="19"/>
  <c r="D584" i="19"/>
  <c r="C584" i="19"/>
  <c r="B584" i="19"/>
  <c r="B588" i="19" s="1"/>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J581" i="19" s="1"/>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G520" i="19" s="1"/>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K361" i="19" s="1"/>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F397" i="19" s="1"/>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O391" i="19" s="1"/>
  <c r="N390" i="19"/>
  <c r="N391" i="19" s="1"/>
  <c r="M390" i="19"/>
  <c r="L390" i="19"/>
  <c r="K390" i="19"/>
  <c r="J390" i="19"/>
  <c r="I390" i="19"/>
  <c r="H390" i="19"/>
  <c r="G390" i="19"/>
  <c r="F390" i="19"/>
  <c r="E390" i="19"/>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L384" i="19"/>
  <c r="K384" i="19"/>
  <c r="J384" i="19"/>
  <c r="J385" i="19" s="1"/>
  <c r="I384" i="19"/>
  <c r="I385" i="19" s="1"/>
  <c r="H384" i="19"/>
  <c r="H385" i="19" s="1"/>
  <c r="G384" i="19"/>
  <c r="F384" i="19"/>
  <c r="F385" i="19" s="1"/>
  <c r="E384" i="19"/>
  <c r="D384" i="19"/>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L378" i="19"/>
  <c r="K378" i="19"/>
  <c r="J378" i="19"/>
  <c r="I378" i="19"/>
  <c r="I379" i="19" s="1"/>
  <c r="H378" i="19"/>
  <c r="G378" i="19"/>
  <c r="F378" i="19"/>
  <c r="E378" i="19"/>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O372" i="19"/>
  <c r="N372" i="19"/>
  <c r="N373" i="19" s="1"/>
  <c r="M372" i="19"/>
  <c r="L372" i="19"/>
  <c r="L373" i="19" s="1"/>
  <c r="K372" i="19"/>
  <c r="J372" i="19"/>
  <c r="J373" i="19" s="1"/>
  <c r="I372" i="19"/>
  <c r="I373" i="19" s="1"/>
  <c r="H372" i="19"/>
  <c r="G372" i="19"/>
  <c r="G373" i="19" s="1"/>
  <c r="F372" i="19"/>
  <c r="F373" i="19" s="1"/>
  <c r="E372" i="19"/>
  <c r="D372" i="19"/>
  <c r="D373" i="19" s="1"/>
  <c r="C372" i="19"/>
  <c r="C373" i="19" s="1"/>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O367" i="19" s="1"/>
  <c r="N366" i="19"/>
  <c r="N367" i="19" s="1"/>
  <c r="M366" i="19"/>
  <c r="L366" i="19"/>
  <c r="L367" i="19" s="1"/>
  <c r="K366" i="19"/>
  <c r="J366" i="19"/>
  <c r="J367" i="19" s="1"/>
  <c r="I366" i="19"/>
  <c r="I367" i="19" s="1"/>
  <c r="H366" i="19"/>
  <c r="G366" i="19"/>
  <c r="G367" i="19" s="1"/>
  <c r="F366" i="19"/>
  <c r="F367" i="19" s="1"/>
  <c r="E366" i="19"/>
  <c r="D366" i="19"/>
  <c r="D367" i="19" s="1"/>
  <c r="C366" i="19"/>
  <c r="C367" i="19" s="1"/>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J361" i="19"/>
  <c r="I361" i="19"/>
  <c r="O354" i="19"/>
  <c r="O355" i="19" s="1"/>
  <c r="N354" i="19"/>
  <c r="N355" i="19" s="1"/>
  <c r="M354" i="19"/>
  <c r="L354" i="19"/>
  <c r="L355" i="19" s="1"/>
  <c r="K354" i="19"/>
  <c r="J354" i="19"/>
  <c r="J355" i="19" s="1"/>
  <c r="I354" i="19"/>
  <c r="I355" i="19" s="1"/>
  <c r="H354" i="19"/>
  <c r="G354" i="19"/>
  <c r="G355" i="19" s="1"/>
  <c r="F354" i="19"/>
  <c r="E354" i="19"/>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C541" i="19" s="1"/>
  <c r="AV213" i="19"/>
  <c r="AV215" i="19" s="1"/>
  <c r="AU213" i="19"/>
  <c r="AU215" i="19" s="1"/>
  <c r="C543" i="19" s="1"/>
  <c r="AT213" i="19"/>
  <c r="AT215" i="19" s="1"/>
  <c r="D540" i="19" s="1"/>
  <c r="AS213" i="19"/>
  <c r="AS215" i="19" s="1"/>
  <c r="AR213" i="19"/>
  <c r="AR215" i="19" s="1"/>
  <c r="D542" i="19" s="1"/>
  <c r="AQ213" i="19"/>
  <c r="AQ215" i="19" s="1"/>
  <c r="AP213" i="19"/>
  <c r="AP215" i="19" s="1"/>
  <c r="AO213" i="19"/>
  <c r="AO215" i="19" s="1"/>
  <c r="E541" i="19" s="1"/>
  <c r="AN213" i="19"/>
  <c r="AN215" i="19" s="1"/>
  <c r="AM213" i="19"/>
  <c r="AM215" i="19" s="1"/>
  <c r="E543" i="19" s="1"/>
  <c r="AL213" i="19"/>
  <c r="AL215" i="19" s="1"/>
  <c r="AK213" i="19"/>
  <c r="AK215" i="19" s="1"/>
  <c r="AJ213" i="19"/>
  <c r="AJ215" i="19" s="1"/>
  <c r="AI213" i="19"/>
  <c r="AI215" i="19" s="1"/>
  <c r="AH213" i="19"/>
  <c r="AH215" i="19" s="1"/>
  <c r="AG213" i="19"/>
  <c r="AG215" i="19" s="1"/>
  <c r="AF213" i="19"/>
  <c r="AF215" i="19" s="1"/>
  <c r="AE213" i="19"/>
  <c r="AE215" i="19" s="1"/>
  <c r="G543" i="19" s="1"/>
  <c r="AD213" i="19"/>
  <c r="AD215" i="19" s="1"/>
  <c r="AC213" i="19"/>
  <c r="AC215" i="19" s="1"/>
  <c r="AB213" i="19"/>
  <c r="AB215" i="19" s="1"/>
  <c r="AA213" i="19"/>
  <c r="AA215" i="19" s="1"/>
  <c r="Z213" i="19"/>
  <c r="Z215" i="19" s="1"/>
  <c r="Y213" i="19"/>
  <c r="Y215" i="19" s="1"/>
  <c r="I541" i="19" s="1"/>
  <c r="X213" i="19"/>
  <c r="X215" i="19" s="1"/>
  <c r="W213" i="19"/>
  <c r="W215" i="19" s="1"/>
  <c r="I543" i="19" s="1"/>
  <c r="V213" i="19"/>
  <c r="V215" i="19" s="1"/>
  <c r="U213" i="19"/>
  <c r="U215" i="19" s="1"/>
  <c r="T213" i="19"/>
  <c r="T215" i="19" s="1"/>
  <c r="J542" i="19" s="1"/>
  <c r="S213" i="19"/>
  <c r="S215" i="19" s="1"/>
  <c r="R213" i="19"/>
  <c r="R215" i="19" s="1"/>
  <c r="Q213" i="19"/>
  <c r="Q215" i="19" s="1"/>
  <c r="K541" i="19" s="1"/>
  <c r="P213" i="19"/>
  <c r="P215" i="19" s="1"/>
  <c r="O213" i="19"/>
  <c r="O215" i="19" s="1"/>
  <c r="K543" i="19" s="1"/>
  <c r="N213" i="19"/>
  <c r="N215" i="19" s="1"/>
  <c r="M213" i="19"/>
  <c r="M215" i="19" s="1"/>
  <c r="L213" i="19"/>
  <c r="L215" i="19" s="1"/>
  <c r="K213" i="19"/>
  <c r="K215" i="19" s="1"/>
  <c r="J213" i="19"/>
  <c r="J215" i="19" s="1"/>
  <c r="I213" i="19"/>
  <c r="I215" i="19" s="1"/>
  <c r="H213" i="19"/>
  <c r="H215" i="19" s="1"/>
  <c r="G213" i="19"/>
  <c r="G215" i="19" s="1"/>
  <c r="M543" i="19" s="1"/>
  <c r="F213" i="19"/>
  <c r="F215" i="19" s="1"/>
  <c r="E213" i="19"/>
  <c r="E215" i="19" s="1"/>
  <c r="D213" i="19"/>
  <c r="D215" i="19" s="1"/>
  <c r="C213" i="19"/>
  <c r="C215" i="19" s="1"/>
  <c r="B213" i="19"/>
  <c r="B215" i="19" s="1"/>
  <c r="BA124" i="19"/>
  <c r="BK123" i="19"/>
  <c r="BJ123" i="19"/>
  <c r="BI123" i="19"/>
  <c r="BH123" i="19"/>
  <c r="BG123" i="19"/>
  <c r="BF123" i="19"/>
  <c r="BE123" i="19"/>
  <c r="BD123" i="19"/>
  <c r="BC123" i="19"/>
  <c r="BK122" i="19"/>
  <c r="BK124" i="19" s="1"/>
  <c r="BK125" i="19" s="1"/>
  <c r="BJ122" i="19"/>
  <c r="BJ124" i="19" s="1"/>
  <c r="BI122" i="19"/>
  <c r="BI124" i="19" s="1"/>
  <c r="BI125" i="19" s="1"/>
  <c r="BH122" i="19"/>
  <c r="BH124" i="19" s="1"/>
  <c r="BG122" i="19"/>
  <c r="BG124" i="19" s="1"/>
  <c r="BF122" i="19"/>
  <c r="BF124" i="19" s="1"/>
  <c r="BF125" i="19" s="1"/>
  <c r="BE122" i="19"/>
  <c r="BE124" i="19" s="1"/>
  <c r="BD122" i="19"/>
  <c r="BD124" i="19" s="1"/>
  <c r="BC122" i="19"/>
  <c r="BC124" i="19" s="1"/>
  <c r="BB122" i="19"/>
  <c r="BB124" i="19" s="1"/>
  <c r="BA122" i="19"/>
  <c r="AZ122" i="19"/>
  <c r="AZ124" i="19" s="1"/>
  <c r="AY122" i="19"/>
  <c r="AY124" i="19" s="1"/>
  <c r="AX122" i="19"/>
  <c r="AX124" i="19" s="1"/>
  <c r="AW122" i="19"/>
  <c r="AW124" i="19" s="1"/>
  <c r="AV122" i="19"/>
  <c r="AV124" i="19" s="1"/>
  <c r="C425" i="19" s="1"/>
  <c r="AU122" i="19"/>
  <c r="AU124" i="19" s="1"/>
  <c r="AT122" i="19"/>
  <c r="AT124" i="19" s="1"/>
  <c r="AS122" i="19"/>
  <c r="AS124" i="19" s="1"/>
  <c r="D424" i="19" s="1"/>
  <c r="AR122" i="19"/>
  <c r="AR124" i="19" s="1"/>
  <c r="AQ122" i="19"/>
  <c r="AQ124" i="19" s="1"/>
  <c r="AP122" i="19"/>
  <c r="AP124" i="19" s="1"/>
  <c r="E423" i="19" s="1"/>
  <c r="AO122" i="19"/>
  <c r="AO124" i="19" s="1"/>
  <c r="AN122" i="19"/>
  <c r="AN124" i="19" s="1"/>
  <c r="E425" i="19" s="1"/>
  <c r="AM122" i="19"/>
  <c r="AM124" i="19" s="1"/>
  <c r="AL122" i="19"/>
  <c r="AL124" i="19" s="1"/>
  <c r="AK122" i="19"/>
  <c r="AK124" i="19" s="1"/>
  <c r="F424" i="19" s="1"/>
  <c r="AJ122" i="19"/>
  <c r="AJ124" i="19" s="1"/>
  <c r="AI122" i="19"/>
  <c r="AI124" i="19" s="1"/>
  <c r="AH122" i="19"/>
  <c r="AH124" i="19" s="1"/>
  <c r="AG122" i="19"/>
  <c r="AG124" i="19" s="1"/>
  <c r="AF122" i="19"/>
  <c r="AF124" i="19" s="1"/>
  <c r="G425" i="19" s="1"/>
  <c r="AE122" i="19"/>
  <c r="AE124" i="19" s="1"/>
  <c r="AD122" i="19"/>
  <c r="AD124" i="19" s="1"/>
  <c r="AC122" i="19"/>
  <c r="AC124" i="19" s="1"/>
  <c r="H424" i="19" s="1"/>
  <c r="AB122" i="19"/>
  <c r="AB124" i="19" s="1"/>
  <c r="AA122" i="19"/>
  <c r="AA124" i="19" s="1"/>
  <c r="Z122" i="19"/>
  <c r="Z124" i="19" s="1"/>
  <c r="Y122" i="19"/>
  <c r="Y124" i="19" s="1"/>
  <c r="X122" i="19"/>
  <c r="X124" i="19" s="1"/>
  <c r="I425" i="19" s="1"/>
  <c r="W122" i="19"/>
  <c r="W124" i="19" s="1"/>
  <c r="V122" i="19"/>
  <c r="V124" i="19" s="1"/>
  <c r="J424" i="19" s="1"/>
  <c r="U122" i="19"/>
  <c r="U124" i="19" s="1"/>
  <c r="T122" i="19"/>
  <c r="T124" i="19" s="1"/>
  <c r="S122" i="19"/>
  <c r="S124" i="19" s="1"/>
  <c r="R122" i="19"/>
  <c r="R124" i="19" s="1"/>
  <c r="K423" i="19" s="1"/>
  <c r="Q122" i="19"/>
  <c r="Q124" i="19" s="1"/>
  <c r="P122" i="19"/>
  <c r="P124" i="19" s="1"/>
  <c r="K425" i="19" s="1"/>
  <c r="O122" i="19"/>
  <c r="O124" i="19" s="1"/>
  <c r="N122" i="19"/>
  <c r="N124" i="19" s="1"/>
  <c r="M122" i="19"/>
  <c r="M124" i="19" s="1"/>
  <c r="L424" i="19" s="1"/>
  <c r="L122" i="19"/>
  <c r="L124" i="19" s="1"/>
  <c r="L425" i="19" s="1"/>
  <c r="K122" i="19"/>
  <c r="K124" i="19" s="1"/>
  <c r="J122" i="19"/>
  <c r="J124" i="19" s="1"/>
  <c r="I122" i="19"/>
  <c r="I124" i="19" s="1"/>
  <c r="H122" i="19"/>
  <c r="H124" i="19" s="1"/>
  <c r="M425" i="19" s="1"/>
  <c r="G122" i="19"/>
  <c r="G124" i="19" s="1"/>
  <c r="F122" i="19"/>
  <c r="F124" i="19" s="1"/>
  <c r="E122" i="19"/>
  <c r="E124" i="19" s="1"/>
  <c r="N424" i="19" s="1"/>
  <c r="D122" i="19"/>
  <c r="D124" i="19" s="1"/>
  <c r="C122" i="19"/>
  <c r="C124"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U123" i="19" s="1"/>
  <c r="AT119" i="19"/>
  <c r="AS119" i="19"/>
  <c r="AR119" i="19"/>
  <c r="AQ119" i="19"/>
  <c r="AP119" i="19"/>
  <c r="AO119" i="19"/>
  <c r="AO123" i="19" s="1"/>
  <c r="AN119" i="19"/>
  <c r="AM119" i="19"/>
  <c r="AL119" i="19"/>
  <c r="AK119" i="19"/>
  <c r="AJ119" i="19"/>
  <c r="AI119" i="19"/>
  <c r="AH119" i="19"/>
  <c r="AH123" i="19" s="1"/>
  <c r="AG119" i="19"/>
  <c r="AG123" i="19" s="1"/>
  <c r="AG125" i="19" s="1"/>
  <c r="AF119" i="19"/>
  <c r="AE119" i="19"/>
  <c r="AE123" i="19" s="1"/>
  <c r="AD119" i="19"/>
  <c r="AC119" i="19"/>
  <c r="AB119" i="19"/>
  <c r="AA119" i="19"/>
  <c r="Z119" i="19"/>
  <c r="Y119" i="19"/>
  <c r="X119" i="19"/>
  <c r="W119" i="19"/>
  <c r="W123" i="19" s="1"/>
  <c r="V119" i="19"/>
  <c r="U119" i="19"/>
  <c r="T119" i="19"/>
  <c r="S119" i="19"/>
  <c r="R119" i="19"/>
  <c r="Q119" i="19"/>
  <c r="Q123" i="19" s="1"/>
  <c r="P119" i="19"/>
  <c r="O119" i="19"/>
  <c r="N119" i="19"/>
  <c r="M119" i="19"/>
  <c r="L119" i="19"/>
  <c r="K119" i="19"/>
  <c r="J119" i="19"/>
  <c r="J123" i="19" s="1"/>
  <c r="I119" i="19"/>
  <c r="I123" i="19" s="1"/>
  <c r="I125" i="19" s="1"/>
  <c r="H119" i="19"/>
  <c r="G119" i="19"/>
  <c r="G123" i="19" s="1"/>
  <c r="F119" i="19"/>
  <c r="E119" i="19"/>
  <c r="D119" i="19"/>
  <c r="D123" i="19" s="1"/>
  <c r="C119" i="19"/>
  <c r="B119" i="19"/>
  <c r="N721" i="18"/>
  <c r="O720" i="18"/>
  <c r="M717" i="18"/>
  <c r="N716" i="18"/>
  <c r="O716" i="18" s="1"/>
  <c r="L713" i="18"/>
  <c r="N712" i="18"/>
  <c r="N713" i="18" s="1"/>
  <c r="N715" i="18" s="1"/>
  <c r="M712" i="18"/>
  <c r="M713" i="18" s="1"/>
  <c r="K709" i="18"/>
  <c r="L708" i="18"/>
  <c r="M708" i="18" s="1"/>
  <c r="J705" i="18"/>
  <c r="L704" i="18"/>
  <c r="M704" i="18" s="1"/>
  <c r="K704" i="18"/>
  <c r="K705" i="18" s="1"/>
  <c r="I701" i="18"/>
  <c r="J700" i="18"/>
  <c r="K700" i="18" s="1"/>
  <c r="I697" i="18"/>
  <c r="H697" i="18"/>
  <c r="I696" i="18"/>
  <c r="J696" i="18" s="1"/>
  <c r="G693" i="18"/>
  <c r="H692" i="18"/>
  <c r="H693" i="18" s="1"/>
  <c r="G689" i="18"/>
  <c r="F689" i="18"/>
  <c r="G691" i="18" s="1"/>
  <c r="H688" i="18"/>
  <c r="I688" i="18" s="1"/>
  <c r="G688" i="18"/>
  <c r="F685" i="18"/>
  <c r="E685" i="18"/>
  <c r="G684" i="18"/>
  <c r="G685" i="18" s="1"/>
  <c r="G687" i="18" s="1"/>
  <c r="F684" i="18"/>
  <c r="D681" i="18"/>
  <c r="F680" i="18"/>
  <c r="G680" i="18" s="1"/>
  <c r="E680" i="18"/>
  <c r="E681" i="18" s="1"/>
  <c r="C677" i="18"/>
  <c r="D676" i="18"/>
  <c r="D677" i="18" s="1"/>
  <c r="B673" i="18"/>
  <c r="C672" i="18"/>
  <c r="C673" i="18" s="1"/>
  <c r="N669" i="18"/>
  <c r="O664"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8" i="18"/>
  <c r="F607" i="18"/>
  <c r="C607" i="18"/>
  <c r="O602" i="18"/>
  <c r="N602" i="18"/>
  <c r="M602" i="18"/>
  <c r="L602" i="18"/>
  <c r="K602" i="18"/>
  <c r="J602" i="18"/>
  <c r="I602" i="18"/>
  <c r="I608" i="18" s="1"/>
  <c r="H602" i="18"/>
  <c r="H608" i="18" s="1"/>
  <c r="G602" i="18"/>
  <c r="F602" i="18"/>
  <c r="E602" i="18"/>
  <c r="D602" i="18"/>
  <c r="D608" i="18" s="1"/>
  <c r="C602" i="18"/>
  <c r="B602" i="18"/>
  <c r="O601" i="18"/>
  <c r="O607" i="18" s="1"/>
  <c r="N601" i="18"/>
  <c r="M601" i="18"/>
  <c r="L601" i="18"/>
  <c r="K601" i="18"/>
  <c r="J601" i="18"/>
  <c r="I601" i="18"/>
  <c r="H601" i="18"/>
  <c r="G601" i="18"/>
  <c r="F601" i="18"/>
  <c r="E601" i="18"/>
  <c r="D601" i="18"/>
  <c r="D607" i="18" s="1"/>
  <c r="C601" i="18"/>
  <c r="B601" i="18"/>
  <c r="O600" i="18"/>
  <c r="N600" i="18"/>
  <c r="M600" i="18"/>
  <c r="M606" i="18" s="1"/>
  <c r="L600" i="18"/>
  <c r="L606" i="18" s="1"/>
  <c r="K600" i="18"/>
  <c r="J600" i="18"/>
  <c r="J606" i="18" s="1"/>
  <c r="I600" i="18"/>
  <c r="H600" i="18"/>
  <c r="H606" i="18" s="1"/>
  <c r="G600" i="18"/>
  <c r="F600" i="18"/>
  <c r="E600" i="18"/>
  <c r="E606" i="18" s="1"/>
  <c r="D600" i="18"/>
  <c r="C600" i="18"/>
  <c r="B600" i="18"/>
  <c r="O599" i="18"/>
  <c r="N599" i="18"/>
  <c r="M599" i="18"/>
  <c r="L599" i="18"/>
  <c r="K599" i="18"/>
  <c r="J599" i="18"/>
  <c r="J605" i="18" s="1"/>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s="1"/>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K581" i="18" s="1"/>
  <c r="J577" i="18"/>
  <c r="I577" i="18"/>
  <c r="H577" i="18"/>
  <c r="G577" i="18"/>
  <c r="F577" i="18"/>
  <c r="F581" i="18" s="1"/>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K567" i="18" s="1"/>
  <c r="J563" i="18"/>
  <c r="I563" i="18"/>
  <c r="H563" i="18"/>
  <c r="G563" i="18"/>
  <c r="F563" i="18"/>
  <c r="E563" i="18"/>
  <c r="D563" i="18"/>
  <c r="C563" i="18"/>
  <c r="C567" i="18" s="1"/>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M536" i="18" s="1"/>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E528" i="18" s="1"/>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M520" i="18" s="1"/>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C509" i="18" s="1"/>
  <c r="B501" i="18"/>
  <c r="O500" i="18"/>
  <c r="N500" i="18"/>
  <c r="M500" i="18"/>
  <c r="L500" i="18"/>
  <c r="K500" i="18"/>
  <c r="J500" i="18"/>
  <c r="I500" i="18"/>
  <c r="H500" i="18"/>
  <c r="H503" i="18" s="1"/>
  <c r="G500" i="18"/>
  <c r="F500" i="18"/>
  <c r="E500" i="18"/>
  <c r="D500" i="18"/>
  <c r="C500" i="18"/>
  <c r="B500" i="18"/>
  <c r="O499" i="18"/>
  <c r="N499" i="18"/>
  <c r="M499" i="18"/>
  <c r="L499" i="18"/>
  <c r="K499" i="18"/>
  <c r="J499" i="18"/>
  <c r="I499" i="18"/>
  <c r="H499" i="18"/>
  <c r="G499" i="18"/>
  <c r="G507" i="18" s="1"/>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N484" i="18" s="1"/>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B484" i="18" s="1"/>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I478" i="18" s="1"/>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N464" i="18"/>
  <c r="N510" i="18" s="1"/>
  <c r="M464" i="18"/>
  <c r="L464" i="18"/>
  <c r="K464" i="18"/>
  <c r="J464" i="18"/>
  <c r="I464" i="18"/>
  <c r="I510" i="18" s="1"/>
  <c r="H464" i="18"/>
  <c r="G464" i="18"/>
  <c r="F464" i="18"/>
  <c r="F510" i="18" s="1"/>
  <c r="E464" i="18"/>
  <c r="D464" i="18"/>
  <c r="C464" i="18"/>
  <c r="C510" i="18" s="1"/>
  <c r="B464" i="18"/>
  <c r="O463" i="18"/>
  <c r="N463" i="18"/>
  <c r="N509" i="18" s="1"/>
  <c r="M463" i="18"/>
  <c r="L463" i="18"/>
  <c r="L509" i="18" s="1"/>
  <c r="K463" i="18"/>
  <c r="J463" i="18"/>
  <c r="I463" i="18"/>
  <c r="I509" i="18" s="1"/>
  <c r="H463" i="18"/>
  <c r="G463" i="18"/>
  <c r="F463" i="18"/>
  <c r="F509" i="18" s="1"/>
  <c r="E463" i="18"/>
  <c r="D463" i="18"/>
  <c r="D509" i="18" s="1"/>
  <c r="C463" i="18"/>
  <c r="B463" i="18"/>
  <c r="O462" i="18"/>
  <c r="N462" i="18"/>
  <c r="M462" i="18"/>
  <c r="M508" i="18" s="1"/>
  <c r="L462" i="18"/>
  <c r="K462" i="18"/>
  <c r="J462" i="18"/>
  <c r="J508" i="18" s="1"/>
  <c r="I462" i="18"/>
  <c r="H462" i="18"/>
  <c r="G462" i="18"/>
  <c r="F462" i="18"/>
  <c r="E462" i="18"/>
  <c r="D462" i="18"/>
  <c r="D508" i="18" s="1"/>
  <c r="C462" i="18"/>
  <c r="B462" i="18"/>
  <c r="B508" i="18" s="1"/>
  <c r="O461" i="18"/>
  <c r="N461" i="18"/>
  <c r="M461" i="18"/>
  <c r="L461" i="18"/>
  <c r="L507" i="18" s="1"/>
  <c r="K461" i="18"/>
  <c r="J461" i="18"/>
  <c r="I461" i="18"/>
  <c r="H461" i="18"/>
  <c r="H507" i="18" s="1"/>
  <c r="G461" i="18"/>
  <c r="F461" i="18"/>
  <c r="E461" i="18"/>
  <c r="D461" i="18"/>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K402" i="18"/>
  <c r="J402" i="18"/>
  <c r="J458" i="18" s="1"/>
  <c r="I402" i="18"/>
  <c r="I452" i="18" s="1"/>
  <c r="H402" i="18"/>
  <c r="H452" i="18" s="1"/>
  <c r="G402" i="18"/>
  <c r="G458" i="18" s="1"/>
  <c r="F402" i="18"/>
  <c r="F415" i="18" s="1"/>
  <c r="E402" i="18"/>
  <c r="E452" i="18" s="1"/>
  <c r="D402" i="18"/>
  <c r="D458" i="18" s="1"/>
  <c r="C402" i="18"/>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G397" i="18"/>
  <c r="O396" i="18"/>
  <c r="N396" i="18"/>
  <c r="M396" i="18"/>
  <c r="L396" i="18"/>
  <c r="K396" i="18"/>
  <c r="K397" i="18" s="1"/>
  <c r="J396" i="18"/>
  <c r="J397" i="18" s="1"/>
  <c r="I396" i="18"/>
  <c r="H396" i="18"/>
  <c r="H397" i="18" s="1"/>
  <c r="G396" i="18"/>
  <c r="F396" i="18"/>
  <c r="E396" i="18"/>
  <c r="E397" i="18" s="1"/>
  <c r="D396" i="18"/>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M391" i="18" s="1"/>
  <c r="L390" i="18"/>
  <c r="K390" i="18"/>
  <c r="K391" i="18" s="1"/>
  <c r="J390" i="18"/>
  <c r="J391" i="18" s="1"/>
  <c r="I390" i="18"/>
  <c r="H390" i="18"/>
  <c r="G390" i="18"/>
  <c r="F390" i="18"/>
  <c r="E390" i="18"/>
  <c r="E391" i="18" s="1"/>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N385" i="18" s="1"/>
  <c r="M384" i="18"/>
  <c r="M385" i="18" s="1"/>
  <c r="L384" i="18"/>
  <c r="K384" i="18"/>
  <c r="K385" i="18" s="1"/>
  <c r="J384" i="18"/>
  <c r="J385" i="18" s="1"/>
  <c r="I384" i="18"/>
  <c r="I385" i="18" s="1"/>
  <c r="H384" i="18"/>
  <c r="G384" i="18"/>
  <c r="F384" i="18"/>
  <c r="F385" i="18" s="1"/>
  <c r="E384" i="18"/>
  <c r="E385" i="18" s="1"/>
  <c r="D384" i="18"/>
  <c r="C384" i="18"/>
  <c r="C385" i="18" s="1"/>
  <c r="B384" i="18"/>
  <c r="B385" i="18" s="1"/>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O379" i="18" s="1"/>
  <c r="N378" i="18"/>
  <c r="M378" i="18"/>
  <c r="M379" i="18" s="1"/>
  <c r="L378" i="18"/>
  <c r="K378" i="18"/>
  <c r="J378" i="18"/>
  <c r="I378" i="18"/>
  <c r="H378" i="18"/>
  <c r="G378" i="18"/>
  <c r="G379" i="18" s="1"/>
  <c r="F378" i="18"/>
  <c r="E378" i="18"/>
  <c r="D378" i="18"/>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M373" i="18"/>
  <c r="O372" i="18"/>
  <c r="N372" i="18"/>
  <c r="M372" i="18"/>
  <c r="L372" i="18"/>
  <c r="K372" i="18"/>
  <c r="K373" i="18" s="1"/>
  <c r="J372" i="18"/>
  <c r="J373" i="18" s="1"/>
  <c r="I372" i="18"/>
  <c r="H372" i="18"/>
  <c r="H373" i="18" s="1"/>
  <c r="G372" i="18"/>
  <c r="F372" i="18"/>
  <c r="E372" i="18"/>
  <c r="E373" i="18" s="1"/>
  <c r="D372" i="18"/>
  <c r="C372" i="18"/>
  <c r="C373" i="18" s="1"/>
  <c r="B372" i="18"/>
  <c r="B373" i="18" s="1"/>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N367" i="18" s="1"/>
  <c r="M366" i="18"/>
  <c r="M367" i="18" s="1"/>
  <c r="L366" i="18"/>
  <c r="L367" i="18" s="1"/>
  <c r="K366" i="18"/>
  <c r="K367" i="18" s="1"/>
  <c r="J366" i="18"/>
  <c r="J367" i="18" s="1"/>
  <c r="I366" i="18"/>
  <c r="I367" i="18" s="1"/>
  <c r="H366" i="18"/>
  <c r="H367" i="18" s="1"/>
  <c r="G366" i="18"/>
  <c r="G367" i="18" s="1"/>
  <c r="F366" i="18"/>
  <c r="F367" i="18" s="1"/>
  <c r="E366" i="18"/>
  <c r="E367" i="18" s="1"/>
  <c r="D366" i="18"/>
  <c r="D367" i="18" s="1"/>
  <c r="C366" i="18"/>
  <c r="C367" i="18" s="1"/>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F361" i="18"/>
  <c r="B361" i="18"/>
  <c r="N360" i="18"/>
  <c r="M360" i="18"/>
  <c r="M361" i="18" s="1"/>
  <c r="L360" i="18"/>
  <c r="K360" i="18"/>
  <c r="K361" i="18" s="1"/>
  <c r="J360" i="18"/>
  <c r="J361" i="18" s="1"/>
  <c r="I360" i="18"/>
  <c r="H360" i="18"/>
  <c r="G360" i="18"/>
  <c r="G361" i="18" s="1"/>
  <c r="F360" i="18"/>
  <c r="E360" i="18"/>
  <c r="E361" i="18" s="1"/>
  <c r="D360" i="18"/>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5" i="18"/>
  <c r="O354" i="18"/>
  <c r="N354" i="18"/>
  <c r="N355" i="18" s="1"/>
  <c r="M354" i="18"/>
  <c r="M355" i="18" s="1"/>
  <c r="L354" i="18"/>
  <c r="K354" i="18"/>
  <c r="J354" i="18"/>
  <c r="I354" i="18"/>
  <c r="H354" i="18"/>
  <c r="H355" i="18" s="1"/>
  <c r="G354" i="18"/>
  <c r="G355" i="18" s="1"/>
  <c r="F354" i="18"/>
  <c r="F355" i="18" s="1"/>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C215" i="18"/>
  <c r="AM215" i="18"/>
  <c r="AE215" i="18"/>
  <c r="T215" i="18"/>
  <c r="J542"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B213" i="18"/>
  <c r="BB215" i="18" s="1"/>
  <c r="BA213" i="18"/>
  <c r="BA215" i="18" s="1"/>
  <c r="AZ213" i="18"/>
  <c r="AZ215" i="18" s="1"/>
  <c r="AY213" i="18"/>
  <c r="AY215" i="18" s="1"/>
  <c r="AX213" i="18"/>
  <c r="AX215" i="18" s="1"/>
  <c r="AW213" i="18"/>
  <c r="AW215" i="18" s="1"/>
  <c r="C541" i="18" s="1"/>
  <c r="AV213" i="18"/>
  <c r="AV215" i="18" s="1"/>
  <c r="C542" i="18" s="1"/>
  <c r="AU213" i="18"/>
  <c r="AU215" i="18" s="1"/>
  <c r="AT213" i="18"/>
  <c r="AT215" i="18" s="1"/>
  <c r="AS213" i="18"/>
  <c r="AS215" i="18" s="1"/>
  <c r="AR213" i="18"/>
  <c r="AR215" i="18" s="1"/>
  <c r="AQ213" i="18"/>
  <c r="AQ215" i="18" s="1"/>
  <c r="AP213" i="18"/>
  <c r="AP215" i="18" s="1"/>
  <c r="AO213" i="18"/>
  <c r="AO215" i="18" s="1"/>
  <c r="E541" i="18" s="1"/>
  <c r="AN213" i="18"/>
  <c r="AN215" i="18" s="1"/>
  <c r="E542" i="18" s="1"/>
  <c r="AM213" i="18"/>
  <c r="AL213" i="18"/>
  <c r="AL215" i="18" s="1"/>
  <c r="F540" i="18" s="1"/>
  <c r="AK213" i="18"/>
  <c r="AK215" i="18" s="1"/>
  <c r="AJ213" i="18"/>
  <c r="AJ215" i="18" s="1"/>
  <c r="AI213" i="18"/>
  <c r="AI215" i="18" s="1"/>
  <c r="AH213" i="18"/>
  <c r="AH215" i="18" s="1"/>
  <c r="AG213" i="18"/>
  <c r="AG215" i="18" s="1"/>
  <c r="AF213" i="18"/>
  <c r="AF215" i="18" s="1"/>
  <c r="G542" i="18" s="1"/>
  <c r="AE213" i="18"/>
  <c r="AD213" i="18"/>
  <c r="AD215" i="18" s="1"/>
  <c r="AC213" i="18"/>
  <c r="AC215" i="18" s="1"/>
  <c r="AB213" i="18"/>
  <c r="AB215" i="18" s="1"/>
  <c r="AA213" i="18"/>
  <c r="AA215" i="18" s="1"/>
  <c r="Z213" i="18"/>
  <c r="Z215" i="18" s="1"/>
  <c r="Y213" i="18"/>
  <c r="Y215" i="18" s="1"/>
  <c r="I541" i="18" s="1"/>
  <c r="X213" i="18"/>
  <c r="X215" i="18" s="1"/>
  <c r="I542" i="18" s="1"/>
  <c r="W213" i="18"/>
  <c r="W215" i="18" s="1"/>
  <c r="V213" i="18"/>
  <c r="V215" i="18" s="1"/>
  <c r="U213" i="18"/>
  <c r="U215" i="18" s="1"/>
  <c r="T213" i="18"/>
  <c r="S213" i="18"/>
  <c r="S215" i="18" s="1"/>
  <c r="R213" i="18"/>
  <c r="R215" i="18" s="1"/>
  <c r="Q213" i="18"/>
  <c r="Q215" i="18" s="1"/>
  <c r="K541" i="18" s="1"/>
  <c r="P213" i="18"/>
  <c r="P215" i="18" s="1"/>
  <c r="K542" i="18" s="1"/>
  <c r="O213" i="18"/>
  <c r="O215" i="18" s="1"/>
  <c r="N213" i="18"/>
  <c r="N215" i="18" s="1"/>
  <c r="M213" i="18"/>
  <c r="M215" i="18" s="1"/>
  <c r="L213" i="18"/>
  <c r="L215" i="18" s="1"/>
  <c r="K213" i="18"/>
  <c r="K215" i="18" s="1"/>
  <c r="J213" i="18"/>
  <c r="J215" i="18" s="1"/>
  <c r="I213" i="18"/>
  <c r="I215" i="18" s="1"/>
  <c r="H213" i="18"/>
  <c r="H215" i="18" s="1"/>
  <c r="M542" i="18" s="1"/>
  <c r="G213" i="18"/>
  <c r="G215" i="18" s="1"/>
  <c r="F213" i="18"/>
  <c r="F215" i="18" s="1"/>
  <c r="E213" i="18"/>
  <c r="E215" i="18" s="1"/>
  <c r="D213" i="18"/>
  <c r="D215" i="18" s="1"/>
  <c r="C213" i="18"/>
  <c r="C215" i="18" s="1"/>
  <c r="B213" i="18"/>
  <c r="B215" i="18" s="1"/>
  <c r="BK124" i="18"/>
  <c r="BC124" i="18"/>
  <c r="AE124" i="18"/>
  <c r="P124" i="18"/>
  <c r="K425" i="18" s="1"/>
  <c r="D124" i="18"/>
  <c r="N425" i="18" s="1"/>
  <c r="BK123" i="18"/>
  <c r="BJ123" i="18"/>
  <c r="BI123" i="18"/>
  <c r="BH123" i="18"/>
  <c r="BG123" i="18"/>
  <c r="BF123" i="18"/>
  <c r="BE123" i="18"/>
  <c r="BD123" i="18"/>
  <c r="BC123" i="18"/>
  <c r="BK122" i="18"/>
  <c r="BJ122" i="18"/>
  <c r="BJ124" i="18" s="1"/>
  <c r="BJ125" i="18" s="1"/>
  <c r="BI122" i="18"/>
  <c r="BI124" i="18" s="1"/>
  <c r="BH122" i="18"/>
  <c r="BH124" i="18" s="1"/>
  <c r="BG122" i="18"/>
  <c r="BG124" i="18" s="1"/>
  <c r="BG125" i="18" s="1"/>
  <c r="BF122" i="18"/>
  <c r="BF124" i="18" s="1"/>
  <c r="BE122" i="18"/>
  <c r="BE124" i="18" s="1"/>
  <c r="BD122" i="18"/>
  <c r="BD124" i="18" s="1"/>
  <c r="BC122" i="18"/>
  <c r="BB122" i="18"/>
  <c r="BB124" i="18" s="1"/>
  <c r="BA122" i="18"/>
  <c r="BA124" i="18" s="1"/>
  <c r="AZ122" i="18"/>
  <c r="AZ124" i="18" s="1"/>
  <c r="B425" i="18" s="1"/>
  <c r="AY122" i="18"/>
  <c r="AY124" i="18" s="1"/>
  <c r="B426" i="18" s="1"/>
  <c r="B427" i="18" s="1"/>
  <c r="AX122" i="18"/>
  <c r="AX124" i="18" s="1"/>
  <c r="AW122" i="18"/>
  <c r="AW124" i="18" s="1"/>
  <c r="C424" i="18" s="1"/>
  <c r="AV122" i="18"/>
  <c r="AV124" i="18" s="1"/>
  <c r="AU122" i="18"/>
  <c r="AU124" i="18" s="1"/>
  <c r="AT122" i="18"/>
  <c r="AT124" i="18" s="1"/>
  <c r="D423" i="18" s="1"/>
  <c r="AS122" i="18"/>
  <c r="AS124" i="18" s="1"/>
  <c r="AR122" i="18"/>
  <c r="AR124" i="18" s="1"/>
  <c r="D425" i="18" s="1"/>
  <c r="AQ122" i="18"/>
  <c r="AQ124" i="18" s="1"/>
  <c r="D426" i="18" s="1"/>
  <c r="D427" i="18" s="1"/>
  <c r="AP122" i="18"/>
  <c r="AP124" i="18" s="1"/>
  <c r="AO122" i="18"/>
  <c r="AO124" i="18" s="1"/>
  <c r="AN122" i="18"/>
  <c r="AN124" i="18" s="1"/>
  <c r="E425" i="18" s="1"/>
  <c r="AM122" i="18"/>
  <c r="AM124" i="18" s="1"/>
  <c r="E426" i="18" s="1"/>
  <c r="E427" i="18" s="1"/>
  <c r="AL122" i="18"/>
  <c r="AL124" i="18" s="1"/>
  <c r="AK122" i="18"/>
  <c r="AK124" i="18" s="1"/>
  <c r="AJ122" i="18"/>
  <c r="AJ124" i="18" s="1"/>
  <c r="AI122" i="18"/>
  <c r="AI124" i="18" s="1"/>
  <c r="AH122" i="18"/>
  <c r="AH124" i="18" s="1"/>
  <c r="AG122" i="18"/>
  <c r="AG124" i="18" s="1"/>
  <c r="AF122" i="18"/>
  <c r="AF124" i="18" s="1"/>
  <c r="AE122" i="18"/>
  <c r="AD122" i="18"/>
  <c r="AD124" i="18" s="1"/>
  <c r="H423" i="18" s="1"/>
  <c r="AC122" i="18"/>
  <c r="AC124" i="18" s="1"/>
  <c r="AB122" i="18"/>
  <c r="AB124" i="18" s="1"/>
  <c r="H425" i="18" s="1"/>
  <c r="AA122" i="18"/>
  <c r="AA124" i="18" s="1"/>
  <c r="H426" i="18" s="1"/>
  <c r="Z122" i="18"/>
  <c r="Z124" i="18" s="1"/>
  <c r="Y122" i="18"/>
  <c r="Y124" i="18" s="1"/>
  <c r="I424" i="18" s="1"/>
  <c r="X122" i="18"/>
  <c r="X124" i="18" s="1"/>
  <c r="W122" i="18"/>
  <c r="W124" i="18" s="1"/>
  <c r="V122" i="18"/>
  <c r="V124" i="18" s="1"/>
  <c r="J423" i="18" s="1"/>
  <c r="U122" i="18"/>
  <c r="U124" i="18" s="1"/>
  <c r="T122" i="18"/>
  <c r="T124" i="18" s="1"/>
  <c r="J425" i="18" s="1"/>
  <c r="S122" i="18"/>
  <c r="S124" i="18" s="1"/>
  <c r="J426" i="18" s="1"/>
  <c r="J427" i="18" s="1"/>
  <c r="R122" i="18"/>
  <c r="R124" i="18" s="1"/>
  <c r="Q122" i="18"/>
  <c r="Q124" i="18" s="1"/>
  <c r="P122" i="18"/>
  <c r="O122" i="18"/>
  <c r="O124" i="18" s="1"/>
  <c r="K426" i="18" s="1"/>
  <c r="K427" i="18" s="1"/>
  <c r="N122" i="18"/>
  <c r="N124" i="18" s="1"/>
  <c r="M122" i="18"/>
  <c r="M124" i="18" s="1"/>
  <c r="L122" i="18"/>
  <c r="L124" i="18" s="1"/>
  <c r="K122" i="18"/>
  <c r="K124" i="18" s="1"/>
  <c r="J122" i="18"/>
  <c r="J124" i="18" s="1"/>
  <c r="I122" i="18"/>
  <c r="I124" i="18" s="1"/>
  <c r="H122" i="18"/>
  <c r="H124" i="18" s="1"/>
  <c r="G122" i="18"/>
  <c r="G124" i="18" s="1"/>
  <c r="F122" i="18"/>
  <c r="F124" i="18" s="1"/>
  <c r="N423" i="18" s="1"/>
  <c r="E122" i="18"/>
  <c r="E124" i="18" s="1"/>
  <c r="D122" i="18"/>
  <c r="C122" i="18"/>
  <c r="C124" i="18" s="1"/>
  <c r="N426" i="18" s="1"/>
  <c r="N427"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Y123" i="18" s="1"/>
  <c r="AX119" i="18"/>
  <c r="AW119" i="18"/>
  <c r="AV119" i="18"/>
  <c r="AV123" i="18" s="1"/>
  <c r="AU119" i="18"/>
  <c r="AT119" i="18"/>
  <c r="AS119" i="18"/>
  <c r="AR119" i="18"/>
  <c r="AQ119" i="18"/>
  <c r="AP119" i="18"/>
  <c r="AO119" i="18"/>
  <c r="AN119" i="18"/>
  <c r="AM119" i="18"/>
  <c r="AL119" i="18"/>
  <c r="AK119" i="18"/>
  <c r="AK123" i="18" s="1"/>
  <c r="AJ119" i="18"/>
  <c r="AI119" i="18"/>
  <c r="AH119" i="18"/>
  <c r="AG119" i="18"/>
  <c r="AF119" i="18"/>
  <c r="AE119" i="18"/>
  <c r="AD119" i="18"/>
  <c r="AC119" i="18"/>
  <c r="AB119" i="18"/>
  <c r="AA119" i="18"/>
  <c r="Z119" i="18"/>
  <c r="Y119" i="18"/>
  <c r="X119" i="18"/>
  <c r="X123" i="18" s="1"/>
  <c r="W119" i="18"/>
  <c r="V119" i="18"/>
  <c r="U119" i="18"/>
  <c r="T119" i="18"/>
  <c r="S119" i="18"/>
  <c r="R119" i="18"/>
  <c r="Q119" i="18"/>
  <c r="P119" i="18"/>
  <c r="O119" i="18"/>
  <c r="N119" i="18"/>
  <c r="M119" i="18"/>
  <c r="M123" i="18" s="1"/>
  <c r="L119" i="18"/>
  <c r="K119" i="18"/>
  <c r="J119" i="18"/>
  <c r="I119" i="18"/>
  <c r="H119" i="18"/>
  <c r="G119" i="18"/>
  <c r="F119" i="18"/>
  <c r="E119" i="18"/>
  <c r="E123" i="18" s="1"/>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O663" i="22" l="1"/>
  <c r="O665" i="22"/>
  <c r="H665" i="22"/>
  <c r="H670" i="22" s="1"/>
  <c r="L665" i="22"/>
  <c r="N665" i="22"/>
  <c r="K665" i="22"/>
  <c r="G665" i="22"/>
  <c r="G670" i="22" s="1"/>
  <c r="D665" i="22"/>
  <c r="D670" i="22" s="1"/>
  <c r="I665" i="22"/>
  <c r="E665" i="22"/>
  <c r="E670" i="22" s="1"/>
  <c r="B665" i="22"/>
  <c r="B670" i="22" s="1"/>
  <c r="M665" i="22"/>
  <c r="J665" i="22"/>
  <c r="F665" i="22"/>
  <c r="F670" i="22" s="1"/>
  <c r="D355" i="18"/>
  <c r="L355" i="18"/>
  <c r="G409" i="18"/>
  <c r="O409" i="18"/>
  <c r="F465" i="18"/>
  <c r="H508" i="18"/>
  <c r="B509" i="18"/>
  <c r="D510" i="18"/>
  <c r="L510" i="18"/>
  <c r="D490" i="18"/>
  <c r="N503" i="18"/>
  <c r="C520" i="18"/>
  <c r="C606" i="18"/>
  <c r="K606" i="18"/>
  <c r="M607" i="18"/>
  <c r="G608" i="18"/>
  <c r="O608" i="18"/>
  <c r="N717" i="18"/>
  <c r="G125" i="19"/>
  <c r="W125" i="19"/>
  <c r="AE125" i="19"/>
  <c r="AU125" i="19"/>
  <c r="E391" i="19"/>
  <c r="J490" i="19"/>
  <c r="J503" i="19"/>
  <c r="D496" i="19"/>
  <c r="L496" i="19"/>
  <c r="L496" i="15"/>
  <c r="H656" i="22"/>
  <c r="H663" i="22" s="1"/>
  <c r="L123" i="18"/>
  <c r="AJ123" i="18"/>
  <c r="V123" i="18"/>
  <c r="V125" i="18" s="1"/>
  <c r="AT123" i="18"/>
  <c r="M423" i="18"/>
  <c r="G423" i="18"/>
  <c r="BE125" i="18"/>
  <c r="M543" i="18"/>
  <c r="K543" i="18"/>
  <c r="I373" i="18"/>
  <c r="F379" i="18"/>
  <c r="D385" i="18"/>
  <c r="L385" i="18"/>
  <c r="I397" i="18"/>
  <c r="O507" i="18"/>
  <c r="K509" i="18"/>
  <c r="G472" i="18"/>
  <c r="E490" i="18"/>
  <c r="M490" i="18"/>
  <c r="O490" i="18"/>
  <c r="O503" i="18"/>
  <c r="L528" i="18"/>
  <c r="N528" i="18"/>
  <c r="D536" i="18"/>
  <c r="B567" i="18"/>
  <c r="I699" i="18"/>
  <c r="N423" i="19"/>
  <c r="H423" i="19"/>
  <c r="B423" i="19"/>
  <c r="BJ125" i="19"/>
  <c r="N541" i="19"/>
  <c r="L541" i="19"/>
  <c r="H541" i="19"/>
  <c r="B541" i="19"/>
  <c r="M379" i="19"/>
  <c r="E397" i="19"/>
  <c r="K472" i="19"/>
  <c r="C478" i="19"/>
  <c r="C484" i="19"/>
  <c r="K528" i="19"/>
  <c r="I605" i="19"/>
  <c r="E607" i="19"/>
  <c r="G608" i="19"/>
  <c r="O608" i="19"/>
  <c r="E496" i="19"/>
  <c r="M496" i="19"/>
  <c r="E496" i="15"/>
  <c r="E409" i="19"/>
  <c r="O355" i="18"/>
  <c r="D379" i="18"/>
  <c r="B409" i="18"/>
  <c r="I507" i="18"/>
  <c r="E509" i="18"/>
  <c r="G510" i="18"/>
  <c r="O510" i="18"/>
  <c r="F520" i="18"/>
  <c r="J520" i="18"/>
  <c r="D567" i="18"/>
  <c r="D581" i="18"/>
  <c r="L605" i="18"/>
  <c r="F606" i="18"/>
  <c r="H607" i="18"/>
  <c r="H684" i="18"/>
  <c r="I684" i="18" s="1"/>
  <c r="I692" i="18"/>
  <c r="M715" i="18"/>
  <c r="E355" i="19"/>
  <c r="M355" i="19"/>
  <c r="E367" i="19"/>
  <c r="M367" i="19"/>
  <c r="H391" i="19"/>
  <c r="E484" i="19"/>
  <c r="O484" i="19"/>
  <c r="E520" i="19"/>
  <c r="K567" i="19"/>
  <c r="G496" i="19"/>
  <c r="I650" i="22"/>
  <c r="P658" i="22"/>
  <c r="O668" i="22" s="1"/>
  <c r="I415" i="18"/>
  <c r="AM123" i="18"/>
  <c r="L424" i="18"/>
  <c r="F424" i="18"/>
  <c r="BI125" i="18"/>
  <c r="O540" i="18"/>
  <c r="E540" i="18"/>
  <c r="I361" i="18"/>
  <c r="D373" i="18"/>
  <c r="L373" i="18"/>
  <c r="G385" i="18"/>
  <c r="O385" i="18"/>
  <c r="D391" i="18"/>
  <c r="L391" i="18"/>
  <c r="D397" i="18"/>
  <c r="L397" i="18"/>
  <c r="C458" i="18"/>
  <c r="K458" i="18"/>
  <c r="K415" i="18"/>
  <c r="H439" i="18"/>
  <c r="J472" i="18"/>
  <c r="B478" i="18"/>
  <c r="L478" i="18"/>
  <c r="L503" i="18"/>
  <c r="O520" i="18"/>
  <c r="K536" i="18"/>
  <c r="O581" i="18"/>
  <c r="E605" i="18"/>
  <c r="M605" i="18"/>
  <c r="O606" i="18"/>
  <c r="I607" i="18"/>
  <c r="C608" i="18"/>
  <c r="C123" i="19"/>
  <c r="K123" i="19"/>
  <c r="K125" i="19" s="1"/>
  <c r="S123" i="19"/>
  <c r="S125" i="19" s="1"/>
  <c r="AI123" i="19"/>
  <c r="AI125" i="19" s="1"/>
  <c r="AQ123" i="19"/>
  <c r="AQ125" i="19" s="1"/>
  <c r="M424" i="19"/>
  <c r="I424" i="19"/>
  <c r="G424" i="19"/>
  <c r="C424" i="19"/>
  <c r="M542" i="19"/>
  <c r="G542" i="19"/>
  <c r="E373" i="19"/>
  <c r="M373" i="19"/>
  <c r="F536" i="19"/>
  <c r="L581" i="19"/>
  <c r="B581" i="19"/>
  <c r="D588" i="19"/>
  <c r="L588" i="19"/>
  <c r="D605" i="19"/>
  <c r="L605" i="19"/>
  <c r="F606" i="19"/>
  <c r="N606" i="19"/>
  <c r="H607" i="19"/>
  <c r="J608" i="19"/>
  <c r="J116" i="20"/>
  <c r="AH116" i="20"/>
  <c r="BF116" i="20"/>
  <c r="H496" i="18"/>
  <c r="N496" i="18"/>
  <c r="B423" i="18"/>
  <c r="I355" i="18"/>
  <c r="D409" i="18"/>
  <c r="L409" i="18"/>
  <c r="N605" i="18"/>
  <c r="J607" i="18"/>
  <c r="M414" i="20"/>
  <c r="E378" i="20"/>
  <c r="F645" i="22"/>
  <c r="D640" i="21"/>
  <c r="Q123" i="18"/>
  <c r="Y123" i="18"/>
  <c r="AW123" i="18"/>
  <c r="N542" i="18"/>
  <c r="L542" i="18"/>
  <c r="H542" i="18"/>
  <c r="F542" i="18"/>
  <c r="F549" i="18" s="1"/>
  <c r="D542" i="18"/>
  <c r="B542" i="18"/>
  <c r="B355" i="18"/>
  <c r="J355" i="18"/>
  <c r="F373" i="18"/>
  <c r="N373" i="18"/>
  <c r="F391" i="18"/>
  <c r="N391" i="18"/>
  <c r="F397" i="18"/>
  <c r="M409" i="18"/>
  <c r="D507" i="18"/>
  <c r="F508" i="18"/>
  <c r="N508" i="18"/>
  <c r="H509" i="18"/>
  <c r="B510" i="18"/>
  <c r="J510" i="18"/>
  <c r="K484" i="18"/>
  <c r="J503" i="18"/>
  <c r="I528" i="18"/>
  <c r="I536" i="18"/>
  <c r="O567" i="18"/>
  <c r="G605" i="18"/>
  <c r="O605" i="18"/>
  <c r="K607" i="18"/>
  <c r="E683" i="18"/>
  <c r="E123" i="19"/>
  <c r="U123" i="19"/>
  <c r="U125" i="19" s="1"/>
  <c r="AC123" i="19"/>
  <c r="AS123" i="19"/>
  <c r="AS125" i="19" s="1"/>
  <c r="BA123" i="19"/>
  <c r="N426" i="19"/>
  <c r="H426" i="19"/>
  <c r="H427" i="19" s="1"/>
  <c r="B426" i="19"/>
  <c r="BG125" i="19"/>
  <c r="H355" i="19"/>
  <c r="H367" i="19"/>
  <c r="E379" i="19"/>
  <c r="D385" i="19"/>
  <c r="C391" i="19"/>
  <c r="H503" i="19"/>
  <c r="H511" i="19" s="1"/>
  <c r="F567" i="19"/>
  <c r="M605" i="19"/>
  <c r="B496" i="19"/>
  <c r="J496" i="15"/>
  <c r="H650" i="22"/>
  <c r="M425" i="18"/>
  <c r="G425" i="18"/>
  <c r="BD125" i="18"/>
  <c r="N541" i="18"/>
  <c r="L541" i="18"/>
  <c r="H541" i="18"/>
  <c r="F541" i="18"/>
  <c r="B541" i="18"/>
  <c r="D361" i="18"/>
  <c r="L361" i="18"/>
  <c r="G373" i="18"/>
  <c r="O373" i="18"/>
  <c r="L379" i="18"/>
  <c r="G391" i="18"/>
  <c r="O391" i="18"/>
  <c r="O397" i="18"/>
  <c r="N409" i="18"/>
  <c r="D484" i="18"/>
  <c r="E508" i="18"/>
  <c r="E548" i="18" s="1"/>
  <c r="O509" i="18"/>
  <c r="O549" i="18" s="1"/>
  <c r="B520" i="18"/>
  <c r="B528" i="18"/>
  <c r="B536" i="18"/>
  <c r="H581" i="18"/>
  <c r="V123" i="19"/>
  <c r="AT123" i="19"/>
  <c r="N425" i="19"/>
  <c r="J425" i="19"/>
  <c r="H425" i="19"/>
  <c r="F425" i="19"/>
  <c r="D425" i="19"/>
  <c r="B425" i="19"/>
  <c r="L543" i="19"/>
  <c r="J543" i="19"/>
  <c r="H543" i="19"/>
  <c r="H544" i="19" s="1"/>
  <c r="F543" i="19"/>
  <c r="D543" i="19"/>
  <c r="D361" i="19"/>
  <c r="H373" i="19"/>
  <c r="E385" i="19"/>
  <c r="M385" i="19"/>
  <c r="D391" i="19"/>
  <c r="L391" i="19"/>
  <c r="K397" i="19"/>
  <c r="G581" i="19"/>
  <c r="E608" i="19"/>
  <c r="G684" i="19"/>
  <c r="H684" i="19" s="1"/>
  <c r="AA121" i="20"/>
  <c r="E354" i="20"/>
  <c r="L568" i="20"/>
  <c r="C496" i="18"/>
  <c r="K496" i="18"/>
  <c r="K496" i="19"/>
  <c r="J663" i="22"/>
  <c r="D639" i="21"/>
  <c r="O674" i="25"/>
  <c r="O675" i="25"/>
  <c r="O674" i="24"/>
  <c r="O675" i="24"/>
  <c r="O678" i="24"/>
  <c r="O679" i="24"/>
  <c r="N681" i="23"/>
  <c r="N683" i="23" s="1"/>
  <c r="O680" i="23"/>
  <c r="O681" i="23" s="1"/>
  <c r="O686" i="23"/>
  <c r="O687" i="23"/>
  <c r="O676" i="23"/>
  <c r="O677" i="23" s="1"/>
  <c r="N677" i="23"/>
  <c r="N679" i="23" s="1"/>
  <c r="L673" i="23"/>
  <c r="L675" i="23" s="1"/>
  <c r="M672" i="23"/>
  <c r="E551" i="22"/>
  <c r="E513" i="22"/>
  <c r="C663" i="22"/>
  <c r="J645" i="22"/>
  <c r="H663" i="21"/>
  <c r="I663" i="21"/>
  <c r="O663" i="21"/>
  <c r="P658" i="21"/>
  <c r="B668" i="21" s="1"/>
  <c r="C663" i="21"/>
  <c r="O430" i="21"/>
  <c r="O432" i="21"/>
  <c r="H433" i="21"/>
  <c r="H639" i="21"/>
  <c r="H640" i="21"/>
  <c r="B433" i="22"/>
  <c r="B639" i="22"/>
  <c r="B640" i="22"/>
  <c r="E433" i="22"/>
  <c r="E640" i="22"/>
  <c r="E639" i="22"/>
  <c r="K640" i="22"/>
  <c r="K639" i="22"/>
  <c r="K433" i="22"/>
  <c r="O433" i="22"/>
  <c r="O639" i="22"/>
  <c r="O640" i="22"/>
  <c r="G433" i="22"/>
  <c r="G639" i="22"/>
  <c r="G640" i="22"/>
  <c r="L639" i="22"/>
  <c r="L433" i="22"/>
  <c r="D433" i="22"/>
  <c r="D640" i="22"/>
  <c r="D639" i="22"/>
  <c r="F433" i="22"/>
  <c r="F639" i="22"/>
  <c r="F640" i="22"/>
  <c r="C639" i="22"/>
  <c r="C640" i="22"/>
  <c r="C433" i="22"/>
  <c r="M639" i="22"/>
  <c r="M640" i="22"/>
  <c r="M433" i="22"/>
  <c r="L640" i="22"/>
  <c r="I433" i="22"/>
  <c r="I639" i="22"/>
  <c r="I640" i="22"/>
  <c r="D645" i="22"/>
  <c r="J640" i="22"/>
  <c r="J433" i="22"/>
  <c r="J639" i="22"/>
  <c r="H433" i="22"/>
  <c r="H639" i="22"/>
  <c r="H640" i="22"/>
  <c r="N433" i="22"/>
  <c r="N639" i="22"/>
  <c r="N640" i="22"/>
  <c r="M574" i="22"/>
  <c r="M559" i="22"/>
  <c r="M552" i="22"/>
  <c r="F673" i="22"/>
  <c r="F675" i="22" s="1"/>
  <c r="G672" i="22"/>
  <c r="N551" i="22"/>
  <c r="O553" i="22" s="1"/>
  <c r="N512" i="22"/>
  <c r="N513" i="22"/>
  <c r="O714" i="22"/>
  <c r="O715" i="22"/>
  <c r="L551" i="22"/>
  <c r="L512" i="22"/>
  <c r="L513" i="22"/>
  <c r="D650" i="22"/>
  <c r="D656" i="22"/>
  <c r="D653" i="22"/>
  <c r="E574" i="22"/>
  <c r="E559" i="22"/>
  <c r="E552" i="22"/>
  <c r="J551" i="22"/>
  <c r="J513" i="22"/>
  <c r="J512" i="22"/>
  <c r="M650" i="22"/>
  <c r="M656" i="22"/>
  <c r="M653" i="22"/>
  <c r="I663" i="22"/>
  <c r="O706" i="22"/>
  <c r="O707" i="22"/>
  <c r="N650" i="22"/>
  <c r="N663" i="22" s="1"/>
  <c r="G663" i="22"/>
  <c r="I685" i="22"/>
  <c r="I687" i="22" s="1"/>
  <c r="J684" i="22"/>
  <c r="M701" i="22"/>
  <c r="M703" i="22" s="1"/>
  <c r="N700" i="22"/>
  <c r="I681" i="22"/>
  <c r="I683" i="22" s="1"/>
  <c r="J680" i="22"/>
  <c r="G559" i="22"/>
  <c r="G574" i="22"/>
  <c r="G552" i="22"/>
  <c r="J689" i="22"/>
  <c r="J691" i="22" s="1"/>
  <c r="K688" i="22"/>
  <c r="E650" i="22"/>
  <c r="E656" i="22"/>
  <c r="E653" i="22"/>
  <c r="H559" i="22"/>
  <c r="H574" i="22"/>
  <c r="H552" i="22"/>
  <c r="H553" i="22"/>
  <c r="O708" i="22"/>
  <c r="O709" i="22" s="1"/>
  <c r="N709" i="22"/>
  <c r="N711" i="22" s="1"/>
  <c r="L645" i="22"/>
  <c r="D551" i="22"/>
  <c r="D512" i="22"/>
  <c r="D513" i="22"/>
  <c r="I551" i="22"/>
  <c r="I513" i="22"/>
  <c r="I512" i="22"/>
  <c r="F650" i="22"/>
  <c r="F663" i="22" s="1"/>
  <c r="L692" i="22"/>
  <c r="K693" i="22"/>
  <c r="K695" i="22" s="1"/>
  <c r="C513" i="22"/>
  <c r="C551" i="22"/>
  <c r="C512" i="22"/>
  <c r="O559" i="22"/>
  <c r="O574" i="22"/>
  <c r="O552" i="22"/>
  <c r="G677" i="22"/>
  <c r="G679" i="22" s="1"/>
  <c r="H676" i="22"/>
  <c r="B574" i="22"/>
  <c r="B552" i="22"/>
  <c r="B559" i="22"/>
  <c r="M696" i="22"/>
  <c r="L697" i="22"/>
  <c r="L699" i="22" s="1"/>
  <c r="L650" i="22"/>
  <c r="L656" i="22"/>
  <c r="L663" i="22" s="1"/>
  <c r="L653" i="22"/>
  <c r="F551" i="22"/>
  <c r="G553" i="22" s="1"/>
  <c r="F512" i="22"/>
  <c r="F513" i="22"/>
  <c r="K513" i="22"/>
  <c r="K551" i="22"/>
  <c r="K512" i="22"/>
  <c r="K663" i="22"/>
  <c r="O708" i="21"/>
  <c r="O709" i="21" s="1"/>
  <c r="N709" i="21"/>
  <c r="N711" i="21" s="1"/>
  <c r="L650" i="21"/>
  <c r="L656" i="21"/>
  <c r="P656" i="21" s="1"/>
  <c r="L653" i="21"/>
  <c r="D574" i="21"/>
  <c r="D552" i="21"/>
  <c r="D553" i="21"/>
  <c r="D559" i="21"/>
  <c r="M696" i="21"/>
  <c r="L697" i="21"/>
  <c r="L699" i="21" s="1"/>
  <c r="O706" i="21"/>
  <c r="O707" i="21"/>
  <c r="O551" i="21"/>
  <c r="O512" i="21"/>
  <c r="O513" i="21"/>
  <c r="F551" i="21"/>
  <c r="F512" i="21"/>
  <c r="F513" i="21"/>
  <c r="F650" i="21"/>
  <c r="F656" i="21"/>
  <c r="F653" i="21"/>
  <c r="I551" i="21"/>
  <c r="I512" i="21"/>
  <c r="I513" i="21"/>
  <c r="K574" i="21"/>
  <c r="K552" i="21"/>
  <c r="K559" i="21"/>
  <c r="N663" i="21"/>
  <c r="F673" i="21"/>
  <c r="F675" i="21" s="1"/>
  <c r="G672" i="21"/>
  <c r="B559" i="21"/>
  <c r="B574" i="21"/>
  <c r="B552" i="21"/>
  <c r="K693" i="21"/>
  <c r="K695" i="21" s="1"/>
  <c r="L692" i="21"/>
  <c r="J551" i="21"/>
  <c r="J513" i="21"/>
  <c r="J512" i="21"/>
  <c r="H551" i="21"/>
  <c r="H513" i="21"/>
  <c r="H512" i="21"/>
  <c r="J689" i="21"/>
  <c r="J691" i="21" s="1"/>
  <c r="K688" i="21"/>
  <c r="M551" i="21"/>
  <c r="M513" i="21"/>
  <c r="M512" i="21"/>
  <c r="G551" i="21"/>
  <c r="G513" i="21"/>
  <c r="G512" i="21"/>
  <c r="E551" i="21"/>
  <c r="E512" i="21"/>
  <c r="E513" i="21"/>
  <c r="N551" i="21"/>
  <c r="N513" i="21"/>
  <c r="N512" i="21"/>
  <c r="E663" i="21"/>
  <c r="M701" i="21"/>
  <c r="M703" i="21" s="1"/>
  <c r="N700" i="21"/>
  <c r="J663" i="21"/>
  <c r="G677" i="21"/>
  <c r="G679" i="21" s="1"/>
  <c r="H676" i="21"/>
  <c r="G663" i="21"/>
  <c r="K663" i="21"/>
  <c r="I681" i="21"/>
  <c r="I683" i="21" s="1"/>
  <c r="J680" i="21"/>
  <c r="C574" i="21"/>
  <c r="C552" i="21"/>
  <c r="C553" i="21"/>
  <c r="C559" i="21"/>
  <c r="D650" i="21"/>
  <c r="D656" i="21"/>
  <c r="D653" i="21"/>
  <c r="L574" i="21"/>
  <c r="L552" i="21"/>
  <c r="L553" i="21"/>
  <c r="L559" i="21"/>
  <c r="I685" i="21"/>
  <c r="I687" i="21" s="1"/>
  <c r="J684" i="21"/>
  <c r="M663" i="21"/>
  <c r="O714" i="21"/>
  <c r="O715" i="21"/>
  <c r="M568" i="20"/>
  <c r="K569" i="20"/>
  <c r="I570" i="20"/>
  <c r="F511" i="20"/>
  <c r="E408" i="20"/>
  <c r="N413" i="20"/>
  <c r="N414" i="20" s="1"/>
  <c r="O411" i="20"/>
  <c r="N410" i="20"/>
  <c r="K605" i="19"/>
  <c r="K606" i="19"/>
  <c r="I607" i="19"/>
  <c r="O540" i="19"/>
  <c r="L540" i="19"/>
  <c r="I540" i="19"/>
  <c r="F540" i="19"/>
  <c r="C540" i="19"/>
  <c r="C547" i="19" s="1"/>
  <c r="K484" i="19"/>
  <c r="I484" i="19"/>
  <c r="E536" i="19"/>
  <c r="O536" i="19"/>
  <c r="L484" i="19"/>
  <c r="L536" i="19"/>
  <c r="F478" i="19"/>
  <c r="N542" i="19"/>
  <c r="N544" i="19" s="1"/>
  <c r="K542" i="19"/>
  <c r="H542" i="19"/>
  <c r="E542" i="19"/>
  <c r="B542" i="19"/>
  <c r="I478" i="19"/>
  <c r="G478" i="19"/>
  <c r="G536" i="19"/>
  <c r="O567" i="19"/>
  <c r="E490" i="19"/>
  <c r="O490" i="19"/>
  <c r="B503" i="19"/>
  <c r="N503" i="19"/>
  <c r="D528" i="19"/>
  <c r="J540" i="19"/>
  <c r="B507" i="19"/>
  <c r="D472" i="19"/>
  <c r="N540" i="19"/>
  <c r="K540" i="19"/>
  <c r="H540" i="19"/>
  <c r="E540" i="19"/>
  <c r="B540" i="19"/>
  <c r="B547" i="19" s="1"/>
  <c r="G472" i="19"/>
  <c r="E472" i="19"/>
  <c r="F490" i="19"/>
  <c r="I503" i="19"/>
  <c r="E528" i="19"/>
  <c r="O528" i="19"/>
  <c r="I536" i="19"/>
  <c r="E567" i="19"/>
  <c r="C588" i="19"/>
  <c r="C496" i="19"/>
  <c r="L520" i="19"/>
  <c r="M522" i="19" s="1"/>
  <c r="F528" i="19"/>
  <c r="J536" i="19"/>
  <c r="F541" i="19"/>
  <c r="N496" i="19"/>
  <c r="O465" i="19"/>
  <c r="O642" i="19" s="1"/>
  <c r="M478" i="19"/>
  <c r="C520" i="19"/>
  <c r="O520" i="19"/>
  <c r="O522" i="19" s="1"/>
  <c r="M520" i="19"/>
  <c r="O541" i="19"/>
  <c r="I567" i="19"/>
  <c r="O496" i="19"/>
  <c r="M541" i="19"/>
  <c r="J541" i="19"/>
  <c r="J544" i="19" s="1"/>
  <c r="G541" i="19"/>
  <c r="G548" i="19" s="1"/>
  <c r="D541" i="19"/>
  <c r="D544" i="19" s="1"/>
  <c r="D520" i="19"/>
  <c r="E522" i="19" s="1"/>
  <c r="F496" i="19"/>
  <c r="M540" i="19"/>
  <c r="G540" i="19"/>
  <c r="B543" i="19"/>
  <c r="N543" i="19"/>
  <c r="N581" i="19"/>
  <c r="H496" i="19"/>
  <c r="L542" i="19"/>
  <c r="L544" i="19" s="1"/>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N432" i="19" s="1"/>
  <c r="N639" i="19" s="1"/>
  <c r="L415" i="19"/>
  <c r="D125" i="19"/>
  <c r="P123" i="19"/>
  <c r="AB123" i="19"/>
  <c r="AB125" i="19" s="1"/>
  <c r="AN123" i="19"/>
  <c r="E419" i="19" s="1"/>
  <c r="AZ123" i="19"/>
  <c r="AZ125" i="19" s="1"/>
  <c r="M423" i="19"/>
  <c r="J423" i="19"/>
  <c r="G423" i="19"/>
  <c r="D423" i="19"/>
  <c r="M391" i="19"/>
  <c r="C397" i="19"/>
  <c r="O397" i="19"/>
  <c r="L426" i="19"/>
  <c r="L427" i="19" s="1"/>
  <c r="I426" i="19"/>
  <c r="F426" i="19"/>
  <c r="F427" i="19" s="1"/>
  <c r="C426" i="19"/>
  <c r="K385" i="19"/>
  <c r="D397" i="19"/>
  <c r="F361" i="19"/>
  <c r="AD123" i="19"/>
  <c r="AD125" i="19" s="1"/>
  <c r="H429" i="19" s="1"/>
  <c r="AP123" i="19"/>
  <c r="AP125" i="19" s="1"/>
  <c r="E429" i="19" s="1"/>
  <c r="BB123" i="19"/>
  <c r="B424" i="19"/>
  <c r="K409" i="19"/>
  <c r="C415" i="19"/>
  <c r="E361" i="19"/>
  <c r="K373" i="19"/>
  <c r="L409" i="19"/>
  <c r="J417" i="19"/>
  <c r="H123" i="19"/>
  <c r="H125" i="19" s="1"/>
  <c r="M431" i="19" s="1"/>
  <c r="I423" i="19"/>
  <c r="F423" i="19"/>
  <c r="C423" i="19"/>
  <c r="G397" i="19"/>
  <c r="M409" i="19"/>
  <c r="O361" i="19"/>
  <c r="C361" i="19"/>
  <c r="D605" i="18"/>
  <c r="B606" i="18"/>
  <c r="N606" i="18"/>
  <c r="L607" i="18"/>
  <c r="N607" i="18"/>
  <c r="L608" i="18"/>
  <c r="H605" i="18"/>
  <c r="I606" i="18"/>
  <c r="G607" i="18"/>
  <c r="E608" i="18"/>
  <c r="K605" i="18"/>
  <c r="H543" i="18"/>
  <c r="H544" i="18" s="1"/>
  <c r="L540" i="18"/>
  <c r="C540" i="18"/>
  <c r="H478" i="18"/>
  <c r="M465" i="18"/>
  <c r="L490" i="18"/>
  <c r="H490" i="18"/>
  <c r="B503" i="18"/>
  <c r="F507" i="18"/>
  <c r="M528" i="18"/>
  <c r="L567" i="18"/>
  <c r="M581" i="18"/>
  <c r="G496" i="18"/>
  <c r="G478" i="18"/>
  <c r="I484" i="18"/>
  <c r="D503" i="18"/>
  <c r="C528" i="18"/>
  <c r="N543" i="18"/>
  <c r="K540" i="18"/>
  <c r="B540" i="18"/>
  <c r="H472" i="18"/>
  <c r="J478" i="18"/>
  <c r="L484" i="18"/>
  <c r="K490" i="18"/>
  <c r="N536" i="18"/>
  <c r="M567" i="18"/>
  <c r="G543" i="18"/>
  <c r="N540" i="18"/>
  <c r="H540" i="18"/>
  <c r="G465" i="18"/>
  <c r="O550" i="18"/>
  <c r="O573" i="18" s="1"/>
  <c r="B490" i="18"/>
  <c r="N490" i="18"/>
  <c r="O528" i="18"/>
  <c r="O530" i="18" s="1"/>
  <c r="O536" i="18"/>
  <c r="N567" i="18"/>
  <c r="C581" i="18"/>
  <c r="I496" i="18"/>
  <c r="L472" i="18"/>
  <c r="M510" i="18"/>
  <c r="D520" i="18"/>
  <c r="N520" i="18"/>
  <c r="F536" i="18"/>
  <c r="E543" i="18"/>
  <c r="E544" i="18" s="1"/>
  <c r="M541" i="18"/>
  <c r="J541" i="18"/>
  <c r="G541" i="18"/>
  <c r="D541" i="18"/>
  <c r="D548" i="18" s="1"/>
  <c r="K465" i="18"/>
  <c r="I465" i="18"/>
  <c r="O484" i="18"/>
  <c r="F490" i="18"/>
  <c r="F503" i="18"/>
  <c r="G528" i="18"/>
  <c r="F567" i="18"/>
  <c r="M540" i="18"/>
  <c r="M544" i="18" s="1"/>
  <c r="J540" i="18"/>
  <c r="G540" i="18"/>
  <c r="G547" i="18" s="1"/>
  <c r="D540" i="18"/>
  <c r="D543" i="18"/>
  <c r="N478" i="18"/>
  <c r="F484" i="18"/>
  <c r="I503" i="18"/>
  <c r="I644" i="18" s="1"/>
  <c r="H520" i="18"/>
  <c r="H536" i="18"/>
  <c r="G567" i="18"/>
  <c r="B496" i="18"/>
  <c r="L543" i="18"/>
  <c r="L550" i="18" s="1"/>
  <c r="I543" i="18"/>
  <c r="F543" i="18"/>
  <c r="C543" i="18"/>
  <c r="C544" i="18" s="1"/>
  <c r="E478" i="18"/>
  <c r="C478" i="18"/>
  <c r="O478" i="18"/>
  <c r="G484" i="18"/>
  <c r="E484" i="18"/>
  <c r="E503" i="18"/>
  <c r="H567" i="18"/>
  <c r="J543" i="18"/>
  <c r="J550" i="18" s="1"/>
  <c r="F478" i="18"/>
  <c r="H484" i="18"/>
  <c r="I490" i="18"/>
  <c r="G490" i="18"/>
  <c r="K507" i="18"/>
  <c r="I508" i="18"/>
  <c r="G509" i="18"/>
  <c r="E510" i="18"/>
  <c r="E550" i="18" s="1"/>
  <c r="J528" i="18"/>
  <c r="J536" i="18"/>
  <c r="B543" i="18"/>
  <c r="J490" i="18"/>
  <c r="K520" i="18"/>
  <c r="K528" i="18"/>
  <c r="L530" i="18" s="1"/>
  <c r="J567" i="18"/>
  <c r="E496" i="18"/>
  <c r="I540" i="18"/>
  <c r="D478" i="18"/>
  <c r="J484" i="18"/>
  <c r="M503" i="18"/>
  <c r="K503" i="18"/>
  <c r="C507" i="18"/>
  <c r="L520" i="18"/>
  <c r="L522" i="18" s="1"/>
  <c r="L536" i="18"/>
  <c r="L538" i="18" s="1"/>
  <c r="O541" i="18"/>
  <c r="O544" i="18" s="1"/>
  <c r="L581" i="18"/>
  <c r="J581" i="18"/>
  <c r="F496" i="18"/>
  <c r="D496" i="18"/>
  <c r="H123" i="18"/>
  <c r="AR123" i="18"/>
  <c r="I423" i="18"/>
  <c r="K123" i="18"/>
  <c r="W123" i="18"/>
  <c r="AI123" i="18"/>
  <c r="AU123" i="18"/>
  <c r="N424" i="18"/>
  <c r="K424" i="18"/>
  <c r="H424" i="18"/>
  <c r="E424" i="18"/>
  <c r="B424" i="18"/>
  <c r="I391" i="18"/>
  <c r="K409" i="18"/>
  <c r="G439" i="18"/>
  <c r="M426" i="18"/>
  <c r="M427" i="18" s="1"/>
  <c r="BF125" i="18"/>
  <c r="L415" i="18"/>
  <c r="I439" i="18"/>
  <c r="B123" i="18"/>
  <c r="O418" i="18" s="1"/>
  <c r="Z123" i="18"/>
  <c r="H379" i="18"/>
  <c r="M415" i="18"/>
  <c r="J439" i="18"/>
  <c r="K423" i="18"/>
  <c r="AX123" i="18"/>
  <c r="C418" i="18" s="1"/>
  <c r="M424" i="18"/>
  <c r="J424" i="18"/>
  <c r="G424" i="18"/>
  <c r="D424" i="18"/>
  <c r="K439" i="18"/>
  <c r="AL123" i="18"/>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B496" i="15"/>
  <c r="O496" i="15"/>
  <c r="F496" i="15"/>
  <c r="H496" i="15"/>
  <c r="D496" i="15"/>
  <c r="N496" i="15"/>
  <c r="G496" i="15"/>
  <c r="I496" i="15"/>
  <c r="K496" i="15"/>
  <c r="M496" i="15"/>
  <c r="C496" i="15"/>
  <c r="O588" i="18"/>
  <c r="O634" i="18" s="1"/>
  <c r="L588" i="18"/>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O490" i="20" s="1"/>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M505" i="20"/>
  <c r="K535" i="20"/>
  <c r="G446" i="20"/>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G611"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6"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B482" i="20"/>
  <c r="N482" i="20"/>
  <c r="H494" i="20"/>
  <c r="H510" i="20"/>
  <c r="N512" i="20"/>
  <c r="B521" i="20"/>
  <c r="O551" i="20"/>
  <c r="I611" i="20"/>
  <c r="H640" i="20"/>
  <c r="J433" i="20"/>
  <c r="K533" i="20"/>
  <c r="K509" i="20"/>
  <c r="I534" i="20"/>
  <c r="I510" i="20"/>
  <c r="G535" i="20"/>
  <c r="G511" i="20"/>
  <c r="E536" i="20"/>
  <c r="E512" i="20"/>
  <c r="O482" i="20"/>
  <c r="O506" i="20" s="1"/>
  <c r="H509" i="20"/>
  <c r="J510" i="20"/>
  <c r="C521" i="20"/>
  <c r="J529" i="20"/>
  <c r="G530"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H560" i="20"/>
  <c r="I571" i="20"/>
  <c r="I566" i="20"/>
  <c r="J598" i="20"/>
  <c r="D631" i="20"/>
  <c r="K648" i="20"/>
  <c r="J649" i="20"/>
  <c r="J651" i="20" s="1"/>
  <c r="K599" i="20"/>
  <c r="K598" i="20"/>
  <c r="I420" i="20"/>
  <c r="C439" i="20"/>
  <c r="O439" i="20"/>
  <c r="E446" i="20"/>
  <c r="F482" i="20"/>
  <c r="L509" i="20"/>
  <c r="B512" i="20"/>
  <c r="L534" i="20"/>
  <c r="I595" i="20"/>
  <c r="J571" i="20"/>
  <c r="G599" i="20"/>
  <c r="L598" i="20"/>
  <c r="J420" i="20"/>
  <c r="D439" i="20"/>
  <c r="B511" i="20"/>
  <c r="C512" i="20"/>
  <c r="G521" i="20"/>
  <c r="H523" i="20" s="1"/>
  <c r="B529" i="20"/>
  <c r="C531" i="20" s="1"/>
  <c r="L544" i="20"/>
  <c r="J551" i="20"/>
  <c r="J566" i="20" s="1"/>
  <c r="F596" i="20"/>
  <c r="F603" i="20"/>
  <c r="F552"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I547" i="19"/>
  <c r="I570" i="19" s="1"/>
  <c r="E549" i="19"/>
  <c r="C550" i="19"/>
  <c r="C573" i="19" s="1"/>
  <c r="B544" i="19"/>
  <c r="K544" i="19"/>
  <c r="E544" i="19"/>
  <c r="D547" i="19"/>
  <c r="B548" i="19"/>
  <c r="N548" i="19"/>
  <c r="N571" i="19" s="1"/>
  <c r="J550" i="19"/>
  <c r="J558" i="19" s="1"/>
  <c r="G503" i="19"/>
  <c r="G643" i="19" s="1"/>
  <c r="C528" i="19"/>
  <c r="C536" i="19"/>
  <c r="C538" i="19" s="1"/>
  <c r="E581" i="19"/>
  <c r="C581" i="19"/>
  <c r="M567" i="19"/>
  <c r="G547" i="19"/>
  <c r="G570" i="19" s="1"/>
  <c r="M550" i="19"/>
  <c r="M558" i="19" s="1"/>
  <c r="D503" i="19"/>
  <c r="D643" i="19" s="1"/>
  <c r="H536" i="19"/>
  <c r="H538" i="19" s="1"/>
  <c r="E548" i="19"/>
  <c r="E556" i="19" s="1"/>
  <c r="O549" i="19"/>
  <c r="O572" i="19" s="1"/>
  <c r="K490" i="19"/>
  <c r="H465" i="19"/>
  <c r="F508" i="19"/>
  <c r="F548" i="19" s="1"/>
  <c r="F556" i="19" s="1"/>
  <c r="D509" i="19"/>
  <c r="D549" i="19" s="1"/>
  <c r="D572" i="19" s="1"/>
  <c r="B510" i="19"/>
  <c r="B550" i="19" s="1"/>
  <c r="B573" i="19" s="1"/>
  <c r="N510" i="19"/>
  <c r="N550" i="19" s="1"/>
  <c r="N558" i="19" s="1"/>
  <c r="I472" i="19"/>
  <c r="K478" i="19"/>
  <c r="M484" i="19"/>
  <c r="K503" i="19"/>
  <c r="K505" i="19" s="1"/>
  <c r="F520" i="19"/>
  <c r="F522" i="19" s="1"/>
  <c r="G528" i="19"/>
  <c r="M528" i="19"/>
  <c r="M529" i="19" s="1"/>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L490" i="19"/>
  <c r="J520" i="19"/>
  <c r="M536" i="19"/>
  <c r="K536" i="19"/>
  <c r="H549" i="19"/>
  <c r="H557" i="19" s="1"/>
  <c r="M465" i="19"/>
  <c r="K548" i="19"/>
  <c r="K556" i="19" s="1"/>
  <c r="G550" i="19"/>
  <c r="B472" i="19"/>
  <c r="N472" i="19"/>
  <c r="D478" i="19"/>
  <c r="F484" i="19"/>
  <c r="G490" i="19"/>
  <c r="K520" i="19"/>
  <c r="B567" i="19"/>
  <c r="B568" i="19" s="1"/>
  <c r="N567" i="19"/>
  <c r="L567" i="19"/>
  <c r="L465" i="19"/>
  <c r="L642" i="19" s="1"/>
  <c r="F550" i="19"/>
  <c r="F573" i="19" s="1"/>
  <c r="M472" i="19"/>
  <c r="N547" i="19"/>
  <c r="N570" i="19" s="1"/>
  <c r="L548" i="19"/>
  <c r="L556" i="19" s="1"/>
  <c r="J549" i="19"/>
  <c r="J557" i="19" s="1"/>
  <c r="E478" i="19"/>
  <c r="O478" i="19"/>
  <c r="G484" i="19"/>
  <c r="H490" i="19"/>
  <c r="E507" i="19"/>
  <c r="E547" i="19" s="1"/>
  <c r="E570" i="19" s="1"/>
  <c r="C508" i="19"/>
  <c r="C548" i="19" s="1"/>
  <c r="O508" i="19"/>
  <c r="O548" i="19" s="1"/>
  <c r="O571" i="19" s="1"/>
  <c r="M509" i="19"/>
  <c r="M549" i="19" s="1"/>
  <c r="M572" i="19" s="1"/>
  <c r="K510" i="19"/>
  <c r="K550" i="19" s="1"/>
  <c r="O544" i="19"/>
  <c r="C567" i="19"/>
  <c r="O547" i="19"/>
  <c r="O555" i="19" s="1"/>
  <c r="M548" i="19"/>
  <c r="M571" i="19" s="1"/>
  <c r="K549" i="19"/>
  <c r="K572" i="19" s="1"/>
  <c r="I550" i="19"/>
  <c r="I573" i="19" s="1"/>
  <c r="I490" i="19"/>
  <c r="B528" i="19"/>
  <c r="N528" i="19"/>
  <c r="N530" i="19" s="1"/>
  <c r="L528" i="19"/>
  <c r="D536" i="19"/>
  <c r="B536" i="19"/>
  <c r="N536" i="19"/>
  <c r="O538" i="19" s="1"/>
  <c r="F581" i="19"/>
  <c r="E125" i="19"/>
  <c r="Q125" i="19"/>
  <c r="AC125" i="19"/>
  <c r="H418" i="19"/>
  <c r="AO125" i="19"/>
  <c r="BA125" i="19"/>
  <c r="B418" i="19"/>
  <c r="H417" i="19"/>
  <c r="E417" i="19"/>
  <c r="BB125" i="19"/>
  <c r="B417" i="19"/>
  <c r="P125" i="19"/>
  <c r="BC125" i="19"/>
  <c r="J409" i="19"/>
  <c r="B409" i="19"/>
  <c r="N409" i="19"/>
  <c r="B415" i="19"/>
  <c r="N415" i="19"/>
  <c r="G418" i="19"/>
  <c r="K427" i="19"/>
  <c r="T123" i="19"/>
  <c r="J420" i="19" s="1"/>
  <c r="J421" i="19" s="1"/>
  <c r="AF123" i="19"/>
  <c r="G420" i="19" s="1"/>
  <c r="G421" i="19" s="1"/>
  <c r="AR123" i="19"/>
  <c r="D420" i="19" s="1"/>
  <c r="D421" i="19" s="1"/>
  <c r="M445" i="19"/>
  <c r="E415" i="19"/>
  <c r="K415" i="19"/>
  <c r="J418" i="19"/>
  <c r="H419" i="19"/>
  <c r="J125" i="19"/>
  <c r="M429" i="19" s="1"/>
  <c r="V125" i="19"/>
  <c r="J429" i="19" s="1"/>
  <c r="AH125" i="19"/>
  <c r="G429" i="19" s="1"/>
  <c r="AT125" i="19"/>
  <c r="D429" i="19" s="1"/>
  <c r="F123" i="19"/>
  <c r="N418" i="19" s="1"/>
  <c r="R123" i="19"/>
  <c r="K418" i="19" s="1"/>
  <c r="F409" i="19"/>
  <c r="M417" i="19"/>
  <c r="O423" i="19"/>
  <c r="BH125" i="19"/>
  <c r="C427" i="19"/>
  <c r="O415" i="19"/>
  <c r="G409" i="19"/>
  <c r="L439" i="19"/>
  <c r="X123" i="19"/>
  <c r="I420" i="19" s="1"/>
  <c r="I421" i="19" s="1"/>
  <c r="AJ123" i="19"/>
  <c r="F420" i="19" s="1"/>
  <c r="F421" i="19" s="1"/>
  <c r="AV123" i="19"/>
  <c r="C420" i="19" s="1"/>
  <c r="C421" i="19" s="1"/>
  <c r="K355" i="19"/>
  <c r="H415" i="19"/>
  <c r="M418" i="19"/>
  <c r="K419" i="19"/>
  <c r="M439" i="19"/>
  <c r="L123" i="19"/>
  <c r="L420" i="19" s="1"/>
  <c r="L421" i="19" s="1"/>
  <c r="M123" i="19"/>
  <c r="Y123" i="19"/>
  <c r="AK123" i="19"/>
  <c r="AW123" i="19"/>
  <c r="I415" i="19"/>
  <c r="D417" i="19"/>
  <c r="B123" i="19"/>
  <c r="O418" i="19" s="1"/>
  <c r="N123" i="19"/>
  <c r="Z123" i="19"/>
  <c r="AL123" i="19"/>
  <c r="AX123" i="19"/>
  <c r="K367" i="19"/>
  <c r="M419" i="19"/>
  <c r="O123" i="19"/>
  <c r="AA123" i="19"/>
  <c r="AM123" i="19"/>
  <c r="AY123" i="19"/>
  <c r="D418" i="19"/>
  <c r="B419" i="19"/>
  <c r="N419" i="19"/>
  <c r="H445" i="19"/>
  <c r="M458" i="19"/>
  <c r="AN125" i="19"/>
  <c r="G417" i="19"/>
  <c r="E439" i="19"/>
  <c r="M452" i="19"/>
  <c r="M415" i="19"/>
  <c r="N420" i="19"/>
  <c r="N421" i="19" s="1"/>
  <c r="O669" i="19"/>
  <c r="BD125" i="19"/>
  <c r="BE125" i="19"/>
  <c r="N644" i="19"/>
  <c r="N643" i="19"/>
  <c r="N505" i="19"/>
  <c r="F637" i="19"/>
  <c r="F636" i="19"/>
  <c r="D415"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H637" i="19"/>
  <c r="H636" i="19"/>
  <c r="F379" i="19"/>
  <c r="F415" i="19"/>
  <c r="O427" i="19"/>
  <c r="F439" i="19"/>
  <c r="C648" i="19"/>
  <c r="C655" i="19" s="1"/>
  <c r="C458" i="19"/>
  <c r="O648" i="19"/>
  <c r="O655" i="19" s="1"/>
  <c r="P655" i="19" s="1"/>
  <c r="O458" i="19"/>
  <c r="L472" i="19"/>
  <c r="F472" i="19"/>
  <c r="D522" i="19"/>
  <c r="M545" i="19"/>
  <c r="I634" i="19"/>
  <c r="I632" i="19"/>
  <c r="I508" i="19"/>
  <c r="I548" i="19" s="1"/>
  <c r="I637" i="19"/>
  <c r="I636" i="19"/>
  <c r="G379" i="19"/>
  <c r="H458" i="19"/>
  <c r="H439" i="19"/>
  <c r="G415" i="19"/>
  <c r="I427" i="19"/>
  <c r="G573" i="19"/>
  <c r="G558" i="19"/>
  <c r="J637" i="19"/>
  <c r="J636" i="19"/>
  <c r="H379" i="19"/>
  <c r="K445" i="19"/>
  <c r="N555" i="19"/>
  <c r="L571" i="19"/>
  <c r="N478" i="19"/>
  <c r="I555" i="19"/>
  <c r="E530" i="19"/>
  <c r="E510" i="19"/>
  <c r="E550" i="19" s="1"/>
  <c r="E465" i="19"/>
  <c r="K637" i="19"/>
  <c r="K636" i="19"/>
  <c r="J439" i="19"/>
  <c r="J445" i="19"/>
  <c r="I439" i="19"/>
  <c r="C452" i="19"/>
  <c r="O452" i="19"/>
  <c r="F538" i="19"/>
  <c r="K573" i="19"/>
  <c r="K558" i="19"/>
  <c r="N637" i="19"/>
  <c r="E555" i="19"/>
  <c r="L637" i="19"/>
  <c r="L636" i="19"/>
  <c r="J379" i="19"/>
  <c r="C409" i="19"/>
  <c r="O409" i="19"/>
  <c r="J415" i="19"/>
  <c r="D452" i="19"/>
  <c r="K452" i="19"/>
  <c r="D570" i="19"/>
  <c r="D555" i="19"/>
  <c r="B571" i="19"/>
  <c r="B556" i="19"/>
  <c r="J573" i="19"/>
  <c r="E557" i="19"/>
  <c r="E572" i="19"/>
  <c r="H522" i="19"/>
  <c r="M636" i="19"/>
  <c r="M637" i="19"/>
  <c r="K379" i="19"/>
  <c r="I397" i="19"/>
  <c r="L445" i="19"/>
  <c r="L452" i="19"/>
  <c r="K439" i="19"/>
  <c r="B445" i="19"/>
  <c r="N445" i="19"/>
  <c r="E452" i="19"/>
  <c r="F503" i="19"/>
  <c r="G505" i="19" s="1"/>
  <c r="B636" i="19"/>
  <c r="B637" i="19"/>
  <c r="L379" i="19"/>
  <c r="O385" i="19"/>
  <c r="G391" i="19"/>
  <c r="B427" i="19"/>
  <c r="N427" i="19"/>
  <c r="C445" i="19"/>
  <c r="O445" i="19"/>
  <c r="G644" i="19"/>
  <c r="I538" i="19"/>
  <c r="G509" i="19"/>
  <c r="G549" i="19" s="1"/>
  <c r="C637" i="19"/>
  <c r="C636" i="19"/>
  <c r="O637" i="19"/>
  <c r="O636" i="19"/>
  <c r="F391" i="19"/>
  <c r="J397" i="19"/>
  <c r="B452" i="19"/>
  <c r="B458" i="19"/>
  <c r="N452" i="19"/>
  <c r="N458" i="19"/>
  <c r="N640" i="19"/>
  <c r="I445" i="19"/>
  <c r="H643" i="19"/>
  <c r="J530" i="19"/>
  <c r="F530" i="19"/>
  <c r="E538" i="19"/>
  <c r="F355" i="19"/>
  <c r="D637" i="19"/>
  <c r="D636" i="19"/>
  <c r="B439" i="19"/>
  <c r="N439" i="19"/>
  <c r="H452" i="19"/>
  <c r="H642"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4" i="19"/>
  <c r="J643" i="19"/>
  <c r="J505" i="19"/>
  <c r="D644" i="19"/>
  <c r="O557" i="19"/>
  <c r="L458" i="19"/>
  <c r="B465" i="19"/>
  <c r="B658" i="19" s="1"/>
  <c r="N465" i="19"/>
  <c r="C472" i="19"/>
  <c r="O472" i="19"/>
  <c r="O529" i="19" s="1"/>
  <c r="H507" i="19"/>
  <c r="H547" i="19" s="1"/>
  <c r="H588" i="19"/>
  <c r="H603" i="19" s="1"/>
  <c r="O603" i="19"/>
  <c r="L658" i="19"/>
  <c r="M709" i="19"/>
  <c r="M711" i="19" s="1"/>
  <c r="N708" i="19"/>
  <c r="D465" i="19"/>
  <c r="C503" i="19"/>
  <c r="O503" i="19"/>
  <c r="J634" i="19"/>
  <c r="B634" i="19"/>
  <c r="B632" i="19"/>
  <c r="B589" i="19"/>
  <c r="C605" i="19"/>
  <c r="O605" i="19"/>
  <c r="M606" i="19"/>
  <c r="D567" i="19"/>
  <c r="H581" i="19"/>
  <c r="K634" i="19"/>
  <c r="C634" i="19"/>
  <c r="C632" i="19"/>
  <c r="C590" i="19"/>
  <c r="C649" i="19"/>
  <c r="J603" i="19"/>
  <c r="C658" i="19"/>
  <c r="I688" i="19"/>
  <c r="H689" i="19"/>
  <c r="H691" i="19" s="1"/>
  <c r="F465" i="19"/>
  <c r="E503" i="19"/>
  <c r="L507" i="19"/>
  <c r="L547" i="19" s="1"/>
  <c r="I581" i="19"/>
  <c r="L649" i="19"/>
  <c r="L603" i="19"/>
  <c r="L634" i="19"/>
  <c r="L632" i="19"/>
  <c r="G680" i="19"/>
  <c r="F681" i="19"/>
  <c r="F683" i="19" s="1"/>
  <c r="G691" i="19"/>
  <c r="L701" i="19"/>
  <c r="L703" i="19" s="1"/>
  <c r="M700" i="19"/>
  <c r="N713" i="19"/>
  <c r="N715" i="19" s="1"/>
  <c r="O712" i="19"/>
  <c r="O713" i="19" s="1"/>
  <c r="O714" i="19" s="1"/>
  <c r="E458" i="19"/>
  <c r="G465" i="19"/>
  <c r="M507" i="19"/>
  <c r="M547" i="19" s="1"/>
  <c r="N521" i="19"/>
  <c r="M634" i="19"/>
  <c r="M632" i="19"/>
  <c r="M590" i="19"/>
  <c r="M649" i="19"/>
  <c r="F458" i="19"/>
  <c r="G567" i="19"/>
  <c r="O632" i="19"/>
  <c r="O590" i="19"/>
  <c r="O649" i="19"/>
  <c r="O656" i="19" s="1"/>
  <c r="C673" i="19"/>
  <c r="C675" i="19" s="1"/>
  <c r="D672" i="19"/>
  <c r="J703" i="19"/>
  <c r="G458" i="19"/>
  <c r="H567" i="19"/>
  <c r="B603" i="19"/>
  <c r="G658" i="19"/>
  <c r="J692" i="19"/>
  <c r="I693" i="19"/>
  <c r="I695" i="19" s="1"/>
  <c r="I644" i="19"/>
  <c r="I643" i="19"/>
  <c r="M581" i="19"/>
  <c r="D634" i="19"/>
  <c r="D632" i="19"/>
  <c r="D590" i="19"/>
  <c r="D649" i="19"/>
  <c r="M704" i="19"/>
  <c r="L705" i="19"/>
  <c r="L707" i="19" s="1"/>
  <c r="N719" i="19"/>
  <c r="C603" i="19"/>
  <c r="B649" i="19"/>
  <c r="J458" i="19"/>
  <c r="F507" i="19"/>
  <c r="F547" i="19" s="1"/>
  <c r="D508" i="19"/>
  <c r="B509" i="19"/>
  <c r="B549" i="19" s="1"/>
  <c r="N509" i="19"/>
  <c r="L510" i="19"/>
  <c r="L550" i="19" s="1"/>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X125" i="18"/>
  <c r="I419" i="18"/>
  <c r="AV125" i="18"/>
  <c r="C419" i="18"/>
  <c r="J125" i="18"/>
  <c r="M417" i="18"/>
  <c r="J417" i="18"/>
  <c r="D417" i="18"/>
  <c r="AT125" i="18"/>
  <c r="L419" i="18"/>
  <c r="L125" i="18"/>
  <c r="AJ125" i="18"/>
  <c r="F419" i="18"/>
  <c r="M125" i="18"/>
  <c r="L418" i="18"/>
  <c r="Y125" i="18"/>
  <c r="I418" i="18"/>
  <c r="AK125" i="18"/>
  <c r="F418" i="18"/>
  <c r="AW125" i="18"/>
  <c r="AH125" i="18"/>
  <c r="G417" i="18"/>
  <c r="O420" i="18"/>
  <c r="O421" i="18" s="1"/>
  <c r="B125" i="18"/>
  <c r="O430" i="18" s="1"/>
  <c r="N125" i="18"/>
  <c r="Z125" i="18"/>
  <c r="F417" i="18"/>
  <c r="AL125" i="18"/>
  <c r="C417" i="18"/>
  <c r="I544" i="18"/>
  <c r="I420" i="18"/>
  <c r="I421" i="18" s="1"/>
  <c r="W125" i="18"/>
  <c r="I432" i="18" s="1"/>
  <c r="C123" i="18"/>
  <c r="O417" i="18" s="1"/>
  <c r="AA123" i="18"/>
  <c r="I417" i="18" s="1"/>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B418" i="18" s="1"/>
  <c r="K544" i="18"/>
  <c r="N418" i="18"/>
  <c r="E125" i="18"/>
  <c r="BA125" i="18"/>
  <c r="G123" i="18"/>
  <c r="S123" i="18"/>
  <c r="AE123" i="18"/>
  <c r="AQ123" i="18"/>
  <c r="AI125" i="18"/>
  <c r="F432" i="18" s="1"/>
  <c r="F420" i="18"/>
  <c r="F421" i="18" s="1"/>
  <c r="AF125" i="18"/>
  <c r="G419" i="18"/>
  <c r="O423" i="18"/>
  <c r="O426" i="18"/>
  <c r="O427" i="18" s="1"/>
  <c r="T125" i="18"/>
  <c r="I123" i="18"/>
  <c r="M419" i="18" s="1"/>
  <c r="U123" i="18"/>
  <c r="J419" i="18" s="1"/>
  <c r="AG123" i="18"/>
  <c r="AS123" i="18"/>
  <c r="D419" i="18" s="1"/>
  <c r="K125" i="18"/>
  <c r="L432" i="18" s="1"/>
  <c r="L420" i="18"/>
  <c r="L421" i="18" s="1"/>
  <c r="H125" i="18"/>
  <c r="AR125" i="18"/>
  <c r="D544" i="18"/>
  <c r="H637" i="18"/>
  <c r="H636" i="18"/>
  <c r="H445" i="18"/>
  <c r="F452" i="18"/>
  <c r="N452" i="18"/>
  <c r="D547" i="18"/>
  <c r="B548" i="18"/>
  <c r="N548" i="18"/>
  <c r="L549" i="18"/>
  <c r="L547" i="18"/>
  <c r="C522" i="18"/>
  <c r="H528" i="18"/>
  <c r="I530" i="18" s="1"/>
  <c r="K649" i="18"/>
  <c r="K634" i="18"/>
  <c r="K632" i="18"/>
  <c r="I637" i="18"/>
  <c r="I636" i="18"/>
  <c r="M397" i="18"/>
  <c r="B439" i="18"/>
  <c r="N439" i="18"/>
  <c r="I445" i="18"/>
  <c r="O445" i="18"/>
  <c r="G452" i="18"/>
  <c r="M658" i="18"/>
  <c r="M642" i="18"/>
  <c r="M511" i="18"/>
  <c r="C549" i="18"/>
  <c r="O557" i="18"/>
  <c r="O572" i="18"/>
  <c r="M550" i="18"/>
  <c r="O547" i="18"/>
  <c r="K522" i="18"/>
  <c r="G536" i="18"/>
  <c r="H538" i="18" s="1"/>
  <c r="J637" i="18"/>
  <c r="J636" i="18"/>
  <c r="B397" i="18"/>
  <c r="N397" i="18"/>
  <c r="J415" i="18"/>
  <c r="C439" i="18"/>
  <c r="O439" i="18"/>
  <c r="J445" i="18"/>
  <c r="F643" i="18"/>
  <c r="F644" i="18"/>
  <c r="F505" i="18"/>
  <c r="F504" i="18"/>
  <c r="J530" i="18"/>
  <c r="J529" i="18"/>
  <c r="K637" i="18"/>
  <c r="K636" i="18"/>
  <c r="I379" i="18"/>
  <c r="D439" i="18"/>
  <c r="O522" i="18"/>
  <c r="I538" i="18"/>
  <c r="L649" i="18"/>
  <c r="L603" i="18"/>
  <c r="L634" i="18"/>
  <c r="L632" i="18"/>
  <c r="L590" i="18"/>
  <c r="L637" i="18"/>
  <c r="L636" i="18"/>
  <c r="J379" i="18"/>
  <c r="E439" i="18"/>
  <c r="J452" i="18"/>
  <c r="H547" i="18"/>
  <c r="F548" i="18"/>
  <c r="D549" i="18"/>
  <c r="B550" i="18"/>
  <c r="N550" i="18"/>
  <c r="I472" i="18"/>
  <c r="I529" i="18" s="1"/>
  <c r="K478" i="18"/>
  <c r="M484" i="18"/>
  <c r="J644" i="18"/>
  <c r="J643" i="18"/>
  <c r="E644" i="18"/>
  <c r="E643" i="18"/>
  <c r="E505" i="18"/>
  <c r="M548" i="18"/>
  <c r="J538" i="18"/>
  <c r="M636" i="18"/>
  <c r="M637" i="18"/>
  <c r="K379" i="18"/>
  <c r="M445" i="18"/>
  <c r="K452" i="18"/>
  <c r="I547" i="18"/>
  <c r="G642" i="18"/>
  <c r="G466" i="18"/>
  <c r="E549" i="18"/>
  <c r="C490" i="18"/>
  <c r="K547" i="18"/>
  <c r="I548" i="18"/>
  <c r="G549" i="18"/>
  <c r="B549" i="18"/>
  <c r="M530" i="18"/>
  <c r="N530" i="18"/>
  <c r="B636" i="18"/>
  <c r="B637" i="18"/>
  <c r="N636" i="18"/>
  <c r="N637" i="18"/>
  <c r="B415" i="18"/>
  <c r="B445" i="18"/>
  <c r="N445" i="18"/>
  <c r="L452" i="18"/>
  <c r="J465" i="18"/>
  <c r="J521" i="18" s="1"/>
  <c r="H548" i="18"/>
  <c r="F642" i="18"/>
  <c r="F511" i="18"/>
  <c r="K472" i="18"/>
  <c r="K521" i="18" s="1"/>
  <c r="M478" i="18"/>
  <c r="C484" i="18"/>
  <c r="H549" i="18"/>
  <c r="C637" i="18"/>
  <c r="C636" i="18"/>
  <c r="K658" i="18"/>
  <c r="K642" i="18"/>
  <c r="K511" i="18"/>
  <c r="K466"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50" i="18"/>
  <c r="N505" i="18"/>
  <c r="G520" i="18"/>
  <c r="C536" i="18"/>
  <c r="D538" i="18" s="1"/>
  <c r="K538" i="18"/>
  <c r="H632" i="18"/>
  <c r="H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N644" i="18"/>
  <c r="N643" i="18"/>
  <c r="L644" i="18"/>
  <c r="L643" i="18"/>
  <c r="L505" i="18"/>
  <c r="C547" i="18"/>
  <c r="I550" i="18"/>
  <c r="H522" i="18"/>
  <c r="F528" i="18"/>
  <c r="G530" i="18" s="1"/>
  <c r="N538" i="18"/>
  <c r="G637" i="18"/>
  <c r="G636" i="18"/>
  <c r="E379" i="18"/>
  <c r="L439" i="18"/>
  <c r="M439" i="18"/>
  <c r="K445" i="18"/>
  <c r="F648" i="18"/>
  <c r="F655" i="18" s="1"/>
  <c r="F458" i="18"/>
  <c r="C642" i="18"/>
  <c r="F547" i="18"/>
  <c r="I520" i="18"/>
  <c r="J522" i="18" s="1"/>
  <c r="G529" i="18"/>
  <c r="E536" i="18"/>
  <c r="F538" i="18" s="1"/>
  <c r="O538" i="18"/>
  <c r="G597" i="18"/>
  <c r="M458" i="18"/>
  <c r="O465" i="18"/>
  <c r="D472" i="18"/>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B658" i="18"/>
  <c r="E458" i="18"/>
  <c r="O505" i="18"/>
  <c r="E567" i="18"/>
  <c r="I581" i="18"/>
  <c r="I588" i="18"/>
  <c r="F605" i="18"/>
  <c r="D606" i="18"/>
  <c r="B607" i="18"/>
  <c r="K608" i="18"/>
  <c r="C658" i="18"/>
  <c r="O655" i="18"/>
  <c r="P655" i="18" s="1"/>
  <c r="J684" i="18"/>
  <c r="I685" i="18"/>
  <c r="I687" i="18" s="1"/>
  <c r="J697" i="18"/>
  <c r="J699" i="18" s="1"/>
  <c r="K696" i="18"/>
  <c r="H465" i="18"/>
  <c r="H568" i="18" s="1"/>
  <c r="G503" i="18"/>
  <c r="G511" i="18" s="1"/>
  <c r="M537" i="18"/>
  <c r="J588" i="18"/>
  <c r="K590" i="18" s="1"/>
  <c r="D658" i="18"/>
  <c r="I642"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I568" i="18" s="1"/>
  <c r="M588" i="18"/>
  <c r="F597" i="18"/>
  <c r="J688" i="18"/>
  <c r="I689" i="18"/>
  <c r="I691" i="18" s="1"/>
  <c r="B581" i="18"/>
  <c r="B588" i="18"/>
  <c r="B603" i="18" s="1"/>
  <c r="B472" i="18"/>
  <c r="B568" i="18" s="1"/>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H687" i="18"/>
  <c r="D679" i="18"/>
  <c r="H685"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C668" i="22" l="1"/>
  <c r="D668" i="22"/>
  <c r="L668" i="22"/>
  <c r="N668" i="22"/>
  <c r="G668" i="22"/>
  <c r="H668" i="22"/>
  <c r="I668" i="22"/>
  <c r="E668" i="22"/>
  <c r="B668" i="22"/>
  <c r="M668" i="22"/>
  <c r="J668" i="22"/>
  <c r="F668" i="22"/>
  <c r="K668" i="22"/>
  <c r="C555" i="19"/>
  <c r="C570" i="19"/>
  <c r="D568" i="18"/>
  <c r="B537" i="18"/>
  <c r="C521" i="18"/>
  <c r="AX125" i="18"/>
  <c r="C429" i="18" s="1"/>
  <c r="I430" i="18"/>
  <c r="N549" i="19"/>
  <c r="K603" i="19"/>
  <c r="H504" i="19"/>
  <c r="O570" i="19"/>
  <c r="B429" i="19"/>
  <c r="H597" i="19"/>
  <c r="M568" i="19"/>
  <c r="F595" i="20"/>
  <c r="I596" i="20"/>
  <c r="N497" i="20"/>
  <c r="F599" i="20"/>
  <c r="N490" i="20"/>
  <c r="J568" i="18"/>
  <c r="F544" i="18"/>
  <c r="J544" i="18"/>
  <c r="J545" i="18" s="1"/>
  <c r="G538" i="19"/>
  <c r="O558" i="18"/>
  <c r="J505" i="18"/>
  <c r="I504" i="18"/>
  <c r="B529" i="18"/>
  <c r="I505" i="19"/>
  <c r="H505" i="19"/>
  <c r="E545" i="19"/>
  <c r="K571" i="19"/>
  <c r="M596" i="20"/>
  <c r="N377" i="20"/>
  <c r="N378" i="20" s="1"/>
  <c r="N416" i="20"/>
  <c r="I544" i="19"/>
  <c r="D663" i="21"/>
  <c r="D597" i="18"/>
  <c r="I505" i="18"/>
  <c r="F429" i="18"/>
  <c r="G429" i="18"/>
  <c r="D548" i="19"/>
  <c r="D568" i="19"/>
  <c r="H644" i="19"/>
  <c r="H550" i="19"/>
  <c r="H573" i="19" s="1"/>
  <c r="F566" i="20"/>
  <c r="D550" i="18"/>
  <c r="D530" i="19"/>
  <c r="J692" i="18"/>
  <c r="I693" i="18"/>
  <c r="I695" i="18" s="1"/>
  <c r="G548" i="18"/>
  <c r="F634" i="18"/>
  <c r="D521" i="18"/>
  <c r="I643" i="18"/>
  <c r="G555" i="19"/>
  <c r="O530" i="19"/>
  <c r="I553" i="20"/>
  <c r="J430" i="19"/>
  <c r="I511" i="18"/>
  <c r="D537" i="18"/>
  <c r="M522" i="18"/>
  <c r="F431" i="18"/>
  <c r="E431" i="19"/>
  <c r="B537" i="19"/>
  <c r="M511" i="19"/>
  <c r="M566" i="20"/>
  <c r="N447" i="20"/>
  <c r="N374" i="20"/>
  <c r="D463" i="20"/>
  <c r="I463" i="20"/>
  <c r="B544" i="18"/>
  <c r="N544" i="18"/>
  <c r="F544" i="19"/>
  <c r="D589" i="19"/>
  <c r="N433" i="19"/>
  <c r="M531" i="20"/>
  <c r="J537" i="19"/>
  <c r="I537" i="18"/>
  <c r="C431" i="18"/>
  <c r="D658" i="19"/>
  <c r="N556" i="19"/>
  <c r="F553" i="20"/>
  <c r="I603" i="20"/>
  <c r="L545" i="19"/>
  <c r="J668" i="21"/>
  <c r="O682" i="23"/>
  <c r="O683" i="23"/>
  <c r="N672" i="23"/>
  <c r="M673" i="23"/>
  <c r="M675" i="23" s="1"/>
  <c r="O679" i="23"/>
  <c r="O678" i="23"/>
  <c r="E663" i="22"/>
  <c r="D663" i="22"/>
  <c r="L663" i="21"/>
  <c r="C668" i="21"/>
  <c r="M668" i="21"/>
  <c r="F668" i="21"/>
  <c r="N668" i="21"/>
  <c r="G668" i="21"/>
  <c r="K668" i="21"/>
  <c r="O668" i="21"/>
  <c r="D668" i="21"/>
  <c r="H668" i="21"/>
  <c r="L668" i="21"/>
  <c r="I668" i="21"/>
  <c r="F663" i="21"/>
  <c r="E668" i="21"/>
  <c r="O433" i="21"/>
  <c r="O639" i="21"/>
  <c r="O640" i="21"/>
  <c r="I559" i="22"/>
  <c r="I553" i="22"/>
  <c r="I574" i="22"/>
  <c r="I552" i="22"/>
  <c r="K689" i="22"/>
  <c r="K691" i="22" s="1"/>
  <c r="L688" i="22"/>
  <c r="M575" i="22"/>
  <c r="M582" i="22"/>
  <c r="M633" i="22" s="1"/>
  <c r="H677" i="22"/>
  <c r="H679" i="22" s="1"/>
  <c r="I676" i="22"/>
  <c r="C574" i="22"/>
  <c r="C552" i="22"/>
  <c r="C553" i="22"/>
  <c r="C559" i="22"/>
  <c r="O700" i="22"/>
  <c r="O701" i="22" s="1"/>
  <c r="N701" i="22"/>
  <c r="N703" i="22" s="1"/>
  <c r="J574" i="22"/>
  <c r="J552" i="22"/>
  <c r="J559" i="22"/>
  <c r="J553" i="22"/>
  <c r="N553" i="22"/>
  <c r="N559" i="22"/>
  <c r="O561" i="22" s="1"/>
  <c r="N574" i="22"/>
  <c r="N552" i="22"/>
  <c r="H575" i="22"/>
  <c r="H582" i="22"/>
  <c r="H633" i="22" s="1"/>
  <c r="G673" i="22"/>
  <c r="G675" i="22" s="1"/>
  <c r="H672" i="22"/>
  <c r="K574" i="22"/>
  <c r="K552" i="22"/>
  <c r="K553" i="22"/>
  <c r="K559" i="22"/>
  <c r="D574" i="22"/>
  <c r="D552" i="22"/>
  <c r="D553" i="22"/>
  <c r="D559" i="22"/>
  <c r="H561" i="22"/>
  <c r="H560" i="22"/>
  <c r="H657" i="22"/>
  <c r="G575" i="22"/>
  <c r="G582" i="22"/>
  <c r="G633" i="22" s="1"/>
  <c r="J685" i="22"/>
  <c r="J687" i="22" s="1"/>
  <c r="K684" i="22"/>
  <c r="E561" i="22"/>
  <c r="E560" i="22"/>
  <c r="E657" i="22"/>
  <c r="N696" i="22"/>
  <c r="M697" i="22"/>
  <c r="M699" i="22" s="1"/>
  <c r="O575" i="22"/>
  <c r="O582" i="22"/>
  <c r="O633" i="22" s="1"/>
  <c r="L693" i="22"/>
  <c r="L695" i="22" s="1"/>
  <c r="M692" i="22"/>
  <c r="G560" i="22"/>
  <c r="G657" i="22"/>
  <c r="E553" i="22"/>
  <c r="L574" i="22"/>
  <c r="L552" i="22"/>
  <c r="L559" i="22"/>
  <c r="M561" i="22" s="1"/>
  <c r="L553" i="22"/>
  <c r="B560" i="22"/>
  <c r="B657" i="22"/>
  <c r="O560" i="22"/>
  <c r="O657" i="22"/>
  <c r="M663" i="22"/>
  <c r="E575" i="22"/>
  <c r="E582" i="22"/>
  <c r="E633" i="22" s="1"/>
  <c r="M560" i="22"/>
  <c r="M657" i="22"/>
  <c r="F553" i="22"/>
  <c r="F552" i="22"/>
  <c r="F574" i="22"/>
  <c r="F559" i="22"/>
  <c r="G561" i="22" s="1"/>
  <c r="B575" i="22"/>
  <c r="B582" i="22"/>
  <c r="B633" i="22" s="1"/>
  <c r="O710" i="22"/>
  <c r="O711" i="22"/>
  <c r="J681" i="22"/>
  <c r="J683" i="22" s="1"/>
  <c r="K680" i="22"/>
  <c r="P656" i="22"/>
  <c r="M553" i="22"/>
  <c r="N553" i="21"/>
  <c r="N559" i="21"/>
  <c r="N574" i="21"/>
  <c r="N552" i="21"/>
  <c r="L575" i="21"/>
  <c r="L582" i="21"/>
  <c r="L633" i="21" s="1"/>
  <c r="C575" i="21"/>
  <c r="C582" i="21"/>
  <c r="C633" i="21" s="1"/>
  <c r="M559" i="21"/>
  <c r="M574" i="21"/>
  <c r="M552" i="21"/>
  <c r="M553" i="21"/>
  <c r="J553" i="21"/>
  <c r="J559" i="21"/>
  <c r="J574" i="21"/>
  <c r="J552" i="21"/>
  <c r="D575" i="21"/>
  <c r="D582" i="21"/>
  <c r="D633" i="21" s="1"/>
  <c r="K689" i="21"/>
  <c r="K691" i="21" s="1"/>
  <c r="L688" i="21"/>
  <c r="L693" i="21"/>
  <c r="L695" i="21" s="1"/>
  <c r="M692" i="21"/>
  <c r="I559" i="21"/>
  <c r="I574" i="21"/>
  <c r="I552" i="21"/>
  <c r="I553" i="21"/>
  <c r="J681" i="21"/>
  <c r="J683" i="21" s="1"/>
  <c r="K680" i="21"/>
  <c r="O700" i="21"/>
  <c r="O701" i="21" s="1"/>
  <c r="N701" i="21"/>
  <c r="N703" i="21" s="1"/>
  <c r="E559" i="21"/>
  <c r="E574" i="21"/>
  <c r="E552" i="21"/>
  <c r="E553" i="21"/>
  <c r="K560" i="21"/>
  <c r="K561" i="21"/>
  <c r="K657" i="21"/>
  <c r="O553" i="21"/>
  <c r="O574" i="21"/>
  <c r="O552" i="21"/>
  <c r="O559" i="21"/>
  <c r="J685" i="21"/>
  <c r="J687" i="21" s="1"/>
  <c r="K684" i="21"/>
  <c r="K553" i="21"/>
  <c r="B575" i="21"/>
  <c r="B582" i="21"/>
  <c r="B633" i="21" s="1"/>
  <c r="H677" i="21"/>
  <c r="H679" i="21" s="1"/>
  <c r="I676" i="21"/>
  <c r="G673" i="21"/>
  <c r="G675" i="21" s="1"/>
  <c r="H672" i="21"/>
  <c r="L560" i="21"/>
  <c r="L561" i="21"/>
  <c r="L657" i="21"/>
  <c r="C560" i="21"/>
  <c r="C561" i="21"/>
  <c r="C657" i="21"/>
  <c r="G553" i="21"/>
  <c r="G574" i="21"/>
  <c r="G552" i="21"/>
  <c r="G559" i="21"/>
  <c r="H559" i="21"/>
  <c r="H574" i="21"/>
  <c r="H552" i="21"/>
  <c r="H553" i="21"/>
  <c r="B560" i="21"/>
  <c r="B657" i="21"/>
  <c r="K575" i="21"/>
  <c r="K582" i="21"/>
  <c r="K633" i="21" s="1"/>
  <c r="D560" i="21"/>
  <c r="D561" i="21"/>
  <c r="D657" i="21"/>
  <c r="F553" i="21"/>
  <c r="F559" i="21"/>
  <c r="F574" i="21"/>
  <c r="F552" i="21"/>
  <c r="N666" i="21"/>
  <c r="F666" i="21"/>
  <c r="M666" i="21"/>
  <c r="E666" i="21"/>
  <c r="L666" i="21"/>
  <c r="D666" i="21"/>
  <c r="K666" i="21"/>
  <c r="C666" i="21"/>
  <c r="J666" i="21"/>
  <c r="B666" i="21"/>
  <c r="I666" i="21"/>
  <c r="H666" i="21"/>
  <c r="O666" i="21"/>
  <c r="G666" i="21"/>
  <c r="N696" i="21"/>
  <c r="M697" i="21"/>
  <c r="M699" i="21" s="1"/>
  <c r="O710" i="21"/>
  <c r="O711" i="21"/>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C551" i="19" s="1"/>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B599" i="20"/>
  <c r="B596" i="20"/>
  <c r="B595" i="20"/>
  <c r="J590" i="19"/>
  <c r="N590" i="19"/>
  <c r="I603" i="19"/>
  <c r="K590" i="19"/>
  <c r="N632" i="19"/>
  <c r="K632" i="19"/>
  <c r="O603" i="18"/>
  <c r="O649" i="18"/>
  <c r="O656" i="18" s="1"/>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29" i="19" s="1"/>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645" i="19" s="1"/>
  <c r="K511" i="19"/>
  <c r="L513" i="19" s="1"/>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H555" i="19"/>
  <c r="H570" i="19"/>
  <c r="E573" i="19"/>
  <c r="E558"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R125" i="18"/>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N430" i="19" l="1"/>
  <c r="K692" i="18"/>
  <c r="J693" i="18"/>
  <c r="J695" i="18" s="1"/>
  <c r="H429" i="18"/>
  <c r="K429" i="18"/>
  <c r="B430" i="18"/>
  <c r="L429" i="19"/>
  <c r="O672" i="23"/>
  <c r="O673" i="23" s="1"/>
  <c r="N673" i="23"/>
  <c r="N675" i="23" s="1"/>
  <c r="L575" i="22"/>
  <c r="L582" i="22"/>
  <c r="L633" i="22" s="1"/>
  <c r="D575" i="22"/>
  <c r="D582" i="22"/>
  <c r="D633" i="22" s="1"/>
  <c r="L689" i="22"/>
  <c r="L691" i="22" s="1"/>
  <c r="M688" i="22"/>
  <c r="J560" i="22"/>
  <c r="J561" i="22"/>
  <c r="J657" i="22"/>
  <c r="C560" i="22"/>
  <c r="C561" i="22"/>
  <c r="C657" i="22"/>
  <c r="O696" i="22"/>
  <c r="O697" i="22" s="1"/>
  <c r="N697" i="22"/>
  <c r="N699" i="22" s="1"/>
  <c r="K560" i="22"/>
  <c r="K561" i="22"/>
  <c r="K657" i="22"/>
  <c r="C575" i="22"/>
  <c r="C582" i="22"/>
  <c r="C633" i="22" s="1"/>
  <c r="J575" i="22"/>
  <c r="J582" i="22"/>
  <c r="J633" i="22" s="1"/>
  <c r="I575" i="22"/>
  <c r="I582" i="22"/>
  <c r="I633" i="22" s="1"/>
  <c r="F561" i="22"/>
  <c r="F560" i="22"/>
  <c r="F657" i="22"/>
  <c r="N575" i="22"/>
  <c r="N582" i="22"/>
  <c r="N633" i="22" s="1"/>
  <c r="J676" i="22"/>
  <c r="I677" i="22"/>
  <c r="I679" i="22" s="1"/>
  <c r="I672" i="22"/>
  <c r="H673" i="22"/>
  <c r="H675" i="22" s="1"/>
  <c r="N666" i="22"/>
  <c r="F666" i="22"/>
  <c r="M666" i="22"/>
  <c r="E666" i="22"/>
  <c r="L666" i="22"/>
  <c r="D666" i="22"/>
  <c r="K666" i="22"/>
  <c r="C666" i="22"/>
  <c r="J666" i="22"/>
  <c r="B666" i="22"/>
  <c r="I666" i="22"/>
  <c r="H666" i="22"/>
  <c r="O666" i="22"/>
  <c r="G666" i="22"/>
  <c r="F575" i="22"/>
  <c r="F582" i="22"/>
  <c r="F633" i="22" s="1"/>
  <c r="L561" i="22"/>
  <c r="L560" i="22"/>
  <c r="L657" i="22"/>
  <c r="M693" i="22"/>
  <c r="M695" i="22" s="1"/>
  <c r="N692" i="22"/>
  <c r="D561" i="22"/>
  <c r="D560" i="22"/>
  <c r="D657" i="22"/>
  <c r="N561" i="22"/>
  <c r="N560" i="22"/>
  <c r="N657" i="22"/>
  <c r="K681" i="22"/>
  <c r="K683" i="22" s="1"/>
  <c r="L680" i="22"/>
  <c r="K685" i="22"/>
  <c r="K687" i="22" s="1"/>
  <c r="L684" i="22"/>
  <c r="K575" i="22"/>
  <c r="K582" i="22"/>
  <c r="K633" i="22" s="1"/>
  <c r="O702" i="22"/>
  <c r="O703" i="22"/>
  <c r="I560" i="22"/>
  <c r="I561" i="22"/>
  <c r="I657" i="22"/>
  <c r="O560" i="21"/>
  <c r="O561" i="21"/>
  <c r="O657" i="21"/>
  <c r="L689" i="21"/>
  <c r="L691" i="21" s="1"/>
  <c r="M688" i="21"/>
  <c r="I672" i="21"/>
  <c r="H673" i="21"/>
  <c r="H675" i="21" s="1"/>
  <c r="H575" i="21"/>
  <c r="H582" i="21"/>
  <c r="H633" i="21" s="1"/>
  <c r="J676" i="21"/>
  <c r="I677" i="21"/>
  <c r="I679" i="21" s="1"/>
  <c r="H560" i="21"/>
  <c r="H561" i="21"/>
  <c r="H657" i="21"/>
  <c r="O575" i="21"/>
  <c r="O582" i="21"/>
  <c r="O633" i="21" s="1"/>
  <c r="E575" i="21"/>
  <c r="E582" i="21"/>
  <c r="E633" i="21" s="1"/>
  <c r="K681" i="21"/>
  <c r="K683" i="21" s="1"/>
  <c r="L680" i="21"/>
  <c r="E561" i="21"/>
  <c r="E560" i="21"/>
  <c r="E657" i="21"/>
  <c r="M575" i="21"/>
  <c r="M582" i="21"/>
  <c r="M633" i="21" s="1"/>
  <c r="N575" i="21"/>
  <c r="N582" i="21"/>
  <c r="N633" i="21" s="1"/>
  <c r="O696" i="21"/>
  <c r="O697" i="21" s="1"/>
  <c r="N697" i="21"/>
  <c r="N699" i="21" s="1"/>
  <c r="F575" i="21"/>
  <c r="F582" i="21"/>
  <c r="F633" i="21" s="1"/>
  <c r="G560" i="21"/>
  <c r="G561" i="21"/>
  <c r="G657" i="21"/>
  <c r="I575" i="21"/>
  <c r="I582" i="21"/>
  <c r="I633" i="21" s="1"/>
  <c r="N561" i="21"/>
  <c r="N560" i="21"/>
  <c r="N657" i="21"/>
  <c r="M561" i="21"/>
  <c r="M560" i="21"/>
  <c r="M657" i="21"/>
  <c r="F561" i="21"/>
  <c r="F560" i="21"/>
  <c r="F657" i="21"/>
  <c r="I561" i="21"/>
  <c r="I560" i="21"/>
  <c r="I657" i="21"/>
  <c r="J575" i="21"/>
  <c r="J582" i="21"/>
  <c r="J633" i="21" s="1"/>
  <c r="G575" i="21"/>
  <c r="G582" i="21"/>
  <c r="G633" i="21" s="1"/>
  <c r="K685" i="21"/>
  <c r="K687" i="21" s="1"/>
  <c r="L684" i="21"/>
  <c r="O702" i="21"/>
  <c r="O703" i="21"/>
  <c r="M693" i="21"/>
  <c r="M695" i="21" s="1"/>
  <c r="N692" i="21"/>
  <c r="J560" i="21"/>
  <c r="J561" i="21"/>
  <c r="J657" i="21"/>
  <c r="H499" i="20"/>
  <c r="M515" i="20"/>
  <c r="E616" i="20"/>
  <c r="M599" i="20"/>
  <c r="N418" i="20"/>
  <c r="O645" i="19"/>
  <c r="C512" i="19"/>
  <c r="L572" i="19"/>
  <c r="L557" i="19"/>
  <c r="K653" i="19"/>
  <c r="L650" i="19"/>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H433" i="18"/>
  <c r="O707" i="18"/>
  <c r="O706"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K639" i="18" l="1"/>
  <c r="H639" i="18"/>
  <c r="K640" i="18"/>
  <c r="K693" i="18"/>
  <c r="K695" i="18" s="1"/>
  <c r="L692" i="18"/>
  <c r="O674" i="23"/>
  <c r="O675" i="23"/>
  <c r="P657" i="22"/>
  <c r="H667" i="22" s="1"/>
  <c r="M684" i="22"/>
  <c r="L685" i="22"/>
  <c r="L687" i="22" s="1"/>
  <c r="J672" i="22"/>
  <c r="I673" i="22"/>
  <c r="I675" i="22" s="1"/>
  <c r="L681" i="22"/>
  <c r="L683" i="22" s="1"/>
  <c r="M680" i="22"/>
  <c r="N693" i="22"/>
  <c r="N695" i="22" s="1"/>
  <c r="O692" i="22"/>
  <c r="O693" i="22" s="1"/>
  <c r="K676" i="22"/>
  <c r="J677" i="22"/>
  <c r="J679" i="22" s="1"/>
  <c r="O698" i="22"/>
  <c r="O699" i="22"/>
  <c r="M689" i="22"/>
  <c r="M691" i="22" s="1"/>
  <c r="N688" i="22"/>
  <c r="M684" i="21"/>
  <c r="L685" i="21"/>
  <c r="L687" i="21" s="1"/>
  <c r="J672" i="21"/>
  <c r="I673" i="21"/>
  <c r="I675" i="21" s="1"/>
  <c r="M689" i="21"/>
  <c r="M691" i="21" s="1"/>
  <c r="N688" i="21"/>
  <c r="O698" i="21"/>
  <c r="O699" i="21"/>
  <c r="L681" i="21"/>
  <c r="L683" i="21" s="1"/>
  <c r="M680" i="21"/>
  <c r="N693" i="21"/>
  <c r="N695" i="21" s="1"/>
  <c r="O692" i="21"/>
  <c r="O693" i="21" s="1"/>
  <c r="K676" i="21"/>
  <c r="J677" i="21"/>
  <c r="J679" i="21" s="1"/>
  <c r="P657" i="2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L693" i="18" l="1"/>
  <c r="L695" i="18" s="1"/>
  <c r="M692" i="18"/>
  <c r="L667" i="22"/>
  <c r="L670" i="22" s="1"/>
  <c r="E667" i="22"/>
  <c r="I667" i="22"/>
  <c r="I670" i="22" s="1"/>
  <c r="M667" i="22"/>
  <c r="M670" i="22" s="1"/>
  <c r="F667" i="22"/>
  <c r="B667" i="22"/>
  <c r="J667" i="22"/>
  <c r="J670" i="22" s="1"/>
  <c r="N667" i="22"/>
  <c r="N670" i="22" s="1"/>
  <c r="C667" i="22"/>
  <c r="G667" i="22"/>
  <c r="K667" i="22"/>
  <c r="K670" i="22" s="1"/>
  <c r="O667" i="22"/>
  <c r="O670" i="22" s="1"/>
  <c r="D667" i="22"/>
  <c r="L676" i="22"/>
  <c r="K677" i="22"/>
  <c r="K679" i="22" s="1"/>
  <c r="N684" i="22"/>
  <c r="M685" i="22"/>
  <c r="M687" i="22" s="1"/>
  <c r="O695" i="22"/>
  <c r="O694" i="22"/>
  <c r="O688" i="22"/>
  <c r="O689" i="22" s="1"/>
  <c r="N689" i="22"/>
  <c r="N691" i="22" s="1"/>
  <c r="N680" i="22"/>
  <c r="M681" i="22"/>
  <c r="M683" i="22" s="1"/>
  <c r="K672" i="22"/>
  <c r="J673" i="22"/>
  <c r="J675" i="22" s="1"/>
  <c r="N680" i="21"/>
  <c r="M681" i="21"/>
  <c r="M683" i="21" s="1"/>
  <c r="H667" i="21"/>
  <c r="H670" i="21" s="1"/>
  <c r="O667" i="21"/>
  <c r="O670" i="21" s="1"/>
  <c r="G667" i="21"/>
  <c r="G670" i="21" s="1"/>
  <c r="N667" i="21"/>
  <c r="N670" i="21" s="1"/>
  <c r="F667" i="21"/>
  <c r="F670" i="21" s="1"/>
  <c r="M667" i="21"/>
  <c r="M670" i="21" s="1"/>
  <c r="E667" i="21"/>
  <c r="E670" i="21" s="1"/>
  <c r="L667" i="21"/>
  <c r="L670" i="21" s="1"/>
  <c r="D667" i="21"/>
  <c r="D670" i="21" s="1"/>
  <c r="K667" i="21"/>
  <c r="K670" i="21" s="1"/>
  <c r="C667" i="21"/>
  <c r="C670" i="21" s="1"/>
  <c r="J667" i="21"/>
  <c r="J670" i="21" s="1"/>
  <c r="B667" i="21"/>
  <c r="B670" i="21" s="1"/>
  <c r="I667" i="21"/>
  <c r="I670" i="21" s="1"/>
  <c r="O688" i="21"/>
  <c r="O689" i="21" s="1"/>
  <c r="N689" i="21"/>
  <c r="N691" i="21" s="1"/>
  <c r="L676" i="21"/>
  <c r="K677" i="21"/>
  <c r="K679" i="21" s="1"/>
  <c r="O695" i="21"/>
  <c r="O694" i="21"/>
  <c r="N684" i="21"/>
  <c r="M685" i="21"/>
  <c r="M687" i="21" s="1"/>
  <c r="K672" i="21"/>
  <c r="J673" i="21"/>
  <c r="J675" i="21" s="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N692" i="18" l="1"/>
  <c r="M693" i="18"/>
  <c r="M695" i="18" s="1"/>
  <c r="O690" i="22"/>
  <c r="O691" i="22"/>
  <c r="L672" i="22"/>
  <c r="K673" i="22"/>
  <c r="K675" i="22" s="1"/>
  <c r="N685" i="22"/>
  <c r="N687" i="22" s="1"/>
  <c r="O684" i="22"/>
  <c r="O685" i="22" s="1"/>
  <c r="O680" i="22"/>
  <c r="O681" i="22" s="1"/>
  <c r="N681" i="22"/>
  <c r="N683" i="22" s="1"/>
  <c r="M676" i="22"/>
  <c r="L677" i="22"/>
  <c r="L679" i="22" s="1"/>
  <c r="L672" i="21"/>
  <c r="K673" i="21"/>
  <c r="K675" i="21" s="1"/>
  <c r="N685" i="21"/>
  <c r="N687" i="21" s="1"/>
  <c r="O684" i="21"/>
  <c r="O685" i="21" s="1"/>
  <c r="O680" i="21"/>
  <c r="O681" i="21" s="1"/>
  <c r="N681" i="21"/>
  <c r="N683" i="21" s="1"/>
  <c r="O690" i="21"/>
  <c r="O691" i="21"/>
  <c r="M676" i="21"/>
  <c r="L677" i="21"/>
  <c r="L679"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N693" i="18" l="1"/>
  <c r="N695" i="18" s="1"/>
  <c r="O692" i="18"/>
  <c r="O693" i="18" s="1"/>
  <c r="O683" i="22"/>
  <c r="O682" i="22"/>
  <c r="O687" i="22"/>
  <c r="O686" i="22"/>
  <c r="M672" i="22"/>
  <c r="L673" i="22"/>
  <c r="L675" i="22" s="1"/>
  <c r="M677" i="22"/>
  <c r="M679" i="22" s="1"/>
  <c r="N676" i="22"/>
  <c r="O687" i="21"/>
  <c r="O686" i="21"/>
  <c r="O683" i="21"/>
  <c r="O682" i="21"/>
  <c r="M677" i="21"/>
  <c r="M679" i="21" s="1"/>
  <c r="N676" i="21"/>
  <c r="M672" i="21"/>
  <c r="L673" i="21"/>
  <c r="L675" i="21"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5" i="18" l="1"/>
  <c r="O694" i="18"/>
  <c r="N677" i="22"/>
  <c r="N679" i="22" s="1"/>
  <c r="O676" i="22"/>
  <c r="O677" i="22" s="1"/>
  <c r="M673" i="22"/>
  <c r="M675" i="22" s="1"/>
  <c r="N672" i="22"/>
  <c r="M673" i="21"/>
  <c r="M675" i="21" s="1"/>
  <c r="N672" i="21"/>
  <c r="N677" i="21"/>
  <c r="N679" i="21" s="1"/>
  <c r="O676" i="21"/>
  <c r="O677" i="21" s="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N673" i="22" l="1"/>
  <c r="N675" i="22" s="1"/>
  <c r="O672" i="22"/>
  <c r="O673" i="22" s="1"/>
  <c r="O678" i="22"/>
  <c r="O679" i="22"/>
  <c r="O678" i="21"/>
  <c r="O679" i="21"/>
  <c r="N673" i="21"/>
  <c r="N675" i="21" s="1"/>
  <c r="O672" i="21"/>
  <c r="O673" i="21" s="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5" i="22" l="1"/>
  <c r="O674" i="22"/>
  <c r="O675" i="21"/>
  <c r="O674"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30" i="20" l="1"/>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27" i="20" l="1"/>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00000000-0015-0000-FFFF-FFFF01000000}" keepAlive="1" interval="5" name="Query - SettradeIAA_Concensus (2)" type="5" refreshedVersion="7" deleted="1" background="1" refreshOnLoad="1" saveData="1">
    <dbPr connection="" command=""/>
  </connection>
  <connection id="3" xr16:uid="{00000000-0015-0000-FFFF-FFFF02000000}"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<sst xmlns="http://schemas.openxmlformats.org/spreadsheetml/2006/main" count="24747" uniqueCount="3694">
  <si>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</si>
  <si>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</si>
  <si>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</si>
  <si>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</si>
  <si>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</si>
  <si>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</si>
  <si>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</si>
  <si>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</si>
  <si>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</si>
  <si>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</si>
  <si>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</si>
  <si>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</si>
  <si>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</si>
  <si>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</si>
  <si>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</si>
  <si>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</si>
  <si>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</si>
  <si>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</si>
  <si>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</si>
  <si>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</si>
  <si>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</si>
  <si>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</si>
  <si>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</si>
  <si>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</si>
  <si>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</si>
  <si>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</si>
  <si>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</si>
  <si>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</si>
  <si>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</si>
  <si>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</si>
  <si>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</si>
  <si>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</si>
  <si>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</si>
  <si>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</si>
  <si>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</si>
  <si>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</si>
  <si>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</si>
  <si>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</si>
  <si>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</si>
  <si>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</si>
  <si>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</si>
  <si>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</si>
  <si>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</si>
  <si>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</si>
  <si>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</si>
  <si>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</si>
  <si>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</si>
  <si>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</si>
  <si>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</si>
  <si>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</si>
  <si>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</si>
  <si>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</si>
  <si>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</si>
  <si>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</si>
  <si>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</si>
  <si>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</si>
  <si>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</si>
  <si>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</si>
  <si>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</si>
  <si>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</si>
  <si>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</si>
  <si>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</si>
  <si>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</si>
  <si>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</si>
  <si>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</si>
  <si>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</si>
  <si>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</si>
  <si>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</si>
  <si>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</si>
  <si>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</si>
  <si>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</si>
  <si>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</si>
  <si>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</si>
  <si>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</si>
  <si>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</si>
  <si>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</si>
  <si>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</si>
  <si>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</si>
  <si>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</si>
  <si>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</si>
  <si>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</si>
  <si>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</si>
  <si>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</si>
  <si>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</si>
  <si>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</si>
  <si>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</si>
  <si>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</si>
  <si>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</si>
  <si>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</si>
  <si>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</si>
  <si>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</si>
  <si>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</si>
  <si>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</si>
  <si>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</si>
  <si>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</si>
  <si>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</si>
  <si>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</si>
  <si>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</si>
  <si>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</si>
  <si>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</si>
  <si>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</si>
  <si>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</si>
  <si>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</si>
  <si>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</si>
  <si>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</si>
  <si>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</si>
  <si>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</si>
  <si>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</si>
  <si>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</si>
  <si>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</si>
  <si>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</si>
  <si>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</si>
  <si>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</si>
  <si>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</si>
  <si>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</si>
  <si>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</si>
  <si>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</si>
  <si>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</si>
  <si>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</si>
  <si>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</si>
  <si>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</si>
  <si>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</si>
  <si>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</si>
  <si>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</si>
  <si>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</si>
  <si>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</si>
  <si>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</si>
  <si>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</si>
  <si>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</si>
  <si>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</si>
  <si>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</si>
  <si>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</si>
  <si>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</si>
  <si>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</si>
  <si>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</si>
  <si>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</si>
  <si>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</si>
  <si>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</si>
  <si>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</si>
  <si>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</si>
  <si>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</si>
  <si>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</si>
  <si>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</si>
  <si>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</si>
  <si>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</si>
  <si>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</si>
  <si>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</si>
  <si>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</si>
  <si>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</si>
  <si>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</si>
  <si>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</si>
  <si>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</si>
  <si>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</si>
  <si>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</si>
  <si>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</si>
  <si>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</si>
  <si>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</si>
  <si>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</si>
  <si>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</si>
  <si>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</si>
  <si>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</si>
  <si>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</si>
  <si>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</si>
  <si>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</si>
  <si>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</si>
  <si>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</si>
  <si>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</si>
  <si>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</si>
  <si>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</si>
  <si>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</si>
  <si>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</si>
  <si>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</si>
  <si>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</si>
  <si>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</si>
  <si>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</si>
  <si>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</si>
  <si>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</si>
  <si>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</si>
  <si>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</si>
  <si>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</si>
  <si>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</si>
  <si>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</si>
  <si>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</si>
  <si>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</si>
  <si>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</si>
  <si>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</si>
  <si>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</si>
  <si>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</si>
  <si>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</si>
  <si>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</si>
  <si>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</si>
  <si>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</si>
  <si>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</si>
  <si>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</si>
  <si>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</si>
  <si>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</si>
  <si>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</si>
  <si>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</si>
  <si>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</si>
  <si>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</si>
  <si>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</si>
  <si>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</si>
  <si>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</si>
  <si>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</si>
  <si>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</si>
  <si>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</si>
  <si>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</si>
  <si>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</si>
  <si>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</si>
  <si>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</si>
  <si>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</si>
  <si>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</si>
  <si>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</si>
  <si>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</si>
  <si>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</si>
  <si>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</si>
  <si>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</si>
  <si>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</si>
  <si>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</si>
  <si>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</si>
  <si>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</si>
  <si>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</si>
  <si>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</si>
  <si>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</si>
  <si>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</si>
  <si>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</si>
  <si>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</si>
  <si>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</si>
  <si>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</si>
  <si>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</si>
  <si>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</si>
  <si>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</si>
  <si>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</si>
  <si>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</si>
  <si>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</si>
  <si>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</si>
  <si>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</si>
  <si>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</si>
  <si>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</si>
  <si>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</si>
  <si>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</si>
  <si>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</si>
  <si>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</si>
  <si>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</si>
  <si>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</si>
  <si>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</si>
  <si>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</si>
  <si>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</si>
  <si>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</si>
  <si>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</si>
  <si>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</si>
  <si>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</si>
  <si>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</si>
  <si>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</si>
  <si>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</si>
  <si>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</si>
  <si>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</si>
  <si>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</si>
  <si>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</si>
  <si>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</si>
  <si>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</si>
  <si>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</si>
  <si>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</si>
  <si>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</si>
  <si>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</si>
  <si>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</si>
  <si>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</si>
  <si>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</si>
  <si>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</si>
  <si>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</si>
  <si>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</si>
  <si>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</si>
  <si>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</si>
  <si>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</si>
  <si>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</si>
  <si>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</si>
  <si>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</si>
  <si>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</si>
  <si>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</si>
  <si>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</si>
  <si>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</si>
  <si>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</si>
  <si>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</si>
  <si>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</si>
  <si>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</si>
  <si>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</si>
  <si>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</si>
  <si>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</si>
  <si>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</si>
  <si>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</si>
  <si>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</si>
  <si>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</si>
  <si>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</si>
  <si>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</si>
  <si>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</si>
  <si>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</si>
  <si>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</si>
  <si>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</si>
  <si>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</si>
  <si>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</si>
  <si>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</si>
  <si>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</si>
  <si>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</si>
  <si>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</si>
  <si>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</si>
  <si>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</si>
  <si>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</si>
  <si>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</si>
  <si>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</si>
  <si>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</si>
  <si>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</si>
  <si>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</si>
  <si>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</si>
  <si>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</si>
  <si>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</si>
  <si>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</si>
  <si>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</si>
  <si>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</si>
  <si>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</si>
  <si>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</si>
  <si>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</si>
  <si>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</si>
  <si>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</si>
  <si>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</si>
  <si>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</si>
  <si>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</si>
  <si>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</si>
  <si>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</si>
  <si>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</si>
  <si>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</si>
  <si>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</si>
  <si>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</si>
  <si>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</si>
  <si>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</si>
  <si>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</si>
  <si>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</si>
  <si>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</si>
  <si>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</si>
  <si>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</si>
  <si>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</si>
  <si>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</si>
  <si>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</si>
  <si>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</si>
  <si>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</si>
  <si>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</si>
  <si>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</si>
  <si>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</si>
  <si>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</si>
  <si>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</si>
  <si>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</si>
  <si>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</si>
  <si>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</si>
  <si>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</si>
  <si>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</si>
  <si>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</si>
  <si>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</si>
  <si>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</si>
  <si>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</si>
  <si>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</si>
  <si>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</si>
  <si>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</si>
  <si>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</si>
  <si>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</si>
  <si>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</si>
  <si>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</si>
  <si>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</si>
  <si>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</si>
  <si>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</si>
  <si>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</si>
  <si>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</si>
  <si>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</si>
  <si>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</si>
  <si>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</si>
  <si>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</si>
  <si>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</si>
  <si>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</si>
  <si>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</si>
  <si>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</si>
  <si>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</si>
  <si>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</si>
  <si>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</si>
  <si>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</si>
  <si>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</si>
  <si>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</si>
  <si>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</si>
  <si>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</si>
  <si>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</si>
  <si>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</si>
  <si>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</si>
  <si>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</si>
  <si>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</si>
  <si>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</si>
  <si>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</si>
  <si>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</si>
  <si>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</si>
  <si>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</si>
  <si>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</si>
  <si>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</si>
  <si>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</si>
  <si>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</si>
  <si>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</si>
  <si>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</si>
  <si>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</si>
  <si>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</si>
  <si>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</si>
  <si>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</si>
  <si>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</si>
  <si>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</si>
  <si>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</si>
  <si>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</si>
  <si>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</si>
  <si>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</si>
  <si>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</si>
  <si>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</si>
  <si>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</si>
  <si>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</si>
  <si>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</si>
  <si>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</si>
  <si>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</si>
  <si>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</si>
  <si>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</si>
  <si>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</si>
  <si>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</si>
  <si>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</si>
  <si>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</si>
  <si>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</si>
  <si>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</si>
  <si>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</si>
  <si>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</si>
  <si>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</si>
  <si>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</si>
  <si>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</si>
  <si>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</si>
  <si>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</si>
  <si>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</si>
  <si>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</si>
  <si>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</si>
  <si>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</si>
  <si>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</si>
  <si>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</si>
  <si>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</si>
  <si>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</si>
  <si>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</si>
  <si>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</si>
  <si>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</si>
  <si>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</si>
  <si>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</si>
  <si>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</si>
  <si>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</si>
  <si>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</si>
  <si>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</si>
  <si>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</si>
  <si>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</si>
  <si>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</si>
  <si>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</si>
  <si>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</si>
  <si>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</si>
  <si>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</si>
  <si>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</si>
  <si>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</si>
  <si>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</si>
  <si>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</si>
  <si>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</si>
  <si>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</si>
  <si>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</si>
  <si>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</si>
  <si>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</si>
  <si>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</si>
  <si>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</si>
  <si>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</si>
  <si>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</si>
  <si>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</si>
  <si>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</si>
  <si>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</si>
  <si>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</si>
  <si>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</si>
  <si>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</si>
  <si>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</si>
  <si>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</si>
  <si>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</si>
  <si>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</si>
  <si>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</si>
  <si>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</si>
  <si>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</si>
  <si>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</si>
  <si>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</si>
  <si>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</si>
  <si>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</si>
  <si>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</si>
  <si>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</si>
  <si>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</si>
  <si>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</si>
  <si>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</si>
  <si>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</si>
  <si>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</si>
  <si>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</si>
  <si>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</si>
  <si>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</si>
  <si>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</si>
  <si>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</si>
  <si>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</si>
  <si>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</si>
  <si>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</si>
  <si>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</si>
  <si>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</si>
  <si>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</si>
  <si>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</si>
  <si>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</si>
  <si>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</si>
  <si>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</si>
  <si>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</si>
  <si>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</si>
  <si>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</si>
  <si>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</si>
  <si>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</si>
  <si>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</si>
  <si>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</si>
  <si>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</si>
  <si>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</si>
  <si>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</si>
  <si>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</si>
  <si>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</si>
  <si>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</si>
  <si>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</si>
  <si>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</si>
  <si>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</si>
  <si>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</si>
  <si>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</si>
  <si>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</si>
  <si>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</si>
  <si>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</si>
  <si>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</si>
  <si>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</si>
  <si>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</si>
  <si>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</si>
  <si>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</si>
  <si>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</si>
  <si>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</si>
  <si>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</si>
  <si>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</si>
  <si>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</si>
  <si>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</si>
  <si>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</si>
  <si>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</si>
  <si>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</si>
  <si>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</si>
  <si>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</si>
  <si>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</si>
  <si>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</si>
  <si>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</si>
  <si>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</si>
  <si>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</si>
  <si>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</si>
  <si>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</si>
  <si>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</si>
  <si>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</si>
  <si>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</si>
  <si>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</si>
  <si>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</si>
  <si>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</si>
  <si>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</si>
  <si>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</si>
  <si>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</si>
  <si>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</si>
  <si>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</si>
  <si>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</si>
  <si>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</si>
  <si>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</si>
  <si>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</si>
  <si>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</si>
  <si>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</si>
  <si>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</si>
  <si>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</si>
  <si>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</si>
  <si>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</si>
  <si>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</si>
  <si>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</si>
  <si>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</si>
  <si>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</si>
  <si>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</si>
  <si>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</si>
  <si>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</si>
  <si>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</si>
  <si>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</si>
  <si>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</si>
  <si>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</si>
  <si>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</si>
  <si>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</si>
  <si>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</si>
  <si>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</si>
  <si>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</si>
  <si>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</si>
  <si>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</si>
  <si>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</si>
  <si>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</si>
  <si>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</si>
  <si>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</si>
  <si>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</si>
  <si>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</si>
  <si>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</si>
  <si>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</si>
  <si>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</si>
  <si>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</si>
  <si>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</si>
  <si>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</si>
  <si>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</si>
  <si>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</si>
  <si>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</si>
  <si>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</si>
  <si>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</si>
  <si>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</si>
  <si>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</si>
  <si>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</si>
  <si>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</si>
  <si>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</si>
  <si>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</si>
  <si>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</si>
  <si>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</si>
  <si>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</si>
  <si>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</si>
  <si>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</si>
  <si>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</si>
  <si>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</si>
  <si>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</si>
  <si>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</si>
  <si>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</si>
  <si>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</si>
  <si>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</si>
  <si>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</si>
  <si>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</si>
  <si>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</si>
  <si>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</si>
  <si>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</si>
  <si>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</si>
  <si>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</si>
  <si>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</si>
  <si>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</si>
  <si>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</si>
  <si>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</si>
  <si>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</si>
  <si>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</si>
  <si>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</si>
  <si>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</si>
  <si>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</si>
  <si>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</si>
  <si>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</si>
  <si>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</si>
  <si>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</si>
  <si>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</si>
  <si>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</si>
  <si>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</si>
  <si>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</si>
  <si>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</si>
  <si>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</si>
  <si>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</si>
  <si>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</si>
  <si>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</si>
  <si>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</si>
  <si>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</si>
  <si>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</si>
  <si>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</si>
  <si>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</si>
  <si>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</si>
  <si>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</si>
  <si>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</si>
  <si>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</si>
  <si>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</si>
  <si>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</si>
  <si>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</si>
  <si>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</si>
  <si>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</si>
  <si>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</si>
  <si>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</si>
  <si>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</si>
  <si>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</si>
  <si>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</si>
  <si>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</si>
  <si>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</si>
  <si>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</si>
  <si>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</si>
  <si>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</si>
  <si>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</si>
  <si>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</si>
  <si>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</si>
  <si>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</si>
  <si>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</si>
  <si>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</si>
  <si>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</si>
  <si>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</si>
  <si>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</si>
  <si>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</si>
  <si>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</si>
  <si>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</si>
  <si>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</si>
  <si>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</si>
  <si>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</si>
  <si>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</si>
  <si>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</si>
  <si>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</si>
  <si>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</si>
  <si>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</si>
  <si>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</si>
  <si>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</si>
  <si>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</si>
  <si>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</si>
  <si>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</si>
  <si>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</si>
  <si>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</si>
  <si>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</si>
  <si>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</si>
  <si>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</si>
  <si>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</si>
  <si>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</si>
  <si>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</si>
  <si>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</si>
  <si>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</si>
  <si>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</si>
  <si>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</si>
  <si>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</si>
  <si>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</si>
  <si>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</si>
  <si>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</si>
  <si>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</si>
  <si>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</si>
  <si>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</si>
  <si>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</si>
  <si>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</si>
  <si>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</si>
  <si>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</si>
  <si>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</si>
  <si>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</si>
  <si>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</si>
  <si>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</si>
  <si>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</si>
  <si>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</si>
  <si>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</si>
  <si>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</si>
  <si>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</si>
  <si>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</si>
  <si>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</si>
  <si>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</si>
  <si>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</si>
  <si>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</si>
  <si>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</si>
  <si>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</si>
  <si>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</si>
  <si>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</si>
  <si>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</si>
  <si>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</si>
  <si>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</si>
  <si>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</si>
  <si>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</si>
  <si>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</si>
  <si>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</si>
  <si>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</si>
  <si>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</si>
  <si>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</si>
  <si>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</si>
  <si>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</si>
  <si>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</si>
  <si>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</si>
  <si>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</si>
  <si>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</si>
  <si>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</si>
  <si>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</si>
  <si>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</si>
  <si>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</si>
  <si>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</si>
  <si>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</si>
  <si>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</si>
  <si>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</si>
  <si>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</si>
  <si>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</si>
  <si>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</si>
  <si>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</si>
  <si>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</si>
  <si>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</si>
  <si>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</si>
  <si>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</si>
  <si>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</si>
  <si>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</si>
  <si>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</si>
  <si>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</si>
  <si>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</si>
  <si>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</si>
  <si>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</si>
  <si>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</si>
  <si>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</si>
  <si>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</si>
  <si>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</si>
  <si>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</si>
  <si>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</si>
  <si>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</si>
  <si>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</si>
  <si>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</si>
  <si>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</si>
  <si>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</si>
  <si>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</si>
  <si>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</si>
  <si>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</si>
  <si>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</si>
  <si>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</si>
  <si>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</si>
  <si>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</si>
  <si>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</si>
  <si>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</si>
  <si>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</si>
  <si>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</si>
  <si>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</si>
  <si>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</si>
  <si>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</si>
  <si>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</si>
  <si>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</si>
  <si>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</si>
  <si>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</si>
  <si>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</si>
  <si>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</si>
  <si>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</si>
  <si>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</si>
  <si>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</si>
  <si>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</si>
  <si>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</si>
  <si>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</si>
  <si>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</si>
  <si>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</si>
  <si>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</si>
  <si>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</si>
  <si>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</si>
  <si>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</si>
  <si>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</si>
  <si>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</si>
  <si>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</si>
  <si>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</si>
  <si>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</si>
  <si>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</si>
  <si>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</si>
  <si>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</si>
  <si>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</si>
  <si>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</si>
  <si>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</si>
  <si>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</si>
  <si>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</si>
  <si>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</si>
  <si>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</si>
  <si>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</si>
  <si>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</si>
  <si>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</si>
  <si>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</si>
  <si>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</si>
  <si>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</si>
  <si>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</si>
  <si>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</si>
  <si>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</si>
  <si>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</si>
  <si>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</si>
  <si>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</si>
  <si>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</si>
  <si>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</si>
  <si>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</si>
  <si>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</si>
  <si>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</si>
  <si>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</si>
  <si>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</si>
  <si>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</si>
  <si>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</si>
  <si>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</si>
  <si>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</si>
  <si>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</si>
  <si>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</si>
  <si>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</si>
  <si>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</si>
  <si>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</si>
  <si>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</si>
  <si>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</si>
  <si>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</si>
  <si>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</si>
  <si>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</si>
  <si>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</si>
  <si>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</si>
  <si>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</si>
  <si>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</si>
  <si>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</si>
  <si>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</si>
  <si>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</si>
  <si>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</si>
  <si>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</si>
  <si>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</si>
  <si>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</si>
  <si>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</si>
  <si>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</si>
  <si>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</si>
  <si>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</si>
  <si>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</si>
  <si>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</si>
  <si>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</si>
  <si>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</si>
  <si>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</si>
  <si>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</si>
  <si>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</si>
  <si>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</si>
  <si>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</si>
  <si>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</si>
  <si>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</si>
  <si>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</si>
  <si>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</si>
  <si>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</si>
  <si>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</si>
  <si>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</si>
  <si>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</si>
  <si>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</si>
  <si>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</si>
  <si>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</si>
  <si>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2.65</t>
  </si>
  <si>
    <t>0.40</t>
  </si>
  <si>
    <t>0.10</t>
  </si>
  <si>
    <t>2.35</t>
  </si>
  <si>
    <t>0.93</t>
  </si>
  <si>
    <t>0.15</t>
  </si>
  <si>
    <t>0.59</t>
  </si>
  <si>
    <t>1.28</t>
  </si>
  <si>
    <t>1.81</t>
  </si>
  <si>
    <t>0.01</t>
  </si>
  <si>
    <t>0.63</t>
  </si>
  <si>
    <t>1.49</t>
  </si>
  <si>
    <t>1.25</t>
  </si>
  <si>
    <t>1.83</t>
  </si>
  <si>
    <t>2.06</t>
  </si>
  <si>
    <t>0.92</t>
  </si>
  <si>
    <t>1.37</t>
  </si>
  <si>
    <t>0.07</t>
  </si>
  <si>
    <t>10.00</t>
  </si>
  <si>
    <t>0.20</t>
  </si>
  <si>
    <t>0.13</t>
  </si>
  <si>
    <t>1.61</t>
  </si>
  <si>
    <t>0.12</t>
  </si>
  <si>
    <t>1.92</t>
  </si>
  <si>
    <t>0.82</t>
  </si>
  <si>
    <t>0.14</t>
  </si>
  <si>
    <t>3.23</t>
  </si>
  <si>
    <t>0.48</t>
  </si>
  <si>
    <t>0.19</t>
  </si>
  <si>
    <t>0.28</t>
  </si>
  <si>
    <t>0.87</t>
  </si>
  <si>
    <t>0.45</t>
  </si>
  <si>
    <t>1.91</t>
  </si>
  <si>
    <t>0.06</t>
  </si>
  <si>
    <t>1.10</t>
  </si>
  <si>
    <t>0.50</t>
  </si>
  <si>
    <t>2.27</t>
  </si>
  <si>
    <t>1.14</t>
  </si>
  <si>
    <t>1.60</t>
  </si>
  <si>
    <t>1.79</t>
  </si>
  <si>
    <t>0.30</t>
  </si>
  <si>
    <t>0.55</t>
  </si>
  <si>
    <t>2.40</t>
  </si>
  <si>
    <t>1.70</t>
  </si>
  <si>
    <t>1.56</t>
  </si>
  <si>
    <t>1.82</t>
  </si>
  <si>
    <t>0.90</t>
  </si>
  <si>
    <t>1.51</t>
  </si>
  <si>
    <t>0.51</t>
  </si>
  <si>
    <t>1.20</t>
  </si>
  <si>
    <t>0.85</t>
  </si>
  <si>
    <t>1.01</t>
  </si>
  <si>
    <t>2.50</t>
  </si>
  <si>
    <t>0.72</t>
  </si>
  <si>
    <t>0.17</t>
  </si>
  <si>
    <t>0.80</t>
  </si>
  <si>
    <t>1.16</t>
  </si>
  <si>
    <t>1.40</t>
  </si>
  <si>
    <t>1.34</t>
  </si>
  <si>
    <t>1.00</t>
  </si>
  <si>
    <t>1.02</t>
  </si>
  <si>
    <t>2.36</t>
  </si>
  <si>
    <t>1.46</t>
  </si>
  <si>
    <t>1.09</t>
  </si>
  <si>
    <t>0.89</t>
  </si>
  <si>
    <t>3.50</t>
  </si>
  <si>
    <t>0.81</t>
  </si>
  <si>
    <t>0.58</t>
  </si>
  <si>
    <t>1.87</t>
  </si>
  <si>
    <t>1.39</t>
  </si>
  <si>
    <t>2.00</t>
  </si>
  <si>
    <t>0.79</t>
  </si>
  <si>
    <t>0.38</t>
  </si>
  <si>
    <t>0.16</t>
  </si>
  <si>
    <t>0.94</t>
  </si>
  <si>
    <t>0.96</t>
  </si>
  <si>
    <t>0.74</t>
  </si>
  <si>
    <t>1.41</t>
  </si>
  <si>
    <t>0.75</t>
  </si>
  <si>
    <t>0.57</t>
  </si>
  <si>
    <t>0.56</t>
  </si>
  <si>
    <t>2.02</t>
  </si>
  <si>
    <t>0.21</t>
  </si>
  <si>
    <t>0.78</t>
  </si>
  <si>
    <t>1.06</t>
  </si>
  <si>
    <t>1.57</t>
  </si>
  <si>
    <t>1.47</t>
  </si>
  <si>
    <t>1.78</t>
  </si>
  <si>
    <t>1.45</t>
  </si>
  <si>
    <t>1.12</t>
  </si>
  <si>
    <t>0.97</t>
  </si>
  <si>
    <t>0.11</t>
  </si>
  <si>
    <t>0.95</t>
  </si>
  <si>
    <t>0.70</t>
  </si>
  <si>
    <t>0.88</t>
  </si>
  <si>
    <t>2.45</t>
  </si>
  <si>
    <t>1.15</t>
  </si>
  <si>
    <t>0.69</t>
  </si>
  <si>
    <t>0.71</t>
  </si>
  <si>
    <t>1.71</t>
  </si>
  <si>
    <t>0.22</t>
  </si>
  <si>
    <t>1.29</t>
  </si>
  <si>
    <t>1.48</t>
  </si>
  <si>
    <t>3.30</t>
  </si>
  <si>
    <t>1.03</t>
  </si>
  <si>
    <t>0.24</t>
  </si>
  <si>
    <t>4.67</t>
  </si>
  <si>
    <t>0.91</t>
  </si>
  <si>
    <t>1.24</t>
  </si>
  <si>
    <t>1.69</t>
  </si>
  <si>
    <t>1.54</t>
  </si>
  <si>
    <t>0.62</t>
  </si>
  <si>
    <t>7.50</t>
  </si>
  <si>
    <t>1.63</t>
  </si>
  <si>
    <t>0.99</t>
  </si>
  <si>
    <t>1.80</t>
  </si>
  <si>
    <t>0.98</t>
  </si>
  <si>
    <t>0.18</t>
  </si>
  <si>
    <t>0.32</t>
  </si>
  <si>
    <t>5.00</t>
  </si>
  <si>
    <t>1.66</t>
  </si>
  <si>
    <t>1.62</t>
  </si>
  <si>
    <t>1.74</t>
  </si>
  <si>
    <t>2.25</t>
  </si>
  <si>
    <t>1.36</t>
  </si>
  <si>
    <t>0.41</t>
  </si>
  <si>
    <t>0.73</t>
  </si>
  <si>
    <t>0.44</t>
  </si>
  <si>
    <t>3.92</t>
  </si>
  <si>
    <t>6.30</t>
  </si>
  <si>
    <t>1.86</t>
  </si>
  <si>
    <t>0.46</t>
  </si>
  <si>
    <t>1.23</t>
  </si>
  <si>
    <t>0.09</t>
  </si>
  <si>
    <t>1.84</t>
  </si>
  <si>
    <t>9.50</t>
  </si>
  <si>
    <t>1.18</t>
  </si>
  <si>
    <t>0.36</t>
  </si>
  <si>
    <t>0.64</t>
  </si>
  <si>
    <t>0.84</t>
  </si>
  <si>
    <t>0.53</t>
  </si>
  <si>
    <t>1.52</t>
  </si>
  <si>
    <t>0.33</t>
  </si>
  <si>
    <t>0.37</t>
  </si>
  <si>
    <t>4.51</t>
  </si>
  <si>
    <t>MUD</t>
  </si>
  <si>
    <t>0.77</t>
  </si>
  <si>
    <t>1.67</t>
  </si>
  <si>
    <t>2.20</t>
  </si>
  <si>
    <t>0.39</t>
  </si>
  <si>
    <t>0.65</t>
  </si>
  <si>
    <t>1.22</t>
  </si>
  <si>
    <t>1.68</t>
  </si>
  <si>
    <t>0.42</t>
  </si>
  <si>
    <t>1.11</t>
  </si>
  <si>
    <t>2.03</t>
  </si>
  <si>
    <t>1.89</t>
  </si>
  <si>
    <t>3.60</t>
  </si>
  <si>
    <t>0.83</t>
  </si>
  <si>
    <t>1.05</t>
  </si>
  <si>
    <t>3.90</t>
  </si>
  <si>
    <t>8.50</t>
  </si>
  <si>
    <t>9.00</t>
  </si>
  <si>
    <t>1.04</t>
  </si>
  <si>
    <t>1.21</t>
  </si>
  <si>
    <t>5.50</t>
  </si>
  <si>
    <t>1.31</t>
  </si>
  <si>
    <t>13.00</t>
  </si>
  <si>
    <t>2.31</t>
  </si>
  <si>
    <t>0.26</t>
  </si>
  <si>
    <t>6.33</t>
  </si>
  <si>
    <t>0.29</t>
  </si>
  <si>
    <t>TRUE</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</si>
  <si>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</si>
  <si>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</si>
  <si>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</si>
  <si>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</si>
  <si>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</si>
  <si>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</si>
  <si>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</si>
  <si>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</si>
  <si>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</si>
  <si>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</si>
  <si>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</si>
  <si>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</si>
  <si>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</si>
  <si>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</si>
  <si>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</si>
  <si>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</si>
  <si>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</si>
  <si>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</si>
  <si>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</si>
  <si>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</si>
  <si>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</si>
  <si>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</si>
  <si>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</si>
  <si>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</si>
  <si>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</si>
  <si>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</si>
  <si>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</si>
  <si>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</si>
  <si>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</si>
  <si>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</si>
  <si>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</si>
  <si>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</si>
  <si>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</si>
  <si>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</si>
  <si>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</si>
  <si>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</si>
  <si>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</si>
  <si>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</si>
  <si>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</si>
  <si>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</si>
  <si>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</si>
  <si>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</si>
  <si>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</si>
  <si>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</si>
  <si>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</si>
  <si>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</si>
  <si>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</si>
  <si>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</si>
  <si>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</si>
  <si>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</si>
  <si>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</si>
  <si>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</si>
  <si>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</si>
  <si>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</si>
  <si>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</si>
  <si>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</si>
  <si>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</si>
  <si>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</si>
  <si>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</si>
  <si>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</si>
  <si>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</si>
  <si>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</si>
  <si>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</si>
  <si>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</si>
  <si>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</si>
  <si>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</si>
  <si>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</si>
  <si>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</si>
  <si>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</si>
  <si>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</si>
  <si>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</si>
  <si>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</si>
  <si>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</si>
  <si>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</si>
  <si>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</si>
  <si>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</si>
  <si>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</si>
  <si>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</si>
  <si>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</si>
  <si>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</si>
  <si>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</si>
  <si>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</si>
  <si>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</si>
  <si>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</si>
  <si>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</si>
  <si>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</si>
  <si>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</si>
  <si>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</si>
  <si>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</si>
  <si>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</si>
  <si>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</si>
  <si>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</si>
  <si>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</si>
  <si>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</si>
  <si>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</si>
  <si>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</si>
  <si>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</si>
  <si>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</si>
  <si>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</si>
  <si>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</si>
  <si>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</si>
  <si>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</si>
  <si>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</si>
  <si>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</si>
  <si>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</si>
  <si>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</si>
  <si>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</si>
  <si>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</si>
  <si>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</si>
  <si>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</si>
  <si>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</si>
  <si>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</si>
  <si>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</si>
  <si>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</si>
  <si>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</si>
  <si>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</si>
  <si>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</si>
  <si>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</si>
  <si>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</si>
  <si>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</si>
  <si>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</si>
  <si>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</si>
  <si>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</si>
  <si>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</si>
  <si>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</si>
  <si>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</si>
  <si>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</si>
  <si>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</si>
  <si>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</si>
  <si>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</si>
  <si>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</si>
  <si>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</si>
  <si>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</si>
  <si>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</si>
  <si>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</si>
  <si>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</si>
  <si>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</si>
  <si>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</si>
  <si>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</si>
  <si>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</si>
  <si>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</si>
  <si>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</si>
  <si>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</si>
  <si>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</si>
  <si>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</si>
  <si>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</si>
  <si>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</si>
  <si>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</si>
  <si>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</si>
  <si>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</si>
  <si>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</si>
  <si>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</si>
  <si>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</si>
  <si>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</si>
  <si>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</si>
  <si>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</si>
  <si>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</si>
  <si>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</si>
  <si>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</si>
  <si>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</si>
  <si>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</si>
  <si>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</si>
  <si>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</si>
  <si>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</si>
  <si>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</si>
  <si>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</si>
  <si>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</si>
  <si>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</si>
  <si>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</si>
  <si>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</si>
  <si>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</si>
  <si>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</si>
  <si>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</si>
  <si>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</si>
  <si>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</si>
  <si>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</si>
  <si>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</si>
  <si>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</si>
  <si>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</si>
  <si>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</si>
  <si>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</si>
  <si>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</si>
  <si>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</si>
  <si>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</si>
  <si>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</si>
  <si>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</si>
  <si>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</si>
  <si>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</si>
  <si>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</si>
  <si>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</si>
  <si>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</si>
  <si>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</si>
  <si>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</si>
  <si>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</si>
  <si>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</si>
  <si>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</si>
  <si>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</si>
  <si>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</si>
  <si>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</si>
  <si>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</si>
  <si>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</si>
  <si>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</si>
  <si>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</si>
  <si>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</si>
  <si>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</si>
  <si>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</si>
  <si>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</si>
  <si>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</si>
  <si>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</si>
  <si>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</si>
  <si>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</si>
  <si>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</si>
  <si>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</si>
  <si>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</si>
  <si>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</si>
  <si>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</si>
  <si>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</si>
  <si>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</si>
  <si>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</si>
  <si>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</si>
  <si>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</si>
  <si>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</si>
  <si>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</si>
  <si>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</si>
  <si>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</si>
  <si>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</si>
  <si>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</si>
  <si>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</si>
  <si>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</si>
  <si>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</si>
  <si>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</si>
  <si>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</si>
  <si>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</si>
  <si>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</si>
  <si>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</si>
  <si>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</si>
  <si>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</si>
  <si>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</si>
  <si>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</si>
  <si>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</si>
  <si>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</si>
  <si>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</si>
  <si>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</si>
  <si>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</si>
  <si>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</si>
  <si>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</si>
  <si>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</si>
  <si>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</si>
  <si>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</si>
  <si>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</si>
  <si>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</si>
  <si>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</si>
  <si>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</si>
  <si>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</si>
  <si>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</si>
  <si>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</si>
  <si>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</si>
  <si>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</si>
  <si>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</si>
  <si>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</si>
  <si>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</si>
  <si>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</si>
  <si>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</si>
  <si>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</si>
  <si>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</si>
  <si>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</si>
  <si>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</si>
  <si>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</si>
  <si>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</si>
  <si>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</si>
  <si>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</si>
  <si>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</si>
  <si>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</si>
  <si>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</si>
  <si>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</si>
  <si>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</si>
  <si>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</si>
  <si>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</si>
  <si>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</si>
  <si>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</si>
  <si>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</si>
  <si>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</si>
  <si>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</si>
  <si>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</si>
  <si>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</si>
  <si>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</si>
  <si>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</si>
  <si>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</si>
  <si>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</si>
  <si>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</si>
  <si>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</si>
  <si>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</si>
  <si>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</si>
  <si>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</si>
  <si>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</si>
  <si>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</si>
  <si>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</si>
  <si>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</si>
  <si>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</si>
  <si>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</si>
  <si>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</si>
  <si>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</si>
  <si>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</si>
  <si>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</si>
  <si>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</si>
  <si>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</si>
  <si>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</si>
  <si>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</si>
  <si>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</si>
  <si>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</si>
  <si>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</si>
  <si>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</si>
  <si>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</si>
  <si>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</si>
  <si>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</si>
  <si>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</si>
  <si>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</si>
  <si>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</si>
  <si>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</si>
  <si>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</si>
  <si>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</si>
  <si>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</si>
  <si>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</si>
  <si>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</si>
  <si>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</si>
  <si>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</si>
  <si>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</si>
  <si>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</si>
  <si>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</si>
  <si>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</si>
  <si>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</si>
  <si>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</si>
  <si>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</si>
  <si>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</si>
  <si>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</si>
  <si>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</si>
  <si>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</si>
  <si>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</si>
  <si>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</si>
  <si>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</si>
  <si>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</si>
  <si>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</si>
  <si>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</si>
  <si>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</si>
  <si>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</si>
  <si>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</si>
  <si>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</si>
  <si>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</si>
  <si>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</si>
  <si>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</si>
  <si>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</si>
  <si>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</si>
  <si>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</si>
  <si>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</si>
  <si>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</si>
  <si>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</si>
  <si>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</si>
  <si>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</si>
  <si>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</si>
  <si>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</si>
  <si>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</si>
  <si>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</si>
  <si>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</si>
  <si>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</si>
  <si>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</si>
  <si>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</si>
  <si>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</si>
  <si>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</si>
  <si>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</si>
  <si>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</si>
  <si>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</si>
  <si>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</si>
  <si>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</si>
  <si>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</si>
  <si>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</si>
  <si>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</si>
  <si>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</si>
  <si>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</si>
  <si>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</si>
  <si>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</si>
  <si>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</si>
  <si>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</si>
  <si>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</si>
  <si>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</si>
  <si>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</si>
  <si>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</si>
  <si>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</si>
  <si>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</si>
  <si>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</si>
  <si>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</si>
  <si>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</si>
  <si>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</si>
  <si>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</si>
  <si>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</si>
  <si>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</si>
  <si>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</si>
  <si>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</si>
  <si>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</si>
  <si>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</si>
  <si>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</si>
  <si>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</si>
  <si>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</si>
  <si>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</si>
  <si>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</si>
  <si>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</si>
  <si>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</si>
  <si>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</si>
  <si>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</si>
  <si>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</si>
  <si>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</si>
  <si>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</si>
  <si>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</si>
  <si>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</si>
  <si>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</si>
  <si>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</si>
  <si>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</si>
  <si>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</si>
  <si>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</si>
  <si>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</si>
  <si>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</si>
  <si>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</si>
  <si>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</si>
  <si>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</si>
  <si>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</si>
  <si>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</si>
  <si>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</si>
  <si>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</si>
  <si>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</si>
  <si>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</si>
  <si>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</si>
  <si>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</si>
  <si>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</si>
  <si>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</si>
  <si>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</si>
  <si>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</si>
  <si>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</si>
  <si>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</si>
  <si>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</si>
  <si>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</si>
  <si>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</si>
  <si>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</si>
  <si>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</si>
  <si>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</si>
  <si>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</si>
  <si>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</si>
  <si>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</si>
  <si>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</si>
  <si>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</si>
  <si>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</si>
  <si>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</si>
  <si>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</si>
  <si>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</si>
  <si>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</si>
  <si>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</si>
  <si>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</si>
  <si>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</si>
  <si>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</si>
  <si>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</si>
  <si>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</si>
  <si>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</si>
  <si>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</si>
  <si>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</si>
  <si>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</si>
  <si>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</si>
  <si>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</si>
  <si>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</si>
  <si>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</si>
  <si>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</si>
  <si>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</si>
  <si>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</si>
  <si>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</si>
  <si>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</si>
  <si>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</si>
  <si>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</si>
  <si>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</si>
  <si>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</si>
  <si>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</si>
  <si>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</si>
  <si>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</si>
  <si>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</si>
  <si>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</si>
  <si>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</si>
  <si>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</si>
  <si>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</si>
  <si>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</si>
  <si>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</si>
  <si>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</si>
  <si>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</si>
  <si>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</si>
  <si>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</si>
  <si>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</si>
  <si>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</si>
  <si>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</si>
  <si>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</si>
  <si>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</si>
  <si>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</si>
  <si>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</si>
  <si>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</si>
  <si>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</si>
  <si>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</si>
  <si>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</si>
  <si>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</si>
  <si>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</si>
  <si>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</si>
  <si>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</si>
  <si>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</si>
  <si>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</si>
  <si>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</si>
  <si>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</si>
  <si>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</si>
  <si>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</si>
  <si>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</si>
  <si>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</si>
  <si>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</si>
  <si>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</si>
  <si>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</si>
  <si>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</si>
  <si>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</si>
  <si>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</si>
  <si>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</si>
  <si>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</si>
  <si>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</si>
  <si>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</si>
  <si>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</si>
  <si>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</si>
  <si>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</si>
  <si>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</si>
  <si>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</si>
  <si>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</si>
  <si>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</si>
  <si>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</si>
  <si>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</si>
  <si>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</si>
  <si>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</si>
  <si>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</si>
  <si>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</si>
  <si>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</si>
  <si>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</si>
  <si>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</si>
  <si>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</si>
  <si>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</si>
  <si>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</si>
  <si>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</si>
  <si>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</si>
  <si>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</si>
  <si>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</si>
  <si>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</si>
  <si>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</si>
  <si>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</si>
  <si>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</si>
  <si>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</si>
  <si>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</si>
  <si>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</si>
  <si>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</si>
  <si>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</si>
  <si>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</si>
  <si>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</si>
  <si>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</si>
  <si>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</si>
  <si>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</si>
  <si>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</si>
  <si>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</si>
  <si>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</si>
  <si>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</si>
  <si>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</si>
  <si>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</si>
  <si>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</si>
  <si>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</si>
  <si>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</si>
  <si>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</si>
  <si>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</si>
  <si>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</si>
  <si>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</si>
  <si>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</si>
  <si>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</si>
  <si>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</si>
  <si>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</si>
  <si>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</si>
  <si>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</si>
  <si>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</si>
  <si>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</si>
  <si>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</si>
  <si>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</si>
  <si>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</si>
  <si>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</si>
  <si>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</si>
  <si>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</si>
  <si>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</si>
  <si>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</si>
  <si>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</si>
  <si>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</si>
  <si>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</si>
  <si>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</si>
  <si>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</si>
  <si>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</si>
  <si>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</si>
  <si>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</si>
  <si>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</si>
  <si>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</si>
  <si>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</si>
  <si>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</si>
  <si>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</si>
  <si>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</si>
  <si>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</si>
  <si>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</si>
  <si>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</si>
  <si>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</si>
  <si>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</si>
  <si>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</si>
  <si>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</si>
  <si>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</si>
  <si>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</si>
  <si>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</si>
  <si>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</si>
  <si>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</si>
  <si>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</si>
  <si>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</si>
  <si>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</si>
  <si>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</si>
  <si>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</si>
  <si>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</si>
  <si>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</si>
  <si>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</si>
  <si>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</si>
  <si>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</si>
  <si>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</si>
  <si>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</si>
  <si>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</si>
  <si>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</si>
  <si>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</si>
  <si>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</si>
  <si>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</si>
  <si>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</si>
  <si>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</si>
  <si>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</si>
  <si>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</si>
  <si>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</si>
  <si>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</si>
  <si>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</si>
  <si>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</si>
  <si>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</si>
  <si>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</si>
  <si>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</si>
  <si>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</si>
  <si>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</si>
  <si>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</si>
  <si>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</si>
  <si>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</si>
  <si>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</si>
  <si>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</si>
  <si>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</si>
  <si>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</si>
  <si>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</si>
  <si>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</si>
  <si>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</si>
  <si>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</si>
  <si>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</si>
  <si>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</si>
  <si>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</si>
  <si>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</si>
  <si>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</si>
  <si>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</si>
  <si>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</si>
  <si>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</si>
  <si>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</si>
  <si>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</si>
  <si>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</si>
  <si>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</si>
  <si>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</si>
  <si>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</si>
  <si>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</si>
  <si>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</si>
  <si>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</si>
  <si>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</si>
  <si>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</si>
  <si>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</si>
  <si>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</si>
  <si>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</si>
  <si>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</si>
  <si>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</si>
  <si>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</si>
  <si>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</si>
  <si>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</si>
  <si>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</si>
  <si>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</si>
  <si>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</si>
  <si>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</si>
  <si>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</si>
  <si>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</si>
  <si>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</si>
  <si>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</si>
  <si>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</si>
  <si>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</si>
  <si>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</si>
  <si>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</si>
  <si>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</si>
  <si>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</si>
  <si>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</si>
  <si>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</si>
  <si>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</si>
  <si>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</si>
  <si>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</si>
  <si>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</si>
  <si>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</si>
  <si>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</si>
  <si>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</si>
  <si>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</si>
  <si>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</si>
  <si>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</si>
  <si>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</si>
  <si>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</si>
  <si>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</si>
  <si>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</si>
  <si>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</si>
  <si>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</si>
  <si>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</si>
  <si>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</si>
  <si>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</si>
  <si>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</si>
  <si>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</si>
  <si>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</si>
  <si>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</si>
  <si>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</si>
  <si>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</si>
  <si>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</si>
  <si>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</si>
  <si>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</si>
  <si>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</si>
  <si>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</si>
  <si>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</si>
  <si>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</si>
  <si>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</si>
  <si>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</si>
  <si>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</si>
  <si>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</si>
  <si>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</si>
  <si>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</si>
  <si>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</si>
  <si>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</si>
  <si>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</si>
  <si>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</si>
  <si>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</si>
  <si>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</si>
  <si>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</si>
  <si>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</si>
  <si>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</si>
  <si>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</si>
  <si>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</si>
  <si>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</si>
  <si>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</si>
  <si>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</si>
  <si>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</si>
  <si>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</si>
  <si>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</si>
  <si>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</si>
  <si>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</si>
  <si>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</si>
  <si>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</si>
  <si>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</si>
  <si>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</si>
  <si>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</si>
  <si>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</si>
  <si>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</si>
  <si>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</si>
  <si>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</si>
  <si>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</si>
  <si>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</si>
  <si>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</si>
  <si>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</si>
  <si>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</si>
  <si>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</si>
  <si>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</si>
  <si>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</si>
  <si>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</si>
  <si>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</si>
  <si>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</si>
  <si>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</si>
  <si>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</si>
  <si>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</si>
  <si>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</si>
  <si>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</si>
  <si>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</si>
  <si>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</si>
  <si>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</si>
  <si>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</si>
  <si>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</si>
  <si>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</si>
  <si>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</si>
  <si>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</si>
  <si>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</si>
  <si>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</si>
  <si>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</si>
  <si>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</si>
  <si>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</si>
  <si>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</si>
  <si>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</si>
  <si>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</si>
  <si>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</si>
  <si>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</si>
  <si>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</si>
  <si>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</si>
  <si>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</si>
  <si>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</si>
  <si>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</si>
  <si>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</si>
  <si>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</si>
  <si>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</si>
  <si>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</si>
  <si>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</si>
  <si>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</si>
  <si>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</si>
  <si>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</si>
  <si>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</si>
  <si>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</si>
  <si>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</si>
  <si>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</si>
  <si>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</si>
  <si>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</si>
  <si>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</si>
  <si>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</si>
  <si>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</si>
  <si>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</si>
  <si>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</si>
  <si>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</si>
  <si>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</si>
  <si>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</si>
  <si>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</si>
  <si>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</si>
  <si>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</si>
  <si>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</si>
  <si>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</si>
  <si>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</si>
  <si>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</si>
  <si>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</si>
  <si>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</si>
  <si>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</si>
  <si>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</si>
  <si>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</si>
  <si>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</si>
  <si>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</si>
  <si>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</si>
  <si>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</si>
  <si>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</si>
  <si>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</si>
  <si>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</si>
  <si>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</si>
  <si>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</si>
  <si>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</si>
  <si>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</si>
  <si>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</si>
  <si>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</si>
  <si>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</si>
  <si>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</si>
  <si>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</si>
  <si>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</si>
  <si>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</si>
  <si>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</si>
  <si>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</si>
  <si>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</si>
  <si>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</si>
  <si>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</si>
  <si>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</si>
  <si>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</si>
  <si>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</si>
  <si>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</si>
  <si>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</si>
  <si>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</si>
  <si>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</si>
  <si>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</si>
  <si>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</si>
  <si>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</si>
  <si>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</si>
  <si>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</si>
  <si>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</si>
  <si>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</si>
  <si>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</si>
  <si>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</si>
  <si>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</si>
  <si>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</si>
  <si>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</si>
  <si>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</si>
  <si>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</si>
  <si>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</si>
  <si>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</si>
  <si>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</si>
  <si>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</si>
  <si>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</si>
  <si>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</si>
  <si>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</si>
  <si>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</si>
  <si>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</si>
  <si>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</si>
  <si>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</si>
  <si>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</si>
  <si>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</si>
  <si>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</si>
  <si>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</si>
  <si>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</si>
  <si>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</si>
  <si>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</si>
  <si>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</si>
  <si>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</si>
  <si>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</si>
  <si>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</si>
  <si>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</si>
  <si>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</si>
  <si>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</si>
  <si>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</si>
  <si>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</si>
  <si>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</si>
  <si>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</si>
  <si>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</si>
  <si>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</si>
  <si>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</si>
  <si>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</si>
  <si>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</si>
  <si>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</si>
  <si>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</si>
  <si>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</si>
  <si>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</si>
  <si>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</si>
  <si>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</si>
  <si>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</si>
  <si>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</si>
  <si>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</si>
  <si>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</si>
  <si>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38.00</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</si>
  <si>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</si>
  <si>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</si>
  <si>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</si>
  <si>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</si>
  <si>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</si>
  <si>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</si>
  <si>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</si>
  <si>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</si>
  <si>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</si>
  <si>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</si>
  <si>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</si>
  <si>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</si>
  <si>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</si>
  <si>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</si>
  <si>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</si>
  <si>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</si>
  <si>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</si>
  <si>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</si>
  <si>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</si>
  <si>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</si>
  <si>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</si>
  <si>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</si>
  <si>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</si>
  <si>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</si>
  <si>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</si>
  <si>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</si>
  <si>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</si>
  <si>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</si>
  <si>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</si>
  <si>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</si>
  <si>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</si>
  <si>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</si>
  <si>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</si>
  <si>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</si>
  <si>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</si>
  <si>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</si>
  <si>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</si>
  <si>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</si>
  <si>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</si>
  <si>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</si>
  <si>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</si>
  <si>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</si>
  <si>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</si>
  <si>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</si>
  <si>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</si>
  <si>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</si>
  <si>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</si>
  <si>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</si>
  <si>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</si>
  <si>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</si>
  <si>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</si>
  <si>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</si>
  <si>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</si>
  <si>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</si>
  <si>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</si>
  <si>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</si>
  <si>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</si>
  <si>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</si>
  <si>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</si>
  <si>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</si>
  <si>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</si>
  <si>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</si>
  <si>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</si>
  <si>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</si>
  <si>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</si>
  <si>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</si>
  <si>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25.25</t>
  </si>
  <si>
    <t>19,852</t>
  </si>
  <si>
    <t>881</t>
  </si>
  <si>
    <t>1,855</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</si>
  <si>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</si>
  <si>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</si>
  <si>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</si>
  <si>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</si>
  <si>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</si>
  <si>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</si>
  <si>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</si>
  <si>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</si>
  <si>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</si>
  <si>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</si>
  <si>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</si>
  <si>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</si>
  <si>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</si>
  <si>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</si>
  <si>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</si>
  <si>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</si>
  <si>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</si>
  <si>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</si>
  <si>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</si>
  <si>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</si>
  <si>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</si>
  <si>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</si>
  <si>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</si>
  <si>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</si>
  <si>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</si>
  <si>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</si>
  <si>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</si>
  <si>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</si>
  <si>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</si>
  <si>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</si>
  <si>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</si>
  <si>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</si>
  <si>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</si>
  <si>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</si>
  <si>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</si>
  <si>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</si>
  <si>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</si>
  <si>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0.34</t>
  </si>
  <si>
    <t>2.04</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</si>
  <si>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</si>
  <si>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</si>
  <si>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</si>
  <si>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</si>
  <si>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</si>
  <si>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</si>
  <si>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</si>
  <si>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</si>
  <si>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</si>
  <si>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</si>
  <si>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</si>
  <si>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</si>
  <si>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</si>
  <si>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</si>
  <si>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</si>
  <si>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</si>
  <si>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</si>
  <si>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</si>
  <si>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</si>
  <si>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</si>
  <si>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</si>
  <si>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</si>
  <si>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</si>
  <si>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</si>
  <si>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</si>
  <si>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</si>
  <si>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</si>
  <si>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</si>
  <si>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</si>
  <si>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</si>
  <si>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</si>
  <si>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</si>
  <si>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</si>
  <si>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</si>
  <si>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</si>
  <si>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</si>
  <si>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</si>
  <si>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</si>
  <si>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</si>
  <si>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</si>
  <si>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</si>
  <si>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</si>
  <si>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</si>
  <si>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</si>
  <si>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Years Active</t>
  </si>
  <si>
    <t>Latest Year</t>
  </si>
  <si>
    <t>2021 Net Profit Forecast  (ล้านบาท) ณ มิ.ย. 21 - - -</t>
  </si>
  <si>
    <t>2022 Net Profit Forecast  (ล้านบาท) ณ มิ.ย. 22 - - -</t>
  </si>
  <si>
    <t>1,716</t>
  </si>
  <si>
    <t>1,689</t>
  </si>
  <si>
    <t>8.2</t>
  </si>
  <si>
    <t>2.9</t>
  </si>
  <si>
    <t>26,344</t>
  </si>
  <si>
    <t>25,766</t>
  </si>
  <si>
    <t>26,050</t>
  </si>
  <si>
    <t>29,823</t>
  </si>
  <si>
    <t>18,778</t>
  </si>
  <si>
    <t>21,375</t>
  </si>
  <si>
    <t>33,609</t>
  </si>
  <si>
    <t>37,530</t>
  </si>
  <si>
    <t>14,370</t>
  </si>
  <si>
    <t>17,883</t>
  </si>
  <si>
    <t>106</t>
  </si>
  <si>
    <t>3,932</t>
  </si>
  <si>
    <t>6,190</t>
  </si>
  <si>
    <t>2,821</t>
  </si>
  <si>
    <t>3,225</t>
  </si>
  <si>
    <t>6,033</t>
  </si>
  <si>
    <t>6,830</t>
  </si>
  <si>
    <t>7,058</t>
  </si>
  <si>
    <t>7,802</t>
  </si>
  <si>
    <t>1,455</t>
  </si>
  <si>
    <t>1,572</t>
  </si>
  <si>
    <t>45,793</t>
  </si>
  <si>
    <t>500</t>
  </si>
  <si>
    <t>2,258</t>
  </si>
  <si>
    <t>3,087</t>
  </si>
  <si>
    <t>875</t>
  </si>
  <si>
    <t>888</t>
  </si>
  <si>
    <t>226</t>
  </si>
  <si>
    <t>249</t>
  </si>
  <si>
    <t>191</t>
  </si>
  <si>
    <t>238</t>
  </si>
  <si>
    <t>1,280</t>
  </si>
  <si>
    <t>4,319</t>
  </si>
  <si>
    <t>1,122</t>
  </si>
  <si>
    <t>10,194</t>
  </si>
  <si>
    <t>11,954</t>
  </si>
  <si>
    <t>258</t>
  </si>
  <si>
    <t>8,329</t>
  </si>
  <si>
    <t>9,105</t>
  </si>
  <si>
    <t>7,170</t>
  </si>
  <si>
    <t>4,519</t>
  </si>
  <si>
    <t>2,190</t>
  </si>
  <si>
    <t>91,840</t>
  </si>
  <si>
    <t>100,720</t>
  </si>
  <si>
    <t>42,293</t>
  </si>
  <si>
    <t>6,464</t>
  </si>
  <si>
    <t>7,055</t>
  </si>
  <si>
    <t>2,881</t>
  </si>
  <si>
    <t>3,221</t>
  </si>
  <si>
    <t>5,972</t>
  </si>
  <si>
    <t>7,616</t>
  </si>
  <si>
    <t>3,079</t>
  </si>
  <si>
    <t>8,440</t>
  </si>
  <si>
    <t>2,694</t>
  </si>
  <si>
    <t>3,711</t>
  </si>
  <si>
    <t>4,386</t>
  </si>
  <si>
    <t>898</t>
  </si>
  <si>
    <t>660</t>
  </si>
  <si>
    <t>4,186</t>
  </si>
  <si>
    <t>SNNP</t>
  </si>
  <si>
    <t>313</t>
  </si>
  <si>
    <t>6,539</t>
  </si>
  <si>
    <t>6,871</t>
  </si>
  <si>
    <t>2,161</t>
  </si>
  <si>
    <t>1,515</t>
  </si>
  <si>
    <t>9,063</t>
  </si>
  <si>
    <t>27.00</t>
  </si>
  <si>
    <t>1,138</t>
  </si>
  <si>
    <t>1,205</t>
  </si>
  <si>
    <t>222</t>
  </si>
  <si>
    <t>4,443</t>
  </si>
  <si>
    <t>1,635</t>
  </si>
  <si>
    <t>762</t>
  </si>
  <si>
    <t>927</t>
  </si>
  <si>
    <t>4,428</t>
  </si>
  <si>
    <t>4,927</t>
  </si>
  <si>
    <t>928</t>
  </si>
  <si>
    <t>1,094</t>
  </si>
  <si>
    <t>436</t>
  </si>
  <si>
    <t>1,095</t>
  </si>
  <si>
    <t>29,004</t>
  </si>
  <si>
    <t>18,851</t>
  </si>
  <si>
    <t>30,829</t>
  </si>
  <si>
    <t>23,144</t>
  </si>
  <si>
    <t>2,281</t>
  </si>
  <si>
    <t>2,421</t>
  </si>
  <si>
    <t>IMPACT</t>
  </si>
  <si>
    <t>6.70</t>
  </si>
  <si>
    <t>1,292</t>
  </si>
  <si>
    <t>1,434</t>
  </si>
  <si>
    <t>10.7</t>
  </si>
  <si>
    <t>2,856</t>
  </si>
  <si>
    <t>3,202</t>
  </si>
  <si>
    <t>7.1</t>
  </si>
  <si>
    <t>2,373</t>
  </si>
  <si>
    <t>2,647</t>
  </si>
  <si>
    <t>6.9</t>
  </si>
  <si>
    <t>1,480</t>
  </si>
  <si>
    <t>25.00</t>
  </si>
  <si>
    <t>3,019</t>
  </si>
  <si>
    <t>3,402</t>
  </si>
  <si>
    <t>1,075</t>
  </si>
  <si>
    <t>-1,586</t>
  </si>
  <si>
    <t>55</t>
  </si>
  <si>
    <t>-1,310</t>
  </si>
  <si>
    <t>-13,979</t>
  </si>
  <si>
    <t>2,490</t>
  </si>
  <si>
    <t>3,798</t>
  </si>
  <si>
    <t>275</t>
  </si>
  <si>
    <t>358</t>
  </si>
  <si>
    <t>1,731</t>
  </si>
  <si>
    <t>1,850</t>
  </si>
  <si>
    <t>320</t>
  </si>
  <si>
    <t>2.29</t>
  </si>
  <si>
    <t>3.45</t>
  </si>
  <si>
    <t>3.12</t>
  </si>
  <si>
    <t>1.90</t>
  </si>
  <si>
    <t>0.66</t>
  </si>
  <si>
    <t>0.68</t>
  </si>
  <si>
    <t>DUSIT</t>
  </si>
  <si>
    <t>1.13</t>
  </si>
  <si>
    <t>0.47</t>
  </si>
  <si>
    <t>MENA</t>
  </si>
  <si>
    <t>SECURE</t>
  </si>
  <si>
    <t>STECH</t>
  </si>
  <si>
    <t>STOWER</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</si>
  <si>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</si>
  <si>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</si>
  <si>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</si>
  <si>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</si>
  <si>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</si>
  <si>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</si>
  <si>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</si>
  <si>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</si>
  <si>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</si>
  <si>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</si>
  <si>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</si>
  <si>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</si>
  <si>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</si>
  <si>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</si>
  <si>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</si>
  <si>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</si>
  <si>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</si>
  <si>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</si>
  <si>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</si>
  <si>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</si>
  <si>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</si>
  <si>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</si>
  <si>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</si>
  <si>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</si>
  <si>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</si>
  <si>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</si>
  <si>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</si>
  <si>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</si>
  <si>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</si>
  <si>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</si>
  <si>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</si>
  <si>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</si>
  <si>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</si>
  <si>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</si>
  <si>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</si>
  <si>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</si>
  <si>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</si>
  <si>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</si>
  <si>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</si>
  <si>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</si>
  <si>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</si>
  <si>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</si>
  <si>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</si>
  <si>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</si>
  <si>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</si>
  <si>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</si>
  <si>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</si>
  <si>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</si>
  <si>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</si>
  <si>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</si>
  <si>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</si>
  <si>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</si>
  <si>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</si>
  <si>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</si>
  <si>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</si>
  <si>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</si>
  <si>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</si>
  <si>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</si>
  <si>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</si>
  <si>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</si>
  <si>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</si>
  <si>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</si>
  <si>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</si>
  <si>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</si>
  <si>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</si>
  <si>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</si>
  <si>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</si>
  <si>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</si>
  <si>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</si>
  <si>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</si>
  <si>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</si>
  <si>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</si>
  <si>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</si>
  <si>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</si>
  <si>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</si>
  <si>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</si>
  <si>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</si>
  <si>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</si>
  <si>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</si>
  <si>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</si>
  <si>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</si>
  <si>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</si>
  <si>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</si>
  <si>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</si>
  <si>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</si>
  <si>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</si>
  <si>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</si>
  <si>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</si>
  <si>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</si>
  <si>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</si>
  <si>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</si>
  <si>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</si>
  <si>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</si>
  <si>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</si>
  <si>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</si>
  <si>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</si>
  <si>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</si>
  <si>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</si>
  <si>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</si>
  <si>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</si>
  <si>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</si>
  <si>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</si>
  <si>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</si>
  <si>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</si>
  <si>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</si>
  <si>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</si>
  <si>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</si>
  <si>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</si>
  <si>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</si>
  <si>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</si>
  <si>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</si>
  <si>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</si>
  <si>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</si>
  <si>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</si>
  <si>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</si>
  <si>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</si>
  <si>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</si>
  <si>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</si>
  <si>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</si>
  <si>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</si>
  <si>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</si>
  <si>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</si>
  <si>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</si>
  <si>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</si>
  <si>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</si>
  <si>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</si>
  <si>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</si>
  <si>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</si>
  <si>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</si>
  <si>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</si>
  <si>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</si>
  <si>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</si>
  <si>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</si>
  <si>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</si>
  <si>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</si>
  <si>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</si>
  <si>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</si>
  <si>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</si>
  <si>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</si>
  <si>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</si>
  <si>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</si>
  <si>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</si>
  <si>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</si>
  <si>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</si>
  <si>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</si>
  <si>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</si>
  <si>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</si>
  <si>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</si>
  <si>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</si>
  <si>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</si>
  <si>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</si>
  <si>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</si>
  <si>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</si>
  <si>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</si>
  <si>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</si>
  <si>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</si>
  <si>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</si>
  <si>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</si>
  <si>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</si>
  <si>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</si>
  <si>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</si>
  <si>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</si>
  <si>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</si>
  <si>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</si>
  <si>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</si>
  <si>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</si>
  <si>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</si>
  <si>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</si>
  <si>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</si>
  <si>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</si>
  <si>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</si>
  <si>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</si>
  <si>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</si>
  <si>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</si>
  <si>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</si>
  <si>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</si>
  <si>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</si>
  <si>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</si>
  <si>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</si>
  <si>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</si>
  <si>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</si>
  <si>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</si>
  <si>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</si>
  <si>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</si>
  <si>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</si>
  <si>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</si>
  <si>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</si>
  <si>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</si>
  <si>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</si>
  <si>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</si>
  <si>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</si>
  <si>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</si>
  <si>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</si>
  <si>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</si>
  <si>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</si>
  <si>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</si>
  <si>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</si>
  <si>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</si>
  <si>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</si>
  <si>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</si>
  <si>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</si>
  <si>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</si>
  <si>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</si>
  <si>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</si>
  <si>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</si>
  <si>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</si>
  <si>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</si>
  <si>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</si>
  <si>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</si>
  <si>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</si>
  <si>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</si>
  <si>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</si>
  <si>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</si>
  <si>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</si>
  <si>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</si>
  <si>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</si>
  <si>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</si>
  <si>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</si>
  <si>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</si>
  <si>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</si>
  <si>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</si>
  <si>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</si>
  <si>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</si>
  <si>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</si>
  <si>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</si>
  <si>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</si>
  <si>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</si>
  <si>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</si>
  <si>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</si>
  <si>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</si>
  <si>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</si>
  <si>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</si>
  <si>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</si>
  <si>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</si>
  <si>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</si>
  <si>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</si>
  <si>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</si>
  <si>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</si>
  <si>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</si>
  <si>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</si>
  <si>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</si>
  <si>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</si>
  <si>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</si>
  <si>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</si>
  <si>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</si>
  <si>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</si>
  <si>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</si>
  <si>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</si>
  <si>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</si>
  <si>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</si>
  <si>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</si>
  <si>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</si>
  <si>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</si>
  <si>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</si>
  <si>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</si>
  <si>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</si>
  <si>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</si>
  <si>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</si>
  <si>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</si>
  <si>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</si>
  <si>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</si>
  <si>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</si>
  <si>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</si>
  <si>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</si>
  <si>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</si>
  <si>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</si>
  <si>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</si>
  <si>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</si>
  <si>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</si>
  <si>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</si>
  <si>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</si>
  <si>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</si>
  <si>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</si>
  <si>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</si>
  <si>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</si>
  <si>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</si>
  <si>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</si>
  <si>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</si>
  <si>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</si>
  <si>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</si>
  <si>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</si>
  <si>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</si>
  <si>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</si>
  <si>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</si>
  <si>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</si>
  <si>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</si>
  <si>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</si>
  <si>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</si>
  <si>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</si>
  <si>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</si>
  <si>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</si>
  <si>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</si>
  <si>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</si>
  <si>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</si>
  <si>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</si>
  <si>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</si>
  <si>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</si>
  <si>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</si>
  <si>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</si>
  <si>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</si>
  <si>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</si>
  <si>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</si>
  <si>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</si>
  <si>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</si>
  <si>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</si>
  <si>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</si>
  <si>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</si>
  <si>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</si>
  <si>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</si>
  <si>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</si>
  <si>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</si>
  <si>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</si>
  <si>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</si>
  <si>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</si>
  <si>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</si>
  <si>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</si>
  <si>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</si>
  <si>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</si>
  <si>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</si>
  <si>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</si>
  <si>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</si>
  <si>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</si>
  <si>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</si>
  <si>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</si>
  <si>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</si>
  <si>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</si>
  <si>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</si>
  <si>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</si>
  <si>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</si>
  <si>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</si>
  <si>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</si>
  <si>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</si>
  <si>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</si>
  <si>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</si>
  <si>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</si>
  <si>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</si>
  <si>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</si>
  <si>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</si>
  <si>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</si>
  <si>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</si>
  <si>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</si>
  <si>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11.1</t>
  </si>
  <si>
    <t>48.00</t>
  </si>
  <si>
    <t>217</t>
  </si>
  <si>
    <t>21.50</t>
  </si>
  <si>
    <t>5.9</t>
  </si>
  <si>
    <t>142</t>
  </si>
  <si>
    <t>67.00</t>
  </si>
  <si>
    <t>4.1</t>
  </si>
  <si>
    <t>710</t>
  </si>
  <si>
    <t>988</t>
  </si>
  <si>
    <t>0.3</t>
  </si>
  <si>
    <t>9.25</t>
  </si>
  <si>
    <t>4,250</t>
  </si>
  <si>
    <t>8,598</t>
  </si>
  <si>
    <t>8,729</t>
  </si>
  <si>
    <t>17.00</t>
  </si>
  <si>
    <t>8.3</t>
  </si>
  <si>
    <t>11,012</t>
  </si>
  <si>
    <t>10.2</t>
  </si>
  <si>
    <t>11.00</t>
  </si>
  <si>
    <t>-5,835</t>
  </si>
  <si>
    <t>455</t>
  </si>
  <si>
    <t>1.19</t>
  </si>
  <si>
    <t>1.77</t>
  </si>
  <si>
    <t>4.00</t>
  </si>
  <si>
    <t>1.42</t>
  </si>
  <si>
    <t>0.31</t>
  </si>
  <si>
    <t>2.18</t>
  </si>
  <si>
    <t>4.8</t>
  </si>
  <si>
    <t>325</t>
  </si>
  <si>
    <t>9.5</t>
  </si>
  <si>
    <t>6.7</t>
  </si>
  <si>
    <t>4.0</t>
  </si>
  <si>
    <t>214</t>
  </si>
  <si>
    <t>30,461</t>
  </si>
  <si>
    <t>7.2</t>
  </si>
  <si>
    <t>4.3</t>
  </si>
  <si>
    <t>37.00</t>
  </si>
  <si>
    <t>80.00</t>
  </si>
  <si>
    <t>7.4</t>
  </si>
  <si>
    <t>47.00</t>
  </si>
  <si>
    <t>3,955</t>
  </si>
  <si>
    <t>113</t>
  </si>
  <si>
    <t>52</t>
  </si>
  <si>
    <t>1,032</t>
  </si>
  <si>
    <t>10.4</t>
  </si>
  <si>
    <t>4.9</t>
  </si>
  <si>
    <t>140.0</t>
  </si>
  <si>
    <t>9.60</t>
  </si>
  <si>
    <t>13.7</t>
  </si>
  <si>
    <t>18.00</t>
  </si>
  <si>
    <t>14.0</t>
  </si>
  <si>
    <t>3,843</t>
  </si>
  <si>
    <t>6.3</t>
  </si>
  <si>
    <t>1,442</t>
  </si>
  <si>
    <t>7,658</t>
  </si>
  <si>
    <t>9,953</t>
  </si>
  <si>
    <t>379</t>
  </si>
  <si>
    <t>671</t>
  </si>
  <si>
    <t>33.7</t>
  </si>
  <si>
    <t>9.10</t>
  </si>
  <si>
    <t>26.6</t>
  </si>
  <si>
    <t>120.0</t>
  </si>
  <si>
    <t>186</t>
  </si>
  <si>
    <t>233</t>
  </si>
  <si>
    <t>299</t>
  </si>
  <si>
    <t>-286</t>
  </si>
  <si>
    <t>ALLY</t>
  </si>
  <si>
    <t>171</t>
  </si>
  <si>
    <t>606</t>
  </si>
  <si>
    <t>11.50</t>
  </si>
  <si>
    <t>1,827</t>
  </si>
  <si>
    <t>1,995</t>
  </si>
  <si>
    <t>951</t>
  </si>
  <si>
    <t>25.5</t>
  </si>
  <si>
    <t>2.13</t>
  </si>
  <si>
    <t>AMR</t>
  </si>
  <si>
    <t>2.76</t>
  </si>
  <si>
    <t>2.11</t>
  </si>
  <si>
    <t>1.97</t>
  </si>
  <si>
    <t>2.10</t>
  </si>
  <si>
    <t>4.70</t>
  </si>
  <si>
    <t>5.04</t>
  </si>
  <si>
    <t>27.80</t>
  </si>
  <si>
    <t>16.00</t>
  </si>
  <si>
    <t>23.3</t>
  </si>
  <si>
    <t>6.2</t>
  </si>
  <si>
    <t>16.2</t>
  </si>
  <si>
    <t>26.2</t>
  </si>
  <si>
    <t>95.00</t>
  </si>
  <si>
    <t>8.5</t>
  </si>
  <si>
    <t>3.5</t>
  </si>
  <si>
    <t>432</t>
  </si>
  <si>
    <t>465</t>
  </si>
  <si>
    <t>19.9</t>
  </si>
  <si>
    <t>26.0</t>
  </si>
  <si>
    <t>14.6</t>
  </si>
  <si>
    <t>11.2</t>
  </si>
  <si>
    <t>435</t>
  </si>
  <si>
    <t>2,061</t>
  </si>
  <si>
    <t>2,096</t>
  </si>
  <si>
    <t>12.6</t>
  </si>
  <si>
    <t>8.0</t>
  </si>
  <si>
    <t>6.5</t>
  </si>
  <si>
    <t>17.0</t>
  </si>
  <si>
    <t>2.41</t>
  </si>
  <si>
    <t>2.48</t>
  </si>
  <si>
    <t>1.76</t>
  </si>
  <si>
    <t>1.32</t>
  </si>
  <si>
    <t>3.08</t>
  </si>
  <si>
    <t>3.80</t>
  </si>
  <si>
    <t>BYD</t>
  </si>
  <si>
    <t>15.30</t>
  </si>
  <si>
    <t>2.68</t>
  </si>
  <si>
    <t>3.98</t>
  </si>
  <si>
    <t>2.15</t>
  </si>
  <si>
    <t>4.35</t>
  </si>
  <si>
    <t>6.60</t>
  </si>
  <si>
    <t>2.63</t>
  </si>
  <si>
    <t>0.52</t>
  </si>
  <si>
    <t>4.62</t>
  </si>
  <si>
    <t>2.08</t>
  </si>
  <si>
    <t>1,876</t>
  </si>
  <si>
    <t>18,775</t>
  </si>
  <si>
    <t>10.9</t>
  </si>
  <si>
    <t>1,009</t>
  </si>
  <si>
    <t>1,146</t>
  </si>
  <si>
    <t>386</t>
  </si>
  <si>
    <t>411</t>
  </si>
  <si>
    <t>957</t>
  </si>
  <si>
    <t>25.80</t>
  </si>
  <si>
    <t>1,567</t>
  </si>
  <si>
    <t>212</t>
  </si>
  <si>
    <t>34,359</t>
  </si>
  <si>
    <t>37,325</t>
  </si>
  <si>
    <t>8.1</t>
  </si>
  <si>
    <t>5,695</t>
  </si>
  <si>
    <t>6,318</t>
  </si>
  <si>
    <t>65.00</t>
  </si>
  <si>
    <t>34,272</t>
  </si>
  <si>
    <t>37,260</t>
  </si>
  <si>
    <t>4,122</t>
  </si>
  <si>
    <t>4,569</t>
  </si>
  <si>
    <t>6,602</t>
  </si>
  <si>
    <t>6,887</t>
  </si>
  <si>
    <t>10,284</t>
  </si>
  <si>
    <t>12,646</t>
  </si>
  <si>
    <t>5,306</t>
  </si>
  <si>
    <t>2,106</t>
  </si>
  <si>
    <t>2,616</t>
  </si>
  <si>
    <t>308</t>
  </si>
  <si>
    <t>3,838</t>
  </si>
  <si>
    <t>1,892</t>
  </si>
  <si>
    <t>2,016</t>
  </si>
  <si>
    <t>576</t>
  </si>
  <si>
    <t>45.00</t>
  </si>
  <si>
    <t>6.1</t>
  </si>
  <si>
    <t>654</t>
  </si>
  <si>
    <t>1,430</t>
  </si>
  <si>
    <t>15.00</t>
  </si>
  <si>
    <t>4.5</t>
  </si>
  <si>
    <t>3,927</t>
  </si>
  <si>
    <t>259</t>
  </si>
  <si>
    <t>190</t>
  </si>
  <si>
    <t>1,549</t>
  </si>
  <si>
    <t>2,391</t>
  </si>
  <si>
    <t>4.80</t>
  </si>
  <si>
    <t>8,362</t>
  </si>
  <si>
    <t>8,002</t>
  </si>
  <si>
    <t>4,575</t>
  </si>
  <si>
    <t>3,380</t>
  </si>
  <si>
    <t>55.00</t>
  </si>
  <si>
    <t>23.0</t>
  </si>
  <si>
    <t>11,894</t>
  </si>
  <si>
    <t>4,280</t>
  </si>
  <si>
    <t>3,295</t>
  </si>
  <si>
    <t>8,151</t>
  </si>
  <si>
    <t>12,290</t>
  </si>
  <si>
    <t>43.29</t>
  </si>
  <si>
    <t>2,235</t>
  </si>
  <si>
    <t>2,653</t>
  </si>
  <si>
    <t>5,134</t>
  </si>
  <si>
    <t>4.20</t>
  </si>
  <si>
    <t>13,278</t>
  </si>
  <si>
    <t>26.00</t>
  </si>
  <si>
    <t>1,912</t>
  </si>
  <si>
    <t>101,307</t>
  </si>
  <si>
    <t>100,878</t>
  </si>
  <si>
    <t>48.50</t>
  </si>
  <si>
    <t>41,012</t>
  </si>
  <si>
    <t>46,034</t>
  </si>
  <si>
    <t>6,757</t>
  </si>
  <si>
    <t>3,222</t>
  </si>
  <si>
    <t>9.65</t>
  </si>
  <si>
    <t>922</t>
  </si>
  <si>
    <t>1,142</t>
  </si>
  <si>
    <t>15.75</t>
  </si>
  <si>
    <t>342</t>
  </si>
  <si>
    <t>7,881</t>
  </si>
  <si>
    <t>57.50</t>
  </si>
  <si>
    <t>3,246</t>
  </si>
  <si>
    <t>5.75</t>
  </si>
  <si>
    <t>2,316</t>
  </si>
  <si>
    <t>2,932</t>
  </si>
  <si>
    <t>354</t>
  </si>
  <si>
    <t>17.20</t>
  </si>
  <si>
    <t>1,421</t>
  </si>
  <si>
    <t>6,386</t>
  </si>
  <si>
    <t>7,227</t>
  </si>
  <si>
    <t>19.5</t>
  </si>
  <si>
    <t>4,085</t>
  </si>
  <si>
    <t>905</t>
  </si>
  <si>
    <t>918</t>
  </si>
  <si>
    <t>21.15</t>
  </si>
  <si>
    <t>4,268</t>
  </si>
  <si>
    <t>37.7</t>
  </si>
  <si>
    <t>20,855</t>
  </si>
  <si>
    <t>22,388</t>
  </si>
  <si>
    <t>659</t>
  </si>
  <si>
    <t>15.20</t>
  </si>
  <si>
    <t>58.00</t>
  </si>
  <si>
    <t>35.20</t>
  </si>
  <si>
    <t>243</t>
  </si>
  <si>
    <t>32.0</t>
  </si>
  <si>
    <t>3,746</t>
  </si>
  <si>
    <t>450</t>
  </si>
  <si>
    <t>35.50</t>
  </si>
  <si>
    <t>18.5</t>
  </si>
  <si>
    <t>1,654</t>
  </si>
  <si>
    <t>184</t>
  </si>
  <si>
    <t>12.9</t>
  </si>
  <si>
    <t>24.35</t>
  </si>
  <si>
    <t>2,543</t>
  </si>
  <si>
    <t>-67</t>
  </si>
  <si>
    <t>13.75</t>
  </si>
  <si>
    <t>20.2</t>
  </si>
  <si>
    <t>7,030</t>
  </si>
  <si>
    <t>9,130</t>
  </si>
  <si>
    <t>50.0</t>
  </si>
  <si>
    <t>2,248</t>
  </si>
  <si>
    <t>23.5</t>
  </si>
  <si>
    <t>9.0</t>
  </si>
  <si>
    <t>4.50</t>
  </si>
  <si>
    <t>225</t>
  </si>
  <si>
    <t>40.0</t>
  </si>
  <si>
    <t>540</t>
  </si>
  <si>
    <t>26,314</t>
  </si>
  <si>
    <t>27,877</t>
  </si>
  <si>
    <t>11,742</t>
  </si>
  <si>
    <t>11,646</t>
  </si>
  <si>
    <t>15.99</t>
  </si>
  <si>
    <t>10,364</t>
  </si>
  <si>
    <t>11,087</t>
  </si>
  <si>
    <t>-2,060</t>
  </si>
  <si>
    <t>-1,155</t>
  </si>
  <si>
    <t>27.9</t>
  </si>
  <si>
    <t>8.80</t>
  </si>
  <si>
    <t>-1,822</t>
  </si>
  <si>
    <t>-621</t>
  </si>
  <si>
    <t>3,764</t>
  </si>
  <si>
    <t>4,342</t>
  </si>
  <si>
    <t>39.4</t>
  </si>
  <si>
    <t>365</t>
  </si>
  <si>
    <t>391</t>
  </si>
  <si>
    <t>17.1</t>
  </si>
  <si>
    <t>11.90</t>
  </si>
  <si>
    <t>0.2</t>
  </si>
  <si>
    <t>417</t>
  </si>
  <si>
    <t>489</t>
  </si>
  <si>
    <t>1,064</t>
  </si>
  <si>
    <t>28,171</t>
  </si>
  <si>
    <t>14.4</t>
  </si>
  <si>
    <t>42.50</t>
  </si>
  <si>
    <t>499</t>
  </si>
  <si>
    <t>27,647</t>
  </si>
  <si>
    <t>1,565</t>
  </si>
  <si>
    <t>2,867</t>
  </si>
  <si>
    <t>453</t>
  </si>
  <si>
    <t>471</t>
  </si>
  <si>
    <t>LPF</t>
  </si>
  <si>
    <t>1,390</t>
  </si>
  <si>
    <t>1,891</t>
  </si>
  <si>
    <t>9,216</t>
  </si>
  <si>
    <t>32.9</t>
  </si>
  <si>
    <t>71.50</t>
  </si>
  <si>
    <t>172</t>
  </si>
  <si>
    <t>588</t>
  </si>
  <si>
    <t>9.8</t>
  </si>
  <si>
    <t>14.05</t>
  </si>
  <si>
    <t>293</t>
  </si>
  <si>
    <t>45.0</t>
  </si>
  <si>
    <t>557</t>
  </si>
  <si>
    <t>4,281</t>
  </si>
  <si>
    <t>4,473</t>
  </si>
  <si>
    <t>-1,984</t>
  </si>
  <si>
    <t>-46</t>
  </si>
  <si>
    <t>30.6</t>
  </si>
  <si>
    <t>7,262</t>
  </si>
  <si>
    <t>8,187</t>
  </si>
  <si>
    <t>13.5</t>
  </si>
  <si>
    <t>553</t>
  </si>
  <si>
    <t>1,715</t>
  </si>
  <si>
    <t>1,707</t>
  </si>
  <si>
    <t>3,159</t>
  </si>
  <si>
    <t>3,545</t>
  </si>
  <si>
    <t>10.65</t>
  </si>
  <si>
    <t>3,014</t>
  </si>
  <si>
    <t>2,080</t>
  </si>
  <si>
    <t>2,396</t>
  </si>
  <si>
    <t>11.5</t>
  </si>
  <si>
    <t>1,043</t>
  </si>
  <si>
    <t>956</t>
  </si>
  <si>
    <t>1,842</t>
  </si>
  <si>
    <t>1,857</t>
  </si>
  <si>
    <t>5,826</t>
  </si>
  <si>
    <t>6,184</t>
  </si>
  <si>
    <t>1,610</t>
  </si>
  <si>
    <t>852</t>
  </si>
  <si>
    <t>12.90</t>
  </si>
  <si>
    <t>2.80</t>
  </si>
  <si>
    <t>-2.5</t>
  </si>
  <si>
    <t>-3,641</t>
  </si>
  <si>
    <t>41.1</t>
  </si>
  <si>
    <t>10.70</t>
  </si>
  <si>
    <t>1,947</t>
  </si>
  <si>
    <t>1,385</t>
  </si>
  <si>
    <t>323</t>
  </si>
  <si>
    <t>1,460</t>
  </si>
  <si>
    <t>1,713</t>
  </si>
  <si>
    <t>376</t>
  </si>
  <si>
    <t>21.1</t>
  </si>
  <si>
    <t>2.88</t>
  </si>
  <si>
    <t>2.26</t>
  </si>
  <si>
    <t>2.51</t>
  </si>
  <si>
    <t>3.25</t>
  </si>
  <si>
    <t>2.14</t>
  </si>
  <si>
    <t>1.98</t>
  </si>
  <si>
    <t>51.00</t>
  </si>
  <si>
    <t>6.32</t>
  </si>
  <si>
    <t>6.40</t>
  </si>
  <si>
    <t>3.75</t>
  </si>
  <si>
    <t>1.72</t>
  </si>
  <si>
    <t>3.07</t>
  </si>
  <si>
    <t>4.06</t>
  </si>
  <si>
    <t>2.37</t>
  </si>
  <si>
    <t>9.75</t>
  </si>
  <si>
    <t>3.36</t>
  </si>
  <si>
    <t>2.84</t>
  </si>
  <si>
    <t>2021 Net Profit Forecast  (ล้านบาท) ณ ก.ย. 21 - -** -</t>
  </si>
  <si>
    <t>2022 Net Profit Forecast  (ล้านบาท) ณ ก.ย. 22 - -** -</t>
  </si>
  <si>
    <t>680</t>
  </si>
  <si>
    <t>14.00</t>
  </si>
  <si>
    <t>7.7</t>
  </si>
  <si>
    <t>11,690</t>
  </si>
  <si>
    <t>7.8</t>
  </si>
  <si>
    <t>28.70</t>
  </si>
  <si>
    <t>8.9</t>
  </si>
  <si>
    <t>23.20</t>
  </si>
  <si>
    <t>9.4</t>
  </si>
  <si>
    <t>9.2</t>
  </si>
  <si>
    <t>25,181</t>
  </si>
  <si>
    <t>27,950</t>
  </si>
  <si>
    <t>153.0</t>
  </si>
  <si>
    <t>8.4</t>
  </si>
  <si>
    <t>161.5</t>
  </si>
  <si>
    <t>19,660</t>
  </si>
  <si>
    <t>22,374</t>
  </si>
  <si>
    <t>10.6</t>
  </si>
  <si>
    <t>102.0</t>
  </si>
  <si>
    <t>185</t>
  </si>
  <si>
    <t>3,776</t>
  </si>
  <si>
    <t>40.00</t>
  </si>
  <si>
    <t>39.6</t>
  </si>
  <si>
    <t>18.6</t>
  </si>
  <si>
    <t>82.00</t>
  </si>
  <si>
    <t>11,843</t>
  </si>
  <si>
    <t>17,294</t>
  </si>
  <si>
    <t>1370.0</t>
  </si>
  <si>
    <t>37.25</t>
  </si>
  <si>
    <t>30.40</t>
  </si>
  <si>
    <t>3,155</t>
  </si>
  <si>
    <t>3,409</t>
  </si>
  <si>
    <t>31.0</t>
  </si>
  <si>
    <t>5,453</t>
  </si>
  <si>
    <t>6,204</t>
  </si>
  <si>
    <t>34.9</t>
  </si>
  <si>
    <t>6,884</t>
  </si>
  <si>
    <t>7,606</t>
  </si>
  <si>
    <t>29.2</t>
  </si>
  <si>
    <t>446</t>
  </si>
  <si>
    <t>468</t>
  </si>
  <si>
    <t>16.5</t>
  </si>
  <si>
    <t>1,664</t>
  </si>
  <si>
    <t>1,804</t>
  </si>
  <si>
    <t>50.6</t>
  </si>
  <si>
    <t>8.7</t>
  </si>
  <si>
    <t>28.2</t>
  </si>
  <si>
    <t>596</t>
  </si>
  <si>
    <t>7.80</t>
  </si>
  <si>
    <t>1,681</t>
  </si>
  <si>
    <t>25.7</t>
  </si>
  <si>
    <t>15.50</t>
  </si>
  <si>
    <t>47,617</t>
  </si>
  <si>
    <t>46,690</t>
  </si>
  <si>
    <t>13.0</t>
  </si>
  <si>
    <t>2,213</t>
  </si>
  <si>
    <t>2,218</t>
  </si>
  <si>
    <t>2,500</t>
  </si>
  <si>
    <t>31.1</t>
  </si>
  <si>
    <t>39.00</t>
  </si>
  <si>
    <t>38.3</t>
  </si>
  <si>
    <t>135</t>
  </si>
  <si>
    <t>66</t>
  </si>
  <si>
    <t>48.7</t>
  </si>
  <si>
    <t>30</t>
  </si>
  <si>
    <t>166</t>
  </si>
  <si>
    <t>119.0</t>
  </si>
  <si>
    <t>4.17</t>
  </si>
  <si>
    <t>1,206</t>
  </si>
  <si>
    <t>28.5</t>
  </si>
  <si>
    <t>13.1</t>
  </si>
  <si>
    <t>26.4</t>
  </si>
  <si>
    <t>7.6</t>
  </si>
  <si>
    <t>14.40</t>
  </si>
  <si>
    <t>31.50</t>
  </si>
  <si>
    <t>2,296</t>
  </si>
  <si>
    <t>18.3</t>
  </si>
  <si>
    <t>3,052</t>
  </si>
  <si>
    <t>3,663</t>
  </si>
  <si>
    <t>4,079</t>
  </si>
  <si>
    <t>4,942</t>
  </si>
  <si>
    <t>2,214</t>
  </si>
  <si>
    <t>2,462</t>
  </si>
  <si>
    <t>20.7</t>
  </si>
  <si>
    <t>5,965</t>
  </si>
  <si>
    <t>7,022</t>
  </si>
  <si>
    <t>39.9</t>
  </si>
  <si>
    <t>66.50</t>
  </si>
  <si>
    <t>16.1</t>
  </si>
  <si>
    <t>12.15</t>
  </si>
  <si>
    <t>230</t>
  </si>
  <si>
    <t>7.82</t>
  </si>
  <si>
    <t>8,383</t>
  </si>
  <si>
    <t>9,694</t>
  </si>
  <si>
    <t>28.0</t>
  </si>
  <si>
    <t>60.1</t>
  </si>
  <si>
    <t>18.2</t>
  </si>
  <si>
    <t>10,608</t>
  </si>
  <si>
    <t>12,517</t>
  </si>
  <si>
    <t>2,047</t>
  </si>
  <si>
    <t>11.0</t>
  </si>
  <si>
    <t>7,600</t>
  </si>
  <si>
    <t>54.00</t>
  </si>
  <si>
    <t>3,338</t>
  </si>
  <si>
    <t>12.1</t>
  </si>
  <si>
    <t>14.3</t>
  </si>
  <si>
    <t>7,476</t>
  </si>
  <si>
    <t>3,150</t>
  </si>
  <si>
    <t>3,267</t>
  </si>
  <si>
    <t>15.0</t>
  </si>
  <si>
    <t>13.90</t>
  </si>
  <si>
    <t>1,125</t>
  </si>
  <si>
    <t>99.8</t>
  </si>
  <si>
    <t>17.7</t>
  </si>
  <si>
    <t>2,400</t>
  </si>
  <si>
    <t>2,789</t>
  </si>
  <si>
    <t>78.50</t>
  </si>
  <si>
    <t>36.4</t>
  </si>
  <si>
    <t>96.50</t>
  </si>
  <si>
    <t>278</t>
  </si>
  <si>
    <t>348</t>
  </si>
  <si>
    <t>23.00</t>
  </si>
  <si>
    <t>4,213</t>
  </si>
  <si>
    <t>4,588</t>
  </si>
  <si>
    <t>338</t>
  </si>
  <si>
    <t>41.75</t>
  </si>
  <si>
    <t>889</t>
  </si>
  <si>
    <t>49.2</t>
  </si>
  <si>
    <t>1,843</t>
  </si>
  <si>
    <t>35.2</t>
  </si>
  <si>
    <t>26.8</t>
  </si>
  <si>
    <t>70.50</t>
  </si>
  <si>
    <t>294</t>
  </si>
  <si>
    <t>35.4</t>
  </si>
  <si>
    <t>11.60</t>
  </si>
  <si>
    <t>5,446</t>
  </si>
  <si>
    <t>6,607</t>
  </si>
  <si>
    <t>25.2</t>
  </si>
  <si>
    <t>70.00</t>
  </si>
  <si>
    <t>4,998</t>
  </si>
  <si>
    <t>5,723</t>
  </si>
  <si>
    <t>1,809</t>
  </si>
  <si>
    <t>13.9</t>
  </si>
  <si>
    <t>3,142</t>
  </si>
  <si>
    <t>4,019</t>
  </si>
  <si>
    <t>29.0</t>
  </si>
  <si>
    <t>509</t>
  </si>
  <si>
    <t>15.5</t>
  </si>
  <si>
    <t>40.4</t>
  </si>
  <si>
    <t>153.2</t>
  </si>
  <si>
    <t>702</t>
  </si>
  <si>
    <t>60</t>
  </si>
  <si>
    <t>1,714</t>
  </si>
  <si>
    <t>-3566.7</t>
  </si>
  <si>
    <t>-14,925</t>
  </si>
  <si>
    <t>1,638</t>
  </si>
  <si>
    <t>-11.4</t>
  </si>
  <si>
    <t>108</t>
  </si>
  <si>
    <t>287</t>
  </si>
  <si>
    <t>113.8</t>
  </si>
  <si>
    <t>29.3</t>
  </si>
  <si>
    <t>41.12</t>
  </si>
  <si>
    <t>1,048</t>
  </si>
  <si>
    <t>78.5</t>
  </si>
  <si>
    <t>20.30</t>
  </si>
  <si>
    <t>17.8</t>
  </si>
  <si>
    <t>28.4</t>
  </si>
  <si>
    <t>17.3</t>
  </si>
  <si>
    <t>55.2</t>
  </si>
  <si>
    <t>7,415</t>
  </si>
  <si>
    <t>7,621</t>
  </si>
  <si>
    <t>2,053</t>
  </si>
  <si>
    <t>34.38</t>
  </si>
  <si>
    <t>-56.4</t>
  </si>
  <si>
    <t>3,264</t>
  </si>
  <si>
    <t>28.00</t>
  </si>
  <si>
    <t>52.0</t>
  </si>
  <si>
    <t>994</t>
  </si>
  <si>
    <t>108.6</t>
  </si>
  <si>
    <t>134.5</t>
  </si>
  <si>
    <t>1,806</t>
  </si>
  <si>
    <t>1,285</t>
  </si>
  <si>
    <t>23.1</t>
  </si>
  <si>
    <t>21.5</t>
  </si>
  <si>
    <t>111</t>
  </si>
  <si>
    <t>31.5</t>
  </si>
  <si>
    <t>7.70</t>
  </si>
  <si>
    <t>120.2</t>
  </si>
  <si>
    <t>27.50</t>
  </si>
  <si>
    <t>21.0</t>
  </si>
  <si>
    <t>21.4</t>
  </si>
  <si>
    <t>68.84</t>
  </si>
  <si>
    <t>-12.2</t>
  </si>
  <si>
    <t>1,201</t>
  </si>
  <si>
    <t>34.8</t>
  </si>
  <si>
    <t>44.50</t>
  </si>
  <si>
    <t>904</t>
  </si>
  <si>
    <t>28.9</t>
  </si>
  <si>
    <t>25</t>
  </si>
  <si>
    <t>5.60</t>
  </si>
  <si>
    <t>-66.4</t>
  </si>
  <si>
    <t>18.50</t>
  </si>
  <si>
    <t>12.5</t>
  </si>
  <si>
    <t>13.3</t>
  </si>
  <si>
    <t>906</t>
  </si>
  <si>
    <t>2,152</t>
  </si>
  <si>
    <t>920</t>
  </si>
  <si>
    <t>24.00</t>
  </si>
  <si>
    <t>624</t>
  </si>
  <si>
    <t>310.0</t>
  </si>
  <si>
    <t>6.80</t>
  </si>
  <si>
    <t>675</t>
  </si>
  <si>
    <t>315.0</t>
  </si>
  <si>
    <t>16,028</t>
  </si>
  <si>
    <t>20,735</t>
  </si>
  <si>
    <t>18,236</t>
  </si>
  <si>
    <t>44,324</t>
  </si>
  <si>
    <t>73.50</t>
  </si>
  <si>
    <t>155.7</t>
  </si>
  <si>
    <t>19.90</t>
  </si>
  <si>
    <t>631</t>
  </si>
  <si>
    <t>13.15</t>
  </si>
  <si>
    <t>26.9</t>
  </si>
  <si>
    <t>10.1</t>
  </si>
  <si>
    <t>1,540</t>
  </si>
  <si>
    <t>-89.0</t>
  </si>
  <si>
    <t>10.12</t>
  </si>
  <si>
    <t>-66.8</t>
  </si>
  <si>
    <t>7,700</t>
  </si>
  <si>
    <t>9,280</t>
  </si>
  <si>
    <t>33.6</t>
  </si>
  <si>
    <t>59.00</t>
  </si>
  <si>
    <t>13.6</t>
  </si>
  <si>
    <t>9.32</t>
  </si>
  <si>
    <t>11.6</t>
  </si>
  <si>
    <t>2,703</t>
  </si>
  <si>
    <t>11.7</t>
  </si>
  <si>
    <t>-35.7</t>
  </si>
  <si>
    <t>2,130</t>
  </si>
  <si>
    <t>3.62</t>
  </si>
  <si>
    <t>2,720</t>
  </si>
  <si>
    <t>3,335</t>
  </si>
  <si>
    <t>17.2</t>
  </si>
  <si>
    <t>-1,959</t>
  </si>
  <si>
    <t>-330</t>
  </si>
  <si>
    <t>-22.9</t>
  </si>
  <si>
    <t>33.00</t>
  </si>
  <si>
    <t>-2,017</t>
  </si>
  <si>
    <t>-439</t>
  </si>
  <si>
    <t>-6.8</t>
  </si>
  <si>
    <t>-9.8</t>
  </si>
  <si>
    <t>-5,307</t>
  </si>
  <si>
    <t>-730</t>
  </si>
  <si>
    <t>-15,023</t>
  </si>
  <si>
    <t>-3,189</t>
  </si>
  <si>
    <t>-60.1</t>
  </si>
  <si>
    <t>65.50</t>
  </si>
  <si>
    <t>-3.8</t>
  </si>
  <si>
    <t>1,034</t>
  </si>
  <si>
    <t>3,619</t>
  </si>
  <si>
    <t>123.6</t>
  </si>
  <si>
    <t>9.90</t>
  </si>
  <si>
    <t>3,340</t>
  </si>
  <si>
    <t>3,394</t>
  </si>
  <si>
    <t>-5.4</t>
  </si>
  <si>
    <t>13.30</t>
  </si>
  <si>
    <t>36.1</t>
  </si>
  <si>
    <t>18.60</t>
  </si>
  <si>
    <t>51.5</t>
  </si>
  <si>
    <t>1,466</t>
  </si>
  <si>
    <t>12.7</t>
  </si>
  <si>
    <t>8.07</t>
  </si>
  <si>
    <t>2,748</t>
  </si>
  <si>
    <t>2,487</t>
  </si>
  <si>
    <t>-16,662</t>
  </si>
  <si>
    <t>2,121</t>
  </si>
  <si>
    <t>1,609</t>
  </si>
  <si>
    <t>14.2</t>
  </si>
  <si>
    <t>20.25</t>
  </si>
  <si>
    <t>395</t>
  </si>
  <si>
    <t>1.73</t>
  </si>
  <si>
    <t>1.99</t>
  </si>
  <si>
    <t>2.07</t>
  </si>
  <si>
    <t>1.07</t>
  </si>
  <si>
    <t>2.05</t>
  </si>
  <si>
    <t>0.27</t>
  </si>
  <si>
    <t>3.48</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</si>
  <si>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</si>
  <si>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</si>
  <si>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</si>
  <si>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</si>
  <si>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</si>
  <si>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</si>
  <si>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</si>
  <si>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 xml:space="preserve">    Other Tax Or Other Receivables Under Law And Regulations - Current</t>
  </si>
  <si>
    <t xml:space="preserve">      Other Tax Receivables</t>
  </si>
  <si>
    <t xml:space="preserve">      Prepayments</t>
  </si>
  <si>
    <t xml:space="preserve">      Other Non-Current Financial Assets - Others</t>
  </si>
  <si>
    <t xml:space="preserve">    Other Current Financial Liabilities</t>
  </si>
  <si>
    <t xml:space="preserve">      Other Current Financial Liabilities - Others</t>
  </si>
  <si>
    <t xml:space="preserve">    Gains (Losses) On Investment In Debt Instruments Measured At Fair Value Through Other Comprehensive Income</t>
  </si>
  <si>
    <t xml:space="preserve">    (Gains) Losses On Disposal Of Other Investments</t>
  </si>
  <si>
    <t>sabina</t>
  </si>
  <si>
    <t xml:space="preserve">    Income Tax Receivable - Current</t>
  </si>
  <si>
    <t xml:space="preserve">      Deferred Revenue - Others</t>
  </si>
  <si>
    <t xml:space="preserve">    Short-Term Provisions</t>
  </si>
  <si>
    <t xml:space="preserve">    Contract Liabilities And Unearned Rental Income - Non-Current</t>
  </si>
  <si>
    <t xml:space="preserve">      Share Subscription Received In Advance</t>
  </si>
  <si>
    <t xml:space="preserve">      Cost Of Rendering Services</t>
  </si>
  <si>
    <t xml:space="preserve">      Increase (Decrease) In Short-Term Borrowings - Related Parties</t>
  </si>
  <si>
    <t xml:space="preserve">    Proceeds From Share Subscription Received In Advance</t>
  </si>
  <si>
    <t xml:space="preserve">    Proceeds From Disposal Of Assets Under Concession Agreements</t>
  </si>
  <si>
    <t xml:space="preserve">    Payment For Acquisition Of Assets Under Concession Agreements</t>
  </si>
  <si>
    <t>Q1 / 2008</t>
  </si>
  <si>
    <t>High</t>
  </si>
  <si>
    <t>Low</t>
  </si>
  <si>
    <t>Listed Shares(/1000)</t>
  </si>
  <si>
    <t>Listed Shares</t>
  </si>
  <si>
    <t xml:space="preserve">    Current Portion Of Long-Term Loan Receivables</t>
  </si>
  <si>
    <t xml:space="preserve">    Non-Current Assets And/Or The Disposal Group Held For Sale</t>
  </si>
  <si>
    <t xml:space="preserve">      Advance Payment For Purchases Of Assets</t>
  </si>
  <si>
    <t xml:space="preserve">    Non-Current Portion Of Long-Term Loan Receivables</t>
  </si>
  <si>
    <t xml:space="preserve">      Non-Current Portion Of Long-Term Loan Receivables (Amended Account)</t>
  </si>
  <si>
    <t xml:space="preserve">    Derivative Assets - Non-Current</t>
  </si>
  <si>
    <t xml:space="preserve">      Land And Construction Cost Payables</t>
  </si>
  <si>
    <t xml:space="preserve">    Liabilities Directly Associated With Non-Current Assets And/Or The Disposal Group Held For Sale</t>
  </si>
  <si>
    <t xml:space="preserve">    Derivative Liabilities - Non-Current</t>
  </si>
  <si>
    <t xml:space="preserve">        Reserve For Treasury Shares</t>
  </si>
  <si>
    <t xml:space="preserve">    Treasury Shares</t>
  </si>
  <si>
    <t xml:space="preserve">    Profit (Loss) From Discontinued Operations</t>
  </si>
  <si>
    <t xml:space="preserve">    Gains (Losses) From Changes In Revaluation Surplus</t>
  </si>
  <si>
    <t xml:space="preserve">    Other Comprehensive Income That Will Not Be Subsequently Reclassified To Profit Or Loss</t>
  </si>
  <si>
    <t xml:space="preserve">    (Gains) Losses On Fair Value Adjustments Of Non-Financial Assets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</si>
  <si>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</si>
  <si>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</si>
  <si>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</si>
  <si>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</si>
  <si>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Short-Term Loan Receivables Made</t>
  </si>
  <si>
    <t xml:space="preserve">      Long-Term Loan Receivables Made</t>
  </si>
  <si>
    <t xml:space="preserve">        Long-Term Loan Receivables Made - Related Parties</t>
  </si>
  <si>
    <t xml:space="preserve">        Long-Term Loan Receivables Made - Other Parties</t>
  </si>
  <si>
    <t xml:space="preserve">    Loan Receivables Repayment Received</t>
  </si>
  <si>
    <t xml:space="preserve">      Long-Term Loan Receivables Repayment Received</t>
  </si>
  <si>
    <t xml:space="preserve">        Long-Term Loan Receivables Repayment Received - Related Parties</t>
  </si>
  <si>
    <t xml:space="preserve">        Long-Term Loan Receivables Repayment Received - Other Parties</t>
  </si>
  <si>
    <t xml:space="preserve">    Payment For Purchase Of Treasury Shares</t>
  </si>
  <si>
    <t xml:space="preserve">    Payments For Changes In Interest In Subsidiaries</t>
  </si>
  <si>
    <t>Tu</t>
  </si>
  <si>
    <t xml:space="preserve">      Concession And Other Rights</t>
  </si>
  <si>
    <t xml:space="preserve">    Provisions For Employee Benefit Obligations - Current</t>
  </si>
  <si>
    <t xml:space="preserve">      Revenue From Leases</t>
  </si>
  <si>
    <t xml:space="preserve">        Finance Income From Leases</t>
  </si>
  <si>
    <t xml:space="preserve">    Other Income (Expense) From Subsidiaries, Associates And Joint Ventures</t>
  </si>
  <si>
    <t xml:space="preserve">      Gains (Losses) On Disposal Of Non-Financial Assets</t>
  </si>
  <si>
    <t xml:space="preserve">        Short-Term Loan Receivables Made - Other Parties</t>
  </si>
  <si>
    <t xml:space="preserve">      Short-Term Loan Receivables Repayment Received</t>
  </si>
  <si>
    <t xml:space="preserve">        Short-Term Loan Receivables Repayment Received - Other Parties</t>
  </si>
  <si>
    <t xml:space="preserve">        Proceeds From Short-Term Borrowings - Other Parties</t>
  </si>
  <si>
    <t xml:space="preserve">        Repayments On Short-Term Borrowings - Related Parties</t>
  </si>
  <si>
    <t>super</t>
  </si>
  <si>
    <t xml:space="preserve">      Real Estate Development Costs</t>
  </si>
  <si>
    <t xml:space="preserve">    Land And Projects Held For Future Development</t>
  </si>
  <si>
    <t xml:space="preserve">      Retentions</t>
  </si>
  <si>
    <t xml:space="preserve">      Unearned Rental Income</t>
  </si>
  <si>
    <t xml:space="preserve">        Lease Income</t>
  </si>
  <si>
    <t xml:space="preserve">      Cost Of Leases</t>
  </si>
  <si>
    <t xml:space="preserve">    Share Of Other Comprehensive Income (Expense) From Subsidiaries, Associates And Joint Ventures Accounted For Using The Equity Method That Will Not Be Subsequently Reclassified To Profit Or Loss</t>
  </si>
  <si>
    <t xml:space="preserve">    (Reversal Of) Provisions</t>
  </si>
  <si>
    <t xml:space="preserve">    Increase (Decrease) In Provisions</t>
  </si>
  <si>
    <t>2.46</t>
  </si>
  <si>
    <t>1.88</t>
  </si>
  <si>
    <t>BBIK</t>
  </si>
  <si>
    <t>4.43</t>
  </si>
  <si>
    <t>4.03</t>
  </si>
  <si>
    <t>CV</t>
  </si>
  <si>
    <t>2.54</t>
  </si>
  <si>
    <t>5.30</t>
  </si>
  <si>
    <t>2.52</t>
  </si>
  <si>
    <t>1.85</t>
  </si>
  <si>
    <t>2.70</t>
  </si>
  <si>
    <t>2.21</t>
  </si>
  <si>
    <t>3.44</t>
  </si>
  <si>
    <t>TIPH</t>
  </si>
  <si>
    <t>3.02</t>
  </si>
  <si>
    <t>0.61</t>
  </si>
  <si>
    <t>1.94</t>
  </si>
  <si>
    <t>2.58</t>
  </si>
  <si>
    <t>3.88</t>
  </si>
  <si>
    <t>2.19</t>
  </si>
  <si>
    <t>3.26</t>
  </si>
  <si>
    <t>1.35</t>
  </si>
  <si>
    <t>4.10</t>
  </si>
  <si>
    <t>4.04</t>
  </si>
  <si>
    <t>3.47</t>
  </si>
  <si>
    <t>4.05</t>
  </si>
  <si>
    <t>2.47</t>
  </si>
  <si>
    <t>* This information was prepared and directly disseminated by the listed company.</t>
  </si>
  <si>
    <t xml:space="preserve">      Repayments On Borrowings (Amended Account)</t>
  </si>
  <si>
    <t xml:space="preserve">    Income Tax Receivable - Non-Current</t>
  </si>
  <si>
    <t xml:space="preserve">    Other Tax Or Other Payables Under Law And Regulations - Current</t>
  </si>
  <si>
    <t xml:space="preserve">      Other Tax Payables</t>
  </si>
  <si>
    <t xml:space="preserve">        Surplus (Deficits) From Treasury Shares</t>
  </si>
  <si>
    <t xml:space="preserve">        Surplus From Revaluation Of Fixed Assets</t>
  </si>
  <si>
    <t xml:space="preserve">    Proceeds From Reissuance Of Treasury Shares</t>
  </si>
  <si>
    <t>Eforl</t>
  </si>
  <si>
    <t>5.56</t>
  </si>
  <si>
    <t>5.29</t>
  </si>
  <si>
    <t>5.43</t>
  </si>
  <si>
    <t>3.39</t>
  </si>
  <si>
    <t>3.13</t>
  </si>
  <si>
    <t>3.73</t>
  </si>
  <si>
    <t>1.55</t>
  </si>
  <si>
    <t>3.56</t>
  </si>
  <si>
    <t>3.28</t>
  </si>
  <si>
    <t>2.56</t>
  </si>
  <si>
    <t>1.26</t>
  </si>
  <si>
    <t>3.72</t>
  </si>
  <si>
    <t>Dcc</t>
  </si>
  <si>
    <t>3.85</t>
  </si>
  <si>
    <t>1.59</t>
  </si>
  <si>
    <t>3.86</t>
  </si>
  <si>
    <t>3.68</t>
  </si>
  <si>
    <t>3.67</t>
  </si>
  <si>
    <t>3.37</t>
  </si>
  <si>
    <t>0.67</t>
  </si>
  <si>
    <t>2.66</t>
  </si>
  <si>
    <t>5.45</t>
  </si>
  <si>
    <t>2.34</t>
  </si>
  <si>
    <t>2.59</t>
  </si>
  <si>
    <t>1.44</t>
  </si>
  <si>
    <t>4.31</t>
  </si>
  <si>
    <t>1.58</t>
  </si>
  <si>
    <t>6.72</t>
  </si>
  <si>
    <t>2.24</t>
  </si>
  <si>
    <t>3.11</t>
  </si>
  <si>
    <t>2.72</t>
  </si>
  <si>
    <t>4.01</t>
  </si>
  <si>
    <t>2.79</t>
  </si>
  <si>
    <t>2.82</t>
  </si>
  <si>
    <t>4.91</t>
  </si>
  <si>
    <t>4.39</t>
  </si>
  <si>
    <t>5.76</t>
  </si>
  <si>
    <t>2.99</t>
  </si>
  <si>
    <t>3.82</t>
  </si>
  <si>
    <t>3.05</t>
  </si>
  <si>
    <t>3.97</t>
  </si>
  <si>
    <t>2.67</t>
  </si>
  <si>
    <t>2.12</t>
  </si>
  <si>
    <t>3.54</t>
  </si>
  <si>
    <t>3.33</t>
  </si>
  <si>
    <t>5.08</t>
  </si>
  <si>
    <t>3.06</t>
  </si>
  <si>
    <t>1.75</t>
  </si>
  <si>
    <t>4.30</t>
  </si>
  <si>
    <t>5.24</t>
  </si>
  <si>
    <t>6.11</t>
  </si>
  <si>
    <t>2.81</t>
  </si>
  <si>
    <t>3.87</t>
  </si>
  <si>
    <t>5.59</t>
  </si>
  <si>
    <t>3.19</t>
  </si>
  <si>
    <t>4.41</t>
  </si>
  <si>
    <t>2.32</t>
  </si>
  <si>
    <t>4.24</t>
  </si>
  <si>
    <t>4.72</t>
  </si>
  <si>
    <t>7.25</t>
  </si>
  <si>
    <t>2.28</t>
  </si>
  <si>
    <t>5.18</t>
  </si>
  <si>
    <t>5.46</t>
  </si>
  <si>
    <t>2.16</t>
  </si>
  <si>
    <t>6.63</t>
  </si>
  <si>
    <t>2.98</t>
  </si>
  <si>
    <t>3.57</t>
  </si>
  <si>
    <t>5.41</t>
  </si>
  <si>
    <t>4.94</t>
  </si>
  <si>
    <t>CPANEL</t>
  </si>
  <si>
    <t>5.03</t>
  </si>
  <si>
    <t>6.19</t>
  </si>
  <si>
    <t>7.11</t>
  </si>
  <si>
    <t>4.64</t>
  </si>
  <si>
    <t>UBE</t>
  </si>
  <si>
    <t>5.47</t>
  </si>
  <si>
    <t>8.70</t>
  </si>
  <si>
    <t>3.49</t>
  </si>
  <si>
    <t>3.61</t>
  </si>
  <si>
    <t>3.38</t>
  </si>
  <si>
    <t>4.27</t>
  </si>
  <si>
    <t>2.78</t>
  </si>
  <si>
    <t>0.86</t>
  </si>
  <si>
    <t>5.98</t>
  </si>
  <si>
    <t>5.49</t>
  </si>
  <si>
    <t>5.85</t>
  </si>
  <si>
    <t>3.74</t>
  </si>
  <si>
    <t>2.42</t>
  </si>
  <si>
    <t>2.64</t>
  </si>
  <si>
    <t>2.87</t>
  </si>
  <si>
    <t>4.07</t>
  </si>
  <si>
    <t>3.15</t>
  </si>
  <si>
    <t>4.46</t>
  </si>
  <si>
    <t>4.88</t>
  </si>
  <si>
    <t>4.90</t>
  </si>
  <si>
    <t>2.38</t>
  </si>
  <si>
    <t>2.86</t>
  </si>
  <si>
    <t>2.74</t>
  </si>
  <si>
    <t>2.33</t>
  </si>
  <si>
    <t>4.08</t>
  </si>
  <si>
    <t>6.87</t>
  </si>
  <si>
    <t>7.64</t>
  </si>
  <si>
    <t>5.44</t>
  </si>
  <si>
    <t>7.24</t>
  </si>
  <si>
    <t>2.83</t>
  </si>
  <si>
    <t>2.53</t>
  </si>
  <si>
    <t>3.64</t>
  </si>
  <si>
    <t>2.91</t>
  </si>
  <si>
    <t>2.49</t>
  </si>
  <si>
    <t>3.78</t>
  </si>
  <si>
    <t>3.01</t>
  </si>
  <si>
    <t>2.17</t>
  </si>
  <si>
    <t>3.77</t>
  </si>
  <si>
    <t>3.51</t>
  </si>
  <si>
    <t>4.34</t>
  </si>
  <si>
    <t>4.42</t>
  </si>
  <si>
    <t>3.63</t>
  </si>
  <si>
    <t>8.74</t>
  </si>
  <si>
    <t>4.28</t>
  </si>
  <si>
    <t>3.89</t>
  </si>
  <si>
    <t>3.42</t>
  </si>
  <si>
    <t>7.67</t>
  </si>
  <si>
    <t>2.73</t>
  </si>
  <si>
    <t>4.87</t>
  </si>
  <si>
    <t>5.25</t>
  </si>
  <si>
    <t>3.46</t>
  </si>
  <si>
    <t>2.22</t>
  </si>
  <si>
    <t>5.39</t>
  </si>
  <si>
    <t>3.18</t>
  </si>
  <si>
    <t>4.55</t>
  </si>
  <si>
    <t>1.96</t>
  </si>
  <si>
    <t>2.97</t>
  </si>
  <si>
    <t>3.69</t>
  </si>
  <si>
    <t>5.01</t>
  </si>
  <si>
    <t>2.92</t>
  </si>
  <si>
    <t>13.33</t>
  </si>
  <si>
    <t>3.43</t>
  </si>
  <si>
    <t>4.32</t>
  </si>
  <si>
    <t>4.95</t>
  </si>
  <si>
    <t>8.62</t>
  </si>
  <si>
    <t>8.36</t>
  </si>
  <si>
    <t>2.43</t>
  </si>
  <si>
    <t>3.99</t>
  </si>
  <si>
    <t>SVT</t>
  </si>
  <si>
    <t>4.02</t>
  </si>
  <si>
    <t>4.48</t>
  </si>
  <si>
    <t>5.13</t>
  </si>
  <si>
    <t>2.96</t>
  </si>
  <si>
    <t>6.04</t>
  </si>
  <si>
    <t>7.22</t>
  </si>
  <si>
    <t>7.02</t>
  </si>
  <si>
    <t>6.07</t>
  </si>
  <si>
    <t>3.83</t>
  </si>
  <si>
    <t>1.64</t>
  </si>
  <si>
    <t>4.71</t>
  </si>
  <si>
    <t>7.12</t>
  </si>
  <si>
    <t>3.91</t>
  </si>
  <si>
    <t>11.31</t>
  </si>
  <si>
    <t>2.62</t>
  </si>
  <si>
    <t>13.40</t>
  </si>
  <si>
    <t>2.44</t>
  </si>
  <si>
    <t>8.34</t>
  </si>
  <si>
    <t>4.97</t>
  </si>
  <si>
    <t>4.66</t>
  </si>
  <si>
    <t>0.54</t>
  </si>
  <si>
    <t>12.86</t>
  </si>
  <si>
    <t>6.17</t>
  </si>
  <si>
    <t>7.00</t>
  </si>
  <si>
    <t>5.06</t>
  </si>
  <si>
    <t>6.38</t>
  </si>
  <si>
    <t>BEYOND</t>
  </si>
  <si>
    <t>3.65</t>
  </si>
  <si>
    <t>8.21</t>
  </si>
  <si>
    <t>8.00</t>
  </si>
  <si>
    <t>5.42</t>
  </si>
  <si>
    <t>3.40</t>
  </si>
  <si>
    <t>6.16</t>
  </si>
  <si>
    <t>7.78</t>
  </si>
  <si>
    <t>5.20</t>
  </si>
  <si>
    <t>3.96</t>
  </si>
  <si>
    <t>17.09</t>
  </si>
  <si>
    <t>2.39</t>
  </si>
  <si>
    <t>5.57</t>
  </si>
  <si>
    <t>2.90</t>
  </si>
  <si>
    <t>3.17</t>
  </si>
  <si>
    <t>4.63</t>
  </si>
  <si>
    <t>4.15</t>
  </si>
  <si>
    <t>4.61</t>
  </si>
  <si>
    <t>7.69</t>
  </si>
  <si>
    <t>4.26</t>
  </si>
  <si>
    <t>5.83</t>
  </si>
  <si>
    <t>3.22</t>
  </si>
  <si>
    <t>4.18</t>
  </si>
  <si>
    <t>5.80</t>
  </si>
  <si>
    <t>7.72</t>
  </si>
  <si>
    <t>6.43</t>
  </si>
  <si>
    <t>2.23</t>
  </si>
  <si>
    <t>8.63</t>
  </si>
  <si>
    <t>6.83</t>
  </si>
  <si>
    <t>5.40</t>
  </si>
  <si>
    <t>2.09</t>
  </si>
  <si>
    <t>4.12</t>
  </si>
  <si>
    <t xml:space="preserve">    Warrants, Options And Rights</t>
  </si>
  <si>
    <t xml:space="preserve">      Share-Based Payment Transactions</t>
  </si>
  <si>
    <t xml:space="preserve">      Proceeds From Redemption Of Debt Securities</t>
  </si>
  <si>
    <t>7.18</t>
  </si>
  <si>
    <t>3.27</t>
  </si>
  <si>
    <t>3.34</t>
  </si>
  <si>
    <t>5.70</t>
  </si>
  <si>
    <t>5.94</t>
  </si>
  <si>
    <t>14.74</t>
  </si>
  <si>
    <t>7.04</t>
  </si>
  <si>
    <t>10.51</t>
  </si>
  <si>
    <t>10.22</t>
  </si>
  <si>
    <t>11.33</t>
  </si>
  <si>
    <t>6.59</t>
  </si>
  <si>
    <t>7.05</t>
  </si>
  <si>
    <t>11.98</t>
  </si>
  <si>
    <t>9.22</t>
  </si>
  <si>
    <t>22.79</t>
  </si>
  <si>
    <t>6.20</t>
  </si>
  <si>
    <t>3.94</t>
  </si>
  <si>
    <t>3.58</t>
  </si>
  <si>
    <t>4.69</t>
  </si>
  <si>
    <t>14.94</t>
  </si>
  <si>
    <t>8.22</t>
  </si>
  <si>
    <t>5.68</t>
  </si>
  <si>
    <t>7.52</t>
  </si>
  <si>
    <t>8.28</t>
  </si>
  <si>
    <t>5.71</t>
  </si>
  <si>
    <t>3.66</t>
  </si>
  <si>
    <t>5.37</t>
  </si>
  <si>
    <t>5.96</t>
  </si>
  <si>
    <t>16.33</t>
  </si>
  <si>
    <t>11.44</t>
  </si>
  <si>
    <t>7.30</t>
  </si>
  <si>
    <t>10.41</t>
  </si>
  <si>
    <t>2.01</t>
  </si>
  <si>
    <t>HENG</t>
  </si>
  <si>
    <t>8.73</t>
  </si>
  <si>
    <t>12.27</t>
  </si>
  <si>
    <t>9.06</t>
  </si>
  <si>
    <t>8.12</t>
  </si>
  <si>
    <t>6.62</t>
  </si>
  <si>
    <t>89.79</t>
  </si>
  <si>
    <t>6.08</t>
  </si>
  <si>
    <t>7.65</t>
  </si>
  <si>
    <t>4.45</t>
  </si>
  <si>
    <t>5.07</t>
  </si>
  <si>
    <t>6.10</t>
  </si>
  <si>
    <t>7.98</t>
  </si>
  <si>
    <t>28.11</t>
  </si>
  <si>
    <t>3.14</t>
  </si>
  <si>
    <t>10.46</t>
  </si>
  <si>
    <t>6.99</t>
  </si>
  <si>
    <t>4.74</t>
  </si>
  <si>
    <t>5.21</t>
  </si>
  <si>
    <t>32.40</t>
  </si>
  <si>
    <t>5.67</t>
  </si>
  <si>
    <t>12.54</t>
  </si>
  <si>
    <t>5.09</t>
  </si>
  <si>
    <t>2.89</t>
  </si>
  <si>
    <t>4.58</t>
  </si>
  <si>
    <t>7.93</t>
  </si>
  <si>
    <t>7.51</t>
  </si>
  <si>
    <t>5.05</t>
  </si>
  <si>
    <t>3.79</t>
  </si>
  <si>
    <t>8.55</t>
  </si>
  <si>
    <t>5.22</t>
  </si>
  <si>
    <t>3.55</t>
  </si>
  <si>
    <t>8.86</t>
  </si>
  <si>
    <t>6.18</t>
  </si>
  <si>
    <t>24.33</t>
  </si>
  <si>
    <t>6.84</t>
  </si>
  <si>
    <t>4.29</t>
  </si>
  <si>
    <t>8.91</t>
  </si>
  <si>
    <t>6.54</t>
  </si>
  <si>
    <t>3.35</t>
  </si>
  <si>
    <t>11.15</t>
  </si>
  <si>
    <t>8.19</t>
  </si>
  <si>
    <t>6.22</t>
  </si>
  <si>
    <t>6.65</t>
  </si>
  <si>
    <t>4.93</t>
  </si>
  <si>
    <t>3.71</t>
  </si>
  <si>
    <t>10.33</t>
  </si>
  <si>
    <t>4.75</t>
  </si>
  <si>
    <t>6.37</t>
  </si>
  <si>
    <t>2.94</t>
  </si>
  <si>
    <t>9.24</t>
  </si>
  <si>
    <t>13.43</t>
  </si>
  <si>
    <t>10.19</t>
  </si>
  <si>
    <t>7.03</t>
  </si>
  <si>
    <t>10.53</t>
  </si>
  <si>
    <t>10.10</t>
  </si>
  <si>
    <t xml:space="preserve">    Dividend Receivables</t>
  </si>
  <si>
    <t xml:space="preserve">      Investment In Joint Ventures</t>
  </si>
  <si>
    <t xml:space="preserve">        Other Reserves</t>
  </si>
  <si>
    <t xml:space="preserve">        Surplus (Deficits) From Cash Flow Hedges</t>
  </si>
  <si>
    <t xml:space="preserve">        Short-Term Loan Receivables Repayment Received - Related Parties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</si>
</sst>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28">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4" fontId="8" fillId="0" borderId="3" xfId="1" applyNumberFormat="1" applyFont="1" applyBorder="1"/>
    <xf numFmtId="164" fontId="8" fillId="0" borderId="3" xfId="1" applyNumberFormat="1" applyFont="1" applyBorder="1" applyAlignment="1">
      <alignment horizontal="right"/>
    </xf>
    <xf numFmtId="0" fontId="4" fillId="0" borderId="0" xfId="1" applyFont="1" applyAlignment="1">
      <alignment horizontal="left"/>
    </xf>
    <xf numFmtId="165" fontId="8" fillId="0" borderId="4" xfId="3" applyNumberFormat="1" applyFont="1" applyBorder="1"/>
    <xf numFmtId="165" fontId="4" fillId="0" borderId="0" xfId="1" applyNumberFormat="1" applyFont="1" applyAlignment="1">
      <alignment horizontal="left"/>
    </xf>
    <xf numFmtId="165" fontId="8" fillId="0" borderId="8" xfId="3" applyNumberFormat="1" applyFont="1" applyBorder="1"/>
    <xf numFmtId="43" fontId="8" fillId="0" borderId="8" xfId="2" applyFont="1" applyBorder="1"/>
    <xf numFmtId="165" fontId="4" fillId="0" borderId="0" xfId="3" applyNumberFormat="1" applyFont="1" applyAlignment="1">
      <alignment horizontal="left"/>
    </xf>
    <xf numFmtId="0" fontId="6" fillId="0" borderId="0" xfId="1" applyFont="1"/>
    <xf numFmtId="164" fontId="8" fillId="0" borderId="8" xfId="1" applyNumberFormat="1" applyFont="1" applyBorder="1"/>
    <xf numFmtId="165" fontId="6" fillId="0" borderId="0" xfId="3" applyNumberFormat="1" applyFont="1"/>
    <xf numFmtId="164" fontId="8" fillId="0" borderId="12" xfId="1" applyNumberFormat="1" applyFont="1" applyBorder="1"/>
    <xf numFmtId="165" fontId="8" fillId="0" borderId="5" xfId="3" applyNumberFormat="1" applyFont="1" applyBorder="1"/>
    <xf numFmtId="165" fontId="8" fillId="0" borderId="7" xfId="3" applyNumberFormat="1" applyFont="1" applyBorder="1"/>
    <xf numFmtId="165" fontId="8" fillId="0" borderId="13" xfId="3" applyNumberFormat="1" applyFont="1" applyBorder="1"/>
    <xf numFmtId="165" fontId="8" fillId="0" borderId="0" xfId="3" applyNumberFormat="1" applyFont="1" applyBorder="1"/>
    <xf numFmtId="165" fontId="8" fillId="0" borderId="14" xfId="3" applyNumberFormat="1" applyFont="1" applyBorder="1"/>
    <xf numFmtId="165" fontId="4" fillId="0" borderId="0" xfId="1" applyNumberFormat="1" applyFont="1"/>
    <xf numFmtId="164" fontId="8" fillId="0" borderId="4" xfId="1" applyNumberFormat="1" applyFont="1" applyBorder="1"/>
    <xf numFmtId="164"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6" fontId="6" fillId="0" borderId="0" xfId="4" applyNumberFormat="1" applyFont="1" applyBorder="1"/>
    <xf numFmtId="165" fontId="6" fillId="0" borderId="14" xfId="5" applyNumberFormat="1" applyFont="1" applyBorder="1"/>
    <xf numFmtId="166" fontId="6" fillId="0" borderId="0" xfId="4" applyNumberFormat="1" applyFont="1" applyAlignment="1">
      <alignment horizontal="left"/>
    </xf>
    <xf numFmtId="165" fontId="6" fillId="0" borderId="0" xfId="3" applyNumberFormat="1" applyFont="1" applyBorder="1" applyAlignment="1"/>
    <xf numFmtId="165" fontId="6" fillId="0" borderId="9" xfId="3" applyNumberFormat="1" applyFont="1" applyBorder="1" applyAlignment="1"/>
    <xf numFmtId="165" fontId="6" fillId="0" borderId="10" xfId="3" applyNumberFormat="1" applyFont="1" applyBorder="1" applyAlignment="1"/>
    <xf numFmtId="165" fontId="6" fillId="0" borderId="11" xfId="3" applyNumberFormat="1" applyFont="1" applyBorder="1" applyAlignment="1"/>
    <xf numFmtId="165" fontId="6" fillId="0" borderId="0" xfId="3" applyNumberFormat="1" applyFont="1" applyBorder="1"/>
    <xf numFmtId="165" fontId="6" fillId="0" borderId="0" xfId="3" applyNumberFormat="1" applyFont="1" applyBorder="1" applyAlignment="1">
      <alignment horizontal="left"/>
    </xf>
    <xf numFmtId="165"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5" fontId="0" fillId="0" borderId="0" xfId="3" applyNumberFormat="1" applyFont="1" applyBorder="1" applyAlignment="1"/>
    <xf numFmtId="165" fontId="0" fillId="0" borderId="0" xfId="3" applyNumberFormat="1" applyFont="1" applyAlignment="1"/>
    <xf numFmtId="164" fontId="1" fillId="0" borderId="0" xfId="1" applyNumberFormat="1"/>
    <xf numFmtId="166"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4"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43"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6" fontId="2" fillId="2" borderId="0" xfId="4" applyNumberFormat="1" applyFont="1" applyFill="1" applyBorder="1" applyAlignment="1">
      <alignment horizontal="center"/>
    </xf>
    <xf numFmtId="166" fontId="2" fillId="14" borderId="0" xfId="4" applyNumberFormat="1" applyFont="1" applyFill="1" applyBorder="1" applyAlignment="1">
      <alignment horizontal="center"/>
    </xf>
    <xf numFmtId="0" fontId="2" fillId="5" borderId="0" xfId="7" applyFont="1" applyFill="1" applyBorder="1" applyAlignment="1">
      <alignment horizontal="center"/>
    </xf>
    <xf numFmtId="166" fontId="2" fillId="15" borderId="0" xfId="4" applyNumberFormat="1" applyFont="1" applyFill="1" applyBorder="1" applyAlignment="1">
      <alignment horizontal="center"/>
    </xf>
    <xf numFmtId="166" fontId="2" fillId="16" borderId="0" xfId="4" applyNumberFormat="1" applyFont="1" applyFill="1" applyBorder="1" applyAlignment="1">
      <alignment horizontal="center"/>
    </xf>
    <xf numFmtId="0" fontId="0" fillId="0" borderId="0" xfId="0" applyNumberFormat="1"/>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43" fontId="8" fillId="3" borderId="4" xfId="2" applyFont="1" applyFill="1" applyBorder="1"/>
    <xf numFmtId="43" fontId="9" fillId="3" borderId="4" xfId="2" applyFont="1" applyFill="1" applyBorder="1"/>
    <xf numFmtId="164" fontId="9" fillId="3" borderId="4" xfId="1" applyNumberFormat="1" applyFont="1" applyFill="1" applyBorder="1"/>
    <xf numFmtId="164"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5"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4"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4" fontId="9" fillId="3" borderId="12" xfId="1" applyNumberFormat="1" applyFont="1" applyFill="1" applyBorder="1"/>
    <xf numFmtId="164"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3" borderId="0" xfId="1" applyFont="1" applyFill="1" applyBorder="1" applyAlignment="1">
      <alignment horizontal="center"/>
    </xf>
    <xf numFmtId="0" fontId="0" fillId="3" borderId="0" xfId="0"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9" fontId="13" fillId="0" borderId="0" xfId="9" applyFont="1"/>
    <xf numFmtId="0" fontId="7" fillId="13" borderId="0" xfId="1" applyFont="1" applyFill="1" applyBorder="1" applyAlignment="1">
      <alignment horizontal="center"/>
    </xf>
    <xf numFmtId="0" fontId="7" fillId="13" borderId="0" xfId="1" applyFont="1" applyFill="1" applyBorder="1" applyAlignment="1">
      <alignment horizontal="center"/>
    </xf>
    <xf numFmtId="3" fontId="0" fillId="0" borderId="0" xfId="0" applyNumberFormat="1"/>
    <xf numFmtId="43" fontId="8" fillId="0" borderId="3" xfId="6" applyNumberFormat="1"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6" fontId="2" fillId="14" borderId="1" xfId="4" applyNumberFormat="1" applyFont="1" applyFill="1" applyBorder="1" applyAlignment="1">
      <alignment horizontal="center"/>
    </xf>
    <xf numFmtId="166" fontId="2" fillId="14" borderId="2" xfId="4" applyNumberFormat="1" applyFont="1" applyFill="1" applyBorder="1" applyAlignment="1">
      <alignment horizontal="center"/>
    </xf>
    <xf numFmtId="166" fontId="2" fillId="14" borderId="5" xfId="4" applyNumberFormat="1" applyFont="1" applyFill="1" applyBorder="1" applyAlignment="1">
      <alignment horizontal="center"/>
    </xf>
    <xf numFmtId="166"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6" fontId="2" fillId="15" borderId="20" xfId="4" applyNumberFormat="1" applyFont="1" applyFill="1" applyBorder="1" applyAlignment="1">
      <alignment horizontal="center"/>
    </xf>
    <xf numFmtId="166" fontId="2" fillId="15" borderId="21" xfId="4" applyNumberFormat="1" applyFont="1" applyFill="1" applyBorder="1" applyAlignment="1">
      <alignment horizontal="center"/>
    </xf>
    <xf numFmtId="166" fontId="2" fillId="16" borderId="1" xfId="4" applyNumberFormat="1" applyFont="1" applyFill="1" applyBorder="1" applyAlignment="1">
      <alignment horizontal="center"/>
    </xf>
    <xf numFmtId="166"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6" fontId="2" fillId="2" borderId="1" xfId="4" applyNumberFormat="1" applyFont="1" applyFill="1" applyBorder="1" applyAlignment="1">
      <alignment horizontal="center"/>
    </xf>
    <xf numFmtId="166"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6" fontId="2" fillId="14" borderId="4" xfId="4" applyNumberFormat="1" applyFont="1" applyFill="1" applyBorder="1" applyAlignment="1">
      <alignment horizontal="center"/>
    </xf>
    <xf numFmtId="0" fontId="7" fillId="13" borderId="4" xfId="1" applyFont="1" applyFill="1" applyBorder="1" applyAlignment="1">
      <alignment horizontal="center"/>
    </xf>
    <xf numFmtId="166"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6" fontId="2" fillId="16" borderId="4" xfId="4" applyNumberFormat="1" applyFont="1" applyFill="1" applyBorder="1" applyAlignment="1">
      <alignment horizontal="center"/>
    </xf>
    <xf numFmtId="166"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4000000}"/>
    <cellStyle name="Normal 2 2" xfId="7" xr:uid="{00000000-0005-0000-0000-000005000000}"/>
    <cellStyle name="Normal 6" xfId="8" xr:uid="{00000000-0005-0000-0000-000006000000}"/>
    <cellStyle name="Percent" xfId="9" builtinId="5"/>
    <cellStyle name="Percent 2" xfId="3" xr:uid="{00000000-0005-0000-0000-000008000000}"/>
    <cellStyle name="Percent 2 2" xfId="5" xr:uid="{00000000-0005-0000-0000-000009000000}"/>
  </cellStyles>
  <dxfs count="1890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00000000-0016-0000-0000-000000000000}"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100-000001000000}" autoFormatId="16" applyNumberFormats="0" applyBorderFormats="0" applyFontFormats="0" applyPatternFormats="0" applyAlignmentFormats="0" applyWidthHeightFormats="0">
  <queryTableRefresh nextId="49">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5" name="2021 Net Profit Forecast  (ล้านบาท) ณ ก.ย.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6" name="2022 Net Profit Forecast  (ล้านบาท) ณ ก.ย.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amChart" displayName="SiamChart" ref="A1:X765" tableType="queryTable" totalsRowShown="0">
  <autoFilter ref="A1:X765" xr:uid="{00000000-0009-0000-0100-000001000000}"/>
  <tableColumns count="24">
    <tableColumn id="25" xr3:uid="{00000000-0010-0000-0000-000019000000}" uniqueName="25" name="Name" queryTableFieldId="1" dataDxfId="7"/>
    <tableColumn id="2" xr3:uid="{00000000-0010-0000-0000-000002000000}" uniqueName="2" name="No." queryTableFieldId="2"/>
    <tableColumn id="3" xr3:uid="{00000000-0010-0000-0000-000003000000}" uniqueName="3" name="Links" queryTableFieldId="3" dataDxfId="6"/>
    <tableColumn id="4" xr3:uid="{00000000-0010-0000-0000-000004000000}" uniqueName="4" name="Sign" queryTableFieldId="4" dataDxfId="5"/>
    <tableColumn id="5" xr3:uid="{00000000-0010-0000-0000-000005000000}" uniqueName="5" name="Last" queryTableFieldId="5"/>
    <tableColumn id="6" xr3:uid="{00000000-0010-0000-0000-000006000000}" uniqueName="6" name="Chg%" queryTableFieldId="6"/>
    <tableColumn id="7" xr3:uid="{00000000-0010-0000-0000-000007000000}" uniqueName="7" name="Volume" queryTableFieldId="7"/>
    <tableColumn id="8" xr3:uid="{00000000-0010-0000-0000-000008000000}" uniqueName="8" name="Value (k)" queryTableFieldId="8"/>
    <tableColumn id="9" xr3:uid="{00000000-0010-0000-0000-000009000000}" uniqueName="9" name="MCap (M)" queryTableFieldId="9"/>
    <tableColumn id="10" xr3:uid="{00000000-0010-0000-0000-00000A000000}" uniqueName="10" name="P/E" queryTableFieldId="10"/>
    <tableColumn id="11" xr3:uid="{00000000-0010-0000-0000-00000B000000}" uniqueName="11" name="P/BV" queryTableFieldId="11" dataDxfId="4"/>
    <tableColumn id="12" xr3:uid="{00000000-0010-0000-0000-00000C000000}" uniqueName="12" name="D/E" queryTableFieldId="12"/>
    <tableColumn id="13" xr3:uid="{00000000-0010-0000-0000-00000D000000}" uniqueName="13" name="DPS" queryTableFieldId="13" dataDxfId="3"/>
    <tableColumn id="14" xr3:uid="{00000000-0010-0000-0000-00000E000000}" uniqueName="14" name="EPS" queryTableFieldId="14"/>
    <tableColumn id="15" xr3:uid="{00000000-0010-0000-0000-00000F000000}" uniqueName="15" name="ROA%" queryTableFieldId="15"/>
    <tableColumn id="16" xr3:uid="{00000000-0010-0000-0000-000010000000}" uniqueName="16" name="ROE%" queryTableFieldId="16"/>
    <tableColumn id="17" xr3:uid="{00000000-0010-0000-0000-000011000000}" uniqueName="17" name="NPM%" queryTableFieldId="17"/>
    <tableColumn id="18" xr3:uid="{00000000-0010-0000-0000-000012000000}" uniqueName="18" name="Yield%" queryTableFieldId="18" dataDxfId="2"/>
    <tableColumn id="19" xr3:uid="{00000000-0010-0000-0000-000013000000}" uniqueName="19" name="FFloat%" queryTableFieldId="19"/>
    <tableColumn id="20" xr3:uid="{00000000-0010-0000-0000-000014000000}" uniqueName="20" name="MG%" queryTableFieldId="20" dataDxfId="1"/>
    <tableColumn id="21" xr3:uid="{00000000-0010-0000-0000-000015000000}" uniqueName="21" name="Magic1" queryTableFieldId="21"/>
    <tableColumn id="22" xr3:uid="{00000000-0010-0000-0000-000016000000}" uniqueName="22" name="Magic2" queryTableFieldId="22"/>
    <tableColumn id="23" xr3:uid="{00000000-0010-0000-0000-000017000000}" uniqueName="23" name="PEG" queryTableFieldId="23"/>
    <tableColumn id="24" xr3:uid="{00000000-0010-0000-0000-000018000000}"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SettradeIAA_Concensus4" displayName="SettradeIAA_Concensus4" ref="A1:N268" tableType="queryTable" totalsRowShown="0">
  <autoFilter ref="A1:N268" xr:uid="{00000000-0009-0000-0100-000003000000}"/>
  <sortState xmlns:xlrd2="http://schemas.microsoft.com/office/spreadsheetml/2017/richdata2" ref="A2:N268">
    <sortCondition ref="A1:A268"/>
  </sortState>
  <tableColumns count="14">
    <tableColumn id="15" xr3:uid="{00000000-0010-0000-0100-00000F000000}" uniqueName="15" name="Net Profit/ Valuation หมวด/หุ้น**** ยอดรวมทุกหมวด QoQ% YoY%" queryTableFieldId="1" dataDxfId="18903" dataCellStyle="Normal 6"/>
    <tableColumn id="16" xr3:uid="{00000000-0010-0000-0100-000010000000}" uniqueName="16" name="2020 Actual Net Profit (ล้านบาท) - - -*" queryTableFieldId="15" dataDxfId="18902" dataCellStyle="Normal 6"/>
    <tableColumn id="18" xr3:uid="{00000000-0010-0000-0100-000012000000}" uniqueName="18" name="2021 Net Profit Forecast  (ล้านบาท) ณ ธ.ค. 20 - - -" queryTableFieldId="17" dataDxfId="18901" dataCellStyle="Normal 6"/>
    <tableColumn id="19" xr3:uid="{00000000-0010-0000-0100-000013000000}" uniqueName="19" name="2021 Net Profit Forecast  (ล้านบาท) ณ มี.ค. 21 - - -" queryTableFieldId="18" dataDxfId="18900" dataCellStyle="Normal 6"/>
    <tableColumn id="1" xr3:uid="{00000000-0010-0000-0100-000001000000}" uniqueName="1" name="2021 Net Profit Forecast  (ล้านบาท) ณ มิ.ย. 21 - - -" queryTableFieldId="33" dataDxfId="18899" dataCellStyle="Normal 6"/>
    <tableColumn id="2" xr3:uid="{00000000-0010-0000-0100-000002000000}" uniqueName="2" name="2021 Net Profit Forecast  (ล้านบาท) ณ ก.ย. 21 - -** -" queryTableFieldId="45" dataDxfId="18898" dataCellStyle="Normal 6"/>
    <tableColumn id="22" xr3:uid="{00000000-0010-0000-0100-000016000000}" uniqueName="22" name="2022 Net Profit Forecast  (ล้านบาท) ณ ธ.ค. 21 - - -" queryTableFieldId="21" dataDxfId="18897" dataCellStyle="Normal 6"/>
    <tableColumn id="23" xr3:uid="{00000000-0010-0000-0100-000017000000}" uniqueName="23" name="2022 Net Profit Forecast  (ล้านบาท) ณ มี.ค. 22 - - -" queryTableFieldId="22" dataDxfId="18896" dataCellStyle="Normal 6"/>
    <tableColumn id="3" xr3:uid="{00000000-0010-0000-0100-000003000000}" uniqueName="3" name="2022 Net Profit Forecast  (ล้านบาท) ณ มิ.ย. 22 - - -" queryTableFieldId="35" dataDxfId="18895" dataCellStyle="Normal 6"/>
    <tableColumn id="4" xr3:uid="{00000000-0010-0000-0100-000004000000}" uniqueName="4" name="2022 Net Profit Forecast  (ล้านบาท) ณ ก.ย. 22 - -** -" queryTableFieldId="46" dataDxfId="18894" dataCellStyle="Normal 6"/>
    <tableColumn id="11" xr3:uid="{00000000-0010-0000-0100-00000B000000}" uniqueName="11" name="Valuation Forecast 21P/E***" queryTableFieldId="11" dataDxfId="18893" dataCellStyle="Normal 6"/>
    <tableColumn id="12" xr3:uid="{00000000-0010-0000-0100-00000C000000}" uniqueName="12" name="Valuation Forecast 21P/BV***" queryTableFieldId="12" dataDxfId="18892" dataCellStyle="Normal 6"/>
    <tableColumn id="13" xr3:uid="{00000000-0010-0000-0100-00000D000000}" uniqueName="13" name="Valuation Forecast 21DIV" queryTableFieldId="13" dataDxfId="18891" dataCellStyle="Normal 6"/>
    <tableColumn id="14" xr3:uid="{00000000-0010-0000-0100-00000E000000}" uniqueName="14" name="Valuation Forecast Target Price" queryTableFieldId="14" dataDxfId="18890"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X765"/>
  <sheetViews>
    <sheetView topLeftCell="A135" workbookViewId="0">
      <selection activeCell="I150" sqref="I150"/>
    </sheetView>
  </sheetViews>
  <sheetFormatPr defaultRowHeight="13.8" x14ac:dyDescent="0.25"/>
  <cols>
    <col min="1" max="1" width="9.59765625" bestFit="1" customWidth="1"/>
    <col min="2" max="2" width="5.8984375" bestFit="1" customWidth="1"/>
    <col min="3" max="3" width="10.796875" bestFit="1" customWidth="1"/>
    <col min="4" max="4" width="8.09765625" bestFit="1" customWidth="1"/>
    <col min="5" max="5" width="6.19921875" bestFit="1" customWidth="1"/>
    <col min="6" max="6" width="8.09765625" bestFit="1" customWidth="1"/>
    <col min="7" max="8" width="10.8984375" bestFit="1" customWidth="1"/>
    <col min="9" max="9" width="11.796875" bestFit="1" customWidth="1"/>
    <col min="10" max="10" width="7.8984375" bestFit="1" customWidth="1"/>
    <col min="11" max="11" width="6.8984375" bestFit="1" customWidth="1"/>
    <col min="12" max="12" width="6.5" bestFit="1" customWidth="1"/>
    <col min="13" max="13" width="6.09765625" bestFit="1" customWidth="1"/>
    <col min="14" max="14" width="5.8984375" bestFit="1" customWidth="1"/>
    <col min="15" max="15" width="8.19921875" bestFit="1" customWidth="1"/>
    <col min="16" max="17" width="8.5" bestFit="1" customWidth="1"/>
    <col min="18" max="18" width="8.69921875" bestFit="1" customWidth="1"/>
    <col min="19" max="19" width="9.5" bestFit="1" customWidth="1"/>
    <col min="20" max="20" width="7.5" bestFit="1" customWidth="1"/>
    <col min="21" max="22" width="9.5" bestFit="1" customWidth="1"/>
    <col min="23" max="23" width="7.5" bestFit="1" customWidth="1"/>
    <col min="24" max="24" width="5.796875" bestFit="1" customWidth="1"/>
  </cols>
  <sheetData>
    <row r="1" spans="1:24" x14ac:dyDescent="0.25">
      <c r="A1" s="130" t="s">
        <v>890</v>
      </c>
      <c r="B1" s="130" t="s">
        <v>806</v>
      </c>
      <c r="C1" s="130" t="s">
        <v>807</v>
      </c>
      <c r="D1" s="130" t="s">
        <v>808</v>
      </c>
      <c r="E1" s="130" t="s">
        <v>809</v>
      </c>
      <c r="F1" s="130" t="s">
        <v>810</v>
      </c>
      <c r="G1" s="130" t="s">
        <v>811</v>
      </c>
      <c r="H1" s="130" t="s">
        <v>812</v>
      </c>
      <c r="I1" s="130" t="s">
        <v>813</v>
      </c>
      <c r="J1" s="130" t="s">
        <v>52</v>
      </c>
      <c r="K1" s="130" t="s">
        <v>51</v>
      </c>
      <c r="L1" s="130" t="s">
        <v>814</v>
      </c>
      <c r="M1" s="130" t="s">
        <v>815</v>
      </c>
      <c r="N1" s="130" t="s">
        <v>45</v>
      </c>
      <c r="O1" s="130" t="s">
        <v>816</v>
      </c>
      <c r="P1" s="130" t="s">
        <v>817</v>
      </c>
      <c r="Q1" s="130" t="s">
        <v>818</v>
      </c>
      <c r="R1" s="130" t="s">
        <v>819</v>
      </c>
      <c r="S1" s="130" t="s">
        <v>820</v>
      </c>
      <c r="T1" s="130" t="s">
        <v>821</v>
      </c>
      <c r="U1" s="130" t="s">
        <v>822</v>
      </c>
      <c r="V1" s="130" t="s">
        <v>823</v>
      </c>
      <c r="W1" s="130" t="s">
        <v>824</v>
      </c>
      <c r="X1" s="130" t="s">
        <v>825</v>
      </c>
    </row>
    <row r="2" spans="1:24" x14ac:dyDescent="0.25">
      <c r="A2" s="130" t="s">
        <v>826</v>
      </c>
      <c r="B2" s="130"/>
      <c r="C2" s="130"/>
      <c r="D2" s="130"/>
      <c r="E2" s="130">
        <v>19.14</v>
      </c>
      <c r="F2" s="130">
        <v>0.77</v>
      </c>
      <c r="G2" s="130">
        <v>19922320.5</v>
      </c>
      <c r="H2" s="130">
        <v>95002.19</v>
      </c>
      <c r="I2" s="130">
        <v>24801.97</v>
      </c>
      <c r="J2" s="130">
        <v>62.79</v>
      </c>
      <c r="K2" s="130" t="s">
        <v>1029</v>
      </c>
      <c r="L2" s="130">
        <v>0.57999999999999996</v>
      </c>
      <c r="M2" s="130" t="s">
        <v>899</v>
      </c>
      <c r="N2" s="130">
        <v>1.54</v>
      </c>
      <c r="O2" s="130">
        <v>5.67</v>
      </c>
      <c r="P2" s="130">
        <v>2.46</v>
      </c>
      <c r="Q2" s="130">
        <v>-12.95</v>
      </c>
      <c r="R2" s="130" t="s">
        <v>1029</v>
      </c>
      <c r="S2" s="130">
        <v>40.880000000000003</v>
      </c>
      <c r="T2" s="130"/>
      <c r="U2" s="130">
        <v>564.79</v>
      </c>
      <c r="V2" s="130">
        <v>563.41999999999996</v>
      </c>
      <c r="W2" s="130">
        <v>-1.02</v>
      </c>
      <c r="X2" s="130"/>
    </row>
    <row r="3" spans="1:24" x14ac:dyDescent="0.25">
      <c r="A3" s="130" t="s">
        <v>785</v>
      </c>
      <c r="B3" s="130">
        <v>1</v>
      </c>
      <c r="C3" s="130" t="s">
        <v>892</v>
      </c>
      <c r="D3" s="130" t="s">
        <v>6</v>
      </c>
      <c r="E3" s="130">
        <v>6.4</v>
      </c>
      <c r="F3" s="130">
        <v>2.4</v>
      </c>
      <c r="G3" s="130">
        <v>847400</v>
      </c>
      <c r="H3" s="130">
        <v>5410</v>
      </c>
      <c r="I3" s="130">
        <v>3200</v>
      </c>
      <c r="J3" s="130">
        <v>4.41</v>
      </c>
      <c r="K3" s="130" t="s">
        <v>1014</v>
      </c>
      <c r="L3" s="130"/>
      <c r="M3" s="130" t="s">
        <v>931</v>
      </c>
      <c r="N3" s="130">
        <v>1.45</v>
      </c>
      <c r="O3" s="130">
        <v>40.31</v>
      </c>
      <c r="P3" s="130">
        <v>38.979999999999997</v>
      </c>
      <c r="Q3" s="130">
        <v>15.65</v>
      </c>
      <c r="R3" s="130" t="s">
        <v>1069</v>
      </c>
      <c r="S3" s="130">
        <v>58.11</v>
      </c>
      <c r="T3" s="130"/>
      <c r="U3" s="130">
        <v>27</v>
      </c>
      <c r="V3" s="130">
        <v>13</v>
      </c>
      <c r="W3" s="130">
        <v>0.02</v>
      </c>
      <c r="X3" s="130"/>
    </row>
    <row r="4" spans="1:24" x14ac:dyDescent="0.25">
      <c r="A4" s="130" t="s">
        <v>827</v>
      </c>
      <c r="B4" s="130">
        <v>2</v>
      </c>
      <c r="C4" s="130" t="s">
        <v>895</v>
      </c>
      <c r="D4" s="130" t="s">
        <v>6</v>
      </c>
      <c r="E4" s="130">
        <v>69.5</v>
      </c>
      <c r="F4" s="130">
        <v>0.36</v>
      </c>
      <c r="G4" s="130">
        <v>700</v>
      </c>
      <c r="H4" s="130">
        <v>48</v>
      </c>
      <c r="I4" s="130">
        <v>5449</v>
      </c>
      <c r="J4" s="130">
        <v>49.18</v>
      </c>
      <c r="K4" s="130" t="s">
        <v>3365</v>
      </c>
      <c r="L4" s="130"/>
      <c r="M4" s="130" t="s">
        <v>894</v>
      </c>
      <c r="N4" s="130">
        <v>1.41</v>
      </c>
      <c r="O4" s="130">
        <v>-3.08</v>
      </c>
      <c r="P4" s="130">
        <v>5.28</v>
      </c>
      <c r="Q4" s="130">
        <v>3.29</v>
      </c>
      <c r="R4" s="130" t="s">
        <v>1049</v>
      </c>
      <c r="S4" s="130">
        <v>2.1</v>
      </c>
      <c r="T4" s="130"/>
      <c r="U4" s="130">
        <v>919</v>
      </c>
      <c r="V4" s="130"/>
      <c r="W4" s="130"/>
      <c r="X4" s="130"/>
    </row>
    <row r="5" spans="1:24" x14ac:dyDescent="0.25">
      <c r="A5" s="130" t="s">
        <v>784</v>
      </c>
      <c r="B5" s="130">
        <v>3</v>
      </c>
      <c r="C5" s="130" t="s">
        <v>892</v>
      </c>
      <c r="D5" s="130" t="s">
        <v>6</v>
      </c>
      <c r="E5" s="130">
        <v>1.59</v>
      </c>
      <c r="F5" s="130">
        <v>0</v>
      </c>
      <c r="G5" s="130">
        <v>36374100</v>
      </c>
      <c r="H5" s="130">
        <v>57842</v>
      </c>
      <c r="I5" s="130">
        <v>8177</v>
      </c>
      <c r="J5" s="130">
        <v>39.35</v>
      </c>
      <c r="K5" s="130" t="s">
        <v>3523</v>
      </c>
      <c r="L5" s="130"/>
      <c r="M5" s="130"/>
      <c r="N5" s="130">
        <v>0.04</v>
      </c>
      <c r="O5" s="130">
        <v>7.7</v>
      </c>
      <c r="P5" s="130">
        <v>10.199999999999999</v>
      </c>
      <c r="Q5" s="130">
        <v>37.44</v>
      </c>
      <c r="R5" s="130"/>
      <c r="S5" s="130">
        <v>66.55</v>
      </c>
      <c r="T5" s="130"/>
      <c r="U5" s="130">
        <v>743</v>
      </c>
      <c r="V5" s="130">
        <v>714</v>
      </c>
      <c r="W5" s="130">
        <v>-0.28999999999999998</v>
      </c>
      <c r="X5" s="130"/>
    </row>
    <row r="6" spans="1:24" x14ac:dyDescent="0.25">
      <c r="A6" s="130" t="s">
        <v>783</v>
      </c>
      <c r="B6" s="130">
        <v>4</v>
      </c>
      <c r="C6" s="130" t="s">
        <v>892</v>
      </c>
      <c r="D6" s="130" t="s">
        <v>6</v>
      </c>
      <c r="E6" s="130">
        <v>5.15</v>
      </c>
      <c r="F6" s="130">
        <v>0</v>
      </c>
      <c r="G6" s="130">
        <v>42400</v>
      </c>
      <c r="H6" s="130">
        <v>216</v>
      </c>
      <c r="I6" s="130">
        <v>5047</v>
      </c>
      <c r="J6" s="130">
        <v>53.26</v>
      </c>
      <c r="K6" s="130" t="s">
        <v>974</v>
      </c>
      <c r="L6" s="130"/>
      <c r="M6" s="130" t="s">
        <v>899</v>
      </c>
      <c r="N6" s="130">
        <v>0.1</v>
      </c>
      <c r="O6" s="130">
        <v>3.99</v>
      </c>
      <c r="P6" s="130">
        <v>2.77</v>
      </c>
      <c r="Q6" s="130">
        <v>-4.93</v>
      </c>
      <c r="R6" s="130" t="s">
        <v>979</v>
      </c>
      <c r="S6" s="130">
        <v>25.86</v>
      </c>
      <c r="T6" s="130"/>
      <c r="U6" s="130">
        <v>998</v>
      </c>
      <c r="V6" s="130">
        <v>935</v>
      </c>
      <c r="W6" s="130">
        <v>-0.19</v>
      </c>
      <c r="X6" s="130"/>
    </row>
    <row r="7" spans="1:24" x14ac:dyDescent="0.25">
      <c r="A7" s="130" t="s">
        <v>782</v>
      </c>
      <c r="B7" s="130">
        <v>5</v>
      </c>
      <c r="C7" s="130" t="s">
        <v>901</v>
      </c>
      <c r="D7" s="130" t="s">
        <v>82</v>
      </c>
      <c r="E7" s="130">
        <v>1.5</v>
      </c>
      <c r="F7" s="130">
        <v>0</v>
      </c>
      <c r="G7" s="130">
        <v>0</v>
      </c>
      <c r="H7" s="130">
        <v>0</v>
      </c>
      <c r="I7" s="130">
        <v>1685</v>
      </c>
      <c r="J7" s="130"/>
      <c r="K7" s="130" t="s">
        <v>902</v>
      </c>
      <c r="L7" s="130">
        <v>1.74</v>
      </c>
      <c r="M7" s="130"/>
      <c r="N7" s="130">
        <v>0.05</v>
      </c>
      <c r="O7" s="130">
        <v>12.37</v>
      </c>
      <c r="P7" s="130">
        <v>19.82</v>
      </c>
      <c r="Q7" s="130">
        <v>21.63</v>
      </c>
      <c r="R7" s="130"/>
      <c r="S7" s="130">
        <v>20.6</v>
      </c>
      <c r="T7" s="130"/>
      <c r="U7" s="130"/>
      <c r="V7" s="130"/>
      <c r="W7" s="130"/>
      <c r="X7" s="130"/>
    </row>
    <row r="8" spans="1:24" x14ac:dyDescent="0.25">
      <c r="A8" s="130" t="s">
        <v>781</v>
      </c>
      <c r="B8" s="130">
        <v>6</v>
      </c>
      <c r="C8" s="130" t="s">
        <v>892</v>
      </c>
      <c r="D8" s="130" t="s">
        <v>6</v>
      </c>
      <c r="E8" s="130">
        <v>2.9</v>
      </c>
      <c r="F8" s="130">
        <v>-0.68</v>
      </c>
      <c r="G8" s="130">
        <v>43260300</v>
      </c>
      <c r="H8" s="130">
        <v>125138</v>
      </c>
      <c r="I8" s="130">
        <v>14065</v>
      </c>
      <c r="J8" s="130"/>
      <c r="K8" s="130" t="s">
        <v>910</v>
      </c>
      <c r="L8" s="130"/>
      <c r="M8" s="130"/>
      <c r="N8" s="130">
        <v>0</v>
      </c>
      <c r="O8" s="130">
        <v>-15</v>
      </c>
      <c r="P8" s="130">
        <v>-47.69</v>
      </c>
      <c r="Q8" s="130">
        <v>-261.93</v>
      </c>
      <c r="R8" s="130"/>
      <c r="S8" s="130">
        <v>58.73</v>
      </c>
      <c r="T8" s="130"/>
      <c r="U8" s="130"/>
      <c r="V8" s="130"/>
      <c r="W8" s="130"/>
      <c r="X8" s="130"/>
    </row>
    <row r="9" spans="1:24" x14ac:dyDescent="0.25">
      <c r="A9" s="130" t="s">
        <v>780</v>
      </c>
      <c r="B9">
        <v>7</v>
      </c>
      <c r="C9" s="130" t="s">
        <v>892</v>
      </c>
      <c r="D9" s="130" t="s">
        <v>6</v>
      </c>
      <c r="E9">
        <v>5.55</v>
      </c>
      <c r="F9">
        <v>-1.77</v>
      </c>
      <c r="G9">
        <v>192800</v>
      </c>
      <c r="H9">
        <v>1090</v>
      </c>
      <c r="I9">
        <v>1356</v>
      </c>
      <c r="J9">
        <v>31.75</v>
      </c>
      <c r="K9" s="130" t="s">
        <v>981</v>
      </c>
      <c r="M9" s="130"/>
      <c r="N9">
        <v>0.17</v>
      </c>
      <c r="O9">
        <v>3.67</v>
      </c>
      <c r="P9">
        <v>4.47</v>
      </c>
      <c r="Q9">
        <v>2.88</v>
      </c>
      <c r="R9" s="130" t="s">
        <v>905</v>
      </c>
      <c r="S9">
        <v>27.66</v>
      </c>
      <c r="T9" s="130"/>
      <c r="U9">
        <v>875</v>
      </c>
      <c r="V9">
        <v>872</v>
      </c>
      <c r="W9">
        <v>-0.22</v>
      </c>
      <c r="X9" s="130"/>
    </row>
    <row r="10" spans="1:24" x14ac:dyDescent="0.25">
      <c r="A10" s="130" t="s">
        <v>779</v>
      </c>
      <c r="B10">
        <v>8</v>
      </c>
      <c r="C10" s="130" t="s">
        <v>901</v>
      </c>
      <c r="D10" s="130" t="s">
        <v>6</v>
      </c>
      <c r="E10">
        <v>1.56</v>
      </c>
      <c r="F10">
        <v>1.3</v>
      </c>
      <c r="G10">
        <v>819200</v>
      </c>
      <c r="H10">
        <v>1277</v>
      </c>
      <c r="I10">
        <v>468</v>
      </c>
      <c r="J10">
        <v>42.59</v>
      </c>
      <c r="K10" s="130" t="s">
        <v>910</v>
      </c>
      <c r="M10" s="130"/>
      <c r="N10">
        <v>0.04</v>
      </c>
      <c r="O10">
        <v>3.11</v>
      </c>
      <c r="P10">
        <v>3.65</v>
      </c>
      <c r="Q10">
        <v>1.25</v>
      </c>
      <c r="R10" s="130"/>
      <c r="S10">
        <v>34.68</v>
      </c>
      <c r="T10" s="130"/>
      <c r="U10">
        <v>952</v>
      </c>
      <c r="V10">
        <v>946</v>
      </c>
      <c r="W10">
        <v>-0.24</v>
      </c>
      <c r="X10" s="130"/>
    </row>
    <row r="11" spans="1:24" x14ac:dyDescent="0.25">
      <c r="A11" s="130" t="s">
        <v>778</v>
      </c>
      <c r="B11">
        <v>9</v>
      </c>
      <c r="C11" s="130" t="s">
        <v>892</v>
      </c>
      <c r="D11" s="130" t="s">
        <v>200</v>
      </c>
      <c r="E11">
        <v>1.68</v>
      </c>
      <c r="F11">
        <v>1.2</v>
      </c>
      <c r="G11">
        <v>943400</v>
      </c>
      <c r="H11">
        <v>1589</v>
      </c>
      <c r="I11">
        <v>532</v>
      </c>
      <c r="K11" s="130" t="s">
        <v>3385</v>
      </c>
      <c r="M11" s="130"/>
      <c r="N11">
        <v>0</v>
      </c>
      <c r="O11">
        <v>3.31</v>
      </c>
      <c r="P11">
        <v>-75.11</v>
      </c>
      <c r="Q11">
        <v>-6965.86</v>
      </c>
      <c r="R11" s="130"/>
      <c r="S11">
        <v>60.49</v>
      </c>
      <c r="T11" s="130"/>
      <c r="X11" s="130"/>
    </row>
    <row r="12" spans="1:24" x14ac:dyDescent="0.25">
      <c r="A12" s="130" t="s">
        <v>777</v>
      </c>
      <c r="B12">
        <v>10</v>
      </c>
      <c r="C12" s="130" t="s">
        <v>901</v>
      </c>
      <c r="D12" s="130" t="s">
        <v>6</v>
      </c>
      <c r="E12">
        <v>1.1299999999999999</v>
      </c>
      <c r="F12">
        <v>0.89</v>
      </c>
      <c r="G12">
        <v>5564800</v>
      </c>
      <c r="H12">
        <v>6245</v>
      </c>
      <c r="I12">
        <v>1518</v>
      </c>
      <c r="K12" s="130" t="s">
        <v>2717</v>
      </c>
      <c r="M12" s="130"/>
      <c r="N12">
        <v>0</v>
      </c>
      <c r="O12">
        <v>-1.95</v>
      </c>
      <c r="P12">
        <v>-8.4</v>
      </c>
      <c r="Q12">
        <v>-19.170000000000002</v>
      </c>
      <c r="R12" s="130"/>
      <c r="S12">
        <v>54.27</v>
      </c>
      <c r="T12" s="130"/>
      <c r="X12" s="130"/>
    </row>
    <row r="13" spans="1:24" x14ac:dyDescent="0.25">
      <c r="A13" s="130" t="s">
        <v>776</v>
      </c>
      <c r="B13">
        <v>11</v>
      </c>
      <c r="C13" s="130" t="s">
        <v>901</v>
      </c>
      <c r="D13" s="130" t="s">
        <v>6</v>
      </c>
      <c r="E13">
        <v>3.64</v>
      </c>
      <c r="F13">
        <v>-0.55000000000000004</v>
      </c>
      <c r="G13">
        <v>9853100</v>
      </c>
      <c r="H13">
        <v>35968</v>
      </c>
      <c r="I13">
        <v>37041</v>
      </c>
      <c r="J13">
        <v>26.62</v>
      </c>
      <c r="K13" s="130" t="s">
        <v>3542</v>
      </c>
      <c r="M13" s="130" t="s">
        <v>907</v>
      </c>
      <c r="N13">
        <v>0.14000000000000001</v>
      </c>
      <c r="O13">
        <v>9.59</v>
      </c>
      <c r="P13">
        <v>11.66</v>
      </c>
      <c r="Q13">
        <v>26.85</v>
      </c>
      <c r="R13" s="130" t="s">
        <v>1078</v>
      </c>
      <c r="S13">
        <v>22.62</v>
      </c>
      <c r="T13" s="130"/>
      <c r="U13">
        <v>605</v>
      </c>
      <c r="V13">
        <v>559</v>
      </c>
      <c r="X13" s="130"/>
    </row>
    <row r="14" spans="1:24" x14ac:dyDescent="0.25">
      <c r="A14" s="130" t="s">
        <v>775</v>
      </c>
      <c r="B14">
        <v>12</v>
      </c>
      <c r="C14" s="130" t="s">
        <v>901</v>
      </c>
      <c r="D14" s="130" t="s">
        <v>6</v>
      </c>
      <c r="E14">
        <v>2.68</v>
      </c>
      <c r="F14">
        <v>1.52</v>
      </c>
      <c r="G14">
        <v>606900</v>
      </c>
      <c r="H14">
        <v>1638</v>
      </c>
      <c r="I14">
        <v>1608</v>
      </c>
      <c r="J14">
        <v>49.01</v>
      </c>
      <c r="K14" s="130" t="s">
        <v>3359</v>
      </c>
      <c r="M14" s="130" t="s">
        <v>909</v>
      </c>
      <c r="N14">
        <v>0.05</v>
      </c>
      <c r="O14">
        <v>4.84</v>
      </c>
      <c r="P14">
        <v>5.05</v>
      </c>
      <c r="Q14">
        <v>1.86</v>
      </c>
      <c r="R14" s="130" t="s">
        <v>1053</v>
      </c>
      <c r="S14">
        <v>24.93</v>
      </c>
      <c r="T14" s="130"/>
      <c r="U14">
        <v>931</v>
      </c>
      <c r="V14">
        <v>895</v>
      </c>
      <c r="X14" s="130"/>
    </row>
    <row r="15" spans="1:24" x14ac:dyDescent="0.25">
      <c r="A15" s="130" t="s">
        <v>774</v>
      </c>
      <c r="B15">
        <v>13</v>
      </c>
      <c r="C15" s="130" t="s">
        <v>892</v>
      </c>
      <c r="D15" s="130" t="s">
        <v>6</v>
      </c>
      <c r="E15">
        <v>2.14</v>
      </c>
      <c r="F15">
        <v>0.94</v>
      </c>
      <c r="G15">
        <v>38147300</v>
      </c>
      <c r="H15">
        <v>82806</v>
      </c>
      <c r="I15">
        <v>1412</v>
      </c>
      <c r="J15">
        <v>12.53</v>
      </c>
      <c r="K15" s="130" t="s">
        <v>2720</v>
      </c>
      <c r="M15" s="130" t="s">
        <v>891</v>
      </c>
      <c r="N15">
        <v>0.17</v>
      </c>
      <c r="O15">
        <v>10.95</v>
      </c>
      <c r="P15">
        <v>17.68</v>
      </c>
      <c r="Q15">
        <v>7.91</v>
      </c>
      <c r="R15" s="130" t="s">
        <v>896</v>
      </c>
      <c r="S15">
        <v>36.47</v>
      </c>
      <c r="T15" s="130"/>
      <c r="U15">
        <v>292</v>
      </c>
      <c r="V15">
        <v>323</v>
      </c>
      <c r="W15">
        <v>-0.19</v>
      </c>
      <c r="X15" s="130"/>
    </row>
    <row r="16" spans="1:24" x14ac:dyDescent="0.25">
      <c r="A16" s="130" t="s">
        <v>828</v>
      </c>
      <c r="B16">
        <v>14</v>
      </c>
      <c r="C16" s="130" t="s">
        <v>895</v>
      </c>
      <c r="D16" s="130" t="s">
        <v>6</v>
      </c>
      <c r="E16">
        <v>24.9</v>
      </c>
      <c r="F16">
        <v>1.22</v>
      </c>
      <c r="G16">
        <v>84900</v>
      </c>
      <c r="H16">
        <v>2106</v>
      </c>
      <c r="I16">
        <v>3984</v>
      </c>
      <c r="J16">
        <v>43.33</v>
      </c>
      <c r="K16" s="130" t="s">
        <v>3600</v>
      </c>
      <c r="M16" s="130" t="s">
        <v>1029</v>
      </c>
      <c r="N16">
        <v>0.56999999999999995</v>
      </c>
      <c r="O16">
        <v>15.59</v>
      </c>
      <c r="P16">
        <v>15.76</v>
      </c>
      <c r="Q16">
        <v>19.420000000000002</v>
      </c>
      <c r="R16" s="130"/>
      <c r="S16">
        <v>37</v>
      </c>
      <c r="T16" s="130"/>
      <c r="U16">
        <v>629</v>
      </c>
      <c r="V16">
        <v>540</v>
      </c>
      <c r="X16" s="130"/>
    </row>
    <row r="17" spans="1:24" x14ac:dyDescent="0.25">
      <c r="A17" s="130" t="s">
        <v>773</v>
      </c>
      <c r="B17">
        <v>15</v>
      </c>
      <c r="C17" s="130" t="s">
        <v>892</v>
      </c>
      <c r="D17" s="130" t="s">
        <v>6</v>
      </c>
      <c r="E17">
        <v>188</v>
      </c>
      <c r="F17">
        <v>0</v>
      </c>
      <c r="G17">
        <v>2562300</v>
      </c>
      <c r="H17">
        <v>482352</v>
      </c>
      <c r="I17">
        <v>559098</v>
      </c>
      <c r="J17">
        <v>20.43</v>
      </c>
      <c r="K17" s="130" t="s">
        <v>3550</v>
      </c>
      <c r="M17" s="130" t="s">
        <v>2287</v>
      </c>
      <c r="N17">
        <v>9.1999999999999993</v>
      </c>
      <c r="O17">
        <v>10.41</v>
      </c>
      <c r="P17">
        <v>36.450000000000003</v>
      </c>
      <c r="Q17">
        <v>15.3</v>
      </c>
      <c r="R17" s="130" t="s">
        <v>3411</v>
      </c>
      <c r="S17">
        <v>36.22</v>
      </c>
      <c r="T17" s="130"/>
      <c r="U17">
        <v>307</v>
      </c>
      <c r="V17">
        <v>462</v>
      </c>
      <c r="W17">
        <v>-4.12</v>
      </c>
      <c r="X17" s="130"/>
    </row>
    <row r="18" spans="1:24" x14ac:dyDescent="0.25">
      <c r="A18" s="130" t="s">
        <v>772</v>
      </c>
      <c r="B18">
        <v>16</v>
      </c>
      <c r="C18" s="130" t="s">
        <v>892</v>
      </c>
      <c r="D18" s="130" t="s">
        <v>6</v>
      </c>
      <c r="E18">
        <v>192</v>
      </c>
      <c r="F18">
        <v>1.05</v>
      </c>
      <c r="G18">
        <v>323400</v>
      </c>
      <c r="H18">
        <v>61939</v>
      </c>
      <c r="I18">
        <v>48000</v>
      </c>
      <c r="J18">
        <v>11.93</v>
      </c>
      <c r="K18" s="130" t="s">
        <v>912</v>
      </c>
      <c r="M18" s="130" t="s">
        <v>964</v>
      </c>
      <c r="N18">
        <v>16.09</v>
      </c>
      <c r="O18">
        <v>8.08</v>
      </c>
      <c r="P18">
        <v>24.19</v>
      </c>
      <c r="Q18">
        <v>19.100000000000001</v>
      </c>
      <c r="R18" s="130" t="s">
        <v>2984</v>
      </c>
      <c r="S18">
        <v>30.86</v>
      </c>
      <c r="T18" s="130"/>
      <c r="U18">
        <v>213</v>
      </c>
      <c r="V18">
        <v>398</v>
      </c>
      <c r="W18">
        <v>1.38</v>
      </c>
      <c r="X18" s="130"/>
    </row>
    <row r="19" spans="1:24" x14ac:dyDescent="0.25">
      <c r="A19" s="130" t="s">
        <v>771</v>
      </c>
      <c r="B19">
        <v>17</v>
      </c>
      <c r="C19" s="130" t="s">
        <v>892</v>
      </c>
      <c r="D19" s="130" t="s">
        <v>6</v>
      </c>
      <c r="E19">
        <v>1.3</v>
      </c>
      <c r="F19">
        <v>-1.52</v>
      </c>
      <c r="G19">
        <v>12545800</v>
      </c>
      <c r="H19">
        <v>16408</v>
      </c>
      <c r="I19">
        <v>2080</v>
      </c>
      <c r="J19">
        <v>42.01</v>
      </c>
      <c r="K19" s="130" t="s">
        <v>3433</v>
      </c>
      <c r="L19">
        <v>3.18</v>
      </c>
      <c r="M19" s="130"/>
      <c r="N19">
        <v>0.03</v>
      </c>
      <c r="O19">
        <v>4.97</v>
      </c>
      <c r="P19">
        <v>9.15</v>
      </c>
      <c r="Q19">
        <v>26.75</v>
      </c>
      <c r="R19" s="130" t="s">
        <v>3409</v>
      </c>
      <c r="S19">
        <v>20.6</v>
      </c>
      <c r="T19" s="130"/>
      <c r="U19">
        <v>782</v>
      </c>
      <c r="V19">
        <v>866</v>
      </c>
      <c r="W19">
        <v>0.01</v>
      </c>
      <c r="X19" s="130"/>
    </row>
    <row r="20" spans="1:24" x14ac:dyDescent="0.25">
      <c r="A20" s="130" t="s">
        <v>770</v>
      </c>
      <c r="B20">
        <v>18</v>
      </c>
      <c r="C20" s="130" t="s">
        <v>901</v>
      </c>
      <c r="D20" s="130" t="s">
        <v>6</v>
      </c>
      <c r="E20">
        <v>12.1</v>
      </c>
      <c r="F20">
        <v>0</v>
      </c>
      <c r="G20">
        <v>2700</v>
      </c>
      <c r="H20">
        <v>32</v>
      </c>
      <c r="I20">
        <v>551</v>
      </c>
      <c r="J20">
        <v>13.46</v>
      </c>
      <c r="K20" s="130" t="s">
        <v>1043</v>
      </c>
      <c r="M20" s="130"/>
      <c r="N20">
        <v>0.9</v>
      </c>
      <c r="O20">
        <v>2.82</v>
      </c>
      <c r="P20">
        <v>3.47</v>
      </c>
      <c r="Q20">
        <v>5.23</v>
      </c>
      <c r="R20" s="130"/>
      <c r="S20">
        <v>38.89</v>
      </c>
      <c r="T20" s="130"/>
      <c r="U20">
        <v>674</v>
      </c>
      <c r="V20">
        <v>674</v>
      </c>
      <c r="W20">
        <v>-0.09</v>
      </c>
      <c r="X20" s="130"/>
    </row>
    <row r="21" spans="1:24" x14ac:dyDescent="0.25">
      <c r="A21" s="130" t="s">
        <v>769</v>
      </c>
      <c r="B21">
        <v>19</v>
      </c>
      <c r="C21" s="130" t="s">
        <v>892</v>
      </c>
      <c r="D21" s="130" t="s">
        <v>6</v>
      </c>
      <c r="E21">
        <v>3.08</v>
      </c>
      <c r="F21">
        <v>0.65</v>
      </c>
      <c r="G21">
        <v>5237800</v>
      </c>
      <c r="H21">
        <v>16180</v>
      </c>
      <c r="I21">
        <v>2978</v>
      </c>
      <c r="J21">
        <v>10.09</v>
      </c>
      <c r="K21" s="130" t="s">
        <v>3421</v>
      </c>
      <c r="M21" s="130" t="s">
        <v>914</v>
      </c>
      <c r="N21">
        <v>0.31</v>
      </c>
      <c r="O21">
        <v>7.01</v>
      </c>
      <c r="P21">
        <v>16.53</v>
      </c>
      <c r="Q21">
        <v>2.11</v>
      </c>
      <c r="R21" s="130" t="s">
        <v>3601</v>
      </c>
      <c r="S21">
        <v>44.39</v>
      </c>
      <c r="T21" s="130"/>
      <c r="U21">
        <v>247</v>
      </c>
      <c r="V21">
        <v>390</v>
      </c>
      <c r="W21">
        <v>0.28999999999999998</v>
      </c>
      <c r="X21" s="130"/>
    </row>
    <row r="22" spans="1:24" x14ac:dyDescent="0.25">
      <c r="A22" s="130" t="s">
        <v>768</v>
      </c>
      <c r="B22">
        <v>20</v>
      </c>
      <c r="C22" s="130" t="s">
        <v>892</v>
      </c>
      <c r="D22" s="130" t="s">
        <v>6</v>
      </c>
      <c r="E22">
        <v>21.5</v>
      </c>
      <c r="F22">
        <v>3.86</v>
      </c>
      <c r="G22">
        <v>3404300</v>
      </c>
      <c r="H22">
        <v>72523</v>
      </c>
      <c r="I22">
        <v>7629</v>
      </c>
      <c r="J22">
        <v>6.88</v>
      </c>
      <c r="K22" s="130" t="s">
        <v>916</v>
      </c>
      <c r="M22" s="130" t="s">
        <v>2294</v>
      </c>
      <c r="N22">
        <v>3.13</v>
      </c>
      <c r="O22">
        <v>7.03</v>
      </c>
      <c r="P22">
        <v>14.77</v>
      </c>
      <c r="Q22">
        <v>6.2</v>
      </c>
      <c r="R22" s="130" t="s">
        <v>2290</v>
      </c>
      <c r="S22">
        <v>49.07</v>
      </c>
      <c r="T22" s="130"/>
      <c r="U22">
        <v>214</v>
      </c>
      <c r="V22">
        <v>330</v>
      </c>
      <c r="W22">
        <v>0.32</v>
      </c>
      <c r="X22" s="130"/>
    </row>
    <row r="23" spans="1:24" x14ac:dyDescent="0.25">
      <c r="A23" s="130" t="s">
        <v>767</v>
      </c>
      <c r="B23">
        <v>21</v>
      </c>
      <c r="C23" s="130" t="s">
        <v>892</v>
      </c>
      <c r="D23" s="130" t="s">
        <v>6</v>
      </c>
      <c r="E23">
        <v>15.6</v>
      </c>
      <c r="F23">
        <v>-0.64</v>
      </c>
      <c r="G23">
        <v>19500</v>
      </c>
      <c r="H23">
        <v>304</v>
      </c>
      <c r="I23">
        <v>2339</v>
      </c>
      <c r="J23">
        <v>25.39</v>
      </c>
      <c r="K23" s="130" t="s">
        <v>1000</v>
      </c>
      <c r="L23">
        <v>0.19</v>
      </c>
      <c r="M23" s="130" t="s">
        <v>894</v>
      </c>
      <c r="N23">
        <v>0.61</v>
      </c>
      <c r="O23">
        <v>6.19</v>
      </c>
      <c r="P23">
        <v>5.81</v>
      </c>
      <c r="Q23">
        <v>5.9</v>
      </c>
      <c r="R23" s="130" t="s">
        <v>3409</v>
      </c>
      <c r="S23">
        <v>59.88</v>
      </c>
      <c r="T23" s="130"/>
      <c r="U23">
        <v>765</v>
      </c>
      <c r="V23">
        <v>684</v>
      </c>
      <c r="W23">
        <v>-2.2200000000000002</v>
      </c>
      <c r="X23" s="130"/>
    </row>
    <row r="24" spans="1:24" x14ac:dyDescent="0.25">
      <c r="A24" s="130" t="s">
        <v>766</v>
      </c>
      <c r="B24">
        <v>22</v>
      </c>
      <c r="C24" s="130" t="s">
        <v>892</v>
      </c>
      <c r="D24" s="130" t="s">
        <v>6</v>
      </c>
      <c r="E24">
        <v>7.95</v>
      </c>
      <c r="F24">
        <v>1.27</v>
      </c>
      <c r="G24">
        <v>728400</v>
      </c>
      <c r="H24">
        <v>5777</v>
      </c>
      <c r="I24">
        <v>5565</v>
      </c>
      <c r="J24">
        <v>9.18</v>
      </c>
      <c r="K24" s="130" t="s">
        <v>2975</v>
      </c>
      <c r="M24" s="130" t="s">
        <v>929</v>
      </c>
      <c r="N24">
        <v>0.87</v>
      </c>
      <c r="O24">
        <v>23.17</v>
      </c>
      <c r="P24">
        <v>24.23</v>
      </c>
      <c r="Q24">
        <v>7.9</v>
      </c>
      <c r="R24" s="130" t="s">
        <v>3496</v>
      </c>
      <c r="S24">
        <v>49.2</v>
      </c>
      <c r="T24" s="130"/>
      <c r="U24">
        <v>144</v>
      </c>
      <c r="V24">
        <v>97</v>
      </c>
      <c r="W24">
        <v>0.56999999999999995</v>
      </c>
      <c r="X24" s="130"/>
    </row>
    <row r="25" spans="1:24" x14ac:dyDescent="0.25">
      <c r="A25" s="130" t="s">
        <v>765</v>
      </c>
      <c r="B25">
        <v>23</v>
      </c>
      <c r="C25" s="130" t="s">
        <v>892</v>
      </c>
      <c r="D25" s="130" t="s">
        <v>6</v>
      </c>
      <c r="E25">
        <v>5.35</v>
      </c>
      <c r="F25">
        <v>3.88</v>
      </c>
      <c r="G25">
        <v>4483900</v>
      </c>
      <c r="H25">
        <v>23752</v>
      </c>
      <c r="I25">
        <v>6998</v>
      </c>
      <c r="J25">
        <v>14.14</v>
      </c>
      <c r="K25" s="130" t="s">
        <v>3602</v>
      </c>
      <c r="M25" s="130" t="s">
        <v>891</v>
      </c>
      <c r="N25">
        <v>0.38</v>
      </c>
      <c r="O25">
        <v>21</v>
      </c>
      <c r="P25">
        <v>24.98</v>
      </c>
      <c r="Q25">
        <v>6.54</v>
      </c>
      <c r="R25" s="130" t="s">
        <v>3377</v>
      </c>
      <c r="S25">
        <v>26</v>
      </c>
      <c r="T25" s="130"/>
      <c r="U25">
        <v>250</v>
      </c>
      <c r="V25">
        <v>215</v>
      </c>
      <c r="W25">
        <v>-0.18</v>
      </c>
      <c r="X25" s="130"/>
    </row>
    <row r="26" spans="1:24" x14ac:dyDescent="0.25">
      <c r="A26" s="130" t="s">
        <v>764</v>
      </c>
      <c r="B26">
        <v>24</v>
      </c>
      <c r="C26" s="130" t="s">
        <v>892</v>
      </c>
      <c r="D26" s="130" t="s">
        <v>6</v>
      </c>
      <c r="E26">
        <v>2.2000000000000002</v>
      </c>
      <c r="F26">
        <v>0</v>
      </c>
      <c r="G26">
        <v>608300</v>
      </c>
      <c r="H26">
        <v>1338</v>
      </c>
      <c r="I26">
        <v>13893</v>
      </c>
      <c r="J26">
        <v>1056.47</v>
      </c>
      <c r="K26" s="130" t="s">
        <v>3410</v>
      </c>
      <c r="M26" s="130" t="s">
        <v>921</v>
      </c>
      <c r="N26">
        <v>0</v>
      </c>
      <c r="O26">
        <v>1.84</v>
      </c>
      <c r="P26">
        <v>0.37</v>
      </c>
      <c r="Q26">
        <v>2.62</v>
      </c>
      <c r="R26" s="130" t="s">
        <v>918</v>
      </c>
      <c r="S26">
        <v>25.61</v>
      </c>
      <c r="T26" s="130"/>
      <c r="U26">
        <v>1112</v>
      </c>
      <c r="V26">
        <v>1102</v>
      </c>
      <c r="W26">
        <v>42.04</v>
      </c>
      <c r="X26" s="130"/>
    </row>
    <row r="27" spans="1:24" x14ac:dyDescent="0.25">
      <c r="A27" s="130" t="s">
        <v>763</v>
      </c>
      <c r="B27">
        <v>25</v>
      </c>
      <c r="C27" s="130" t="s">
        <v>892</v>
      </c>
      <c r="D27" s="130" t="s">
        <v>6</v>
      </c>
      <c r="E27">
        <v>40</v>
      </c>
      <c r="F27">
        <v>1.27</v>
      </c>
      <c r="G27">
        <v>3174200</v>
      </c>
      <c r="H27">
        <v>127102</v>
      </c>
      <c r="I27">
        <v>8253</v>
      </c>
      <c r="J27">
        <v>15.22</v>
      </c>
      <c r="K27" s="130" t="s">
        <v>3428</v>
      </c>
      <c r="M27" s="130" t="s">
        <v>1005</v>
      </c>
      <c r="N27">
        <v>2.63</v>
      </c>
      <c r="O27">
        <v>10.17</v>
      </c>
      <c r="P27">
        <v>19.309999999999999</v>
      </c>
      <c r="Q27">
        <v>6.61</v>
      </c>
      <c r="R27" s="130" t="s">
        <v>2750</v>
      </c>
      <c r="S27">
        <v>71.98</v>
      </c>
      <c r="T27" s="130"/>
      <c r="U27">
        <v>318</v>
      </c>
      <c r="V27">
        <v>395</v>
      </c>
      <c r="W27">
        <v>39.53</v>
      </c>
      <c r="X27" s="130"/>
    </row>
    <row r="28" spans="1:24" x14ac:dyDescent="0.25">
      <c r="A28" s="130" t="s">
        <v>762</v>
      </c>
      <c r="B28">
        <v>26</v>
      </c>
      <c r="C28" s="130" t="s">
        <v>892</v>
      </c>
      <c r="D28" s="130" t="s">
        <v>6</v>
      </c>
      <c r="E28">
        <v>19.399999999999999</v>
      </c>
      <c r="F28">
        <v>-0.51</v>
      </c>
      <c r="G28">
        <v>1553400</v>
      </c>
      <c r="H28">
        <v>30120</v>
      </c>
      <c r="I28">
        <v>8536</v>
      </c>
      <c r="J28">
        <v>14.44</v>
      </c>
      <c r="K28" s="130" t="s">
        <v>999</v>
      </c>
      <c r="L28">
        <v>1.03</v>
      </c>
      <c r="M28" s="130" t="s">
        <v>913</v>
      </c>
      <c r="N28">
        <v>1.34</v>
      </c>
      <c r="O28">
        <v>6.82</v>
      </c>
      <c r="P28">
        <v>13.81</v>
      </c>
      <c r="Q28">
        <v>6.17</v>
      </c>
      <c r="R28" s="130" t="s">
        <v>2287</v>
      </c>
      <c r="S28">
        <v>39.549999999999997</v>
      </c>
      <c r="T28" s="130"/>
      <c r="U28">
        <v>397</v>
      </c>
      <c r="V28">
        <v>502</v>
      </c>
      <c r="W28">
        <v>0.02</v>
      </c>
      <c r="X28" s="130"/>
    </row>
    <row r="29" spans="1:24" x14ac:dyDescent="0.25">
      <c r="A29" s="130" t="s">
        <v>761</v>
      </c>
      <c r="B29">
        <v>27</v>
      </c>
      <c r="C29" s="130" t="s">
        <v>892</v>
      </c>
      <c r="D29" s="130" t="s">
        <v>6</v>
      </c>
      <c r="E29">
        <v>0.63</v>
      </c>
      <c r="F29">
        <v>3.28</v>
      </c>
      <c r="G29">
        <v>254054400</v>
      </c>
      <c r="H29">
        <v>163353</v>
      </c>
      <c r="I29">
        <v>2903</v>
      </c>
      <c r="K29" s="130" t="s">
        <v>2822</v>
      </c>
      <c r="M29" s="130"/>
      <c r="N29">
        <v>0</v>
      </c>
      <c r="O29">
        <v>-12.12</v>
      </c>
      <c r="P29">
        <v>-15.23</v>
      </c>
      <c r="Q29">
        <v>-22.19</v>
      </c>
      <c r="R29" s="130"/>
      <c r="S29">
        <v>66.92</v>
      </c>
      <c r="T29" s="130"/>
      <c r="X29" s="130"/>
    </row>
    <row r="30" spans="1:24" x14ac:dyDescent="0.25">
      <c r="A30" s="130" t="s">
        <v>760</v>
      </c>
      <c r="B30">
        <v>28</v>
      </c>
      <c r="C30" s="130" t="s">
        <v>901</v>
      </c>
      <c r="D30" s="130" t="s">
        <v>6</v>
      </c>
      <c r="E30">
        <v>2.1</v>
      </c>
      <c r="F30">
        <v>0</v>
      </c>
      <c r="G30">
        <v>965800</v>
      </c>
      <c r="H30">
        <v>2040</v>
      </c>
      <c r="I30">
        <v>848</v>
      </c>
      <c r="J30">
        <v>13.56</v>
      </c>
      <c r="K30" s="130" t="s">
        <v>923</v>
      </c>
      <c r="M30" s="130" t="s">
        <v>907</v>
      </c>
      <c r="N30">
        <v>0.15</v>
      </c>
      <c r="O30">
        <v>11.67</v>
      </c>
      <c r="P30">
        <v>11.51</v>
      </c>
      <c r="Q30">
        <v>12.55</v>
      </c>
      <c r="R30" s="130" t="s">
        <v>946</v>
      </c>
      <c r="S30">
        <v>48.51</v>
      </c>
      <c r="T30" s="130"/>
      <c r="U30">
        <v>435</v>
      </c>
      <c r="V30">
        <v>326</v>
      </c>
      <c r="W30">
        <v>-2.5099999999999998</v>
      </c>
      <c r="X30" s="130"/>
    </row>
    <row r="31" spans="1:24" x14ac:dyDescent="0.25">
      <c r="A31" s="130" t="s">
        <v>759</v>
      </c>
      <c r="B31">
        <v>29</v>
      </c>
      <c r="C31" s="130" t="s">
        <v>892</v>
      </c>
      <c r="D31" s="130" t="s">
        <v>6</v>
      </c>
      <c r="E31">
        <v>1.07</v>
      </c>
      <c r="F31">
        <v>2.88</v>
      </c>
      <c r="G31">
        <v>21711000</v>
      </c>
      <c r="H31">
        <v>22910</v>
      </c>
      <c r="I31">
        <v>1575</v>
      </c>
      <c r="J31">
        <v>11.96</v>
      </c>
      <c r="K31" s="130" t="s">
        <v>1013</v>
      </c>
      <c r="M31" s="130"/>
      <c r="N31">
        <v>0.09</v>
      </c>
      <c r="O31">
        <v>9.7100000000000009</v>
      </c>
      <c r="P31">
        <v>11.96</v>
      </c>
      <c r="Q31">
        <v>5.42</v>
      </c>
      <c r="R31" s="130"/>
      <c r="S31">
        <v>64.849999999999994</v>
      </c>
      <c r="T31" s="130"/>
      <c r="U31">
        <v>390</v>
      </c>
      <c r="V31">
        <v>346</v>
      </c>
      <c r="W31">
        <v>-0.04</v>
      </c>
      <c r="X31" s="130"/>
    </row>
    <row r="32" spans="1:24" x14ac:dyDescent="0.25">
      <c r="A32" s="130" t="s">
        <v>758</v>
      </c>
      <c r="B32">
        <v>30</v>
      </c>
      <c r="C32" s="130" t="s">
        <v>901</v>
      </c>
      <c r="D32" s="130" t="s">
        <v>6</v>
      </c>
      <c r="E32">
        <v>2.88</v>
      </c>
      <c r="F32">
        <v>1.41</v>
      </c>
      <c r="G32">
        <v>4897500</v>
      </c>
      <c r="H32">
        <v>14030</v>
      </c>
      <c r="I32">
        <v>1934</v>
      </c>
      <c r="K32" s="130" t="s">
        <v>1051</v>
      </c>
      <c r="M32" s="130"/>
      <c r="N32">
        <v>0</v>
      </c>
      <c r="O32">
        <v>3.13</v>
      </c>
      <c r="P32">
        <v>-0.42</v>
      </c>
      <c r="Q32">
        <v>-4.54</v>
      </c>
      <c r="R32" s="130" t="s">
        <v>998</v>
      </c>
      <c r="S32">
        <v>27.52</v>
      </c>
      <c r="T32" s="130"/>
      <c r="X32" s="130"/>
    </row>
    <row r="33" spans="1:24" x14ac:dyDescent="0.25">
      <c r="A33" s="130" t="s">
        <v>757</v>
      </c>
      <c r="B33">
        <v>31</v>
      </c>
      <c r="C33" s="130" t="s">
        <v>892</v>
      </c>
      <c r="D33" s="130" t="s">
        <v>6</v>
      </c>
      <c r="E33">
        <v>1.81</v>
      </c>
      <c r="F33">
        <v>0</v>
      </c>
      <c r="G33">
        <v>706300</v>
      </c>
      <c r="H33">
        <v>1279</v>
      </c>
      <c r="I33">
        <v>1086</v>
      </c>
      <c r="J33">
        <v>37.74</v>
      </c>
      <c r="K33" s="130" t="s">
        <v>2163</v>
      </c>
      <c r="M33" s="130" t="s">
        <v>929</v>
      </c>
      <c r="N33">
        <v>0.05</v>
      </c>
      <c r="O33">
        <v>3.5</v>
      </c>
      <c r="P33">
        <v>3.5</v>
      </c>
      <c r="Q33">
        <v>4.76</v>
      </c>
      <c r="R33" s="130" t="s">
        <v>3447</v>
      </c>
      <c r="S33">
        <v>34.44</v>
      </c>
      <c r="T33" s="130"/>
      <c r="U33">
        <v>940</v>
      </c>
      <c r="V33">
        <v>917</v>
      </c>
      <c r="W33">
        <v>1.78</v>
      </c>
      <c r="X33" s="130"/>
    </row>
    <row r="34" spans="1:24" x14ac:dyDescent="0.25">
      <c r="A34" s="130" t="s">
        <v>756</v>
      </c>
      <c r="B34">
        <v>32</v>
      </c>
      <c r="C34" s="130" t="s">
        <v>901</v>
      </c>
      <c r="D34" s="130" t="s">
        <v>6</v>
      </c>
      <c r="E34">
        <v>2.7</v>
      </c>
      <c r="F34">
        <v>1.5</v>
      </c>
      <c r="G34">
        <v>779000</v>
      </c>
      <c r="H34">
        <v>2091</v>
      </c>
      <c r="I34">
        <v>3057</v>
      </c>
      <c r="J34">
        <v>1514.1</v>
      </c>
      <c r="K34" s="130" t="s">
        <v>955</v>
      </c>
      <c r="M34" s="130"/>
      <c r="N34">
        <v>0</v>
      </c>
      <c r="O34">
        <v>3.39</v>
      </c>
      <c r="P34">
        <v>0.12</v>
      </c>
      <c r="Q34">
        <v>-5.92</v>
      </c>
      <c r="R34" s="130" t="s">
        <v>3474</v>
      </c>
      <c r="S34">
        <v>29.63</v>
      </c>
      <c r="T34" s="130"/>
      <c r="U34">
        <v>1119</v>
      </c>
      <c r="V34">
        <v>1037</v>
      </c>
      <c r="W34">
        <v>-6.17</v>
      </c>
      <c r="X34" s="130"/>
    </row>
    <row r="35" spans="1:24" x14ac:dyDescent="0.25">
      <c r="A35" s="130" t="s">
        <v>755</v>
      </c>
      <c r="B35">
        <v>33</v>
      </c>
      <c r="C35" s="130" t="s">
        <v>901</v>
      </c>
      <c r="D35" s="130" t="s">
        <v>6</v>
      </c>
      <c r="E35">
        <v>178.5</v>
      </c>
      <c r="F35">
        <v>0</v>
      </c>
      <c r="G35">
        <v>0</v>
      </c>
      <c r="H35">
        <v>0</v>
      </c>
      <c r="I35">
        <v>7711</v>
      </c>
      <c r="J35">
        <v>11.57</v>
      </c>
      <c r="K35" s="130" t="s">
        <v>910</v>
      </c>
      <c r="L35">
        <v>0.14000000000000001</v>
      </c>
      <c r="M35" s="130" t="s">
        <v>930</v>
      </c>
      <c r="N35">
        <v>15.43</v>
      </c>
      <c r="O35">
        <v>12.17</v>
      </c>
      <c r="P35">
        <v>11.49</v>
      </c>
      <c r="Q35">
        <v>14.1</v>
      </c>
      <c r="R35" s="130" t="s">
        <v>3189</v>
      </c>
      <c r="S35">
        <v>21.37</v>
      </c>
      <c r="T35" s="130"/>
      <c r="U35">
        <v>389</v>
      </c>
      <c r="V35">
        <v>264</v>
      </c>
      <c r="W35">
        <v>20.81</v>
      </c>
      <c r="X35" s="130"/>
    </row>
    <row r="36" spans="1:24" x14ac:dyDescent="0.25">
      <c r="A36" s="130" t="s">
        <v>754</v>
      </c>
      <c r="B36">
        <v>34</v>
      </c>
      <c r="C36" s="130" t="s">
        <v>892</v>
      </c>
      <c r="D36" s="130" t="s">
        <v>6</v>
      </c>
      <c r="E36">
        <v>5.55</v>
      </c>
      <c r="F36">
        <v>0</v>
      </c>
      <c r="G36">
        <v>367300</v>
      </c>
      <c r="H36">
        <v>2036</v>
      </c>
      <c r="I36">
        <v>2874</v>
      </c>
      <c r="J36">
        <v>17.489999999999998</v>
      </c>
      <c r="K36" s="130" t="s">
        <v>2748</v>
      </c>
      <c r="M36" s="130" t="s">
        <v>931</v>
      </c>
      <c r="N36">
        <v>0.32</v>
      </c>
      <c r="O36">
        <v>6.35</v>
      </c>
      <c r="P36">
        <v>7.74</v>
      </c>
      <c r="Q36">
        <v>5.82</v>
      </c>
      <c r="R36" s="130" t="s">
        <v>1069</v>
      </c>
      <c r="S36">
        <v>35.340000000000003</v>
      </c>
      <c r="T36" s="130"/>
      <c r="U36">
        <v>604</v>
      </c>
      <c r="V36">
        <v>576</v>
      </c>
      <c r="W36">
        <v>0.46</v>
      </c>
      <c r="X36" s="130"/>
    </row>
    <row r="37" spans="1:24" x14ac:dyDescent="0.25">
      <c r="A37" s="130" t="s">
        <v>753</v>
      </c>
      <c r="B37">
        <v>35</v>
      </c>
      <c r="C37" s="130" t="s">
        <v>892</v>
      </c>
      <c r="D37" s="130" t="s">
        <v>6</v>
      </c>
      <c r="E37">
        <v>4.9000000000000004</v>
      </c>
      <c r="F37">
        <v>0</v>
      </c>
      <c r="G37">
        <v>1583400</v>
      </c>
      <c r="H37">
        <v>7759</v>
      </c>
      <c r="I37">
        <v>5075</v>
      </c>
      <c r="J37">
        <v>16.239999999999998</v>
      </c>
      <c r="K37" s="130" t="s">
        <v>3586</v>
      </c>
      <c r="L37">
        <v>1.43</v>
      </c>
      <c r="M37" s="130" t="s">
        <v>932</v>
      </c>
      <c r="N37">
        <v>0.3</v>
      </c>
      <c r="O37">
        <v>11.73</v>
      </c>
      <c r="P37">
        <v>21.02</v>
      </c>
      <c r="Q37">
        <v>41.32</v>
      </c>
      <c r="R37" s="130" t="s">
        <v>3483</v>
      </c>
      <c r="S37">
        <v>44.65</v>
      </c>
      <c r="T37" s="130"/>
      <c r="U37">
        <v>321</v>
      </c>
      <c r="V37">
        <v>373</v>
      </c>
      <c r="W37">
        <v>0.34</v>
      </c>
      <c r="X37" s="130"/>
    </row>
    <row r="38" spans="1:24" x14ac:dyDescent="0.25">
      <c r="A38" s="130" t="s">
        <v>752</v>
      </c>
      <c r="B38">
        <v>36</v>
      </c>
      <c r="C38" s="130" t="s">
        <v>892</v>
      </c>
      <c r="D38" s="130" t="s">
        <v>6</v>
      </c>
      <c r="E38">
        <v>6.35</v>
      </c>
      <c r="F38">
        <v>-0.78</v>
      </c>
      <c r="G38">
        <v>4400</v>
      </c>
      <c r="H38">
        <v>28</v>
      </c>
      <c r="I38">
        <v>6339</v>
      </c>
      <c r="J38">
        <v>15.13</v>
      </c>
      <c r="K38" s="130" t="s">
        <v>923</v>
      </c>
      <c r="M38" s="130" t="s">
        <v>934</v>
      </c>
      <c r="N38">
        <v>0.42</v>
      </c>
      <c r="O38">
        <v>7.93</v>
      </c>
      <c r="P38">
        <v>10.18</v>
      </c>
      <c r="Q38">
        <v>11.73</v>
      </c>
      <c r="R38" s="130" t="s">
        <v>3360</v>
      </c>
      <c r="S38">
        <v>18.059999999999999</v>
      </c>
      <c r="T38" s="130"/>
      <c r="U38">
        <v>499</v>
      </c>
      <c r="V38">
        <v>464</v>
      </c>
      <c r="W38">
        <v>-0.26</v>
      </c>
      <c r="X38" s="130"/>
    </row>
    <row r="39" spans="1:24" x14ac:dyDescent="0.25">
      <c r="A39" s="130" t="s">
        <v>751</v>
      </c>
      <c r="B39">
        <v>37</v>
      </c>
      <c r="C39" s="130" t="s">
        <v>892</v>
      </c>
      <c r="D39" s="130" t="s">
        <v>6</v>
      </c>
      <c r="E39">
        <v>20.6</v>
      </c>
      <c r="F39">
        <v>0.49</v>
      </c>
      <c r="G39">
        <v>8273500</v>
      </c>
      <c r="H39">
        <v>169331</v>
      </c>
      <c r="I39">
        <v>23690</v>
      </c>
      <c r="J39">
        <v>21.56</v>
      </c>
      <c r="K39" s="130" t="s">
        <v>2665</v>
      </c>
      <c r="M39" s="130" t="s">
        <v>914</v>
      </c>
      <c r="N39">
        <v>0.96</v>
      </c>
      <c r="O39">
        <v>4.9400000000000004</v>
      </c>
      <c r="P39">
        <v>7.13</v>
      </c>
      <c r="Q39">
        <v>32.18</v>
      </c>
      <c r="R39" s="130" t="s">
        <v>904</v>
      </c>
      <c r="S39">
        <v>72.97</v>
      </c>
      <c r="T39" s="130"/>
      <c r="U39">
        <v>678</v>
      </c>
      <c r="V39">
        <v>708</v>
      </c>
      <c r="W39">
        <v>1.45</v>
      </c>
      <c r="X39" s="130"/>
    </row>
    <row r="40" spans="1:24" x14ac:dyDescent="0.25">
      <c r="A40" s="130" t="s">
        <v>750</v>
      </c>
      <c r="B40">
        <v>38</v>
      </c>
      <c r="C40" s="130" t="s">
        <v>892</v>
      </c>
      <c r="D40" s="130" t="s">
        <v>6</v>
      </c>
      <c r="E40">
        <v>7.95</v>
      </c>
      <c r="F40">
        <v>0</v>
      </c>
      <c r="G40">
        <v>264600</v>
      </c>
      <c r="H40">
        <v>2103</v>
      </c>
      <c r="I40">
        <v>7433</v>
      </c>
      <c r="J40">
        <v>215.82</v>
      </c>
      <c r="K40" s="130" t="s">
        <v>3506</v>
      </c>
      <c r="M40" s="130"/>
      <c r="N40">
        <v>0.04</v>
      </c>
      <c r="O40">
        <v>2.31</v>
      </c>
      <c r="P40">
        <v>1.1399999999999999</v>
      </c>
      <c r="Q40">
        <v>30.32</v>
      </c>
      <c r="R40" s="130"/>
      <c r="S40">
        <v>25.95</v>
      </c>
      <c r="T40" s="130"/>
      <c r="U40">
        <v>1088</v>
      </c>
      <c r="V40">
        <v>1069</v>
      </c>
      <c r="W40">
        <v>2</v>
      </c>
      <c r="X40" s="130"/>
    </row>
    <row r="41" spans="1:24" x14ac:dyDescent="0.25">
      <c r="A41" s="130" t="s">
        <v>749</v>
      </c>
      <c r="B41">
        <v>39</v>
      </c>
      <c r="C41" s="130" t="s">
        <v>901</v>
      </c>
      <c r="D41" s="130" t="s">
        <v>6</v>
      </c>
      <c r="E41">
        <v>6.15</v>
      </c>
      <c r="F41">
        <v>5.13</v>
      </c>
      <c r="G41">
        <v>7746800</v>
      </c>
      <c r="H41">
        <v>47895</v>
      </c>
      <c r="I41">
        <v>2953</v>
      </c>
      <c r="J41">
        <v>4.4400000000000004</v>
      </c>
      <c r="K41" s="130" t="s">
        <v>975</v>
      </c>
      <c r="M41" s="130" t="s">
        <v>937</v>
      </c>
      <c r="N41">
        <v>1.39</v>
      </c>
      <c r="O41">
        <v>21.14</v>
      </c>
      <c r="P41">
        <v>27.6</v>
      </c>
      <c r="Q41">
        <v>14.39</v>
      </c>
      <c r="R41" s="130" t="s">
        <v>3576</v>
      </c>
      <c r="S41">
        <v>27.95</v>
      </c>
      <c r="T41" s="130"/>
      <c r="U41">
        <v>63</v>
      </c>
      <c r="V41">
        <v>42</v>
      </c>
      <c r="W41">
        <v>-0.02</v>
      </c>
      <c r="X41" s="130"/>
    </row>
    <row r="42" spans="1:24" x14ac:dyDescent="0.25">
      <c r="A42" s="130" t="s">
        <v>2716</v>
      </c>
      <c r="B42">
        <v>40</v>
      </c>
      <c r="C42" s="130" t="s">
        <v>895</v>
      </c>
      <c r="D42" s="130" t="s">
        <v>6</v>
      </c>
      <c r="E42">
        <v>6.3</v>
      </c>
      <c r="F42">
        <v>0</v>
      </c>
      <c r="G42">
        <v>1229800</v>
      </c>
      <c r="H42">
        <v>7697</v>
      </c>
      <c r="I42">
        <v>0</v>
      </c>
      <c r="K42" s="130" t="s">
        <v>911</v>
      </c>
      <c r="M42" s="130" t="s">
        <v>911</v>
      </c>
      <c r="N42">
        <v>0</v>
      </c>
      <c r="O42">
        <v>18.84</v>
      </c>
      <c r="P42">
        <v>54.93</v>
      </c>
      <c r="Q42">
        <v>10.9</v>
      </c>
      <c r="R42" s="130" t="s">
        <v>911</v>
      </c>
      <c r="S42">
        <v>37.78</v>
      </c>
      <c r="T42" s="130"/>
      <c r="X42" s="130"/>
    </row>
    <row r="43" spans="1:24" x14ac:dyDescent="0.25">
      <c r="A43" s="130" t="s">
        <v>748</v>
      </c>
      <c r="B43">
        <v>41</v>
      </c>
      <c r="C43" s="130" t="s">
        <v>892</v>
      </c>
      <c r="D43" s="130" t="s">
        <v>6</v>
      </c>
      <c r="E43">
        <v>1.6</v>
      </c>
      <c r="F43">
        <v>2.56</v>
      </c>
      <c r="G43">
        <v>44877200</v>
      </c>
      <c r="H43">
        <v>72280</v>
      </c>
      <c r="I43">
        <v>5333</v>
      </c>
      <c r="J43">
        <v>22.93</v>
      </c>
      <c r="K43" s="130" t="s">
        <v>2119</v>
      </c>
      <c r="M43" s="130"/>
      <c r="N43">
        <v>7.0000000000000007E-2</v>
      </c>
      <c r="O43">
        <v>4.5599999999999996</v>
      </c>
      <c r="P43">
        <v>1.48</v>
      </c>
      <c r="Q43">
        <v>4.78</v>
      </c>
      <c r="R43" s="130"/>
      <c r="S43">
        <v>49.17</v>
      </c>
      <c r="T43" s="130"/>
      <c r="U43">
        <v>849</v>
      </c>
      <c r="V43">
        <v>742</v>
      </c>
      <c r="W43">
        <v>3.8</v>
      </c>
      <c r="X43" s="130"/>
    </row>
    <row r="44" spans="1:24" x14ac:dyDescent="0.25">
      <c r="A44" s="130" t="s">
        <v>747</v>
      </c>
      <c r="B44">
        <v>42</v>
      </c>
      <c r="C44" s="130" t="s">
        <v>892</v>
      </c>
      <c r="D44" s="130" t="s">
        <v>6</v>
      </c>
      <c r="E44">
        <v>65.75</v>
      </c>
      <c r="F44">
        <v>0.38</v>
      </c>
      <c r="G44">
        <v>18229300</v>
      </c>
      <c r="H44">
        <v>1193787</v>
      </c>
      <c r="I44">
        <v>939285</v>
      </c>
      <c r="K44" s="130" t="s">
        <v>3568</v>
      </c>
      <c r="M44" s="130" t="s">
        <v>940</v>
      </c>
      <c r="N44">
        <v>0</v>
      </c>
      <c r="O44">
        <v>-8.68</v>
      </c>
      <c r="P44">
        <v>-11.27</v>
      </c>
      <c r="Q44">
        <v>-184.6</v>
      </c>
      <c r="R44" s="130" t="s">
        <v>1083</v>
      </c>
      <c r="S44">
        <v>30</v>
      </c>
      <c r="T44" s="130"/>
      <c r="X44" s="130"/>
    </row>
    <row r="45" spans="1:24" x14ac:dyDescent="0.25">
      <c r="A45" s="130" t="s">
        <v>746</v>
      </c>
      <c r="B45">
        <v>43</v>
      </c>
      <c r="C45" s="130" t="s">
        <v>892</v>
      </c>
      <c r="D45" s="130" t="s">
        <v>6</v>
      </c>
      <c r="E45">
        <v>8.75</v>
      </c>
      <c r="F45">
        <v>6.06</v>
      </c>
      <c r="G45">
        <v>90210500</v>
      </c>
      <c r="H45">
        <v>776590</v>
      </c>
      <c r="I45">
        <v>27527</v>
      </c>
      <c r="J45">
        <v>5.61</v>
      </c>
      <c r="K45" s="130" t="s">
        <v>958</v>
      </c>
      <c r="M45" s="130" t="s">
        <v>943</v>
      </c>
      <c r="N45">
        <v>1.56</v>
      </c>
      <c r="O45">
        <v>10.23</v>
      </c>
      <c r="P45">
        <v>17.14</v>
      </c>
      <c r="Q45">
        <v>14.56</v>
      </c>
      <c r="R45" s="130" t="s">
        <v>3416</v>
      </c>
      <c r="S45">
        <v>65</v>
      </c>
      <c r="T45" s="130"/>
      <c r="U45">
        <v>165</v>
      </c>
      <c r="V45">
        <v>208</v>
      </c>
      <c r="W45">
        <v>1.04</v>
      </c>
      <c r="X45" s="130"/>
    </row>
    <row r="46" spans="1:24" x14ac:dyDescent="0.25">
      <c r="A46" s="130" t="s">
        <v>745</v>
      </c>
      <c r="B46">
        <v>44</v>
      </c>
      <c r="C46" s="130" t="s">
        <v>892</v>
      </c>
      <c r="D46" s="130" t="s">
        <v>6</v>
      </c>
      <c r="E46">
        <v>5.3</v>
      </c>
      <c r="F46">
        <v>-1.85</v>
      </c>
      <c r="G46">
        <v>103700</v>
      </c>
      <c r="H46">
        <v>555</v>
      </c>
      <c r="I46">
        <v>3180</v>
      </c>
      <c r="J46">
        <v>51.5</v>
      </c>
      <c r="K46" s="130" t="s">
        <v>3603</v>
      </c>
      <c r="M46" s="130" t="s">
        <v>934</v>
      </c>
      <c r="N46">
        <v>0.1</v>
      </c>
      <c r="O46">
        <v>12.26</v>
      </c>
      <c r="P46">
        <v>11.05</v>
      </c>
      <c r="Q46">
        <v>24.78</v>
      </c>
      <c r="R46" s="130" t="s">
        <v>3521</v>
      </c>
      <c r="S46">
        <v>30.79</v>
      </c>
      <c r="T46" s="130"/>
      <c r="U46">
        <v>757</v>
      </c>
      <c r="V46">
        <v>615</v>
      </c>
      <c r="W46">
        <v>-14.7</v>
      </c>
      <c r="X46" s="130"/>
    </row>
    <row r="47" spans="1:24" x14ac:dyDescent="0.25">
      <c r="A47" s="130" t="s">
        <v>744</v>
      </c>
      <c r="B47">
        <v>45</v>
      </c>
      <c r="C47" s="130" t="s">
        <v>892</v>
      </c>
      <c r="D47" s="130" t="s">
        <v>6</v>
      </c>
      <c r="E47">
        <v>5.4</v>
      </c>
      <c r="F47">
        <v>0</v>
      </c>
      <c r="G47">
        <v>309600</v>
      </c>
      <c r="H47">
        <v>1669</v>
      </c>
      <c r="I47">
        <v>3564</v>
      </c>
      <c r="J47">
        <v>15.26</v>
      </c>
      <c r="K47" s="130" t="s">
        <v>1068</v>
      </c>
      <c r="M47" s="130" t="s">
        <v>945</v>
      </c>
      <c r="N47">
        <v>0.35</v>
      </c>
      <c r="O47">
        <v>9.35</v>
      </c>
      <c r="P47">
        <v>13.44</v>
      </c>
      <c r="Q47">
        <v>14.17</v>
      </c>
      <c r="R47" s="130" t="s">
        <v>1066</v>
      </c>
      <c r="S47">
        <v>59.09</v>
      </c>
      <c r="T47" s="130"/>
      <c r="U47">
        <v>417</v>
      </c>
      <c r="V47">
        <v>421</v>
      </c>
      <c r="W47">
        <v>-0.1</v>
      </c>
      <c r="X47" s="130"/>
    </row>
    <row r="48" spans="1:24" x14ac:dyDescent="0.25">
      <c r="A48" s="130" t="s">
        <v>743</v>
      </c>
      <c r="B48">
        <v>46</v>
      </c>
      <c r="C48" s="130" t="s">
        <v>892</v>
      </c>
      <c r="D48" s="130" t="s">
        <v>237</v>
      </c>
      <c r="E48">
        <v>0.04</v>
      </c>
      <c r="F48">
        <v>0</v>
      </c>
      <c r="G48">
        <v>0</v>
      </c>
      <c r="H48">
        <v>0</v>
      </c>
      <c r="I48">
        <v>160</v>
      </c>
      <c r="K48" s="130"/>
      <c r="L48">
        <v>-17.02</v>
      </c>
      <c r="M48" s="130"/>
      <c r="N48">
        <v>0</v>
      </c>
      <c r="O48">
        <v>-5.53</v>
      </c>
      <c r="Q48">
        <v>-28.01</v>
      </c>
      <c r="R48" s="130"/>
      <c r="S48">
        <v>43.24</v>
      </c>
      <c r="T48" s="130"/>
      <c r="X48" s="130"/>
    </row>
    <row r="49" spans="1:24" x14ac:dyDescent="0.25">
      <c r="A49" s="130" t="s">
        <v>742</v>
      </c>
      <c r="B49">
        <v>47</v>
      </c>
      <c r="C49" s="130" t="s">
        <v>901</v>
      </c>
      <c r="D49" s="130" t="s">
        <v>6</v>
      </c>
      <c r="E49">
        <v>3.46</v>
      </c>
      <c r="F49">
        <v>-0.56999999999999995</v>
      </c>
      <c r="G49">
        <v>70700</v>
      </c>
      <c r="H49">
        <v>244</v>
      </c>
      <c r="I49">
        <v>969</v>
      </c>
      <c r="J49">
        <v>23.93</v>
      </c>
      <c r="K49" s="130" t="s">
        <v>3460</v>
      </c>
      <c r="M49" s="130" t="s">
        <v>917</v>
      </c>
      <c r="N49">
        <v>0.14000000000000001</v>
      </c>
      <c r="O49">
        <v>8.1999999999999993</v>
      </c>
      <c r="P49">
        <v>12.41</v>
      </c>
      <c r="Q49">
        <v>6.93</v>
      </c>
      <c r="R49" s="130" t="s">
        <v>3420</v>
      </c>
      <c r="S49">
        <v>42.72</v>
      </c>
      <c r="T49" s="130"/>
      <c r="U49">
        <v>554</v>
      </c>
      <c r="V49">
        <v>570</v>
      </c>
      <c r="X49" s="130"/>
    </row>
    <row r="50" spans="1:24" x14ac:dyDescent="0.25">
      <c r="A50" s="130" t="s">
        <v>741</v>
      </c>
      <c r="B50">
        <v>48</v>
      </c>
      <c r="C50" s="130" t="s">
        <v>892</v>
      </c>
      <c r="D50" s="130" t="s">
        <v>6</v>
      </c>
      <c r="E50">
        <v>8.4</v>
      </c>
      <c r="F50">
        <v>-2.89</v>
      </c>
      <c r="G50">
        <v>19283100</v>
      </c>
      <c r="H50">
        <v>163616</v>
      </c>
      <c r="I50">
        <v>8050</v>
      </c>
      <c r="J50">
        <v>24.01</v>
      </c>
      <c r="K50" s="130" t="s">
        <v>3596</v>
      </c>
      <c r="M50" s="130" t="s">
        <v>929</v>
      </c>
      <c r="N50">
        <v>0.35</v>
      </c>
      <c r="O50">
        <v>16.420000000000002</v>
      </c>
      <c r="P50">
        <v>18.690000000000001</v>
      </c>
      <c r="Q50">
        <v>12.25</v>
      </c>
      <c r="R50" s="130" t="s">
        <v>949</v>
      </c>
      <c r="S50">
        <v>26.92</v>
      </c>
      <c r="T50" s="130"/>
      <c r="U50">
        <v>442</v>
      </c>
      <c r="V50">
        <v>390</v>
      </c>
      <c r="W50">
        <v>-5.24</v>
      </c>
      <c r="X50" s="130"/>
    </row>
    <row r="51" spans="1:24" x14ac:dyDescent="0.25">
      <c r="A51" s="130" t="s">
        <v>740</v>
      </c>
      <c r="B51">
        <v>49</v>
      </c>
      <c r="C51" s="130" t="s">
        <v>892</v>
      </c>
      <c r="D51" s="130" t="s">
        <v>95</v>
      </c>
      <c r="E51">
        <v>0.05</v>
      </c>
      <c r="F51">
        <v>0</v>
      </c>
      <c r="G51">
        <v>1881176100</v>
      </c>
      <c r="H51">
        <v>93082</v>
      </c>
      <c r="I51">
        <v>4266</v>
      </c>
      <c r="K51" s="130" t="s">
        <v>1059</v>
      </c>
      <c r="M51" s="130"/>
      <c r="N51">
        <v>0</v>
      </c>
      <c r="O51">
        <v>-8.92</v>
      </c>
      <c r="P51">
        <v>-20.04</v>
      </c>
      <c r="Q51">
        <v>-140.05000000000001</v>
      </c>
      <c r="R51" s="130"/>
      <c r="S51">
        <v>54.89</v>
      </c>
      <c r="T51" s="130"/>
      <c r="X51" s="130"/>
    </row>
    <row r="52" spans="1:24" x14ac:dyDescent="0.25">
      <c r="A52" s="130" t="s">
        <v>739</v>
      </c>
      <c r="B52">
        <v>50</v>
      </c>
      <c r="C52" s="130" t="s">
        <v>901</v>
      </c>
      <c r="D52" s="130" t="s">
        <v>6</v>
      </c>
      <c r="E52">
        <v>0.53</v>
      </c>
      <c r="F52">
        <v>0</v>
      </c>
      <c r="G52">
        <v>31474900</v>
      </c>
      <c r="H52">
        <v>16599</v>
      </c>
      <c r="I52">
        <v>2434</v>
      </c>
      <c r="J52">
        <v>25.72</v>
      </c>
      <c r="K52" s="130" t="s">
        <v>992</v>
      </c>
      <c r="M52" s="130" t="s">
        <v>921</v>
      </c>
      <c r="N52">
        <v>0.02</v>
      </c>
      <c r="O52">
        <v>2.5299999999999998</v>
      </c>
      <c r="P52">
        <v>2.81</v>
      </c>
      <c r="Q52">
        <v>7.24</v>
      </c>
      <c r="R52" s="130" t="s">
        <v>1000</v>
      </c>
      <c r="S52">
        <v>79.13</v>
      </c>
      <c r="T52" s="130"/>
      <c r="U52">
        <v>857</v>
      </c>
      <c r="V52">
        <v>862</v>
      </c>
      <c r="W52">
        <v>0.92</v>
      </c>
      <c r="X52" s="130"/>
    </row>
    <row r="53" spans="1:24" x14ac:dyDescent="0.25">
      <c r="A53" s="130" t="s">
        <v>738</v>
      </c>
      <c r="B53">
        <v>51</v>
      </c>
      <c r="C53" s="130" t="s">
        <v>901</v>
      </c>
      <c r="D53" s="130" t="s">
        <v>6</v>
      </c>
      <c r="E53">
        <v>2.1800000000000002</v>
      </c>
      <c r="F53">
        <v>1.87</v>
      </c>
      <c r="G53">
        <v>2581900</v>
      </c>
      <c r="H53">
        <v>5590</v>
      </c>
      <c r="I53">
        <v>1308</v>
      </c>
      <c r="K53" s="130" t="s">
        <v>3432</v>
      </c>
      <c r="L53">
        <v>1.29</v>
      </c>
      <c r="M53" s="130"/>
      <c r="N53">
        <v>0</v>
      </c>
      <c r="O53">
        <v>-0.9</v>
      </c>
      <c r="P53">
        <v>-6.69</v>
      </c>
      <c r="Q53">
        <v>-6.93</v>
      </c>
      <c r="R53" s="130"/>
      <c r="S53">
        <v>29.72</v>
      </c>
      <c r="T53" s="130"/>
      <c r="X53" s="130"/>
    </row>
    <row r="54" spans="1:24" x14ac:dyDescent="0.25">
      <c r="A54" s="130" t="s">
        <v>737</v>
      </c>
      <c r="B54">
        <v>52</v>
      </c>
      <c r="C54" s="130" t="s">
        <v>892</v>
      </c>
      <c r="D54" s="130" t="s">
        <v>6</v>
      </c>
      <c r="E54">
        <v>0.92</v>
      </c>
      <c r="F54">
        <v>1.1000000000000001</v>
      </c>
      <c r="G54">
        <v>12769200</v>
      </c>
      <c r="H54">
        <v>11936</v>
      </c>
      <c r="I54">
        <v>429</v>
      </c>
      <c r="J54">
        <v>120.21</v>
      </c>
      <c r="K54" s="130" t="s">
        <v>2120</v>
      </c>
      <c r="L54">
        <v>0.2</v>
      </c>
      <c r="M54" s="130"/>
      <c r="N54">
        <v>0.01</v>
      </c>
      <c r="O54">
        <v>1.92</v>
      </c>
      <c r="P54">
        <v>1.73</v>
      </c>
      <c r="Q54">
        <v>-1.23</v>
      </c>
      <c r="R54" s="130"/>
      <c r="S54">
        <v>28.67</v>
      </c>
      <c r="T54" s="130"/>
      <c r="U54">
        <v>1059</v>
      </c>
      <c r="V54">
        <v>1067</v>
      </c>
      <c r="W54">
        <v>9.66</v>
      </c>
      <c r="X54" s="130"/>
    </row>
    <row r="55" spans="1:24" x14ac:dyDescent="0.25">
      <c r="A55" s="130" t="s">
        <v>736</v>
      </c>
      <c r="B55">
        <v>53</v>
      </c>
      <c r="C55" s="130" t="s">
        <v>892</v>
      </c>
      <c r="D55" s="130" t="s">
        <v>6</v>
      </c>
      <c r="E55">
        <v>8.4</v>
      </c>
      <c r="F55">
        <v>0.6</v>
      </c>
      <c r="G55">
        <v>66100</v>
      </c>
      <c r="H55">
        <v>556</v>
      </c>
      <c r="I55">
        <v>2158</v>
      </c>
      <c r="J55">
        <v>12.43</v>
      </c>
      <c r="K55" s="130" t="s">
        <v>1011</v>
      </c>
      <c r="M55" s="130" t="s">
        <v>897</v>
      </c>
      <c r="N55">
        <v>0.68</v>
      </c>
      <c r="O55">
        <v>12.89</v>
      </c>
      <c r="P55">
        <v>14.15</v>
      </c>
      <c r="Q55">
        <v>16.43</v>
      </c>
      <c r="R55" s="130" t="s">
        <v>3604</v>
      </c>
      <c r="S55">
        <v>27.87</v>
      </c>
      <c r="T55" s="130"/>
      <c r="U55">
        <v>348</v>
      </c>
      <c r="V55">
        <v>272</v>
      </c>
      <c r="W55">
        <v>-7.99</v>
      </c>
      <c r="X55" s="130"/>
    </row>
    <row r="56" spans="1:24" x14ac:dyDescent="0.25">
      <c r="A56" s="130" t="s">
        <v>735</v>
      </c>
      <c r="B56">
        <v>54</v>
      </c>
      <c r="C56" s="130" t="s">
        <v>892</v>
      </c>
      <c r="D56" s="130" t="s">
        <v>6</v>
      </c>
      <c r="E56">
        <v>19.899999999999999</v>
      </c>
      <c r="F56">
        <v>1.02</v>
      </c>
      <c r="G56">
        <v>6439300</v>
      </c>
      <c r="H56">
        <v>126983</v>
      </c>
      <c r="I56">
        <v>8453</v>
      </c>
      <c r="J56">
        <v>22.03</v>
      </c>
      <c r="K56" s="130" t="s">
        <v>3605</v>
      </c>
      <c r="M56" s="130" t="s">
        <v>913</v>
      </c>
      <c r="N56">
        <v>0.9</v>
      </c>
      <c r="O56">
        <v>58.03</v>
      </c>
      <c r="P56">
        <v>91.82</v>
      </c>
      <c r="Q56">
        <v>27.09</v>
      </c>
      <c r="R56" s="130" t="s">
        <v>923</v>
      </c>
      <c r="S56">
        <v>48.96</v>
      </c>
      <c r="T56" s="130"/>
      <c r="U56">
        <v>299</v>
      </c>
      <c r="V56">
        <v>299</v>
      </c>
      <c r="W56">
        <v>-0.4</v>
      </c>
      <c r="X56" s="130"/>
    </row>
    <row r="57" spans="1:24" x14ac:dyDescent="0.25">
      <c r="A57" s="130" t="s">
        <v>734</v>
      </c>
      <c r="B57">
        <v>55</v>
      </c>
      <c r="C57" s="130" t="s">
        <v>892</v>
      </c>
      <c r="D57" s="130" t="s">
        <v>6</v>
      </c>
      <c r="E57">
        <v>2.58</v>
      </c>
      <c r="F57">
        <v>-0.77</v>
      </c>
      <c r="G57">
        <v>353300</v>
      </c>
      <c r="H57">
        <v>912</v>
      </c>
      <c r="I57">
        <v>1873</v>
      </c>
      <c r="K57" s="130" t="s">
        <v>1022</v>
      </c>
      <c r="L57">
        <v>8.15</v>
      </c>
      <c r="M57" s="130"/>
      <c r="N57">
        <v>0</v>
      </c>
      <c r="O57">
        <v>1.89</v>
      </c>
      <c r="P57">
        <v>-11.63</v>
      </c>
      <c r="Q57">
        <v>-5.27</v>
      </c>
      <c r="R57" s="130"/>
      <c r="S57">
        <v>18.440000000000001</v>
      </c>
      <c r="T57" s="130"/>
      <c r="X57" s="130"/>
    </row>
    <row r="58" spans="1:24" x14ac:dyDescent="0.25">
      <c r="A58" s="130" t="s">
        <v>733</v>
      </c>
      <c r="B58">
        <v>56</v>
      </c>
      <c r="C58" s="130" t="s">
        <v>892</v>
      </c>
      <c r="D58" s="130" t="s">
        <v>6</v>
      </c>
      <c r="E58">
        <v>4</v>
      </c>
      <c r="F58">
        <v>0.5</v>
      </c>
      <c r="G58">
        <v>30100</v>
      </c>
      <c r="H58">
        <v>120</v>
      </c>
      <c r="I58">
        <v>2200</v>
      </c>
      <c r="J58">
        <v>12.27</v>
      </c>
      <c r="K58" s="130" t="s">
        <v>969</v>
      </c>
      <c r="M58" s="130" t="s">
        <v>941</v>
      </c>
      <c r="N58">
        <v>0.33</v>
      </c>
      <c r="O58">
        <v>9.3800000000000008</v>
      </c>
      <c r="P58">
        <v>11.46</v>
      </c>
      <c r="Q58">
        <v>4.26</v>
      </c>
      <c r="R58" s="130" t="s">
        <v>3606</v>
      </c>
      <c r="S58">
        <v>29.2</v>
      </c>
      <c r="T58" s="130"/>
      <c r="U58">
        <v>409</v>
      </c>
      <c r="V58">
        <v>360</v>
      </c>
      <c r="W58">
        <v>-5.01</v>
      </c>
      <c r="X58" s="130"/>
    </row>
    <row r="59" spans="1:24" x14ac:dyDescent="0.25">
      <c r="A59" s="130" t="s">
        <v>732</v>
      </c>
      <c r="B59">
        <v>57</v>
      </c>
      <c r="C59" s="130" t="s">
        <v>892</v>
      </c>
      <c r="D59" s="130" t="s">
        <v>6</v>
      </c>
      <c r="E59">
        <v>6</v>
      </c>
      <c r="F59">
        <v>-1.64</v>
      </c>
      <c r="G59">
        <v>18200</v>
      </c>
      <c r="H59">
        <v>109</v>
      </c>
      <c r="I59">
        <v>1920</v>
      </c>
      <c r="K59" s="130" t="s">
        <v>984</v>
      </c>
      <c r="M59" s="130"/>
      <c r="N59">
        <v>0</v>
      </c>
      <c r="O59">
        <v>-0.1</v>
      </c>
      <c r="P59">
        <v>-2.74</v>
      </c>
      <c r="Q59">
        <v>-32.43</v>
      </c>
      <c r="R59" s="130"/>
      <c r="S59">
        <v>27.52</v>
      </c>
      <c r="T59" s="130"/>
      <c r="X59" s="130"/>
    </row>
    <row r="60" spans="1:24" x14ac:dyDescent="0.25">
      <c r="A60" s="130" t="s">
        <v>731</v>
      </c>
      <c r="B60">
        <v>58</v>
      </c>
      <c r="C60" s="130" t="s">
        <v>892</v>
      </c>
      <c r="D60" s="130" t="s">
        <v>6</v>
      </c>
      <c r="E60">
        <v>16</v>
      </c>
      <c r="F60">
        <v>0.63</v>
      </c>
      <c r="G60">
        <v>4724800</v>
      </c>
      <c r="H60">
        <v>74943</v>
      </c>
      <c r="I60">
        <v>13025</v>
      </c>
      <c r="J60">
        <v>14.14</v>
      </c>
      <c r="K60" s="130" t="s">
        <v>3508</v>
      </c>
      <c r="M60" s="130" t="s">
        <v>894</v>
      </c>
      <c r="N60">
        <v>1.1299999999999999</v>
      </c>
      <c r="O60">
        <v>15.07</v>
      </c>
      <c r="P60">
        <v>27.12</v>
      </c>
      <c r="Q60">
        <v>10.91</v>
      </c>
      <c r="R60" s="130" t="s">
        <v>1080</v>
      </c>
      <c r="S60">
        <v>37.31</v>
      </c>
      <c r="T60" s="130"/>
      <c r="U60">
        <v>238</v>
      </c>
      <c r="V60">
        <v>267</v>
      </c>
      <c r="W60">
        <v>0.72</v>
      </c>
      <c r="X60" s="130"/>
    </row>
    <row r="61" spans="1:24" x14ac:dyDescent="0.25">
      <c r="A61" s="130" t="s">
        <v>730</v>
      </c>
      <c r="B61">
        <v>59</v>
      </c>
      <c r="C61" s="130" t="s">
        <v>892</v>
      </c>
      <c r="D61" s="130" t="s">
        <v>6</v>
      </c>
      <c r="E61">
        <v>2.6</v>
      </c>
      <c r="F61">
        <v>0</v>
      </c>
      <c r="G61">
        <v>104700</v>
      </c>
      <c r="H61">
        <v>269</v>
      </c>
      <c r="I61">
        <v>672</v>
      </c>
      <c r="J61">
        <v>15.77</v>
      </c>
      <c r="K61" s="130" t="s">
        <v>1053</v>
      </c>
      <c r="M61" s="130" t="s">
        <v>914</v>
      </c>
      <c r="N61">
        <v>0.16</v>
      </c>
      <c r="O61">
        <v>7.25</v>
      </c>
      <c r="P61">
        <v>9.8000000000000007</v>
      </c>
      <c r="Q61">
        <v>8.69</v>
      </c>
      <c r="R61" s="130" t="s">
        <v>3408</v>
      </c>
      <c r="S61">
        <v>62.58</v>
      </c>
      <c r="T61" s="130"/>
      <c r="U61">
        <v>525</v>
      </c>
      <c r="V61">
        <v>507</v>
      </c>
      <c r="W61">
        <v>-0.47</v>
      </c>
      <c r="X61" s="130"/>
    </row>
    <row r="62" spans="1:24" x14ac:dyDescent="0.25">
      <c r="A62" s="130" t="s">
        <v>729</v>
      </c>
      <c r="B62">
        <v>60</v>
      </c>
      <c r="C62" s="130" t="s">
        <v>901</v>
      </c>
      <c r="D62" s="130" t="s">
        <v>6</v>
      </c>
      <c r="E62">
        <v>39.75</v>
      </c>
      <c r="F62">
        <v>0.63</v>
      </c>
      <c r="G62">
        <v>917000</v>
      </c>
      <c r="H62">
        <v>36173</v>
      </c>
      <c r="I62">
        <v>20982</v>
      </c>
      <c r="J62">
        <v>21.03</v>
      </c>
      <c r="K62" s="130" t="s">
        <v>3555</v>
      </c>
      <c r="M62" s="130" t="s">
        <v>955</v>
      </c>
      <c r="N62">
        <v>1.89</v>
      </c>
      <c r="O62">
        <v>4.6100000000000003</v>
      </c>
      <c r="P62">
        <v>14.42</v>
      </c>
      <c r="Q62">
        <v>26.5</v>
      </c>
      <c r="R62" s="130" t="s">
        <v>3484</v>
      </c>
      <c r="S62">
        <v>41.44</v>
      </c>
      <c r="T62" s="130"/>
      <c r="U62">
        <v>476</v>
      </c>
      <c r="V62">
        <v>715</v>
      </c>
      <c r="W62">
        <v>3.32</v>
      </c>
      <c r="X62" s="130"/>
    </row>
    <row r="63" spans="1:24" x14ac:dyDescent="0.25">
      <c r="A63" s="130" t="s">
        <v>728</v>
      </c>
      <c r="B63">
        <v>61</v>
      </c>
      <c r="C63" s="130" t="s">
        <v>892</v>
      </c>
      <c r="D63" s="130" t="s">
        <v>6</v>
      </c>
      <c r="E63">
        <v>3.54</v>
      </c>
      <c r="F63">
        <v>0</v>
      </c>
      <c r="G63">
        <v>7200</v>
      </c>
      <c r="H63">
        <v>25</v>
      </c>
      <c r="I63">
        <v>663</v>
      </c>
      <c r="J63">
        <v>56.54</v>
      </c>
      <c r="K63" s="130" t="s">
        <v>3591</v>
      </c>
      <c r="M63" s="130" t="s">
        <v>921</v>
      </c>
      <c r="N63">
        <v>0.06</v>
      </c>
      <c r="O63">
        <v>3.64</v>
      </c>
      <c r="P63">
        <v>4.0199999999999996</v>
      </c>
      <c r="Q63">
        <v>8.43</v>
      </c>
      <c r="R63" s="130" t="s">
        <v>1081</v>
      </c>
      <c r="S63">
        <v>25.55</v>
      </c>
      <c r="T63" s="130"/>
      <c r="U63">
        <v>981</v>
      </c>
      <c r="V63">
        <v>967</v>
      </c>
      <c r="W63">
        <v>1.38</v>
      </c>
      <c r="X63" s="130"/>
    </row>
    <row r="64" spans="1:24" x14ac:dyDescent="0.25">
      <c r="A64" s="130" t="s">
        <v>727</v>
      </c>
      <c r="B64">
        <v>62</v>
      </c>
      <c r="C64" s="130" t="s">
        <v>892</v>
      </c>
      <c r="D64" s="130" t="s">
        <v>6</v>
      </c>
      <c r="E64">
        <v>3.8</v>
      </c>
      <c r="F64">
        <v>6.15</v>
      </c>
      <c r="G64">
        <v>71284000</v>
      </c>
      <c r="H64">
        <v>265876</v>
      </c>
      <c r="I64">
        <v>8001</v>
      </c>
      <c r="J64">
        <v>9.7799999999999994</v>
      </c>
      <c r="K64" s="130" t="s">
        <v>3421</v>
      </c>
      <c r="M64" s="130" t="s">
        <v>931</v>
      </c>
      <c r="N64">
        <v>0.39</v>
      </c>
      <c r="O64">
        <v>10.66</v>
      </c>
      <c r="P64">
        <v>16.78</v>
      </c>
      <c r="Q64">
        <v>34.909999999999997</v>
      </c>
      <c r="R64" s="130" t="s">
        <v>3465</v>
      </c>
      <c r="S64">
        <v>74.09</v>
      </c>
      <c r="T64" s="130"/>
      <c r="U64">
        <v>240</v>
      </c>
      <c r="V64">
        <v>265</v>
      </c>
      <c r="W64">
        <v>-1.56</v>
      </c>
      <c r="X64" s="130"/>
    </row>
    <row r="65" spans="1:24" x14ac:dyDescent="0.25">
      <c r="A65" s="130" t="s">
        <v>829</v>
      </c>
      <c r="B65">
        <v>63</v>
      </c>
      <c r="C65" s="130" t="s">
        <v>895</v>
      </c>
      <c r="D65" s="130" t="s">
        <v>6</v>
      </c>
      <c r="E65">
        <v>8.3000000000000007</v>
      </c>
      <c r="F65">
        <v>0</v>
      </c>
      <c r="G65">
        <v>4313900</v>
      </c>
      <c r="H65">
        <v>35964</v>
      </c>
      <c r="I65">
        <v>7106</v>
      </c>
      <c r="J65">
        <v>5.77</v>
      </c>
      <c r="K65" s="130" t="s">
        <v>3409</v>
      </c>
      <c r="M65" s="130" t="s">
        <v>907</v>
      </c>
      <c r="N65">
        <v>1.44</v>
      </c>
      <c r="O65">
        <v>12.65</v>
      </c>
      <c r="P65">
        <v>22.72</v>
      </c>
      <c r="Q65">
        <v>24.27</v>
      </c>
      <c r="R65" s="130"/>
      <c r="S65">
        <v>32.299999999999997</v>
      </c>
      <c r="T65" s="130"/>
      <c r="U65">
        <v>105</v>
      </c>
      <c r="V65">
        <v>147</v>
      </c>
      <c r="X65" s="130"/>
    </row>
    <row r="66" spans="1:24" x14ac:dyDescent="0.25">
      <c r="A66" s="130" t="s">
        <v>726</v>
      </c>
      <c r="B66">
        <v>64</v>
      </c>
      <c r="C66" s="130" t="s">
        <v>892</v>
      </c>
      <c r="D66" s="130" t="s">
        <v>6</v>
      </c>
      <c r="E66">
        <v>1.59</v>
      </c>
      <c r="F66">
        <v>0.63</v>
      </c>
      <c r="G66">
        <v>1580100</v>
      </c>
      <c r="H66">
        <v>2524</v>
      </c>
      <c r="I66">
        <v>1085</v>
      </c>
      <c r="J66">
        <v>34.93</v>
      </c>
      <c r="K66" s="130" t="s">
        <v>948</v>
      </c>
      <c r="L66">
        <v>0.95</v>
      </c>
      <c r="M66" s="130" t="s">
        <v>899</v>
      </c>
      <c r="N66">
        <v>0.05</v>
      </c>
      <c r="O66">
        <v>5.25</v>
      </c>
      <c r="P66">
        <v>7.09</v>
      </c>
      <c r="Q66">
        <v>5.12</v>
      </c>
      <c r="R66" s="130" t="s">
        <v>2289</v>
      </c>
      <c r="S66">
        <v>50</v>
      </c>
      <c r="T66" s="130"/>
      <c r="U66">
        <v>807</v>
      </c>
      <c r="V66">
        <v>822</v>
      </c>
      <c r="W66">
        <v>1.27</v>
      </c>
      <c r="X66" s="130"/>
    </row>
    <row r="67" spans="1:24" x14ac:dyDescent="0.25">
      <c r="A67" s="130" t="s">
        <v>725</v>
      </c>
      <c r="B67">
        <v>65</v>
      </c>
      <c r="C67" s="130" t="s">
        <v>892</v>
      </c>
      <c r="D67" s="130" t="s">
        <v>6</v>
      </c>
      <c r="E67">
        <v>10.4</v>
      </c>
      <c r="F67">
        <v>-0.95</v>
      </c>
      <c r="G67">
        <v>1238500</v>
      </c>
      <c r="H67">
        <v>12995</v>
      </c>
      <c r="I67">
        <v>8482</v>
      </c>
      <c r="J67">
        <v>171.15</v>
      </c>
      <c r="K67" s="130" t="s">
        <v>3607</v>
      </c>
      <c r="M67" s="130" t="s">
        <v>945</v>
      </c>
      <c r="N67">
        <v>0.06</v>
      </c>
      <c r="O67">
        <v>5.72</v>
      </c>
      <c r="P67">
        <v>6.14</v>
      </c>
      <c r="Q67">
        <v>1.35</v>
      </c>
      <c r="R67" s="130" t="s">
        <v>991</v>
      </c>
      <c r="S67">
        <v>33.409999999999997</v>
      </c>
      <c r="T67" s="130"/>
      <c r="U67">
        <v>954</v>
      </c>
      <c r="V67">
        <v>906</v>
      </c>
      <c r="W67">
        <v>4.8600000000000003</v>
      </c>
      <c r="X67" s="130"/>
    </row>
    <row r="68" spans="1:24" x14ac:dyDescent="0.25">
      <c r="A68" s="130" t="s">
        <v>724</v>
      </c>
      <c r="B68">
        <v>66</v>
      </c>
      <c r="C68" s="130" t="s">
        <v>892</v>
      </c>
      <c r="D68" s="130" t="s">
        <v>6</v>
      </c>
      <c r="E68">
        <v>9.1999999999999993</v>
      </c>
      <c r="F68">
        <v>-1.6</v>
      </c>
      <c r="G68">
        <v>2307400</v>
      </c>
      <c r="H68">
        <v>21332</v>
      </c>
      <c r="I68">
        <v>5060</v>
      </c>
      <c r="J68">
        <v>23.02</v>
      </c>
      <c r="K68" s="130" t="s">
        <v>3608</v>
      </c>
      <c r="L68">
        <v>2.5099999999999998</v>
      </c>
      <c r="M68" s="130" t="s">
        <v>966</v>
      </c>
      <c r="N68">
        <v>0.4</v>
      </c>
      <c r="O68">
        <v>16.96</v>
      </c>
      <c r="P68">
        <v>44.22</v>
      </c>
      <c r="Q68">
        <v>26.05</v>
      </c>
      <c r="R68" s="130" t="s">
        <v>3430</v>
      </c>
      <c r="S68">
        <v>28.77</v>
      </c>
      <c r="T68" s="130"/>
      <c r="U68">
        <v>319</v>
      </c>
      <c r="V68">
        <v>374</v>
      </c>
      <c r="W68">
        <v>2.38</v>
      </c>
      <c r="X68" s="130"/>
    </row>
    <row r="69" spans="1:24" x14ac:dyDescent="0.25">
      <c r="A69" s="130" t="s">
        <v>723</v>
      </c>
      <c r="B69">
        <v>67</v>
      </c>
      <c r="C69" s="130" t="s">
        <v>901</v>
      </c>
      <c r="D69" s="130" t="s">
        <v>6</v>
      </c>
      <c r="E69">
        <v>4.62</v>
      </c>
      <c r="F69">
        <v>0</v>
      </c>
      <c r="G69">
        <v>17699600</v>
      </c>
      <c r="H69">
        <v>81909</v>
      </c>
      <c r="I69">
        <v>147840</v>
      </c>
      <c r="K69" s="130" t="s">
        <v>944</v>
      </c>
      <c r="M69" s="130"/>
      <c r="N69">
        <v>0</v>
      </c>
      <c r="O69">
        <v>-0.79</v>
      </c>
      <c r="P69">
        <v>-2.5499999999999998</v>
      </c>
      <c r="Q69">
        <v>-37.92</v>
      </c>
      <c r="R69" s="130"/>
      <c r="S69">
        <v>24.97</v>
      </c>
      <c r="T69" s="130"/>
      <c r="X69" s="130"/>
    </row>
    <row r="70" spans="1:24" x14ac:dyDescent="0.25">
      <c r="A70" s="130" t="s">
        <v>722</v>
      </c>
      <c r="B70">
        <v>68</v>
      </c>
      <c r="C70" s="130" t="s">
        <v>892</v>
      </c>
      <c r="D70" s="130" t="s">
        <v>6</v>
      </c>
      <c r="E70">
        <v>38.75</v>
      </c>
      <c r="F70">
        <v>-1.9</v>
      </c>
      <c r="G70">
        <v>35700</v>
      </c>
      <c r="H70">
        <v>1362</v>
      </c>
      <c r="I70">
        <v>15084</v>
      </c>
      <c r="J70">
        <v>11.68</v>
      </c>
      <c r="K70" s="130" t="s">
        <v>976</v>
      </c>
      <c r="M70" s="130" t="s">
        <v>1058</v>
      </c>
      <c r="N70">
        <v>3.32</v>
      </c>
      <c r="O70">
        <v>4.47</v>
      </c>
      <c r="P70">
        <v>7.49</v>
      </c>
      <c r="Q70">
        <v>31.08</v>
      </c>
      <c r="R70" s="130" t="s">
        <v>3408</v>
      </c>
      <c r="S70">
        <v>28.17</v>
      </c>
      <c r="T70" s="130"/>
      <c r="U70">
        <v>504</v>
      </c>
      <c r="V70">
        <v>566</v>
      </c>
      <c r="W70">
        <v>-1</v>
      </c>
      <c r="X70" s="130"/>
    </row>
    <row r="71" spans="1:24" x14ac:dyDescent="0.25">
      <c r="A71" s="130" t="s">
        <v>721</v>
      </c>
      <c r="B71">
        <v>69</v>
      </c>
      <c r="C71" s="130" t="s">
        <v>892</v>
      </c>
      <c r="D71" s="130" t="s">
        <v>6</v>
      </c>
      <c r="E71">
        <v>0.94</v>
      </c>
      <c r="F71">
        <v>1.08</v>
      </c>
      <c r="G71">
        <v>91156500</v>
      </c>
      <c r="H71">
        <v>86015</v>
      </c>
      <c r="I71">
        <v>1988</v>
      </c>
      <c r="J71">
        <v>34.33</v>
      </c>
      <c r="K71" s="130" t="s">
        <v>1046</v>
      </c>
      <c r="M71" s="130"/>
      <c r="N71">
        <v>0.03</v>
      </c>
      <c r="O71">
        <v>6.43</v>
      </c>
      <c r="P71">
        <v>7.07</v>
      </c>
      <c r="Q71">
        <v>89.5</v>
      </c>
      <c r="R71" s="130"/>
      <c r="S71">
        <v>66.290000000000006</v>
      </c>
      <c r="T71" s="130"/>
      <c r="U71">
        <v>803</v>
      </c>
      <c r="V71">
        <v>743</v>
      </c>
      <c r="W71">
        <v>-1.26</v>
      </c>
      <c r="X71" s="130"/>
    </row>
    <row r="72" spans="1:24" x14ac:dyDescent="0.25">
      <c r="A72" s="130" t="s">
        <v>720</v>
      </c>
      <c r="B72">
        <v>70</v>
      </c>
      <c r="C72" s="130" t="s">
        <v>892</v>
      </c>
      <c r="D72" s="130" t="s">
        <v>95</v>
      </c>
      <c r="E72">
        <v>0.68</v>
      </c>
      <c r="F72">
        <v>0</v>
      </c>
      <c r="G72">
        <v>2835800</v>
      </c>
      <c r="H72">
        <v>1913</v>
      </c>
      <c r="I72">
        <v>1783</v>
      </c>
      <c r="K72" s="130" t="s">
        <v>3609</v>
      </c>
      <c r="M72" s="130"/>
      <c r="N72">
        <v>0</v>
      </c>
      <c r="O72">
        <v>-38.04</v>
      </c>
      <c r="P72">
        <v>-47.1</v>
      </c>
      <c r="Q72">
        <v>-149.51</v>
      </c>
      <c r="R72" s="130"/>
      <c r="S72">
        <v>37.880000000000003</v>
      </c>
      <c r="T72" s="130"/>
      <c r="X72" s="130"/>
    </row>
    <row r="73" spans="1:24" x14ac:dyDescent="0.25">
      <c r="A73" s="130" t="s">
        <v>719</v>
      </c>
      <c r="B73">
        <v>71</v>
      </c>
      <c r="C73" s="130" t="s">
        <v>892</v>
      </c>
      <c r="D73" s="130" t="s">
        <v>6</v>
      </c>
      <c r="E73">
        <v>11.8</v>
      </c>
      <c r="F73">
        <v>0</v>
      </c>
      <c r="G73">
        <v>820200</v>
      </c>
      <c r="H73">
        <v>9632</v>
      </c>
      <c r="I73">
        <v>24780</v>
      </c>
      <c r="K73" s="130" t="s">
        <v>961</v>
      </c>
      <c r="M73" s="130"/>
      <c r="N73">
        <v>0</v>
      </c>
      <c r="O73">
        <v>-4.37</v>
      </c>
      <c r="P73">
        <v>-15.73</v>
      </c>
      <c r="Q73">
        <v>-61.45</v>
      </c>
      <c r="R73" s="130"/>
      <c r="S73">
        <v>36.25</v>
      </c>
      <c r="T73" s="130"/>
      <c r="X73" s="130"/>
    </row>
    <row r="74" spans="1:24" x14ac:dyDescent="0.25">
      <c r="A74" s="130" t="s">
        <v>718</v>
      </c>
      <c r="B74">
        <v>72</v>
      </c>
      <c r="C74" s="130" t="s">
        <v>892</v>
      </c>
      <c r="D74" s="130" t="s">
        <v>6</v>
      </c>
      <c r="E74">
        <v>28.75</v>
      </c>
      <c r="F74">
        <v>0</v>
      </c>
      <c r="G74">
        <v>1175600</v>
      </c>
      <c r="H74">
        <v>33720</v>
      </c>
      <c r="I74">
        <v>18328</v>
      </c>
      <c r="K74" s="130" t="s">
        <v>3461</v>
      </c>
      <c r="M74" s="130"/>
      <c r="N74">
        <v>0</v>
      </c>
      <c r="O74">
        <v>-2.61</v>
      </c>
      <c r="P74">
        <v>-12.17</v>
      </c>
      <c r="Q74">
        <v>-47.98</v>
      </c>
      <c r="R74" s="130"/>
      <c r="S74">
        <v>45.17</v>
      </c>
      <c r="T74" s="130"/>
      <c r="X74" s="130"/>
    </row>
    <row r="75" spans="1:24" x14ac:dyDescent="0.25">
      <c r="A75" s="130" t="s">
        <v>717</v>
      </c>
      <c r="B75">
        <v>73</v>
      </c>
      <c r="C75" s="130" t="s">
        <v>901</v>
      </c>
      <c r="D75" s="130" t="s">
        <v>6</v>
      </c>
      <c r="E75">
        <v>19.3</v>
      </c>
      <c r="F75">
        <v>1.58</v>
      </c>
      <c r="G75">
        <v>43265600</v>
      </c>
      <c r="H75">
        <v>833787</v>
      </c>
      <c r="I75">
        <v>62378</v>
      </c>
      <c r="J75">
        <v>30.52</v>
      </c>
      <c r="K75" s="130" t="s">
        <v>959</v>
      </c>
      <c r="L75">
        <v>2.16</v>
      </c>
      <c r="M75" s="130" t="s">
        <v>960</v>
      </c>
      <c r="N75">
        <v>0.63</v>
      </c>
      <c r="O75">
        <v>4.1500000000000004</v>
      </c>
      <c r="P75">
        <v>5.25</v>
      </c>
      <c r="Q75">
        <v>27.51</v>
      </c>
      <c r="R75" s="130" t="s">
        <v>3369</v>
      </c>
      <c r="S75">
        <v>54.2</v>
      </c>
      <c r="T75" s="130"/>
      <c r="U75">
        <v>843</v>
      </c>
      <c r="V75">
        <v>841</v>
      </c>
      <c r="W75">
        <v>-0.42</v>
      </c>
      <c r="X75" s="130"/>
    </row>
    <row r="76" spans="1:24" x14ac:dyDescent="0.25">
      <c r="A76" s="130" t="s">
        <v>716</v>
      </c>
      <c r="B76">
        <v>74</v>
      </c>
      <c r="C76" s="130" t="s">
        <v>892</v>
      </c>
      <c r="D76" s="130" t="s">
        <v>6</v>
      </c>
      <c r="E76">
        <v>12.5</v>
      </c>
      <c r="F76">
        <v>1.63</v>
      </c>
      <c r="G76">
        <v>132110500</v>
      </c>
      <c r="H76">
        <v>1643949</v>
      </c>
      <c r="I76">
        <v>84576</v>
      </c>
      <c r="J76">
        <v>45.08</v>
      </c>
      <c r="K76" s="130" t="s">
        <v>1048</v>
      </c>
      <c r="M76" s="130" t="s">
        <v>931</v>
      </c>
      <c r="N76">
        <v>0.28000000000000003</v>
      </c>
      <c r="O76">
        <v>4.05</v>
      </c>
      <c r="P76">
        <v>3.13</v>
      </c>
      <c r="Q76">
        <v>9.8800000000000008</v>
      </c>
      <c r="R76" s="130" t="s">
        <v>925</v>
      </c>
      <c r="S76">
        <v>88.39</v>
      </c>
      <c r="T76" s="130"/>
      <c r="U76">
        <v>972</v>
      </c>
      <c r="V76">
        <v>913</v>
      </c>
      <c r="W76">
        <v>4.72</v>
      </c>
      <c r="X76" s="130"/>
    </row>
    <row r="77" spans="1:24" x14ac:dyDescent="0.25">
      <c r="A77" s="130" t="s">
        <v>715</v>
      </c>
      <c r="B77">
        <v>75</v>
      </c>
      <c r="C77" s="130" t="s">
        <v>901</v>
      </c>
      <c r="D77" s="130" t="s">
        <v>6</v>
      </c>
      <c r="E77">
        <v>32.75</v>
      </c>
      <c r="F77">
        <v>0</v>
      </c>
      <c r="G77">
        <v>1258300</v>
      </c>
      <c r="H77">
        <v>41335</v>
      </c>
      <c r="I77">
        <v>240901</v>
      </c>
      <c r="J77">
        <v>7.89</v>
      </c>
      <c r="K77" s="130" t="s">
        <v>983</v>
      </c>
      <c r="M77" s="130" t="s">
        <v>913</v>
      </c>
      <c r="N77">
        <v>4.1500000000000004</v>
      </c>
      <c r="O77">
        <v>2.4</v>
      </c>
      <c r="P77">
        <v>10.44</v>
      </c>
      <c r="Q77">
        <v>31.96</v>
      </c>
      <c r="R77" s="130" t="s">
        <v>3273</v>
      </c>
      <c r="S77">
        <v>23.12</v>
      </c>
      <c r="T77" s="130"/>
      <c r="U77">
        <v>342</v>
      </c>
      <c r="V77">
        <v>574</v>
      </c>
      <c r="W77">
        <v>0.51</v>
      </c>
      <c r="X77" s="130"/>
    </row>
    <row r="78" spans="1:24" x14ac:dyDescent="0.25">
      <c r="A78" s="130" t="s">
        <v>3361</v>
      </c>
      <c r="B78">
        <v>76</v>
      </c>
      <c r="C78" s="130" t="s">
        <v>895</v>
      </c>
      <c r="D78" s="130" t="s">
        <v>6</v>
      </c>
      <c r="E78">
        <v>40.25</v>
      </c>
      <c r="F78">
        <v>11.03</v>
      </c>
      <c r="G78">
        <v>5331300</v>
      </c>
      <c r="H78">
        <v>205963</v>
      </c>
      <c r="I78">
        <v>0</v>
      </c>
      <c r="K78" s="130" t="s">
        <v>911</v>
      </c>
      <c r="M78" s="130" t="s">
        <v>911</v>
      </c>
      <c r="N78">
        <v>0</v>
      </c>
      <c r="O78">
        <v>34.97</v>
      </c>
      <c r="P78">
        <v>37.71</v>
      </c>
      <c r="Q78">
        <v>23.67</v>
      </c>
      <c r="R78" s="130" t="s">
        <v>911</v>
      </c>
      <c r="S78">
        <v>38.229999999999997</v>
      </c>
      <c r="T78" s="130"/>
      <c r="X78" s="130"/>
    </row>
    <row r="79" spans="1:24" x14ac:dyDescent="0.25">
      <c r="A79" s="130" t="s">
        <v>714</v>
      </c>
      <c r="B79">
        <v>77</v>
      </c>
      <c r="C79" s="130" t="s">
        <v>892</v>
      </c>
      <c r="D79" s="130" t="s">
        <v>6</v>
      </c>
      <c r="E79">
        <v>122</v>
      </c>
      <c r="F79">
        <v>1.24</v>
      </c>
      <c r="G79">
        <v>16836700</v>
      </c>
      <c r="H79">
        <v>2050670</v>
      </c>
      <c r="I79">
        <v>232879</v>
      </c>
      <c r="J79">
        <v>11.83</v>
      </c>
      <c r="K79" s="130" t="s">
        <v>947</v>
      </c>
      <c r="M79" s="130" t="s">
        <v>971</v>
      </c>
      <c r="N79">
        <v>10.32</v>
      </c>
      <c r="O79">
        <v>1.45</v>
      </c>
      <c r="P79">
        <v>4.3499999999999996</v>
      </c>
      <c r="Q79">
        <v>20.92</v>
      </c>
      <c r="R79" s="130" t="s">
        <v>3272</v>
      </c>
      <c r="S79">
        <v>98.53</v>
      </c>
      <c r="T79" s="130"/>
      <c r="U79">
        <v>610</v>
      </c>
      <c r="V79">
        <v>701</v>
      </c>
      <c r="W79">
        <v>9.0299999999999994</v>
      </c>
      <c r="X79" s="130"/>
    </row>
    <row r="80" spans="1:24" x14ac:dyDescent="0.25">
      <c r="A80" s="130" t="s">
        <v>713</v>
      </c>
      <c r="B80">
        <v>78</v>
      </c>
      <c r="C80" s="130" t="s">
        <v>901</v>
      </c>
      <c r="D80" s="130" t="s">
        <v>6</v>
      </c>
      <c r="E80">
        <v>1.57</v>
      </c>
      <c r="F80">
        <v>-0.63</v>
      </c>
      <c r="G80">
        <v>317200</v>
      </c>
      <c r="H80">
        <v>499</v>
      </c>
      <c r="I80">
        <v>796</v>
      </c>
      <c r="K80" s="130" t="s">
        <v>2293</v>
      </c>
      <c r="M80" s="130"/>
      <c r="N80">
        <v>0</v>
      </c>
      <c r="O80">
        <v>-5.87</v>
      </c>
      <c r="P80">
        <v>-22.23</v>
      </c>
      <c r="Q80">
        <v>-259.89999999999998</v>
      </c>
      <c r="R80" s="130"/>
      <c r="S80">
        <v>30.74</v>
      </c>
      <c r="T80" s="130"/>
      <c r="X80" s="130"/>
    </row>
    <row r="81" spans="1:24" x14ac:dyDescent="0.25">
      <c r="A81" s="130" t="s">
        <v>712</v>
      </c>
      <c r="B81">
        <v>79</v>
      </c>
      <c r="C81" s="130" t="s">
        <v>901</v>
      </c>
      <c r="D81" s="130" t="s">
        <v>6</v>
      </c>
      <c r="E81">
        <v>20.6</v>
      </c>
      <c r="F81">
        <v>-2.37</v>
      </c>
      <c r="G81">
        <v>42736800</v>
      </c>
      <c r="H81">
        <v>881988</v>
      </c>
      <c r="I81">
        <v>51371</v>
      </c>
      <c r="J81">
        <v>23.77</v>
      </c>
      <c r="K81" s="130" t="s">
        <v>3564</v>
      </c>
      <c r="M81" s="130" t="s">
        <v>931</v>
      </c>
      <c r="N81">
        <v>0.87</v>
      </c>
      <c r="O81">
        <v>18.059999999999999</v>
      </c>
      <c r="P81">
        <v>29.81</v>
      </c>
      <c r="Q81">
        <v>24.27</v>
      </c>
      <c r="R81" s="130" t="s">
        <v>975</v>
      </c>
      <c r="S81">
        <v>50.01</v>
      </c>
      <c r="T81" s="130"/>
      <c r="U81">
        <v>357</v>
      </c>
      <c r="V81">
        <v>369</v>
      </c>
      <c r="W81">
        <v>1.0900000000000001</v>
      </c>
      <c r="X81" s="130"/>
    </row>
    <row r="82" spans="1:24" x14ac:dyDescent="0.25">
      <c r="A82" s="130" t="s">
        <v>711</v>
      </c>
      <c r="B82">
        <v>80</v>
      </c>
      <c r="C82" s="130" t="s">
        <v>892</v>
      </c>
      <c r="D82" s="130" t="s">
        <v>6</v>
      </c>
      <c r="E82">
        <v>30</v>
      </c>
      <c r="F82">
        <v>-0.83</v>
      </c>
      <c r="G82">
        <v>11763700</v>
      </c>
      <c r="H82">
        <v>354063</v>
      </c>
      <c r="I82">
        <v>41308</v>
      </c>
      <c r="J82">
        <v>11.15</v>
      </c>
      <c r="K82" s="130" t="s">
        <v>967</v>
      </c>
      <c r="M82" s="130" t="s">
        <v>971</v>
      </c>
      <c r="N82">
        <v>2.69</v>
      </c>
      <c r="O82">
        <v>5.26</v>
      </c>
      <c r="P82">
        <v>7.67</v>
      </c>
      <c r="Q82">
        <v>5.53</v>
      </c>
      <c r="R82" s="130" t="s">
        <v>2748</v>
      </c>
      <c r="S82">
        <v>64.27</v>
      </c>
      <c r="T82" s="130"/>
      <c r="U82">
        <v>491</v>
      </c>
      <c r="V82">
        <v>521</v>
      </c>
      <c r="W82">
        <v>-0.87</v>
      </c>
      <c r="X82" s="130"/>
    </row>
    <row r="83" spans="1:24" x14ac:dyDescent="0.25">
      <c r="A83" s="130" t="s">
        <v>710</v>
      </c>
      <c r="B83">
        <v>81</v>
      </c>
      <c r="C83" s="130" t="s">
        <v>892</v>
      </c>
      <c r="D83" s="130" t="s">
        <v>6</v>
      </c>
      <c r="E83">
        <v>13.6</v>
      </c>
      <c r="F83">
        <v>-0.73</v>
      </c>
      <c r="G83">
        <v>8211200</v>
      </c>
      <c r="H83">
        <v>112312</v>
      </c>
      <c r="I83">
        <v>36887</v>
      </c>
      <c r="J83">
        <v>17.8</v>
      </c>
      <c r="K83" s="130" t="s">
        <v>923</v>
      </c>
      <c r="M83" s="130" t="s">
        <v>985</v>
      </c>
      <c r="N83">
        <v>0.76</v>
      </c>
      <c r="O83">
        <v>6.13</v>
      </c>
      <c r="P83">
        <v>10.66</v>
      </c>
      <c r="Q83">
        <v>50.03</v>
      </c>
      <c r="R83" s="130" t="s">
        <v>3272</v>
      </c>
      <c r="S83">
        <v>24.61</v>
      </c>
      <c r="T83" s="130"/>
      <c r="U83">
        <v>538</v>
      </c>
      <c r="V83">
        <v>602</v>
      </c>
      <c r="W83">
        <v>2.42</v>
      </c>
      <c r="X83" s="130"/>
    </row>
    <row r="84" spans="1:24" x14ac:dyDescent="0.25">
      <c r="A84" s="130" t="s">
        <v>709</v>
      </c>
      <c r="B84">
        <v>82</v>
      </c>
      <c r="C84" s="130" t="s">
        <v>892</v>
      </c>
      <c r="D84" s="130" t="s">
        <v>6</v>
      </c>
      <c r="E84">
        <v>46.5</v>
      </c>
      <c r="F84">
        <v>0.54</v>
      </c>
      <c r="G84">
        <v>4900</v>
      </c>
      <c r="H84">
        <v>227</v>
      </c>
      <c r="I84">
        <v>13950</v>
      </c>
      <c r="J84">
        <v>5.2</v>
      </c>
      <c r="K84" s="130" t="s">
        <v>1050</v>
      </c>
      <c r="M84" s="130" t="s">
        <v>967</v>
      </c>
      <c r="N84">
        <v>8.9499999999999993</v>
      </c>
      <c r="O84">
        <v>13.6</v>
      </c>
      <c r="P84">
        <v>13.06</v>
      </c>
      <c r="Q84">
        <v>43.55</v>
      </c>
      <c r="R84" s="130" t="s">
        <v>3270</v>
      </c>
      <c r="S84">
        <v>21.5</v>
      </c>
      <c r="T84" s="130"/>
      <c r="U84">
        <v>236</v>
      </c>
      <c r="V84">
        <v>124</v>
      </c>
      <c r="W84">
        <v>-7.0000000000000007E-2</v>
      </c>
      <c r="X84" s="130"/>
    </row>
    <row r="85" spans="1:24" x14ac:dyDescent="0.25">
      <c r="A85" s="130" t="s">
        <v>708</v>
      </c>
      <c r="B85">
        <v>83</v>
      </c>
      <c r="C85" s="130" t="s">
        <v>892</v>
      </c>
      <c r="D85" s="130" t="s">
        <v>6</v>
      </c>
      <c r="E85">
        <v>23.5</v>
      </c>
      <c r="F85">
        <v>1.29</v>
      </c>
      <c r="G85">
        <v>38610100</v>
      </c>
      <c r="H85">
        <v>901160</v>
      </c>
      <c r="I85">
        <v>373462</v>
      </c>
      <c r="J85">
        <v>53.51</v>
      </c>
      <c r="K85" s="130" t="s">
        <v>3524</v>
      </c>
      <c r="M85" s="130" t="s">
        <v>894</v>
      </c>
      <c r="N85">
        <v>0.44</v>
      </c>
      <c r="O85">
        <v>8.5399999999999991</v>
      </c>
      <c r="P85">
        <v>8.5500000000000007</v>
      </c>
      <c r="Q85">
        <v>8.91</v>
      </c>
      <c r="R85" s="130" t="s">
        <v>2984</v>
      </c>
      <c r="S85">
        <v>65.98</v>
      </c>
      <c r="T85" s="130"/>
      <c r="U85">
        <v>829</v>
      </c>
      <c r="V85">
        <v>727</v>
      </c>
      <c r="W85">
        <v>2.4700000000000002</v>
      </c>
      <c r="X85" s="130"/>
    </row>
    <row r="86" spans="1:24" x14ac:dyDescent="0.25">
      <c r="A86" s="130" t="s">
        <v>707</v>
      </c>
      <c r="B86">
        <v>84</v>
      </c>
      <c r="C86" s="130" t="s">
        <v>892</v>
      </c>
      <c r="D86" s="130" t="s">
        <v>6</v>
      </c>
      <c r="E86">
        <v>1.67</v>
      </c>
      <c r="F86">
        <v>0.6</v>
      </c>
      <c r="G86">
        <v>211386800</v>
      </c>
      <c r="H86">
        <v>360683</v>
      </c>
      <c r="I86">
        <v>5021</v>
      </c>
      <c r="K86" s="130" t="s">
        <v>3466</v>
      </c>
      <c r="L86">
        <v>0.28000000000000003</v>
      </c>
      <c r="M86" s="130"/>
      <c r="N86">
        <v>0</v>
      </c>
      <c r="O86">
        <v>-6.92</v>
      </c>
      <c r="P86">
        <v>-6.58</v>
      </c>
      <c r="Q86">
        <v>-22.96</v>
      </c>
      <c r="R86" s="130"/>
      <c r="S86">
        <v>77.989999999999995</v>
      </c>
      <c r="T86" s="130"/>
      <c r="X86" s="130"/>
    </row>
    <row r="87" spans="1:24" x14ac:dyDescent="0.25">
      <c r="A87" s="130" t="s">
        <v>706</v>
      </c>
      <c r="B87">
        <v>85</v>
      </c>
      <c r="C87" s="130" t="s">
        <v>892</v>
      </c>
      <c r="D87" s="130" t="s">
        <v>6</v>
      </c>
      <c r="E87">
        <v>12.8</v>
      </c>
      <c r="F87">
        <v>-0.78</v>
      </c>
      <c r="G87">
        <v>11978200</v>
      </c>
      <c r="H87">
        <v>152805</v>
      </c>
      <c r="I87">
        <v>25600</v>
      </c>
      <c r="J87">
        <v>39.31</v>
      </c>
      <c r="K87" s="130" t="s">
        <v>3487</v>
      </c>
      <c r="M87" s="130"/>
      <c r="N87">
        <v>0.33</v>
      </c>
      <c r="O87">
        <v>8.77</v>
      </c>
      <c r="P87">
        <v>12.05</v>
      </c>
      <c r="Q87">
        <v>11.41</v>
      </c>
      <c r="R87" s="130"/>
      <c r="S87">
        <v>49.34</v>
      </c>
      <c r="T87" s="130"/>
      <c r="U87">
        <v>694</v>
      </c>
      <c r="V87">
        <v>681</v>
      </c>
      <c r="W87">
        <v>-0.2</v>
      </c>
      <c r="X87" s="130"/>
    </row>
    <row r="88" spans="1:24" x14ac:dyDescent="0.25">
      <c r="A88" s="130" t="s">
        <v>705</v>
      </c>
      <c r="B88">
        <v>86</v>
      </c>
      <c r="C88" s="130" t="s">
        <v>892</v>
      </c>
      <c r="D88" s="130" t="s">
        <v>6</v>
      </c>
      <c r="E88">
        <v>8.9499999999999993</v>
      </c>
      <c r="F88">
        <v>-0.56000000000000005</v>
      </c>
      <c r="G88">
        <v>23729300</v>
      </c>
      <c r="H88">
        <v>212444</v>
      </c>
      <c r="I88">
        <v>136801</v>
      </c>
      <c r="J88">
        <v>72.12</v>
      </c>
      <c r="K88" s="130" t="s">
        <v>3229</v>
      </c>
      <c r="M88" s="130" t="s">
        <v>914</v>
      </c>
      <c r="N88">
        <v>0.12</v>
      </c>
      <c r="O88">
        <v>3.87</v>
      </c>
      <c r="P88">
        <v>5.09</v>
      </c>
      <c r="Q88">
        <v>8.5500000000000007</v>
      </c>
      <c r="R88" s="130" t="s">
        <v>1066</v>
      </c>
      <c r="S88">
        <v>54.02</v>
      </c>
      <c r="T88" s="130"/>
      <c r="U88">
        <v>965</v>
      </c>
      <c r="V88">
        <v>971</v>
      </c>
      <c r="W88">
        <v>3.18</v>
      </c>
      <c r="X88" s="130"/>
    </row>
    <row r="89" spans="1:24" x14ac:dyDescent="0.25">
      <c r="A89" s="130" t="s">
        <v>3565</v>
      </c>
      <c r="B89">
        <v>87</v>
      </c>
      <c r="C89" s="130" t="s">
        <v>895</v>
      </c>
      <c r="D89" s="130" t="s">
        <v>6</v>
      </c>
      <c r="E89">
        <v>10</v>
      </c>
      <c r="F89">
        <v>0</v>
      </c>
      <c r="G89">
        <v>330400</v>
      </c>
      <c r="H89">
        <v>3300</v>
      </c>
      <c r="I89">
        <v>2889</v>
      </c>
      <c r="J89">
        <v>28.44</v>
      </c>
      <c r="K89" s="130" t="s">
        <v>1043</v>
      </c>
      <c r="M89" s="130"/>
      <c r="N89">
        <v>0.35</v>
      </c>
      <c r="O89">
        <v>2.68</v>
      </c>
      <c r="P89">
        <v>2.12</v>
      </c>
      <c r="Q89">
        <v>201.01</v>
      </c>
      <c r="R89" s="130"/>
      <c r="S89">
        <v>61.19</v>
      </c>
      <c r="T89" s="130"/>
      <c r="U89">
        <v>897</v>
      </c>
      <c r="V89">
        <v>880</v>
      </c>
      <c r="X89" s="130"/>
    </row>
    <row r="90" spans="1:24" x14ac:dyDescent="0.25">
      <c r="A90" s="130" t="s">
        <v>704</v>
      </c>
      <c r="B90">
        <v>88</v>
      </c>
      <c r="C90" s="130" t="s">
        <v>892</v>
      </c>
      <c r="D90" s="130" t="s">
        <v>6</v>
      </c>
      <c r="E90">
        <v>32.25</v>
      </c>
      <c r="F90">
        <v>-0.77</v>
      </c>
      <c r="G90">
        <v>802700</v>
      </c>
      <c r="H90">
        <v>26023</v>
      </c>
      <c r="I90">
        <v>17778</v>
      </c>
      <c r="J90">
        <v>14.62</v>
      </c>
      <c r="K90" s="130" t="s">
        <v>2289</v>
      </c>
      <c r="L90">
        <v>1.04</v>
      </c>
      <c r="M90" s="130" t="s">
        <v>969</v>
      </c>
      <c r="N90">
        <v>2.21</v>
      </c>
      <c r="O90">
        <v>8.93</v>
      </c>
      <c r="P90">
        <v>13.31</v>
      </c>
      <c r="Q90">
        <v>52.17</v>
      </c>
      <c r="R90" s="130" t="s">
        <v>3420</v>
      </c>
      <c r="S90">
        <v>17.96</v>
      </c>
      <c r="T90" s="130"/>
      <c r="U90">
        <v>409</v>
      </c>
      <c r="V90">
        <v>425</v>
      </c>
      <c r="W90">
        <v>0.19</v>
      </c>
      <c r="X90" s="130"/>
    </row>
    <row r="91" spans="1:24" x14ac:dyDescent="0.25">
      <c r="A91" s="130" t="s">
        <v>703</v>
      </c>
      <c r="B91">
        <v>89</v>
      </c>
      <c r="C91" s="130" t="s">
        <v>901</v>
      </c>
      <c r="D91" s="130" t="s">
        <v>6</v>
      </c>
      <c r="E91">
        <v>11.1</v>
      </c>
      <c r="F91">
        <v>2.78</v>
      </c>
      <c r="G91">
        <v>5402900</v>
      </c>
      <c r="H91">
        <v>59369</v>
      </c>
      <c r="I91">
        <v>7708</v>
      </c>
      <c r="J91">
        <v>13.15</v>
      </c>
      <c r="K91" s="130" t="s">
        <v>951</v>
      </c>
      <c r="M91" s="130" t="s">
        <v>934</v>
      </c>
      <c r="N91">
        <v>0.84</v>
      </c>
      <c r="O91">
        <v>4.93</v>
      </c>
      <c r="P91">
        <v>12.6</v>
      </c>
      <c r="Q91">
        <v>5.6</v>
      </c>
      <c r="R91" s="130" t="s">
        <v>3584</v>
      </c>
      <c r="S91">
        <v>27.41</v>
      </c>
      <c r="T91" s="130"/>
      <c r="U91">
        <v>396</v>
      </c>
      <c r="V91">
        <v>583</v>
      </c>
      <c r="W91">
        <v>4.2300000000000004</v>
      </c>
      <c r="X91" s="130"/>
    </row>
    <row r="92" spans="1:24" x14ac:dyDescent="0.25">
      <c r="A92" s="130" t="s">
        <v>702</v>
      </c>
      <c r="B92">
        <v>90</v>
      </c>
      <c r="C92" s="130" t="s">
        <v>892</v>
      </c>
      <c r="D92" s="130" t="s">
        <v>6</v>
      </c>
      <c r="E92">
        <v>41.25</v>
      </c>
      <c r="F92">
        <v>0.61</v>
      </c>
      <c r="G92">
        <v>3363400</v>
      </c>
      <c r="H92">
        <v>138860</v>
      </c>
      <c r="I92">
        <v>107535</v>
      </c>
      <c r="J92">
        <v>39.68</v>
      </c>
      <c r="K92" s="130" t="s">
        <v>3481</v>
      </c>
      <c r="M92" s="130" t="s">
        <v>917</v>
      </c>
      <c r="N92">
        <v>1.04</v>
      </c>
      <c r="O92">
        <v>6.21</v>
      </c>
      <c r="P92">
        <v>9.76</v>
      </c>
      <c r="Q92">
        <v>10.54</v>
      </c>
      <c r="R92" s="130" t="s">
        <v>946</v>
      </c>
      <c r="S92">
        <v>36.01</v>
      </c>
      <c r="T92" s="130"/>
      <c r="U92">
        <v>759</v>
      </c>
      <c r="V92">
        <v>791</v>
      </c>
      <c r="W92">
        <v>6.23</v>
      </c>
      <c r="X92" s="130"/>
    </row>
    <row r="93" spans="1:24" x14ac:dyDescent="0.25">
      <c r="A93" s="130" t="s">
        <v>701</v>
      </c>
      <c r="B93">
        <v>91</v>
      </c>
      <c r="C93" s="130" t="s">
        <v>892</v>
      </c>
      <c r="D93" s="130" t="s">
        <v>6</v>
      </c>
      <c r="E93">
        <v>1.27</v>
      </c>
      <c r="F93">
        <v>0.79</v>
      </c>
      <c r="G93">
        <v>472400</v>
      </c>
      <c r="H93">
        <v>593</v>
      </c>
      <c r="I93">
        <v>462</v>
      </c>
      <c r="K93" s="130" t="s">
        <v>961</v>
      </c>
      <c r="L93">
        <v>1.61</v>
      </c>
      <c r="M93" s="130"/>
      <c r="N93">
        <v>0</v>
      </c>
      <c r="O93">
        <v>-0.31</v>
      </c>
      <c r="P93">
        <v>-5.5</v>
      </c>
      <c r="Q93">
        <v>-17.97</v>
      </c>
      <c r="R93" s="130"/>
      <c r="S93">
        <v>44.63</v>
      </c>
      <c r="T93" s="130"/>
      <c r="X93" s="130"/>
    </row>
    <row r="94" spans="1:24" x14ac:dyDescent="0.25">
      <c r="A94" s="130" t="s">
        <v>700</v>
      </c>
      <c r="B94">
        <v>92</v>
      </c>
      <c r="C94" s="130" t="s">
        <v>892</v>
      </c>
      <c r="D94" s="130" t="s">
        <v>6</v>
      </c>
      <c r="E94">
        <v>142.5</v>
      </c>
      <c r="F94">
        <v>-0.35</v>
      </c>
      <c r="G94">
        <v>983700</v>
      </c>
      <c r="H94">
        <v>140083</v>
      </c>
      <c r="I94">
        <v>113228</v>
      </c>
      <c r="J94">
        <v>161.51</v>
      </c>
      <c r="K94" s="130" t="s">
        <v>3610</v>
      </c>
      <c r="M94" s="130" t="s">
        <v>1008</v>
      </c>
      <c r="N94">
        <v>0.88</v>
      </c>
      <c r="O94">
        <v>3.77</v>
      </c>
      <c r="P94">
        <v>3.86</v>
      </c>
      <c r="Q94">
        <v>5.37</v>
      </c>
      <c r="R94" s="130" t="s">
        <v>3423</v>
      </c>
      <c r="S94">
        <v>49.02</v>
      </c>
      <c r="T94" s="130"/>
      <c r="U94">
        <v>1023</v>
      </c>
      <c r="V94">
        <v>999</v>
      </c>
      <c r="W94">
        <v>65.650000000000006</v>
      </c>
      <c r="X94" s="130"/>
    </row>
    <row r="95" spans="1:24" x14ac:dyDescent="0.25">
      <c r="A95" s="130" t="s">
        <v>699</v>
      </c>
      <c r="B95">
        <v>93</v>
      </c>
      <c r="C95" s="130" t="s">
        <v>892</v>
      </c>
      <c r="D95" s="130" t="s">
        <v>6</v>
      </c>
      <c r="E95">
        <v>0.75</v>
      </c>
      <c r="F95">
        <v>0</v>
      </c>
      <c r="G95">
        <v>9644900</v>
      </c>
      <c r="H95">
        <v>7161</v>
      </c>
      <c r="I95">
        <v>2647</v>
      </c>
      <c r="J95">
        <v>116.48</v>
      </c>
      <c r="K95" s="130" t="s">
        <v>950</v>
      </c>
      <c r="M95" s="130"/>
      <c r="N95">
        <v>0.01</v>
      </c>
      <c r="O95">
        <v>1.41</v>
      </c>
      <c r="P95">
        <v>1.38</v>
      </c>
      <c r="Q95">
        <v>-6.38</v>
      </c>
      <c r="R95" s="130"/>
      <c r="S95">
        <v>30.59</v>
      </c>
      <c r="T95" s="130"/>
      <c r="U95">
        <v>1065</v>
      </c>
      <c r="V95">
        <v>1090</v>
      </c>
      <c r="W95">
        <v>-30.02</v>
      </c>
      <c r="X95" s="130"/>
    </row>
    <row r="96" spans="1:24" x14ac:dyDescent="0.25">
      <c r="A96" s="130" t="s">
        <v>698</v>
      </c>
      <c r="B96">
        <v>94</v>
      </c>
      <c r="C96" s="130" t="s">
        <v>892</v>
      </c>
      <c r="D96" s="130" t="s">
        <v>6</v>
      </c>
      <c r="E96">
        <v>11.7</v>
      </c>
      <c r="F96">
        <v>-1.68</v>
      </c>
      <c r="G96">
        <v>1040600</v>
      </c>
      <c r="H96">
        <v>12157</v>
      </c>
      <c r="I96">
        <v>4680</v>
      </c>
      <c r="J96">
        <v>21.05</v>
      </c>
      <c r="K96" s="130" t="s">
        <v>3611</v>
      </c>
      <c r="M96" s="130" t="s">
        <v>917</v>
      </c>
      <c r="N96">
        <v>0.56000000000000005</v>
      </c>
      <c r="O96">
        <v>15.24</v>
      </c>
      <c r="P96">
        <v>38.07</v>
      </c>
      <c r="Q96">
        <v>16.48</v>
      </c>
      <c r="R96" s="130" t="s">
        <v>3405</v>
      </c>
      <c r="S96">
        <v>24.41</v>
      </c>
      <c r="T96" s="130"/>
      <c r="U96">
        <v>307</v>
      </c>
      <c r="V96">
        <v>369</v>
      </c>
      <c r="W96">
        <v>0.93</v>
      </c>
      <c r="X96" s="130"/>
    </row>
    <row r="97" spans="1:24" x14ac:dyDescent="0.25">
      <c r="A97" s="130" t="s">
        <v>697</v>
      </c>
      <c r="B97">
        <v>95</v>
      </c>
      <c r="C97" s="130" t="s">
        <v>892</v>
      </c>
      <c r="D97" s="130" t="s">
        <v>6</v>
      </c>
      <c r="E97">
        <v>33.75</v>
      </c>
      <c r="F97">
        <v>0.75</v>
      </c>
      <c r="G97">
        <v>6271200</v>
      </c>
      <c r="H97">
        <v>212352</v>
      </c>
      <c r="I97">
        <v>135263</v>
      </c>
      <c r="J97">
        <v>31.82</v>
      </c>
      <c r="K97" s="130" t="s">
        <v>1048</v>
      </c>
      <c r="M97" s="130" t="s">
        <v>917</v>
      </c>
      <c r="N97">
        <v>1.06</v>
      </c>
      <c r="O97">
        <v>3.22</v>
      </c>
      <c r="P97">
        <v>3.74</v>
      </c>
      <c r="Q97">
        <v>2.97</v>
      </c>
      <c r="R97" s="130" t="s">
        <v>3493</v>
      </c>
      <c r="S97">
        <v>25.57</v>
      </c>
      <c r="T97" s="130"/>
      <c r="U97">
        <v>897</v>
      </c>
      <c r="V97">
        <v>892</v>
      </c>
      <c r="W97">
        <v>1.1499999999999999</v>
      </c>
      <c r="X97" s="130"/>
    </row>
    <row r="98" spans="1:24" x14ac:dyDescent="0.25">
      <c r="A98" s="130" t="s">
        <v>696</v>
      </c>
      <c r="B98">
        <v>96</v>
      </c>
      <c r="C98" s="130" t="s">
        <v>892</v>
      </c>
      <c r="D98" s="130" t="s">
        <v>6</v>
      </c>
      <c r="E98">
        <v>2.2599999999999998</v>
      </c>
      <c r="F98">
        <v>0</v>
      </c>
      <c r="G98">
        <v>649100</v>
      </c>
      <c r="H98">
        <v>1454</v>
      </c>
      <c r="I98">
        <v>3615</v>
      </c>
      <c r="K98" s="130" t="s">
        <v>3273</v>
      </c>
      <c r="M98" s="130" t="s">
        <v>899</v>
      </c>
      <c r="N98">
        <v>0</v>
      </c>
      <c r="O98">
        <v>-1.77</v>
      </c>
      <c r="P98">
        <v>-2.04</v>
      </c>
      <c r="Q98">
        <v>14.09</v>
      </c>
      <c r="R98" s="130" t="s">
        <v>2163</v>
      </c>
      <c r="S98">
        <v>24.75</v>
      </c>
      <c r="T98" s="130"/>
      <c r="X98" s="130"/>
    </row>
    <row r="99" spans="1:24" x14ac:dyDescent="0.25">
      <c r="A99" s="130" t="s">
        <v>695</v>
      </c>
      <c r="B99">
        <v>97</v>
      </c>
      <c r="C99" s="130" t="s">
        <v>892</v>
      </c>
      <c r="D99" s="130" t="s">
        <v>6</v>
      </c>
      <c r="E99">
        <v>2.2400000000000002</v>
      </c>
      <c r="F99">
        <v>-0.88</v>
      </c>
      <c r="G99">
        <v>368400</v>
      </c>
      <c r="H99">
        <v>830</v>
      </c>
      <c r="I99">
        <v>2411</v>
      </c>
      <c r="K99" s="130" t="s">
        <v>951</v>
      </c>
      <c r="M99" s="130"/>
      <c r="N99">
        <v>0</v>
      </c>
      <c r="O99">
        <v>-5.34</v>
      </c>
      <c r="P99">
        <v>-6.01</v>
      </c>
      <c r="Q99">
        <v>0.72</v>
      </c>
      <c r="R99" s="130"/>
      <c r="S99">
        <v>26.64</v>
      </c>
      <c r="T99" s="130"/>
      <c r="X99" s="130"/>
    </row>
    <row r="100" spans="1:24" x14ac:dyDescent="0.25">
      <c r="A100" s="130" t="s">
        <v>694</v>
      </c>
      <c r="B100">
        <v>98</v>
      </c>
      <c r="C100" s="130" t="s">
        <v>892</v>
      </c>
      <c r="D100" s="130" t="s">
        <v>6</v>
      </c>
      <c r="E100">
        <v>293</v>
      </c>
      <c r="F100">
        <v>6.16</v>
      </c>
      <c r="G100">
        <v>688100</v>
      </c>
      <c r="H100">
        <v>197912</v>
      </c>
      <c r="I100">
        <v>31196</v>
      </c>
      <c r="J100">
        <v>11.08</v>
      </c>
      <c r="K100" s="130" t="s">
        <v>987</v>
      </c>
      <c r="M100" s="130" t="s">
        <v>977</v>
      </c>
      <c r="N100">
        <v>26.44</v>
      </c>
      <c r="O100">
        <v>5.67</v>
      </c>
      <c r="P100">
        <v>9.15</v>
      </c>
      <c r="Q100">
        <v>18.579999999999998</v>
      </c>
      <c r="R100" s="130" t="s">
        <v>3397</v>
      </c>
      <c r="S100">
        <v>84.28</v>
      </c>
      <c r="T100" s="130"/>
      <c r="U100">
        <v>447</v>
      </c>
      <c r="V100">
        <v>491</v>
      </c>
      <c r="W100">
        <v>3.7</v>
      </c>
      <c r="X100" s="130"/>
    </row>
    <row r="101" spans="1:24" x14ac:dyDescent="0.25">
      <c r="A101" s="130" t="s">
        <v>693</v>
      </c>
      <c r="B101">
        <v>99</v>
      </c>
      <c r="C101" s="130" t="s">
        <v>892</v>
      </c>
      <c r="D101" s="130" t="s">
        <v>6</v>
      </c>
      <c r="E101">
        <v>31.75</v>
      </c>
      <c r="F101">
        <v>0.79</v>
      </c>
      <c r="G101">
        <v>5660400</v>
      </c>
      <c r="H101">
        <v>179898</v>
      </c>
      <c r="I101">
        <v>54215</v>
      </c>
      <c r="J101">
        <v>21.79</v>
      </c>
      <c r="K101" s="130" t="s">
        <v>2293</v>
      </c>
      <c r="M101" s="130"/>
      <c r="N101">
        <v>1.46</v>
      </c>
      <c r="O101">
        <v>0.84</v>
      </c>
      <c r="P101">
        <v>5.38</v>
      </c>
      <c r="Q101">
        <v>7.29</v>
      </c>
      <c r="R101" s="130" t="s">
        <v>1038</v>
      </c>
      <c r="S101">
        <v>44.59</v>
      </c>
      <c r="T101" s="130"/>
      <c r="U101">
        <v>731</v>
      </c>
      <c r="V101">
        <v>879</v>
      </c>
      <c r="W101">
        <v>4.26</v>
      </c>
      <c r="X101" s="130"/>
    </row>
    <row r="102" spans="1:24" x14ac:dyDescent="0.25">
      <c r="A102" s="130" t="s">
        <v>692</v>
      </c>
      <c r="B102">
        <v>100</v>
      </c>
      <c r="C102" s="130" t="s">
        <v>892</v>
      </c>
      <c r="D102" s="130" t="s">
        <v>6</v>
      </c>
      <c r="E102">
        <v>1.1100000000000001</v>
      </c>
      <c r="F102">
        <v>0</v>
      </c>
      <c r="G102">
        <v>119455700</v>
      </c>
      <c r="H102">
        <v>131244</v>
      </c>
      <c r="I102">
        <v>19286</v>
      </c>
      <c r="K102" s="130" t="s">
        <v>1039</v>
      </c>
      <c r="M102" s="130" t="s">
        <v>899</v>
      </c>
      <c r="N102">
        <v>0</v>
      </c>
      <c r="O102">
        <v>-0.02</v>
      </c>
      <c r="P102">
        <v>-1.54</v>
      </c>
      <c r="Q102">
        <v>-79.78</v>
      </c>
      <c r="R102" s="130" t="s">
        <v>3369</v>
      </c>
      <c r="S102">
        <v>71.989999999999995</v>
      </c>
      <c r="T102" s="130"/>
      <c r="X102" s="130"/>
    </row>
    <row r="103" spans="1:24" x14ac:dyDescent="0.25">
      <c r="A103" s="130" t="s">
        <v>691</v>
      </c>
      <c r="B103">
        <v>101</v>
      </c>
      <c r="C103" s="130" t="s">
        <v>892</v>
      </c>
      <c r="D103" s="130" t="s">
        <v>237</v>
      </c>
      <c r="E103">
        <v>0.14000000000000001</v>
      </c>
      <c r="F103">
        <v>0</v>
      </c>
      <c r="G103">
        <v>0</v>
      </c>
      <c r="H103">
        <v>0</v>
      </c>
      <c r="I103">
        <v>963</v>
      </c>
      <c r="K103" s="130" t="s">
        <v>979</v>
      </c>
      <c r="L103">
        <v>2.61</v>
      </c>
      <c r="M103" s="130"/>
      <c r="N103">
        <v>0</v>
      </c>
      <c r="O103">
        <v>-20.84</v>
      </c>
      <c r="P103">
        <v>-76.08</v>
      </c>
      <c r="Q103">
        <v>-137.71</v>
      </c>
      <c r="R103" s="130"/>
      <c r="S103">
        <v>78.59</v>
      </c>
      <c r="T103" s="130"/>
      <c r="X103" s="130"/>
    </row>
    <row r="104" spans="1:24" x14ac:dyDescent="0.25">
      <c r="A104" s="130" t="s">
        <v>690</v>
      </c>
      <c r="B104">
        <v>102</v>
      </c>
      <c r="C104" s="130" t="s">
        <v>892</v>
      </c>
      <c r="D104" s="130" t="s">
        <v>6</v>
      </c>
      <c r="E104">
        <v>4.5599999999999996</v>
      </c>
      <c r="F104">
        <v>6.05</v>
      </c>
      <c r="G104">
        <v>13856200</v>
      </c>
      <c r="H104">
        <v>61458</v>
      </c>
      <c r="I104">
        <v>2006</v>
      </c>
      <c r="J104">
        <v>23.29</v>
      </c>
      <c r="K104" s="130" t="s">
        <v>2959</v>
      </c>
      <c r="M104" s="130" t="s">
        <v>905</v>
      </c>
      <c r="N104">
        <v>0.2</v>
      </c>
      <c r="O104">
        <v>8.17</v>
      </c>
      <c r="P104">
        <v>12.5</v>
      </c>
      <c r="Q104">
        <v>6.61</v>
      </c>
      <c r="R104" s="130" t="s">
        <v>1042</v>
      </c>
      <c r="S104">
        <v>38.33</v>
      </c>
      <c r="T104" s="130"/>
      <c r="U104">
        <v>544</v>
      </c>
      <c r="V104">
        <v>566</v>
      </c>
      <c r="W104">
        <v>-2.94</v>
      </c>
      <c r="X104" s="130"/>
    </row>
    <row r="105" spans="1:24" x14ac:dyDescent="0.25">
      <c r="A105" s="130" t="s">
        <v>689</v>
      </c>
      <c r="B105">
        <v>103</v>
      </c>
      <c r="C105" s="130" t="s">
        <v>892</v>
      </c>
      <c r="D105" s="130" t="s">
        <v>6</v>
      </c>
      <c r="E105">
        <v>13.5</v>
      </c>
      <c r="F105">
        <v>3.85</v>
      </c>
      <c r="G105">
        <v>929100</v>
      </c>
      <c r="H105">
        <v>12493</v>
      </c>
      <c r="I105">
        <v>11077</v>
      </c>
      <c r="J105">
        <v>53.34</v>
      </c>
      <c r="K105" s="130" t="s">
        <v>2799</v>
      </c>
      <c r="M105" s="130" t="s">
        <v>1003</v>
      </c>
      <c r="N105">
        <v>0.25</v>
      </c>
      <c r="O105">
        <v>24.01</v>
      </c>
      <c r="P105">
        <v>29.32</v>
      </c>
      <c r="Q105">
        <v>36.299999999999997</v>
      </c>
      <c r="R105" s="130" t="s">
        <v>893</v>
      </c>
      <c r="S105">
        <v>29.66</v>
      </c>
      <c r="T105" s="130"/>
      <c r="U105">
        <v>529</v>
      </c>
      <c r="V105">
        <v>505</v>
      </c>
      <c r="W105">
        <v>2.17</v>
      </c>
      <c r="X105" s="130"/>
    </row>
    <row r="106" spans="1:24" x14ac:dyDescent="0.25">
      <c r="A106" s="130" t="s">
        <v>688</v>
      </c>
      <c r="B106">
        <v>104</v>
      </c>
      <c r="C106" s="130" t="s">
        <v>892</v>
      </c>
      <c r="D106" s="130" t="s">
        <v>6</v>
      </c>
      <c r="E106">
        <v>17.5</v>
      </c>
      <c r="F106">
        <v>-0.56999999999999995</v>
      </c>
      <c r="G106">
        <v>2897900</v>
      </c>
      <c r="H106">
        <v>50921</v>
      </c>
      <c r="I106">
        <v>53335</v>
      </c>
      <c r="J106">
        <v>12.68</v>
      </c>
      <c r="K106" s="130" t="s">
        <v>961</v>
      </c>
      <c r="M106" s="130" t="s">
        <v>952</v>
      </c>
      <c r="N106">
        <v>1.38</v>
      </c>
      <c r="O106">
        <v>8.6199999999999992</v>
      </c>
      <c r="P106">
        <v>10.029999999999999</v>
      </c>
      <c r="Q106">
        <v>69.58</v>
      </c>
      <c r="R106" s="130" t="s">
        <v>3527</v>
      </c>
      <c r="S106">
        <v>21.18</v>
      </c>
      <c r="T106" s="130"/>
      <c r="U106">
        <v>459</v>
      </c>
      <c r="V106">
        <v>396</v>
      </c>
      <c r="W106">
        <v>-1.27</v>
      </c>
      <c r="X106" s="130"/>
    </row>
    <row r="107" spans="1:24" x14ac:dyDescent="0.25">
      <c r="A107" s="130" t="s">
        <v>687</v>
      </c>
      <c r="B107">
        <v>105</v>
      </c>
      <c r="C107" s="130" t="s">
        <v>892</v>
      </c>
      <c r="D107" s="130" t="s">
        <v>6</v>
      </c>
      <c r="E107">
        <v>3.14</v>
      </c>
      <c r="F107">
        <v>1.29</v>
      </c>
      <c r="G107">
        <v>2517500</v>
      </c>
      <c r="H107">
        <v>7878</v>
      </c>
      <c r="I107">
        <v>2868</v>
      </c>
      <c r="K107" s="130" t="s">
        <v>1010</v>
      </c>
      <c r="M107" s="130"/>
      <c r="N107">
        <v>0</v>
      </c>
      <c r="O107">
        <v>0.62</v>
      </c>
      <c r="P107">
        <v>-0.37</v>
      </c>
      <c r="Q107">
        <v>-1.25</v>
      </c>
      <c r="R107" s="130"/>
      <c r="S107">
        <v>56.17</v>
      </c>
      <c r="T107" s="130"/>
      <c r="X107" s="130"/>
    </row>
    <row r="108" spans="1:24" x14ac:dyDescent="0.25">
      <c r="A108" s="130" t="s">
        <v>686</v>
      </c>
      <c r="B108">
        <v>106</v>
      </c>
      <c r="C108" s="130" t="s">
        <v>892</v>
      </c>
      <c r="D108" s="130" t="s">
        <v>6</v>
      </c>
      <c r="E108">
        <v>2.54</v>
      </c>
      <c r="F108">
        <v>14.41</v>
      </c>
      <c r="G108">
        <v>17312800</v>
      </c>
      <c r="H108">
        <v>45909</v>
      </c>
      <c r="I108">
        <v>2604</v>
      </c>
      <c r="J108">
        <v>53.26</v>
      </c>
      <c r="K108" s="130" t="s">
        <v>3272</v>
      </c>
      <c r="L108">
        <v>0.04</v>
      </c>
      <c r="M108" s="130" t="s">
        <v>907</v>
      </c>
      <c r="N108">
        <v>0.05</v>
      </c>
      <c r="O108">
        <v>5.39</v>
      </c>
      <c r="P108">
        <v>3.93</v>
      </c>
      <c r="Q108">
        <v>17</v>
      </c>
      <c r="R108" s="130" t="s">
        <v>958</v>
      </c>
      <c r="S108">
        <v>15.87</v>
      </c>
      <c r="T108" s="130"/>
      <c r="U108">
        <v>972</v>
      </c>
      <c r="V108">
        <v>877</v>
      </c>
      <c r="W108">
        <v>0.59</v>
      </c>
      <c r="X108" s="130"/>
    </row>
    <row r="109" spans="1:24" x14ac:dyDescent="0.25">
      <c r="A109" s="130" t="s">
        <v>685</v>
      </c>
      <c r="B109">
        <v>107</v>
      </c>
      <c r="C109" s="130" t="s">
        <v>892</v>
      </c>
      <c r="D109" s="130" t="s">
        <v>6</v>
      </c>
      <c r="E109">
        <v>0.77</v>
      </c>
      <c r="F109">
        <v>-3.75</v>
      </c>
      <c r="G109">
        <v>621797000</v>
      </c>
      <c r="H109">
        <v>494848</v>
      </c>
      <c r="I109">
        <v>6355</v>
      </c>
      <c r="J109">
        <v>388.89</v>
      </c>
      <c r="K109" s="130" t="s">
        <v>3360</v>
      </c>
      <c r="M109" s="130" t="s">
        <v>907</v>
      </c>
      <c r="N109">
        <v>0</v>
      </c>
      <c r="O109">
        <v>1.67</v>
      </c>
      <c r="P109">
        <v>0.61</v>
      </c>
      <c r="Q109">
        <v>-21.18</v>
      </c>
      <c r="R109" s="130" t="s">
        <v>3465</v>
      </c>
      <c r="S109">
        <v>30.38</v>
      </c>
      <c r="T109" s="130"/>
      <c r="U109">
        <v>1101</v>
      </c>
      <c r="V109">
        <v>1103</v>
      </c>
      <c r="W109">
        <v>0.1</v>
      </c>
      <c r="X109" s="130"/>
    </row>
    <row r="110" spans="1:24" x14ac:dyDescent="0.25">
      <c r="A110" s="130" t="s">
        <v>684</v>
      </c>
      <c r="B110">
        <v>108</v>
      </c>
      <c r="C110" s="130" t="s">
        <v>892</v>
      </c>
      <c r="D110" s="130" t="s">
        <v>6</v>
      </c>
      <c r="E110">
        <v>6.25</v>
      </c>
      <c r="F110">
        <v>0.81</v>
      </c>
      <c r="G110">
        <v>294400</v>
      </c>
      <c r="H110">
        <v>1827</v>
      </c>
      <c r="I110">
        <v>5076</v>
      </c>
      <c r="J110">
        <v>21.1</v>
      </c>
      <c r="K110" s="130" t="s">
        <v>3503</v>
      </c>
      <c r="M110" s="130" t="s">
        <v>945</v>
      </c>
      <c r="N110">
        <v>0.3</v>
      </c>
      <c r="O110">
        <v>5.85</v>
      </c>
      <c r="P110">
        <v>12.39</v>
      </c>
      <c r="Q110">
        <v>10.54</v>
      </c>
      <c r="R110" s="130" t="s">
        <v>1002</v>
      </c>
      <c r="S110">
        <v>24.69</v>
      </c>
      <c r="T110" s="130"/>
      <c r="U110">
        <v>527</v>
      </c>
      <c r="V110">
        <v>654</v>
      </c>
      <c r="W110">
        <v>-2.72</v>
      </c>
      <c r="X110" s="130"/>
    </row>
    <row r="111" spans="1:24" x14ac:dyDescent="0.25">
      <c r="A111" s="130" t="s">
        <v>683</v>
      </c>
      <c r="B111">
        <v>109</v>
      </c>
      <c r="C111" s="130" t="s">
        <v>892</v>
      </c>
      <c r="D111" s="130" t="s">
        <v>6</v>
      </c>
      <c r="E111">
        <v>1.95</v>
      </c>
      <c r="F111">
        <v>4.84</v>
      </c>
      <c r="G111">
        <v>88412800</v>
      </c>
      <c r="H111">
        <v>170575</v>
      </c>
      <c r="I111">
        <v>2186</v>
      </c>
      <c r="J111">
        <v>22.2</v>
      </c>
      <c r="K111" s="130" t="s">
        <v>2293</v>
      </c>
      <c r="L111">
        <v>0.02</v>
      </c>
      <c r="M111" s="130" t="s">
        <v>891</v>
      </c>
      <c r="N111">
        <v>0.09</v>
      </c>
      <c r="O111">
        <v>6.12</v>
      </c>
      <c r="P111">
        <v>5.0999999999999996</v>
      </c>
      <c r="Q111">
        <v>7.01</v>
      </c>
      <c r="R111" s="130" t="s">
        <v>3443</v>
      </c>
      <c r="S111">
        <v>31.1</v>
      </c>
      <c r="T111" s="130"/>
      <c r="U111">
        <v>752</v>
      </c>
      <c r="V111">
        <v>652</v>
      </c>
      <c r="W111">
        <v>-0.27</v>
      </c>
      <c r="X111" s="130"/>
    </row>
    <row r="112" spans="1:24" x14ac:dyDescent="0.25">
      <c r="A112" s="130" t="s">
        <v>682</v>
      </c>
      <c r="B112">
        <v>110</v>
      </c>
      <c r="C112" s="130" t="s">
        <v>892</v>
      </c>
      <c r="D112" s="130" t="s">
        <v>6</v>
      </c>
      <c r="E112">
        <v>0.47</v>
      </c>
      <c r="F112">
        <v>2.17</v>
      </c>
      <c r="G112">
        <v>21513300</v>
      </c>
      <c r="H112">
        <v>10177</v>
      </c>
      <c r="I112">
        <v>1001</v>
      </c>
      <c r="K112" s="130" t="s">
        <v>3360</v>
      </c>
      <c r="M112" s="130"/>
      <c r="N112">
        <v>0</v>
      </c>
      <c r="O112">
        <v>-2.14</v>
      </c>
      <c r="P112">
        <v>-16.579999999999998</v>
      </c>
      <c r="Q112">
        <v>-17.63</v>
      </c>
      <c r="R112" s="130"/>
      <c r="S112">
        <v>50.02</v>
      </c>
      <c r="T112" s="130"/>
      <c r="X112" s="130"/>
    </row>
    <row r="113" spans="1:24" x14ac:dyDescent="0.25">
      <c r="A113" s="130" t="s">
        <v>681</v>
      </c>
      <c r="B113">
        <v>111</v>
      </c>
      <c r="C113" s="130" t="s">
        <v>892</v>
      </c>
      <c r="D113" s="130" t="s">
        <v>6</v>
      </c>
      <c r="E113">
        <v>10.6</v>
      </c>
      <c r="F113">
        <v>0</v>
      </c>
      <c r="G113">
        <v>0</v>
      </c>
      <c r="H113">
        <v>0</v>
      </c>
      <c r="I113">
        <v>127</v>
      </c>
      <c r="K113" s="130" t="s">
        <v>1054</v>
      </c>
      <c r="L113">
        <v>0.57999999999999996</v>
      </c>
      <c r="M113" s="130"/>
      <c r="N113">
        <v>0</v>
      </c>
      <c r="O113">
        <v>-5.58</v>
      </c>
      <c r="P113">
        <v>-7.51</v>
      </c>
      <c r="Q113">
        <v>-9.01</v>
      </c>
      <c r="R113" s="130"/>
      <c r="S113">
        <v>29.51</v>
      </c>
      <c r="T113" s="130"/>
      <c r="X113" s="130"/>
    </row>
    <row r="114" spans="1:24" x14ac:dyDescent="0.25">
      <c r="A114" s="130" t="s">
        <v>680</v>
      </c>
      <c r="B114">
        <v>112</v>
      </c>
      <c r="C114" s="130" t="s">
        <v>892</v>
      </c>
      <c r="D114" s="130" t="s">
        <v>6</v>
      </c>
      <c r="E114">
        <v>9.5500000000000007</v>
      </c>
      <c r="F114">
        <v>1.06</v>
      </c>
      <c r="G114">
        <v>25565400</v>
      </c>
      <c r="H114">
        <v>243103</v>
      </c>
      <c r="I114">
        <v>125719</v>
      </c>
      <c r="J114">
        <v>22.79</v>
      </c>
      <c r="K114" s="130" t="s">
        <v>2761</v>
      </c>
      <c r="M114" s="130" t="s">
        <v>985</v>
      </c>
      <c r="N114">
        <v>0.42</v>
      </c>
      <c r="O114">
        <v>5.47</v>
      </c>
      <c r="P114">
        <v>9.8699999999999992</v>
      </c>
      <c r="Q114">
        <v>15.06</v>
      </c>
      <c r="R114" s="130" t="s">
        <v>3403</v>
      </c>
      <c r="S114">
        <v>59.67</v>
      </c>
      <c r="T114" s="130"/>
      <c r="U114">
        <v>612</v>
      </c>
      <c r="V114">
        <v>695</v>
      </c>
      <c r="W114">
        <v>2.44</v>
      </c>
      <c r="X114" s="130"/>
    </row>
    <row r="115" spans="1:24" x14ac:dyDescent="0.25">
      <c r="A115" s="130" t="s">
        <v>679</v>
      </c>
      <c r="B115">
        <v>113</v>
      </c>
      <c r="C115" s="130" t="s">
        <v>892</v>
      </c>
      <c r="D115" s="130" t="s">
        <v>6</v>
      </c>
      <c r="E115">
        <v>1.1000000000000001</v>
      </c>
      <c r="F115">
        <v>0.92</v>
      </c>
      <c r="G115">
        <v>1595300</v>
      </c>
      <c r="H115">
        <v>1744</v>
      </c>
      <c r="I115">
        <v>832</v>
      </c>
      <c r="K115" s="130" t="s">
        <v>983</v>
      </c>
      <c r="M115" s="130" t="s">
        <v>907</v>
      </c>
      <c r="N115">
        <v>0</v>
      </c>
      <c r="O115">
        <v>-3.95</v>
      </c>
      <c r="P115">
        <v>-8.0500000000000007</v>
      </c>
      <c r="Q115">
        <v>-15.92</v>
      </c>
      <c r="R115" s="130" t="s">
        <v>925</v>
      </c>
      <c r="S115">
        <v>34.090000000000003</v>
      </c>
      <c r="T115" s="130"/>
      <c r="X115" s="130"/>
    </row>
    <row r="116" spans="1:24" x14ac:dyDescent="0.25">
      <c r="A116" s="130" t="s">
        <v>678</v>
      </c>
      <c r="B116">
        <v>114</v>
      </c>
      <c r="C116" s="130" t="s">
        <v>901</v>
      </c>
      <c r="D116" s="130" t="s">
        <v>6</v>
      </c>
      <c r="E116">
        <v>15.2</v>
      </c>
      <c r="F116">
        <v>0.66</v>
      </c>
      <c r="G116">
        <v>1600</v>
      </c>
      <c r="H116">
        <v>24</v>
      </c>
      <c r="I116">
        <v>456</v>
      </c>
      <c r="J116">
        <v>4.16</v>
      </c>
      <c r="K116" s="130" t="s">
        <v>918</v>
      </c>
      <c r="M116" s="130" t="s">
        <v>894</v>
      </c>
      <c r="N116">
        <v>3.66</v>
      </c>
      <c r="O116">
        <v>6.95</v>
      </c>
      <c r="P116">
        <v>15.39</v>
      </c>
      <c r="Q116">
        <v>15.44</v>
      </c>
      <c r="R116" s="130" t="s">
        <v>1032</v>
      </c>
      <c r="S116">
        <v>28.43</v>
      </c>
      <c r="T116" s="130"/>
      <c r="U116">
        <v>178</v>
      </c>
      <c r="V116">
        <v>310</v>
      </c>
      <c r="W116">
        <v>0.05</v>
      </c>
      <c r="X116" s="130"/>
    </row>
    <row r="117" spans="1:24" x14ac:dyDescent="0.25">
      <c r="A117" s="130" t="s">
        <v>677</v>
      </c>
      <c r="B117">
        <v>115</v>
      </c>
      <c r="C117" s="130" t="s">
        <v>892</v>
      </c>
      <c r="D117" s="130" t="s">
        <v>6</v>
      </c>
      <c r="E117">
        <v>0.72</v>
      </c>
      <c r="F117">
        <v>0</v>
      </c>
      <c r="G117">
        <v>21876300</v>
      </c>
      <c r="H117">
        <v>15788</v>
      </c>
      <c r="I117">
        <v>3277</v>
      </c>
      <c r="K117" s="130" t="s">
        <v>3477</v>
      </c>
      <c r="M117" s="130"/>
      <c r="N117">
        <v>0</v>
      </c>
      <c r="O117">
        <v>1.29</v>
      </c>
      <c r="P117">
        <v>-6.88</v>
      </c>
      <c r="Q117">
        <v>3.98</v>
      </c>
      <c r="R117" s="130"/>
      <c r="S117">
        <v>88.11</v>
      </c>
      <c r="T117" s="130"/>
      <c r="X117" s="130"/>
    </row>
    <row r="118" spans="1:24" x14ac:dyDescent="0.25">
      <c r="A118" s="130" t="s">
        <v>2751</v>
      </c>
      <c r="B118">
        <v>116</v>
      </c>
      <c r="C118" s="130" t="s">
        <v>895</v>
      </c>
      <c r="D118" s="130" t="s">
        <v>6</v>
      </c>
      <c r="E118">
        <v>8.6999999999999993</v>
      </c>
      <c r="F118">
        <v>0</v>
      </c>
      <c r="G118">
        <v>4521100</v>
      </c>
      <c r="H118">
        <v>39584</v>
      </c>
      <c r="I118">
        <v>12495</v>
      </c>
      <c r="K118" s="130" t="s">
        <v>3567</v>
      </c>
      <c r="M118" s="130"/>
      <c r="N118">
        <v>0</v>
      </c>
      <c r="O118">
        <v>-14.21</v>
      </c>
      <c r="P118">
        <v>-19.53</v>
      </c>
      <c r="Q118">
        <v>-154.38999999999999</v>
      </c>
      <c r="R118" s="130"/>
      <c r="S118">
        <v>25.59</v>
      </c>
      <c r="T118" s="130"/>
      <c r="X118" s="130"/>
    </row>
    <row r="119" spans="1:24" x14ac:dyDescent="0.25">
      <c r="A119" s="130" t="s">
        <v>676</v>
      </c>
      <c r="B119">
        <v>117</v>
      </c>
      <c r="C119" s="130" t="s">
        <v>901</v>
      </c>
      <c r="D119" s="130" t="s">
        <v>6</v>
      </c>
      <c r="E119">
        <v>4.08</v>
      </c>
      <c r="F119">
        <v>-2.86</v>
      </c>
      <c r="G119">
        <v>37189700</v>
      </c>
      <c r="H119">
        <v>154800</v>
      </c>
      <c r="I119">
        <v>1200</v>
      </c>
      <c r="J119">
        <v>15.09</v>
      </c>
      <c r="K119" s="130" t="s">
        <v>2720</v>
      </c>
      <c r="M119" s="130" t="s">
        <v>907</v>
      </c>
      <c r="N119">
        <v>0.27</v>
      </c>
      <c r="O119">
        <v>8.1</v>
      </c>
      <c r="P119">
        <v>14.95</v>
      </c>
      <c r="Q119">
        <v>5.5</v>
      </c>
      <c r="R119" s="130" t="s">
        <v>2759</v>
      </c>
      <c r="S119">
        <v>35.08</v>
      </c>
      <c r="T119" s="130"/>
      <c r="U119">
        <v>379</v>
      </c>
      <c r="V119">
        <v>457</v>
      </c>
      <c r="W119">
        <v>0.36</v>
      </c>
      <c r="X119" s="130"/>
    </row>
    <row r="120" spans="1:24" x14ac:dyDescent="0.25">
      <c r="A120" s="130" t="s">
        <v>675</v>
      </c>
      <c r="B120">
        <v>118</v>
      </c>
      <c r="C120" s="130" t="s">
        <v>892</v>
      </c>
      <c r="D120" s="130" t="s">
        <v>6</v>
      </c>
      <c r="E120">
        <v>118.5</v>
      </c>
      <c r="F120">
        <v>-0.42</v>
      </c>
      <c r="G120">
        <v>2886800</v>
      </c>
      <c r="H120">
        <v>343147</v>
      </c>
      <c r="I120">
        <v>118500</v>
      </c>
      <c r="J120">
        <v>33.770000000000003</v>
      </c>
      <c r="K120" s="130" t="s">
        <v>3612</v>
      </c>
      <c r="M120" s="130" t="s">
        <v>958</v>
      </c>
      <c r="N120">
        <v>3.51</v>
      </c>
      <c r="O120">
        <v>25.3</v>
      </c>
      <c r="P120">
        <v>37.119999999999997</v>
      </c>
      <c r="Q120">
        <v>18.12</v>
      </c>
      <c r="R120" s="130" t="s">
        <v>993</v>
      </c>
      <c r="S120">
        <v>28.85</v>
      </c>
      <c r="T120" s="130"/>
      <c r="U120">
        <v>436</v>
      </c>
      <c r="V120">
        <v>424</v>
      </c>
      <c r="W120">
        <v>1.21</v>
      </c>
      <c r="X120" s="130"/>
    </row>
    <row r="121" spans="1:24" x14ac:dyDescent="0.25">
      <c r="A121" s="130" t="s">
        <v>674</v>
      </c>
      <c r="B121">
        <v>119</v>
      </c>
      <c r="C121" s="130" t="s">
        <v>892</v>
      </c>
      <c r="D121" s="130" t="s">
        <v>6</v>
      </c>
      <c r="E121">
        <v>2.68</v>
      </c>
      <c r="F121">
        <v>0</v>
      </c>
      <c r="G121">
        <v>1287700</v>
      </c>
      <c r="H121">
        <v>3468</v>
      </c>
      <c r="I121">
        <v>13291</v>
      </c>
      <c r="J121">
        <v>62.48</v>
      </c>
      <c r="K121" s="130" t="s">
        <v>1058</v>
      </c>
      <c r="M121" s="130" t="s">
        <v>907</v>
      </c>
      <c r="N121">
        <v>0.04</v>
      </c>
      <c r="O121">
        <v>1.95</v>
      </c>
      <c r="P121">
        <v>1.3</v>
      </c>
      <c r="Q121">
        <v>0.17</v>
      </c>
      <c r="R121" s="130" t="s">
        <v>963</v>
      </c>
      <c r="S121">
        <v>26.1</v>
      </c>
      <c r="T121" s="130"/>
      <c r="U121">
        <v>1049</v>
      </c>
      <c r="V121">
        <v>1045</v>
      </c>
      <c r="W121">
        <v>-2.89</v>
      </c>
      <c r="X121" s="130"/>
    </row>
    <row r="122" spans="1:24" x14ac:dyDescent="0.25">
      <c r="A122" s="130" t="s">
        <v>673</v>
      </c>
      <c r="B122">
        <v>120</v>
      </c>
      <c r="C122" s="130" t="s">
        <v>892</v>
      </c>
      <c r="D122" s="130" t="s">
        <v>6</v>
      </c>
      <c r="E122">
        <v>0.66</v>
      </c>
      <c r="F122">
        <v>-1.49</v>
      </c>
      <c r="G122">
        <v>3291600</v>
      </c>
      <c r="H122">
        <v>2177</v>
      </c>
      <c r="I122">
        <v>1827</v>
      </c>
      <c r="J122">
        <v>31.91</v>
      </c>
      <c r="K122" s="130" t="s">
        <v>898</v>
      </c>
      <c r="M122" s="130" t="s">
        <v>907</v>
      </c>
      <c r="N122">
        <v>0.02</v>
      </c>
      <c r="O122">
        <v>3.63</v>
      </c>
      <c r="P122">
        <v>4.33</v>
      </c>
      <c r="Q122">
        <v>2.96</v>
      </c>
      <c r="R122" s="130" t="s">
        <v>3432</v>
      </c>
      <c r="S122">
        <v>48.19</v>
      </c>
      <c r="T122" s="130"/>
      <c r="U122">
        <v>882</v>
      </c>
      <c r="V122">
        <v>878</v>
      </c>
      <c r="W122">
        <v>-0.37</v>
      </c>
      <c r="X122" s="130"/>
    </row>
    <row r="123" spans="1:24" x14ac:dyDescent="0.25">
      <c r="A123" s="130" t="s">
        <v>672</v>
      </c>
      <c r="B123">
        <v>121</v>
      </c>
      <c r="C123" s="130" t="s">
        <v>892</v>
      </c>
      <c r="D123" s="130" t="s">
        <v>6</v>
      </c>
      <c r="E123">
        <v>2.42</v>
      </c>
      <c r="F123">
        <v>-2.42</v>
      </c>
      <c r="G123">
        <v>33444200</v>
      </c>
      <c r="H123">
        <v>82766</v>
      </c>
      <c r="I123">
        <v>1803</v>
      </c>
      <c r="J123">
        <v>6.54</v>
      </c>
      <c r="K123" s="130" t="s">
        <v>916</v>
      </c>
      <c r="M123" s="130"/>
      <c r="N123">
        <v>0.37</v>
      </c>
      <c r="O123">
        <v>10.97</v>
      </c>
      <c r="P123">
        <v>15.56</v>
      </c>
      <c r="Q123">
        <v>55.82</v>
      </c>
      <c r="R123" s="130"/>
      <c r="S123">
        <v>68.290000000000006</v>
      </c>
      <c r="T123" s="130"/>
      <c r="U123">
        <v>198</v>
      </c>
      <c r="V123">
        <v>196</v>
      </c>
      <c r="W123">
        <v>-0.03</v>
      </c>
      <c r="X123" s="130"/>
    </row>
    <row r="124" spans="1:24" x14ac:dyDescent="0.25">
      <c r="A124" s="130" t="s">
        <v>671</v>
      </c>
      <c r="B124">
        <v>122</v>
      </c>
      <c r="C124" s="130" t="s">
        <v>892</v>
      </c>
      <c r="D124" s="130" t="s">
        <v>6</v>
      </c>
      <c r="E124">
        <v>35.75</v>
      </c>
      <c r="F124">
        <v>0</v>
      </c>
      <c r="G124">
        <v>1649400</v>
      </c>
      <c r="H124">
        <v>58739</v>
      </c>
      <c r="I124">
        <v>48263</v>
      </c>
      <c r="K124" s="130" t="s">
        <v>3418</v>
      </c>
      <c r="M124" s="130"/>
      <c r="N124">
        <v>0</v>
      </c>
      <c r="O124">
        <v>-7.54</v>
      </c>
      <c r="P124">
        <v>-21.69</v>
      </c>
      <c r="Q124">
        <v>-20.41</v>
      </c>
      <c r="R124" s="130"/>
      <c r="S124">
        <v>72.400000000000006</v>
      </c>
      <c r="T124" s="130"/>
      <c r="X124" s="130"/>
    </row>
    <row r="125" spans="1:24" x14ac:dyDescent="0.25">
      <c r="A125" s="130" t="s">
        <v>670</v>
      </c>
      <c r="B125">
        <v>123</v>
      </c>
      <c r="C125" s="130" t="s">
        <v>901</v>
      </c>
      <c r="D125" s="130" t="s">
        <v>6</v>
      </c>
      <c r="E125">
        <v>3.86</v>
      </c>
      <c r="F125">
        <v>1.05</v>
      </c>
      <c r="G125">
        <v>1928800</v>
      </c>
      <c r="H125">
        <v>7475</v>
      </c>
      <c r="I125">
        <v>3579</v>
      </c>
      <c r="K125" s="130" t="s">
        <v>980</v>
      </c>
      <c r="M125" s="130"/>
      <c r="N125">
        <v>0</v>
      </c>
      <c r="O125">
        <v>-1.73</v>
      </c>
      <c r="P125">
        <v>-11.66</v>
      </c>
      <c r="Q125">
        <v>1.83</v>
      </c>
      <c r="R125" s="130"/>
      <c r="S125">
        <v>32.159999999999997</v>
      </c>
      <c r="T125" s="130"/>
      <c r="X125" s="130"/>
    </row>
    <row r="126" spans="1:24" x14ac:dyDescent="0.25">
      <c r="A126" s="130" t="s">
        <v>669</v>
      </c>
      <c r="B126">
        <v>124</v>
      </c>
      <c r="C126" s="130" t="s">
        <v>892</v>
      </c>
      <c r="D126" s="130" t="s">
        <v>6</v>
      </c>
      <c r="E126">
        <v>0.53</v>
      </c>
      <c r="F126">
        <v>1.92</v>
      </c>
      <c r="G126">
        <v>128496900</v>
      </c>
      <c r="H126">
        <v>67973</v>
      </c>
      <c r="I126">
        <v>4381</v>
      </c>
      <c r="K126" s="130" t="s">
        <v>2293</v>
      </c>
      <c r="M126" s="130"/>
      <c r="N126">
        <v>0</v>
      </c>
      <c r="O126">
        <v>1.59</v>
      </c>
      <c r="P126">
        <v>-14.8</v>
      </c>
      <c r="Q126">
        <v>-42.58</v>
      </c>
      <c r="R126" s="130"/>
      <c r="S126">
        <v>44.18</v>
      </c>
      <c r="T126" s="130"/>
      <c r="X126" s="130"/>
    </row>
    <row r="127" spans="1:24" x14ac:dyDescent="0.25">
      <c r="A127" s="130" t="s">
        <v>668</v>
      </c>
      <c r="B127">
        <v>125</v>
      </c>
      <c r="C127" s="130" t="s">
        <v>892</v>
      </c>
      <c r="D127" s="130" t="s">
        <v>6</v>
      </c>
      <c r="E127">
        <v>1.08</v>
      </c>
      <c r="F127">
        <v>0.93</v>
      </c>
      <c r="G127">
        <v>6029900</v>
      </c>
      <c r="H127">
        <v>6504</v>
      </c>
      <c r="I127">
        <v>4326</v>
      </c>
      <c r="J127">
        <v>18.04</v>
      </c>
      <c r="K127" s="130" t="s">
        <v>983</v>
      </c>
      <c r="M127" s="130"/>
      <c r="N127">
        <v>0.06</v>
      </c>
      <c r="O127">
        <v>4.32</v>
      </c>
      <c r="P127">
        <v>4.5199999999999996</v>
      </c>
      <c r="Q127">
        <v>20.47</v>
      </c>
      <c r="R127" s="130"/>
      <c r="S127">
        <v>39.74</v>
      </c>
      <c r="T127" s="130"/>
      <c r="U127">
        <v>721</v>
      </c>
      <c r="V127">
        <v>692</v>
      </c>
      <c r="W127">
        <v>1.21</v>
      </c>
      <c r="X127" s="130"/>
    </row>
    <row r="128" spans="1:24" x14ac:dyDescent="0.25">
      <c r="A128" s="130" t="s">
        <v>667</v>
      </c>
      <c r="B128">
        <v>126</v>
      </c>
      <c r="C128" s="130" t="s">
        <v>892</v>
      </c>
      <c r="D128" s="130" t="s">
        <v>6</v>
      </c>
      <c r="E128">
        <v>30</v>
      </c>
      <c r="F128">
        <v>0.84</v>
      </c>
      <c r="G128">
        <v>1700</v>
      </c>
      <c r="H128">
        <v>51</v>
      </c>
      <c r="I128">
        <v>360</v>
      </c>
      <c r="J128">
        <v>8.91</v>
      </c>
      <c r="K128" s="130" t="s">
        <v>2291</v>
      </c>
      <c r="L128">
        <v>0.41</v>
      </c>
      <c r="M128" s="130" t="s">
        <v>896</v>
      </c>
      <c r="N128">
        <v>3.37</v>
      </c>
      <c r="O128">
        <v>5.66</v>
      </c>
      <c r="P128">
        <v>7.69</v>
      </c>
      <c r="Q128">
        <v>0.26</v>
      </c>
      <c r="R128" s="130" t="s">
        <v>3512</v>
      </c>
      <c r="S128">
        <v>55.53</v>
      </c>
      <c r="T128" s="130"/>
      <c r="U128">
        <v>435</v>
      </c>
      <c r="V128">
        <v>441</v>
      </c>
      <c r="W128">
        <v>-0.04</v>
      </c>
      <c r="X128" s="130"/>
    </row>
    <row r="129" spans="1:24" x14ac:dyDescent="0.25">
      <c r="A129" s="130" t="s">
        <v>666</v>
      </c>
      <c r="B129">
        <v>127</v>
      </c>
      <c r="C129" s="130" t="s">
        <v>892</v>
      </c>
      <c r="D129" s="130" t="s">
        <v>6</v>
      </c>
      <c r="E129">
        <v>11.5</v>
      </c>
      <c r="F129">
        <v>0.88</v>
      </c>
      <c r="G129">
        <v>1436600</v>
      </c>
      <c r="H129">
        <v>16321</v>
      </c>
      <c r="I129">
        <v>11062</v>
      </c>
      <c r="J129">
        <v>65.88</v>
      </c>
      <c r="K129" s="130" t="s">
        <v>3057</v>
      </c>
      <c r="M129" s="130"/>
      <c r="N129">
        <v>0.17</v>
      </c>
      <c r="O129">
        <v>8.9499999999999993</v>
      </c>
      <c r="P129">
        <v>9.83</v>
      </c>
      <c r="Q129">
        <v>28.93</v>
      </c>
      <c r="R129" s="130" t="s">
        <v>909</v>
      </c>
      <c r="S129">
        <v>49.55</v>
      </c>
      <c r="T129" s="130"/>
      <c r="U129">
        <v>816</v>
      </c>
      <c r="V129">
        <v>738</v>
      </c>
      <c r="W129">
        <v>1.71</v>
      </c>
      <c r="X129" s="130"/>
    </row>
    <row r="130" spans="1:24" x14ac:dyDescent="0.25">
      <c r="A130" s="130" t="s">
        <v>665</v>
      </c>
      <c r="B130">
        <v>128</v>
      </c>
      <c r="C130" s="130" t="s">
        <v>892</v>
      </c>
      <c r="D130" s="130" t="s">
        <v>6</v>
      </c>
      <c r="E130">
        <v>1.23</v>
      </c>
      <c r="F130">
        <v>11.82</v>
      </c>
      <c r="G130">
        <v>237191100</v>
      </c>
      <c r="H130">
        <v>276386</v>
      </c>
      <c r="I130">
        <v>1568</v>
      </c>
      <c r="J130">
        <v>7.56</v>
      </c>
      <c r="K130" s="130" t="s">
        <v>1070</v>
      </c>
      <c r="M130" s="130" t="s">
        <v>907</v>
      </c>
      <c r="N130">
        <v>0.16</v>
      </c>
      <c r="O130">
        <v>1.28</v>
      </c>
      <c r="P130">
        <v>11.56</v>
      </c>
      <c r="Q130">
        <v>4.25</v>
      </c>
      <c r="R130" s="130" t="s">
        <v>2289</v>
      </c>
      <c r="S130">
        <v>25.85</v>
      </c>
      <c r="T130" s="130"/>
      <c r="U130">
        <v>302</v>
      </c>
      <c r="V130">
        <v>621</v>
      </c>
      <c r="W130">
        <v>0.42</v>
      </c>
      <c r="X130" s="130"/>
    </row>
    <row r="131" spans="1:24" x14ac:dyDescent="0.25">
      <c r="A131" s="130" t="s">
        <v>664</v>
      </c>
      <c r="B131">
        <v>129</v>
      </c>
      <c r="C131" s="130" t="s">
        <v>892</v>
      </c>
      <c r="D131" s="130" t="s">
        <v>6</v>
      </c>
      <c r="E131">
        <v>3.78</v>
      </c>
      <c r="F131">
        <v>-2.58</v>
      </c>
      <c r="G131">
        <v>136557900</v>
      </c>
      <c r="H131">
        <v>517868</v>
      </c>
      <c r="I131">
        <v>41580</v>
      </c>
      <c r="J131">
        <v>30.5</v>
      </c>
      <c r="K131" s="130" t="s">
        <v>3613</v>
      </c>
      <c r="M131" s="130" t="s">
        <v>899</v>
      </c>
      <c r="N131">
        <v>0.12</v>
      </c>
      <c r="O131">
        <v>25.04</v>
      </c>
      <c r="P131">
        <v>33.119999999999997</v>
      </c>
      <c r="Q131">
        <v>22.86</v>
      </c>
      <c r="R131" s="130" t="s">
        <v>1013</v>
      </c>
      <c r="S131">
        <v>42.78</v>
      </c>
      <c r="T131" s="130"/>
      <c r="U131">
        <v>432</v>
      </c>
      <c r="V131">
        <v>412</v>
      </c>
      <c r="W131">
        <v>4.3</v>
      </c>
      <c r="X131" s="130"/>
    </row>
    <row r="132" spans="1:24" x14ac:dyDescent="0.25">
      <c r="A132" s="130" t="s">
        <v>663</v>
      </c>
      <c r="B132">
        <v>130</v>
      </c>
      <c r="C132" s="130" t="s">
        <v>892</v>
      </c>
      <c r="D132" s="130" t="s">
        <v>6</v>
      </c>
      <c r="E132">
        <v>0.94</v>
      </c>
      <c r="F132">
        <v>-3.09</v>
      </c>
      <c r="G132">
        <v>73890500</v>
      </c>
      <c r="H132">
        <v>70006</v>
      </c>
      <c r="I132">
        <v>1554</v>
      </c>
      <c r="K132" s="130" t="s">
        <v>3409</v>
      </c>
      <c r="M132" s="130"/>
      <c r="N132">
        <v>0</v>
      </c>
      <c r="O132">
        <v>-4.7699999999999996</v>
      </c>
      <c r="P132">
        <v>-31.65</v>
      </c>
      <c r="Q132">
        <v>-78.58</v>
      </c>
      <c r="R132" s="130"/>
      <c r="S132">
        <v>45.4</v>
      </c>
      <c r="T132" s="130"/>
      <c r="X132" s="130"/>
    </row>
    <row r="133" spans="1:24" x14ac:dyDescent="0.25">
      <c r="A133" s="130" t="s">
        <v>662</v>
      </c>
      <c r="B133">
        <v>131</v>
      </c>
      <c r="C133" s="130" t="s">
        <v>901</v>
      </c>
      <c r="D133" s="130" t="s">
        <v>6</v>
      </c>
      <c r="E133">
        <v>83</v>
      </c>
      <c r="F133">
        <v>1.22</v>
      </c>
      <c r="G133">
        <v>100</v>
      </c>
      <c r="H133">
        <v>8</v>
      </c>
      <c r="I133">
        <v>623</v>
      </c>
      <c r="K133" s="130" t="s">
        <v>967</v>
      </c>
      <c r="M133" s="130"/>
      <c r="N133">
        <v>0</v>
      </c>
      <c r="O133">
        <v>-9.19</v>
      </c>
      <c r="P133">
        <v>-17.41</v>
      </c>
      <c r="Q133">
        <v>-3.39</v>
      </c>
      <c r="R133" s="130"/>
      <c r="S133">
        <v>25.8</v>
      </c>
      <c r="T133" s="130"/>
      <c r="X133" s="130"/>
    </row>
    <row r="134" spans="1:24" x14ac:dyDescent="0.25">
      <c r="A134" s="130" t="s">
        <v>661</v>
      </c>
      <c r="B134">
        <v>132</v>
      </c>
      <c r="C134" s="130" t="s">
        <v>892</v>
      </c>
      <c r="D134" s="130" t="s">
        <v>6</v>
      </c>
      <c r="E134">
        <v>3.72</v>
      </c>
      <c r="F134">
        <v>-0.53</v>
      </c>
      <c r="G134">
        <v>62200</v>
      </c>
      <c r="H134">
        <v>231</v>
      </c>
      <c r="I134">
        <v>2976</v>
      </c>
      <c r="K134" s="130" t="s">
        <v>2750</v>
      </c>
      <c r="M134" s="130"/>
      <c r="N134">
        <v>0</v>
      </c>
      <c r="O134">
        <v>-1.68</v>
      </c>
      <c r="P134">
        <v>-17.13</v>
      </c>
      <c r="Q134">
        <v>-48.4</v>
      </c>
      <c r="R134" s="130"/>
      <c r="S134">
        <v>37.409999999999997</v>
      </c>
      <c r="T134" s="130"/>
      <c r="X134" s="130"/>
    </row>
    <row r="135" spans="1:24" x14ac:dyDescent="0.25">
      <c r="A135" s="130" t="s">
        <v>660</v>
      </c>
      <c r="B135">
        <v>133</v>
      </c>
      <c r="C135" s="130" t="s">
        <v>901</v>
      </c>
      <c r="D135" s="130" t="s">
        <v>6</v>
      </c>
      <c r="E135">
        <v>1.26</v>
      </c>
      <c r="F135">
        <v>0</v>
      </c>
      <c r="G135">
        <v>22309400</v>
      </c>
      <c r="H135">
        <v>28463</v>
      </c>
      <c r="I135">
        <v>1344</v>
      </c>
      <c r="K135" s="130" t="s">
        <v>987</v>
      </c>
      <c r="M135" s="130"/>
      <c r="N135">
        <v>0</v>
      </c>
      <c r="O135">
        <v>0.14000000000000001</v>
      </c>
      <c r="P135">
        <v>-15.85</v>
      </c>
      <c r="Q135">
        <v>-21.43</v>
      </c>
      <c r="R135" s="130"/>
      <c r="S135">
        <v>29.4</v>
      </c>
      <c r="T135" s="130"/>
      <c r="X135" s="130"/>
    </row>
    <row r="136" spans="1:24" x14ac:dyDescent="0.25">
      <c r="A136" s="130" t="s">
        <v>659</v>
      </c>
      <c r="B136">
        <v>134</v>
      </c>
      <c r="C136" s="130" t="s">
        <v>892</v>
      </c>
      <c r="D136" s="130" t="s">
        <v>6</v>
      </c>
      <c r="E136">
        <v>0.84</v>
      </c>
      <c r="F136">
        <v>1.2</v>
      </c>
      <c r="G136">
        <v>3191200</v>
      </c>
      <c r="H136">
        <v>2672</v>
      </c>
      <c r="I136">
        <v>726</v>
      </c>
      <c r="K136" s="130" t="s">
        <v>948</v>
      </c>
      <c r="M136" s="130"/>
      <c r="N136">
        <v>0</v>
      </c>
      <c r="O136">
        <v>-7.74</v>
      </c>
      <c r="P136">
        <v>-25.86</v>
      </c>
      <c r="Q136">
        <v>-6.99</v>
      </c>
      <c r="R136" s="130"/>
      <c r="S136">
        <v>63.74</v>
      </c>
      <c r="T136" s="130"/>
      <c r="X136" s="130"/>
    </row>
    <row r="137" spans="1:24" x14ac:dyDescent="0.25">
      <c r="A137" s="130" t="s">
        <v>658</v>
      </c>
      <c r="B137">
        <v>135</v>
      </c>
      <c r="C137" s="130" t="s">
        <v>901</v>
      </c>
      <c r="D137" s="130" t="s">
        <v>6</v>
      </c>
      <c r="E137">
        <v>0.9</v>
      </c>
      <c r="F137">
        <v>2.27</v>
      </c>
      <c r="G137">
        <v>185194200</v>
      </c>
      <c r="H137">
        <v>173736</v>
      </c>
      <c r="I137">
        <v>31340</v>
      </c>
      <c r="J137">
        <v>36.46</v>
      </c>
      <c r="K137" s="130" t="s">
        <v>990</v>
      </c>
      <c r="M137" s="130" t="s">
        <v>921</v>
      </c>
      <c r="N137">
        <v>0.02</v>
      </c>
      <c r="O137">
        <v>0.68</v>
      </c>
      <c r="P137">
        <v>2.06</v>
      </c>
      <c r="Q137">
        <v>13.11</v>
      </c>
      <c r="R137" s="130" t="s">
        <v>991</v>
      </c>
      <c r="S137">
        <v>5.17</v>
      </c>
      <c r="T137" s="130"/>
      <c r="U137">
        <v>956</v>
      </c>
      <c r="V137">
        <v>1016</v>
      </c>
      <c r="W137">
        <v>0.01</v>
      </c>
      <c r="X137" s="130"/>
    </row>
    <row r="138" spans="1:24" x14ac:dyDescent="0.25">
      <c r="A138" s="130" t="s">
        <v>657</v>
      </c>
      <c r="B138">
        <v>136</v>
      </c>
      <c r="C138" s="130" t="s">
        <v>901</v>
      </c>
      <c r="D138" s="130" t="s">
        <v>6</v>
      </c>
      <c r="E138">
        <v>2.8</v>
      </c>
      <c r="F138">
        <v>-1.41</v>
      </c>
      <c r="G138">
        <v>207400</v>
      </c>
      <c r="H138">
        <v>584</v>
      </c>
      <c r="I138">
        <v>840</v>
      </c>
      <c r="K138" s="130" t="s">
        <v>922</v>
      </c>
      <c r="M138" s="130"/>
      <c r="N138">
        <v>0</v>
      </c>
      <c r="O138">
        <v>-0.96</v>
      </c>
      <c r="P138">
        <v>-0.92</v>
      </c>
      <c r="Q138">
        <v>-5.97</v>
      </c>
      <c r="R138" s="130"/>
      <c r="S138">
        <v>26.68</v>
      </c>
      <c r="T138" s="130"/>
      <c r="X138" s="130"/>
    </row>
    <row r="139" spans="1:24" x14ac:dyDescent="0.25">
      <c r="A139" s="130" t="s">
        <v>656</v>
      </c>
      <c r="B139">
        <v>137</v>
      </c>
      <c r="C139" s="130" t="s">
        <v>892</v>
      </c>
      <c r="D139" s="130" t="s">
        <v>6</v>
      </c>
      <c r="E139">
        <v>21.6</v>
      </c>
      <c r="F139">
        <v>0</v>
      </c>
      <c r="G139">
        <v>2431300</v>
      </c>
      <c r="H139">
        <v>52429</v>
      </c>
      <c r="I139">
        <v>36588</v>
      </c>
      <c r="J139">
        <v>30.15</v>
      </c>
      <c r="K139" s="130" t="s">
        <v>981</v>
      </c>
      <c r="M139" s="130" t="s">
        <v>931</v>
      </c>
      <c r="N139">
        <v>0.72</v>
      </c>
      <c r="O139">
        <v>3.06</v>
      </c>
      <c r="P139">
        <v>4.59</v>
      </c>
      <c r="Q139">
        <v>7.2</v>
      </c>
      <c r="R139" s="130" t="s">
        <v>916</v>
      </c>
      <c r="S139">
        <v>65.12</v>
      </c>
      <c r="T139" s="130"/>
      <c r="U139">
        <v>856</v>
      </c>
      <c r="V139">
        <v>883</v>
      </c>
      <c r="W139">
        <v>-13.09</v>
      </c>
      <c r="X139" s="130"/>
    </row>
    <row r="140" spans="1:24" x14ac:dyDescent="0.25">
      <c r="A140" s="130" t="s">
        <v>655</v>
      </c>
      <c r="B140">
        <v>138</v>
      </c>
      <c r="C140" s="130" t="s">
        <v>892</v>
      </c>
      <c r="D140" s="130" t="s">
        <v>6</v>
      </c>
      <c r="E140">
        <v>5.15</v>
      </c>
      <c r="F140">
        <v>0</v>
      </c>
      <c r="G140">
        <v>10304500</v>
      </c>
      <c r="H140">
        <v>53433</v>
      </c>
      <c r="I140">
        <v>41866</v>
      </c>
      <c r="J140">
        <v>25.21</v>
      </c>
      <c r="K140" s="130" t="s">
        <v>2747</v>
      </c>
      <c r="M140" s="130" t="s">
        <v>909</v>
      </c>
      <c r="N140">
        <v>0.2</v>
      </c>
      <c r="O140">
        <v>4.47</v>
      </c>
      <c r="P140">
        <v>7.15</v>
      </c>
      <c r="Q140">
        <v>25.36</v>
      </c>
      <c r="R140" s="130" t="s">
        <v>2291</v>
      </c>
      <c r="S140">
        <v>24.22</v>
      </c>
      <c r="T140" s="130"/>
      <c r="U140">
        <v>719</v>
      </c>
      <c r="V140">
        <v>771</v>
      </c>
      <c r="W140">
        <v>0.25</v>
      </c>
      <c r="X140" s="130"/>
    </row>
    <row r="141" spans="1:24" x14ac:dyDescent="0.25">
      <c r="A141" s="130" t="s">
        <v>654</v>
      </c>
      <c r="B141">
        <v>139</v>
      </c>
      <c r="C141" s="130" t="s">
        <v>892</v>
      </c>
      <c r="D141" s="130" t="s">
        <v>6</v>
      </c>
      <c r="E141">
        <v>2.96</v>
      </c>
      <c r="F141">
        <v>0.68</v>
      </c>
      <c r="G141">
        <v>9800</v>
      </c>
      <c r="H141">
        <v>29</v>
      </c>
      <c r="I141">
        <v>1128</v>
      </c>
      <c r="K141" s="130" t="s">
        <v>1051</v>
      </c>
      <c r="M141" s="130"/>
      <c r="N141">
        <v>0</v>
      </c>
      <c r="O141">
        <v>-1.25</v>
      </c>
      <c r="P141">
        <v>-1.19</v>
      </c>
      <c r="Q141">
        <v>-1.44</v>
      </c>
      <c r="R141" s="130"/>
      <c r="S141">
        <v>36.950000000000003</v>
      </c>
      <c r="T141" s="130"/>
      <c r="X141" s="130"/>
    </row>
    <row r="142" spans="1:24" x14ac:dyDescent="0.25">
      <c r="A142" s="130" t="s">
        <v>653</v>
      </c>
      <c r="B142">
        <v>140</v>
      </c>
      <c r="C142" s="130" t="s">
        <v>892</v>
      </c>
      <c r="D142" s="130" t="s">
        <v>6</v>
      </c>
      <c r="E142">
        <v>2.56</v>
      </c>
      <c r="F142">
        <v>1.59</v>
      </c>
      <c r="G142">
        <v>100400</v>
      </c>
      <c r="H142">
        <v>255</v>
      </c>
      <c r="I142">
        <v>2458</v>
      </c>
      <c r="K142" s="130" t="s">
        <v>1008</v>
      </c>
      <c r="M142" s="130"/>
      <c r="N142">
        <v>0</v>
      </c>
      <c r="O142">
        <v>0.94</v>
      </c>
      <c r="P142">
        <v>-0.56000000000000005</v>
      </c>
      <c r="Q142">
        <v>7.14</v>
      </c>
      <c r="R142" s="130"/>
      <c r="S142">
        <v>41.38</v>
      </c>
      <c r="T142" s="130"/>
      <c r="X142" s="130"/>
    </row>
    <row r="143" spans="1:24" x14ac:dyDescent="0.25">
      <c r="A143" s="130" t="s">
        <v>652</v>
      </c>
      <c r="B143">
        <v>141</v>
      </c>
      <c r="C143" s="130" t="s">
        <v>901</v>
      </c>
      <c r="D143" s="130" t="s">
        <v>6</v>
      </c>
      <c r="E143">
        <v>1.87</v>
      </c>
      <c r="F143">
        <v>-0.53</v>
      </c>
      <c r="G143">
        <v>86625500</v>
      </c>
      <c r="H143">
        <v>164757</v>
      </c>
      <c r="I143">
        <v>1923</v>
      </c>
      <c r="J143">
        <v>13.83</v>
      </c>
      <c r="K143" s="130" t="s">
        <v>1010</v>
      </c>
      <c r="M143" s="130"/>
      <c r="N143">
        <v>0.14000000000000001</v>
      </c>
      <c r="O143">
        <v>3.86</v>
      </c>
      <c r="P143">
        <v>5.25</v>
      </c>
      <c r="Q143">
        <v>10.74</v>
      </c>
      <c r="R143" s="130" t="s">
        <v>966</v>
      </c>
      <c r="S143">
        <v>35.229999999999997</v>
      </c>
      <c r="T143" s="130"/>
      <c r="U143">
        <v>623</v>
      </c>
      <c r="V143">
        <v>639</v>
      </c>
      <c r="W143">
        <v>-0.16</v>
      </c>
      <c r="X143" s="130"/>
    </row>
    <row r="144" spans="1:24" x14ac:dyDescent="0.25">
      <c r="A144" s="130" t="s">
        <v>651</v>
      </c>
      <c r="B144">
        <v>142</v>
      </c>
      <c r="C144" s="130" t="s">
        <v>892</v>
      </c>
      <c r="D144" s="130" t="s">
        <v>6</v>
      </c>
      <c r="E144">
        <v>2.1800000000000002</v>
      </c>
      <c r="F144">
        <v>4.8099999999999996</v>
      </c>
      <c r="G144">
        <v>11065300</v>
      </c>
      <c r="H144">
        <v>23884</v>
      </c>
      <c r="I144">
        <v>557</v>
      </c>
      <c r="K144" s="130" t="s">
        <v>1078</v>
      </c>
      <c r="M144" s="130"/>
      <c r="N144">
        <v>0</v>
      </c>
      <c r="O144">
        <v>-7.74</v>
      </c>
      <c r="P144">
        <v>-21.02</v>
      </c>
      <c r="Q144">
        <v>-28.24</v>
      </c>
      <c r="R144" s="130"/>
      <c r="S144">
        <v>57.91</v>
      </c>
      <c r="T144" s="130"/>
      <c r="X144" s="130"/>
    </row>
    <row r="145" spans="1:24" x14ac:dyDescent="0.25">
      <c r="A145" s="130" t="s">
        <v>650</v>
      </c>
      <c r="B145">
        <v>143</v>
      </c>
      <c r="C145" s="130" t="s">
        <v>892</v>
      </c>
      <c r="D145" s="130" t="s">
        <v>6</v>
      </c>
      <c r="E145">
        <v>3.24</v>
      </c>
      <c r="F145">
        <v>0</v>
      </c>
      <c r="G145">
        <v>679200</v>
      </c>
      <c r="H145">
        <v>2183</v>
      </c>
      <c r="I145">
        <v>13035</v>
      </c>
      <c r="J145">
        <v>61.73</v>
      </c>
      <c r="K145" s="130" t="s">
        <v>3406</v>
      </c>
      <c r="M145" s="130" t="s">
        <v>891</v>
      </c>
      <c r="N145">
        <v>0.05</v>
      </c>
      <c r="O145">
        <v>3.63</v>
      </c>
      <c r="P145">
        <v>6.06</v>
      </c>
      <c r="Q145">
        <v>7.16</v>
      </c>
      <c r="R145" s="130" t="s">
        <v>950</v>
      </c>
      <c r="S145">
        <v>15.09</v>
      </c>
      <c r="T145" s="130"/>
      <c r="U145">
        <v>921</v>
      </c>
      <c r="V145">
        <v>973</v>
      </c>
      <c r="W145">
        <v>-3.02</v>
      </c>
      <c r="X145" s="130"/>
    </row>
    <row r="146" spans="1:24" x14ac:dyDescent="0.25">
      <c r="A146" s="130" t="s">
        <v>649</v>
      </c>
      <c r="B146">
        <v>144</v>
      </c>
      <c r="C146" s="130" t="s">
        <v>901</v>
      </c>
      <c r="D146" s="130" t="s">
        <v>6</v>
      </c>
      <c r="E146">
        <v>2.06</v>
      </c>
      <c r="F146">
        <v>1.98</v>
      </c>
      <c r="G146">
        <v>622900</v>
      </c>
      <c r="H146">
        <v>1298</v>
      </c>
      <c r="I146">
        <v>2117</v>
      </c>
      <c r="J146">
        <v>37.32</v>
      </c>
      <c r="K146" s="130" t="s">
        <v>1016</v>
      </c>
      <c r="M146" s="130" t="s">
        <v>891</v>
      </c>
      <c r="N146">
        <v>0.06</v>
      </c>
      <c r="O146">
        <v>1.52</v>
      </c>
      <c r="P146">
        <v>2.75</v>
      </c>
      <c r="Q146">
        <v>0.64</v>
      </c>
      <c r="R146" s="130" t="s">
        <v>2746</v>
      </c>
      <c r="S146">
        <v>27.53</v>
      </c>
      <c r="T146" s="130"/>
      <c r="U146">
        <v>951</v>
      </c>
      <c r="V146">
        <v>993</v>
      </c>
      <c r="W146">
        <v>-0.78</v>
      </c>
      <c r="X146" s="130"/>
    </row>
    <row r="147" spans="1:24" x14ac:dyDescent="0.25">
      <c r="A147" s="130" t="s">
        <v>648</v>
      </c>
      <c r="B147">
        <v>145</v>
      </c>
      <c r="C147" s="130" t="s">
        <v>892</v>
      </c>
      <c r="D147" s="130" t="s">
        <v>6</v>
      </c>
      <c r="E147">
        <v>2.1800000000000002</v>
      </c>
      <c r="F147">
        <v>0</v>
      </c>
      <c r="G147">
        <v>561300</v>
      </c>
      <c r="H147">
        <v>1221</v>
      </c>
      <c r="I147">
        <v>1284</v>
      </c>
      <c r="J147">
        <v>19.600000000000001</v>
      </c>
      <c r="K147" s="130" t="s">
        <v>3548</v>
      </c>
      <c r="M147" s="130" t="s">
        <v>891</v>
      </c>
      <c r="N147">
        <v>0.11</v>
      </c>
      <c r="O147">
        <v>5.87</v>
      </c>
      <c r="P147">
        <v>8.58</v>
      </c>
      <c r="Q147">
        <v>6.52</v>
      </c>
      <c r="R147" s="130" t="s">
        <v>2286</v>
      </c>
      <c r="S147">
        <v>42.65</v>
      </c>
      <c r="T147" s="130"/>
      <c r="U147">
        <v>610</v>
      </c>
      <c r="V147">
        <v>633</v>
      </c>
      <c r="W147">
        <v>-34.54</v>
      </c>
      <c r="X147" s="130"/>
    </row>
    <row r="148" spans="1:24" x14ac:dyDescent="0.25">
      <c r="A148" s="130" t="s">
        <v>647</v>
      </c>
      <c r="B148">
        <v>146</v>
      </c>
      <c r="C148" s="130" t="s">
        <v>892</v>
      </c>
      <c r="D148" s="130" t="s">
        <v>6</v>
      </c>
      <c r="E148">
        <v>72.25</v>
      </c>
      <c r="F148">
        <v>-0.34</v>
      </c>
      <c r="G148">
        <v>2016000</v>
      </c>
      <c r="H148">
        <v>146012</v>
      </c>
      <c r="I148">
        <v>86700</v>
      </c>
      <c r="J148">
        <v>41.67</v>
      </c>
      <c r="K148" s="130" t="s">
        <v>3614</v>
      </c>
      <c r="M148" s="130" t="s">
        <v>971</v>
      </c>
      <c r="N148">
        <v>1.73</v>
      </c>
      <c r="O148">
        <v>25.05</v>
      </c>
      <c r="P148">
        <v>61.83</v>
      </c>
      <c r="Q148">
        <v>4.9000000000000004</v>
      </c>
      <c r="R148" s="130" t="s">
        <v>898</v>
      </c>
      <c r="S148">
        <v>45.71</v>
      </c>
      <c r="T148" s="130"/>
      <c r="U148">
        <v>455</v>
      </c>
      <c r="V148">
        <v>467</v>
      </c>
      <c r="W148">
        <v>0.91</v>
      </c>
      <c r="X148" s="130"/>
    </row>
    <row r="149" spans="1:24" x14ac:dyDescent="0.25">
      <c r="A149" s="130" t="s">
        <v>646</v>
      </c>
      <c r="B149">
        <v>147</v>
      </c>
      <c r="C149" s="130" t="s">
        <v>892</v>
      </c>
      <c r="D149" s="130" t="s">
        <v>6</v>
      </c>
      <c r="E149">
        <v>6.3</v>
      </c>
      <c r="F149">
        <v>-2.33</v>
      </c>
      <c r="G149">
        <v>1143400</v>
      </c>
      <c r="H149">
        <v>7228</v>
      </c>
      <c r="I149">
        <v>844</v>
      </c>
      <c r="K149" s="130" t="s">
        <v>3272</v>
      </c>
      <c r="M149" s="130"/>
      <c r="N149">
        <v>0</v>
      </c>
      <c r="O149">
        <v>2.4900000000000002</v>
      </c>
      <c r="P149">
        <v>-0.22</v>
      </c>
      <c r="Q149">
        <v>-15.33</v>
      </c>
      <c r="R149" s="130"/>
      <c r="S149">
        <v>46.83</v>
      </c>
      <c r="T149" s="130"/>
      <c r="X149" s="130"/>
    </row>
    <row r="150" spans="1:24" x14ac:dyDescent="0.25">
      <c r="A150" s="130" t="s">
        <v>645</v>
      </c>
      <c r="B150">
        <v>148</v>
      </c>
      <c r="C150" s="130" t="s">
        <v>901</v>
      </c>
      <c r="D150" s="130" t="s">
        <v>6</v>
      </c>
      <c r="E150">
        <v>2.68</v>
      </c>
      <c r="F150">
        <v>-4.29</v>
      </c>
      <c r="G150">
        <v>149634700</v>
      </c>
      <c r="H150">
        <v>412303</v>
      </c>
      <c r="I150">
        <v>15980</v>
      </c>
      <c r="J150">
        <v>25.85</v>
      </c>
      <c r="K150" s="130" t="s">
        <v>2663</v>
      </c>
      <c r="M150" s="130" t="s">
        <v>899</v>
      </c>
      <c r="N150">
        <v>0.1</v>
      </c>
      <c r="O150">
        <v>6.75</v>
      </c>
      <c r="P150">
        <v>7.04</v>
      </c>
      <c r="Q150">
        <v>6.44</v>
      </c>
      <c r="R150" s="130" t="s">
        <v>1075</v>
      </c>
      <c r="S150">
        <v>15.1</v>
      </c>
      <c r="T150" s="130"/>
      <c r="U150">
        <v>735</v>
      </c>
      <c r="V150">
        <v>659</v>
      </c>
      <c r="W150">
        <v>0.02</v>
      </c>
      <c r="X150" s="130"/>
    </row>
    <row r="151" spans="1:24" x14ac:dyDescent="0.25">
      <c r="A151" s="130" t="s">
        <v>644</v>
      </c>
      <c r="B151">
        <v>149</v>
      </c>
      <c r="C151" s="130" t="s">
        <v>892</v>
      </c>
      <c r="D151" s="130" t="s">
        <v>6</v>
      </c>
      <c r="E151">
        <v>64.75</v>
      </c>
      <c r="F151">
        <v>0</v>
      </c>
      <c r="G151">
        <v>10277900</v>
      </c>
      <c r="H151">
        <v>663851</v>
      </c>
      <c r="I151">
        <v>581656</v>
      </c>
      <c r="J151">
        <v>47.06</v>
      </c>
      <c r="K151" s="130" t="s">
        <v>3615</v>
      </c>
      <c r="M151" s="130" t="s">
        <v>958</v>
      </c>
      <c r="N151">
        <v>1.38</v>
      </c>
      <c r="O151">
        <v>5.5</v>
      </c>
      <c r="P151">
        <v>13.7</v>
      </c>
      <c r="Q151">
        <v>1.84</v>
      </c>
      <c r="R151" s="130" t="s">
        <v>981</v>
      </c>
      <c r="S151">
        <v>57.5</v>
      </c>
      <c r="T151" s="130"/>
      <c r="U151">
        <v>675</v>
      </c>
      <c r="V151">
        <v>854</v>
      </c>
      <c r="W151">
        <v>3.54</v>
      </c>
      <c r="X151" s="130"/>
    </row>
    <row r="152" spans="1:24" x14ac:dyDescent="0.25">
      <c r="A152" s="130" t="s">
        <v>3464</v>
      </c>
      <c r="B152">
        <v>150</v>
      </c>
      <c r="C152" s="130" t="s">
        <v>895</v>
      </c>
      <c r="D152" s="130" t="s">
        <v>6</v>
      </c>
      <c r="E152">
        <v>7.35</v>
      </c>
      <c r="F152">
        <v>0.68</v>
      </c>
      <c r="G152">
        <v>343500</v>
      </c>
      <c r="H152">
        <v>2527</v>
      </c>
      <c r="I152">
        <v>0</v>
      </c>
      <c r="K152" s="130" t="s">
        <v>911</v>
      </c>
      <c r="M152" s="130" t="s">
        <v>911</v>
      </c>
      <c r="N152">
        <v>0</v>
      </c>
      <c r="O152">
        <v>7.48</v>
      </c>
      <c r="P152">
        <v>16.28</v>
      </c>
      <c r="Q152">
        <v>10.67</v>
      </c>
      <c r="R152" s="130" t="s">
        <v>911</v>
      </c>
      <c r="S152">
        <v>33.5</v>
      </c>
      <c r="T152" s="130"/>
      <c r="X152" s="130"/>
    </row>
    <row r="153" spans="1:24" x14ac:dyDescent="0.25">
      <c r="A153" s="130" t="s">
        <v>643</v>
      </c>
      <c r="B153">
        <v>151</v>
      </c>
      <c r="C153" s="130" t="s">
        <v>892</v>
      </c>
      <c r="D153" s="130" t="s">
        <v>6</v>
      </c>
      <c r="E153">
        <v>25.5</v>
      </c>
      <c r="F153">
        <v>0</v>
      </c>
      <c r="G153">
        <v>9564300</v>
      </c>
      <c r="H153">
        <v>244774</v>
      </c>
      <c r="I153">
        <v>219587</v>
      </c>
      <c r="J153">
        <v>8.39</v>
      </c>
      <c r="K153" s="130" t="s">
        <v>972</v>
      </c>
      <c r="M153" s="130" t="s">
        <v>913</v>
      </c>
      <c r="N153">
        <v>3.04</v>
      </c>
      <c r="O153">
        <v>8.6999999999999993</v>
      </c>
      <c r="P153">
        <v>12.97</v>
      </c>
      <c r="Q153">
        <v>5.63</v>
      </c>
      <c r="R153" s="130" t="s">
        <v>3616</v>
      </c>
      <c r="S153">
        <v>45.49</v>
      </c>
      <c r="T153" s="130"/>
      <c r="U153">
        <v>281</v>
      </c>
      <c r="V153">
        <v>295</v>
      </c>
      <c r="W153">
        <v>0.59</v>
      </c>
      <c r="X153" s="130"/>
    </row>
    <row r="154" spans="1:24" x14ac:dyDescent="0.25">
      <c r="A154" s="130" t="s">
        <v>642</v>
      </c>
      <c r="B154">
        <v>152</v>
      </c>
      <c r="C154" s="130" t="s">
        <v>901</v>
      </c>
      <c r="D154" s="130" t="s">
        <v>6</v>
      </c>
      <c r="E154">
        <v>3.92</v>
      </c>
      <c r="F154">
        <v>-4.3899999999999997</v>
      </c>
      <c r="G154">
        <v>1600</v>
      </c>
      <c r="H154">
        <v>6</v>
      </c>
      <c r="I154">
        <v>157</v>
      </c>
      <c r="K154" s="130" t="s">
        <v>894</v>
      </c>
      <c r="M154" s="130"/>
      <c r="N154">
        <v>0</v>
      </c>
      <c r="O154">
        <v>-0.77</v>
      </c>
      <c r="P154">
        <v>-6.77</v>
      </c>
      <c r="Q154">
        <v>-4.76</v>
      </c>
      <c r="R154" s="130"/>
      <c r="S154">
        <v>46.05</v>
      </c>
      <c r="T154" s="130"/>
      <c r="X154" s="130"/>
    </row>
    <row r="155" spans="1:24" x14ac:dyDescent="0.25">
      <c r="A155" s="130" t="s">
        <v>641</v>
      </c>
      <c r="B155">
        <v>153</v>
      </c>
      <c r="C155" s="130" t="s">
        <v>892</v>
      </c>
      <c r="D155" s="130" t="s">
        <v>6</v>
      </c>
      <c r="E155">
        <v>4.5</v>
      </c>
      <c r="F155">
        <v>-0.44</v>
      </c>
      <c r="G155">
        <v>5461900</v>
      </c>
      <c r="H155">
        <v>25143</v>
      </c>
      <c r="I155">
        <v>2847</v>
      </c>
      <c r="J155">
        <v>8.14</v>
      </c>
      <c r="K155" s="130" t="s">
        <v>928</v>
      </c>
      <c r="M155" s="130" t="s">
        <v>1003</v>
      </c>
      <c r="N155">
        <v>0.55000000000000004</v>
      </c>
      <c r="O155">
        <v>9.16</v>
      </c>
      <c r="P155">
        <v>18.09</v>
      </c>
      <c r="Q155">
        <v>6.54</v>
      </c>
      <c r="R155" s="130" t="s">
        <v>3536</v>
      </c>
      <c r="S155">
        <v>55.34</v>
      </c>
      <c r="T155" s="130"/>
      <c r="U155">
        <v>184</v>
      </c>
      <c r="V155">
        <v>278</v>
      </c>
      <c r="W155">
        <v>-0.02</v>
      </c>
      <c r="X155" s="130"/>
    </row>
    <row r="156" spans="1:24" x14ac:dyDescent="0.25">
      <c r="A156" s="130" t="s">
        <v>640</v>
      </c>
      <c r="B156">
        <v>154</v>
      </c>
      <c r="C156" s="130" t="s">
        <v>892</v>
      </c>
      <c r="D156" s="130" t="s">
        <v>6</v>
      </c>
      <c r="E156">
        <v>2.08</v>
      </c>
      <c r="F156">
        <v>0</v>
      </c>
      <c r="G156">
        <v>231300</v>
      </c>
      <c r="H156">
        <v>484</v>
      </c>
      <c r="I156">
        <v>915</v>
      </c>
      <c r="J156">
        <v>16.62</v>
      </c>
      <c r="K156" s="130" t="s">
        <v>927</v>
      </c>
      <c r="M156" s="130" t="s">
        <v>907</v>
      </c>
      <c r="N156">
        <v>0.13</v>
      </c>
      <c r="O156">
        <v>3.46</v>
      </c>
      <c r="P156">
        <v>5.69</v>
      </c>
      <c r="Q156">
        <v>6.83</v>
      </c>
      <c r="R156" s="130" t="s">
        <v>987</v>
      </c>
      <c r="S156">
        <v>28.69</v>
      </c>
      <c r="T156" s="130"/>
      <c r="U156">
        <v>661</v>
      </c>
      <c r="V156">
        <v>709</v>
      </c>
      <c r="W156">
        <v>-0.04</v>
      </c>
      <c r="X156" s="130"/>
    </row>
    <row r="157" spans="1:24" x14ac:dyDescent="0.25">
      <c r="A157" s="130" t="s">
        <v>639</v>
      </c>
      <c r="B157">
        <v>155</v>
      </c>
      <c r="C157" s="130" t="s">
        <v>892</v>
      </c>
      <c r="D157" s="130" t="s">
        <v>6</v>
      </c>
      <c r="E157">
        <v>58.5</v>
      </c>
      <c r="F157">
        <v>0.43</v>
      </c>
      <c r="G157">
        <v>7681700</v>
      </c>
      <c r="H157">
        <v>448101</v>
      </c>
      <c r="I157">
        <v>262548</v>
      </c>
      <c r="J157">
        <v>27.24</v>
      </c>
      <c r="K157" s="130" t="s">
        <v>3412</v>
      </c>
      <c r="M157" s="130" t="s">
        <v>1005</v>
      </c>
      <c r="N157">
        <v>2.15</v>
      </c>
      <c r="O157">
        <v>6.19</v>
      </c>
      <c r="P157">
        <v>14.21</v>
      </c>
      <c r="Q157">
        <v>30.88</v>
      </c>
      <c r="R157" s="130" t="s">
        <v>961</v>
      </c>
      <c r="S157">
        <v>62.75</v>
      </c>
      <c r="T157" s="130"/>
      <c r="U157">
        <v>554</v>
      </c>
      <c r="V157">
        <v>702</v>
      </c>
      <c r="W157">
        <v>2.12</v>
      </c>
      <c r="X157" s="130"/>
    </row>
    <row r="158" spans="1:24" x14ac:dyDescent="0.25">
      <c r="A158" s="130" t="s">
        <v>638</v>
      </c>
      <c r="B158">
        <v>156</v>
      </c>
      <c r="C158" s="130" t="s">
        <v>901</v>
      </c>
      <c r="D158" s="130" t="s">
        <v>6</v>
      </c>
      <c r="E158">
        <v>4.0599999999999996</v>
      </c>
      <c r="F158">
        <v>1</v>
      </c>
      <c r="G158">
        <v>69500</v>
      </c>
      <c r="H158">
        <v>277</v>
      </c>
      <c r="I158">
        <v>808</v>
      </c>
      <c r="J158">
        <v>13.73</v>
      </c>
      <c r="K158" s="130" t="s">
        <v>3419</v>
      </c>
      <c r="M158" s="130" t="s">
        <v>905</v>
      </c>
      <c r="N158">
        <v>0.3</v>
      </c>
      <c r="O158">
        <v>11.63</v>
      </c>
      <c r="P158">
        <v>10.91</v>
      </c>
      <c r="Q158">
        <v>15.85</v>
      </c>
      <c r="R158" s="130" t="s">
        <v>3271</v>
      </c>
      <c r="S158">
        <v>18.22</v>
      </c>
      <c r="T158" s="130"/>
      <c r="U158">
        <v>459</v>
      </c>
      <c r="V158">
        <v>330</v>
      </c>
      <c r="W158">
        <v>1.81</v>
      </c>
      <c r="X158" s="130"/>
    </row>
    <row r="159" spans="1:24" x14ac:dyDescent="0.25">
      <c r="A159" s="130" t="s">
        <v>637</v>
      </c>
      <c r="B159">
        <v>157</v>
      </c>
      <c r="C159" s="130" t="s">
        <v>892</v>
      </c>
      <c r="D159" s="130" t="s">
        <v>6</v>
      </c>
      <c r="E159">
        <v>1.04</v>
      </c>
      <c r="F159">
        <v>0</v>
      </c>
      <c r="G159">
        <v>3222300</v>
      </c>
      <c r="H159">
        <v>3355</v>
      </c>
      <c r="I159">
        <v>936</v>
      </c>
      <c r="K159" s="130" t="s">
        <v>1002</v>
      </c>
      <c r="M159" s="130" t="s">
        <v>907</v>
      </c>
      <c r="N159">
        <v>0</v>
      </c>
      <c r="O159">
        <v>-0.81</v>
      </c>
      <c r="P159">
        <v>-0.69</v>
      </c>
      <c r="Q159">
        <v>-6.58</v>
      </c>
      <c r="R159" s="130" t="s">
        <v>935</v>
      </c>
      <c r="S159">
        <v>45.7</v>
      </c>
      <c r="T159" s="130"/>
      <c r="X159" s="130"/>
    </row>
    <row r="160" spans="1:24" x14ac:dyDescent="0.25">
      <c r="A160" s="130" t="s">
        <v>636</v>
      </c>
      <c r="B160">
        <v>158</v>
      </c>
      <c r="C160" s="130" t="s">
        <v>901</v>
      </c>
      <c r="D160" s="130" t="s">
        <v>6</v>
      </c>
      <c r="E160">
        <v>4.04</v>
      </c>
      <c r="F160">
        <v>-0.98</v>
      </c>
      <c r="G160">
        <v>2124800</v>
      </c>
      <c r="H160">
        <v>8620</v>
      </c>
      <c r="I160">
        <v>2424</v>
      </c>
      <c r="J160">
        <v>32.79</v>
      </c>
      <c r="K160" s="130" t="s">
        <v>3617</v>
      </c>
      <c r="M160" s="130" t="s">
        <v>905</v>
      </c>
      <c r="N160">
        <v>0.12</v>
      </c>
      <c r="O160">
        <v>8.4499999999999993</v>
      </c>
      <c r="P160">
        <v>11.11</v>
      </c>
      <c r="Q160">
        <v>1.61</v>
      </c>
      <c r="R160" s="130" t="s">
        <v>3525</v>
      </c>
      <c r="S160">
        <v>31.55</v>
      </c>
      <c r="T160" s="130"/>
      <c r="U160">
        <v>682</v>
      </c>
      <c r="V160">
        <v>653</v>
      </c>
      <c r="X160" s="130"/>
    </row>
    <row r="161" spans="1:24" x14ac:dyDescent="0.25">
      <c r="A161" s="130" t="s">
        <v>635</v>
      </c>
      <c r="B161">
        <v>159</v>
      </c>
      <c r="C161" s="130" t="s">
        <v>892</v>
      </c>
      <c r="D161" s="130" t="s">
        <v>6</v>
      </c>
      <c r="E161">
        <v>1.48</v>
      </c>
      <c r="F161">
        <v>0</v>
      </c>
      <c r="G161">
        <v>3886700</v>
      </c>
      <c r="H161">
        <v>5731</v>
      </c>
      <c r="I161">
        <v>1122</v>
      </c>
      <c r="K161" s="130" t="s">
        <v>1071</v>
      </c>
      <c r="M161" s="130"/>
      <c r="N161">
        <v>0</v>
      </c>
      <c r="O161">
        <v>-0.06</v>
      </c>
      <c r="P161">
        <v>-5.91</v>
      </c>
      <c r="Q161">
        <v>-11.97</v>
      </c>
      <c r="R161" s="130"/>
      <c r="S161">
        <v>58.93</v>
      </c>
      <c r="T161" s="130"/>
      <c r="X161" s="130"/>
    </row>
    <row r="162" spans="1:24" x14ac:dyDescent="0.25">
      <c r="A162" s="130" t="s">
        <v>634</v>
      </c>
      <c r="B162">
        <v>160</v>
      </c>
      <c r="C162" s="130" t="s">
        <v>901</v>
      </c>
      <c r="D162" s="130" t="s">
        <v>6</v>
      </c>
      <c r="E162">
        <v>35.5</v>
      </c>
      <c r="F162">
        <v>0.71</v>
      </c>
      <c r="G162">
        <v>4998500</v>
      </c>
      <c r="H162">
        <v>177063</v>
      </c>
      <c r="I162">
        <v>214101</v>
      </c>
      <c r="J162">
        <v>117.4</v>
      </c>
      <c r="K162" s="130" t="s">
        <v>3574</v>
      </c>
      <c r="M162" s="130" t="s">
        <v>913</v>
      </c>
      <c r="N162">
        <v>0.3</v>
      </c>
      <c r="O162">
        <v>1.8</v>
      </c>
      <c r="P162">
        <v>3.26</v>
      </c>
      <c r="Q162">
        <v>0.03</v>
      </c>
      <c r="R162" s="130" t="s">
        <v>2293</v>
      </c>
      <c r="S162">
        <v>53.11</v>
      </c>
      <c r="T162" s="130"/>
      <c r="U162">
        <v>1027</v>
      </c>
      <c r="V162">
        <v>1073</v>
      </c>
      <c r="X162" s="130"/>
    </row>
    <row r="163" spans="1:24" x14ac:dyDescent="0.25">
      <c r="A163" s="130" t="s">
        <v>633</v>
      </c>
      <c r="B163">
        <v>161</v>
      </c>
      <c r="C163" s="130" t="s">
        <v>892</v>
      </c>
      <c r="D163" s="130" t="s">
        <v>6</v>
      </c>
      <c r="E163">
        <v>1.23</v>
      </c>
      <c r="F163">
        <v>0</v>
      </c>
      <c r="G163">
        <v>1557700</v>
      </c>
      <c r="H163">
        <v>1921</v>
      </c>
      <c r="I163">
        <v>615</v>
      </c>
      <c r="K163" s="130" t="s">
        <v>3270</v>
      </c>
      <c r="M163" s="130"/>
      <c r="N163">
        <v>0</v>
      </c>
      <c r="O163">
        <v>-2.75</v>
      </c>
      <c r="P163">
        <v>-6.91</v>
      </c>
      <c r="Q163">
        <v>2.11</v>
      </c>
      <c r="R163" s="130"/>
      <c r="S163">
        <v>25.89</v>
      </c>
      <c r="T163" s="130"/>
      <c r="X163" s="130"/>
    </row>
    <row r="164" spans="1:24" x14ac:dyDescent="0.25">
      <c r="A164" s="130" t="s">
        <v>632</v>
      </c>
      <c r="B164">
        <v>162</v>
      </c>
      <c r="C164" s="130" t="s">
        <v>901</v>
      </c>
      <c r="D164" s="130" t="s">
        <v>6</v>
      </c>
      <c r="E164">
        <v>49.25</v>
      </c>
      <c r="F164">
        <v>-0.51</v>
      </c>
      <c r="G164">
        <v>5400</v>
      </c>
      <c r="H164">
        <v>267</v>
      </c>
      <c r="I164">
        <v>2561</v>
      </c>
      <c r="J164">
        <v>10.23</v>
      </c>
      <c r="K164" s="130" t="s">
        <v>1010</v>
      </c>
      <c r="L164">
        <v>0.22</v>
      </c>
      <c r="M164" s="130" t="s">
        <v>1007</v>
      </c>
      <c r="N164">
        <v>4.82</v>
      </c>
      <c r="O164">
        <v>6.99</v>
      </c>
      <c r="P164">
        <v>7.02</v>
      </c>
      <c r="Q164">
        <v>8.0500000000000007</v>
      </c>
      <c r="R164" s="130" t="s">
        <v>3533</v>
      </c>
      <c r="S164">
        <v>38.07</v>
      </c>
      <c r="T164" s="130"/>
      <c r="U164">
        <v>487</v>
      </c>
      <c r="V164">
        <v>396</v>
      </c>
      <c r="W164">
        <v>1.19</v>
      </c>
      <c r="X164" s="130"/>
    </row>
    <row r="165" spans="1:24" x14ac:dyDescent="0.25">
      <c r="A165" s="130" t="s">
        <v>631</v>
      </c>
      <c r="B165">
        <v>163</v>
      </c>
      <c r="C165" s="130" t="s">
        <v>892</v>
      </c>
      <c r="D165" s="130" t="s">
        <v>6</v>
      </c>
      <c r="E165">
        <v>2.82</v>
      </c>
      <c r="F165">
        <v>0.71</v>
      </c>
      <c r="G165">
        <v>2216600</v>
      </c>
      <c r="H165">
        <v>6284</v>
      </c>
      <c r="I165">
        <v>1399</v>
      </c>
      <c r="J165">
        <v>4.17</v>
      </c>
      <c r="K165" s="130" t="s">
        <v>3270</v>
      </c>
      <c r="L165">
        <v>2.56</v>
      </c>
      <c r="M165" s="130" t="s">
        <v>914</v>
      </c>
      <c r="N165">
        <v>0.68</v>
      </c>
      <c r="O165">
        <v>19.64</v>
      </c>
      <c r="P165">
        <v>52.55</v>
      </c>
      <c r="Q165">
        <v>17.02</v>
      </c>
      <c r="R165" s="130"/>
      <c r="S165">
        <v>19.7</v>
      </c>
      <c r="T165" s="130"/>
      <c r="U165">
        <v>15</v>
      </c>
      <c r="V165">
        <v>50</v>
      </c>
      <c r="W165">
        <v>0.04</v>
      </c>
      <c r="X165" s="130"/>
    </row>
    <row r="166" spans="1:24" x14ac:dyDescent="0.25">
      <c r="A166" s="130" t="s">
        <v>630</v>
      </c>
      <c r="B166">
        <v>164</v>
      </c>
      <c r="C166" s="130" t="s">
        <v>892</v>
      </c>
      <c r="D166" s="130" t="s">
        <v>6</v>
      </c>
      <c r="E166">
        <v>60.25</v>
      </c>
      <c r="F166">
        <v>0</v>
      </c>
      <c r="G166">
        <v>0</v>
      </c>
      <c r="H166">
        <v>0</v>
      </c>
      <c r="I166">
        <v>1235</v>
      </c>
      <c r="J166">
        <v>56.9</v>
      </c>
      <c r="K166" s="130" t="s">
        <v>949</v>
      </c>
      <c r="L166">
        <v>0.12</v>
      </c>
      <c r="M166" s="130" t="s">
        <v>1009</v>
      </c>
      <c r="N166">
        <v>1.06</v>
      </c>
      <c r="O166">
        <v>2.0299999999999998</v>
      </c>
      <c r="P166">
        <v>1.83</v>
      </c>
      <c r="Q166">
        <v>22.72</v>
      </c>
      <c r="R166" s="130" t="s">
        <v>2293</v>
      </c>
      <c r="S166">
        <v>21.08</v>
      </c>
      <c r="T166" s="130"/>
      <c r="U166">
        <v>1033</v>
      </c>
      <c r="V166">
        <v>1039</v>
      </c>
      <c r="W166">
        <v>-3.46</v>
      </c>
      <c r="X166" s="130"/>
    </row>
    <row r="167" spans="1:24" x14ac:dyDescent="0.25">
      <c r="A167" s="130" t="s">
        <v>629</v>
      </c>
      <c r="B167">
        <v>165</v>
      </c>
      <c r="C167" s="130" t="s">
        <v>892</v>
      </c>
      <c r="D167" s="130" t="s">
        <v>6</v>
      </c>
      <c r="E167">
        <v>2.02</v>
      </c>
      <c r="F167">
        <v>1.51</v>
      </c>
      <c r="G167">
        <v>1356200</v>
      </c>
      <c r="H167">
        <v>2725</v>
      </c>
      <c r="I167">
        <v>2375</v>
      </c>
      <c r="J167">
        <v>28.52</v>
      </c>
      <c r="K167" s="130" t="s">
        <v>904</v>
      </c>
      <c r="M167" s="130" t="s">
        <v>899</v>
      </c>
      <c r="N167">
        <v>7.0000000000000007E-2</v>
      </c>
      <c r="O167">
        <v>3.38</v>
      </c>
      <c r="P167">
        <v>5.0599999999999996</v>
      </c>
      <c r="Q167">
        <v>2.94</v>
      </c>
      <c r="R167" s="130" t="s">
        <v>3373</v>
      </c>
      <c r="S167">
        <v>70.77</v>
      </c>
      <c r="T167" s="130"/>
      <c r="U167">
        <v>829</v>
      </c>
      <c r="V167">
        <v>856</v>
      </c>
      <c r="W167">
        <v>-1.41</v>
      </c>
      <c r="X167" s="130"/>
    </row>
    <row r="168" spans="1:24" x14ac:dyDescent="0.25">
      <c r="A168" s="130" t="s">
        <v>628</v>
      </c>
      <c r="B168">
        <v>166</v>
      </c>
      <c r="C168" s="130" t="s">
        <v>892</v>
      </c>
      <c r="D168" s="130" t="s">
        <v>6</v>
      </c>
      <c r="E168">
        <v>9</v>
      </c>
      <c r="F168">
        <v>0.56000000000000005</v>
      </c>
      <c r="G168">
        <v>71700</v>
      </c>
      <c r="H168">
        <v>644</v>
      </c>
      <c r="I168">
        <v>3581</v>
      </c>
      <c r="J168">
        <v>14.17</v>
      </c>
      <c r="K168" s="130" t="s">
        <v>936</v>
      </c>
      <c r="M168" s="130" t="s">
        <v>943</v>
      </c>
      <c r="N168">
        <v>0.64</v>
      </c>
      <c r="O168">
        <v>5.57</v>
      </c>
      <c r="P168">
        <v>5.85</v>
      </c>
      <c r="Q168">
        <v>0.57999999999999996</v>
      </c>
      <c r="R168" s="130" t="s">
        <v>3465</v>
      </c>
      <c r="S168">
        <v>25.95</v>
      </c>
      <c r="T168" s="130"/>
      <c r="U168">
        <v>610</v>
      </c>
      <c r="V168">
        <v>567</v>
      </c>
      <c r="W168">
        <v>-0.12</v>
      </c>
      <c r="X168" s="130"/>
    </row>
    <row r="169" spans="1:24" x14ac:dyDescent="0.25">
      <c r="A169" s="130" t="s">
        <v>3364</v>
      </c>
      <c r="B169">
        <v>167</v>
      </c>
      <c r="C169" s="130" t="s">
        <v>895</v>
      </c>
      <c r="D169" s="130" t="s">
        <v>6</v>
      </c>
      <c r="E169">
        <v>3.2</v>
      </c>
      <c r="F169">
        <v>0</v>
      </c>
      <c r="G169">
        <v>3170100</v>
      </c>
      <c r="H169">
        <v>10169</v>
      </c>
      <c r="I169">
        <v>0</v>
      </c>
      <c r="K169" s="130" t="s">
        <v>911</v>
      </c>
      <c r="M169" s="130" t="s">
        <v>911</v>
      </c>
      <c r="N169">
        <v>0</v>
      </c>
      <c r="O169">
        <v>9.74</v>
      </c>
      <c r="P169">
        <v>14.31</v>
      </c>
      <c r="Q169">
        <v>6.42</v>
      </c>
      <c r="R169" s="130" t="s">
        <v>911</v>
      </c>
      <c r="S169">
        <v>46.3</v>
      </c>
      <c r="T169" s="130"/>
      <c r="X169" s="130"/>
    </row>
    <row r="170" spans="1:24" x14ac:dyDescent="0.25">
      <c r="A170" s="130" t="s">
        <v>627</v>
      </c>
      <c r="B170">
        <v>168</v>
      </c>
      <c r="C170" s="130" t="s">
        <v>892</v>
      </c>
      <c r="D170" s="130" t="s">
        <v>6</v>
      </c>
      <c r="E170">
        <v>3.72</v>
      </c>
      <c r="F170">
        <v>1.0900000000000001</v>
      </c>
      <c r="G170">
        <v>2447100</v>
      </c>
      <c r="H170">
        <v>9066</v>
      </c>
      <c r="I170">
        <v>2344</v>
      </c>
      <c r="J170">
        <v>12.83</v>
      </c>
      <c r="K170" s="130" t="s">
        <v>1000</v>
      </c>
      <c r="M170" s="130"/>
      <c r="N170">
        <v>0.28999999999999998</v>
      </c>
      <c r="O170">
        <v>7.97</v>
      </c>
      <c r="P170">
        <v>11.88</v>
      </c>
      <c r="Q170">
        <v>9.43</v>
      </c>
      <c r="R170" s="130"/>
      <c r="S170">
        <v>54.63</v>
      </c>
      <c r="T170" s="130"/>
      <c r="U170">
        <v>414</v>
      </c>
      <c r="V170">
        <v>424</v>
      </c>
      <c r="W170">
        <v>0.49</v>
      </c>
      <c r="X170" s="130"/>
    </row>
    <row r="171" spans="1:24" x14ac:dyDescent="0.25">
      <c r="A171" s="130" t="s">
        <v>626</v>
      </c>
      <c r="B171">
        <v>169</v>
      </c>
      <c r="C171" s="130" t="s">
        <v>892</v>
      </c>
      <c r="D171" s="130" t="s">
        <v>6</v>
      </c>
      <c r="E171">
        <v>4.22</v>
      </c>
      <c r="F171">
        <v>0.96</v>
      </c>
      <c r="G171">
        <v>663100</v>
      </c>
      <c r="H171">
        <v>2800</v>
      </c>
      <c r="I171">
        <v>1215</v>
      </c>
      <c r="K171" s="130" t="s">
        <v>3553</v>
      </c>
      <c r="M171" s="130" t="s">
        <v>921</v>
      </c>
      <c r="N171">
        <v>0</v>
      </c>
      <c r="O171">
        <v>1.33</v>
      </c>
      <c r="P171">
        <v>-0.19</v>
      </c>
      <c r="Q171">
        <v>-4.91</v>
      </c>
      <c r="R171" s="130" t="s">
        <v>1012</v>
      </c>
      <c r="S171">
        <v>33.99</v>
      </c>
      <c r="T171" s="130"/>
      <c r="X171" s="130"/>
    </row>
    <row r="172" spans="1:24" x14ac:dyDescent="0.25">
      <c r="A172" s="130" t="s">
        <v>625</v>
      </c>
      <c r="B172">
        <v>170</v>
      </c>
      <c r="C172" s="130" t="s">
        <v>892</v>
      </c>
      <c r="D172" s="130" t="s">
        <v>6</v>
      </c>
      <c r="E172">
        <v>3</v>
      </c>
      <c r="F172">
        <v>2.04</v>
      </c>
      <c r="G172">
        <v>39376100</v>
      </c>
      <c r="H172">
        <v>117002</v>
      </c>
      <c r="I172">
        <v>27377</v>
      </c>
      <c r="J172">
        <v>15.91</v>
      </c>
      <c r="K172" s="130" t="s">
        <v>2760</v>
      </c>
      <c r="M172" s="130" t="s">
        <v>891</v>
      </c>
      <c r="N172">
        <v>0.19</v>
      </c>
      <c r="O172">
        <v>24.65</v>
      </c>
      <c r="P172">
        <v>31.85</v>
      </c>
      <c r="Q172">
        <v>20.47</v>
      </c>
      <c r="R172" s="130" t="s">
        <v>2722</v>
      </c>
      <c r="S172">
        <v>41.04</v>
      </c>
      <c r="T172" s="130"/>
      <c r="U172">
        <v>258</v>
      </c>
      <c r="V172">
        <v>237</v>
      </c>
      <c r="W172">
        <v>-2.06</v>
      </c>
      <c r="X172" s="130"/>
    </row>
    <row r="173" spans="1:24" x14ac:dyDescent="0.25">
      <c r="A173" s="130" t="s">
        <v>624</v>
      </c>
      <c r="B173">
        <v>171</v>
      </c>
      <c r="C173" s="130" t="s">
        <v>892</v>
      </c>
      <c r="D173" s="130" t="s">
        <v>6</v>
      </c>
      <c r="E173">
        <v>0.56999999999999995</v>
      </c>
      <c r="F173">
        <v>0</v>
      </c>
      <c r="G173">
        <v>12527700</v>
      </c>
      <c r="H173">
        <v>7165</v>
      </c>
      <c r="I173">
        <v>3070</v>
      </c>
      <c r="J173">
        <v>27.58</v>
      </c>
      <c r="K173" s="130" t="s">
        <v>908</v>
      </c>
      <c r="M173" s="130" t="s">
        <v>921</v>
      </c>
      <c r="N173">
        <v>0.02</v>
      </c>
      <c r="O173">
        <v>5.24</v>
      </c>
      <c r="P173">
        <v>4.67</v>
      </c>
      <c r="Q173">
        <v>9.86</v>
      </c>
      <c r="R173" s="130" t="s">
        <v>969</v>
      </c>
      <c r="S173">
        <v>29.21</v>
      </c>
      <c r="T173" s="130"/>
      <c r="U173">
        <v>825</v>
      </c>
      <c r="V173">
        <v>765</v>
      </c>
      <c r="W173">
        <v>-17.739999999999998</v>
      </c>
      <c r="X173" s="130"/>
    </row>
    <row r="174" spans="1:24" x14ac:dyDescent="0.25">
      <c r="A174" s="130" t="s">
        <v>623</v>
      </c>
      <c r="B174">
        <v>172</v>
      </c>
      <c r="C174" s="130" t="s">
        <v>892</v>
      </c>
      <c r="D174" s="130" t="s">
        <v>6</v>
      </c>
      <c r="E174">
        <v>18.600000000000001</v>
      </c>
      <c r="F174">
        <v>1.64</v>
      </c>
      <c r="G174">
        <v>490300</v>
      </c>
      <c r="H174">
        <v>9090</v>
      </c>
      <c r="I174">
        <v>5913</v>
      </c>
      <c r="J174">
        <v>24.68</v>
      </c>
      <c r="K174" s="130" t="s">
        <v>3405</v>
      </c>
      <c r="M174" s="130" t="s">
        <v>947</v>
      </c>
      <c r="N174">
        <v>0.75</v>
      </c>
      <c r="O174">
        <v>6.84</v>
      </c>
      <c r="P174">
        <v>5.09</v>
      </c>
      <c r="Q174">
        <v>18.52</v>
      </c>
      <c r="R174" s="130" t="s">
        <v>3618</v>
      </c>
      <c r="S174">
        <v>24.02</v>
      </c>
      <c r="T174" s="130"/>
      <c r="U174">
        <v>783</v>
      </c>
      <c r="V174">
        <v>638</v>
      </c>
      <c r="W174">
        <v>-0.28000000000000003</v>
      </c>
      <c r="X174" s="130"/>
    </row>
    <row r="175" spans="1:24" x14ac:dyDescent="0.25">
      <c r="A175" s="130" t="s">
        <v>622</v>
      </c>
      <c r="B175">
        <v>173</v>
      </c>
      <c r="C175" s="130" t="s">
        <v>892</v>
      </c>
      <c r="D175" s="130" t="s">
        <v>6</v>
      </c>
      <c r="E175">
        <v>452</v>
      </c>
      <c r="F175">
        <v>-0.88</v>
      </c>
      <c r="G175">
        <v>1103700</v>
      </c>
      <c r="H175">
        <v>497863</v>
      </c>
      <c r="I175">
        <v>563816</v>
      </c>
      <c r="J175">
        <v>73.84</v>
      </c>
      <c r="K175" s="130" t="s">
        <v>3619</v>
      </c>
      <c r="M175" s="130" t="s">
        <v>1015</v>
      </c>
      <c r="N175">
        <v>6.12</v>
      </c>
      <c r="O175">
        <v>14.17</v>
      </c>
      <c r="P175">
        <v>21.41</v>
      </c>
      <c r="Q175">
        <v>8.52</v>
      </c>
      <c r="R175" s="130" t="s">
        <v>965</v>
      </c>
      <c r="S175">
        <v>22.35</v>
      </c>
      <c r="T175" s="130"/>
      <c r="U175">
        <v>607</v>
      </c>
      <c r="V175">
        <v>606</v>
      </c>
      <c r="W175">
        <v>-4.43</v>
      </c>
      <c r="X175" s="130"/>
    </row>
    <row r="176" spans="1:24" x14ac:dyDescent="0.25">
      <c r="A176" s="130" t="s">
        <v>621</v>
      </c>
      <c r="B176">
        <v>174</v>
      </c>
      <c r="C176" s="130" t="s">
        <v>892</v>
      </c>
      <c r="D176" s="130" t="s">
        <v>6</v>
      </c>
      <c r="E176">
        <v>4.9000000000000004</v>
      </c>
      <c r="F176">
        <v>-0.41</v>
      </c>
      <c r="G176">
        <v>1310600</v>
      </c>
      <c r="H176">
        <v>6439</v>
      </c>
      <c r="I176">
        <v>3579</v>
      </c>
      <c r="J176">
        <v>50.71</v>
      </c>
      <c r="K176" s="130" t="s">
        <v>1058</v>
      </c>
      <c r="M176" s="130"/>
      <c r="N176">
        <v>0.1</v>
      </c>
      <c r="O176">
        <v>2.88</v>
      </c>
      <c r="P176">
        <v>1.54</v>
      </c>
      <c r="Q176">
        <v>0.55000000000000004</v>
      </c>
      <c r="R176" s="130"/>
      <c r="S176">
        <v>66.790000000000006</v>
      </c>
      <c r="T176" s="130"/>
      <c r="U176">
        <v>1016</v>
      </c>
      <c r="V176">
        <v>977</v>
      </c>
      <c r="W176">
        <v>-1.27</v>
      </c>
      <c r="X176" s="130"/>
    </row>
    <row r="177" spans="1:24" x14ac:dyDescent="0.25">
      <c r="A177" s="130" t="s">
        <v>830</v>
      </c>
      <c r="B177">
        <v>175</v>
      </c>
      <c r="C177" s="130" t="s">
        <v>895</v>
      </c>
      <c r="D177" s="130" t="s">
        <v>6</v>
      </c>
      <c r="E177">
        <v>1.25</v>
      </c>
      <c r="F177">
        <v>2.46</v>
      </c>
      <c r="G177">
        <v>3384500</v>
      </c>
      <c r="H177">
        <v>4210</v>
      </c>
      <c r="I177">
        <v>1050</v>
      </c>
      <c r="J177">
        <v>546.62</v>
      </c>
      <c r="K177" s="130" t="s">
        <v>1080</v>
      </c>
      <c r="M177" s="130" t="s">
        <v>899</v>
      </c>
      <c r="N177">
        <v>0</v>
      </c>
      <c r="O177">
        <v>0.85</v>
      </c>
      <c r="P177">
        <v>0.47</v>
      </c>
      <c r="Q177">
        <v>-6.38</v>
      </c>
      <c r="R177" s="130" t="s">
        <v>3359</v>
      </c>
      <c r="S177">
        <v>24.84</v>
      </c>
      <c r="T177" s="130"/>
      <c r="U177">
        <v>1105</v>
      </c>
      <c r="V177">
        <v>1134</v>
      </c>
      <c r="X177" s="130"/>
    </row>
    <row r="178" spans="1:24" x14ac:dyDescent="0.25">
      <c r="A178" s="130" t="s">
        <v>620</v>
      </c>
      <c r="B178">
        <v>176</v>
      </c>
      <c r="C178" s="130" t="s">
        <v>892</v>
      </c>
      <c r="D178" s="130" t="s">
        <v>95</v>
      </c>
      <c r="E178">
        <v>0.7</v>
      </c>
      <c r="F178">
        <v>1.45</v>
      </c>
      <c r="G178">
        <v>13605300</v>
      </c>
      <c r="H178">
        <v>9465</v>
      </c>
      <c r="I178">
        <v>1131</v>
      </c>
      <c r="K178" s="130" t="s">
        <v>3572</v>
      </c>
      <c r="M178" s="130"/>
      <c r="N178">
        <v>0</v>
      </c>
      <c r="O178">
        <v>-25.89</v>
      </c>
      <c r="P178">
        <v>-51.97</v>
      </c>
      <c r="Q178">
        <v>-32.549999999999997</v>
      </c>
      <c r="R178" s="130"/>
      <c r="S178">
        <v>50.26</v>
      </c>
      <c r="T178" s="130"/>
      <c r="X178" s="130"/>
    </row>
    <row r="179" spans="1:24" x14ac:dyDescent="0.25">
      <c r="A179" s="130" t="s">
        <v>831</v>
      </c>
      <c r="B179">
        <v>177</v>
      </c>
      <c r="C179" s="130" t="s">
        <v>895</v>
      </c>
      <c r="D179" s="130" t="s">
        <v>6</v>
      </c>
      <c r="E179">
        <v>17.100000000000001</v>
      </c>
      <c r="F179">
        <v>0.59</v>
      </c>
      <c r="G179">
        <v>649600</v>
      </c>
      <c r="H179">
        <v>11060</v>
      </c>
      <c r="I179">
        <v>7524</v>
      </c>
      <c r="J179">
        <v>55.52</v>
      </c>
      <c r="K179" s="130" t="s">
        <v>3620</v>
      </c>
      <c r="M179" s="130"/>
      <c r="N179">
        <v>0.31</v>
      </c>
      <c r="O179">
        <v>13.76</v>
      </c>
      <c r="P179">
        <v>14.99</v>
      </c>
      <c r="Q179">
        <v>15.5</v>
      </c>
      <c r="R179" s="130"/>
      <c r="S179">
        <v>31.08</v>
      </c>
      <c r="T179" s="130"/>
      <c r="U179">
        <v>672</v>
      </c>
      <c r="V179">
        <v>598</v>
      </c>
      <c r="X179" s="130"/>
    </row>
    <row r="180" spans="1:24" x14ac:dyDescent="0.25">
      <c r="A180" s="130" t="s">
        <v>832</v>
      </c>
      <c r="B180">
        <v>178</v>
      </c>
      <c r="C180" s="130" t="s">
        <v>901</v>
      </c>
      <c r="D180" s="130" t="s">
        <v>6</v>
      </c>
      <c r="E180">
        <v>12.8</v>
      </c>
      <c r="F180">
        <v>0</v>
      </c>
      <c r="G180">
        <v>463700</v>
      </c>
      <c r="H180">
        <v>5978</v>
      </c>
      <c r="I180">
        <v>15120</v>
      </c>
      <c r="J180">
        <v>22.29</v>
      </c>
      <c r="K180" s="130" t="s">
        <v>950</v>
      </c>
      <c r="M180" s="130" t="s">
        <v>929</v>
      </c>
      <c r="N180">
        <v>0.56999999999999995</v>
      </c>
      <c r="O180">
        <v>7.74</v>
      </c>
      <c r="P180">
        <v>6.38</v>
      </c>
      <c r="Q180">
        <v>32.229999999999997</v>
      </c>
      <c r="R180" s="130"/>
      <c r="S180">
        <v>25.34</v>
      </c>
      <c r="T180" s="130"/>
      <c r="U180">
        <v>712</v>
      </c>
      <c r="V180">
        <v>569</v>
      </c>
      <c r="X180" s="130"/>
    </row>
    <row r="181" spans="1:24" x14ac:dyDescent="0.25">
      <c r="A181" s="130" t="s">
        <v>619</v>
      </c>
      <c r="B181">
        <v>179</v>
      </c>
      <c r="C181" s="130" t="s">
        <v>892</v>
      </c>
      <c r="D181" s="130" t="s">
        <v>6</v>
      </c>
      <c r="E181">
        <v>12.7</v>
      </c>
      <c r="F181">
        <v>0</v>
      </c>
      <c r="G181">
        <v>2575700</v>
      </c>
      <c r="H181">
        <v>32957</v>
      </c>
      <c r="I181">
        <v>5207</v>
      </c>
      <c r="J181">
        <v>149.41</v>
      </c>
      <c r="K181" s="130" t="s">
        <v>3420</v>
      </c>
      <c r="M181" s="130"/>
      <c r="N181">
        <v>0.09</v>
      </c>
      <c r="O181">
        <v>14.72</v>
      </c>
      <c r="P181">
        <v>2.92</v>
      </c>
      <c r="Q181">
        <v>-5.03</v>
      </c>
      <c r="R181" s="130"/>
      <c r="S181">
        <v>59.49</v>
      </c>
      <c r="T181" s="130"/>
      <c r="U181">
        <v>1042</v>
      </c>
      <c r="V181">
        <v>619</v>
      </c>
      <c r="W181">
        <v>-2.09</v>
      </c>
      <c r="X181" s="130"/>
    </row>
    <row r="182" spans="1:24" x14ac:dyDescent="0.25">
      <c r="A182" s="130" t="s">
        <v>618</v>
      </c>
      <c r="B182">
        <v>180</v>
      </c>
      <c r="C182" s="130" t="s">
        <v>901</v>
      </c>
      <c r="D182" s="130" t="s">
        <v>6</v>
      </c>
      <c r="E182">
        <v>24.7</v>
      </c>
      <c r="F182">
        <v>-1.2</v>
      </c>
      <c r="G182">
        <v>5714300</v>
      </c>
      <c r="H182">
        <v>141794</v>
      </c>
      <c r="I182">
        <v>59828</v>
      </c>
      <c r="J182">
        <v>38.659999999999997</v>
      </c>
      <c r="K182" s="130" t="s">
        <v>3606</v>
      </c>
      <c r="M182" s="130" t="s">
        <v>921</v>
      </c>
      <c r="N182">
        <v>0.64</v>
      </c>
      <c r="O182">
        <v>10.24</v>
      </c>
      <c r="P182">
        <v>20.7</v>
      </c>
      <c r="Q182">
        <v>9.1300000000000008</v>
      </c>
      <c r="R182" s="130" t="s">
        <v>899</v>
      </c>
      <c r="S182">
        <v>22.21</v>
      </c>
      <c r="T182" s="130"/>
      <c r="U182">
        <v>543</v>
      </c>
      <c r="V182">
        <v>629</v>
      </c>
      <c r="X182" s="130"/>
    </row>
    <row r="183" spans="1:24" x14ac:dyDescent="0.25">
      <c r="A183" s="130" t="s">
        <v>617</v>
      </c>
      <c r="B183">
        <v>181</v>
      </c>
      <c r="C183" s="130" t="s">
        <v>892</v>
      </c>
      <c r="D183" s="130" t="s">
        <v>6</v>
      </c>
      <c r="E183">
        <v>7.45</v>
      </c>
      <c r="F183">
        <v>0.68</v>
      </c>
      <c r="G183">
        <v>506100</v>
      </c>
      <c r="H183">
        <v>3757</v>
      </c>
      <c r="I183">
        <v>6370</v>
      </c>
      <c r="J183">
        <v>10.96</v>
      </c>
      <c r="K183" s="130" t="s">
        <v>2164</v>
      </c>
      <c r="M183" s="130" t="s">
        <v>1012</v>
      </c>
      <c r="N183">
        <v>0.68</v>
      </c>
      <c r="O183">
        <v>20.62</v>
      </c>
      <c r="P183">
        <v>28.83</v>
      </c>
      <c r="Q183">
        <v>14.2</v>
      </c>
      <c r="R183" s="130" t="s">
        <v>3621</v>
      </c>
      <c r="S183">
        <v>34.590000000000003</v>
      </c>
      <c r="T183" s="130"/>
      <c r="U183">
        <v>164</v>
      </c>
      <c r="V183">
        <v>152</v>
      </c>
      <c r="W183">
        <v>0.71</v>
      </c>
      <c r="X183" s="130"/>
    </row>
    <row r="184" spans="1:24" x14ac:dyDescent="0.25">
      <c r="A184" s="130" t="s">
        <v>616</v>
      </c>
      <c r="B184">
        <v>182</v>
      </c>
      <c r="C184" s="130" t="s">
        <v>892</v>
      </c>
      <c r="D184" s="130" t="s">
        <v>6</v>
      </c>
      <c r="E184">
        <v>39.75</v>
      </c>
      <c r="F184">
        <v>0</v>
      </c>
      <c r="G184">
        <v>7264500</v>
      </c>
      <c r="H184">
        <v>287605</v>
      </c>
      <c r="I184">
        <v>94120</v>
      </c>
      <c r="J184">
        <v>23.13</v>
      </c>
      <c r="K184" s="130" t="s">
        <v>2756</v>
      </c>
      <c r="M184" s="130" t="s">
        <v>1071</v>
      </c>
      <c r="N184">
        <v>1.72</v>
      </c>
      <c r="O184">
        <v>4.66</v>
      </c>
      <c r="P184">
        <v>17.57</v>
      </c>
      <c r="Q184">
        <v>5.79</v>
      </c>
      <c r="R184" s="130" t="s">
        <v>3622</v>
      </c>
      <c r="S184">
        <v>29.26</v>
      </c>
      <c r="T184" s="130"/>
      <c r="U184">
        <v>450</v>
      </c>
      <c r="V184">
        <v>737</v>
      </c>
      <c r="W184">
        <v>-0.16</v>
      </c>
      <c r="X184" s="130"/>
    </row>
    <row r="185" spans="1:24" x14ac:dyDescent="0.25">
      <c r="A185" s="130" t="s">
        <v>615</v>
      </c>
      <c r="B185">
        <v>183</v>
      </c>
      <c r="C185" s="130" t="s">
        <v>901</v>
      </c>
      <c r="D185" s="130" t="s">
        <v>6</v>
      </c>
      <c r="E185">
        <v>30.25</v>
      </c>
      <c r="F185">
        <v>0</v>
      </c>
      <c r="G185">
        <v>0</v>
      </c>
      <c r="H185">
        <v>0</v>
      </c>
      <c r="I185">
        <v>303</v>
      </c>
      <c r="J185">
        <v>11.69</v>
      </c>
      <c r="K185" s="130" t="s">
        <v>983</v>
      </c>
      <c r="M185" s="130" t="s">
        <v>913</v>
      </c>
      <c r="N185">
        <v>2.59</v>
      </c>
      <c r="O185">
        <v>6.49</v>
      </c>
      <c r="P185">
        <v>6.96</v>
      </c>
      <c r="Q185">
        <v>12.08</v>
      </c>
      <c r="R185" s="130" t="s">
        <v>3405</v>
      </c>
      <c r="S185">
        <v>26.7</v>
      </c>
      <c r="T185" s="130"/>
      <c r="U185">
        <v>524</v>
      </c>
      <c r="V185">
        <v>455</v>
      </c>
      <c r="W185">
        <v>-0.91</v>
      </c>
      <c r="X185" s="130"/>
    </row>
    <row r="186" spans="1:24" x14ac:dyDescent="0.25">
      <c r="A186" s="130" t="s">
        <v>2292</v>
      </c>
      <c r="B186">
        <v>184</v>
      </c>
      <c r="C186" s="130" t="s">
        <v>892</v>
      </c>
      <c r="D186" s="130" t="s">
        <v>6</v>
      </c>
      <c r="E186">
        <v>10</v>
      </c>
      <c r="F186">
        <v>-0.99</v>
      </c>
      <c r="G186">
        <v>177900</v>
      </c>
      <c r="H186">
        <v>1787</v>
      </c>
      <c r="I186">
        <v>8500</v>
      </c>
      <c r="K186" s="130" t="s">
        <v>2975</v>
      </c>
      <c r="M186" s="130"/>
      <c r="N186">
        <v>0</v>
      </c>
      <c r="O186">
        <v>-1.5</v>
      </c>
      <c r="P186">
        <v>-19.600000000000001</v>
      </c>
      <c r="Q186">
        <v>-29.01</v>
      </c>
      <c r="R186" s="130"/>
      <c r="S186">
        <v>26.81</v>
      </c>
      <c r="T186" s="130"/>
      <c r="X186" s="130"/>
    </row>
    <row r="187" spans="1:24" x14ac:dyDescent="0.25">
      <c r="A187" s="130" t="s">
        <v>614</v>
      </c>
      <c r="B187">
        <v>185</v>
      </c>
      <c r="C187" s="130" t="s">
        <v>892</v>
      </c>
      <c r="D187" s="130" t="s">
        <v>95</v>
      </c>
      <c r="E187">
        <v>0.66</v>
      </c>
      <c r="F187">
        <v>-1.49</v>
      </c>
      <c r="G187">
        <v>1200900</v>
      </c>
      <c r="H187">
        <v>799</v>
      </c>
      <c r="I187">
        <v>944</v>
      </c>
      <c r="K187" s="130" t="s">
        <v>926</v>
      </c>
      <c r="M187" s="130"/>
      <c r="N187">
        <v>0</v>
      </c>
      <c r="O187">
        <v>-4.5199999999999996</v>
      </c>
      <c r="P187">
        <v>-6.39</v>
      </c>
      <c r="Q187">
        <v>-20.49</v>
      </c>
      <c r="R187" s="130"/>
      <c r="S187">
        <v>42.61</v>
      </c>
      <c r="T187" s="130"/>
      <c r="X187" s="130"/>
    </row>
    <row r="188" spans="1:24" x14ac:dyDescent="0.25">
      <c r="A188" s="130" t="s">
        <v>613</v>
      </c>
      <c r="B188">
        <v>186</v>
      </c>
      <c r="C188" s="130" t="s">
        <v>892</v>
      </c>
      <c r="D188" s="130" t="s">
        <v>6</v>
      </c>
      <c r="E188">
        <v>65</v>
      </c>
      <c r="F188">
        <v>0</v>
      </c>
      <c r="G188">
        <v>5306500</v>
      </c>
      <c r="H188">
        <v>345092</v>
      </c>
      <c r="I188">
        <v>242450</v>
      </c>
      <c r="J188">
        <v>46.57</v>
      </c>
      <c r="K188" s="130" t="s">
        <v>3623</v>
      </c>
      <c r="M188" s="130" t="s">
        <v>952</v>
      </c>
      <c r="N188">
        <v>1.4</v>
      </c>
      <c r="O188">
        <v>8.3699999999999992</v>
      </c>
      <c r="P188">
        <v>19.03</v>
      </c>
      <c r="Q188">
        <v>25.94</v>
      </c>
      <c r="R188" s="130" t="s">
        <v>1043</v>
      </c>
      <c r="S188">
        <v>40.369999999999997</v>
      </c>
      <c r="T188" s="130"/>
      <c r="U188">
        <v>586</v>
      </c>
      <c r="V188">
        <v>715</v>
      </c>
      <c r="W188">
        <v>2.0499999999999998</v>
      </c>
      <c r="X188" s="130"/>
    </row>
    <row r="189" spans="1:24" x14ac:dyDescent="0.25">
      <c r="A189" s="130" t="s">
        <v>612</v>
      </c>
      <c r="B189">
        <v>187</v>
      </c>
      <c r="C189" s="130" t="s">
        <v>892</v>
      </c>
      <c r="D189" s="130" t="s">
        <v>6</v>
      </c>
      <c r="E189">
        <v>1.8</v>
      </c>
      <c r="F189">
        <v>0.56000000000000005</v>
      </c>
      <c r="G189">
        <v>863700</v>
      </c>
      <c r="H189">
        <v>1555</v>
      </c>
      <c r="I189">
        <v>1020</v>
      </c>
      <c r="K189" s="130" t="s">
        <v>987</v>
      </c>
      <c r="M189" s="130"/>
      <c r="N189">
        <v>0</v>
      </c>
      <c r="O189">
        <v>-13.76</v>
      </c>
      <c r="P189">
        <v>-15.12</v>
      </c>
      <c r="Q189">
        <v>6.3</v>
      </c>
      <c r="R189" s="130"/>
      <c r="S189">
        <v>39.409999999999997</v>
      </c>
      <c r="T189" s="130"/>
      <c r="X189" s="130"/>
    </row>
    <row r="190" spans="1:24" x14ac:dyDescent="0.25">
      <c r="A190" s="130" t="s">
        <v>611</v>
      </c>
      <c r="B190">
        <v>188</v>
      </c>
      <c r="C190" s="130" t="s">
        <v>892</v>
      </c>
      <c r="D190" s="130" t="s">
        <v>6</v>
      </c>
      <c r="E190">
        <v>10.3</v>
      </c>
      <c r="F190">
        <v>3.52</v>
      </c>
      <c r="G190">
        <v>5635800</v>
      </c>
      <c r="H190">
        <v>57264</v>
      </c>
      <c r="I190">
        <v>17136</v>
      </c>
      <c r="J190">
        <v>18.07</v>
      </c>
      <c r="K190" s="130" t="s">
        <v>1022</v>
      </c>
      <c r="M190" s="130" t="s">
        <v>1029</v>
      </c>
      <c r="N190">
        <v>0.56999999999999995</v>
      </c>
      <c r="O190">
        <v>5.84</v>
      </c>
      <c r="P190">
        <v>8.61</v>
      </c>
      <c r="Q190">
        <v>26.74</v>
      </c>
      <c r="R190" s="130" t="s">
        <v>3539</v>
      </c>
      <c r="S190">
        <v>41.08</v>
      </c>
      <c r="T190" s="130"/>
      <c r="U190">
        <v>592</v>
      </c>
      <c r="V190">
        <v>620</v>
      </c>
      <c r="W190">
        <v>-1.85</v>
      </c>
      <c r="X190" s="130"/>
    </row>
    <row r="191" spans="1:24" x14ac:dyDescent="0.25">
      <c r="A191" s="130" t="s">
        <v>610</v>
      </c>
      <c r="B191">
        <v>189</v>
      </c>
      <c r="C191" s="130" t="s">
        <v>892</v>
      </c>
      <c r="D191" s="130" t="s">
        <v>6</v>
      </c>
      <c r="E191">
        <v>1.86</v>
      </c>
      <c r="F191">
        <v>0.54</v>
      </c>
      <c r="G191">
        <v>7577400</v>
      </c>
      <c r="H191">
        <v>13982</v>
      </c>
      <c r="I191">
        <v>1785</v>
      </c>
      <c r="J191">
        <v>31.89</v>
      </c>
      <c r="K191" s="130" t="s">
        <v>969</v>
      </c>
      <c r="M191" s="130" t="s">
        <v>921</v>
      </c>
      <c r="N191">
        <v>0.06</v>
      </c>
      <c r="O191">
        <v>5.37</v>
      </c>
      <c r="P191">
        <v>4.4800000000000004</v>
      </c>
      <c r="Q191">
        <v>3.67</v>
      </c>
      <c r="R191" s="130" t="s">
        <v>2291</v>
      </c>
      <c r="S191">
        <v>49.74</v>
      </c>
      <c r="T191" s="130"/>
      <c r="U191">
        <v>876</v>
      </c>
      <c r="V191">
        <v>800</v>
      </c>
      <c r="W191">
        <v>-3.68</v>
      </c>
      <c r="X191" s="130"/>
    </row>
    <row r="192" spans="1:24" x14ac:dyDescent="0.25">
      <c r="A192" s="130" t="s">
        <v>609</v>
      </c>
      <c r="B192">
        <v>190</v>
      </c>
      <c r="C192" s="130" t="s">
        <v>892</v>
      </c>
      <c r="D192" s="130" t="s">
        <v>6</v>
      </c>
      <c r="E192">
        <v>1.74</v>
      </c>
      <c r="F192">
        <v>-0.56999999999999995</v>
      </c>
      <c r="G192">
        <v>1958800</v>
      </c>
      <c r="H192">
        <v>3422</v>
      </c>
      <c r="I192">
        <v>1929</v>
      </c>
      <c r="J192">
        <v>12.85</v>
      </c>
      <c r="K192" s="130" t="s">
        <v>1001</v>
      </c>
      <c r="M192" s="130" t="s">
        <v>914</v>
      </c>
      <c r="N192">
        <v>0.14000000000000001</v>
      </c>
      <c r="O192">
        <v>5.88</v>
      </c>
      <c r="P192">
        <v>8.7899999999999991</v>
      </c>
      <c r="Q192">
        <v>25.08</v>
      </c>
      <c r="R192" s="130" t="s">
        <v>3624</v>
      </c>
      <c r="S192">
        <v>48.5</v>
      </c>
      <c r="T192" s="130"/>
      <c r="U192">
        <v>496</v>
      </c>
      <c r="V192">
        <v>524</v>
      </c>
      <c r="W192">
        <v>0.14000000000000001</v>
      </c>
      <c r="X192" s="130"/>
    </row>
    <row r="193" spans="1:24" x14ac:dyDescent="0.25">
      <c r="A193" s="130" t="s">
        <v>608</v>
      </c>
      <c r="B193">
        <v>191</v>
      </c>
      <c r="C193" s="130" t="s">
        <v>892</v>
      </c>
      <c r="D193" s="130" t="s">
        <v>6</v>
      </c>
      <c r="E193">
        <v>1.65</v>
      </c>
      <c r="F193">
        <v>0</v>
      </c>
      <c r="G193">
        <v>12562300</v>
      </c>
      <c r="H193">
        <v>20700</v>
      </c>
      <c r="I193">
        <v>4587</v>
      </c>
      <c r="J193">
        <v>31.23</v>
      </c>
      <c r="K193" s="130" t="s">
        <v>2987</v>
      </c>
      <c r="M193" s="130"/>
      <c r="N193">
        <v>0.05</v>
      </c>
      <c r="O193">
        <v>8.99</v>
      </c>
      <c r="P193">
        <v>9.58</v>
      </c>
      <c r="Q193">
        <v>140.32</v>
      </c>
      <c r="R193" s="130"/>
      <c r="S193">
        <v>32.11</v>
      </c>
      <c r="T193" s="130"/>
      <c r="U193">
        <v>717</v>
      </c>
      <c r="V193">
        <v>629</v>
      </c>
      <c r="W193">
        <v>390.37</v>
      </c>
      <c r="X193" s="130"/>
    </row>
    <row r="194" spans="1:24" x14ac:dyDescent="0.25">
      <c r="A194" s="130" t="s">
        <v>607</v>
      </c>
      <c r="B194">
        <v>192</v>
      </c>
      <c r="C194" s="130" t="s">
        <v>892</v>
      </c>
      <c r="D194" s="130" t="s">
        <v>6</v>
      </c>
      <c r="E194">
        <v>0.23</v>
      </c>
      <c r="F194">
        <v>-8</v>
      </c>
      <c r="G194">
        <v>355420700</v>
      </c>
      <c r="H194">
        <v>85452</v>
      </c>
      <c r="I194">
        <v>9195</v>
      </c>
      <c r="J194">
        <v>47.26</v>
      </c>
      <c r="K194" s="130" t="s">
        <v>3516</v>
      </c>
      <c r="M194" s="130"/>
      <c r="N194">
        <v>0</v>
      </c>
      <c r="O194">
        <v>12.67</v>
      </c>
      <c r="P194">
        <v>36.72</v>
      </c>
      <c r="Q194">
        <v>8.39</v>
      </c>
      <c r="R194" s="130"/>
      <c r="S194">
        <v>54.81</v>
      </c>
      <c r="T194" s="130"/>
      <c r="U194">
        <v>495</v>
      </c>
      <c r="V194">
        <v>595</v>
      </c>
      <c r="W194">
        <v>-0.57999999999999996</v>
      </c>
      <c r="X194" s="130"/>
    </row>
    <row r="195" spans="1:24" x14ac:dyDescent="0.25">
      <c r="A195" s="130" t="s">
        <v>606</v>
      </c>
      <c r="B195">
        <v>193</v>
      </c>
      <c r="C195" s="130" t="s">
        <v>892</v>
      </c>
      <c r="D195" s="130" t="s">
        <v>6</v>
      </c>
      <c r="E195">
        <v>178</v>
      </c>
      <c r="F195">
        <v>0.28000000000000003</v>
      </c>
      <c r="G195">
        <v>487900</v>
      </c>
      <c r="H195">
        <v>86846</v>
      </c>
      <c r="I195">
        <v>93711</v>
      </c>
      <c r="J195">
        <v>15.19</v>
      </c>
      <c r="K195" s="130" t="s">
        <v>3477</v>
      </c>
      <c r="M195" s="130" t="s">
        <v>2974</v>
      </c>
      <c r="N195">
        <v>11.72</v>
      </c>
      <c r="O195">
        <v>5.31</v>
      </c>
      <c r="P195">
        <v>5.97</v>
      </c>
      <c r="Q195">
        <v>12.44</v>
      </c>
      <c r="R195" s="130" t="s">
        <v>3625</v>
      </c>
      <c r="S195">
        <v>50</v>
      </c>
      <c r="T195" s="130"/>
      <c r="U195">
        <v>622</v>
      </c>
      <c r="V195">
        <v>600</v>
      </c>
      <c r="W195">
        <v>0.35</v>
      </c>
      <c r="X195" s="130"/>
    </row>
    <row r="196" spans="1:24" x14ac:dyDescent="0.25">
      <c r="A196" s="130" t="s">
        <v>605</v>
      </c>
      <c r="B196">
        <v>194</v>
      </c>
      <c r="C196" s="130" t="s">
        <v>892</v>
      </c>
      <c r="D196" s="130" t="s">
        <v>6</v>
      </c>
      <c r="E196">
        <v>7.95</v>
      </c>
      <c r="F196">
        <v>-1.24</v>
      </c>
      <c r="G196">
        <v>2867700</v>
      </c>
      <c r="H196">
        <v>23119</v>
      </c>
      <c r="I196">
        <v>4770</v>
      </c>
      <c r="J196">
        <v>29.72</v>
      </c>
      <c r="K196" s="130" t="s">
        <v>3626</v>
      </c>
      <c r="M196" s="130" t="s">
        <v>934</v>
      </c>
      <c r="N196">
        <v>0.27</v>
      </c>
      <c r="O196">
        <v>18.61</v>
      </c>
      <c r="P196">
        <v>19.12</v>
      </c>
      <c r="Q196">
        <v>20.95</v>
      </c>
      <c r="R196" s="130" t="s">
        <v>1036</v>
      </c>
      <c r="S196">
        <v>52.36</v>
      </c>
      <c r="T196" s="130"/>
      <c r="U196">
        <v>504</v>
      </c>
      <c r="V196">
        <v>436</v>
      </c>
      <c r="W196">
        <v>1.01</v>
      </c>
      <c r="X196" s="130"/>
    </row>
    <row r="197" spans="1:24" x14ac:dyDescent="0.25">
      <c r="A197" s="130" t="s">
        <v>604</v>
      </c>
      <c r="B197">
        <v>195</v>
      </c>
      <c r="C197" s="130" t="s">
        <v>892</v>
      </c>
      <c r="D197" s="130" t="s">
        <v>6</v>
      </c>
      <c r="E197">
        <v>0.27</v>
      </c>
      <c r="F197">
        <v>0</v>
      </c>
      <c r="G197">
        <v>25903800</v>
      </c>
      <c r="H197">
        <v>6907</v>
      </c>
      <c r="I197">
        <v>2277</v>
      </c>
      <c r="J197">
        <v>36.380000000000003</v>
      </c>
      <c r="K197" s="130" t="s">
        <v>903</v>
      </c>
      <c r="M197" s="130"/>
      <c r="N197">
        <v>0.01</v>
      </c>
      <c r="O197">
        <v>2.73</v>
      </c>
      <c r="P197">
        <v>3.04</v>
      </c>
      <c r="Q197">
        <v>3.06</v>
      </c>
      <c r="R197" s="130"/>
      <c r="S197">
        <v>30.99</v>
      </c>
      <c r="T197" s="130"/>
      <c r="U197">
        <v>937</v>
      </c>
      <c r="V197">
        <v>933</v>
      </c>
      <c r="W197">
        <v>-1.27</v>
      </c>
      <c r="X197" s="130"/>
    </row>
    <row r="198" spans="1:24" x14ac:dyDescent="0.25">
      <c r="A198" s="130" t="s">
        <v>603</v>
      </c>
      <c r="B198">
        <v>196</v>
      </c>
      <c r="C198" s="130" t="s">
        <v>892</v>
      </c>
      <c r="D198" s="130" t="s">
        <v>6</v>
      </c>
      <c r="E198">
        <v>6.6</v>
      </c>
      <c r="F198">
        <v>3.94</v>
      </c>
      <c r="G198">
        <v>4235100</v>
      </c>
      <c r="H198">
        <v>27524</v>
      </c>
      <c r="I198">
        <v>6155</v>
      </c>
      <c r="J198">
        <v>5.87</v>
      </c>
      <c r="K198" s="130" t="s">
        <v>1046</v>
      </c>
      <c r="M198" s="130" t="s">
        <v>894</v>
      </c>
      <c r="N198">
        <v>1.1200000000000001</v>
      </c>
      <c r="O198">
        <v>16.829999999999998</v>
      </c>
      <c r="P198">
        <v>33.799999999999997</v>
      </c>
      <c r="Q198">
        <v>7.37</v>
      </c>
      <c r="R198" s="130" t="s">
        <v>3616</v>
      </c>
      <c r="S198">
        <v>36.39</v>
      </c>
      <c r="T198" s="130"/>
      <c r="U198">
        <v>54</v>
      </c>
      <c r="V198">
        <v>88</v>
      </c>
      <c r="W198">
        <v>0.13</v>
      </c>
      <c r="X198" s="130"/>
    </row>
    <row r="199" spans="1:24" x14ac:dyDescent="0.25">
      <c r="A199" s="130" t="s">
        <v>602</v>
      </c>
      <c r="B199">
        <v>197</v>
      </c>
      <c r="C199" s="130" t="s">
        <v>892</v>
      </c>
      <c r="D199" s="130" t="s">
        <v>6</v>
      </c>
      <c r="E199">
        <v>10.9</v>
      </c>
      <c r="F199">
        <v>-1.8</v>
      </c>
      <c r="G199">
        <v>12139100</v>
      </c>
      <c r="H199">
        <v>133020</v>
      </c>
      <c r="I199">
        <v>30520</v>
      </c>
      <c r="J199">
        <v>19.18</v>
      </c>
      <c r="K199" s="130" t="s">
        <v>912</v>
      </c>
      <c r="M199" s="130" t="s">
        <v>940</v>
      </c>
      <c r="N199">
        <v>0.56999999999999995</v>
      </c>
      <c r="O199">
        <v>11.31</v>
      </c>
      <c r="P199">
        <v>14.55</v>
      </c>
      <c r="Q199">
        <v>15.16</v>
      </c>
      <c r="R199" s="130" t="s">
        <v>3367</v>
      </c>
      <c r="S199">
        <v>25.95</v>
      </c>
      <c r="T199" s="130"/>
      <c r="U199">
        <v>454</v>
      </c>
      <c r="V199">
        <v>422</v>
      </c>
      <c r="W199">
        <v>-4.82</v>
      </c>
      <c r="X199" s="130"/>
    </row>
    <row r="200" spans="1:24" x14ac:dyDescent="0.25">
      <c r="A200" s="130" t="s">
        <v>601</v>
      </c>
      <c r="B200">
        <v>198</v>
      </c>
      <c r="C200" s="130" t="s">
        <v>892</v>
      </c>
      <c r="D200" s="130" t="s">
        <v>6</v>
      </c>
      <c r="E200">
        <v>3.22</v>
      </c>
      <c r="F200">
        <v>-0.62</v>
      </c>
      <c r="G200">
        <v>3995600</v>
      </c>
      <c r="H200">
        <v>12865</v>
      </c>
      <c r="I200">
        <v>14592</v>
      </c>
      <c r="K200" s="130" t="s">
        <v>3437</v>
      </c>
      <c r="M200" s="130"/>
      <c r="N200">
        <v>0</v>
      </c>
      <c r="O200">
        <v>-7.85</v>
      </c>
      <c r="P200">
        <v>-36.840000000000003</v>
      </c>
      <c r="Q200">
        <v>-186.54</v>
      </c>
      <c r="R200" s="130"/>
      <c r="S200">
        <v>61.32</v>
      </c>
      <c r="T200" s="130"/>
      <c r="X200" s="130"/>
    </row>
    <row r="201" spans="1:24" x14ac:dyDescent="0.25">
      <c r="A201" s="130" t="s">
        <v>600</v>
      </c>
      <c r="B201">
        <v>199</v>
      </c>
      <c r="C201" s="130" t="s">
        <v>892</v>
      </c>
      <c r="D201" s="130" t="s">
        <v>6</v>
      </c>
      <c r="E201">
        <v>8.5500000000000007</v>
      </c>
      <c r="F201">
        <v>0</v>
      </c>
      <c r="G201">
        <v>11400300</v>
      </c>
      <c r="H201">
        <v>98390</v>
      </c>
      <c r="I201">
        <v>29590</v>
      </c>
      <c r="J201">
        <v>6.51</v>
      </c>
      <c r="K201" s="130" t="s">
        <v>1025</v>
      </c>
      <c r="M201" s="130"/>
      <c r="N201">
        <v>1.31</v>
      </c>
      <c r="O201">
        <v>9.4700000000000006</v>
      </c>
      <c r="P201">
        <v>29.15</v>
      </c>
      <c r="Q201">
        <v>4.54</v>
      </c>
      <c r="R201" s="130"/>
      <c r="S201">
        <v>34.01</v>
      </c>
      <c r="T201" s="130"/>
      <c r="U201">
        <v>73</v>
      </c>
      <c r="V201">
        <v>240</v>
      </c>
      <c r="W201">
        <v>-3.96</v>
      </c>
      <c r="X201" s="130"/>
    </row>
    <row r="202" spans="1:24" x14ac:dyDescent="0.25">
      <c r="A202" s="130" t="s">
        <v>599</v>
      </c>
      <c r="B202">
        <v>200</v>
      </c>
      <c r="C202" s="130" t="s">
        <v>901</v>
      </c>
      <c r="D202" s="130" t="s">
        <v>6</v>
      </c>
      <c r="E202">
        <v>0.57999999999999996</v>
      </c>
      <c r="F202">
        <v>1.75</v>
      </c>
      <c r="G202">
        <v>112798200</v>
      </c>
      <c r="H202">
        <v>66723</v>
      </c>
      <c r="I202">
        <v>2913</v>
      </c>
      <c r="J202">
        <v>16.62</v>
      </c>
      <c r="K202" s="130" t="s">
        <v>3374</v>
      </c>
      <c r="M202" s="130" t="s">
        <v>921</v>
      </c>
      <c r="N202">
        <v>0.03</v>
      </c>
      <c r="O202">
        <v>3.4</v>
      </c>
      <c r="P202">
        <v>3.73</v>
      </c>
      <c r="Q202">
        <v>2.59</v>
      </c>
      <c r="R202" s="130" t="s">
        <v>3442</v>
      </c>
      <c r="S202">
        <v>39.65</v>
      </c>
      <c r="T202" s="130"/>
      <c r="U202">
        <v>725</v>
      </c>
      <c r="V202">
        <v>712</v>
      </c>
      <c r="W202">
        <v>2.4500000000000002</v>
      </c>
      <c r="X202" s="130"/>
    </row>
    <row r="203" spans="1:24" x14ac:dyDescent="0.25">
      <c r="A203" s="130" t="s">
        <v>598</v>
      </c>
      <c r="B203">
        <v>201</v>
      </c>
      <c r="C203" s="130" t="s">
        <v>901</v>
      </c>
      <c r="D203" s="130" t="s">
        <v>6</v>
      </c>
      <c r="E203">
        <v>2.66</v>
      </c>
      <c r="F203">
        <v>0.76</v>
      </c>
      <c r="G203">
        <v>13074400</v>
      </c>
      <c r="H203">
        <v>34726</v>
      </c>
      <c r="I203">
        <v>5958</v>
      </c>
      <c r="J203">
        <v>26.94</v>
      </c>
      <c r="K203" s="130" t="s">
        <v>3423</v>
      </c>
      <c r="M203" s="130"/>
      <c r="N203">
        <v>0.1</v>
      </c>
      <c r="O203">
        <v>9.17</v>
      </c>
      <c r="P203">
        <v>12.2</v>
      </c>
      <c r="Q203">
        <v>30.91</v>
      </c>
      <c r="R203" s="130"/>
      <c r="S203">
        <v>33.85</v>
      </c>
      <c r="T203" s="130"/>
      <c r="U203">
        <v>596</v>
      </c>
      <c r="V203">
        <v>577</v>
      </c>
      <c r="X203" s="130"/>
    </row>
    <row r="204" spans="1:24" x14ac:dyDescent="0.25">
      <c r="A204" s="130" t="s">
        <v>597</v>
      </c>
      <c r="B204">
        <v>202</v>
      </c>
      <c r="C204" s="130" t="s">
        <v>892</v>
      </c>
      <c r="D204" s="130" t="s">
        <v>6</v>
      </c>
      <c r="E204">
        <v>1.99</v>
      </c>
      <c r="F204">
        <v>-0.5</v>
      </c>
      <c r="G204">
        <v>1554000</v>
      </c>
      <c r="H204">
        <v>3112</v>
      </c>
      <c r="I204">
        <v>1114</v>
      </c>
      <c r="J204">
        <v>24.22</v>
      </c>
      <c r="K204" s="130" t="s">
        <v>908</v>
      </c>
      <c r="M204" s="130" t="s">
        <v>909</v>
      </c>
      <c r="N204">
        <v>0.08</v>
      </c>
      <c r="O204">
        <v>3.93</v>
      </c>
      <c r="P204">
        <v>5.32</v>
      </c>
      <c r="Q204">
        <v>2.94</v>
      </c>
      <c r="R204" s="130" t="s">
        <v>980</v>
      </c>
      <c r="S204">
        <v>43.09</v>
      </c>
      <c r="T204" s="130"/>
      <c r="U204">
        <v>763</v>
      </c>
      <c r="V204">
        <v>780</v>
      </c>
      <c r="W204">
        <v>-0.33</v>
      </c>
      <c r="X204" s="130"/>
    </row>
    <row r="205" spans="1:24" x14ac:dyDescent="0.25">
      <c r="A205" s="130" t="s">
        <v>596</v>
      </c>
      <c r="B205">
        <v>203</v>
      </c>
      <c r="C205" s="130" t="s">
        <v>892</v>
      </c>
      <c r="D205" s="130" t="s">
        <v>6</v>
      </c>
      <c r="E205">
        <v>0.38</v>
      </c>
      <c r="F205">
        <v>2.7</v>
      </c>
      <c r="G205">
        <v>71252400</v>
      </c>
      <c r="H205">
        <v>27066</v>
      </c>
      <c r="I205">
        <v>1476</v>
      </c>
      <c r="J205">
        <v>66.59</v>
      </c>
      <c r="K205" s="130" t="s">
        <v>992</v>
      </c>
      <c r="M205" s="130"/>
      <c r="N205">
        <v>0.01</v>
      </c>
      <c r="O205">
        <v>4.13</v>
      </c>
      <c r="P205">
        <v>0.85</v>
      </c>
      <c r="Q205">
        <v>1.08</v>
      </c>
      <c r="R205" s="130"/>
      <c r="S205">
        <v>62.74</v>
      </c>
      <c r="T205" s="130"/>
      <c r="U205">
        <v>1058</v>
      </c>
      <c r="V205">
        <v>954</v>
      </c>
      <c r="W205">
        <v>-20.84</v>
      </c>
      <c r="X205" s="130"/>
    </row>
    <row r="206" spans="1:24" x14ac:dyDescent="0.25">
      <c r="A206" s="130" t="s">
        <v>595</v>
      </c>
      <c r="B206">
        <v>204</v>
      </c>
      <c r="C206" s="130" t="s">
        <v>901</v>
      </c>
      <c r="D206" s="130" t="s">
        <v>6</v>
      </c>
      <c r="E206">
        <v>22.8</v>
      </c>
      <c r="F206">
        <v>-4.2</v>
      </c>
      <c r="G206">
        <v>41500</v>
      </c>
      <c r="H206">
        <v>945</v>
      </c>
      <c r="I206">
        <v>402</v>
      </c>
      <c r="J206">
        <v>15.73</v>
      </c>
      <c r="K206" s="130" t="s">
        <v>1055</v>
      </c>
      <c r="M206" s="130"/>
      <c r="N206">
        <v>1.45</v>
      </c>
      <c r="O206">
        <v>2.0699999999999998</v>
      </c>
      <c r="P206">
        <v>2.37</v>
      </c>
      <c r="Q206">
        <v>5.0599999999999996</v>
      </c>
      <c r="R206" s="130"/>
      <c r="S206">
        <v>24.82</v>
      </c>
      <c r="T206" s="130"/>
      <c r="U206">
        <v>733</v>
      </c>
      <c r="V206">
        <v>748</v>
      </c>
      <c r="W206">
        <v>0.06</v>
      </c>
      <c r="X206" s="130"/>
    </row>
    <row r="207" spans="1:24" x14ac:dyDescent="0.25">
      <c r="A207" s="130" t="s">
        <v>594</v>
      </c>
      <c r="B207">
        <v>205</v>
      </c>
      <c r="C207" s="130" t="s">
        <v>901</v>
      </c>
      <c r="D207" s="130" t="s">
        <v>6</v>
      </c>
      <c r="E207">
        <v>1.38</v>
      </c>
      <c r="F207">
        <v>2.99</v>
      </c>
      <c r="G207">
        <v>101123800</v>
      </c>
      <c r="H207">
        <v>143893</v>
      </c>
      <c r="I207">
        <v>849</v>
      </c>
      <c r="K207" s="130" t="s">
        <v>916</v>
      </c>
      <c r="M207" s="130"/>
      <c r="N207">
        <v>0</v>
      </c>
      <c r="O207">
        <v>-5.25</v>
      </c>
      <c r="P207">
        <v>-5.86</v>
      </c>
      <c r="Q207">
        <v>-30.83</v>
      </c>
      <c r="R207" s="130"/>
      <c r="S207">
        <v>51.66</v>
      </c>
      <c r="T207" s="130"/>
      <c r="X207" s="130"/>
    </row>
    <row r="208" spans="1:24" x14ac:dyDescent="0.25">
      <c r="A208" s="130" t="s">
        <v>593</v>
      </c>
      <c r="B208">
        <v>206</v>
      </c>
      <c r="C208" s="130" t="s">
        <v>892</v>
      </c>
      <c r="D208" s="130" t="s">
        <v>6</v>
      </c>
      <c r="E208">
        <v>188</v>
      </c>
      <c r="F208">
        <v>0</v>
      </c>
      <c r="G208">
        <v>0</v>
      </c>
      <c r="H208">
        <v>0</v>
      </c>
      <c r="I208">
        <v>1480</v>
      </c>
      <c r="J208">
        <v>19.78</v>
      </c>
      <c r="K208" s="130" t="s">
        <v>1001</v>
      </c>
      <c r="L208">
        <v>0.25</v>
      </c>
      <c r="M208" s="130" t="s">
        <v>1024</v>
      </c>
      <c r="N208">
        <v>9.51</v>
      </c>
      <c r="O208">
        <v>5.7</v>
      </c>
      <c r="P208">
        <v>5.71</v>
      </c>
      <c r="Q208">
        <v>0.88</v>
      </c>
      <c r="R208" s="130" t="s">
        <v>3384</v>
      </c>
      <c r="S208">
        <v>22.08</v>
      </c>
      <c r="T208" s="130"/>
      <c r="U208">
        <v>699</v>
      </c>
      <c r="V208">
        <v>641</v>
      </c>
      <c r="W208">
        <v>-22.22</v>
      </c>
      <c r="X208" s="130"/>
    </row>
    <row r="209" spans="1:24" x14ac:dyDescent="0.25">
      <c r="A209" s="130" t="s">
        <v>592</v>
      </c>
      <c r="B209">
        <v>207</v>
      </c>
      <c r="C209" s="130" t="s">
        <v>892</v>
      </c>
      <c r="D209" s="130" t="s">
        <v>6</v>
      </c>
      <c r="E209">
        <v>1.76</v>
      </c>
      <c r="F209">
        <v>1.73</v>
      </c>
      <c r="G209">
        <v>48500</v>
      </c>
      <c r="H209">
        <v>85</v>
      </c>
      <c r="I209">
        <v>634</v>
      </c>
      <c r="J209">
        <v>36.270000000000003</v>
      </c>
      <c r="K209" s="130" t="s">
        <v>1022</v>
      </c>
      <c r="L209">
        <v>0.15</v>
      </c>
      <c r="M209" s="130"/>
      <c r="N209">
        <v>0.05</v>
      </c>
      <c r="O209">
        <v>4.42</v>
      </c>
      <c r="P209">
        <v>4.33</v>
      </c>
      <c r="Q209">
        <v>3.43</v>
      </c>
      <c r="R209" s="130"/>
      <c r="S209">
        <v>27.13</v>
      </c>
      <c r="T209" s="130"/>
      <c r="U209">
        <v>901</v>
      </c>
      <c r="V209">
        <v>865</v>
      </c>
      <c r="W209">
        <v>2.86</v>
      </c>
      <c r="X209" s="130"/>
    </row>
    <row r="210" spans="1:24" x14ac:dyDescent="0.25">
      <c r="A210" s="130" t="s">
        <v>591</v>
      </c>
      <c r="B210">
        <v>208</v>
      </c>
      <c r="C210" s="130" t="s">
        <v>892</v>
      </c>
      <c r="D210" s="130" t="s">
        <v>6</v>
      </c>
      <c r="E210">
        <v>27.25</v>
      </c>
      <c r="F210">
        <v>0</v>
      </c>
      <c r="G210">
        <v>6500</v>
      </c>
      <c r="H210">
        <v>177</v>
      </c>
      <c r="I210">
        <v>1308</v>
      </c>
      <c r="J210">
        <v>8.4600000000000009</v>
      </c>
      <c r="K210" s="130" t="s">
        <v>936</v>
      </c>
      <c r="L210">
        <v>0.96</v>
      </c>
      <c r="M210" s="130" t="s">
        <v>1025</v>
      </c>
      <c r="N210">
        <v>3.22</v>
      </c>
      <c r="O210">
        <v>6.57</v>
      </c>
      <c r="P210">
        <v>9.9</v>
      </c>
      <c r="Q210">
        <v>2.81</v>
      </c>
      <c r="R210" s="130" t="s">
        <v>3627</v>
      </c>
      <c r="S210">
        <v>25.54</v>
      </c>
      <c r="T210" s="130"/>
      <c r="U210">
        <v>366</v>
      </c>
      <c r="V210">
        <v>381</v>
      </c>
      <c r="W210">
        <v>-1.23</v>
      </c>
      <c r="X210" s="130"/>
    </row>
    <row r="211" spans="1:24" x14ac:dyDescent="0.25">
      <c r="A211" s="130" t="s">
        <v>590</v>
      </c>
      <c r="B211">
        <v>209</v>
      </c>
      <c r="C211" s="130" t="s">
        <v>892</v>
      </c>
      <c r="D211" s="130" t="s">
        <v>6</v>
      </c>
      <c r="E211">
        <v>2.2400000000000002</v>
      </c>
      <c r="F211">
        <v>-0.88</v>
      </c>
      <c r="G211">
        <v>1024900</v>
      </c>
      <c r="H211">
        <v>2305</v>
      </c>
      <c r="I211">
        <v>2240</v>
      </c>
      <c r="K211" s="130" t="s">
        <v>3409</v>
      </c>
      <c r="M211" s="130"/>
      <c r="N211">
        <v>0</v>
      </c>
      <c r="O211">
        <v>-3.5</v>
      </c>
      <c r="P211">
        <v>-3.81</v>
      </c>
      <c r="Q211">
        <v>-9.92</v>
      </c>
      <c r="R211" s="130" t="s">
        <v>985</v>
      </c>
      <c r="S211">
        <v>36.979999999999997</v>
      </c>
      <c r="T211" s="130"/>
      <c r="X211" s="130"/>
    </row>
    <row r="212" spans="1:24" x14ac:dyDescent="0.25">
      <c r="A212" s="130" t="s">
        <v>589</v>
      </c>
      <c r="B212">
        <v>210</v>
      </c>
      <c r="C212" s="130" t="s">
        <v>892</v>
      </c>
      <c r="D212" s="130" t="s">
        <v>6</v>
      </c>
      <c r="E212">
        <v>4</v>
      </c>
      <c r="F212">
        <v>0.5</v>
      </c>
      <c r="G212">
        <v>314800</v>
      </c>
      <c r="H212">
        <v>1253</v>
      </c>
      <c r="I212">
        <v>1383</v>
      </c>
      <c r="J212">
        <v>8.61</v>
      </c>
      <c r="K212" s="130" t="s">
        <v>2759</v>
      </c>
      <c r="M212" s="130" t="s">
        <v>917</v>
      </c>
      <c r="N212">
        <v>0.46</v>
      </c>
      <c r="O212">
        <v>5.87</v>
      </c>
      <c r="P212">
        <v>5.92</v>
      </c>
      <c r="Q212">
        <v>6.1</v>
      </c>
      <c r="R212" s="130" t="s">
        <v>3628</v>
      </c>
      <c r="S212">
        <v>48.17</v>
      </c>
      <c r="T212" s="130"/>
      <c r="U212">
        <v>487</v>
      </c>
      <c r="V212">
        <v>429</v>
      </c>
      <c r="W212">
        <v>-0.1</v>
      </c>
      <c r="X212" s="130"/>
    </row>
    <row r="213" spans="1:24" x14ac:dyDescent="0.25">
      <c r="A213" s="130" t="s">
        <v>588</v>
      </c>
      <c r="B213">
        <v>211</v>
      </c>
      <c r="C213" s="130" t="s">
        <v>901</v>
      </c>
      <c r="D213" s="130" t="s">
        <v>6</v>
      </c>
      <c r="E213">
        <v>18.3</v>
      </c>
      <c r="F213">
        <v>1.67</v>
      </c>
      <c r="G213">
        <v>1129700</v>
      </c>
      <c r="H213">
        <v>20525</v>
      </c>
      <c r="I213">
        <v>17568</v>
      </c>
      <c r="J213">
        <v>24.28</v>
      </c>
      <c r="K213" s="130" t="s">
        <v>3629</v>
      </c>
      <c r="M213" s="130" t="s">
        <v>917</v>
      </c>
      <c r="N213">
        <v>0.75</v>
      </c>
      <c r="O213">
        <v>13.96</v>
      </c>
      <c r="P213">
        <v>54.29</v>
      </c>
      <c r="Q213">
        <v>11.88</v>
      </c>
      <c r="R213" s="130" t="s">
        <v>999</v>
      </c>
      <c r="S213">
        <v>33.35</v>
      </c>
      <c r="T213" s="130"/>
      <c r="U213">
        <v>330</v>
      </c>
      <c r="V213">
        <v>424</v>
      </c>
      <c r="W213">
        <v>9.2200000000000006</v>
      </c>
      <c r="X213" s="130"/>
    </row>
    <row r="214" spans="1:24" x14ac:dyDescent="0.25">
      <c r="A214" s="130" t="s">
        <v>587</v>
      </c>
      <c r="B214">
        <v>212</v>
      </c>
      <c r="C214" s="130" t="s">
        <v>892</v>
      </c>
      <c r="D214" s="130" t="s">
        <v>6</v>
      </c>
      <c r="E214">
        <v>2.4</v>
      </c>
      <c r="F214">
        <v>1.69</v>
      </c>
      <c r="G214">
        <v>276400</v>
      </c>
      <c r="H214">
        <v>656</v>
      </c>
      <c r="I214">
        <v>3631</v>
      </c>
      <c r="J214">
        <v>20.29</v>
      </c>
      <c r="K214" s="130" t="s">
        <v>3437</v>
      </c>
      <c r="M214" s="130" t="s">
        <v>891</v>
      </c>
      <c r="N214">
        <v>0.12</v>
      </c>
      <c r="O214">
        <v>7.4</v>
      </c>
      <c r="P214">
        <v>10.9</v>
      </c>
      <c r="Q214">
        <v>12.12</v>
      </c>
      <c r="R214" s="130" t="s">
        <v>1021</v>
      </c>
      <c r="S214">
        <v>20.3</v>
      </c>
      <c r="T214" s="130"/>
      <c r="U214">
        <v>562</v>
      </c>
      <c r="V214">
        <v>562</v>
      </c>
      <c r="W214">
        <v>2.68</v>
      </c>
      <c r="X214" s="130"/>
    </row>
    <row r="215" spans="1:24" x14ac:dyDescent="0.25">
      <c r="A215" s="130" t="s">
        <v>586</v>
      </c>
      <c r="B215">
        <v>213</v>
      </c>
      <c r="C215" s="130" t="s">
        <v>892</v>
      </c>
      <c r="D215" s="130" t="s">
        <v>6</v>
      </c>
      <c r="E215">
        <v>12</v>
      </c>
      <c r="F215">
        <v>0</v>
      </c>
      <c r="G215">
        <v>96900</v>
      </c>
      <c r="H215">
        <v>1158</v>
      </c>
      <c r="I215">
        <v>27831</v>
      </c>
      <c r="J215">
        <v>10.25</v>
      </c>
      <c r="K215" s="130" t="s">
        <v>978</v>
      </c>
      <c r="M215" s="130" t="s">
        <v>900</v>
      </c>
      <c r="N215">
        <v>1.17</v>
      </c>
      <c r="O215">
        <v>4.57</v>
      </c>
      <c r="P215">
        <v>8.75</v>
      </c>
      <c r="Q215">
        <v>12.06</v>
      </c>
      <c r="R215" s="130" t="s">
        <v>1031</v>
      </c>
      <c r="S215">
        <v>16.7</v>
      </c>
      <c r="T215" s="130"/>
      <c r="U215">
        <v>432</v>
      </c>
      <c r="V215">
        <v>530</v>
      </c>
      <c r="W215">
        <v>-6.18</v>
      </c>
      <c r="X215" s="130"/>
    </row>
    <row r="216" spans="1:24" x14ac:dyDescent="0.25">
      <c r="A216" s="130" t="s">
        <v>585</v>
      </c>
      <c r="B216">
        <v>214</v>
      </c>
      <c r="C216" s="130" t="s">
        <v>892</v>
      </c>
      <c r="D216" s="130" t="s">
        <v>6</v>
      </c>
      <c r="E216">
        <v>11.1</v>
      </c>
      <c r="F216">
        <v>2.78</v>
      </c>
      <c r="G216">
        <v>3616200</v>
      </c>
      <c r="H216">
        <v>39735</v>
      </c>
      <c r="I216">
        <v>8880</v>
      </c>
      <c r="J216">
        <v>18.27</v>
      </c>
      <c r="K216" s="130" t="s">
        <v>3630</v>
      </c>
      <c r="M216" s="130" t="s">
        <v>1081</v>
      </c>
      <c r="N216">
        <v>0.61</v>
      </c>
      <c r="O216">
        <v>17.59</v>
      </c>
      <c r="P216">
        <v>39.97</v>
      </c>
      <c r="Q216">
        <v>14.53</v>
      </c>
      <c r="R216" s="130" t="s">
        <v>3395</v>
      </c>
      <c r="S216">
        <v>34.770000000000003</v>
      </c>
      <c r="T216" s="130"/>
      <c r="U216">
        <v>274</v>
      </c>
      <c r="V216">
        <v>314</v>
      </c>
      <c r="W216">
        <v>0.8</v>
      </c>
      <c r="X216" s="130"/>
    </row>
    <row r="217" spans="1:24" x14ac:dyDescent="0.25">
      <c r="A217" s="130" t="s">
        <v>584</v>
      </c>
      <c r="B217">
        <v>215</v>
      </c>
      <c r="C217" s="130" t="s">
        <v>892</v>
      </c>
      <c r="D217" s="130" t="s">
        <v>6</v>
      </c>
      <c r="E217">
        <v>4.28</v>
      </c>
      <c r="F217">
        <v>0.94</v>
      </c>
      <c r="G217">
        <v>2566500</v>
      </c>
      <c r="H217">
        <v>11112</v>
      </c>
      <c r="I217">
        <v>2488</v>
      </c>
      <c r="J217">
        <v>11.62</v>
      </c>
      <c r="K217" s="130" t="s">
        <v>1028</v>
      </c>
      <c r="M217" s="130" t="s">
        <v>945</v>
      </c>
      <c r="N217">
        <v>0.37</v>
      </c>
      <c r="O217">
        <v>5.33</v>
      </c>
      <c r="P217">
        <v>8.7200000000000006</v>
      </c>
      <c r="Q217">
        <v>12.69</v>
      </c>
      <c r="R217" s="130" t="s">
        <v>2665</v>
      </c>
      <c r="S217">
        <v>36.15</v>
      </c>
      <c r="T217" s="130"/>
      <c r="U217">
        <v>466</v>
      </c>
      <c r="V217">
        <v>525</v>
      </c>
      <c r="W217">
        <v>0.11</v>
      </c>
      <c r="X217" s="130"/>
    </row>
    <row r="218" spans="1:24" x14ac:dyDescent="0.25">
      <c r="A218" s="130" t="s">
        <v>583</v>
      </c>
      <c r="B218">
        <v>216</v>
      </c>
      <c r="C218" s="130" t="s">
        <v>892</v>
      </c>
      <c r="D218" s="130" t="s">
        <v>6</v>
      </c>
      <c r="E218">
        <v>1.84</v>
      </c>
      <c r="F218">
        <v>-1.08</v>
      </c>
      <c r="G218">
        <v>163600</v>
      </c>
      <c r="H218">
        <v>303</v>
      </c>
      <c r="I218">
        <v>1104</v>
      </c>
      <c r="J218">
        <v>18.12</v>
      </c>
      <c r="K218" s="130" t="s">
        <v>959</v>
      </c>
      <c r="M218" s="130" t="s">
        <v>909</v>
      </c>
      <c r="N218">
        <v>0.1</v>
      </c>
      <c r="O218">
        <v>7.67</v>
      </c>
      <c r="P218">
        <v>8.4700000000000006</v>
      </c>
      <c r="Q218">
        <v>5.23</v>
      </c>
      <c r="R218" s="130" t="s">
        <v>938</v>
      </c>
      <c r="S218">
        <v>35.19</v>
      </c>
      <c r="T218" s="130"/>
      <c r="U218">
        <v>599</v>
      </c>
      <c r="V218">
        <v>525</v>
      </c>
      <c r="W218">
        <v>-2.94</v>
      </c>
      <c r="X218" s="130"/>
    </row>
    <row r="219" spans="1:24" x14ac:dyDescent="0.25">
      <c r="A219" s="130" t="s">
        <v>582</v>
      </c>
      <c r="B219">
        <v>217</v>
      </c>
      <c r="C219" s="130" t="s">
        <v>892</v>
      </c>
      <c r="D219" s="130" t="s">
        <v>6</v>
      </c>
      <c r="E219">
        <v>1.1499999999999999</v>
      </c>
      <c r="F219">
        <v>1.77</v>
      </c>
      <c r="G219">
        <v>40450900</v>
      </c>
      <c r="H219">
        <v>46070</v>
      </c>
      <c r="I219">
        <v>650</v>
      </c>
      <c r="K219" s="130" t="s">
        <v>2715</v>
      </c>
      <c r="M219" s="130"/>
      <c r="N219">
        <v>0</v>
      </c>
      <c r="O219">
        <v>6.02</v>
      </c>
      <c r="P219">
        <v>-12.48</v>
      </c>
      <c r="Q219">
        <v>5.0199999999999996</v>
      </c>
      <c r="R219" s="130"/>
      <c r="S219">
        <v>74.05</v>
      </c>
      <c r="T219" s="130"/>
      <c r="X219" s="130"/>
    </row>
    <row r="220" spans="1:24" x14ac:dyDescent="0.25">
      <c r="A220" s="130" t="s">
        <v>581</v>
      </c>
      <c r="B220">
        <v>218</v>
      </c>
      <c r="C220" s="130" t="s">
        <v>892</v>
      </c>
      <c r="D220" s="130" t="s">
        <v>6</v>
      </c>
      <c r="E220">
        <v>1.47</v>
      </c>
      <c r="F220">
        <v>-0.68</v>
      </c>
      <c r="G220">
        <v>55397200</v>
      </c>
      <c r="H220">
        <v>82751</v>
      </c>
      <c r="I220">
        <v>1601</v>
      </c>
      <c r="J220">
        <v>13.83</v>
      </c>
      <c r="K220" s="130" t="s">
        <v>3273</v>
      </c>
      <c r="M220" s="130" t="s">
        <v>899</v>
      </c>
      <c r="N220">
        <v>0.11</v>
      </c>
      <c r="O220">
        <v>6.23</v>
      </c>
      <c r="P220">
        <v>7.97</v>
      </c>
      <c r="Q220">
        <v>0.41</v>
      </c>
      <c r="R220" s="130" t="s">
        <v>1067</v>
      </c>
      <c r="S220">
        <v>51.06</v>
      </c>
      <c r="T220" s="130"/>
      <c r="U220">
        <v>538</v>
      </c>
      <c r="V220">
        <v>522</v>
      </c>
      <c r="W220">
        <v>0.09</v>
      </c>
      <c r="X220" s="130"/>
    </row>
    <row r="221" spans="1:24" x14ac:dyDescent="0.25">
      <c r="A221" s="130" t="s">
        <v>580</v>
      </c>
      <c r="B221">
        <v>219</v>
      </c>
      <c r="C221" s="130" t="s">
        <v>892</v>
      </c>
      <c r="D221" s="130" t="s">
        <v>6</v>
      </c>
      <c r="E221">
        <v>11.9</v>
      </c>
      <c r="F221">
        <v>0</v>
      </c>
      <c r="G221">
        <v>28600</v>
      </c>
      <c r="H221">
        <v>342</v>
      </c>
      <c r="I221">
        <v>2380</v>
      </c>
      <c r="J221">
        <v>12.2</v>
      </c>
      <c r="K221" s="130" t="s">
        <v>3475</v>
      </c>
      <c r="L221">
        <v>1.79</v>
      </c>
      <c r="M221" s="130" t="s">
        <v>913</v>
      </c>
      <c r="N221">
        <v>0.98</v>
      </c>
      <c r="O221">
        <v>16.239999999999998</v>
      </c>
      <c r="P221">
        <v>37.68</v>
      </c>
      <c r="Q221">
        <v>4.58</v>
      </c>
      <c r="R221" s="130" t="s">
        <v>3518</v>
      </c>
      <c r="S221">
        <v>33.21</v>
      </c>
      <c r="T221" s="130"/>
      <c r="U221">
        <v>167</v>
      </c>
      <c r="V221">
        <v>216</v>
      </c>
      <c r="W221">
        <v>0.99</v>
      </c>
      <c r="X221" s="130"/>
    </row>
    <row r="222" spans="1:24" x14ac:dyDescent="0.25">
      <c r="A222" s="130" t="s">
        <v>579</v>
      </c>
      <c r="B222">
        <v>220</v>
      </c>
      <c r="C222" s="130" t="s">
        <v>892</v>
      </c>
      <c r="D222" s="130" t="s">
        <v>6</v>
      </c>
      <c r="E222">
        <v>1.86</v>
      </c>
      <c r="F222">
        <v>-2.11</v>
      </c>
      <c r="G222">
        <v>941300</v>
      </c>
      <c r="H222">
        <v>1767</v>
      </c>
      <c r="I222">
        <v>558</v>
      </c>
      <c r="K222" s="130" t="s">
        <v>1063</v>
      </c>
      <c r="M222" s="130" t="s">
        <v>891</v>
      </c>
      <c r="N222">
        <v>0</v>
      </c>
      <c r="O222">
        <v>3.84</v>
      </c>
      <c r="P222">
        <v>-8.36</v>
      </c>
      <c r="Q222">
        <v>-32.049999999999997</v>
      </c>
      <c r="R222" s="130" t="s">
        <v>2758</v>
      </c>
      <c r="S222">
        <v>71.010000000000005</v>
      </c>
      <c r="T222" s="130"/>
      <c r="X222" s="130"/>
    </row>
    <row r="223" spans="1:24" x14ac:dyDescent="0.25">
      <c r="A223" s="130" t="s">
        <v>578</v>
      </c>
      <c r="B223">
        <v>221</v>
      </c>
      <c r="C223" s="130" t="s">
        <v>892</v>
      </c>
      <c r="D223" s="130" t="s">
        <v>6</v>
      </c>
      <c r="E223">
        <v>0.42</v>
      </c>
      <c r="F223">
        <v>0</v>
      </c>
      <c r="G223">
        <v>23096500</v>
      </c>
      <c r="H223">
        <v>9712</v>
      </c>
      <c r="I223">
        <v>2267</v>
      </c>
      <c r="K223" s="130" t="s">
        <v>953</v>
      </c>
      <c r="M223" s="130"/>
      <c r="N223">
        <v>0</v>
      </c>
      <c r="O223">
        <v>0.01</v>
      </c>
      <c r="P223">
        <v>-1.08</v>
      </c>
      <c r="Q223">
        <v>-0.75</v>
      </c>
      <c r="R223" s="130"/>
      <c r="S223">
        <v>82.5</v>
      </c>
      <c r="T223" s="130"/>
      <c r="X223" s="130"/>
    </row>
    <row r="224" spans="1:24" x14ac:dyDescent="0.25">
      <c r="A224" s="130" t="s">
        <v>577</v>
      </c>
      <c r="B224">
        <v>222</v>
      </c>
      <c r="C224" s="130" t="s">
        <v>901</v>
      </c>
      <c r="D224" s="130" t="s">
        <v>6</v>
      </c>
      <c r="E224">
        <v>1.04</v>
      </c>
      <c r="F224">
        <v>5.05</v>
      </c>
      <c r="G224">
        <v>31207400</v>
      </c>
      <c r="H224">
        <v>32207</v>
      </c>
      <c r="I224">
        <v>1167</v>
      </c>
      <c r="K224" s="130" t="s">
        <v>1006</v>
      </c>
      <c r="M224" s="130"/>
      <c r="N224">
        <v>0</v>
      </c>
      <c r="O224">
        <v>-1.48</v>
      </c>
      <c r="P224">
        <v>-2.13</v>
      </c>
      <c r="Q224">
        <v>-0.06</v>
      </c>
      <c r="R224" s="130"/>
      <c r="S224">
        <v>71.83</v>
      </c>
      <c r="T224" s="130"/>
      <c r="X224" s="130"/>
    </row>
    <row r="225" spans="1:24" x14ac:dyDescent="0.25">
      <c r="A225" s="130" t="s">
        <v>576</v>
      </c>
      <c r="B225">
        <v>223</v>
      </c>
      <c r="C225" s="130" t="s">
        <v>892</v>
      </c>
      <c r="D225" s="130" t="s">
        <v>6</v>
      </c>
      <c r="E225">
        <v>11.9</v>
      </c>
      <c r="F225">
        <v>-2.46</v>
      </c>
      <c r="G225">
        <v>8813500</v>
      </c>
      <c r="H225">
        <v>105233</v>
      </c>
      <c r="I225">
        <v>14920</v>
      </c>
      <c r="J225">
        <v>14.26</v>
      </c>
      <c r="K225" s="130" t="s">
        <v>972</v>
      </c>
      <c r="M225" s="130" t="s">
        <v>931</v>
      </c>
      <c r="N225">
        <v>0.83</v>
      </c>
      <c r="O225">
        <v>6.18</v>
      </c>
      <c r="P225">
        <v>7.38</v>
      </c>
      <c r="Q225">
        <v>3.42</v>
      </c>
      <c r="R225" s="130" t="s">
        <v>3548</v>
      </c>
      <c r="S225">
        <v>57.88</v>
      </c>
      <c r="T225" s="130"/>
      <c r="U225">
        <v>564</v>
      </c>
      <c r="V225">
        <v>534</v>
      </c>
      <c r="W225">
        <v>3.09</v>
      </c>
      <c r="X225" s="130"/>
    </row>
    <row r="226" spans="1:24" x14ac:dyDescent="0.25">
      <c r="A226" s="130" t="s">
        <v>575</v>
      </c>
      <c r="B226">
        <v>224</v>
      </c>
      <c r="C226" s="130" t="s">
        <v>892</v>
      </c>
      <c r="D226" s="130" t="s">
        <v>6</v>
      </c>
      <c r="E226">
        <v>13</v>
      </c>
      <c r="F226">
        <v>1.56</v>
      </c>
      <c r="G226">
        <v>200000</v>
      </c>
      <c r="H226">
        <v>2579</v>
      </c>
      <c r="I226">
        <v>13308</v>
      </c>
      <c r="J226">
        <v>15.86</v>
      </c>
      <c r="K226" s="130" t="s">
        <v>1036</v>
      </c>
      <c r="M226" s="130" t="s">
        <v>897</v>
      </c>
      <c r="N226">
        <v>0.82</v>
      </c>
      <c r="O226">
        <v>6.97</v>
      </c>
      <c r="P226">
        <v>8.76</v>
      </c>
      <c r="Q226">
        <v>1.77</v>
      </c>
      <c r="R226" s="130" t="s">
        <v>3517</v>
      </c>
      <c r="S226">
        <v>27.7</v>
      </c>
      <c r="T226" s="130"/>
      <c r="U226">
        <v>552</v>
      </c>
      <c r="V226">
        <v>520</v>
      </c>
      <c r="W226">
        <v>-0.1</v>
      </c>
      <c r="X226" s="130"/>
    </row>
    <row r="227" spans="1:24" x14ac:dyDescent="0.25">
      <c r="A227" s="130" t="s">
        <v>574</v>
      </c>
      <c r="B227">
        <v>225</v>
      </c>
      <c r="C227" s="130" t="s">
        <v>892</v>
      </c>
      <c r="D227" s="130" t="s">
        <v>6</v>
      </c>
      <c r="E227">
        <v>3.02</v>
      </c>
      <c r="F227">
        <v>0</v>
      </c>
      <c r="G227">
        <v>767700</v>
      </c>
      <c r="H227">
        <v>2314</v>
      </c>
      <c r="I227">
        <v>999</v>
      </c>
      <c r="K227" s="130" t="s">
        <v>955</v>
      </c>
      <c r="M227" s="130" t="s">
        <v>891</v>
      </c>
      <c r="N227">
        <v>0</v>
      </c>
      <c r="O227">
        <v>-4.53</v>
      </c>
      <c r="P227">
        <v>-5.17</v>
      </c>
      <c r="Q227">
        <v>-23.04</v>
      </c>
      <c r="R227" s="130" t="s">
        <v>1032</v>
      </c>
      <c r="S227">
        <v>25.15</v>
      </c>
      <c r="T227" s="130"/>
      <c r="X227" s="130"/>
    </row>
    <row r="228" spans="1:24" x14ac:dyDescent="0.25">
      <c r="A228" s="130" t="s">
        <v>573</v>
      </c>
      <c r="B228">
        <v>226</v>
      </c>
      <c r="C228" s="130" t="s">
        <v>892</v>
      </c>
      <c r="D228" s="130" t="s">
        <v>6</v>
      </c>
      <c r="E228">
        <v>0.38</v>
      </c>
      <c r="F228">
        <v>0</v>
      </c>
      <c r="G228">
        <v>123191500</v>
      </c>
      <c r="H228">
        <v>46814</v>
      </c>
      <c r="I228">
        <v>9685</v>
      </c>
      <c r="J228">
        <v>10.1</v>
      </c>
      <c r="K228" s="130" t="s">
        <v>1005</v>
      </c>
      <c r="L228">
        <v>0.17</v>
      </c>
      <c r="M228" s="130"/>
      <c r="N228">
        <v>0.04</v>
      </c>
      <c r="O228">
        <v>7.52</v>
      </c>
      <c r="P228">
        <v>7.24</v>
      </c>
      <c r="Q228">
        <v>12.87</v>
      </c>
      <c r="R228" s="130"/>
      <c r="S228">
        <v>30.71</v>
      </c>
      <c r="T228" s="130"/>
      <c r="U228">
        <v>472</v>
      </c>
      <c r="V228">
        <v>367</v>
      </c>
      <c r="X228" s="130"/>
    </row>
    <row r="229" spans="1:24" x14ac:dyDescent="0.25">
      <c r="A229" s="130" t="s">
        <v>572</v>
      </c>
      <c r="B229">
        <v>227</v>
      </c>
      <c r="C229" s="130" t="s">
        <v>892</v>
      </c>
      <c r="D229" s="130" t="s">
        <v>237</v>
      </c>
      <c r="E229">
        <v>0.65</v>
      </c>
      <c r="F229">
        <v>0</v>
      </c>
      <c r="G229">
        <v>0</v>
      </c>
      <c r="H229">
        <v>0</v>
      </c>
      <c r="I229">
        <v>992</v>
      </c>
      <c r="K229" s="130" t="s">
        <v>940</v>
      </c>
      <c r="L229">
        <v>1.72</v>
      </c>
      <c r="M229" s="130"/>
      <c r="N229">
        <v>0</v>
      </c>
      <c r="O229">
        <v>-3.98</v>
      </c>
      <c r="P229">
        <v>-19.760000000000002</v>
      </c>
      <c r="Q229">
        <v>-55.52</v>
      </c>
      <c r="R229" s="130"/>
      <c r="S229">
        <v>44.15</v>
      </c>
      <c r="T229" s="130"/>
      <c r="X229" s="130"/>
    </row>
    <row r="230" spans="1:24" x14ac:dyDescent="0.25">
      <c r="A230" s="130" t="s">
        <v>571</v>
      </c>
      <c r="B230">
        <v>228</v>
      </c>
      <c r="C230" s="130" t="s">
        <v>892</v>
      </c>
      <c r="D230" s="130" t="s">
        <v>6</v>
      </c>
      <c r="E230">
        <v>2.46</v>
      </c>
      <c r="F230">
        <v>0</v>
      </c>
      <c r="G230">
        <v>3309900</v>
      </c>
      <c r="H230">
        <v>8283</v>
      </c>
      <c r="I230">
        <v>15990</v>
      </c>
      <c r="J230">
        <v>29.36</v>
      </c>
      <c r="K230" s="130" t="s">
        <v>1001</v>
      </c>
      <c r="M230" s="130"/>
      <c r="N230">
        <v>0.08</v>
      </c>
      <c r="O230">
        <v>3.04</v>
      </c>
      <c r="P230">
        <v>3.95</v>
      </c>
      <c r="Q230">
        <v>46.42</v>
      </c>
      <c r="R230" s="130"/>
      <c r="S230">
        <v>5.09</v>
      </c>
      <c r="T230" s="130"/>
      <c r="U230">
        <v>871</v>
      </c>
      <c r="V230">
        <v>877</v>
      </c>
      <c r="W230">
        <v>1.29</v>
      </c>
      <c r="X230" s="130"/>
    </row>
    <row r="231" spans="1:24" x14ac:dyDescent="0.25">
      <c r="A231" s="130" t="s">
        <v>570</v>
      </c>
      <c r="B231">
        <v>229</v>
      </c>
      <c r="C231" s="130" t="s">
        <v>892</v>
      </c>
      <c r="D231" s="130" t="s">
        <v>6</v>
      </c>
      <c r="E231">
        <v>21.3</v>
      </c>
      <c r="F231">
        <v>-1.39</v>
      </c>
      <c r="G231">
        <v>16346200</v>
      </c>
      <c r="H231">
        <v>348690</v>
      </c>
      <c r="I231">
        <v>98016</v>
      </c>
      <c r="J231">
        <v>35.369999999999997</v>
      </c>
      <c r="K231" s="130" t="s">
        <v>3462</v>
      </c>
      <c r="M231" s="130" t="s">
        <v>940</v>
      </c>
      <c r="N231">
        <v>0.6</v>
      </c>
      <c r="O231">
        <v>10.36</v>
      </c>
      <c r="P231">
        <v>16.170000000000002</v>
      </c>
      <c r="Q231">
        <v>10.87</v>
      </c>
      <c r="R231" s="130" t="s">
        <v>936</v>
      </c>
      <c r="S231">
        <v>32.11</v>
      </c>
      <c r="T231" s="130"/>
      <c r="U231">
        <v>584</v>
      </c>
      <c r="V231">
        <v>607</v>
      </c>
      <c r="W231">
        <v>1.33</v>
      </c>
      <c r="X231" s="130"/>
    </row>
    <row r="232" spans="1:24" x14ac:dyDescent="0.25">
      <c r="A232" s="130" t="s">
        <v>569</v>
      </c>
      <c r="B232">
        <v>230</v>
      </c>
      <c r="C232" s="130" t="s">
        <v>892</v>
      </c>
      <c r="D232" s="130" t="s">
        <v>6</v>
      </c>
      <c r="E232">
        <v>1.23</v>
      </c>
      <c r="F232">
        <v>-1.6</v>
      </c>
      <c r="G232">
        <v>27544300</v>
      </c>
      <c r="H232">
        <v>33984</v>
      </c>
      <c r="I232">
        <v>2524</v>
      </c>
      <c r="K232" s="130" t="s">
        <v>2984</v>
      </c>
      <c r="M232" s="130"/>
      <c r="N232">
        <v>0</v>
      </c>
      <c r="O232">
        <v>-1.76</v>
      </c>
      <c r="P232">
        <v>-3.9</v>
      </c>
      <c r="Q232">
        <v>0.87</v>
      </c>
      <c r="R232" s="130"/>
      <c r="S232">
        <v>62.02</v>
      </c>
      <c r="T232" s="130"/>
      <c r="X232" s="130"/>
    </row>
    <row r="233" spans="1:24" x14ac:dyDescent="0.25">
      <c r="A233" s="130" t="s">
        <v>568</v>
      </c>
      <c r="B233">
        <v>231</v>
      </c>
      <c r="C233" s="130" t="s">
        <v>892</v>
      </c>
      <c r="D233" s="130" t="s">
        <v>6</v>
      </c>
      <c r="E233">
        <v>2.2200000000000002</v>
      </c>
      <c r="F233">
        <v>-2.63</v>
      </c>
      <c r="G233">
        <v>11149600</v>
      </c>
      <c r="H233">
        <v>24884</v>
      </c>
      <c r="I233">
        <v>1332</v>
      </c>
      <c r="J233">
        <v>5.05</v>
      </c>
      <c r="K233" s="130" t="s">
        <v>950</v>
      </c>
      <c r="M233" s="130" t="s">
        <v>899</v>
      </c>
      <c r="N233">
        <v>0.44</v>
      </c>
      <c r="O233">
        <v>31.1</v>
      </c>
      <c r="P233">
        <v>36.340000000000003</v>
      </c>
      <c r="Q233">
        <v>25.45</v>
      </c>
      <c r="R233" s="130" t="s">
        <v>3508</v>
      </c>
      <c r="S233">
        <v>40.14</v>
      </c>
      <c r="T233" s="130"/>
      <c r="U233">
        <v>42</v>
      </c>
      <c r="V233">
        <v>23</v>
      </c>
      <c r="W233">
        <v>-0.36</v>
      </c>
      <c r="X233" s="130"/>
    </row>
    <row r="234" spans="1:24" x14ac:dyDescent="0.25">
      <c r="A234" s="130" t="s">
        <v>567</v>
      </c>
      <c r="B234">
        <v>232</v>
      </c>
      <c r="C234" s="130" t="s">
        <v>892</v>
      </c>
      <c r="D234" s="130" t="s">
        <v>6</v>
      </c>
      <c r="E234">
        <v>77</v>
      </c>
      <c r="F234">
        <v>0.65</v>
      </c>
      <c r="G234">
        <v>9849600</v>
      </c>
      <c r="H234">
        <v>757862</v>
      </c>
      <c r="I234">
        <v>217119</v>
      </c>
      <c r="J234">
        <v>26.13</v>
      </c>
      <c r="K234" s="130" t="s">
        <v>2761</v>
      </c>
      <c r="M234" s="130" t="s">
        <v>947</v>
      </c>
      <c r="N234">
        <v>2.95</v>
      </c>
      <c r="O234">
        <v>5.59</v>
      </c>
      <c r="P234">
        <v>8.1300000000000008</v>
      </c>
      <c r="Q234">
        <v>12.38</v>
      </c>
      <c r="R234" s="130" t="s">
        <v>3525</v>
      </c>
      <c r="S234">
        <v>24.75</v>
      </c>
      <c r="T234" s="130"/>
      <c r="U234">
        <v>701</v>
      </c>
      <c r="V234">
        <v>728</v>
      </c>
      <c r="W234">
        <v>1.22</v>
      </c>
      <c r="X234" s="130"/>
    </row>
    <row r="235" spans="1:24" x14ac:dyDescent="0.25">
      <c r="A235" s="130" t="s">
        <v>566</v>
      </c>
      <c r="B235">
        <v>233</v>
      </c>
      <c r="C235" s="130" t="s">
        <v>892</v>
      </c>
      <c r="D235" s="130" t="s">
        <v>6</v>
      </c>
      <c r="E235">
        <v>15.4</v>
      </c>
      <c r="F235">
        <v>-0.65</v>
      </c>
      <c r="G235">
        <v>1712300</v>
      </c>
      <c r="H235">
        <v>26423</v>
      </c>
      <c r="I235">
        <v>12627</v>
      </c>
      <c r="J235">
        <v>79.28</v>
      </c>
      <c r="K235" s="130" t="s">
        <v>3631</v>
      </c>
      <c r="M235" s="130"/>
      <c r="N235">
        <v>0.19</v>
      </c>
      <c r="O235">
        <v>6.85</v>
      </c>
      <c r="P235">
        <v>14.09</v>
      </c>
      <c r="Q235">
        <v>19.79</v>
      </c>
      <c r="R235" s="130"/>
      <c r="S235">
        <v>20.23</v>
      </c>
      <c r="T235" s="130"/>
      <c r="U235">
        <v>715</v>
      </c>
      <c r="V235">
        <v>821</v>
      </c>
      <c r="W235">
        <v>0.16</v>
      </c>
      <c r="X235" s="130"/>
    </row>
    <row r="236" spans="1:24" x14ac:dyDescent="0.25">
      <c r="A236" s="130" t="s">
        <v>565</v>
      </c>
      <c r="B236">
        <v>234</v>
      </c>
      <c r="C236" s="130" t="s">
        <v>892</v>
      </c>
      <c r="D236" s="130" t="s">
        <v>6</v>
      </c>
      <c r="E236">
        <v>0.54</v>
      </c>
      <c r="F236">
        <v>0</v>
      </c>
      <c r="G236">
        <v>2085300</v>
      </c>
      <c r="H236">
        <v>1137</v>
      </c>
      <c r="I236">
        <v>1953</v>
      </c>
      <c r="K236" s="130" t="s">
        <v>978</v>
      </c>
      <c r="M236" s="130"/>
      <c r="N236">
        <v>0</v>
      </c>
      <c r="O236">
        <v>-6.43</v>
      </c>
      <c r="P236">
        <v>-38.369999999999997</v>
      </c>
      <c r="Q236">
        <v>-240.63</v>
      </c>
      <c r="R236" s="130"/>
      <c r="S236">
        <v>36.43</v>
      </c>
      <c r="T236" s="130"/>
      <c r="X236" s="130"/>
    </row>
    <row r="237" spans="1:24" x14ac:dyDescent="0.25">
      <c r="A237" s="130" t="s">
        <v>564</v>
      </c>
      <c r="B237">
        <v>235</v>
      </c>
      <c r="C237" s="130" t="s">
        <v>892</v>
      </c>
      <c r="D237" s="130" t="s">
        <v>6</v>
      </c>
      <c r="E237">
        <v>1.99</v>
      </c>
      <c r="F237">
        <v>3.11</v>
      </c>
      <c r="G237">
        <v>24550000</v>
      </c>
      <c r="H237">
        <v>48889</v>
      </c>
      <c r="I237">
        <v>1628</v>
      </c>
      <c r="J237">
        <v>28.51</v>
      </c>
      <c r="K237" s="130" t="s">
        <v>3632</v>
      </c>
      <c r="M237" s="130"/>
      <c r="N237">
        <v>7.0000000000000007E-2</v>
      </c>
      <c r="O237">
        <v>6.55</v>
      </c>
      <c r="P237">
        <v>7.3</v>
      </c>
      <c r="Q237">
        <v>70.900000000000006</v>
      </c>
      <c r="R237" s="130"/>
      <c r="S237">
        <v>45.73</v>
      </c>
      <c r="T237" s="130"/>
      <c r="U237">
        <v>751</v>
      </c>
      <c r="V237">
        <v>694</v>
      </c>
      <c r="W237">
        <v>-0.28000000000000003</v>
      </c>
      <c r="X237" s="130"/>
    </row>
    <row r="238" spans="1:24" x14ac:dyDescent="0.25">
      <c r="A238" s="130" t="s">
        <v>563</v>
      </c>
      <c r="B238">
        <v>236</v>
      </c>
      <c r="C238" s="130" t="s">
        <v>901</v>
      </c>
      <c r="D238" s="130" t="s">
        <v>6</v>
      </c>
      <c r="E238">
        <v>1.97</v>
      </c>
      <c r="F238">
        <v>11.3</v>
      </c>
      <c r="G238">
        <v>69313500</v>
      </c>
      <c r="H238">
        <v>137278</v>
      </c>
      <c r="I238">
        <v>493</v>
      </c>
      <c r="K238" s="130" t="s">
        <v>3451</v>
      </c>
      <c r="M238" s="130"/>
      <c r="N238">
        <v>0</v>
      </c>
      <c r="O238">
        <v>-8.36</v>
      </c>
      <c r="P238">
        <v>-9.33</v>
      </c>
      <c r="Q238">
        <v>-27.14</v>
      </c>
      <c r="R238" s="130"/>
      <c r="S238">
        <v>43.24</v>
      </c>
      <c r="T238" s="130"/>
      <c r="X238" s="130"/>
    </row>
    <row r="239" spans="1:24" x14ac:dyDescent="0.25">
      <c r="A239" s="130" t="s">
        <v>562</v>
      </c>
      <c r="B239">
        <v>237</v>
      </c>
      <c r="C239" s="130" t="s">
        <v>892</v>
      </c>
      <c r="D239" s="130" t="s">
        <v>82</v>
      </c>
      <c r="E239">
        <v>0.09</v>
      </c>
      <c r="F239">
        <v>0</v>
      </c>
      <c r="G239">
        <v>0</v>
      </c>
      <c r="H239">
        <v>0</v>
      </c>
      <c r="I239">
        <v>617</v>
      </c>
      <c r="K239" s="130"/>
      <c r="L239">
        <v>1.5</v>
      </c>
      <c r="M239" s="130"/>
      <c r="N239">
        <v>0</v>
      </c>
      <c r="O239">
        <v>8.6</v>
      </c>
      <c r="P239">
        <v>9.9700000000000006</v>
      </c>
      <c r="Q239">
        <v>9.23</v>
      </c>
      <c r="R239" s="130"/>
      <c r="S239">
        <v>30.6</v>
      </c>
      <c r="T239" s="130"/>
      <c r="X239" s="130"/>
    </row>
    <row r="240" spans="1:24" x14ac:dyDescent="0.25">
      <c r="A240" s="130" t="s">
        <v>561</v>
      </c>
      <c r="B240">
        <v>238</v>
      </c>
      <c r="C240" s="130" t="s">
        <v>892</v>
      </c>
      <c r="D240" s="130" t="s">
        <v>6</v>
      </c>
      <c r="E240">
        <v>1.08</v>
      </c>
      <c r="F240">
        <v>1.89</v>
      </c>
      <c r="G240">
        <v>6676300</v>
      </c>
      <c r="H240">
        <v>7150</v>
      </c>
      <c r="I240">
        <v>1037</v>
      </c>
      <c r="K240" s="130" t="s">
        <v>1053</v>
      </c>
      <c r="M240" s="130" t="s">
        <v>907</v>
      </c>
      <c r="N240">
        <v>0</v>
      </c>
      <c r="O240">
        <v>-2.27</v>
      </c>
      <c r="P240">
        <v>-2.76</v>
      </c>
      <c r="Q240">
        <v>-6.14</v>
      </c>
      <c r="R240" s="130" t="s">
        <v>1068</v>
      </c>
      <c r="S240">
        <v>24.75</v>
      </c>
      <c r="T240" s="130"/>
      <c r="X240" s="130"/>
    </row>
    <row r="241" spans="1:24" x14ac:dyDescent="0.25">
      <c r="A241" s="130" t="s">
        <v>560</v>
      </c>
      <c r="B241">
        <v>239</v>
      </c>
      <c r="C241" s="130" t="s">
        <v>892</v>
      </c>
      <c r="D241" s="130" t="s">
        <v>6</v>
      </c>
      <c r="E241">
        <v>42.5</v>
      </c>
      <c r="F241">
        <v>0</v>
      </c>
      <c r="G241">
        <v>14700600</v>
      </c>
      <c r="H241">
        <v>624144</v>
      </c>
      <c r="I241">
        <v>498659</v>
      </c>
      <c r="J241">
        <v>85.19</v>
      </c>
      <c r="K241" s="130" t="s">
        <v>3544</v>
      </c>
      <c r="M241" s="130" t="s">
        <v>984</v>
      </c>
      <c r="N241">
        <v>0.5</v>
      </c>
      <c r="O241">
        <v>5.61</v>
      </c>
      <c r="P241">
        <v>12.46</v>
      </c>
      <c r="Q241">
        <v>17.21</v>
      </c>
      <c r="R241" s="130" t="s">
        <v>976</v>
      </c>
      <c r="S241">
        <v>26.23</v>
      </c>
      <c r="T241" s="130"/>
      <c r="U241">
        <v>752</v>
      </c>
      <c r="V241">
        <v>894</v>
      </c>
      <c r="W241">
        <v>3.47</v>
      </c>
      <c r="X241" s="130"/>
    </row>
    <row r="242" spans="1:24" x14ac:dyDescent="0.25">
      <c r="A242" s="130" t="s">
        <v>559</v>
      </c>
      <c r="B242">
        <v>240</v>
      </c>
      <c r="C242" s="130" t="s">
        <v>892</v>
      </c>
      <c r="D242" s="130" t="s">
        <v>6</v>
      </c>
      <c r="E242">
        <v>5.45</v>
      </c>
      <c r="F242">
        <v>0</v>
      </c>
      <c r="G242">
        <v>68605700</v>
      </c>
      <c r="H242">
        <v>375219</v>
      </c>
      <c r="I242">
        <v>48410</v>
      </c>
      <c r="J242">
        <v>12.65</v>
      </c>
      <c r="K242" s="130" t="s">
        <v>3514</v>
      </c>
      <c r="M242" s="130" t="s">
        <v>945</v>
      </c>
      <c r="N242">
        <v>0.43</v>
      </c>
      <c r="O242">
        <v>11.82</v>
      </c>
      <c r="P242">
        <v>34.65</v>
      </c>
      <c r="Q242">
        <v>25.74</v>
      </c>
      <c r="R242" s="130" t="s">
        <v>1015</v>
      </c>
      <c r="S242">
        <v>43.06</v>
      </c>
      <c r="T242" s="130"/>
      <c r="U242">
        <v>188</v>
      </c>
      <c r="V242">
        <v>302</v>
      </c>
      <c r="W242">
        <v>0.31</v>
      </c>
      <c r="X242" s="130"/>
    </row>
    <row r="243" spans="1:24" x14ac:dyDescent="0.25">
      <c r="A243" s="130" t="s">
        <v>558</v>
      </c>
      <c r="B243">
        <v>241</v>
      </c>
      <c r="C243" s="130" t="s">
        <v>901</v>
      </c>
      <c r="D243" s="130" t="s">
        <v>6</v>
      </c>
      <c r="E243">
        <v>190.5</v>
      </c>
      <c r="F243">
        <v>2.42</v>
      </c>
      <c r="G243">
        <v>24100</v>
      </c>
      <c r="H243">
        <v>4461</v>
      </c>
      <c r="I243">
        <v>1410</v>
      </c>
      <c r="K243" s="130" t="s">
        <v>913</v>
      </c>
      <c r="L243">
        <v>0.87</v>
      </c>
      <c r="M243" s="130"/>
      <c r="N243">
        <v>0</v>
      </c>
      <c r="O243">
        <v>0.26</v>
      </c>
      <c r="P243">
        <v>-0.53</v>
      </c>
      <c r="Q243">
        <v>0.69</v>
      </c>
      <c r="R243" s="130"/>
      <c r="S243">
        <v>25.36</v>
      </c>
      <c r="T243" s="130"/>
      <c r="X243" s="130"/>
    </row>
    <row r="244" spans="1:24" x14ac:dyDescent="0.25">
      <c r="A244" s="130" t="s">
        <v>557</v>
      </c>
      <c r="B244">
        <v>242</v>
      </c>
      <c r="C244" s="130" t="s">
        <v>892</v>
      </c>
      <c r="D244" s="130" t="s">
        <v>6</v>
      </c>
      <c r="E244">
        <v>79.25</v>
      </c>
      <c r="F244">
        <v>-0.63</v>
      </c>
      <c r="G244">
        <v>8289300</v>
      </c>
      <c r="H244">
        <v>660195</v>
      </c>
      <c r="I244">
        <v>63787</v>
      </c>
      <c r="J244">
        <v>30.96</v>
      </c>
      <c r="K244" s="130" t="s">
        <v>2959</v>
      </c>
      <c r="M244" s="130" t="s">
        <v>971</v>
      </c>
      <c r="N244">
        <v>2.56</v>
      </c>
      <c r="O244">
        <v>7.46</v>
      </c>
      <c r="P244">
        <v>9.3800000000000008</v>
      </c>
      <c r="Q244">
        <v>9.0500000000000007</v>
      </c>
      <c r="R244" s="130" t="s">
        <v>2747</v>
      </c>
      <c r="S244">
        <v>57</v>
      </c>
      <c r="T244" s="130"/>
      <c r="U244">
        <v>718</v>
      </c>
      <c r="V244">
        <v>678</v>
      </c>
      <c r="W244">
        <v>-45.53</v>
      </c>
      <c r="X244" s="130"/>
    </row>
    <row r="245" spans="1:24" x14ac:dyDescent="0.25">
      <c r="A245" s="130" t="s">
        <v>556</v>
      </c>
      <c r="B245">
        <v>243</v>
      </c>
      <c r="C245" s="130" t="s">
        <v>892</v>
      </c>
      <c r="D245" s="130" t="s">
        <v>6</v>
      </c>
      <c r="E245">
        <v>2.44</v>
      </c>
      <c r="F245">
        <v>1.67</v>
      </c>
      <c r="G245">
        <v>97700</v>
      </c>
      <c r="H245">
        <v>237</v>
      </c>
      <c r="I245">
        <v>1426</v>
      </c>
      <c r="J245">
        <v>17.63</v>
      </c>
      <c r="K245" s="130" t="s">
        <v>1066</v>
      </c>
      <c r="M245" s="130" t="s">
        <v>932</v>
      </c>
      <c r="N245">
        <v>0.14000000000000001</v>
      </c>
      <c r="O245">
        <v>6.34</v>
      </c>
      <c r="P245">
        <v>6.32</v>
      </c>
      <c r="Q245">
        <v>7.8</v>
      </c>
      <c r="R245" s="130" t="s">
        <v>3569</v>
      </c>
      <c r="S245">
        <v>34.049999999999997</v>
      </c>
      <c r="T245" s="130"/>
      <c r="U245">
        <v>656</v>
      </c>
      <c r="V245">
        <v>583</v>
      </c>
      <c r="W245">
        <v>0.32</v>
      </c>
      <c r="X245" s="130"/>
    </row>
    <row r="246" spans="1:24" x14ac:dyDescent="0.25">
      <c r="A246" s="130" t="s">
        <v>833</v>
      </c>
      <c r="B246">
        <v>244</v>
      </c>
      <c r="C246" s="130" t="s">
        <v>892</v>
      </c>
      <c r="D246" s="130" t="s">
        <v>95</v>
      </c>
      <c r="E246">
        <v>0.67</v>
      </c>
      <c r="F246">
        <v>-1.47</v>
      </c>
      <c r="G246">
        <v>9514700</v>
      </c>
      <c r="H246">
        <v>6395</v>
      </c>
      <c r="I246">
        <v>1965</v>
      </c>
      <c r="K246" s="130" t="s">
        <v>3554</v>
      </c>
      <c r="M246" s="130"/>
      <c r="N246">
        <v>0</v>
      </c>
      <c r="O246">
        <v>-14.16</v>
      </c>
      <c r="P246">
        <v>-49.16</v>
      </c>
      <c r="Q246">
        <v>-43.91</v>
      </c>
      <c r="R246" s="130"/>
      <c r="S246">
        <v>52.99</v>
      </c>
      <c r="T246" s="130"/>
      <c r="X246" s="130"/>
    </row>
    <row r="247" spans="1:24" x14ac:dyDescent="0.25">
      <c r="A247" s="130" t="s">
        <v>3633</v>
      </c>
      <c r="B247">
        <v>245</v>
      </c>
      <c r="C247" s="130" t="s">
        <v>895</v>
      </c>
      <c r="D247" s="130" t="s">
        <v>6</v>
      </c>
      <c r="E247">
        <v>2.88</v>
      </c>
      <c r="F247">
        <v>2.86</v>
      </c>
      <c r="G247">
        <v>216159900</v>
      </c>
      <c r="H247">
        <v>613380</v>
      </c>
      <c r="I247">
        <v>0</v>
      </c>
      <c r="K247" s="130" t="s">
        <v>911</v>
      </c>
      <c r="M247" s="130" t="s">
        <v>911</v>
      </c>
      <c r="N247">
        <v>0</v>
      </c>
      <c r="O247">
        <v>6.38</v>
      </c>
      <c r="P247">
        <v>7.97</v>
      </c>
      <c r="Q247">
        <v>14.25</v>
      </c>
      <c r="R247" s="130" t="s">
        <v>911</v>
      </c>
      <c r="S247">
        <v>30.53</v>
      </c>
      <c r="T247" s="130"/>
      <c r="X247" s="130"/>
    </row>
    <row r="248" spans="1:24" x14ac:dyDescent="0.25">
      <c r="A248" s="130" t="s">
        <v>555</v>
      </c>
      <c r="B248">
        <v>246</v>
      </c>
      <c r="C248" s="130" t="s">
        <v>892</v>
      </c>
      <c r="D248" s="130" t="s">
        <v>6</v>
      </c>
      <c r="E248">
        <v>8.6999999999999993</v>
      </c>
      <c r="F248">
        <v>0.57999999999999996</v>
      </c>
      <c r="G248">
        <v>527400</v>
      </c>
      <c r="H248">
        <v>4587</v>
      </c>
      <c r="I248">
        <v>5728</v>
      </c>
      <c r="J248">
        <v>10.62</v>
      </c>
      <c r="K248" s="130" t="s">
        <v>3270</v>
      </c>
      <c r="M248" s="130" t="s">
        <v>1030</v>
      </c>
      <c r="N248">
        <v>0.82</v>
      </c>
      <c r="O248">
        <v>17.07</v>
      </c>
      <c r="P248">
        <v>17.13</v>
      </c>
      <c r="Q248">
        <v>16.32</v>
      </c>
      <c r="R248" s="130" t="s">
        <v>3501</v>
      </c>
      <c r="S248">
        <v>44.74</v>
      </c>
      <c r="T248" s="130"/>
      <c r="U248">
        <v>255</v>
      </c>
      <c r="V248">
        <v>172</v>
      </c>
      <c r="W248">
        <v>-1.39</v>
      </c>
      <c r="X248" s="130"/>
    </row>
    <row r="249" spans="1:24" x14ac:dyDescent="0.25">
      <c r="A249" s="130" t="s">
        <v>554</v>
      </c>
      <c r="B249">
        <v>247</v>
      </c>
      <c r="C249" s="130" t="s">
        <v>892</v>
      </c>
      <c r="D249" s="130" t="s">
        <v>6</v>
      </c>
      <c r="E249">
        <v>14.4</v>
      </c>
      <c r="F249">
        <v>0</v>
      </c>
      <c r="G249">
        <v>26167300</v>
      </c>
      <c r="H249">
        <v>374488</v>
      </c>
      <c r="I249">
        <v>189377</v>
      </c>
      <c r="J249">
        <v>32.99</v>
      </c>
      <c r="K249" s="130" t="s">
        <v>3634</v>
      </c>
      <c r="M249" s="130" t="s">
        <v>934</v>
      </c>
      <c r="N249">
        <v>0.44</v>
      </c>
      <c r="O249">
        <v>13.25</v>
      </c>
      <c r="P249">
        <v>27.54</v>
      </c>
      <c r="Q249">
        <v>8.52</v>
      </c>
      <c r="R249" s="130" t="s">
        <v>2761</v>
      </c>
      <c r="S249">
        <v>40.83</v>
      </c>
      <c r="T249" s="130"/>
      <c r="U249">
        <v>462</v>
      </c>
      <c r="V249">
        <v>523</v>
      </c>
      <c r="W249">
        <v>2.15</v>
      </c>
      <c r="X249" s="130"/>
    </row>
    <row r="250" spans="1:24" x14ac:dyDescent="0.25">
      <c r="A250" s="130" t="s">
        <v>553</v>
      </c>
      <c r="B250">
        <v>248</v>
      </c>
      <c r="C250" s="130" t="s">
        <v>892</v>
      </c>
      <c r="D250" s="130" t="s">
        <v>6</v>
      </c>
      <c r="E250">
        <v>1.03</v>
      </c>
      <c r="F250">
        <v>0</v>
      </c>
      <c r="G250">
        <v>28527000</v>
      </c>
      <c r="H250">
        <v>29344</v>
      </c>
      <c r="I250">
        <v>682</v>
      </c>
      <c r="K250" s="130" t="s">
        <v>2286</v>
      </c>
      <c r="M250" s="130"/>
      <c r="N250">
        <v>0</v>
      </c>
      <c r="O250">
        <v>-3.32</v>
      </c>
      <c r="P250">
        <v>-3.85</v>
      </c>
      <c r="Q250">
        <v>-2.88</v>
      </c>
      <c r="R250" s="130"/>
      <c r="S250">
        <v>23.02</v>
      </c>
      <c r="T250" s="130"/>
      <c r="X250" s="130"/>
    </row>
    <row r="251" spans="1:24" x14ac:dyDescent="0.25">
      <c r="A251" s="130" t="s">
        <v>552</v>
      </c>
      <c r="B251">
        <v>249</v>
      </c>
      <c r="C251" s="130" t="s">
        <v>892</v>
      </c>
      <c r="D251" s="130" t="s">
        <v>6</v>
      </c>
      <c r="E251">
        <v>40</v>
      </c>
      <c r="F251">
        <v>10.34</v>
      </c>
      <c r="G251">
        <v>2674600</v>
      </c>
      <c r="H251">
        <v>103650</v>
      </c>
      <c r="I251">
        <v>8038</v>
      </c>
      <c r="J251">
        <v>13.66</v>
      </c>
      <c r="K251" s="130" t="s">
        <v>2972</v>
      </c>
      <c r="M251" s="130" t="s">
        <v>1070</v>
      </c>
      <c r="N251">
        <v>2.93</v>
      </c>
      <c r="O251">
        <v>13.21</v>
      </c>
      <c r="P251">
        <v>17.850000000000001</v>
      </c>
      <c r="Q251">
        <v>9.98</v>
      </c>
      <c r="R251" s="130" t="s">
        <v>3444</v>
      </c>
      <c r="S251">
        <v>39.119999999999997</v>
      </c>
      <c r="T251" s="130"/>
      <c r="U251">
        <v>312</v>
      </c>
      <c r="V251">
        <v>293</v>
      </c>
      <c r="W251">
        <v>0.25</v>
      </c>
      <c r="X251" s="130"/>
    </row>
    <row r="252" spans="1:24" x14ac:dyDescent="0.25">
      <c r="A252" s="130" t="s">
        <v>551</v>
      </c>
      <c r="B252">
        <v>250</v>
      </c>
      <c r="C252" s="130" t="s">
        <v>892</v>
      </c>
      <c r="D252" s="130" t="s">
        <v>6</v>
      </c>
      <c r="E252">
        <v>6.05</v>
      </c>
      <c r="F252">
        <v>0</v>
      </c>
      <c r="G252">
        <v>472200</v>
      </c>
      <c r="H252">
        <v>2871</v>
      </c>
      <c r="I252">
        <v>1815</v>
      </c>
      <c r="J252">
        <v>15.5</v>
      </c>
      <c r="K252" s="130" t="s">
        <v>3401</v>
      </c>
      <c r="M252" s="130" t="s">
        <v>1003</v>
      </c>
      <c r="N252">
        <v>0.39</v>
      </c>
      <c r="O252">
        <v>9.5</v>
      </c>
      <c r="P252">
        <v>10.4</v>
      </c>
      <c r="Q252">
        <v>15.89</v>
      </c>
      <c r="R252" s="130" t="s">
        <v>3419</v>
      </c>
      <c r="S252">
        <v>77.53</v>
      </c>
      <c r="T252" s="130"/>
      <c r="U252">
        <v>503</v>
      </c>
      <c r="V252">
        <v>420</v>
      </c>
      <c r="W252">
        <v>1.05</v>
      </c>
      <c r="X252" s="130"/>
    </row>
    <row r="253" spans="1:24" x14ac:dyDescent="0.25">
      <c r="A253" s="130" t="s">
        <v>550</v>
      </c>
      <c r="B253">
        <v>251</v>
      </c>
      <c r="C253" s="130" t="s">
        <v>892</v>
      </c>
      <c r="D253" s="130" t="s">
        <v>6</v>
      </c>
      <c r="E253">
        <v>11.1</v>
      </c>
      <c r="F253">
        <v>0</v>
      </c>
      <c r="G253">
        <v>579300</v>
      </c>
      <c r="H253">
        <v>6360</v>
      </c>
      <c r="I253">
        <v>7548</v>
      </c>
      <c r="J253">
        <v>43.48</v>
      </c>
      <c r="K253" s="130" t="s">
        <v>2841</v>
      </c>
      <c r="M253" s="130" t="s">
        <v>945</v>
      </c>
      <c r="N253">
        <v>0.26</v>
      </c>
      <c r="O253">
        <v>12.73</v>
      </c>
      <c r="P253">
        <v>13.69</v>
      </c>
      <c r="Q253">
        <v>22.81</v>
      </c>
      <c r="R253" s="130" t="s">
        <v>3405</v>
      </c>
      <c r="S253">
        <v>49.5</v>
      </c>
      <c r="T253" s="130"/>
      <c r="U253">
        <v>670</v>
      </c>
      <c r="V253">
        <v>586</v>
      </c>
      <c r="W253">
        <v>1.78</v>
      </c>
      <c r="X253" s="130"/>
    </row>
    <row r="254" spans="1:24" x14ac:dyDescent="0.25">
      <c r="A254" s="130" t="s">
        <v>549</v>
      </c>
      <c r="B254">
        <v>252</v>
      </c>
      <c r="C254" s="130" t="s">
        <v>892</v>
      </c>
      <c r="D254" s="130" t="s">
        <v>95</v>
      </c>
      <c r="E254">
        <v>0.37</v>
      </c>
      <c r="F254">
        <v>0</v>
      </c>
      <c r="G254">
        <v>2973100</v>
      </c>
      <c r="H254">
        <v>1108</v>
      </c>
      <c r="I254">
        <v>568</v>
      </c>
      <c r="K254" s="130"/>
      <c r="M254" s="130"/>
      <c r="N254">
        <v>0</v>
      </c>
      <c r="O254">
        <v>-5.09</v>
      </c>
      <c r="P254">
        <v>-2066.08</v>
      </c>
      <c r="Q254">
        <v>-0.56000000000000005</v>
      </c>
      <c r="R254" s="130"/>
      <c r="S254">
        <v>44.7</v>
      </c>
      <c r="T254" s="130"/>
      <c r="X254" s="130"/>
    </row>
    <row r="255" spans="1:24" x14ac:dyDescent="0.25">
      <c r="A255" s="130" t="s">
        <v>548</v>
      </c>
      <c r="B255">
        <v>253</v>
      </c>
      <c r="C255" s="130" t="s">
        <v>892</v>
      </c>
      <c r="D255" s="130" t="s">
        <v>6</v>
      </c>
      <c r="E255">
        <v>30.25</v>
      </c>
      <c r="F255">
        <v>0.83</v>
      </c>
      <c r="G255">
        <v>300</v>
      </c>
      <c r="H255">
        <v>9</v>
      </c>
      <c r="I255">
        <v>8792</v>
      </c>
      <c r="J255">
        <v>158.72999999999999</v>
      </c>
      <c r="K255" s="130" t="s">
        <v>1054</v>
      </c>
      <c r="M255" s="130" t="s">
        <v>894</v>
      </c>
      <c r="N255">
        <v>0.19</v>
      </c>
      <c r="O255">
        <v>0.38</v>
      </c>
      <c r="P255">
        <v>0.21</v>
      </c>
      <c r="Q255">
        <v>2.37</v>
      </c>
      <c r="R255" s="130" t="s">
        <v>1070</v>
      </c>
      <c r="S255">
        <v>27.98</v>
      </c>
      <c r="T255" s="130"/>
      <c r="U255">
        <v>1095</v>
      </c>
      <c r="V255">
        <v>1124</v>
      </c>
      <c r="W255">
        <v>55.45</v>
      </c>
      <c r="X255" s="130"/>
    </row>
    <row r="256" spans="1:24" x14ac:dyDescent="0.25">
      <c r="A256" s="130" t="s">
        <v>547</v>
      </c>
      <c r="B256">
        <v>254</v>
      </c>
      <c r="C256" s="130" t="s">
        <v>892</v>
      </c>
      <c r="D256" s="130" t="s">
        <v>6</v>
      </c>
      <c r="E256">
        <v>11.1</v>
      </c>
      <c r="F256">
        <v>0.91</v>
      </c>
      <c r="G256">
        <v>4019100</v>
      </c>
      <c r="H256">
        <v>44787</v>
      </c>
      <c r="I256">
        <v>14430</v>
      </c>
      <c r="J256">
        <v>29.27</v>
      </c>
      <c r="K256" s="130" t="s">
        <v>3555</v>
      </c>
      <c r="M256" s="130" t="s">
        <v>947</v>
      </c>
      <c r="N256">
        <v>0.38</v>
      </c>
      <c r="O256">
        <v>7.92</v>
      </c>
      <c r="P256">
        <v>8.2200000000000006</v>
      </c>
      <c r="Q256">
        <v>10.27</v>
      </c>
      <c r="R256" s="130" t="s">
        <v>3524</v>
      </c>
      <c r="S256">
        <v>46.59</v>
      </c>
      <c r="T256" s="130"/>
      <c r="U256">
        <v>731</v>
      </c>
      <c r="V256">
        <v>646</v>
      </c>
      <c r="W256">
        <v>0.17</v>
      </c>
      <c r="X256" s="130"/>
    </row>
    <row r="257" spans="1:24" x14ac:dyDescent="0.25">
      <c r="A257" s="130" t="s">
        <v>546</v>
      </c>
      <c r="B257">
        <v>255</v>
      </c>
      <c r="C257" s="130" t="s">
        <v>892</v>
      </c>
      <c r="D257" s="130" t="s">
        <v>6</v>
      </c>
      <c r="E257">
        <v>8.25</v>
      </c>
      <c r="F257">
        <v>-1.79</v>
      </c>
      <c r="G257">
        <v>24794900</v>
      </c>
      <c r="H257">
        <v>203405</v>
      </c>
      <c r="I257">
        <v>3713</v>
      </c>
      <c r="J257">
        <v>24.18</v>
      </c>
      <c r="K257" s="130" t="s">
        <v>3546</v>
      </c>
      <c r="M257" s="130" t="s">
        <v>905</v>
      </c>
      <c r="N257">
        <v>0.34</v>
      </c>
      <c r="O257">
        <v>13.51</v>
      </c>
      <c r="P257">
        <v>26.62</v>
      </c>
      <c r="Q257">
        <v>7.27</v>
      </c>
      <c r="R257" s="130" t="s">
        <v>2975</v>
      </c>
      <c r="S257">
        <v>55.91</v>
      </c>
      <c r="T257" s="130"/>
      <c r="U257">
        <v>379</v>
      </c>
      <c r="V257">
        <v>432</v>
      </c>
      <c r="W257">
        <v>1.25</v>
      </c>
      <c r="X257" s="130"/>
    </row>
    <row r="258" spans="1:24" x14ac:dyDescent="0.25">
      <c r="A258" s="130" t="s">
        <v>545</v>
      </c>
      <c r="B258">
        <v>256</v>
      </c>
      <c r="C258" s="130" t="s">
        <v>892</v>
      </c>
      <c r="D258" s="130" t="s">
        <v>237</v>
      </c>
      <c r="E258">
        <v>0.35</v>
      </c>
      <c r="F258">
        <v>0</v>
      </c>
      <c r="G258">
        <v>0</v>
      </c>
      <c r="H258">
        <v>0</v>
      </c>
      <c r="I258">
        <v>707</v>
      </c>
      <c r="K258" s="130" t="s">
        <v>994</v>
      </c>
      <c r="L258">
        <v>2.9</v>
      </c>
      <c r="M258" s="130" t="s">
        <v>934</v>
      </c>
      <c r="N258">
        <v>0</v>
      </c>
      <c r="O258">
        <v>-4.96</v>
      </c>
      <c r="Q258">
        <v>-118.59</v>
      </c>
      <c r="R258" s="130"/>
      <c r="S258">
        <v>88.18</v>
      </c>
      <c r="T258" s="130"/>
      <c r="X258" s="130"/>
    </row>
    <row r="259" spans="1:24" x14ac:dyDescent="0.25">
      <c r="A259" s="130" t="s">
        <v>544</v>
      </c>
      <c r="B259">
        <v>257</v>
      </c>
      <c r="C259" s="130" t="s">
        <v>901</v>
      </c>
      <c r="D259" s="130" t="s">
        <v>6</v>
      </c>
      <c r="E259">
        <v>2.66</v>
      </c>
      <c r="F259">
        <v>0.76</v>
      </c>
      <c r="G259">
        <v>1586000</v>
      </c>
      <c r="H259">
        <v>4247</v>
      </c>
      <c r="I259">
        <v>1313</v>
      </c>
      <c r="J259">
        <v>10.71</v>
      </c>
      <c r="K259" s="130" t="s">
        <v>3477</v>
      </c>
      <c r="L259">
        <v>1.26</v>
      </c>
      <c r="M259" s="130" t="s">
        <v>937</v>
      </c>
      <c r="N259">
        <v>0.25</v>
      </c>
      <c r="O259">
        <v>5.59</v>
      </c>
      <c r="P259">
        <v>8.16</v>
      </c>
      <c r="Q259">
        <v>37.82</v>
      </c>
      <c r="R259" s="130" t="s">
        <v>3366</v>
      </c>
      <c r="S259">
        <v>26.81</v>
      </c>
      <c r="T259" s="130"/>
      <c r="U259">
        <v>461</v>
      </c>
      <c r="V259">
        <v>490</v>
      </c>
      <c r="W259">
        <v>1.61</v>
      </c>
      <c r="X259" s="130"/>
    </row>
    <row r="260" spans="1:24" x14ac:dyDescent="0.25">
      <c r="A260" s="130" t="s">
        <v>543</v>
      </c>
      <c r="B260">
        <v>258</v>
      </c>
      <c r="C260" s="130" t="s">
        <v>892</v>
      </c>
      <c r="D260" s="130" t="s">
        <v>6</v>
      </c>
      <c r="E260">
        <v>3.92</v>
      </c>
      <c r="F260">
        <v>1.55</v>
      </c>
      <c r="G260">
        <v>259700</v>
      </c>
      <c r="H260">
        <v>1016</v>
      </c>
      <c r="I260">
        <v>2324</v>
      </c>
      <c r="J260">
        <v>40.92</v>
      </c>
      <c r="K260" s="130" t="s">
        <v>1000</v>
      </c>
      <c r="M260" s="130" t="s">
        <v>914</v>
      </c>
      <c r="N260">
        <v>0.1</v>
      </c>
      <c r="O260">
        <v>2.82</v>
      </c>
      <c r="P260">
        <v>3.61</v>
      </c>
      <c r="Q260">
        <v>7.53</v>
      </c>
      <c r="R260" s="130"/>
      <c r="S260">
        <v>34.89</v>
      </c>
      <c r="T260" s="130"/>
      <c r="U260">
        <v>949</v>
      </c>
      <c r="V260">
        <v>952</v>
      </c>
      <c r="W260">
        <v>-37.799999999999997</v>
      </c>
      <c r="X260" s="130"/>
    </row>
    <row r="261" spans="1:24" x14ac:dyDescent="0.25">
      <c r="A261" s="130" t="s">
        <v>542</v>
      </c>
      <c r="B261">
        <v>259</v>
      </c>
      <c r="C261" s="130" t="s">
        <v>895</v>
      </c>
      <c r="D261" s="130" t="s">
        <v>6</v>
      </c>
      <c r="E261">
        <v>39.5</v>
      </c>
      <c r="F261">
        <v>4.6399999999999997</v>
      </c>
      <c r="G261">
        <v>1498600</v>
      </c>
      <c r="H261">
        <v>59346</v>
      </c>
      <c r="I261">
        <v>3950</v>
      </c>
      <c r="J261">
        <v>53.26</v>
      </c>
      <c r="K261" s="130" t="s">
        <v>3081</v>
      </c>
      <c r="M261" s="130" t="s">
        <v>917</v>
      </c>
      <c r="N261">
        <v>0.74</v>
      </c>
      <c r="O261">
        <v>15.3</v>
      </c>
      <c r="P261">
        <v>18.77</v>
      </c>
      <c r="Q261">
        <v>10.01</v>
      </c>
      <c r="R261" s="130" t="s">
        <v>913</v>
      </c>
      <c r="S261">
        <v>41.35</v>
      </c>
      <c r="T261" s="130"/>
      <c r="U261">
        <v>607</v>
      </c>
      <c r="V261">
        <v>566</v>
      </c>
      <c r="X261" s="130"/>
    </row>
    <row r="262" spans="1:24" x14ac:dyDescent="0.25">
      <c r="A262" s="130" t="s">
        <v>541</v>
      </c>
      <c r="B262">
        <v>260</v>
      </c>
      <c r="C262" s="130" t="s">
        <v>892</v>
      </c>
      <c r="D262" s="130" t="s">
        <v>6</v>
      </c>
      <c r="E262">
        <v>11.1</v>
      </c>
      <c r="F262">
        <v>1.83</v>
      </c>
      <c r="G262">
        <v>998700</v>
      </c>
      <c r="H262">
        <v>11025</v>
      </c>
      <c r="I262">
        <v>6764</v>
      </c>
      <c r="J262">
        <v>25.19</v>
      </c>
      <c r="K262" s="130" t="s">
        <v>3540</v>
      </c>
      <c r="M262" s="130" t="s">
        <v>914</v>
      </c>
      <c r="N262">
        <v>0.44</v>
      </c>
      <c r="O262">
        <v>12.06</v>
      </c>
      <c r="P262">
        <v>19.670000000000002</v>
      </c>
      <c r="Q262">
        <v>12.74</v>
      </c>
      <c r="R262" s="130" t="s">
        <v>1019</v>
      </c>
      <c r="S262">
        <v>34.880000000000003</v>
      </c>
      <c r="T262" s="130"/>
      <c r="U262">
        <v>445</v>
      </c>
      <c r="V262">
        <v>475</v>
      </c>
      <c r="W262">
        <v>1.98</v>
      </c>
      <c r="X262" s="130"/>
    </row>
    <row r="263" spans="1:24" x14ac:dyDescent="0.25">
      <c r="A263" s="130" t="s">
        <v>540</v>
      </c>
      <c r="B263">
        <v>261</v>
      </c>
      <c r="C263" s="130" t="s">
        <v>892</v>
      </c>
      <c r="D263" s="130" t="s">
        <v>6</v>
      </c>
      <c r="E263">
        <v>9.1999999999999993</v>
      </c>
      <c r="F263">
        <v>-1.6</v>
      </c>
      <c r="G263">
        <v>3806900</v>
      </c>
      <c r="H263">
        <v>35103</v>
      </c>
      <c r="I263">
        <v>5001</v>
      </c>
      <c r="J263">
        <v>22.53</v>
      </c>
      <c r="K263" s="130" t="s">
        <v>3548</v>
      </c>
      <c r="M263" s="130" t="s">
        <v>937</v>
      </c>
      <c r="N263">
        <v>0.41</v>
      </c>
      <c r="O263">
        <v>5.41</v>
      </c>
      <c r="P263">
        <v>7.68</v>
      </c>
      <c r="Q263">
        <v>7.55</v>
      </c>
      <c r="R263" s="130" t="s">
        <v>974</v>
      </c>
      <c r="S263">
        <v>45.66</v>
      </c>
      <c r="T263" s="130"/>
      <c r="U263">
        <v>672</v>
      </c>
      <c r="V263">
        <v>696</v>
      </c>
      <c r="W263">
        <v>0.13</v>
      </c>
      <c r="X263" s="130"/>
    </row>
    <row r="264" spans="1:24" x14ac:dyDescent="0.25">
      <c r="A264" s="130" t="s">
        <v>539</v>
      </c>
      <c r="B264">
        <v>262</v>
      </c>
      <c r="C264" s="130" t="s">
        <v>901</v>
      </c>
      <c r="D264" s="130" t="s">
        <v>6</v>
      </c>
      <c r="E264">
        <v>17.399999999999999</v>
      </c>
      <c r="F264">
        <v>-5.43</v>
      </c>
      <c r="G264">
        <v>2287100</v>
      </c>
      <c r="H264">
        <v>40229</v>
      </c>
      <c r="I264">
        <v>8787</v>
      </c>
      <c r="J264">
        <v>16.43</v>
      </c>
      <c r="K264" s="130" t="s">
        <v>1021</v>
      </c>
      <c r="M264" s="130" t="s">
        <v>917</v>
      </c>
      <c r="N264">
        <v>1.06</v>
      </c>
      <c r="O264">
        <v>6.8</v>
      </c>
      <c r="P264">
        <v>10.4</v>
      </c>
      <c r="Q264">
        <v>5.87</v>
      </c>
      <c r="R264" s="130" t="s">
        <v>3455</v>
      </c>
      <c r="S264">
        <v>24.87</v>
      </c>
      <c r="T264" s="130"/>
      <c r="U264">
        <v>520</v>
      </c>
      <c r="V264">
        <v>539</v>
      </c>
      <c r="X264" s="130"/>
    </row>
    <row r="265" spans="1:24" x14ac:dyDescent="0.25">
      <c r="A265" s="130" t="s">
        <v>538</v>
      </c>
      <c r="B265">
        <v>263</v>
      </c>
      <c r="C265" s="130" t="s">
        <v>901</v>
      </c>
      <c r="D265" s="130" t="s">
        <v>6</v>
      </c>
      <c r="E265">
        <v>12.6</v>
      </c>
      <c r="F265">
        <v>1.61</v>
      </c>
      <c r="G265">
        <v>358100</v>
      </c>
      <c r="H265">
        <v>4464</v>
      </c>
      <c r="I265">
        <v>2709</v>
      </c>
      <c r="J265">
        <v>31.62</v>
      </c>
      <c r="K265" s="130" t="s">
        <v>3396</v>
      </c>
      <c r="M265" s="130"/>
      <c r="N265">
        <v>0.4</v>
      </c>
      <c r="O265">
        <v>16.670000000000002</v>
      </c>
      <c r="P265">
        <v>18.170000000000002</v>
      </c>
      <c r="Q265">
        <v>29.93</v>
      </c>
      <c r="R265" s="130"/>
      <c r="S265">
        <v>25.99</v>
      </c>
      <c r="T265" s="130"/>
      <c r="U265">
        <v>532</v>
      </c>
      <c r="V265">
        <v>471</v>
      </c>
      <c r="X265" s="130"/>
    </row>
    <row r="266" spans="1:24" x14ac:dyDescent="0.25">
      <c r="A266" s="130" t="s">
        <v>834</v>
      </c>
      <c r="B266">
        <v>264</v>
      </c>
      <c r="C266" s="130" t="s">
        <v>895</v>
      </c>
      <c r="D266" s="130" t="s">
        <v>6</v>
      </c>
      <c r="E266">
        <v>2.02</v>
      </c>
      <c r="F266">
        <v>-2.88</v>
      </c>
      <c r="G266">
        <v>16340600</v>
      </c>
      <c r="H266">
        <v>33772</v>
      </c>
      <c r="I266">
        <v>707</v>
      </c>
      <c r="J266">
        <v>196.24</v>
      </c>
      <c r="K266" s="130" t="s">
        <v>926</v>
      </c>
      <c r="L266">
        <v>1.01</v>
      </c>
      <c r="M266" s="130"/>
      <c r="N266">
        <v>0.01</v>
      </c>
      <c r="O266">
        <v>-1.38</v>
      </c>
      <c r="P266">
        <v>-2.36</v>
      </c>
      <c r="Q266">
        <v>-11.3</v>
      </c>
      <c r="R266" s="130"/>
      <c r="S266">
        <v>46.14</v>
      </c>
      <c r="T266" s="130"/>
      <c r="X266" s="130"/>
    </row>
    <row r="267" spans="1:24" x14ac:dyDescent="0.25">
      <c r="A267" s="130" t="s">
        <v>537</v>
      </c>
      <c r="B267">
        <v>265</v>
      </c>
      <c r="C267" s="130" t="s">
        <v>892</v>
      </c>
      <c r="D267" s="130" t="s">
        <v>6</v>
      </c>
      <c r="E267">
        <v>4.2</v>
      </c>
      <c r="F267">
        <v>-0.47</v>
      </c>
      <c r="G267">
        <v>3390700</v>
      </c>
      <c r="H267">
        <v>14283</v>
      </c>
      <c r="I267">
        <v>2100</v>
      </c>
      <c r="J267">
        <v>18.88</v>
      </c>
      <c r="K267" s="130" t="s">
        <v>1075</v>
      </c>
      <c r="M267" s="130"/>
      <c r="N267">
        <v>0.22</v>
      </c>
      <c r="O267">
        <v>4.45</v>
      </c>
      <c r="P267">
        <v>5.67</v>
      </c>
      <c r="Q267">
        <v>3.08</v>
      </c>
      <c r="R267" s="130"/>
      <c r="S267">
        <v>50.57</v>
      </c>
      <c r="T267" s="130"/>
      <c r="U267">
        <v>694</v>
      </c>
      <c r="V267">
        <v>700</v>
      </c>
      <c r="W267">
        <v>0.19</v>
      </c>
      <c r="X267" s="130"/>
    </row>
    <row r="268" spans="1:24" x14ac:dyDescent="0.25">
      <c r="A268" s="130" t="s">
        <v>536</v>
      </c>
      <c r="B268">
        <v>266</v>
      </c>
      <c r="C268" s="130" t="s">
        <v>892</v>
      </c>
      <c r="D268" s="130" t="s">
        <v>6</v>
      </c>
      <c r="E268">
        <v>0.95</v>
      </c>
      <c r="F268">
        <v>3.26</v>
      </c>
      <c r="G268">
        <v>23827000</v>
      </c>
      <c r="H268">
        <v>22531</v>
      </c>
      <c r="I268">
        <v>1375</v>
      </c>
      <c r="K268" s="130" t="s">
        <v>996</v>
      </c>
      <c r="M268" s="130"/>
      <c r="N268">
        <v>0</v>
      </c>
      <c r="O268">
        <v>-2.2999999999999998</v>
      </c>
      <c r="P268">
        <v>-11.48</v>
      </c>
      <c r="Q268">
        <v>-10.119999999999999</v>
      </c>
      <c r="R268" s="130"/>
      <c r="S268">
        <v>39.409999999999997</v>
      </c>
      <c r="T268" s="130"/>
      <c r="X268" s="130"/>
    </row>
    <row r="269" spans="1:24" x14ac:dyDescent="0.25">
      <c r="A269" s="130" t="s">
        <v>535</v>
      </c>
      <c r="B269">
        <v>267</v>
      </c>
      <c r="C269" s="130" t="s">
        <v>901</v>
      </c>
      <c r="D269" s="130" t="s">
        <v>6</v>
      </c>
      <c r="E269">
        <v>1.23</v>
      </c>
      <c r="F269">
        <v>0.82</v>
      </c>
      <c r="G269">
        <v>6926900</v>
      </c>
      <c r="H269">
        <v>8576</v>
      </c>
      <c r="I269">
        <v>9589</v>
      </c>
      <c r="J269">
        <v>20.28</v>
      </c>
      <c r="K269" s="130" t="s">
        <v>1016</v>
      </c>
      <c r="M269" s="130"/>
      <c r="N269">
        <v>0.06</v>
      </c>
      <c r="O269">
        <v>5.16</v>
      </c>
      <c r="P269">
        <v>5.22</v>
      </c>
      <c r="Q269">
        <v>4.46</v>
      </c>
      <c r="R269" s="130"/>
      <c r="S269">
        <v>15.31</v>
      </c>
      <c r="T269" s="130"/>
      <c r="U269">
        <v>725</v>
      </c>
      <c r="V269">
        <v>682</v>
      </c>
      <c r="W269">
        <v>0.38</v>
      </c>
      <c r="X269" s="130"/>
    </row>
    <row r="270" spans="1:24" x14ac:dyDescent="0.25">
      <c r="A270" s="130" t="s">
        <v>534</v>
      </c>
      <c r="B270">
        <v>268</v>
      </c>
      <c r="C270" s="130" t="s">
        <v>901</v>
      </c>
      <c r="D270" s="130" t="s">
        <v>6</v>
      </c>
      <c r="E270">
        <v>7</v>
      </c>
      <c r="F270">
        <v>2.19</v>
      </c>
      <c r="G270">
        <v>16360100</v>
      </c>
      <c r="H270">
        <v>114486</v>
      </c>
      <c r="I270">
        <v>4312</v>
      </c>
      <c r="J270">
        <v>29.66</v>
      </c>
      <c r="K270" s="130" t="s">
        <v>2722</v>
      </c>
      <c r="L270">
        <v>0.59</v>
      </c>
      <c r="M270" s="130" t="s">
        <v>905</v>
      </c>
      <c r="N270">
        <v>0.24</v>
      </c>
      <c r="O270">
        <v>13.41</v>
      </c>
      <c r="P270">
        <v>17.95</v>
      </c>
      <c r="Q270">
        <v>9.51</v>
      </c>
      <c r="R270" s="130" t="s">
        <v>3421</v>
      </c>
      <c r="S270">
        <v>39.36</v>
      </c>
      <c r="T270" s="130"/>
      <c r="U270">
        <v>519</v>
      </c>
      <c r="V270">
        <v>497</v>
      </c>
      <c r="W270">
        <v>2.3199999999999998</v>
      </c>
      <c r="X270" s="130"/>
    </row>
    <row r="271" spans="1:24" x14ac:dyDescent="0.25">
      <c r="A271" s="130" t="s">
        <v>533</v>
      </c>
      <c r="B271">
        <v>269</v>
      </c>
      <c r="C271" s="130" t="s">
        <v>901</v>
      </c>
      <c r="D271" s="130" t="s">
        <v>6</v>
      </c>
      <c r="E271">
        <v>28</v>
      </c>
      <c r="F271">
        <v>0</v>
      </c>
      <c r="G271">
        <v>0</v>
      </c>
      <c r="H271">
        <v>0</v>
      </c>
      <c r="I271">
        <v>280</v>
      </c>
      <c r="K271" s="130" t="s">
        <v>2289</v>
      </c>
      <c r="L271">
        <v>3.87</v>
      </c>
      <c r="M271" s="130"/>
      <c r="N271">
        <v>0</v>
      </c>
      <c r="O271">
        <v>-2.12</v>
      </c>
      <c r="P271">
        <v>-6.11</v>
      </c>
      <c r="Q271">
        <v>-3.79</v>
      </c>
      <c r="R271" s="130"/>
      <c r="S271">
        <v>24.92</v>
      </c>
      <c r="T271" s="130"/>
      <c r="X271" s="130"/>
    </row>
    <row r="272" spans="1:24" x14ac:dyDescent="0.25">
      <c r="A272" s="130" t="s">
        <v>532</v>
      </c>
      <c r="B272">
        <v>270</v>
      </c>
      <c r="C272" s="130" t="s">
        <v>892</v>
      </c>
      <c r="D272" s="130" t="s">
        <v>6</v>
      </c>
      <c r="E272">
        <v>71.5</v>
      </c>
      <c r="F272">
        <v>0</v>
      </c>
      <c r="G272">
        <v>4947900</v>
      </c>
      <c r="H272">
        <v>354124</v>
      </c>
      <c r="I272">
        <v>229272</v>
      </c>
      <c r="J272">
        <v>21.23</v>
      </c>
      <c r="K272" s="130" t="s">
        <v>3585</v>
      </c>
      <c r="M272" s="130" t="s">
        <v>1044</v>
      </c>
      <c r="N272">
        <v>3.37</v>
      </c>
      <c r="O272">
        <v>20.79</v>
      </c>
      <c r="P272">
        <v>28.51</v>
      </c>
      <c r="Q272">
        <v>273.83999999999997</v>
      </c>
      <c r="R272" s="130" t="s">
        <v>977</v>
      </c>
      <c r="S272">
        <v>63.21</v>
      </c>
      <c r="T272" s="130"/>
      <c r="U272">
        <v>339</v>
      </c>
      <c r="V272">
        <v>323</v>
      </c>
      <c r="W272">
        <v>-2.95</v>
      </c>
      <c r="X272" s="130"/>
    </row>
    <row r="273" spans="1:24" x14ac:dyDescent="0.25">
      <c r="A273" s="130" t="s">
        <v>531</v>
      </c>
      <c r="B273">
        <v>271</v>
      </c>
      <c r="C273" s="130" t="s">
        <v>901</v>
      </c>
      <c r="D273" s="130" t="s">
        <v>6</v>
      </c>
      <c r="E273">
        <v>21.6</v>
      </c>
      <c r="F273">
        <v>1.41</v>
      </c>
      <c r="G273">
        <v>351800</v>
      </c>
      <c r="H273">
        <v>7537</v>
      </c>
      <c r="I273">
        <v>6437</v>
      </c>
      <c r="J273">
        <v>96.91</v>
      </c>
      <c r="K273" s="130" t="s">
        <v>3635</v>
      </c>
      <c r="M273" s="130" t="s">
        <v>907</v>
      </c>
      <c r="N273">
        <v>0.22</v>
      </c>
      <c r="O273">
        <v>13.96</v>
      </c>
      <c r="P273">
        <v>13.87</v>
      </c>
      <c r="Q273">
        <v>12.06</v>
      </c>
      <c r="R273" s="130" t="s">
        <v>905</v>
      </c>
      <c r="S273">
        <v>49.29</v>
      </c>
      <c r="T273" s="130"/>
      <c r="U273">
        <v>725</v>
      </c>
      <c r="V273">
        <v>619</v>
      </c>
      <c r="X273" s="130"/>
    </row>
    <row r="274" spans="1:24" x14ac:dyDescent="0.25">
      <c r="A274" s="130" t="s">
        <v>530</v>
      </c>
      <c r="B274">
        <v>272</v>
      </c>
      <c r="C274" s="130" t="s">
        <v>892</v>
      </c>
      <c r="D274" s="130" t="s">
        <v>6</v>
      </c>
      <c r="E274">
        <v>17.3</v>
      </c>
      <c r="F274">
        <v>1.17</v>
      </c>
      <c r="G274">
        <v>69500</v>
      </c>
      <c r="H274">
        <v>1198</v>
      </c>
      <c r="I274">
        <v>3460</v>
      </c>
      <c r="J274">
        <v>8.48</v>
      </c>
      <c r="K274" s="130" t="s">
        <v>3477</v>
      </c>
      <c r="M274" s="130" t="s">
        <v>991</v>
      </c>
      <c r="N274">
        <v>2.04</v>
      </c>
      <c r="O274">
        <v>10.11</v>
      </c>
      <c r="P274">
        <v>10.71</v>
      </c>
      <c r="Q274">
        <v>7.57</v>
      </c>
      <c r="R274" s="130" t="s">
        <v>3439</v>
      </c>
      <c r="S274">
        <v>23.63</v>
      </c>
      <c r="T274" s="130"/>
      <c r="U274">
        <v>349</v>
      </c>
      <c r="V274">
        <v>257</v>
      </c>
      <c r="W274">
        <v>-1.04</v>
      </c>
      <c r="X274" s="130"/>
    </row>
    <row r="275" spans="1:24" x14ac:dyDescent="0.25">
      <c r="A275" s="130" t="s">
        <v>529</v>
      </c>
      <c r="B275">
        <v>273</v>
      </c>
      <c r="C275" s="130" t="s">
        <v>892</v>
      </c>
      <c r="D275" s="130" t="s">
        <v>6</v>
      </c>
      <c r="E275">
        <v>1.87</v>
      </c>
      <c r="F275">
        <v>-0.53</v>
      </c>
      <c r="G275">
        <v>4514800</v>
      </c>
      <c r="H275">
        <v>8490</v>
      </c>
      <c r="I275">
        <v>773</v>
      </c>
      <c r="J275">
        <v>33.26</v>
      </c>
      <c r="K275" s="130" t="s">
        <v>3520</v>
      </c>
      <c r="M275" s="130"/>
      <c r="N275">
        <v>0.06</v>
      </c>
      <c r="O275">
        <v>7.46</v>
      </c>
      <c r="P275">
        <v>14.58</v>
      </c>
      <c r="Q275">
        <v>-3.76</v>
      </c>
      <c r="R275" s="130"/>
      <c r="S275">
        <v>85.14</v>
      </c>
      <c r="T275" s="130"/>
      <c r="U275">
        <v>597</v>
      </c>
      <c r="V275">
        <v>689</v>
      </c>
      <c r="W275">
        <v>0.1</v>
      </c>
      <c r="X275" s="130"/>
    </row>
    <row r="276" spans="1:24" x14ac:dyDescent="0.25">
      <c r="A276" s="130" t="s">
        <v>528</v>
      </c>
      <c r="B276">
        <v>274</v>
      </c>
      <c r="C276" s="130" t="s">
        <v>892</v>
      </c>
      <c r="D276" s="130" t="s">
        <v>6</v>
      </c>
      <c r="E276">
        <v>4.6399999999999997</v>
      </c>
      <c r="F276">
        <v>0.43</v>
      </c>
      <c r="G276">
        <v>170239000</v>
      </c>
      <c r="H276">
        <v>791032</v>
      </c>
      <c r="I276">
        <v>94816</v>
      </c>
      <c r="J276">
        <v>7.12</v>
      </c>
      <c r="K276" s="130" t="s">
        <v>1001</v>
      </c>
      <c r="M276" s="130" t="s">
        <v>905</v>
      </c>
      <c r="N276">
        <v>0.65</v>
      </c>
      <c r="O276">
        <v>9.8800000000000008</v>
      </c>
      <c r="P276">
        <v>16.98</v>
      </c>
      <c r="Q276">
        <v>8.74</v>
      </c>
      <c r="R276" s="130" t="s">
        <v>910</v>
      </c>
      <c r="S276">
        <v>51.94</v>
      </c>
      <c r="T276" s="130"/>
      <c r="U276">
        <v>187</v>
      </c>
      <c r="V276">
        <v>236</v>
      </c>
      <c r="W276">
        <v>-0.22</v>
      </c>
      <c r="X276" s="130"/>
    </row>
    <row r="277" spans="1:24" x14ac:dyDescent="0.25">
      <c r="A277" s="130" t="s">
        <v>527</v>
      </c>
      <c r="B277">
        <v>275</v>
      </c>
      <c r="C277" s="130" t="s">
        <v>892</v>
      </c>
      <c r="D277" s="130" t="s">
        <v>6</v>
      </c>
      <c r="E277">
        <v>6.95</v>
      </c>
      <c r="F277">
        <v>3.73</v>
      </c>
      <c r="G277">
        <v>999100</v>
      </c>
      <c r="H277">
        <v>6963</v>
      </c>
      <c r="I277">
        <v>2546</v>
      </c>
      <c r="J277">
        <v>55.78</v>
      </c>
      <c r="K277" s="130" t="s">
        <v>2984</v>
      </c>
      <c r="M277" s="130"/>
      <c r="N277">
        <v>0.12</v>
      </c>
      <c r="O277">
        <v>2.65</v>
      </c>
      <c r="P277">
        <v>4.3499999999999996</v>
      </c>
      <c r="Q277">
        <v>2.1</v>
      </c>
      <c r="R277" s="130"/>
      <c r="S277">
        <v>40.72</v>
      </c>
      <c r="T277" s="130"/>
      <c r="U277">
        <v>968</v>
      </c>
      <c r="V277">
        <v>1009</v>
      </c>
      <c r="W277">
        <v>1.08</v>
      </c>
      <c r="X277" s="130"/>
    </row>
    <row r="278" spans="1:24" x14ac:dyDescent="0.25">
      <c r="A278" s="130" t="s">
        <v>526</v>
      </c>
      <c r="B278">
        <v>276</v>
      </c>
      <c r="C278" s="130" t="s">
        <v>892</v>
      </c>
      <c r="D278" s="130" t="s">
        <v>6</v>
      </c>
      <c r="E278">
        <v>2.4</v>
      </c>
      <c r="F278">
        <v>2.56</v>
      </c>
      <c r="G278">
        <v>81936800</v>
      </c>
      <c r="H278">
        <v>195543</v>
      </c>
      <c r="I278">
        <v>12672</v>
      </c>
      <c r="K278" s="130" t="s">
        <v>927</v>
      </c>
      <c r="M278" s="130"/>
      <c r="N278">
        <v>0</v>
      </c>
      <c r="O278">
        <v>2.72</v>
      </c>
      <c r="P278">
        <v>-1.53</v>
      </c>
      <c r="Q278">
        <v>1.87</v>
      </c>
      <c r="R278" s="130"/>
      <c r="S278">
        <v>77.069999999999993</v>
      </c>
      <c r="T278" s="130"/>
      <c r="X278" s="130"/>
    </row>
    <row r="279" spans="1:24" x14ac:dyDescent="0.25">
      <c r="A279" s="130" t="s">
        <v>525</v>
      </c>
      <c r="B279">
        <v>277</v>
      </c>
      <c r="C279" s="130" t="s">
        <v>901</v>
      </c>
      <c r="D279" s="130" t="s">
        <v>6</v>
      </c>
      <c r="E279">
        <v>5</v>
      </c>
      <c r="F279">
        <v>-0.99</v>
      </c>
      <c r="G279">
        <v>87019700</v>
      </c>
      <c r="H279">
        <v>436232</v>
      </c>
      <c r="I279">
        <v>6236</v>
      </c>
      <c r="J279">
        <v>34.86</v>
      </c>
      <c r="K279" s="130" t="s">
        <v>3482</v>
      </c>
      <c r="M279" s="130"/>
      <c r="N279">
        <v>0.14000000000000001</v>
      </c>
      <c r="O279">
        <v>5.41</v>
      </c>
      <c r="P279">
        <v>9.1999999999999993</v>
      </c>
      <c r="Q279">
        <v>9.2200000000000006</v>
      </c>
      <c r="R279" s="130"/>
      <c r="S279">
        <v>36.479999999999997</v>
      </c>
      <c r="T279" s="130"/>
      <c r="U279">
        <v>744</v>
      </c>
      <c r="V279">
        <v>811</v>
      </c>
      <c r="W279">
        <v>1.1599999999999999</v>
      </c>
      <c r="X279" s="130"/>
    </row>
    <row r="280" spans="1:24" x14ac:dyDescent="0.25">
      <c r="A280" s="130" t="s">
        <v>524</v>
      </c>
      <c r="B280">
        <v>278</v>
      </c>
      <c r="C280" s="130" t="s">
        <v>892</v>
      </c>
      <c r="D280" s="130" t="s">
        <v>6</v>
      </c>
      <c r="E280">
        <v>45</v>
      </c>
      <c r="F280">
        <v>0.56000000000000005</v>
      </c>
      <c r="G280">
        <v>7574000</v>
      </c>
      <c r="H280">
        <v>341521</v>
      </c>
      <c r="I280">
        <v>252655</v>
      </c>
      <c r="J280">
        <v>15.76</v>
      </c>
      <c r="K280" s="130" t="s">
        <v>2981</v>
      </c>
      <c r="M280" s="130" t="s">
        <v>894</v>
      </c>
      <c r="N280">
        <v>2.86</v>
      </c>
      <c r="O280">
        <v>5.6</v>
      </c>
      <c r="P280">
        <v>11.73</v>
      </c>
      <c r="Q280">
        <v>7.14</v>
      </c>
      <c r="R280" s="130" t="s">
        <v>956</v>
      </c>
      <c r="S280">
        <v>35.11</v>
      </c>
      <c r="T280" s="130"/>
      <c r="U280">
        <v>468</v>
      </c>
      <c r="V280">
        <v>592</v>
      </c>
      <c r="W280">
        <v>0.52</v>
      </c>
      <c r="X280" s="130"/>
    </row>
    <row r="281" spans="1:24" x14ac:dyDescent="0.25">
      <c r="A281" s="130" t="s">
        <v>523</v>
      </c>
      <c r="B281">
        <v>279</v>
      </c>
      <c r="C281" s="130" t="s">
        <v>901</v>
      </c>
      <c r="D281" s="130" t="s">
        <v>6</v>
      </c>
      <c r="E281">
        <v>2.92</v>
      </c>
      <c r="F281">
        <v>0.69</v>
      </c>
      <c r="G281">
        <v>10244500</v>
      </c>
      <c r="H281">
        <v>30329</v>
      </c>
      <c r="I281">
        <v>2713</v>
      </c>
      <c r="J281">
        <v>34.64</v>
      </c>
      <c r="K281" s="130" t="s">
        <v>1059</v>
      </c>
      <c r="L281">
        <v>1.42</v>
      </c>
      <c r="M281" s="130" t="s">
        <v>899</v>
      </c>
      <c r="N281">
        <v>0.08</v>
      </c>
      <c r="O281">
        <v>4.6399999999999997</v>
      </c>
      <c r="P281">
        <v>5.35</v>
      </c>
      <c r="Q281">
        <v>18.53</v>
      </c>
      <c r="R281" s="130" t="s">
        <v>1016</v>
      </c>
      <c r="S281">
        <v>22.98</v>
      </c>
      <c r="T281" s="130"/>
      <c r="U281">
        <v>855</v>
      </c>
      <c r="V281">
        <v>846</v>
      </c>
      <c r="W281">
        <v>-0.41</v>
      </c>
      <c r="X281" s="130"/>
    </row>
    <row r="282" spans="1:24" x14ac:dyDescent="0.25">
      <c r="A282" s="130" t="s">
        <v>835</v>
      </c>
      <c r="B282">
        <v>280</v>
      </c>
      <c r="C282" s="130" t="s">
        <v>895</v>
      </c>
      <c r="D282" s="130" t="s">
        <v>6</v>
      </c>
      <c r="E282">
        <v>1.75</v>
      </c>
      <c r="F282">
        <v>2.34</v>
      </c>
      <c r="G282">
        <v>17958500</v>
      </c>
      <c r="H282">
        <v>32000</v>
      </c>
      <c r="I282">
        <v>560</v>
      </c>
      <c r="J282">
        <v>63.07</v>
      </c>
      <c r="K282" s="130" t="s">
        <v>1036</v>
      </c>
      <c r="M282" s="130" t="s">
        <v>909</v>
      </c>
      <c r="N282">
        <v>0.03</v>
      </c>
      <c r="O282">
        <v>2.35</v>
      </c>
      <c r="P282">
        <v>2.14</v>
      </c>
      <c r="Q282">
        <v>2.92</v>
      </c>
      <c r="R282" s="130" t="s">
        <v>3417</v>
      </c>
      <c r="S282">
        <v>27.24</v>
      </c>
      <c r="T282" s="130"/>
      <c r="U282">
        <v>1031</v>
      </c>
      <c r="V282">
        <v>1032</v>
      </c>
      <c r="X282" s="130"/>
    </row>
    <row r="283" spans="1:24" x14ac:dyDescent="0.25">
      <c r="A283" s="130" t="s">
        <v>522</v>
      </c>
      <c r="B283">
        <v>281</v>
      </c>
      <c r="C283" s="130" t="s">
        <v>892</v>
      </c>
      <c r="D283" s="130" t="s">
        <v>6</v>
      </c>
      <c r="E283">
        <v>2.9</v>
      </c>
      <c r="F283">
        <v>0.69</v>
      </c>
      <c r="G283">
        <v>12033000</v>
      </c>
      <c r="H283">
        <v>34855</v>
      </c>
      <c r="I283">
        <v>24919</v>
      </c>
      <c r="K283" s="130" t="s">
        <v>3636</v>
      </c>
      <c r="M283" s="130"/>
      <c r="N283">
        <v>0</v>
      </c>
      <c r="O283">
        <v>1.35</v>
      </c>
      <c r="P283">
        <v>-62.49</v>
      </c>
      <c r="Q283">
        <v>-11.92</v>
      </c>
      <c r="R283" s="130" t="s">
        <v>3534</v>
      </c>
      <c r="S283">
        <v>46.13</v>
      </c>
      <c r="T283" s="130"/>
      <c r="X283" s="130"/>
    </row>
    <row r="284" spans="1:24" x14ac:dyDescent="0.25">
      <c r="A284" s="130" t="s">
        <v>521</v>
      </c>
      <c r="B284">
        <v>282</v>
      </c>
      <c r="C284" s="130" t="s">
        <v>892</v>
      </c>
      <c r="D284" s="130" t="s">
        <v>6</v>
      </c>
      <c r="E284">
        <v>1.1399999999999999</v>
      </c>
      <c r="F284">
        <v>1.79</v>
      </c>
      <c r="G284">
        <v>10912000</v>
      </c>
      <c r="H284">
        <v>12516</v>
      </c>
      <c r="I284">
        <v>2475</v>
      </c>
      <c r="K284" s="130" t="s">
        <v>910</v>
      </c>
      <c r="M284" s="130"/>
      <c r="N284">
        <v>0</v>
      </c>
      <c r="O284">
        <v>1.27</v>
      </c>
      <c r="P284">
        <v>-6.41</v>
      </c>
      <c r="Q284">
        <v>-40.700000000000003</v>
      </c>
      <c r="R284" s="130"/>
      <c r="S284">
        <v>53.67</v>
      </c>
      <c r="T284" s="130"/>
      <c r="X284" s="130"/>
    </row>
    <row r="285" spans="1:24" x14ac:dyDescent="0.25">
      <c r="A285" s="130" t="s">
        <v>520</v>
      </c>
      <c r="B285">
        <v>283</v>
      </c>
      <c r="C285" s="130" t="s">
        <v>892</v>
      </c>
      <c r="D285" s="130" t="s">
        <v>95</v>
      </c>
      <c r="E285">
        <v>0.47</v>
      </c>
      <c r="F285">
        <v>2.17</v>
      </c>
      <c r="G285">
        <v>6133800</v>
      </c>
      <c r="H285">
        <v>2838</v>
      </c>
      <c r="I285">
        <v>510</v>
      </c>
      <c r="K285" s="130" t="s">
        <v>2680</v>
      </c>
      <c r="L285">
        <v>24.38</v>
      </c>
      <c r="M285" s="130"/>
      <c r="N285">
        <v>0</v>
      </c>
      <c r="O285">
        <v>-12.06</v>
      </c>
      <c r="P285">
        <v>-780.56</v>
      </c>
      <c r="Q285">
        <v>-45.81</v>
      </c>
      <c r="R285" s="130"/>
      <c r="S285">
        <v>48.68</v>
      </c>
      <c r="T285" s="130"/>
      <c r="X285" s="130"/>
    </row>
    <row r="286" spans="1:24" x14ac:dyDescent="0.25">
      <c r="A286" s="130" t="s">
        <v>519</v>
      </c>
      <c r="B286">
        <v>284</v>
      </c>
      <c r="C286" s="130" t="s">
        <v>892</v>
      </c>
      <c r="D286" s="130" t="s">
        <v>6</v>
      </c>
      <c r="E286">
        <v>79.75</v>
      </c>
      <c r="F286">
        <v>0</v>
      </c>
      <c r="G286">
        <v>0</v>
      </c>
      <c r="H286">
        <v>0</v>
      </c>
      <c r="I286">
        <v>1077</v>
      </c>
      <c r="J286">
        <v>17.649999999999999</v>
      </c>
      <c r="K286" s="130" t="s">
        <v>927</v>
      </c>
      <c r="M286" s="130" t="s">
        <v>977</v>
      </c>
      <c r="N286">
        <v>4.5199999999999996</v>
      </c>
      <c r="O286">
        <v>5.53</v>
      </c>
      <c r="P286">
        <v>5.23</v>
      </c>
      <c r="Q286">
        <v>7.21</v>
      </c>
      <c r="R286" s="130" t="s">
        <v>3430</v>
      </c>
      <c r="S286">
        <v>25.46</v>
      </c>
      <c r="T286" s="130"/>
      <c r="U286">
        <v>693</v>
      </c>
      <c r="V286">
        <v>632</v>
      </c>
      <c r="W286">
        <v>-28.02</v>
      </c>
      <c r="X286" s="130"/>
    </row>
    <row r="287" spans="1:24" x14ac:dyDescent="0.25">
      <c r="A287" s="130" t="s">
        <v>518</v>
      </c>
      <c r="B287">
        <v>285</v>
      </c>
      <c r="C287" s="130" t="s">
        <v>892</v>
      </c>
      <c r="D287" s="130" t="s">
        <v>6</v>
      </c>
      <c r="E287">
        <v>9.0500000000000007</v>
      </c>
      <c r="F287">
        <v>0</v>
      </c>
      <c r="G287">
        <v>2316200</v>
      </c>
      <c r="H287">
        <v>20879</v>
      </c>
      <c r="I287">
        <v>5498</v>
      </c>
      <c r="J287">
        <v>18.760000000000002</v>
      </c>
      <c r="K287" s="130" t="s">
        <v>3272</v>
      </c>
      <c r="M287" s="130" t="s">
        <v>994</v>
      </c>
      <c r="N287">
        <v>0.48</v>
      </c>
      <c r="O287">
        <v>8.51</v>
      </c>
      <c r="P287">
        <v>11.39</v>
      </c>
      <c r="Q287">
        <v>17.760000000000002</v>
      </c>
      <c r="R287" s="130" t="s">
        <v>2286</v>
      </c>
      <c r="S287">
        <v>39.61</v>
      </c>
      <c r="T287" s="130"/>
      <c r="U287">
        <v>527</v>
      </c>
      <c r="V287">
        <v>503</v>
      </c>
      <c r="W287">
        <v>1.1599999999999999</v>
      </c>
      <c r="X287" s="130"/>
    </row>
    <row r="288" spans="1:24" x14ac:dyDescent="0.25">
      <c r="A288" s="130" t="s">
        <v>517</v>
      </c>
      <c r="B288">
        <v>286</v>
      </c>
      <c r="C288" s="130" t="s">
        <v>892</v>
      </c>
      <c r="D288" s="130" t="s">
        <v>6</v>
      </c>
      <c r="E288">
        <v>41.25</v>
      </c>
      <c r="F288">
        <v>-0.6</v>
      </c>
      <c r="G288">
        <v>7312900</v>
      </c>
      <c r="H288">
        <v>302931</v>
      </c>
      <c r="I288">
        <v>42894</v>
      </c>
      <c r="J288">
        <v>39.06</v>
      </c>
      <c r="K288" s="130" t="s">
        <v>3637</v>
      </c>
      <c r="M288" s="130" t="s">
        <v>913</v>
      </c>
      <c r="N288">
        <v>1.06</v>
      </c>
      <c r="O288">
        <v>10.039999999999999</v>
      </c>
      <c r="P288">
        <v>25.56</v>
      </c>
      <c r="Q288">
        <v>13.97</v>
      </c>
      <c r="R288" s="130" t="s">
        <v>959</v>
      </c>
      <c r="S288">
        <v>55.26</v>
      </c>
      <c r="T288" s="130"/>
      <c r="U288">
        <v>509</v>
      </c>
      <c r="V288">
        <v>640</v>
      </c>
      <c r="W288">
        <v>-0.39</v>
      </c>
      <c r="X288" s="130"/>
    </row>
    <row r="289" spans="1:24" x14ac:dyDescent="0.25">
      <c r="A289" s="130" t="s">
        <v>516</v>
      </c>
      <c r="B289">
        <v>287</v>
      </c>
      <c r="C289" s="130" t="s">
        <v>892</v>
      </c>
      <c r="D289" s="130" t="s">
        <v>6</v>
      </c>
      <c r="E289">
        <v>47.25</v>
      </c>
      <c r="F289">
        <v>0</v>
      </c>
      <c r="G289">
        <v>4505600</v>
      </c>
      <c r="H289">
        <v>213602</v>
      </c>
      <c r="I289">
        <v>53220</v>
      </c>
      <c r="J289">
        <v>44.91</v>
      </c>
      <c r="K289" s="130" t="s">
        <v>3638</v>
      </c>
      <c r="M289" s="130" t="s">
        <v>913</v>
      </c>
      <c r="N289">
        <v>1.05</v>
      </c>
      <c r="O289">
        <v>11.62</v>
      </c>
      <c r="P289">
        <v>20.86</v>
      </c>
      <c r="Q289">
        <v>34.549999999999997</v>
      </c>
      <c r="R289" s="130" t="s">
        <v>3409</v>
      </c>
      <c r="S289">
        <v>46.94</v>
      </c>
      <c r="T289" s="130"/>
      <c r="U289">
        <v>562</v>
      </c>
      <c r="V289">
        <v>617</v>
      </c>
      <c r="W289">
        <v>0.59</v>
      </c>
      <c r="X289" s="130"/>
    </row>
    <row r="290" spans="1:24" x14ac:dyDescent="0.25">
      <c r="A290" s="130" t="s">
        <v>836</v>
      </c>
      <c r="B290">
        <v>288</v>
      </c>
      <c r="C290" s="130" t="s">
        <v>901</v>
      </c>
      <c r="D290" s="130" t="s">
        <v>6</v>
      </c>
      <c r="E290">
        <v>7.2</v>
      </c>
      <c r="F290">
        <v>-0.69</v>
      </c>
      <c r="G290">
        <v>313100</v>
      </c>
      <c r="H290">
        <v>2260</v>
      </c>
      <c r="I290">
        <v>5472</v>
      </c>
      <c r="J290">
        <v>29.96</v>
      </c>
      <c r="K290" s="130" t="s">
        <v>3402</v>
      </c>
      <c r="L290">
        <v>0.55000000000000004</v>
      </c>
      <c r="M290" s="130" t="s">
        <v>945</v>
      </c>
      <c r="N290">
        <v>0.24</v>
      </c>
      <c r="O290">
        <v>7.31</v>
      </c>
      <c r="P290">
        <v>10.99</v>
      </c>
      <c r="Q290">
        <v>10.69</v>
      </c>
      <c r="R290" s="130" t="s">
        <v>1070</v>
      </c>
      <c r="S290">
        <v>43.1</v>
      </c>
      <c r="T290" s="130"/>
      <c r="U290">
        <v>669</v>
      </c>
      <c r="V290">
        <v>678</v>
      </c>
      <c r="X290" s="130"/>
    </row>
    <row r="291" spans="1:24" x14ac:dyDescent="0.25">
      <c r="A291" s="130" t="s">
        <v>515</v>
      </c>
      <c r="B291">
        <v>289</v>
      </c>
      <c r="C291" s="130" t="s">
        <v>892</v>
      </c>
      <c r="D291" s="130" t="s">
        <v>6</v>
      </c>
      <c r="E291">
        <v>0.43</v>
      </c>
      <c r="F291">
        <v>0</v>
      </c>
      <c r="G291">
        <v>102694200</v>
      </c>
      <c r="H291">
        <v>44493</v>
      </c>
      <c r="I291">
        <v>1806</v>
      </c>
      <c r="K291" s="130" t="s">
        <v>1039</v>
      </c>
      <c r="M291" s="130"/>
      <c r="N291">
        <v>0</v>
      </c>
      <c r="O291">
        <v>-7.2</v>
      </c>
      <c r="P291">
        <v>-16.079999999999998</v>
      </c>
      <c r="Q291">
        <v>-8.11</v>
      </c>
      <c r="R291" s="130"/>
      <c r="S291">
        <v>60.59</v>
      </c>
      <c r="T291" s="130"/>
      <c r="X291" s="130"/>
    </row>
    <row r="292" spans="1:24" x14ac:dyDescent="0.25">
      <c r="A292" s="130" t="s">
        <v>514</v>
      </c>
      <c r="B292">
        <v>290</v>
      </c>
      <c r="C292" s="130" t="s">
        <v>901</v>
      </c>
      <c r="D292" s="130" t="s">
        <v>6</v>
      </c>
      <c r="E292">
        <v>63.75</v>
      </c>
      <c r="F292">
        <v>4.51</v>
      </c>
      <c r="G292">
        <v>1579300</v>
      </c>
      <c r="H292">
        <v>99191</v>
      </c>
      <c r="I292">
        <v>45037</v>
      </c>
      <c r="J292">
        <v>605.27</v>
      </c>
      <c r="K292" s="130" t="s">
        <v>3639</v>
      </c>
      <c r="M292" s="130"/>
      <c r="N292">
        <v>0.11</v>
      </c>
      <c r="O292">
        <v>12.1</v>
      </c>
      <c r="P292">
        <v>9.9499999999999993</v>
      </c>
      <c r="Q292">
        <v>11.45</v>
      </c>
      <c r="R292" s="130"/>
      <c r="S292">
        <v>38.630000000000003</v>
      </c>
      <c r="T292" s="130"/>
      <c r="U292">
        <v>855</v>
      </c>
      <c r="V292">
        <v>690</v>
      </c>
      <c r="W292">
        <v>-18.850000000000001</v>
      </c>
      <c r="X292" s="130"/>
    </row>
    <row r="293" spans="1:24" x14ac:dyDescent="0.25">
      <c r="A293" s="130" t="s">
        <v>513</v>
      </c>
      <c r="B293">
        <v>291</v>
      </c>
      <c r="C293" s="130" t="s">
        <v>892</v>
      </c>
      <c r="D293" s="130" t="s">
        <v>6</v>
      </c>
      <c r="E293">
        <v>24.8</v>
      </c>
      <c r="F293">
        <v>0.81</v>
      </c>
      <c r="G293">
        <v>51700</v>
      </c>
      <c r="H293">
        <v>1277</v>
      </c>
      <c r="I293">
        <v>4322</v>
      </c>
      <c r="J293">
        <v>15.74</v>
      </c>
      <c r="K293" s="130" t="s">
        <v>3438</v>
      </c>
      <c r="L293">
        <v>0.72</v>
      </c>
      <c r="M293" s="130" t="s">
        <v>917</v>
      </c>
      <c r="N293">
        <v>1.58</v>
      </c>
      <c r="O293">
        <v>19.88</v>
      </c>
      <c r="P293">
        <v>24.15</v>
      </c>
      <c r="Q293">
        <v>12.94</v>
      </c>
      <c r="R293" s="130" t="s">
        <v>3367</v>
      </c>
      <c r="S293">
        <v>45</v>
      </c>
      <c r="T293" s="130"/>
      <c r="U293">
        <v>288</v>
      </c>
      <c r="V293">
        <v>253</v>
      </c>
      <c r="W293">
        <v>0.99</v>
      </c>
      <c r="X293" s="130"/>
    </row>
    <row r="294" spans="1:24" x14ac:dyDescent="0.25">
      <c r="A294" s="130" t="s">
        <v>512</v>
      </c>
      <c r="B294">
        <v>292</v>
      </c>
      <c r="C294" s="130" t="s">
        <v>892</v>
      </c>
      <c r="D294" s="130" t="s">
        <v>95</v>
      </c>
      <c r="E294">
        <v>1.52</v>
      </c>
      <c r="F294">
        <v>0</v>
      </c>
      <c r="G294">
        <v>696900</v>
      </c>
      <c r="H294">
        <v>1051</v>
      </c>
      <c r="I294">
        <v>642</v>
      </c>
      <c r="K294" s="130" t="s">
        <v>3640</v>
      </c>
      <c r="M294" s="130"/>
      <c r="N294">
        <v>0</v>
      </c>
      <c r="O294">
        <v>-3.92</v>
      </c>
      <c r="P294">
        <v>-90.85</v>
      </c>
      <c r="Q294">
        <v>-9.9600000000000009</v>
      </c>
      <c r="R294" s="130"/>
      <c r="S294">
        <v>27.68</v>
      </c>
      <c r="T294" s="130"/>
      <c r="X294" s="130"/>
    </row>
    <row r="295" spans="1:24" x14ac:dyDescent="0.25">
      <c r="A295" s="130" t="s">
        <v>511</v>
      </c>
      <c r="B295">
        <v>293</v>
      </c>
      <c r="C295" s="130" t="s">
        <v>892</v>
      </c>
      <c r="D295" s="130" t="s">
        <v>6</v>
      </c>
      <c r="E295">
        <v>14.9</v>
      </c>
      <c r="F295">
        <v>0</v>
      </c>
      <c r="G295">
        <v>1110700</v>
      </c>
      <c r="H295">
        <v>16483</v>
      </c>
      <c r="I295">
        <v>15198</v>
      </c>
      <c r="J295">
        <v>37.56</v>
      </c>
      <c r="K295" s="130" t="s">
        <v>1018</v>
      </c>
      <c r="M295" s="130" t="s">
        <v>1012</v>
      </c>
      <c r="N295">
        <v>0.4</v>
      </c>
      <c r="O295">
        <v>6.45</v>
      </c>
      <c r="P295">
        <v>12.92</v>
      </c>
      <c r="Q295">
        <v>10.79</v>
      </c>
      <c r="R295" s="130" t="s">
        <v>1014</v>
      </c>
      <c r="S295">
        <v>41.22</v>
      </c>
      <c r="T295" s="130"/>
      <c r="U295">
        <v>659</v>
      </c>
      <c r="V295">
        <v>762</v>
      </c>
      <c r="W295">
        <v>-0.02</v>
      </c>
      <c r="X295" s="130"/>
    </row>
    <row r="296" spans="1:24" x14ac:dyDescent="0.25">
      <c r="A296" s="130" t="s">
        <v>510</v>
      </c>
      <c r="B296">
        <v>294</v>
      </c>
      <c r="C296" s="130" t="s">
        <v>892</v>
      </c>
      <c r="D296" s="130" t="s">
        <v>6</v>
      </c>
      <c r="E296">
        <v>1.47</v>
      </c>
      <c r="F296">
        <v>-2</v>
      </c>
      <c r="G296">
        <v>2460100</v>
      </c>
      <c r="H296">
        <v>3652</v>
      </c>
      <c r="I296">
        <v>529</v>
      </c>
      <c r="K296" s="130" t="s">
        <v>3500</v>
      </c>
      <c r="M296" s="130"/>
      <c r="N296">
        <v>0</v>
      </c>
      <c r="O296">
        <v>-5.46</v>
      </c>
      <c r="P296">
        <v>-26.51</v>
      </c>
      <c r="Q296">
        <v>-8.48</v>
      </c>
      <c r="R296" s="130"/>
      <c r="S296">
        <v>46.56</v>
      </c>
      <c r="T296" s="130"/>
      <c r="X296" s="130"/>
    </row>
    <row r="297" spans="1:24" x14ac:dyDescent="0.25">
      <c r="A297" s="130" t="s">
        <v>509</v>
      </c>
      <c r="B297">
        <v>295</v>
      </c>
      <c r="C297" s="130" t="s">
        <v>892</v>
      </c>
      <c r="D297" s="130" t="s">
        <v>6</v>
      </c>
      <c r="E297">
        <v>3.8</v>
      </c>
      <c r="F297">
        <v>0</v>
      </c>
      <c r="G297">
        <v>543400</v>
      </c>
      <c r="H297">
        <v>2065</v>
      </c>
      <c r="I297">
        <v>3344</v>
      </c>
      <c r="J297">
        <v>24.64</v>
      </c>
      <c r="K297" s="130" t="s">
        <v>3398</v>
      </c>
      <c r="M297" s="130" t="s">
        <v>909</v>
      </c>
      <c r="N297">
        <v>0.15</v>
      </c>
      <c r="O297">
        <v>11.63</v>
      </c>
      <c r="P297">
        <v>13.78</v>
      </c>
      <c r="Q297">
        <v>9.01</v>
      </c>
      <c r="R297" s="130" t="s">
        <v>3411</v>
      </c>
      <c r="S297">
        <v>72.569999999999993</v>
      </c>
      <c r="T297" s="130"/>
      <c r="U297">
        <v>536</v>
      </c>
      <c r="V297">
        <v>481</v>
      </c>
      <c r="W297">
        <v>2.98</v>
      </c>
      <c r="X297" s="130"/>
    </row>
    <row r="298" spans="1:24" x14ac:dyDescent="0.25">
      <c r="A298" s="130" t="s">
        <v>508</v>
      </c>
      <c r="B298">
        <v>296</v>
      </c>
      <c r="C298" s="130" t="s">
        <v>892</v>
      </c>
      <c r="D298" s="130" t="s">
        <v>6</v>
      </c>
      <c r="E298">
        <v>1.76</v>
      </c>
      <c r="F298">
        <v>-1.1200000000000001</v>
      </c>
      <c r="G298">
        <v>1665200</v>
      </c>
      <c r="H298">
        <v>2963</v>
      </c>
      <c r="I298">
        <v>489</v>
      </c>
      <c r="K298" s="130" t="s">
        <v>920</v>
      </c>
      <c r="M298" s="130"/>
      <c r="N298">
        <v>0</v>
      </c>
      <c r="O298">
        <v>-9.06</v>
      </c>
      <c r="P298">
        <v>-19.66</v>
      </c>
      <c r="Q298">
        <v>-14.12</v>
      </c>
      <c r="R298" s="130"/>
      <c r="S298">
        <v>31.62</v>
      </c>
      <c r="T298" s="130"/>
      <c r="X298" s="130"/>
    </row>
    <row r="299" spans="1:24" x14ac:dyDescent="0.25">
      <c r="A299" s="130" t="s">
        <v>507</v>
      </c>
      <c r="B299">
        <v>297</v>
      </c>
      <c r="C299" s="130" t="s">
        <v>901</v>
      </c>
      <c r="D299" s="130" t="s">
        <v>6</v>
      </c>
      <c r="E299">
        <v>141.5</v>
      </c>
      <c r="F299">
        <v>-0.7</v>
      </c>
      <c r="G299">
        <v>21738000</v>
      </c>
      <c r="H299">
        <v>3096530</v>
      </c>
      <c r="I299">
        <v>335260</v>
      </c>
      <c r="J299">
        <v>8.5</v>
      </c>
      <c r="K299" s="130" t="s">
        <v>1038</v>
      </c>
      <c r="M299" s="130" t="s">
        <v>947</v>
      </c>
      <c r="N299">
        <v>16.649999999999999</v>
      </c>
      <c r="O299">
        <v>1.9</v>
      </c>
      <c r="P299">
        <v>9.18</v>
      </c>
      <c r="Q299">
        <v>19.27</v>
      </c>
      <c r="R299" s="130" t="s">
        <v>3442</v>
      </c>
      <c r="S299">
        <v>79.599999999999994</v>
      </c>
      <c r="T299" s="130"/>
      <c r="U299">
        <v>390</v>
      </c>
      <c r="V299">
        <v>609</v>
      </c>
      <c r="W299">
        <v>-566.66999999999996</v>
      </c>
      <c r="X299" s="130"/>
    </row>
    <row r="300" spans="1:24" x14ac:dyDescent="0.25">
      <c r="A300" s="130" t="s">
        <v>506</v>
      </c>
      <c r="B300">
        <v>298</v>
      </c>
      <c r="C300" s="130" t="s">
        <v>892</v>
      </c>
      <c r="D300" s="130" t="s">
        <v>6</v>
      </c>
      <c r="E300">
        <v>4.54</v>
      </c>
      <c r="F300">
        <v>-2.16</v>
      </c>
      <c r="G300">
        <v>252300</v>
      </c>
      <c r="H300">
        <v>1144</v>
      </c>
      <c r="I300">
        <v>2724</v>
      </c>
      <c r="K300" s="130" t="s">
        <v>1019</v>
      </c>
      <c r="M300" s="130"/>
      <c r="N300">
        <v>0</v>
      </c>
      <c r="O300">
        <v>-1.31</v>
      </c>
      <c r="P300">
        <v>-14.01</v>
      </c>
      <c r="Q300">
        <v>4.7699999999999996</v>
      </c>
      <c r="R300" s="130"/>
      <c r="S300">
        <v>37.590000000000003</v>
      </c>
      <c r="T300" s="130"/>
      <c r="X300" s="130"/>
    </row>
    <row r="301" spans="1:24" x14ac:dyDescent="0.25">
      <c r="A301" s="130" t="s">
        <v>505</v>
      </c>
      <c r="B301">
        <v>299</v>
      </c>
      <c r="C301" s="130" t="s">
        <v>892</v>
      </c>
      <c r="D301" s="130" t="s">
        <v>237</v>
      </c>
      <c r="E301">
        <v>0.18</v>
      </c>
      <c r="F301">
        <v>0</v>
      </c>
      <c r="G301">
        <v>0</v>
      </c>
      <c r="H301">
        <v>0</v>
      </c>
      <c r="I301">
        <v>158</v>
      </c>
      <c r="K301" s="130" t="s">
        <v>1017</v>
      </c>
      <c r="L301">
        <v>3.23</v>
      </c>
      <c r="M301" s="130"/>
      <c r="N301">
        <v>0</v>
      </c>
      <c r="O301">
        <v>-5.82</v>
      </c>
      <c r="P301">
        <v>-35.049999999999997</v>
      </c>
      <c r="Q301">
        <v>-94.54</v>
      </c>
      <c r="R301" s="130"/>
      <c r="S301">
        <v>50.17</v>
      </c>
      <c r="T301" s="130"/>
      <c r="X301" s="130"/>
    </row>
    <row r="302" spans="1:24" x14ac:dyDescent="0.25">
      <c r="A302" s="130" t="s">
        <v>504</v>
      </c>
      <c r="B302">
        <v>300</v>
      </c>
      <c r="C302" s="130" t="s">
        <v>892</v>
      </c>
      <c r="D302" s="130" t="s">
        <v>6</v>
      </c>
      <c r="E302">
        <v>8.6</v>
      </c>
      <c r="F302">
        <v>1.18</v>
      </c>
      <c r="G302">
        <v>36600</v>
      </c>
      <c r="H302">
        <v>313</v>
      </c>
      <c r="I302">
        <v>2150</v>
      </c>
      <c r="J302">
        <v>10.8</v>
      </c>
      <c r="K302" s="130" t="s">
        <v>1026</v>
      </c>
      <c r="M302" s="130" t="s">
        <v>966</v>
      </c>
      <c r="N302">
        <v>0.8</v>
      </c>
      <c r="O302">
        <v>5.05</v>
      </c>
      <c r="P302">
        <v>9.4</v>
      </c>
      <c r="Q302">
        <v>8.4</v>
      </c>
      <c r="R302" s="130" t="s">
        <v>3456</v>
      </c>
      <c r="S302">
        <v>26.5</v>
      </c>
      <c r="T302" s="130"/>
      <c r="U302">
        <v>432</v>
      </c>
      <c r="V302">
        <v>522</v>
      </c>
      <c r="W302">
        <v>1.6</v>
      </c>
      <c r="X302" s="130"/>
    </row>
    <row r="303" spans="1:24" x14ac:dyDescent="0.25">
      <c r="A303" s="130" t="s">
        <v>503</v>
      </c>
      <c r="B303">
        <v>301</v>
      </c>
      <c r="C303" s="130" t="s">
        <v>892</v>
      </c>
      <c r="D303" s="130" t="s">
        <v>6</v>
      </c>
      <c r="E303">
        <v>84</v>
      </c>
      <c r="F303">
        <v>0.6</v>
      </c>
      <c r="G303">
        <v>9864200</v>
      </c>
      <c r="H303">
        <v>826554</v>
      </c>
      <c r="I303">
        <v>99240</v>
      </c>
      <c r="J303">
        <v>56.65</v>
      </c>
      <c r="K303" s="130" t="s">
        <v>3572</v>
      </c>
      <c r="M303" s="130" t="s">
        <v>900</v>
      </c>
      <c r="N303">
        <v>1.48</v>
      </c>
      <c r="O303">
        <v>10.95</v>
      </c>
      <c r="P303">
        <v>14.3</v>
      </c>
      <c r="Q303">
        <v>15.84</v>
      </c>
      <c r="R303" s="130" t="s">
        <v>1004</v>
      </c>
      <c r="S303">
        <v>58.02</v>
      </c>
      <c r="T303" s="130"/>
      <c r="U303">
        <v>694</v>
      </c>
      <c r="V303">
        <v>667</v>
      </c>
      <c r="W303">
        <v>-4.12</v>
      </c>
      <c r="X303" s="130"/>
    </row>
    <row r="304" spans="1:24" x14ac:dyDescent="0.25">
      <c r="A304" s="130" t="s">
        <v>502</v>
      </c>
      <c r="B304">
        <v>302</v>
      </c>
      <c r="C304" s="130" t="s">
        <v>901</v>
      </c>
      <c r="D304" s="130" t="s">
        <v>6</v>
      </c>
      <c r="E304">
        <v>1.1100000000000001</v>
      </c>
      <c r="F304">
        <v>-0.89</v>
      </c>
      <c r="G304">
        <v>16649800</v>
      </c>
      <c r="H304">
        <v>18833</v>
      </c>
      <c r="I304">
        <v>755</v>
      </c>
      <c r="K304" s="130" t="s">
        <v>1064</v>
      </c>
      <c r="M304" s="130"/>
      <c r="N304">
        <v>0</v>
      </c>
      <c r="O304">
        <v>-0.06</v>
      </c>
      <c r="P304">
        <v>-1</v>
      </c>
      <c r="Q304">
        <v>1.66</v>
      </c>
      <c r="R304" s="130" t="s">
        <v>913</v>
      </c>
      <c r="S304">
        <v>29.23</v>
      </c>
      <c r="T304" s="130"/>
      <c r="X304" s="130"/>
    </row>
    <row r="305" spans="1:24" x14ac:dyDescent="0.25">
      <c r="A305" s="130" t="s">
        <v>501</v>
      </c>
      <c r="B305">
        <v>303</v>
      </c>
      <c r="C305" s="130" t="s">
        <v>901</v>
      </c>
      <c r="D305" s="130" t="s">
        <v>6</v>
      </c>
      <c r="E305">
        <v>84.5</v>
      </c>
      <c r="F305">
        <v>0</v>
      </c>
      <c r="G305">
        <v>0</v>
      </c>
      <c r="H305">
        <v>0</v>
      </c>
      <c r="I305">
        <v>1638</v>
      </c>
      <c r="K305" s="130" t="s">
        <v>3515</v>
      </c>
      <c r="L305">
        <v>0.25</v>
      </c>
      <c r="M305" s="130"/>
      <c r="N305">
        <v>0</v>
      </c>
      <c r="O305">
        <v>1.51</v>
      </c>
      <c r="P305">
        <v>-0.25</v>
      </c>
      <c r="Q305">
        <v>3.15</v>
      </c>
      <c r="R305" s="130"/>
      <c r="S305">
        <v>35.94</v>
      </c>
      <c r="T305" s="130"/>
      <c r="X305" s="130"/>
    </row>
    <row r="306" spans="1:24" x14ac:dyDescent="0.25">
      <c r="A306" s="130" t="s">
        <v>837</v>
      </c>
      <c r="B306">
        <v>304</v>
      </c>
      <c r="C306" s="130" t="s">
        <v>895</v>
      </c>
      <c r="D306" s="130" t="s">
        <v>6</v>
      </c>
      <c r="E306">
        <v>39.25</v>
      </c>
      <c r="F306">
        <v>1.95</v>
      </c>
      <c r="G306">
        <v>3366800</v>
      </c>
      <c r="H306">
        <v>131457</v>
      </c>
      <c r="I306">
        <v>68295</v>
      </c>
      <c r="J306">
        <v>52.31</v>
      </c>
      <c r="K306" s="130" t="s">
        <v>3571</v>
      </c>
      <c r="M306" s="130" t="s">
        <v>988</v>
      </c>
      <c r="N306">
        <v>0.75</v>
      </c>
      <c r="O306">
        <v>10.02</v>
      </c>
      <c r="P306">
        <v>12.14</v>
      </c>
      <c r="Q306">
        <v>7.2</v>
      </c>
      <c r="R306" s="130" t="s">
        <v>991</v>
      </c>
      <c r="S306">
        <v>26.82</v>
      </c>
      <c r="T306" s="130"/>
      <c r="U306">
        <v>726</v>
      </c>
      <c r="V306">
        <v>679</v>
      </c>
      <c r="X306" s="130"/>
    </row>
    <row r="307" spans="1:24" x14ac:dyDescent="0.25">
      <c r="A307" s="130" t="s">
        <v>500</v>
      </c>
      <c r="B307">
        <v>305</v>
      </c>
      <c r="C307" s="130" t="s">
        <v>892</v>
      </c>
      <c r="D307" s="130" t="s">
        <v>6</v>
      </c>
      <c r="E307">
        <v>6.9</v>
      </c>
      <c r="F307">
        <v>5.34</v>
      </c>
      <c r="G307">
        <v>43478300</v>
      </c>
      <c r="H307">
        <v>295591</v>
      </c>
      <c r="I307">
        <v>13743</v>
      </c>
      <c r="J307">
        <v>6.82</v>
      </c>
      <c r="K307" s="130" t="s">
        <v>993</v>
      </c>
      <c r="M307" s="130" t="s">
        <v>894</v>
      </c>
      <c r="N307">
        <v>1.01</v>
      </c>
      <c r="O307">
        <v>12.31</v>
      </c>
      <c r="P307">
        <v>33.479999999999997</v>
      </c>
      <c r="Q307">
        <v>37.799999999999997</v>
      </c>
      <c r="R307" s="130" t="s">
        <v>3433</v>
      </c>
      <c r="S307">
        <v>65.02</v>
      </c>
      <c r="T307" s="130"/>
      <c r="U307">
        <v>66</v>
      </c>
      <c r="V307">
        <v>165</v>
      </c>
      <c r="W307">
        <v>0.38</v>
      </c>
      <c r="X307" s="130"/>
    </row>
    <row r="308" spans="1:24" x14ac:dyDescent="0.25">
      <c r="A308" s="130" t="s">
        <v>499</v>
      </c>
      <c r="B308">
        <v>306</v>
      </c>
      <c r="C308" s="130" t="s">
        <v>892</v>
      </c>
      <c r="D308" s="130" t="s">
        <v>6</v>
      </c>
      <c r="E308">
        <v>0.61</v>
      </c>
      <c r="F308">
        <v>0</v>
      </c>
      <c r="G308">
        <v>3780000</v>
      </c>
      <c r="H308">
        <v>2310</v>
      </c>
      <c r="I308">
        <v>1885</v>
      </c>
      <c r="J308">
        <v>16.54</v>
      </c>
      <c r="K308" s="130" t="s">
        <v>1021</v>
      </c>
      <c r="M308" s="130" t="s">
        <v>921</v>
      </c>
      <c r="N308">
        <v>0.04</v>
      </c>
      <c r="O308">
        <v>11.54</v>
      </c>
      <c r="P308">
        <v>10.199999999999999</v>
      </c>
      <c r="Q308">
        <v>12.93</v>
      </c>
      <c r="R308" s="130" t="s">
        <v>3445</v>
      </c>
      <c r="S308">
        <v>47</v>
      </c>
      <c r="T308" s="130"/>
      <c r="U308">
        <v>524</v>
      </c>
      <c r="V308">
        <v>384</v>
      </c>
      <c r="W308">
        <v>0.04</v>
      </c>
      <c r="X308" s="130"/>
    </row>
    <row r="309" spans="1:24" x14ac:dyDescent="0.25">
      <c r="A309" s="130" t="s">
        <v>838</v>
      </c>
      <c r="B309">
        <v>307</v>
      </c>
      <c r="C309" s="130" t="s">
        <v>895</v>
      </c>
      <c r="D309" s="130" t="s">
        <v>6</v>
      </c>
      <c r="E309">
        <v>11.7</v>
      </c>
      <c r="F309">
        <v>0</v>
      </c>
      <c r="G309">
        <v>532000</v>
      </c>
      <c r="H309">
        <v>6226</v>
      </c>
      <c r="I309">
        <v>7020</v>
      </c>
      <c r="J309">
        <v>47.72</v>
      </c>
      <c r="K309" s="130" t="s">
        <v>3641</v>
      </c>
      <c r="M309" s="130" t="s">
        <v>945</v>
      </c>
      <c r="N309">
        <v>0.25</v>
      </c>
      <c r="O309">
        <v>17.21</v>
      </c>
      <c r="P309">
        <v>17.48</v>
      </c>
      <c r="Q309">
        <v>17.09</v>
      </c>
      <c r="R309" s="130" t="s">
        <v>2119</v>
      </c>
      <c r="S309">
        <v>34.200000000000003</v>
      </c>
      <c r="T309" s="130"/>
      <c r="U309">
        <v>614</v>
      </c>
      <c r="V309">
        <v>532</v>
      </c>
      <c r="X309" s="130"/>
    </row>
    <row r="310" spans="1:24" x14ac:dyDescent="0.25">
      <c r="A310" s="130" t="s">
        <v>839</v>
      </c>
      <c r="B310">
        <v>308</v>
      </c>
      <c r="C310" s="130" t="s">
        <v>895</v>
      </c>
      <c r="D310" s="130" t="s">
        <v>6</v>
      </c>
      <c r="E310">
        <v>3.16</v>
      </c>
      <c r="F310">
        <v>0.64</v>
      </c>
      <c r="G310">
        <v>441700</v>
      </c>
      <c r="H310">
        <v>1393</v>
      </c>
      <c r="I310">
        <v>727</v>
      </c>
      <c r="J310">
        <v>31.6</v>
      </c>
      <c r="K310" s="130" t="s">
        <v>3642</v>
      </c>
      <c r="L310">
        <v>1.37</v>
      </c>
      <c r="M310" s="130" t="s">
        <v>899</v>
      </c>
      <c r="N310">
        <v>0.1</v>
      </c>
      <c r="O310">
        <v>9.26</v>
      </c>
      <c r="P310">
        <v>17.7</v>
      </c>
      <c r="Q310">
        <v>2.94</v>
      </c>
      <c r="R310" s="130" t="s">
        <v>987</v>
      </c>
      <c r="S310">
        <v>26.22</v>
      </c>
      <c r="T310" s="130"/>
      <c r="U310">
        <v>539</v>
      </c>
      <c r="V310">
        <v>621</v>
      </c>
      <c r="X310" s="130"/>
    </row>
    <row r="311" spans="1:24" x14ac:dyDescent="0.25">
      <c r="A311" s="130" t="s">
        <v>498</v>
      </c>
      <c r="B311">
        <v>309</v>
      </c>
      <c r="C311" s="130" t="s">
        <v>901</v>
      </c>
      <c r="D311" s="130" t="s">
        <v>6</v>
      </c>
      <c r="E311">
        <v>1.54</v>
      </c>
      <c r="F311">
        <v>-0.65</v>
      </c>
      <c r="G311">
        <v>15766500</v>
      </c>
      <c r="H311">
        <v>24697</v>
      </c>
      <c r="I311">
        <v>2310</v>
      </c>
      <c r="K311" s="130" t="s">
        <v>3415</v>
      </c>
      <c r="M311" s="130"/>
      <c r="N311">
        <v>0</v>
      </c>
      <c r="O311">
        <v>-3.35</v>
      </c>
      <c r="P311">
        <v>-38.31</v>
      </c>
      <c r="Q311">
        <v>-3.54</v>
      </c>
      <c r="R311" s="130"/>
      <c r="S311">
        <v>41.62</v>
      </c>
      <c r="T311" s="130"/>
      <c r="X311" s="130"/>
    </row>
    <row r="312" spans="1:24" x14ac:dyDescent="0.25">
      <c r="A312" s="130" t="s">
        <v>497</v>
      </c>
      <c r="B312">
        <v>310</v>
      </c>
      <c r="C312" s="130" t="s">
        <v>892</v>
      </c>
      <c r="D312" s="130" t="s">
        <v>6</v>
      </c>
      <c r="E312">
        <v>59</v>
      </c>
      <c r="F312">
        <v>1.72</v>
      </c>
      <c r="G312">
        <v>8981500</v>
      </c>
      <c r="H312">
        <v>528276</v>
      </c>
      <c r="I312">
        <v>49958</v>
      </c>
      <c r="J312">
        <v>9.48</v>
      </c>
      <c r="K312" s="130" t="s">
        <v>1075</v>
      </c>
      <c r="M312" s="130" t="s">
        <v>990</v>
      </c>
      <c r="N312">
        <v>6.22</v>
      </c>
      <c r="O312">
        <v>2.81</v>
      </c>
      <c r="P312">
        <v>11.53</v>
      </c>
      <c r="Q312">
        <v>25.11</v>
      </c>
      <c r="R312" s="130" t="s">
        <v>3377</v>
      </c>
      <c r="S312">
        <v>92.68</v>
      </c>
      <c r="T312" s="130"/>
      <c r="U312">
        <v>337</v>
      </c>
      <c r="V312">
        <v>581</v>
      </c>
      <c r="W312">
        <v>0.51</v>
      </c>
      <c r="X312" s="130"/>
    </row>
    <row r="313" spans="1:24" x14ac:dyDescent="0.25">
      <c r="A313" s="130" t="s">
        <v>496</v>
      </c>
      <c r="B313">
        <v>311</v>
      </c>
      <c r="C313" s="130" t="s">
        <v>892</v>
      </c>
      <c r="D313" s="130" t="s">
        <v>6</v>
      </c>
      <c r="E313">
        <v>1.03</v>
      </c>
      <c r="F313">
        <v>-0.96</v>
      </c>
      <c r="G313">
        <v>2840500</v>
      </c>
      <c r="H313">
        <v>2934</v>
      </c>
      <c r="I313">
        <v>816</v>
      </c>
      <c r="K313" s="130" t="s">
        <v>3376</v>
      </c>
      <c r="M313" s="130"/>
      <c r="N313">
        <v>0</v>
      </c>
      <c r="O313">
        <v>-5.9</v>
      </c>
      <c r="P313">
        <v>-17.16</v>
      </c>
      <c r="Q313">
        <v>-2.0099999999999998</v>
      </c>
      <c r="R313" s="130"/>
      <c r="S313">
        <v>64.260000000000005</v>
      </c>
      <c r="T313" s="130"/>
      <c r="X313" s="130"/>
    </row>
    <row r="314" spans="1:24" x14ac:dyDescent="0.25">
      <c r="A314" s="130" t="s">
        <v>495</v>
      </c>
      <c r="B314">
        <v>312</v>
      </c>
      <c r="C314" s="130" t="s">
        <v>892</v>
      </c>
      <c r="D314" s="130" t="s">
        <v>6</v>
      </c>
      <c r="E314">
        <v>3.86</v>
      </c>
      <c r="F314">
        <v>-1.03</v>
      </c>
      <c r="G314">
        <v>4254400</v>
      </c>
      <c r="H314">
        <v>16529</v>
      </c>
      <c r="I314">
        <v>17023</v>
      </c>
      <c r="J314">
        <v>30.23</v>
      </c>
      <c r="K314" s="130" t="s">
        <v>1006</v>
      </c>
      <c r="M314" s="130"/>
      <c r="N314">
        <v>0.13</v>
      </c>
      <c r="O314">
        <v>2.65</v>
      </c>
      <c r="P314">
        <v>3</v>
      </c>
      <c r="Q314">
        <v>6.21</v>
      </c>
      <c r="R314" s="130"/>
      <c r="S314">
        <v>27.81</v>
      </c>
      <c r="T314" s="130"/>
      <c r="U314">
        <v>904</v>
      </c>
      <c r="V314">
        <v>906</v>
      </c>
      <c r="W314">
        <v>2.2799999999999998</v>
      </c>
      <c r="X314" s="130"/>
    </row>
    <row r="315" spans="1:24" x14ac:dyDescent="0.25">
      <c r="A315" s="130" t="s">
        <v>494</v>
      </c>
      <c r="B315">
        <v>313</v>
      </c>
      <c r="C315" s="130" t="s">
        <v>892</v>
      </c>
      <c r="D315" s="130" t="s">
        <v>6</v>
      </c>
      <c r="E315">
        <v>11.8</v>
      </c>
      <c r="F315">
        <v>0.85</v>
      </c>
      <c r="G315">
        <v>23197400</v>
      </c>
      <c r="H315">
        <v>272581</v>
      </c>
      <c r="I315">
        <v>164918</v>
      </c>
      <c r="J315">
        <v>9.1199999999999992</v>
      </c>
      <c r="K315" s="130" t="s">
        <v>939</v>
      </c>
      <c r="M315" s="130" t="s">
        <v>941</v>
      </c>
      <c r="N315">
        <v>1.29</v>
      </c>
      <c r="O315">
        <v>1.46</v>
      </c>
      <c r="P315">
        <v>5.31</v>
      </c>
      <c r="Q315">
        <v>23.07</v>
      </c>
      <c r="R315" s="130" t="s">
        <v>915</v>
      </c>
      <c r="S315">
        <v>44.93</v>
      </c>
      <c r="T315" s="130"/>
      <c r="U315">
        <v>513</v>
      </c>
      <c r="V315">
        <v>635</v>
      </c>
      <c r="W315">
        <v>2.9</v>
      </c>
      <c r="X315" s="130"/>
    </row>
    <row r="316" spans="1:24" x14ac:dyDescent="0.25">
      <c r="A316" s="130" t="s">
        <v>493</v>
      </c>
      <c r="B316">
        <v>314</v>
      </c>
      <c r="C316" s="130" t="s">
        <v>892</v>
      </c>
      <c r="D316" s="130" t="s">
        <v>6</v>
      </c>
      <c r="E316">
        <v>58</v>
      </c>
      <c r="F316">
        <v>3.57</v>
      </c>
      <c r="G316">
        <v>17162300</v>
      </c>
      <c r="H316">
        <v>983285</v>
      </c>
      <c r="I316">
        <v>149543</v>
      </c>
      <c r="J316">
        <v>25.53</v>
      </c>
      <c r="K316" s="130" t="s">
        <v>3561</v>
      </c>
      <c r="M316" s="130" t="s">
        <v>1006</v>
      </c>
      <c r="N316">
        <v>2.27</v>
      </c>
      <c r="O316">
        <v>10.78</v>
      </c>
      <c r="P316">
        <v>26.35</v>
      </c>
      <c r="Q316">
        <v>31.04</v>
      </c>
      <c r="R316" s="130" t="s">
        <v>997</v>
      </c>
      <c r="S316">
        <v>40.450000000000003</v>
      </c>
      <c r="T316" s="130"/>
      <c r="U316">
        <v>401</v>
      </c>
      <c r="V316">
        <v>517</v>
      </c>
      <c r="W316">
        <v>0.88</v>
      </c>
      <c r="X316" s="130"/>
    </row>
    <row r="317" spans="1:24" x14ac:dyDescent="0.25">
      <c r="A317" s="130" t="s">
        <v>492</v>
      </c>
      <c r="B317">
        <v>315</v>
      </c>
      <c r="C317" s="130" t="s">
        <v>892</v>
      </c>
      <c r="D317" s="130" t="s">
        <v>6</v>
      </c>
      <c r="E317">
        <v>5.25</v>
      </c>
      <c r="F317">
        <v>0.96</v>
      </c>
      <c r="G317">
        <v>81900</v>
      </c>
      <c r="H317">
        <v>425</v>
      </c>
      <c r="I317">
        <v>20265</v>
      </c>
      <c r="K317" s="130" t="s">
        <v>3484</v>
      </c>
      <c r="M317" s="130"/>
      <c r="N317">
        <v>0</v>
      </c>
      <c r="O317">
        <v>-2.34</v>
      </c>
      <c r="P317">
        <v>-9.08</v>
      </c>
      <c r="Q317">
        <v>-14.84</v>
      </c>
      <c r="R317" s="130"/>
      <c r="S317">
        <v>20.73</v>
      </c>
      <c r="T317" s="130"/>
      <c r="X317" s="130"/>
    </row>
    <row r="318" spans="1:24" x14ac:dyDescent="0.25">
      <c r="A318" s="130" t="s">
        <v>491</v>
      </c>
      <c r="B318">
        <v>316</v>
      </c>
      <c r="C318" s="130" t="s">
        <v>901</v>
      </c>
      <c r="D318" s="130" t="s">
        <v>6</v>
      </c>
      <c r="E318">
        <v>3.12</v>
      </c>
      <c r="F318">
        <v>1.3</v>
      </c>
      <c r="G318">
        <v>2891200</v>
      </c>
      <c r="H318">
        <v>9106</v>
      </c>
      <c r="I318">
        <v>1342</v>
      </c>
      <c r="J318">
        <v>28.88</v>
      </c>
      <c r="K318" s="130" t="s">
        <v>3427</v>
      </c>
      <c r="M318" s="130" t="s">
        <v>1045</v>
      </c>
      <c r="N318">
        <v>0.11</v>
      </c>
      <c r="O318">
        <v>10.17</v>
      </c>
      <c r="P318">
        <v>9.68</v>
      </c>
      <c r="Q318">
        <v>10.68</v>
      </c>
      <c r="R318" s="130" t="s">
        <v>3529</v>
      </c>
      <c r="S318">
        <v>33.090000000000003</v>
      </c>
      <c r="T318" s="130"/>
      <c r="U318">
        <v>692</v>
      </c>
      <c r="V318">
        <v>569</v>
      </c>
      <c r="X318" s="130"/>
    </row>
    <row r="319" spans="1:24" x14ac:dyDescent="0.25">
      <c r="A319" s="130" t="s">
        <v>490</v>
      </c>
      <c r="B319">
        <v>317</v>
      </c>
      <c r="C319" s="130" t="s">
        <v>901</v>
      </c>
      <c r="D319" s="130" t="s">
        <v>6</v>
      </c>
      <c r="E319">
        <v>2.9</v>
      </c>
      <c r="F319">
        <v>1.4</v>
      </c>
      <c r="G319">
        <v>348100</v>
      </c>
      <c r="H319">
        <v>1006</v>
      </c>
      <c r="I319">
        <v>1991</v>
      </c>
      <c r="J319">
        <v>15.82</v>
      </c>
      <c r="K319" s="130" t="s">
        <v>3438</v>
      </c>
      <c r="M319" s="130" t="s">
        <v>891</v>
      </c>
      <c r="N319">
        <v>0.18</v>
      </c>
      <c r="O319">
        <v>13.88</v>
      </c>
      <c r="P319">
        <v>24.34</v>
      </c>
      <c r="Q319">
        <v>15.35</v>
      </c>
      <c r="R319" s="130" t="s">
        <v>944</v>
      </c>
      <c r="S319">
        <v>41.36</v>
      </c>
      <c r="T319" s="130"/>
      <c r="U319">
        <v>287</v>
      </c>
      <c r="V319">
        <v>317</v>
      </c>
      <c r="X319" s="130"/>
    </row>
    <row r="320" spans="1:24" x14ac:dyDescent="0.25">
      <c r="A320" s="130" t="s">
        <v>489</v>
      </c>
      <c r="B320">
        <v>318</v>
      </c>
      <c r="C320" s="130" t="s">
        <v>901</v>
      </c>
      <c r="D320" s="130" t="s">
        <v>6</v>
      </c>
      <c r="E320">
        <v>260</v>
      </c>
      <c r="F320">
        <v>0</v>
      </c>
      <c r="G320">
        <v>0</v>
      </c>
      <c r="H320">
        <v>0</v>
      </c>
      <c r="I320">
        <v>1560</v>
      </c>
      <c r="J320">
        <v>19.25</v>
      </c>
      <c r="K320" s="130" t="s">
        <v>2286</v>
      </c>
      <c r="M320" s="130" t="s">
        <v>1047</v>
      </c>
      <c r="N320">
        <v>13.51</v>
      </c>
      <c r="O320">
        <v>12.34</v>
      </c>
      <c r="P320">
        <v>12.14</v>
      </c>
      <c r="Q320">
        <v>25.28</v>
      </c>
      <c r="R320" s="130" t="s">
        <v>2980</v>
      </c>
      <c r="S320">
        <v>64.569999999999993</v>
      </c>
      <c r="T320" s="130"/>
      <c r="U320">
        <v>508</v>
      </c>
      <c r="V320">
        <v>398</v>
      </c>
      <c r="W320">
        <v>1.18</v>
      </c>
      <c r="X320" s="130"/>
    </row>
    <row r="321" spans="1:24" x14ac:dyDescent="0.25">
      <c r="A321" s="130" t="s">
        <v>488</v>
      </c>
      <c r="B321">
        <v>319</v>
      </c>
      <c r="C321" s="130" t="s">
        <v>892</v>
      </c>
      <c r="D321" s="130" t="s">
        <v>95</v>
      </c>
      <c r="E321">
        <v>1.72</v>
      </c>
      <c r="F321">
        <v>4.24</v>
      </c>
      <c r="G321">
        <v>2026600</v>
      </c>
      <c r="H321">
        <v>3448</v>
      </c>
      <c r="I321">
        <v>2265</v>
      </c>
      <c r="K321" s="130" t="s">
        <v>2662</v>
      </c>
      <c r="M321" s="130"/>
      <c r="N321">
        <v>0</v>
      </c>
      <c r="O321">
        <v>-4.46</v>
      </c>
      <c r="P321">
        <v>-24.34</v>
      </c>
      <c r="Q321">
        <v>-137.19</v>
      </c>
      <c r="R321" s="130"/>
      <c r="S321">
        <v>13.26</v>
      </c>
      <c r="T321" s="130"/>
      <c r="X321" s="130"/>
    </row>
    <row r="322" spans="1:24" x14ac:dyDescent="0.25">
      <c r="A322" s="130" t="s">
        <v>487</v>
      </c>
      <c r="B322">
        <v>320</v>
      </c>
      <c r="C322" s="130" t="s">
        <v>901</v>
      </c>
      <c r="D322" s="130" t="s">
        <v>6</v>
      </c>
      <c r="E322">
        <v>4.66</v>
      </c>
      <c r="F322">
        <v>0.87</v>
      </c>
      <c r="G322">
        <v>1921400</v>
      </c>
      <c r="H322">
        <v>8981</v>
      </c>
      <c r="I322">
        <v>1957</v>
      </c>
      <c r="J322">
        <v>27.11</v>
      </c>
      <c r="K322" s="130" t="s">
        <v>3643</v>
      </c>
      <c r="M322" s="130" t="s">
        <v>929</v>
      </c>
      <c r="N322">
        <v>0.17</v>
      </c>
      <c r="O322">
        <v>16.600000000000001</v>
      </c>
      <c r="P322">
        <v>19.88</v>
      </c>
      <c r="Q322">
        <v>16.260000000000002</v>
      </c>
      <c r="R322" s="130" t="s">
        <v>956</v>
      </c>
      <c r="S322">
        <v>26.85</v>
      </c>
      <c r="T322" s="130"/>
      <c r="U322">
        <v>463</v>
      </c>
      <c r="V322">
        <v>425</v>
      </c>
      <c r="W322">
        <v>-2.2599999999999998</v>
      </c>
      <c r="X322" s="130"/>
    </row>
    <row r="323" spans="1:24" x14ac:dyDescent="0.25">
      <c r="A323" s="130" t="s">
        <v>486</v>
      </c>
      <c r="B323">
        <v>321</v>
      </c>
      <c r="C323" s="130" t="s">
        <v>901</v>
      </c>
      <c r="D323" s="130" t="s">
        <v>6</v>
      </c>
      <c r="E323">
        <v>377</v>
      </c>
      <c r="F323">
        <v>0</v>
      </c>
      <c r="G323">
        <v>2400</v>
      </c>
      <c r="H323">
        <v>905</v>
      </c>
      <c r="I323">
        <v>7465</v>
      </c>
      <c r="J323">
        <v>7.14</v>
      </c>
      <c r="K323" s="130" t="s">
        <v>1006</v>
      </c>
      <c r="M323" s="130" t="s">
        <v>2078</v>
      </c>
      <c r="N323">
        <v>52.8</v>
      </c>
      <c r="O323">
        <v>13.31</v>
      </c>
      <c r="P323">
        <v>14.63</v>
      </c>
      <c r="Q323">
        <v>6.27</v>
      </c>
      <c r="R323" s="130" t="s">
        <v>2260</v>
      </c>
      <c r="S323">
        <v>29.5</v>
      </c>
      <c r="T323" s="130"/>
      <c r="U323">
        <v>221</v>
      </c>
      <c r="V323">
        <v>150</v>
      </c>
      <c r="W323">
        <v>0.1</v>
      </c>
      <c r="X323" s="130"/>
    </row>
    <row r="324" spans="1:24" x14ac:dyDescent="0.25">
      <c r="A324" s="130" t="s">
        <v>485</v>
      </c>
      <c r="B324">
        <v>322</v>
      </c>
      <c r="C324" s="130" t="s">
        <v>892</v>
      </c>
      <c r="D324" s="130" t="s">
        <v>6</v>
      </c>
      <c r="E324">
        <v>2.14</v>
      </c>
      <c r="F324">
        <v>0.94</v>
      </c>
      <c r="G324">
        <v>12300</v>
      </c>
      <c r="H324">
        <v>26</v>
      </c>
      <c r="I324">
        <v>1053</v>
      </c>
      <c r="J324">
        <v>28.91</v>
      </c>
      <c r="K324" s="130" t="s">
        <v>916</v>
      </c>
      <c r="M324" s="130" t="s">
        <v>905</v>
      </c>
      <c r="N324">
        <v>7.0000000000000007E-2</v>
      </c>
      <c r="O324">
        <v>2.73</v>
      </c>
      <c r="P324">
        <v>3.21</v>
      </c>
      <c r="Q324">
        <v>0.16</v>
      </c>
      <c r="R324" s="130" t="s">
        <v>3438</v>
      </c>
      <c r="S324">
        <v>36.08</v>
      </c>
      <c r="T324" s="130"/>
      <c r="U324">
        <v>884</v>
      </c>
      <c r="V324">
        <v>884</v>
      </c>
      <c r="W324">
        <v>2.15</v>
      </c>
      <c r="X324" s="130"/>
    </row>
    <row r="325" spans="1:24" x14ac:dyDescent="0.25">
      <c r="A325" s="130" t="s">
        <v>484</v>
      </c>
      <c r="B325">
        <v>323</v>
      </c>
      <c r="C325" s="130" t="s">
        <v>892</v>
      </c>
      <c r="D325" s="130" t="s">
        <v>6</v>
      </c>
      <c r="E325">
        <v>9.3000000000000007</v>
      </c>
      <c r="F325">
        <v>1.0900000000000001</v>
      </c>
      <c r="G325">
        <v>789600</v>
      </c>
      <c r="H325">
        <v>7301</v>
      </c>
      <c r="I325">
        <v>8602</v>
      </c>
      <c r="J325">
        <v>6.31</v>
      </c>
      <c r="K325" s="130" t="s">
        <v>946</v>
      </c>
      <c r="M325" s="130" t="s">
        <v>952</v>
      </c>
      <c r="N325">
        <v>1.47</v>
      </c>
      <c r="O325">
        <v>13.62</v>
      </c>
      <c r="P325">
        <v>18.399999999999999</v>
      </c>
      <c r="Q325">
        <v>21.04</v>
      </c>
      <c r="R325" s="130" t="s">
        <v>3459</v>
      </c>
      <c r="S325">
        <v>31.61</v>
      </c>
      <c r="T325" s="130"/>
      <c r="U325">
        <v>153</v>
      </c>
      <c r="V325">
        <v>131</v>
      </c>
      <c r="W325">
        <v>0.24</v>
      </c>
      <c r="X325" s="130"/>
    </row>
    <row r="326" spans="1:24" x14ac:dyDescent="0.25">
      <c r="A326" s="130" t="s">
        <v>483</v>
      </c>
      <c r="B326">
        <v>324</v>
      </c>
      <c r="C326" s="130" t="s">
        <v>892</v>
      </c>
      <c r="D326" s="130" t="s">
        <v>6</v>
      </c>
      <c r="E326">
        <v>24.4</v>
      </c>
      <c r="F326">
        <v>0.41</v>
      </c>
      <c r="G326">
        <v>4082700</v>
      </c>
      <c r="H326">
        <v>99977</v>
      </c>
      <c r="I326">
        <v>12810</v>
      </c>
      <c r="J326">
        <v>20.03</v>
      </c>
      <c r="K326" s="130" t="s">
        <v>896</v>
      </c>
      <c r="M326" s="130" t="s">
        <v>900</v>
      </c>
      <c r="N326">
        <v>1.22</v>
      </c>
      <c r="O326">
        <v>16.190000000000001</v>
      </c>
      <c r="P326">
        <v>13.65</v>
      </c>
      <c r="Q326">
        <v>14.23</v>
      </c>
      <c r="R326" s="130" t="s">
        <v>3368</v>
      </c>
      <c r="S326">
        <v>24.48</v>
      </c>
      <c r="T326" s="130"/>
      <c r="U326">
        <v>486</v>
      </c>
      <c r="V326">
        <v>349</v>
      </c>
      <c r="W326">
        <v>0.74</v>
      </c>
      <c r="X326" s="130"/>
    </row>
    <row r="327" spans="1:24" x14ac:dyDescent="0.25">
      <c r="A327" s="130" t="s">
        <v>482</v>
      </c>
      <c r="B327">
        <v>325</v>
      </c>
      <c r="C327" s="130" t="s">
        <v>892</v>
      </c>
      <c r="D327" s="130" t="s">
        <v>6</v>
      </c>
      <c r="E327">
        <v>1.34</v>
      </c>
      <c r="F327">
        <v>0</v>
      </c>
      <c r="G327">
        <v>282300</v>
      </c>
      <c r="H327">
        <v>377</v>
      </c>
      <c r="I327">
        <v>804</v>
      </c>
      <c r="K327" s="130" t="s">
        <v>3406</v>
      </c>
      <c r="L327">
        <v>1.2</v>
      </c>
      <c r="M327" s="130"/>
      <c r="N327">
        <v>0</v>
      </c>
      <c r="O327">
        <v>-0.26</v>
      </c>
      <c r="P327">
        <v>-6.61</v>
      </c>
      <c r="Q327">
        <v>-10.63</v>
      </c>
      <c r="R327" s="130"/>
      <c r="S327">
        <v>29.53</v>
      </c>
      <c r="T327" s="130"/>
      <c r="X327" s="130"/>
    </row>
    <row r="328" spans="1:24" x14ac:dyDescent="0.25">
      <c r="A328" s="130" t="s">
        <v>481</v>
      </c>
      <c r="B328">
        <v>326</v>
      </c>
      <c r="C328" s="130" t="s">
        <v>892</v>
      </c>
      <c r="D328" s="130" t="s">
        <v>6</v>
      </c>
      <c r="E328">
        <v>2.7</v>
      </c>
      <c r="F328">
        <v>0.75</v>
      </c>
      <c r="G328">
        <v>189400</v>
      </c>
      <c r="H328">
        <v>511</v>
      </c>
      <c r="I328">
        <v>2490</v>
      </c>
      <c r="J328">
        <v>14.28</v>
      </c>
      <c r="K328" s="130" t="s">
        <v>987</v>
      </c>
      <c r="M328" s="130" t="s">
        <v>1029</v>
      </c>
      <c r="N328">
        <v>0.19</v>
      </c>
      <c r="O328">
        <v>7.22</v>
      </c>
      <c r="P328">
        <v>6.73</v>
      </c>
      <c r="Q328">
        <v>3.43</v>
      </c>
      <c r="R328" s="130" t="s">
        <v>3422</v>
      </c>
      <c r="S328">
        <v>47.46</v>
      </c>
      <c r="T328" s="130"/>
      <c r="U328">
        <v>590</v>
      </c>
      <c r="V328">
        <v>481</v>
      </c>
      <c r="W328">
        <v>0.78</v>
      </c>
      <c r="X328" s="130"/>
    </row>
    <row r="329" spans="1:24" x14ac:dyDescent="0.25">
      <c r="A329" s="130" t="s">
        <v>840</v>
      </c>
      <c r="B329">
        <v>327</v>
      </c>
      <c r="C329" s="130" t="s">
        <v>895</v>
      </c>
      <c r="D329" s="130" t="s">
        <v>6</v>
      </c>
      <c r="E329">
        <v>11.6</v>
      </c>
      <c r="F329">
        <v>3.57</v>
      </c>
      <c r="G329">
        <v>2471900</v>
      </c>
      <c r="H329">
        <v>28551</v>
      </c>
      <c r="I329">
        <v>3712</v>
      </c>
      <c r="J329">
        <v>37.69</v>
      </c>
      <c r="K329" s="130" t="s">
        <v>3189</v>
      </c>
      <c r="M329" s="130" t="s">
        <v>929</v>
      </c>
      <c r="N329">
        <v>0.31</v>
      </c>
      <c r="O329">
        <v>13.79</v>
      </c>
      <c r="P329">
        <v>22.21</v>
      </c>
      <c r="Q329">
        <v>6.75</v>
      </c>
      <c r="R329" s="130" t="s">
        <v>922</v>
      </c>
      <c r="S329">
        <v>41.02</v>
      </c>
      <c r="T329" s="130"/>
      <c r="U329">
        <v>526</v>
      </c>
      <c r="V329">
        <v>541</v>
      </c>
      <c r="X329" s="130"/>
    </row>
    <row r="330" spans="1:24" x14ac:dyDescent="0.25">
      <c r="A330" s="130" t="s">
        <v>480</v>
      </c>
      <c r="B330">
        <v>328</v>
      </c>
      <c r="C330" s="130" t="s">
        <v>892</v>
      </c>
      <c r="D330" s="130" t="s">
        <v>6</v>
      </c>
      <c r="E330">
        <v>8.35</v>
      </c>
      <c r="F330">
        <v>1.83</v>
      </c>
      <c r="G330">
        <v>169129000</v>
      </c>
      <c r="H330">
        <v>1418015</v>
      </c>
      <c r="I330">
        <v>99780</v>
      </c>
      <c r="J330">
        <v>12.44</v>
      </c>
      <c r="K330" s="130" t="s">
        <v>982</v>
      </c>
      <c r="M330" s="130" t="s">
        <v>894</v>
      </c>
      <c r="N330">
        <v>0.67</v>
      </c>
      <c r="O330">
        <v>8.4600000000000009</v>
      </c>
      <c r="P330">
        <v>16.350000000000001</v>
      </c>
      <c r="Q330">
        <v>21.55</v>
      </c>
      <c r="R330" s="130" t="s">
        <v>3644</v>
      </c>
      <c r="S330">
        <v>69.400000000000006</v>
      </c>
      <c r="T330" s="130"/>
      <c r="U330">
        <v>311</v>
      </c>
      <c r="V330">
        <v>395</v>
      </c>
      <c r="W330">
        <v>1.91</v>
      </c>
      <c r="X330" s="130"/>
    </row>
    <row r="331" spans="1:24" x14ac:dyDescent="0.25">
      <c r="A331" s="130" t="s">
        <v>479</v>
      </c>
      <c r="B331">
        <v>329</v>
      </c>
      <c r="C331" s="130" t="s">
        <v>892</v>
      </c>
      <c r="D331" s="130" t="s">
        <v>6</v>
      </c>
      <c r="E331">
        <v>1.48</v>
      </c>
      <c r="F331">
        <v>2.78</v>
      </c>
      <c r="G331">
        <v>69086900</v>
      </c>
      <c r="H331">
        <v>102125</v>
      </c>
      <c r="I331">
        <v>31352</v>
      </c>
      <c r="J331">
        <v>17.760000000000002</v>
      </c>
      <c r="K331" s="130" t="s">
        <v>978</v>
      </c>
      <c r="M331" s="130" t="s">
        <v>899</v>
      </c>
      <c r="N331">
        <v>0.08</v>
      </c>
      <c r="O331">
        <v>1.83</v>
      </c>
      <c r="P331">
        <v>4.57</v>
      </c>
      <c r="Q331">
        <v>28.35</v>
      </c>
      <c r="R331" s="130" t="s">
        <v>2717</v>
      </c>
      <c r="S331">
        <v>16.829999999999998</v>
      </c>
      <c r="T331" s="130"/>
      <c r="U331">
        <v>715</v>
      </c>
      <c r="V331">
        <v>798</v>
      </c>
      <c r="W331">
        <v>1.56</v>
      </c>
      <c r="X331" s="130"/>
    </row>
    <row r="332" spans="1:24" x14ac:dyDescent="0.25">
      <c r="A332" s="130" t="s">
        <v>478</v>
      </c>
      <c r="B332">
        <v>330</v>
      </c>
      <c r="C332" s="130" t="s">
        <v>892</v>
      </c>
      <c r="D332" s="130" t="s">
        <v>6</v>
      </c>
      <c r="E332">
        <v>3.78</v>
      </c>
      <c r="F332">
        <v>0.53</v>
      </c>
      <c r="G332">
        <v>167100</v>
      </c>
      <c r="H332">
        <v>629</v>
      </c>
      <c r="I332">
        <v>1448</v>
      </c>
      <c r="J332">
        <v>9.58</v>
      </c>
      <c r="K332" s="130" t="s">
        <v>1028</v>
      </c>
      <c r="M332" s="130" t="s">
        <v>1029</v>
      </c>
      <c r="N332">
        <v>0.39</v>
      </c>
      <c r="O332">
        <v>11.88</v>
      </c>
      <c r="P332">
        <v>10.44</v>
      </c>
      <c r="Q332">
        <v>8.5399999999999991</v>
      </c>
      <c r="R332" s="130" t="s">
        <v>3645</v>
      </c>
      <c r="S332">
        <v>32.72</v>
      </c>
      <c r="T332" s="130"/>
      <c r="U332">
        <v>373</v>
      </c>
      <c r="V332">
        <v>227</v>
      </c>
      <c r="W332">
        <v>2.78</v>
      </c>
      <c r="X332" s="130"/>
    </row>
    <row r="333" spans="1:24" x14ac:dyDescent="0.25">
      <c r="A333" s="130" t="s">
        <v>477</v>
      </c>
      <c r="B333">
        <v>331</v>
      </c>
      <c r="C333" s="130" t="s">
        <v>892</v>
      </c>
      <c r="D333" s="130" t="s">
        <v>6</v>
      </c>
      <c r="E333">
        <v>3.6</v>
      </c>
      <c r="F333">
        <v>-0.55000000000000004</v>
      </c>
      <c r="G333">
        <v>105800</v>
      </c>
      <c r="H333">
        <v>382</v>
      </c>
      <c r="I333">
        <v>797</v>
      </c>
      <c r="J333">
        <v>20.72</v>
      </c>
      <c r="K333" s="130" t="s">
        <v>1058</v>
      </c>
      <c r="M333" s="130" t="s">
        <v>1029</v>
      </c>
      <c r="N333">
        <v>0.17</v>
      </c>
      <c r="O333">
        <v>6.01</v>
      </c>
      <c r="P333">
        <v>3.7</v>
      </c>
      <c r="Q333">
        <v>1.57</v>
      </c>
      <c r="R333" s="130" t="s">
        <v>3557</v>
      </c>
      <c r="S333">
        <v>58.96</v>
      </c>
      <c r="T333" s="130"/>
      <c r="U333">
        <v>779</v>
      </c>
      <c r="V333">
        <v>639</v>
      </c>
      <c r="W333">
        <v>1.4</v>
      </c>
      <c r="X333" s="130"/>
    </row>
    <row r="334" spans="1:24" x14ac:dyDescent="0.25">
      <c r="A334" s="130" t="s">
        <v>476</v>
      </c>
      <c r="B334">
        <v>332</v>
      </c>
      <c r="C334" s="130" t="s">
        <v>892</v>
      </c>
      <c r="D334" s="130" t="s">
        <v>6</v>
      </c>
      <c r="E334">
        <v>2.74</v>
      </c>
      <c r="F334">
        <v>0.74</v>
      </c>
      <c r="G334">
        <v>2627900</v>
      </c>
      <c r="H334">
        <v>7170</v>
      </c>
      <c r="I334">
        <v>6206</v>
      </c>
      <c r="J334">
        <v>43.23</v>
      </c>
      <c r="K334" s="130" t="s">
        <v>968</v>
      </c>
      <c r="M334" s="130"/>
      <c r="N334">
        <v>0.06</v>
      </c>
      <c r="O334">
        <v>3.01</v>
      </c>
      <c r="P334">
        <v>2.74</v>
      </c>
      <c r="Q334">
        <v>5.58</v>
      </c>
      <c r="R334" s="130"/>
      <c r="S334">
        <v>68.209999999999994</v>
      </c>
      <c r="T334" s="130"/>
      <c r="U334">
        <v>976</v>
      </c>
      <c r="V334">
        <v>954</v>
      </c>
      <c r="W334">
        <v>-0.19</v>
      </c>
      <c r="X334" s="130"/>
    </row>
    <row r="335" spans="1:24" x14ac:dyDescent="0.25">
      <c r="A335" s="130" t="s">
        <v>475</v>
      </c>
      <c r="B335">
        <v>333</v>
      </c>
      <c r="C335" s="130" t="s">
        <v>892</v>
      </c>
      <c r="D335" s="130" t="s">
        <v>6</v>
      </c>
      <c r="E335">
        <v>5.85</v>
      </c>
      <c r="F335">
        <v>0</v>
      </c>
      <c r="G335">
        <v>253800</v>
      </c>
      <c r="H335">
        <v>1481</v>
      </c>
      <c r="I335">
        <v>4212</v>
      </c>
      <c r="J335">
        <v>18.29</v>
      </c>
      <c r="K335" s="130" t="s">
        <v>3446</v>
      </c>
      <c r="M335" s="130" t="s">
        <v>914</v>
      </c>
      <c r="N335">
        <v>0.32</v>
      </c>
      <c r="O335">
        <v>12.83</v>
      </c>
      <c r="P335">
        <v>16.05</v>
      </c>
      <c r="Q335">
        <v>12.68</v>
      </c>
      <c r="R335" s="130" t="s">
        <v>3404</v>
      </c>
      <c r="S335">
        <v>49.62</v>
      </c>
      <c r="T335" s="130"/>
      <c r="U335">
        <v>425</v>
      </c>
      <c r="V335">
        <v>382</v>
      </c>
      <c r="W335">
        <v>2.37</v>
      </c>
      <c r="X335" s="130"/>
    </row>
    <row r="336" spans="1:24" x14ac:dyDescent="0.25">
      <c r="A336" s="130" t="s">
        <v>474</v>
      </c>
      <c r="B336">
        <v>334</v>
      </c>
      <c r="C336" s="130" t="s">
        <v>892</v>
      </c>
      <c r="D336" s="130" t="s">
        <v>6</v>
      </c>
      <c r="E336">
        <v>5.15</v>
      </c>
      <c r="F336">
        <v>3.41</v>
      </c>
      <c r="G336">
        <v>37784800</v>
      </c>
      <c r="H336">
        <v>193202</v>
      </c>
      <c r="I336">
        <v>7600</v>
      </c>
      <c r="J336">
        <v>12.7</v>
      </c>
      <c r="K336" s="130" t="s">
        <v>1062</v>
      </c>
      <c r="M336" s="130" t="s">
        <v>914</v>
      </c>
      <c r="N336">
        <v>0.41</v>
      </c>
      <c r="O336">
        <v>3.81</v>
      </c>
      <c r="P336">
        <v>5.14</v>
      </c>
      <c r="Q336">
        <v>8.7200000000000006</v>
      </c>
      <c r="R336" s="130" t="s">
        <v>3646</v>
      </c>
      <c r="S336">
        <v>92.08</v>
      </c>
      <c r="T336" s="130"/>
      <c r="U336">
        <v>608</v>
      </c>
      <c r="V336">
        <v>623</v>
      </c>
      <c r="W336">
        <v>-1.26</v>
      </c>
      <c r="X336" s="130"/>
    </row>
    <row r="337" spans="1:24" x14ac:dyDescent="0.25">
      <c r="A337" s="130" t="s">
        <v>473</v>
      </c>
      <c r="B337">
        <v>335</v>
      </c>
      <c r="C337" s="130" t="s">
        <v>901</v>
      </c>
      <c r="D337" s="130" t="s">
        <v>6</v>
      </c>
      <c r="E337">
        <v>32</v>
      </c>
      <c r="F337">
        <v>0</v>
      </c>
      <c r="G337">
        <v>0</v>
      </c>
      <c r="H337">
        <v>0</v>
      </c>
      <c r="I337">
        <v>5334</v>
      </c>
      <c r="K337" s="130" t="s">
        <v>2759</v>
      </c>
      <c r="M337" s="130"/>
      <c r="N337">
        <v>0</v>
      </c>
      <c r="O337">
        <v>-2.54</v>
      </c>
      <c r="P337">
        <v>-8.2200000000000006</v>
      </c>
      <c r="Q337">
        <v>-71.84</v>
      </c>
      <c r="R337" s="130"/>
      <c r="S337">
        <v>12.16</v>
      </c>
      <c r="T337" s="130"/>
      <c r="X337" s="130"/>
    </row>
    <row r="338" spans="1:24" x14ac:dyDescent="0.25">
      <c r="A338" s="130" t="s">
        <v>472</v>
      </c>
      <c r="B338">
        <v>336</v>
      </c>
      <c r="C338" s="130" t="s">
        <v>901</v>
      </c>
      <c r="D338" s="130" t="s">
        <v>6</v>
      </c>
      <c r="E338">
        <v>5.4</v>
      </c>
      <c r="F338">
        <v>-0.92</v>
      </c>
      <c r="G338">
        <v>235300</v>
      </c>
      <c r="H338">
        <v>1280</v>
      </c>
      <c r="I338">
        <v>4428</v>
      </c>
      <c r="J338">
        <v>8.26</v>
      </c>
      <c r="K338" s="130" t="s">
        <v>1066</v>
      </c>
      <c r="M338" s="130" t="s">
        <v>1012</v>
      </c>
      <c r="N338">
        <v>0.65</v>
      </c>
      <c r="O338">
        <v>12.64</v>
      </c>
      <c r="P338">
        <v>14.01</v>
      </c>
      <c r="Q338">
        <v>6.06</v>
      </c>
      <c r="R338" s="130" t="s">
        <v>3382</v>
      </c>
      <c r="S338">
        <v>23.94</v>
      </c>
      <c r="T338" s="130"/>
      <c r="U338">
        <v>259</v>
      </c>
      <c r="V338">
        <v>184</v>
      </c>
      <c r="W338">
        <v>0.67</v>
      </c>
      <c r="X338" s="130"/>
    </row>
    <row r="339" spans="1:24" x14ac:dyDescent="0.25">
      <c r="A339" s="130" t="s">
        <v>471</v>
      </c>
      <c r="B339">
        <v>337</v>
      </c>
      <c r="C339" s="130" t="s">
        <v>892</v>
      </c>
      <c r="D339" s="130" t="s">
        <v>6</v>
      </c>
      <c r="E339">
        <v>54.5</v>
      </c>
      <c r="F339">
        <v>-0.91</v>
      </c>
      <c r="G339">
        <v>1523600</v>
      </c>
      <c r="H339">
        <v>83008</v>
      </c>
      <c r="I339">
        <v>50188</v>
      </c>
      <c r="J339">
        <v>62.45</v>
      </c>
      <c r="K339" s="130" t="s">
        <v>3408</v>
      </c>
      <c r="M339" s="130" t="s">
        <v>947</v>
      </c>
      <c r="N339">
        <v>0.87</v>
      </c>
      <c r="O339">
        <v>5</v>
      </c>
      <c r="P339">
        <v>6.12</v>
      </c>
      <c r="Q339">
        <v>-0.35</v>
      </c>
      <c r="R339" s="130" t="s">
        <v>957</v>
      </c>
      <c r="S339">
        <v>45.12</v>
      </c>
      <c r="T339" s="130"/>
      <c r="U339">
        <v>921</v>
      </c>
      <c r="V339">
        <v>914</v>
      </c>
      <c r="W339">
        <v>6.96</v>
      </c>
      <c r="X339" s="130"/>
    </row>
    <row r="340" spans="1:24" x14ac:dyDescent="0.25">
      <c r="A340" s="130" t="s">
        <v>470</v>
      </c>
      <c r="B340">
        <v>338</v>
      </c>
      <c r="C340" s="130" t="s">
        <v>892</v>
      </c>
      <c r="D340" s="130" t="s">
        <v>6</v>
      </c>
      <c r="E340">
        <v>191</v>
      </c>
      <c r="F340">
        <v>-0.26</v>
      </c>
      <c r="G340">
        <v>100</v>
      </c>
      <c r="H340">
        <v>19</v>
      </c>
      <c r="I340">
        <v>3056</v>
      </c>
      <c r="J340">
        <v>127.1</v>
      </c>
      <c r="K340" s="130" t="s">
        <v>3272</v>
      </c>
      <c r="M340" s="130" t="s">
        <v>982</v>
      </c>
      <c r="N340">
        <v>1.5</v>
      </c>
      <c r="O340">
        <v>-1.1299999999999999</v>
      </c>
      <c r="P340">
        <v>1.69</v>
      </c>
      <c r="Q340">
        <v>-12.74</v>
      </c>
      <c r="R340" s="130" t="s">
        <v>1075</v>
      </c>
      <c r="S340">
        <v>39.86</v>
      </c>
      <c r="T340" s="130"/>
      <c r="U340">
        <v>1063</v>
      </c>
      <c r="W340">
        <v>-14.8</v>
      </c>
      <c r="X340" s="130"/>
    </row>
    <row r="341" spans="1:24" x14ac:dyDescent="0.25">
      <c r="A341" s="130" t="s">
        <v>469</v>
      </c>
      <c r="B341">
        <v>339</v>
      </c>
      <c r="C341" s="130" t="s">
        <v>892</v>
      </c>
      <c r="D341" s="130" t="s">
        <v>6</v>
      </c>
      <c r="E341">
        <v>0.68</v>
      </c>
      <c r="F341">
        <v>1.49</v>
      </c>
      <c r="G341">
        <v>31344600</v>
      </c>
      <c r="H341">
        <v>21343</v>
      </c>
      <c r="I341">
        <v>3680</v>
      </c>
      <c r="K341" s="130" t="s">
        <v>906</v>
      </c>
      <c r="M341" s="130"/>
      <c r="N341">
        <v>0</v>
      </c>
      <c r="O341">
        <v>-11.09</v>
      </c>
      <c r="P341">
        <v>-20.56</v>
      </c>
      <c r="Q341">
        <v>21.12</v>
      </c>
      <c r="R341" s="130"/>
      <c r="S341">
        <v>34.44</v>
      </c>
      <c r="T341" s="130"/>
      <c r="X341" s="130"/>
    </row>
    <row r="342" spans="1:24" x14ac:dyDescent="0.25">
      <c r="A342" s="130" t="s">
        <v>468</v>
      </c>
      <c r="B342">
        <v>340</v>
      </c>
      <c r="C342" s="130" t="s">
        <v>892</v>
      </c>
      <c r="D342" s="130" t="s">
        <v>6</v>
      </c>
      <c r="E342">
        <v>21.6</v>
      </c>
      <c r="F342">
        <v>-1.37</v>
      </c>
      <c r="G342">
        <v>3363900</v>
      </c>
      <c r="H342">
        <v>72790</v>
      </c>
      <c r="I342">
        <v>19325</v>
      </c>
      <c r="K342" s="130" t="s">
        <v>3647</v>
      </c>
      <c r="M342" s="130"/>
      <c r="N342">
        <v>0</v>
      </c>
      <c r="O342">
        <v>-0.45</v>
      </c>
      <c r="P342">
        <v>-2.1800000000000002</v>
      </c>
      <c r="Q342">
        <v>-25.36</v>
      </c>
      <c r="R342" s="130"/>
      <c r="S342">
        <v>49.49</v>
      </c>
      <c r="T342" s="130"/>
      <c r="X342" s="130"/>
    </row>
    <row r="343" spans="1:24" x14ac:dyDescent="0.25">
      <c r="A343" s="130" t="s">
        <v>467</v>
      </c>
      <c r="B343">
        <v>341</v>
      </c>
      <c r="C343" s="130" t="s">
        <v>901</v>
      </c>
      <c r="D343" s="130" t="s">
        <v>6</v>
      </c>
      <c r="E343">
        <v>48.75</v>
      </c>
      <c r="F343">
        <v>0</v>
      </c>
      <c r="G343">
        <v>1984100</v>
      </c>
      <c r="H343">
        <v>96801</v>
      </c>
      <c r="I343">
        <v>234000</v>
      </c>
      <c r="J343">
        <v>34.81</v>
      </c>
      <c r="K343" s="130" t="s">
        <v>3648</v>
      </c>
      <c r="M343" s="130" t="s">
        <v>913</v>
      </c>
      <c r="N343">
        <v>1.4</v>
      </c>
      <c r="O343">
        <v>12.93</v>
      </c>
      <c r="P343">
        <v>31.35</v>
      </c>
      <c r="Q343">
        <v>2.71</v>
      </c>
      <c r="R343" s="130" t="s">
        <v>3274</v>
      </c>
      <c r="S343">
        <v>6.92</v>
      </c>
      <c r="T343" s="130"/>
      <c r="U343">
        <v>459</v>
      </c>
      <c r="V343">
        <v>540</v>
      </c>
      <c r="W343">
        <v>8.68</v>
      </c>
      <c r="X343" s="130"/>
    </row>
    <row r="344" spans="1:24" x14ac:dyDescent="0.25">
      <c r="A344" s="130" t="s">
        <v>466</v>
      </c>
      <c r="B344">
        <v>342</v>
      </c>
      <c r="C344" s="130" t="s">
        <v>892</v>
      </c>
      <c r="D344" s="130" t="s">
        <v>6</v>
      </c>
      <c r="E344">
        <v>6.7</v>
      </c>
      <c r="F344">
        <v>0</v>
      </c>
      <c r="G344">
        <v>68200</v>
      </c>
      <c r="H344">
        <v>456</v>
      </c>
      <c r="I344">
        <v>1849</v>
      </c>
      <c r="K344" s="130" t="s">
        <v>3418</v>
      </c>
      <c r="M344" s="130"/>
      <c r="N344">
        <v>0</v>
      </c>
      <c r="O344">
        <v>-4.66</v>
      </c>
      <c r="P344">
        <v>-25.82</v>
      </c>
      <c r="Q344">
        <v>-2.5299999999999998</v>
      </c>
      <c r="R344" s="130"/>
      <c r="S344">
        <v>49.05</v>
      </c>
      <c r="T344" s="130"/>
      <c r="X344" s="130"/>
    </row>
    <row r="345" spans="1:24" x14ac:dyDescent="0.25">
      <c r="A345" s="130" t="s">
        <v>465</v>
      </c>
      <c r="B345">
        <v>343</v>
      </c>
      <c r="C345" s="130" t="s">
        <v>901</v>
      </c>
      <c r="D345" s="130" t="s">
        <v>6</v>
      </c>
      <c r="E345">
        <v>25.25</v>
      </c>
      <c r="F345">
        <v>1</v>
      </c>
      <c r="G345">
        <v>100</v>
      </c>
      <c r="H345">
        <v>3</v>
      </c>
      <c r="I345">
        <v>679</v>
      </c>
      <c r="K345" s="130" t="s">
        <v>955</v>
      </c>
      <c r="L345">
        <v>0.93</v>
      </c>
      <c r="M345" s="130"/>
      <c r="N345">
        <v>0</v>
      </c>
      <c r="O345">
        <v>-9.6199999999999992</v>
      </c>
      <c r="P345">
        <v>-17.37</v>
      </c>
      <c r="Q345">
        <v>-272.25</v>
      </c>
      <c r="R345" s="130"/>
      <c r="S345">
        <v>38.729999999999997</v>
      </c>
      <c r="T345" s="130"/>
      <c r="X345" s="130"/>
    </row>
    <row r="346" spans="1:24" x14ac:dyDescent="0.25">
      <c r="A346" s="130" t="s">
        <v>464</v>
      </c>
      <c r="B346">
        <v>344</v>
      </c>
      <c r="C346" s="130" t="s">
        <v>892</v>
      </c>
      <c r="D346" s="130" t="s">
        <v>6</v>
      </c>
      <c r="E346">
        <v>1.85</v>
      </c>
      <c r="F346">
        <v>0.54</v>
      </c>
      <c r="G346">
        <v>9400</v>
      </c>
      <c r="H346">
        <v>17</v>
      </c>
      <c r="I346">
        <v>1446</v>
      </c>
      <c r="K346" s="130" t="s">
        <v>1066</v>
      </c>
      <c r="M346" s="130"/>
      <c r="N346">
        <v>0</v>
      </c>
      <c r="O346">
        <v>-8.0399999999999991</v>
      </c>
      <c r="P346">
        <v>-9.5399999999999991</v>
      </c>
      <c r="Q346">
        <v>-26.79</v>
      </c>
      <c r="R346" s="130"/>
      <c r="S346">
        <v>12.27</v>
      </c>
      <c r="T346" s="130"/>
      <c r="X346" s="130"/>
    </row>
    <row r="347" spans="1:24" x14ac:dyDescent="0.25">
      <c r="A347" s="130" t="s">
        <v>463</v>
      </c>
      <c r="B347">
        <v>345</v>
      </c>
      <c r="C347" s="130" t="s">
        <v>892</v>
      </c>
      <c r="D347" s="130" t="s">
        <v>6</v>
      </c>
      <c r="E347">
        <v>7.4</v>
      </c>
      <c r="F347">
        <v>1.37</v>
      </c>
      <c r="G347">
        <v>100</v>
      </c>
      <c r="H347">
        <v>1</v>
      </c>
      <c r="I347">
        <v>1372</v>
      </c>
      <c r="J347">
        <v>6.65</v>
      </c>
      <c r="K347" s="130" t="s">
        <v>927</v>
      </c>
      <c r="M347" s="130" t="s">
        <v>931</v>
      </c>
      <c r="N347">
        <v>1.1100000000000001</v>
      </c>
      <c r="O347">
        <v>12.46</v>
      </c>
      <c r="P347">
        <v>14.67</v>
      </c>
      <c r="Q347">
        <v>34.299999999999997</v>
      </c>
      <c r="R347" s="130" t="s">
        <v>3492</v>
      </c>
      <c r="S347">
        <v>33.619999999999997</v>
      </c>
      <c r="T347" s="130"/>
      <c r="U347">
        <v>213</v>
      </c>
      <c r="V347">
        <v>161</v>
      </c>
      <c r="W347">
        <v>-0.04</v>
      </c>
      <c r="X347" s="130"/>
    </row>
    <row r="348" spans="1:24" x14ac:dyDescent="0.25">
      <c r="A348" s="130" t="s">
        <v>462</v>
      </c>
      <c r="B348">
        <v>346</v>
      </c>
      <c r="C348" s="130" t="s">
        <v>892</v>
      </c>
      <c r="D348" s="130" t="s">
        <v>82</v>
      </c>
      <c r="E348">
        <v>0.01</v>
      </c>
      <c r="F348">
        <v>0</v>
      </c>
      <c r="G348">
        <v>0</v>
      </c>
      <c r="H348">
        <v>0</v>
      </c>
      <c r="I348">
        <v>857</v>
      </c>
      <c r="K348" s="130" t="s">
        <v>947</v>
      </c>
      <c r="L348">
        <v>0.44</v>
      </c>
      <c r="M348" s="130"/>
      <c r="N348">
        <v>0</v>
      </c>
      <c r="O348">
        <v>-2.21</v>
      </c>
      <c r="P348">
        <v>-4.59</v>
      </c>
      <c r="Q348">
        <v>-4.7</v>
      </c>
      <c r="R348" s="130"/>
      <c r="S348">
        <v>42.47</v>
      </c>
      <c r="T348" s="130"/>
      <c r="X348" s="130"/>
    </row>
    <row r="349" spans="1:24" x14ac:dyDescent="0.25">
      <c r="A349" s="130" t="s">
        <v>461</v>
      </c>
      <c r="B349">
        <v>347</v>
      </c>
      <c r="C349" s="130" t="s">
        <v>892</v>
      </c>
      <c r="D349" s="130" t="s">
        <v>6</v>
      </c>
      <c r="E349">
        <v>5.2</v>
      </c>
      <c r="F349">
        <v>0.97</v>
      </c>
      <c r="G349">
        <v>594800</v>
      </c>
      <c r="H349">
        <v>3094</v>
      </c>
      <c r="I349">
        <v>998</v>
      </c>
      <c r="J349">
        <v>15.29</v>
      </c>
      <c r="K349" s="130" t="s">
        <v>2720</v>
      </c>
      <c r="L349">
        <v>1.43</v>
      </c>
      <c r="M349" s="130"/>
      <c r="N349">
        <v>0.34</v>
      </c>
      <c r="O349">
        <v>6.56</v>
      </c>
      <c r="P349">
        <v>12.35</v>
      </c>
      <c r="Q349">
        <v>-1.69</v>
      </c>
      <c r="R349" s="130" t="s">
        <v>3575</v>
      </c>
      <c r="S349">
        <v>55.52</v>
      </c>
      <c r="T349" s="130"/>
      <c r="U349">
        <v>445</v>
      </c>
      <c r="V349">
        <v>526</v>
      </c>
      <c r="W349">
        <v>0.34</v>
      </c>
      <c r="X349" s="130"/>
    </row>
    <row r="350" spans="1:24" x14ac:dyDescent="0.25">
      <c r="A350" s="130" t="s">
        <v>460</v>
      </c>
      <c r="B350">
        <v>348</v>
      </c>
      <c r="C350" s="130" t="s">
        <v>892</v>
      </c>
      <c r="D350" s="130" t="s">
        <v>6</v>
      </c>
      <c r="E350">
        <v>14.3</v>
      </c>
      <c r="F350">
        <v>0</v>
      </c>
      <c r="G350">
        <v>1133800</v>
      </c>
      <c r="H350">
        <v>16126</v>
      </c>
      <c r="I350">
        <v>25062</v>
      </c>
      <c r="K350" s="130" t="s">
        <v>949</v>
      </c>
      <c r="M350" s="130"/>
      <c r="N350">
        <v>0</v>
      </c>
      <c r="O350">
        <v>2.38</v>
      </c>
      <c r="P350">
        <v>-0.91</v>
      </c>
      <c r="Q350">
        <v>-2.13</v>
      </c>
      <c r="R350" s="130"/>
      <c r="S350">
        <v>46.34</v>
      </c>
      <c r="T350" s="130"/>
      <c r="X350" s="130"/>
    </row>
    <row r="351" spans="1:24" x14ac:dyDescent="0.25">
      <c r="A351" s="130" t="s">
        <v>459</v>
      </c>
      <c r="B351">
        <v>349</v>
      </c>
      <c r="C351" s="130" t="s">
        <v>901</v>
      </c>
      <c r="D351" s="130" t="s">
        <v>6</v>
      </c>
      <c r="E351">
        <v>12.3</v>
      </c>
      <c r="F351">
        <v>2.5</v>
      </c>
      <c r="G351">
        <v>386800</v>
      </c>
      <c r="H351">
        <v>4728</v>
      </c>
      <c r="I351">
        <v>7021</v>
      </c>
      <c r="J351">
        <v>10.17</v>
      </c>
      <c r="K351" s="130" t="s">
        <v>998</v>
      </c>
      <c r="L351">
        <v>3.15</v>
      </c>
      <c r="M351" s="130" t="s">
        <v>939</v>
      </c>
      <c r="N351">
        <v>1.21</v>
      </c>
      <c r="O351">
        <v>5.37</v>
      </c>
      <c r="P351">
        <v>15.05</v>
      </c>
      <c r="Q351">
        <v>24.83</v>
      </c>
      <c r="R351" s="130" t="s">
        <v>1031</v>
      </c>
      <c r="S351">
        <v>16.75</v>
      </c>
      <c r="T351" s="130"/>
      <c r="U351">
        <v>270</v>
      </c>
      <c r="V351">
        <v>487</v>
      </c>
      <c r="W351">
        <v>-2.2799999999999998</v>
      </c>
      <c r="X351" s="130"/>
    </row>
    <row r="352" spans="1:24" x14ac:dyDescent="0.25">
      <c r="A352" s="130" t="s">
        <v>458</v>
      </c>
      <c r="B352">
        <v>350</v>
      </c>
      <c r="C352" s="130" t="s">
        <v>892</v>
      </c>
      <c r="D352" s="130" t="s">
        <v>6</v>
      </c>
      <c r="E352">
        <v>9.3000000000000007</v>
      </c>
      <c r="F352">
        <v>-1.06</v>
      </c>
      <c r="G352">
        <v>2204500</v>
      </c>
      <c r="H352">
        <v>20579</v>
      </c>
      <c r="I352">
        <v>7440</v>
      </c>
      <c r="J352">
        <v>16.52</v>
      </c>
      <c r="K352" s="130" t="s">
        <v>3274</v>
      </c>
      <c r="M352" s="130" t="s">
        <v>931</v>
      </c>
      <c r="N352">
        <v>0.56000000000000005</v>
      </c>
      <c r="O352">
        <v>11.88</v>
      </c>
      <c r="P352">
        <v>12.43</v>
      </c>
      <c r="Q352">
        <v>13.73</v>
      </c>
      <c r="R352" s="130" t="s">
        <v>3480</v>
      </c>
      <c r="S352">
        <v>42.76</v>
      </c>
      <c r="T352" s="130"/>
      <c r="U352">
        <v>463</v>
      </c>
      <c r="V352">
        <v>371</v>
      </c>
      <c r="W352">
        <v>-1.04</v>
      </c>
      <c r="X352" s="130"/>
    </row>
    <row r="353" spans="1:24" x14ac:dyDescent="0.25">
      <c r="A353" s="130" t="s">
        <v>457</v>
      </c>
      <c r="B353">
        <v>351</v>
      </c>
      <c r="C353" s="130" t="s">
        <v>901</v>
      </c>
      <c r="D353" s="130" t="s">
        <v>6</v>
      </c>
      <c r="E353">
        <v>7.3</v>
      </c>
      <c r="F353">
        <v>-0.68</v>
      </c>
      <c r="G353">
        <v>114800</v>
      </c>
      <c r="H353">
        <v>834</v>
      </c>
      <c r="I353">
        <v>5016</v>
      </c>
      <c r="K353" s="130" t="s">
        <v>1016</v>
      </c>
      <c r="M353" s="130"/>
      <c r="N353">
        <v>0</v>
      </c>
      <c r="O353">
        <v>-15.51</v>
      </c>
      <c r="P353">
        <v>-25.09</v>
      </c>
      <c r="Q353">
        <v>10.48</v>
      </c>
      <c r="R353" s="130"/>
      <c r="S353">
        <v>22.71</v>
      </c>
      <c r="T353" s="130"/>
      <c r="X353" s="130"/>
    </row>
    <row r="354" spans="1:24" x14ac:dyDescent="0.25">
      <c r="A354" s="130" t="s">
        <v>456</v>
      </c>
      <c r="B354">
        <v>352</v>
      </c>
      <c r="C354" s="130" t="s">
        <v>892</v>
      </c>
      <c r="D354" s="130" t="s">
        <v>6</v>
      </c>
      <c r="E354">
        <v>14.6</v>
      </c>
      <c r="F354">
        <v>2.1</v>
      </c>
      <c r="G354">
        <v>3640900</v>
      </c>
      <c r="H354">
        <v>52827</v>
      </c>
      <c r="I354">
        <v>6964</v>
      </c>
      <c r="J354">
        <v>6.03</v>
      </c>
      <c r="K354" s="130" t="s">
        <v>1011</v>
      </c>
      <c r="M354" s="130" t="s">
        <v>913</v>
      </c>
      <c r="N354">
        <v>2.42</v>
      </c>
      <c r="O354">
        <v>24.01</v>
      </c>
      <c r="P354">
        <v>31.31</v>
      </c>
      <c r="Q354">
        <v>21.75</v>
      </c>
      <c r="R354" s="130" t="s">
        <v>3649</v>
      </c>
      <c r="S354">
        <v>87.47</v>
      </c>
      <c r="T354" s="130"/>
      <c r="U354">
        <v>63</v>
      </c>
      <c r="V354">
        <v>40</v>
      </c>
      <c r="W354">
        <v>0.35</v>
      </c>
      <c r="X354" s="130"/>
    </row>
    <row r="355" spans="1:24" x14ac:dyDescent="0.25">
      <c r="A355" s="130" t="s">
        <v>455</v>
      </c>
      <c r="B355">
        <v>353</v>
      </c>
      <c r="C355" s="130" t="s">
        <v>901</v>
      </c>
      <c r="D355" s="130" t="s">
        <v>6</v>
      </c>
      <c r="E355">
        <v>6.35</v>
      </c>
      <c r="F355">
        <v>0</v>
      </c>
      <c r="G355">
        <v>682200</v>
      </c>
      <c r="H355">
        <v>4331</v>
      </c>
      <c r="I355">
        <v>3020</v>
      </c>
      <c r="J355">
        <v>9.57</v>
      </c>
      <c r="K355" s="130" t="s">
        <v>983</v>
      </c>
      <c r="M355" s="130"/>
      <c r="N355">
        <v>0.66</v>
      </c>
      <c r="O355">
        <v>8.01</v>
      </c>
      <c r="P355">
        <v>10.51</v>
      </c>
      <c r="Q355">
        <v>207.55</v>
      </c>
      <c r="R355" s="130"/>
      <c r="S355">
        <v>76.69</v>
      </c>
      <c r="T355" s="130"/>
      <c r="U355">
        <v>370</v>
      </c>
      <c r="V355">
        <v>342</v>
      </c>
      <c r="W355">
        <v>0.19</v>
      </c>
      <c r="X355" s="130"/>
    </row>
    <row r="356" spans="1:24" x14ac:dyDescent="0.25">
      <c r="A356" s="130" t="s">
        <v>454</v>
      </c>
      <c r="B356">
        <v>354</v>
      </c>
      <c r="C356" s="130" t="s">
        <v>892</v>
      </c>
      <c r="D356" s="130" t="s">
        <v>6</v>
      </c>
      <c r="E356">
        <v>45.25</v>
      </c>
      <c r="F356">
        <v>-0.55000000000000004</v>
      </c>
      <c r="G356">
        <v>5713700</v>
      </c>
      <c r="H356">
        <v>260768</v>
      </c>
      <c r="I356">
        <v>39452</v>
      </c>
      <c r="J356">
        <v>24.54</v>
      </c>
      <c r="K356" s="130" t="s">
        <v>3522</v>
      </c>
      <c r="M356" s="130" t="s">
        <v>2759</v>
      </c>
      <c r="N356">
        <v>1.84</v>
      </c>
      <c r="O356">
        <v>16.97</v>
      </c>
      <c r="P356">
        <v>23.29</v>
      </c>
      <c r="Q356">
        <v>12.13</v>
      </c>
      <c r="R356" s="130" t="s">
        <v>2976</v>
      </c>
      <c r="S356">
        <v>38.93</v>
      </c>
      <c r="T356" s="130"/>
      <c r="U356">
        <v>409</v>
      </c>
      <c r="V356">
        <v>393</v>
      </c>
      <c r="W356">
        <v>1.72</v>
      </c>
      <c r="X356" s="130"/>
    </row>
    <row r="357" spans="1:24" x14ac:dyDescent="0.25">
      <c r="A357" s="130" t="s">
        <v>2295</v>
      </c>
      <c r="B357">
        <v>355</v>
      </c>
      <c r="C357" s="130" t="s">
        <v>895</v>
      </c>
      <c r="D357" s="130" t="s">
        <v>6</v>
      </c>
      <c r="E357">
        <v>1.99</v>
      </c>
      <c r="F357">
        <v>0.51</v>
      </c>
      <c r="G357">
        <v>3971500</v>
      </c>
      <c r="H357">
        <v>7889</v>
      </c>
      <c r="I357">
        <v>0</v>
      </c>
      <c r="K357" s="130" t="s">
        <v>911</v>
      </c>
      <c r="M357" s="130" t="s">
        <v>911</v>
      </c>
      <c r="N357">
        <v>0</v>
      </c>
      <c r="O357">
        <v>6</v>
      </c>
      <c r="P357">
        <v>6.58</v>
      </c>
      <c r="Q357">
        <v>7.25</v>
      </c>
      <c r="R357" s="130" t="s">
        <v>911</v>
      </c>
      <c r="S357">
        <v>41.3</v>
      </c>
      <c r="T357" s="130"/>
      <c r="X357" s="130"/>
    </row>
    <row r="358" spans="1:24" x14ac:dyDescent="0.25">
      <c r="A358" s="130" t="s">
        <v>453</v>
      </c>
      <c r="B358">
        <v>356</v>
      </c>
      <c r="C358" s="130" t="s">
        <v>892</v>
      </c>
      <c r="D358" s="130" t="s">
        <v>6</v>
      </c>
      <c r="E358">
        <v>0.59</v>
      </c>
      <c r="F358">
        <v>0</v>
      </c>
      <c r="G358">
        <v>2801700</v>
      </c>
      <c r="H358">
        <v>1657</v>
      </c>
      <c r="I358">
        <v>974</v>
      </c>
      <c r="K358" s="130" t="s">
        <v>1065</v>
      </c>
      <c r="M358" s="130"/>
      <c r="N358">
        <v>0</v>
      </c>
      <c r="O358">
        <v>-0.91</v>
      </c>
      <c r="P358">
        <v>-3.97</v>
      </c>
      <c r="Q358">
        <v>-1761.63</v>
      </c>
      <c r="R358" s="130"/>
      <c r="S358">
        <v>63.59</v>
      </c>
      <c r="T358" s="130"/>
      <c r="X358" s="130"/>
    </row>
    <row r="359" spans="1:24" x14ac:dyDescent="0.25">
      <c r="A359" s="130" t="s">
        <v>452</v>
      </c>
      <c r="B359">
        <v>357</v>
      </c>
      <c r="C359" s="130" t="s">
        <v>892</v>
      </c>
      <c r="D359" s="130" t="s">
        <v>6</v>
      </c>
      <c r="E359">
        <v>275</v>
      </c>
      <c r="F359">
        <v>2.61</v>
      </c>
      <c r="G359">
        <v>56700</v>
      </c>
      <c r="H359">
        <v>15460</v>
      </c>
      <c r="I359">
        <v>5747</v>
      </c>
      <c r="J359">
        <v>8.41</v>
      </c>
      <c r="K359" s="130" t="s">
        <v>1002</v>
      </c>
      <c r="M359" s="130" t="s">
        <v>930</v>
      </c>
      <c r="N359">
        <v>32.68</v>
      </c>
      <c r="O359">
        <v>10.06</v>
      </c>
      <c r="P359">
        <v>12.09</v>
      </c>
      <c r="Q359">
        <v>4.22</v>
      </c>
      <c r="R359" s="130" t="s">
        <v>3400</v>
      </c>
      <c r="S359">
        <v>22.01</v>
      </c>
      <c r="T359" s="130"/>
      <c r="U359">
        <v>306</v>
      </c>
      <c r="V359">
        <v>255</v>
      </c>
      <c r="W359">
        <v>-7.0000000000000007E-2</v>
      </c>
      <c r="X359" s="130"/>
    </row>
    <row r="360" spans="1:24" x14ac:dyDescent="0.25">
      <c r="A360" s="130" t="s">
        <v>451</v>
      </c>
      <c r="B360">
        <v>358</v>
      </c>
      <c r="C360" s="130" t="s">
        <v>901</v>
      </c>
      <c r="D360" s="130" t="s">
        <v>6</v>
      </c>
      <c r="E360">
        <v>23.2</v>
      </c>
      <c r="F360">
        <v>0</v>
      </c>
      <c r="G360">
        <v>65900</v>
      </c>
      <c r="H360">
        <v>1534</v>
      </c>
      <c r="I360">
        <v>2914</v>
      </c>
      <c r="J360">
        <v>10.84</v>
      </c>
      <c r="K360" s="130" t="s">
        <v>2973</v>
      </c>
      <c r="M360" s="130" t="s">
        <v>946</v>
      </c>
      <c r="N360">
        <v>2.14</v>
      </c>
      <c r="O360">
        <v>23.91</v>
      </c>
      <c r="P360">
        <v>25.13</v>
      </c>
      <c r="Q360">
        <v>22.21</v>
      </c>
      <c r="R360" s="130" t="s">
        <v>3650</v>
      </c>
      <c r="S360">
        <v>34.119999999999997</v>
      </c>
      <c r="T360" s="130"/>
      <c r="U360">
        <v>182</v>
      </c>
      <c r="V360">
        <v>136</v>
      </c>
      <c r="W360">
        <v>-1.49</v>
      </c>
      <c r="X360" s="130"/>
    </row>
    <row r="361" spans="1:24" x14ac:dyDescent="0.25">
      <c r="A361" s="130" t="s">
        <v>450</v>
      </c>
      <c r="B361">
        <v>359</v>
      </c>
      <c r="C361" s="130" t="s">
        <v>892</v>
      </c>
      <c r="D361" s="130" t="s">
        <v>6</v>
      </c>
      <c r="E361">
        <v>9.85</v>
      </c>
      <c r="F361">
        <v>0.51</v>
      </c>
      <c r="G361">
        <v>14936200</v>
      </c>
      <c r="H361">
        <v>148678</v>
      </c>
      <c r="I361">
        <v>4348</v>
      </c>
      <c r="J361">
        <v>17.350000000000001</v>
      </c>
      <c r="K361" s="130" t="s">
        <v>3490</v>
      </c>
      <c r="M361" s="130" t="s">
        <v>913</v>
      </c>
      <c r="N361">
        <v>0.56999999999999995</v>
      </c>
      <c r="O361">
        <v>8.41</v>
      </c>
      <c r="P361">
        <v>13.95</v>
      </c>
      <c r="Q361">
        <v>4.21</v>
      </c>
      <c r="R361" s="130" t="s">
        <v>3494</v>
      </c>
      <c r="S361">
        <v>44.16</v>
      </c>
      <c r="T361" s="130"/>
      <c r="U361">
        <v>441</v>
      </c>
      <c r="V361">
        <v>485</v>
      </c>
      <c r="W361">
        <v>-0.15</v>
      </c>
      <c r="X361" s="130"/>
    </row>
    <row r="362" spans="1:24" x14ac:dyDescent="0.25">
      <c r="A362" s="130" t="s">
        <v>449</v>
      </c>
      <c r="B362">
        <v>360</v>
      </c>
      <c r="C362" s="130" t="s">
        <v>901</v>
      </c>
      <c r="D362" s="130" t="s">
        <v>6</v>
      </c>
      <c r="E362">
        <v>3.22</v>
      </c>
      <c r="F362">
        <v>0</v>
      </c>
      <c r="G362">
        <v>1130700</v>
      </c>
      <c r="H362">
        <v>3609</v>
      </c>
      <c r="I362">
        <v>1288</v>
      </c>
      <c r="J362">
        <v>14.16</v>
      </c>
      <c r="K362" s="130" t="s">
        <v>3376</v>
      </c>
      <c r="M362" s="130" t="s">
        <v>899</v>
      </c>
      <c r="N362">
        <v>0.23</v>
      </c>
      <c r="O362">
        <v>19.14</v>
      </c>
      <c r="P362">
        <v>19.100000000000001</v>
      </c>
      <c r="Q362">
        <v>13.35</v>
      </c>
      <c r="R362" s="130" t="s">
        <v>3424</v>
      </c>
      <c r="S362">
        <v>24.95</v>
      </c>
      <c r="T362" s="130"/>
      <c r="U362">
        <v>303</v>
      </c>
      <c r="V362">
        <v>228</v>
      </c>
      <c r="W362">
        <v>0.45</v>
      </c>
      <c r="X362" s="130"/>
    </row>
    <row r="363" spans="1:24" x14ac:dyDescent="0.25">
      <c r="A363" s="130" t="s">
        <v>841</v>
      </c>
      <c r="B363">
        <v>361</v>
      </c>
      <c r="C363" s="130" t="s">
        <v>895</v>
      </c>
      <c r="D363" s="130" t="s">
        <v>6</v>
      </c>
      <c r="E363">
        <v>8.0500000000000007</v>
      </c>
      <c r="F363">
        <v>0.63</v>
      </c>
      <c r="G363">
        <v>4730500</v>
      </c>
      <c r="H363">
        <v>38186</v>
      </c>
      <c r="I363">
        <v>7527</v>
      </c>
      <c r="J363">
        <v>43.27</v>
      </c>
      <c r="K363" s="130" t="s">
        <v>3363</v>
      </c>
      <c r="L363">
        <v>0.51</v>
      </c>
      <c r="M363" s="130" t="s">
        <v>945</v>
      </c>
      <c r="N363">
        <v>0.19</v>
      </c>
      <c r="O363">
        <v>9.09</v>
      </c>
      <c r="P363">
        <v>11.54</v>
      </c>
      <c r="Q363">
        <v>34.43</v>
      </c>
      <c r="R363" s="130" t="s">
        <v>1009</v>
      </c>
      <c r="S363">
        <v>35.909999999999997</v>
      </c>
      <c r="T363" s="130"/>
      <c r="U363">
        <v>716</v>
      </c>
      <c r="V363">
        <v>685</v>
      </c>
      <c r="X363" s="130"/>
    </row>
    <row r="364" spans="1:24" x14ac:dyDescent="0.25">
      <c r="A364" s="130" t="s">
        <v>448</v>
      </c>
      <c r="B364">
        <v>362</v>
      </c>
      <c r="C364" s="130" t="s">
        <v>892</v>
      </c>
      <c r="D364" s="130" t="s">
        <v>6</v>
      </c>
      <c r="E364">
        <v>0.57999999999999996</v>
      </c>
      <c r="F364">
        <v>1.75</v>
      </c>
      <c r="G364">
        <v>3324500</v>
      </c>
      <c r="H364">
        <v>1928</v>
      </c>
      <c r="I364">
        <v>1452</v>
      </c>
      <c r="K364" s="130" t="s">
        <v>1061</v>
      </c>
      <c r="M364" s="130"/>
      <c r="N364">
        <v>0</v>
      </c>
      <c r="O364">
        <v>1.35</v>
      </c>
      <c r="P364">
        <v>-5.77</v>
      </c>
      <c r="Q364">
        <v>-10.79</v>
      </c>
      <c r="R364" s="130"/>
      <c r="S364">
        <v>53.8</v>
      </c>
      <c r="T364" s="130"/>
      <c r="X364" s="130"/>
    </row>
    <row r="365" spans="1:24" x14ac:dyDescent="0.25">
      <c r="A365" s="130" t="s">
        <v>447</v>
      </c>
      <c r="B365">
        <v>363</v>
      </c>
      <c r="C365" s="130" t="s">
        <v>892</v>
      </c>
      <c r="D365" s="130" t="s">
        <v>6</v>
      </c>
      <c r="E365">
        <v>1.54</v>
      </c>
      <c r="F365">
        <v>0</v>
      </c>
      <c r="G365">
        <v>5748300</v>
      </c>
      <c r="H365">
        <v>8918</v>
      </c>
      <c r="I365">
        <v>7130</v>
      </c>
      <c r="K365" s="130" t="s">
        <v>1048</v>
      </c>
      <c r="M365" s="130"/>
      <c r="N365">
        <v>0</v>
      </c>
      <c r="O365">
        <v>1.07</v>
      </c>
      <c r="P365">
        <v>-2.25</v>
      </c>
      <c r="Q365">
        <v>1.65</v>
      </c>
      <c r="R365" s="130" t="s">
        <v>931</v>
      </c>
      <c r="S365">
        <v>31.1</v>
      </c>
      <c r="T365" s="130"/>
      <c r="X365" s="130"/>
    </row>
    <row r="366" spans="1:24" x14ac:dyDescent="0.25">
      <c r="A366" s="130" t="s">
        <v>446</v>
      </c>
      <c r="B366">
        <v>364</v>
      </c>
      <c r="C366" s="130" t="s">
        <v>892</v>
      </c>
      <c r="D366" s="130" t="s">
        <v>6</v>
      </c>
      <c r="E366">
        <v>33.5</v>
      </c>
      <c r="F366">
        <v>0.75</v>
      </c>
      <c r="G366">
        <v>8073500</v>
      </c>
      <c r="H366">
        <v>269736</v>
      </c>
      <c r="I366">
        <v>174168</v>
      </c>
      <c r="K366" s="130" t="s">
        <v>2749</v>
      </c>
      <c r="M366" s="130"/>
      <c r="N366">
        <v>0</v>
      </c>
      <c r="O366">
        <v>-4.9400000000000004</v>
      </c>
      <c r="P366">
        <v>-35.79</v>
      </c>
      <c r="Q366">
        <v>-42.07</v>
      </c>
      <c r="R366" s="130"/>
      <c r="S366">
        <v>61.42</v>
      </c>
      <c r="T366" s="130"/>
      <c r="X366" s="130"/>
    </row>
    <row r="367" spans="1:24" x14ac:dyDescent="0.25">
      <c r="A367" s="130" t="s">
        <v>445</v>
      </c>
      <c r="B367">
        <v>365</v>
      </c>
      <c r="C367" s="130" t="s">
        <v>901</v>
      </c>
      <c r="D367" s="130" t="s">
        <v>6</v>
      </c>
      <c r="E367">
        <v>1.22</v>
      </c>
      <c r="F367">
        <v>0.83</v>
      </c>
      <c r="G367">
        <v>166500</v>
      </c>
      <c r="H367">
        <v>202</v>
      </c>
      <c r="I367">
        <v>915</v>
      </c>
      <c r="J367">
        <v>3134.27</v>
      </c>
      <c r="K367" s="130" t="s">
        <v>910</v>
      </c>
      <c r="M367" s="130" t="s">
        <v>891</v>
      </c>
      <c r="N367">
        <v>0</v>
      </c>
      <c r="O367">
        <v>2.12</v>
      </c>
      <c r="P367">
        <v>0.04</v>
      </c>
      <c r="Q367">
        <v>-3.7</v>
      </c>
      <c r="R367" s="130" t="s">
        <v>3511</v>
      </c>
      <c r="S367">
        <v>70.540000000000006</v>
      </c>
      <c r="T367" s="130"/>
      <c r="U367">
        <v>1122</v>
      </c>
      <c r="V367">
        <v>1090</v>
      </c>
      <c r="X367" s="130"/>
    </row>
    <row r="368" spans="1:24" x14ac:dyDescent="0.25">
      <c r="A368" s="130" t="s">
        <v>444</v>
      </c>
      <c r="B368">
        <v>366</v>
      </c>
      <c r="C368" s="130" t="s">
        <v>892</v>
      </c>
      <c r="D368" s="130" t="s">
        <v>6</v>
      </c>
      <c r="E368">
        <v>2.1</v>
      </c>
      <c r="F368">
        <v>8.25</v>
      </c>
      <c r="G368">
        <v>48040100</v>
      </c>
      <c r="H368">
        <v>100671</v>
      </c>
      <c r="I368">
        <v>1807</v>
      </c>
      <c r="K368" s="130" t="s">
        <v>1054</v>
      </c>
      <c r="M368" s="130"/>
      <c r="N368">
        <v>0</v>
      </c>
      <c r="O368">
        <v>3.21</v>
      </c>
      <c r="P368">
        <v>-1.37</v>
      </c>
      <c r="Q368">
        <v>-6.45</v>
      </c>
      <c r="R368" s="130"/>
      <c r="S368">
        <v>41.9</v>
      </c>
      <c r="T368" s="130"/>
      <c r="X368" s="130"/>
    </row>
    <row r="369" spans="1:24" x14ac:dyDescent="0.25">
      <c r="A369" s="130" t="s">
        <v>443</v>
      </c>
      <c r="B369">
        <v>367</v>
      </c>
      <c r="C369" s="130" t="s">
        <v>892</v>
      </c>
      <c r="D369" s="130" t="s">
        <v>6</v>
      </c>
      <c r="E369">
        <v>3.28</v>
      </c>
      <c r="F369">
        <v>1.23</v>
      </c>
      <c r="G369">
        <v>627600</v>
      </c>
      <c r="H369">
        <v>2049</v>
      </c>
      <c r="I369">
        <v>3579</v>
      </c>
      <c r="K369" s="130" t="s">
        <v>953</v>
      </c>
      <c r="M369" s="130"/>
      <c r="N369">
        <v>0</v>
      </c>
      <c r="O369">
        <v>1.53</v>
      </c>
      <c r="P369">
        <v>-1.21</v>
      </c>
      <c r="Q369">
        <v>-14.91</v>
      </c>
      <c r="R369" s="130" t="s">
        <v>3570</v>
      </c>
      <c r="S369">
        <v>44.13</v>
      </c>
      <c r="T369" s="130"/>
      <c r="X369" s="130"/>
    </row>
    <row r="370" spans="1:24" x14ac:dyDescent="0.25">
      <c r="A370" s="130" t="s">
        <v>442</v>
      </c>
      <c r="B370">
        <v>368</v>
      </c>
      <c r="C370" s="130" t="s">
        <v>892</v>
      </c>
      <c r="D370" s="130" t="s">
        <v>6</v>
      </c>
      <c r="E370">
        <v>1.27</v>
      </c>
      <c r="F370">
        <v>-0.78</v>
      </c>
      <c r="G370">
        <v>1214300</v>
      </c>
      <c r="H370">
        <v>1557</v>
      </c>
      <c r="I370">
        <v>1352</v>
      </c>
      <c r="J370">
        <v>10.69</v>
      </c>
      <c r="K370" s="130" t="s">
        <v>2291</v>
      </c>
      <c r="M370" s="130" t="s">
        <v>891</v>
      </c>
      <c r="N370">
        <v>0.12</v>
      </c>
      <c r="O370">
        <v>6.74</v>
      </c>
      <c r="P370">
        <v>6.44</v>
      </c>
      <c r="Q370">
        <v>25.92</v>
      </c>
      <c r="R370" s="130" t="s">
        <v>3551</v>
      </c>
      <c r="S370">
        <v>43.4</v>
      </c>
      <c r="T370" s="130"/>
      <c r="U370">
        <v>518</v>
      </c>
      <c r="V370">
        <v>425</v>
      </c>
      <c r="W370">
        <v>-26.23</v>
      </c>
      <c r="X370" s="130"/>
    </row>
    <row r="371" spans="1:24" x14ac:dyDescent="0.25">
      <c r="A371" s="130" t="s">
        <v>441</v>
      </c>
      <c r="B371">
        <v>369</v>
      </c>
      <c r="C371" s="130" t="s">
        <v>892</v>
      </c>
      <c r="D371" s="130" t="s">
        <v>6</v>
      </c>
      <c r="E371">
        <v>3.82</v>
      </c>
      <c r="F371">
        <v>-0.52</v>
      </c>
      <c r="G371">
        <v>134100</v>
      </c>
      <c r="H371">
        <v>511</v>
      </c>
      <c r="I371">
        <v>2865</v>
      </c>
      <c r="J371">
        <v>20.54</v>
      </c>
      <c r="K371" s="130" t="s">
        <v>924</v>
      </c>
      <c r="M371" s="130" t="s">
        <v>891</v>
      </c>
      <c r="N371">
        <v>0.19</v>
      </c>
      <c r="O371">
        <v>5.62</v>
      </c>
      <c r="P371">
        <v>6.17</v>
      </c>
      <c r="Q371">
        <v>4.43</v>
      </c>
      <c r="R371" s="130" t="s">
        <v>3651</v>
      </c>
      <c r="S371">
        <v>68.739999999999995</v>
      </c>
      <c r="T371" s="130"/>
      <c r="U371">
        <v>697</v>
      </c>
      <c r="V371">
        <v>657</v>
      </c>
      <c r="W371">
        <v>-0.87</v>
      </c>
      <c r="X371" s="130"/>
    </row>
    <row r="372" spans="1:24" x14ac:dyDescent="0.25">
      <c r="A372" s="130" t="s">
        <v>440</v>
      </c>
      <c r="B372">
        <v>370</v>
      </c>
      <c r="C372" s="130" t="s">
        <v>892</v>
      </c>
      <c r="D372" s="130" t="s">
        <v>6</v>
      </c>
      <c r="E372">
        <v>1.53</v>
      </c>
      <c r="F372">
        <v>0</v>
      </c>
      <c r="G372">
        <v>22619700</v>
      </c>
      <c r="H372">
        <v>34672</v>
      </c>
      <c r="I372">
        <v>5311</v>
      </c>
      <c r="K372" s="130" t="s">
        <v>3547</v>
      </c>
      <c r="M372" s="130"/>
      <c r="N372">
        <v>0</v>
      </c>
      <c r="O372">
        <v>-0.13</v>
      </c>
      <c r="P372">
        <v>-5.32</v>
      </c>
      <c r="Q372">
        <v>2.46</v>
      </c>
      <c r="R372" s="130"/>
      <c r="S372">
        <v>24.92</v>
      </c>
      <c r="T372" s="130"/>
      <c r="X372" s="130"/>
    </row>
    <row r="373" spans="1:24" x14ac:dyDescent="0.25">
      <c r="A373" s="130" t="s">
        <v>439</v>
      </c>
      <c r="B373">
        <v>371</v>
      </c>
      <c r="C373" s="130" t="s">
        <v>892</v>
      </c>
      <c r="D373" s="130" t="s">
        <v>6</v>
      </c>
      <c r="E373">
        <v>4.96</v>
      </c>
      <c r="F373">
        <v>-0.4</v>
      </c>
      <c r="G373">
        <v>28500</v>
      </c>
      <c r="H373">
        <v>141</v>
      </c>
      <c r="I373">
        <v>837</v>
      </c>
      <c r="J373">
        <v>12.36</v>
      </c>
      <c r="K373" s="130" t="s">
        <v>1075</v>
      </c>
      <c r="M373" s="130" t="s">
        <v>1029</v>
      </c>
      <c r="N373">
        <v>0.4</v>
      </c>
      <c r="O373">
        <v>7.11</v>
      </c>
      <c r="P373">
        <v>8.59</v>
      </c>
      <c r="Q373">
        <v>10.88</v>
      </c>
      <c r="R373" s="130" t="s">
        <v>3473</v>
      </c>
      <c r="S373">
        <v>31.48</v>
      </c>
      <c r="T373" s="130"/>
      <c r="U373">
        <v>488</v>
      </c>
      <c r="V373">
        <v>443</v>
      </c>
      <c r="W373">
        <v>23.77</v>
      </c>
      <c r="X373" s="130"/>
    </row>
    <row r="374" spans="1:24" x14ac:dyDescent="0.25">
      <c r="A374" s="130" t="s">
        <v>438</v>
      </c>
      <c r="B374">
        <v>372</v>
      </c>
      <c r="C374" s="130" t="s">
        <v>892</v>
      </c>
      <c r="D374" s="130" t="s">
        <v>6</v>
      </c>
      <c r="E374">
        <v>1.62</v>
      </c>
      <c r="F374">
        <v>0</v>
      </c>
      <c r="G374">
        <v>24815600</v>
      </c>
      <c r="H374">
        <v>40015</v>
      </c>
      <c r="I374">
        <v>10580</v>
      </c>
      <c r="K374" s="130" t="s">
        <v>3652</v>
      </c>
      <c r="M374" s="130"/>
      <c r="N374">
        <v>0</v>
      </c>
      <c r="O374">
        <v>-1.73</v>
      </c>
      <c r="P374">
        <v>-3.53</v>
      </c>
      <c r="Q374">
        <v>23.24</v>
      </c>
      <c r="R374" s="130"/>
      <c r="S374">
        <v>52.27</v>
      </c>
      <c r="T374" s="130"/>
      <c r="X374" s="130"/>
    </row>
    <row r="375" spans="1:24" x14ac:dyDescent="0.25">
      <c r="A375" s="130" t="s">
        <v>437</v>
      </c>
      <c r="B375">
        <v>373</v>
      </c>
      <c r="C375" s="130" t="s">
        <v>892</v>
      </c>
      <c r="D375" s="130" t="s">
        <v>6</v>
      </c>
      <c r="E375">
        <v>1.61</v>
      </c>
      <c r="F375">
        <v>1.26</v>
      </c>
      <c r="G375">
        <v>42700</v>
      </c>
      <c r="H375">
        <v>70</v>
      </c>
      <c r="I375">
        <v>2093</v>
      </c>
      <c r="J375">
        <v>124.63</v>
      </c>
      <c r="K375" s="130" t="s">
        <v>3488</v>
      </c>
      <c r="M375" s="130"/>
      <c r="N375">
        <v>0.01</v>
      </c>
      <c r="O375">
        <v>4.07</v>
      </c>
      <c r="P375">
        <v>3.95</v>
      </c>
      <c r="Q375">
        <v>-29.53</v>
      </c>
      <c r="R375" s="130"/>
      <c r="S375">
        <v>7.54</v>
      </c>
      <c r="T375" s="130"/>
      <c r="U375">
        <v>1012</v>
      </c>
      <c r="V375">
        <v>974</v>
      </c>
      <c r="W375">
        <v>-2.73</v>
      </c>
      <c r="X375" s="130"/>
    </row>
    <row r="376" spans="1:24" x14ac:dyDescent="0.25">
      <c r="A376" s="130" t="s">
        <v>436</v>
      </c>
      <c r="B376">
        <v>374</v>
      </c>
      <c r="C376" s="130" t="s">
        <v>901</v>
      </c>
      <c r="D376" s="130" t="s">
        <v>6</v>
      </c>
      <c r="E376">
        <v>6.45</v>
      </c>
      <c r="F376">
        <v>1.57</v>
      </c>
      <c r="G376">
        <v>65400</v>
      </c>
      <c r="H376">
        <v>418</v>
      </c>
      <c r="I376">
        <v>2322</v>
      </c>
      <c r="J376">
        <v>13.96</v>
      </c>
      <c r="K376" s="130" t="s">
        <v>924</v>
      </c>
      <c r="M376" s="130" t="s">
        <v>952</v>
      </c>
      <c r="N376">
        <v>0.46</v>
      </c>
      <c r="O376">
        <v>6.61</v>
      </c>
      <c r="P376">
        <v>9.08</v>
      </c>
      <c r="Q376">
        <v>2.34</v>
      </c>
      <c r="R376" s="130" t="s">
        <v>3453</v>
      </c>
      <c r="S376">
        <v>30.98</v>
      </c>
      <c r="T376" s="130"/>
      <c r="U376">
        <v>510</v>
      </c>
      <c r="V376">
        <v>499</v>
      </c>
      <c r="W376">
        <v>3.85</v>
      </c>
      <c r="X376" s="130"/>
    </row>
    <row r="377" spans="1:24" x14ac:dyDescent="0.25">
      <c r="A377" s="130" t="s">
        <v>435</v>
      </c>
      <c r="B377">
        <v>375</v>
      </c>
      <c r="C377" s="130" t="s">
        <v>892</v>
      </c>
      <c r="D377" s="130" t="s">
        <v>6</v>
      </c>
      <c r="E377">
        <v>60.25</v>
      </c>
      <c r="F377">
        <v>0</v>
      </c>
      <c r="G377">
        <v>2940600</v>
      </c>
      <c r="H377">
        <v>177121</v>
      </c>
      <c r="I377">
        <v>127730</v>
      </c>
      <c r="J377">
        <v>23.86</v>
      </c>
      <c r="K377" s="130" t="s">
        <v>3653</v>
      </c>
      <c r="M377" s="130" t="s">
        <v>1055</v>
      </c>
      <c r="N377">
        <v>2.5299999999999998</v>
      </c>
      <c r="O377">
        <v>11.03</v>
      </c>
      <c r="P377">
        <v>26.43</v>
      </c>
      <c r="Q377">
        <v>34.1</v>
      </c>
      <c r="R377" s="130" t="s">
        <v>3374</v>
      </c>
      <c r="S377">
        <v>32.119999999999997</v>
      </c>
      <c r="T377" s="130"/>
      <c r="U377">
        <v>375</v>
      </c>
      <c r="V377">
        <v>481</v>
      </c>
      <c r="W377">
        <v>0.45</v>
      </c>
      <c r="X377" s="130"/>
    </row>
    <row r="378" spans="1:24" x14ac:dyDescent="0.25">
      <c r="A378" s="130" t="s">
        <v>434</v>
      </c>
      <c r="B378">
        <v>376</v>
      </c>
      <c r="C378" s="130" t="s">
        <v>892</v>
      </c>
      <c r="D378" s="130" t="s">
        <v>6</v>
      </c>
      <c r="E378">
        <v>90.5</v>
      </c>
      <c r="F378">
        <v>0.56000000000000005</v>
      </c>
      <c r="G378">
        <v>12000</v>
      </c>
      <c r="H378">
        <v>1084</v>
      </c>
      <c r="I378">
        <v>5340</v>
      </c>
      <c r="J378">
        <v>7.72</v>
      </c>
      <c r="K378" s="130" t="s">
        <v>986</v>
      </c>
      <c r="M378" s="130" t="s">
        <v>1056</v>
      </c>
      <c r="N378">
        <v>11.72</v>
      </c>
      <c r="O378">
        <v>3.45</v>
      </c>
      <c r="P378">
        <v>12.77</v>
      </c>
      <c r="Q378">
        <v>8.8800000000000008</v>
      </c>
      <c r="R378" s="130" t="s">
        <v>3528</v>
      </c>
      <c r="S378">
        <v>46.41</v>
      </c>
      <c r="T378" s="130"/>
      <c r="U378">
        <v>275</v>
      </c>
      <c r="V378">
        <v>528</v>
      </c>
      <c r="W378">
        <v>-1.5</v>
      </c>
      <c r="X378" s="130"/>
    </row>
    <row r="379" spans="1:24" x14ac:dyDescent="0.25">
      <c r="A379" s="130" t="s">
        <v>1057</v>
      </c>
      <c r="B379">
        <v>377</v>
      </c>
      <c r="C379" s="130" t="s">
        <v>901</v>
      </c>
      <c r="D379" s="130" t="s">
        <v>6</v>
      </c>
      <c r="E379">
        <v>2.2200000000000002</v>
      </c>
      <c r="F379">
        <v>0</v>
      </c>
      <c r="G379">
        <v>114400</v>
      </c>
      <c r="H379">
        <v>253</v>
      </c>
      <c r="I379">
        <v>2339</v>
      </c>
      <c r="K379" s="130" t="s">
        <v>3273</v>
      </c>
      <c r="M379" s="130"/>
      <c r="N379">
        <v>0</v>
      </c>
      <c r="O379">
        <v>-5.39</v>
      </c>
      <c r="P379">
        <v>-13.9</v>
      </c>
      <c r="Q379">
        <v>-6.34</v>
      </c>
      <c r="R379" s="130"/>
      <c r="S379">
        <v>18.02</v>
      </c>
      <c r="T379" s="130"/>
      <c r="X379" s="130"/>
    </row>
    <row r="380" spans="1:24" x14ac:dyDescent="0.25">
      <c r="A380" s="130" t="s">
        <v>433</v>
      </c>
      <c r="B380">
        <v>378</v>
      </c>
      <c r="C380" s="130" t="s">
        <v>892</v>
      </c>
      <c r="D380" s="130" t="s">
        <v>6</v>
      </c>
      <c r="E380">
        <v>4.4800000000000004</v>
      </c>
      <c r="F380">
        <v>0</v>
      </c>
      <c r="G380">
        <v>803300</v>
      </c>
      <c r="H380">
        <v>3599</v>
      </c>
      <c r="I380">
        <v>1089</v>
      </c>
      <c r="K380" s="130" t="s">
        <v>3562</v>
      </c>
      <c r="M380" s="130"/>
      <c r="N380">
        <v>0</v>
      </c>
      <c r="O380">
        <v>-5.36</v>
      </c>
      <c r="P380">
        <v>-17.91</v>
      </c>
      <c r="Q380">
        <v>-1.45</v>
      </c>
      <c r="R380" s="130"/>
      <c r="S380">
        <v>40.08</v>
      </c>
      <c r="T380" s="130"/>
      <c r="X380" s="130"/>
    </row>
    <row r="381" spans="1:24" x14ac:dyDescent="0.25">
      <c r="A381" s="130" t="s">
        <v>432</v>
      </c>
      <c r="B381">
        <v>379</v>
      </c>
      <c r="C381" s="130" t="s">
        <v>892</v>
      </c>
      <c r="D381" s="130" t="s">
        <v>6</v>
      </c>
      <c r="E381">
        <v>0.79</v>
      </c>
      <c r="F381">
        <v>2.6</v>
      </c>
      <c r="G381">
        <v>262500</v>
      </c>
      <c r="H381">
        <v>205</v>
      </c>
      <c r="I381">
        <v>888</v>
      </c>
      <c r="K381" s="130" t="s">
        <v>989</v>
      </c>
      <c r="M381" s="130"/>
      <c r="N381">
        <v>0</v>
      </c>
      <c r="O381">
        <v>-3.55</v>
      </c>
      <c r="P381">
        <v>-4.21</v>
      </c>
      <c r="Q381">
        <v>-34.57</v>
      </c>
      <c r="R381" s="130"/>
      <c r="S381">
        <v>20.65</v>
      </c>
      <c r="T381" s="130"/>
      <c r="X381" s="130"/>
    </row>
    <row r="382" spans="1:24" x14ac:dyDescent="0.25">
      <c r="A382" s="130" t="s">
        <v>431</v>
      </c>
      <c r="B382">
        <v>380</v>
      </c>
      <c r="C382" s="130" t="s">
        <v>892</v>
      </c>
      <c r="D382" s="130" t="s">
        <v>6</v>
      </c>
      <c r="E382">
        <v>8.9</v>
      </c>
      <c r="F382">
        <v>0</v>
      </c>
      <c r="G382">
        <v>0</v>
      </c>
      <c r="H382">
        <v>0</v>
      </c>
      <c r="I382">
        <v>133</v>
      </c>
      <c r="K382" s="130" t="s">
        <v>1030</v>
      </c>
      <c r="M382" s="130"/>
      <c r="N382">
        <v>0</v>
      </c>
      <c r="O382">
        <v>-4.8</v>
      </c>
      <c r="P382">
        <v>-10.87</v>
      </c>
      <c r="Q382">
        <v>-7.66</v>
      </c>
      <c r="R382" s="130"/>
      <c r="S382">
        <v>27.95</v>
      </c>
      <c r="T382" s="130"/>
      <c r="X382" s="130"/>
    </row>
    <row r="383" spans="1:24" x14ac:dyDescent="0.25">
      <c r="A383" s="130" t="s">
        <v>842</v>
      </c>
      <c r="B383">
        <v>381</v>
      </c>
      <c r="C383" s="130" t="s">
        <v>895</v>
      </c>
      <c r="D383" s="130" t="s">
        <v>6</v>
      </c>
      <c r="E383">
        <v>9.4</v>
      </c>
      <c r="F383">
        <v>3.87</v>
      </c>
      <c r="G383">
        <v>7312700</v>
      </c>
      <c r="H383">
        <v>67867</v>
      </c>
      <c r="I383">
        <v>8460</v>
      </c>
      <c r="J383">
        <v>30.15</v>
      </c>
      <c r="K383" s="130" t="s">
        <v>3582</v>
      </c>
      <c r="L383">
        <v>1.78</v>
      </c>
      <c r="M383" s="130"/>
      <c r="N383">
        <v>0.31</v>
      </c>
      <c r="O383">
        <v>10.84</v>
      </c>
      <c r="P383">
        <v>19.809999999999999</v>
      </c>
      <c r="Q383">
        <v>23.49</v>
      </c>
      <c r="R383" s="130"/>
      <c r="S383">
        <v>34.35</v>
      </c>
      <c r="T383" s="130"/>
      <c r="U383">
        <v>502</v>
      </c>
      <c r="V383">
        <v>565</v>
      </c>
      <c r="X383" s="130"/>
    </row>
    <row r="384" spans="1:24" x14ac:dyDescent="0.25">
      <c r="A384" s="130" t="s">
        <v>430</v>
      </c>
      <c r="B384">
        <v>382</v>
      </c>
      <c r="C384" s="130" t="s">
        <v>901</v>
      </c>
      <c r="D384" s="130" t="s">
        <v>6</v>
      </c>
      <c r="E384">
        <v>1.77</v>
      </c>
      <c r="F384">
        <v>-1.67</v>
      </c>
      <c r="G384">
        <v>280256800</v>
      </c>
      <c r="H384">
        <v>507974</v>
      </c>
      <c r="I384">
        <v>2204</v>
      </c>
      <c r="J384">
        <v>12.3</v>
      </c>
      <c r="K384" s="130" t="s">
        <v>967</v>
      </c>
      <c r="M384" s="130" t="s">
        <v>909</v>
      </c>
      <c r="N384">
        <v>0.14000000000000001</v>
      </c>
      <c r="O384">
        <v>6.31</v>
      </c>
      <c r="P384">
        <v>6.63</v>
      </c>
      <c r="Q384">
        <v>8.92</v>
      </c>
      <c r="R384" s="130" t="s">
        <v>3521</v>
      </c>
      <c r="S384">
        <v>38.03</v>
      </c>
      <c r="T384" s="130"/>
      <c r="U384">
        <v>549</v>
      </c>
      <c r="V384">
        <v>486</v>
      </c>
      <c r="W384">
        <v>0.2</v>
      </c>
      <c r="X384" s="130"/>
    </row>
    <row r="385" spans="1:24" x14ac:dyDescent="0.25">
      <c r="A385" s="130" t="s">
        <v>429</v>
      </c>
      <c r="B385">
        <v>383</v>
      </c>
      <c r="C385" s="130" t="s">
        <v>892</v>
      </c>
      <c r="D385" s="130" t="s">
        <v>6</v>
      </c>
      <c r="E385">
        <v>3.86</v>
      </c>
      <c r="F385">
        <v>0</v>
      </c>
      <c r="G385">
        <v>6608300</v>
      </c>
      <c r="H385">
        <v>25424</v>
      </c>
      <c r="I385">
        <v>1753</v>
      </c>
      <c r="J385">
        <v>55.33</v>
      </c>
      <c r="K385" s="130" t="s">
        <v>3604</v>
      </c>
      <c r="M385" s="130"/>
      <c r="N385">
        <v>7.0000000000000007E-2</v>
      </c>
      <c r="O385">
        <v>6.23</v>
      </c>
      <c r="P385">
        <v>11.29</v>
      </c>
      <c r="Q385">
        <v>5.69</v>
      </c>
      <c r="R385" s="130"/>
      <c r="S385">
        <v>35.78</v>
      </c>
      <c r="T385" s="130"/>
      <c r="U385">
        <v>764</v>
      </c>
      <c r="V385">
        <v>835</v>
      </c>
      <c r="W385">
        <v>19.28</v>
      </c>
      <c r="X385" s="130"/>
    </row>
    <row r="386" spans="1:24" x14ac:dyDescent="0.25">
      <c r="A386" s="130" t="s">
        <v>428</v>
      </c>
      <c r="B386">
        <v>384</v>
      </c>
      <c r="C386" s="130" t="s">
        <v>892</v>
      </c>
      <c r="D386" s="130" t="s">
        <v>6</v>
      </c>
      <c r="E386">
        <v>2.84</v>
      </c>
      <c r="F386">
        <v>-1.39</v>
      </c>
      <c r="G386">
        <v>335100</v>
      </c>
      <c r="H386">
        <v>955</v>
      </c>
      <c r="I386">
        <v>959</v>
      </c>
      <c r="J386">
        <v>16.2</v>
      </c>
      <c r="K386" s="130" t="s">
        <v>949</v>
      </c>
      <c r="M386" s="130" t="s">
        <v>891</v>
      </c>
      <c r="N386">
        <v>0.18</v>
      </c>
      <c r="O386">
        <v>7.32</v>
      </c>
      <c r="P386">
        <v>7.62</v>
      </c>
      <c r="Q386">
        <v>5.12</v>
      </c>
      <c r="R386" s="130" t="s">
        <v>1033</v>
      </c>
      <c r="S386">
        <v>23.09</v>
      </c>
      <c r="T386" s="130"/>
      <c r="U386">
        <v>595</v>
      </c>
      <c r="V386">
        <v>511</v>
      </c>
      <c r="W386">
        <v>-0.62</v>
      </c>
      <c r="X386" s="130"/>
    </row>
    <row r="387" spans="1:24" x14ac:dyDescent="0.25">
      <c r="A387" s="130" t="s">
        <v>427</v>
      </c>
      <c r="B387">
        <v>385</v>
      </c>
      <c r="C387" s="130" t="s">
        <v>892</v>
      </c>
      <c r="D387" s="130" t="s">
        <v>95</v>
      </c>
      <c r="E387">
        <v>0.52</v>
      </c>
      <c r="F387">
        <v>1.96</v>
      </c>
      <c r="G387">
        <v>900000</v>
      </c>
      <c r="H387">
        <v>461</v>
      </c>
      <c r="I387">
        <v>1209</v>
      </c>
      <c r="K387" s="130" t="s">
        <v>3270</v>
      </c>
      <c r="M387" s="130"/>
      <c r="N387">
        <v>0</v>
      </c>
      <c r="O387">
        <v>-2.94</v>
      </c>
      <c r="P387">
        <v>-3.45</v>
      </c>
      <c r="Q387">
        <v>-6.47</v>
      </c>
      <c r="R387" s="130"/>
      <c r="S387">
        <v>35.99</v>
      </c>
      <c r="T387" s="130"/>
      <c r="X387" s="130"/>
    </row>
    <row r="388" spans="1:24" x14ac:dyDescent="0.25">
      <c r="A388" s="130" t="s">
        <v>426</v>
      </c>
      <c r="B388">
        <v>386</v>
      </c>
      <c r="C388" s="130" t="s">
        <v>901</v>
      </c>
      <c r="D388" s="130" t="s">
        <v>6</v>
      </c>
      <c r="E388">
        <v>7.75</v>
      </c>
      <c r="F388">
        <v>0.65</v>
      </c>
      <c r="G388">
        <v>13065400</v>
      </c>
      <c r="H388">
        <v>100814</v>
      </c>
      <c r="I388">
        <v>12751</v>
      </c>
      <c r="J388">
        <v>9.25</v>
      </c>
      <c r="K388" s="130" t="s">
        <v>3542</v>
      </c>
      <c r="M388" s="130" t="s">
        <v>929</v>
      </c>
      <c r="N388">
        <v>0.84</v>
      </c>
      <c r="O388">
        <v>14.96</v>
      </c>
      <c r="P388">
        <v>37.340000000000003</v>
      </c>
      <c r="Q388">
        <v>7.14</v>
      </c>
      <c r="R388" s="130" t="s">
        <v>2753</v>
      </c>
      <c r="S388">
        <v>56.53</v>
      </c>
      <c r="T388" s="130"/>
      <c r="U388">
        <v>97</v>
      </c>
      <c r="V388">
        <v>158</v>
      </c>
      <c r="W388">
        <v>0.26</v>
      </c>
      <c r="X388" s="130"/>
    </row>
    <row r="389" spans="1:24" x14ac:dyDescent="0.25">
      <c r="A389" s="130" t="s">
        <v>425</v>
      </c>
      <c r="B389">
        <v>387</v>
      </c>
      <c r="C389" s="130" t="s">
        <v>892</v>
      </c>
      <c r="D389" s="130" t="s">
        <v>6</v>
      </c>
      <c r="E389">
        <v>24.7</v>
      </c>
      <c r="F389">
        <v>-0.4</v>
      </c>
      <c r="G389">
        <v>130800</v>
      </c>
      <c r="H389">
        <v>3243</v>
      </c>
      <c r="I389">
        <v>4940</v>
      </c>
      <c r="J389">
        <v>30.11</v>
      </c>
      <c r="K389" s="130" t="s">
        <v>3654</v>
      </c>
      <c r="M389" s="130" t="s">
        <v>995</v>
      </c>
      <c r="N389">
        <v>0.82</v>
      </c>
      <c r="O389">
        <v>32.57</v>
      </c>
      <c r="P389">
        <v>42.64</v>
      </c>
      <c r="Q389">
        <v>42</v>
      </c>
      <c r="R389" s="130" t="s">
        <v>3486</v>
      </c>
      <c r="S389">
        <v>49</v>
      </c>
      <c r="T389" s="130"/>
      <c r="U389">
        <v>403</v>
      </c>
      <c r="V389">
        <v>398</v>
      </c>
      <c r="W389">
        <v>1.1499999999999999</v>
      </c>
      <c r="X389" s="130"/>
    </row>
    <row r="390" spans="1:24" x14ac:dyDescent="0.25">
      <c r="A390" s="130" t="s">
        <v>424</v>
      </c>
      <c r="B390">
        <v>388</v>
      </c>
      <c r="C390" s="130" t="s">
        <v>901</v>
      </c>
      <c r="D390" s="130" t="s">
        <v>6</v>
      </c>
      <c r="E390">
        <v>49.5</v>
      </c>
      <c r="F390">
        <v>-1</v>
      </c>
      <c r="G390">
        <v>2400</v>
      </c>
      <c r="H390">
        <v>122</v>
      </c>
      <c r="I390">
        <v>495</v>
      </c>
      <c r="J390">
        <v>133.44999999999999</v>
      </c>
      <c r="K390" s="130" t="s">
        <v>928</v>
      </c>
      <c r="L390">
        <v>0.48</v>
      </c>
      <c r="M390" s="130"/>
      <c r="N390">
        <v>0.37</v>
      </c>
      <c r="O390">
        <v>1.44</v>
      </c>
      <c r="P390">
        <v>1.04</v>
      </c>
      <c r="Q390">
        <v>0.81</v>
      </c>
      <c r="R390" s="130"/>
      <c r="S390">
        <v>18.079999999999998</v>
      </c>
      <c r="T390" s="130"/>
      <c r="U390">
        <v>1076</v>
      </c>
      <c r="V390">
        <v>1094</v>
      </c>
      <c r="W390">
        <v>-15.23</v>
      </c>
      <c r="X390" s="130"/>
    </row>
    <row r="391" spans="1:24" x14ac:dyDescent="0.25">
      <c r="A391" s="130" t="s">
        <v>423</v>
      </c>
      <c r="B391">
        <v>389</v>
      </c>
      <c r="C391" s="130" t="s">
        <v>892</v>
      </c>
      <c r="D391" s="130" t="s">
        <v>95</v>
      </c>
      <c r="E391">
        <v>0.05</v>
      </c>
      <c r="F391">
        <v>-16.670000000000002</v>
      </c>
      <c r="G391">
        <v>228268100</v>
      </c>
      <c r="H391">
        <v>11439</v>
      </c>
      <c r="I391">
        <v>3783</v>
      </c>
      <c r="J391">
        <v>24.83</v>
      </c>
      <c r="K391" s="130" t="s">
        <v>1031</v>
      </c>
      <c r="M391" s="130"/>
      <c r="N391">
        <v>0</v>
      </c>
      <c r="O391">
        <v>19.09</v>
      </c>
      <c r="P391">
        <v>23.53</v>
      </c>
      <c r="Q391">
        <v>353.68</v>
      </c>
      <c r="R391" s="130"/>
      <c r="S391">
        <v>46.75</v>
      </c>
      <c r="T391" s="130"/>
      <c r="U391">
        <v>410</v>
      </c>
      <c r="V391">
        <v>378</v>
      </c>
      <c r="W391">
        <v>-0.4</v>
      </c>
      <c r="X391" s="130"/>
    </row>
    <row r="392" spans="1:24" x14ac:dyDescent="0.25">
      <c r="A392" s="130" t="s">
        <v>422</v>
      </c>
      <c r="B392">
        <v>390</v>
      </c>
      <c r="C392" s="130" t="s">
        <v>892</v>
      </c>
      <c r="D392" s="130" t="s">
        <v>6</v>
      </c>
      <c r="E392">
        <v>8.8000000000000007</v>
      </c>
      <c r="F392">
        <v>-0.56000000000000005</v>
      </c>
      <c r="G392">
        <v>12623300</v>
      </c>
      <c r="H392">
        <v>112869</v>
      </c>
      <c r="I392">
        <v>14735</v>
      </c>
      <c r="K392" s="130" t="s">
        <v>3655</v>
      </c>
      <c r="M392" s="130"/>
      <c r="N392">
        <v>0</v>
      </c>
      <c r="O392">
        <v>-8.14</v>
      </c>
      <c r="P392">
        <v>-13.31</v>
      </c>
      <c r="Q392">
        <v>-16.77</v>
      </c>
      <c r="R392" s="130"/>
      <c r="S392">
        <v>34.590000000000003</v>
      </c>
      <c r="T392" s="130"/>
      <c r="X392" s="130"/>
    </row>
    <row r="393" spans="1:24" x14ac:dyDescent="0.25">
      <c r="A393" s="130" t="s">
        <v>421</v>
      </c>
      <c r="B393">
        <v>391</v>
      </c>
      <c r="C393" s="130" t="s">
        <v>892</v>
      </c>
      <c r="D393" s="130" t="s">
        <v>6</v>
      </c>
      <c r="E393">
        <v>4.0199999999999996</v>
      </c>
      <c r="F393">
        <v>-0.5</v>
      </c>
      <c r="G393">
        <v>5400</v>
      </c>
      <c r="H393">
        <v>22</v>
      </c>
      <c r="I393">
        <v>4373</v>
      </c>
      <c r="J393">
        <v>163.99</v>
      </c>
      <c r="K393" s="130" t="s">
        <v>1018</v>
      </c>
      <c r="M393" s="130"/>
      <c r="N393">
        <v>0.02</v>
      </c>
      <c r="O393">
        <v>1.67</v>
      </c>
      <c r="P393">
        <v>2.88</v>
      </c>
      <c r="Q393">
        <v>2.6</v>
      </c>
      <c r="R393" s="130"/>
      <c r="S393">
        <v>11.92</v>
      </c>
      <c r="T393" s="130"/>
      <c r="U393">
        <v>1049</v>
      </c>
      <c r="V393">
        <v>1090</v>
      </c>
      <c r="W393">
        <v>-0.98</v>
      </c>
      <c r="X393" s="130"/>
    </row>
    <row r="394" spans="1:24" x14ac:dyDescent="0.25">
      <c r="A394" s="130" t="s">
        <v>420</v>
      </c>
      <c r="B394">
        <v>392</v>
      </c>
      <c r="C394" s="130" t="s">
        <v>892</v>
      </c>
      <c r="D394" s="130" t="s">
        <v>6</v>
      </c>
      <c r="E394">
        <v>3.9</v>
      </c>
      <c r="F394">
        <v>-1.02</v>
      </c>
      <c r="G394">
        <v>100</v>
      </c>
      <c r="H394">
        <v>0</v>
      </c>
      <c r="I394">
        <v>1426</v>
      </c>
      <c r="J394">
        <v>34.74</v>
      </c>
      <c r="K394" s="130" t="s">
        <v>3581</v>
      </c>
      <c r="M394" s="130"/>
      <c r="N394">
        <v>0.11</v>
      </c>
      <c r="O394">
        <v>-0.56999999999999995</v>
      </c>
      <c r="P394">
        <v>13.25</v>
      </c>
      <c r="Q394">
        <v>76.75</v>
      </c>
      <c r="R394" s="130"/>
      <c r="S394">
        <v>16.55</v>
      </c>
      <c r="T394" s="130"/>
      <c r="U394">
        <v>635</v>
      </c>
      <c r="W394">
        <v>-0.09</v>
      </c>
      <c r="X394" s="130"/>
    </row>
    <row r="395" spans="1:24" x14ac:dyDescent="0.25">
      <c r="A395" s="130" t="s">
        <v>419</v>
      </c>
      <c r="B395">
        <v>393</v>
      </c>
      <c r="C395" s="130" t="s">
        <v>892</v>
      </c>
      <c r="D395" s="130" t="s">
        <v>6</v>
      </c>
      <c r="E395">
        <v>44.25</v>
      </c>
      <c r="F395">
        <v>0.56999999999999995</v>
      </c>
      <c r="G395">
        <v>4300</v>
      </c>
      <c r="H395">
        <v>191</v>
      </c>
      <c r="I395">
        <v>1549</v>
      </c>
      <c r="J395">
        <v>9.0500000000000007</v>
      </c>
      <c r="K395" s="130" t="s">
        <v>1005</v>
      </c>
      <c r="M395" s="130" t="s">
        <v>893</v>
      </c>
      <c r="N395">
        <v>4.8899999999999997</v>
      </c>
      <c r="O395">
        <v>3.8</v>
      </c>
      <c r="P395">
        <v>8.07</v>
      </c>
      <c r="Q395">
        <v>6.7</v>
      </c>
      <c r="R395" s="130" t="s">
        <v>902</v>
      </c>
      <c r="S395">
        <v>56.82</v>
      </c>
      <c r="T395" s="130"/>
      <c r="U395">
        <v>425</v>
      </c>
      <c r="V395">
        <v>535</v>
      </c>
      <c r="W395">
        <v>0.51</v>
      </c>
      <c r="X395" s="130"/>
    </row>
    <row r="396" spans="1:24" x14ac:dyDescent="0.25">
      <c r="A396" s="130" t="s">
        <v>418</v>
      </c>
      <c r="B396">
        <v>394</v>
      </c>
      <c r="C396" s="130" t="s">
        <v>892</v>
      </c>
      <c r="D396" s="130" t="s">
        <v>95</v>
      </c>
      <c r="E396">
        <v>0.34</v>
      </c>
      <c r="F396">
        <v>-2.86</v>
      </c>
      <c r="G396">
        <v>4203100</v>
      </c>
      <c r="H396">
        <v>1465</v>
      </c>
      <c r="I396">
        <v>1383</v>
      </c>
      <c r="K396" s="130"/>
      <c r="M396" s="130"/>
      <c r="N396">
        <v>0</v>
      </c>
      <c r="O396">
        <v>-8.4600000000000009</v>
      </c>
      <c r="P396">
        <v>-202.2</v>
      </c>
      <c r="Q396">
        <v>-32.159999999999997</v>
      </c>
      <c r="R396" s="130"/>
      <c r="S396">
        <v>47.08</v>
      </c>
      <c r="T396" s="130"/>
      <c r="X396" s="130"/>
    </row>
    <row r="397" spans="1:24" x14ac:dyDescent="0.25">
      <c r="A397" s="130" t="s">
        <v>417</v>
      </c>
      <c r="B397">
        <v>395</v>
      </c>
      <c r="C397" s="130" t="s">
        <v>892</v>
      </c>
      <c r="D397" s="130" t="s">
        <v>6</v>
      </c>
      <c r="E397">
        <v>2.66</v>
      </c>
      <c r="F397">
        <v>0.76</v>
      </c>
      <c r="G397">
        <v>1735100</v>
      </c>
      <c r="H397">
        <v>4547</v>
      </c>
      <c r="I397">
        <v>5448</v>
      </c>
      <c r="J397">
        <v>11.76</v>
      </c>
      <c r="K397" s="130" t="s">
        <v>3548</v>
      </c>
      <c r="M397" s="130" t="s">
        <v>945</v>
      </c>
      <c r="N397">
        <v>0.23</v>
      </c>
      <c r="O397">
        <v>11.3</v>
      </c>
      <c r="P397">
        <v>14.55</v>
      </c>
      <c r="Q397">
        <v>51</v>
      </c>
      <c r="R397" s="130" t="s">
        <v>3581</v>
      </c>
      <c r="S397">
        <v>25.32</v>
      </c>
      <c r="T397" s="130"/>
      <c r="U397">
        <v>323</v>
      </c>
      <c r="V397">
        <v>293</v>
      </c>
      <c r="W397">
        <v>-0.6</v>
      </c>
      <c r="X397" s="130"/>
    </row>
    <row r="398" spans="1:24" x14ac:dyDescent="0.25">
      <c r="A398" s="130" t="s">
        <v>416</v>
      </c>
      <c r="B398">
        <v>396</v>
      </c>
      <c r="C398" s="130" t="s">
        <v>892</v>
      </c>
      <c r="D398" s="130" t="s">
        <v>6</v>
      </c>
      <c r="E398">
        <v>6.75</v>
      </c>
      <c r="F398">
        <v>3.85</v>
      </c>
      <c r="G398">
        <v>29029500</v>
      </c>
      <c r="H398">
        <v>194169</v>
      </c>
      <c r="I398">
        <v>9244</v>
      </c>
      <c r="J398">
        <v>4.74</v>
      </c>
      <c r="K398" s="130" t="s">
        <v>3401</v>
      </c>
      <c r="M398" s="130" t="s">
        <v>897</v>
      </c>
      <c r="N398">
        <v>1.43</v>
      </c>
      <c r="O398">
        <v>13.61</v>
      </c>
      <c r="P398">
        <v>34.979999999999997</v>
      </c>
      <c r="Q398">
        <v>15.99</v>
      </c>
      <c r="R398" s="130" t="s">
        <v>3530</v>
      </c>
      <c r="S398">
        <v>49.41</v>
      </c>
      <c r="T398" s="130"/>
      <c r="U398">
        <v>43</v>
      </c>
      <c r="V398">
        <v>120</v>
      </c>
      <c r="W398">
        <v>0.17</v>
      </c>
      <c r="X398" s="130"/>
    </row>
    <row r="399" spans="1:24" x14ac:dyDescent="0.25">
      <c r="A399" s="130" t="s">
        <v>415</v>
      </c>
      <c r="B399">
        <v>397</v>
      </c>
      <c r="C399" s="130" t="s">
        <v>892</v>
      </c>
      <c r="D399" s="130" t="s">
        <v>237</v>
      </c>
      <c r="E399">
        <v>1.04</v>
      </c>
      <c r="F399">
        <v>0</v>
      </c>
      <c r="G399">
        <v>0</v>
      </c>
      <c r="H399">
        <v>0</v>
      </c>
      <c r="I399">
        <v>3878</v>
      </c>
      <c r="K399" s="130"/>
      <c r="L399">
        <v>-5.81</v>
      </c>
      <c r="M399" s="130"/>
      <c r="N399">
        <v>0</v>
      </c>
      <c r="O399">
        <v>-51.58</v>
      </c>
      <c r="Q399">
        <v>-109.74</v>
      </c>
      <c r="R399" s="130"/>
      <c r="S399">
        <v>11.75</v>
      </c>
      <c r="T399" s="130"/>
      <c r="X399" s="130"/>
    </row>
    <row r="400" spans="1:24" x14ac:dyDescent="0.25">
      <c r="A400" s="130" t="s">
        <v>843</v>
      </c>
      <c r="B400">
        <v>398</v>
      </c>
      <c r="C400" s="130" t="s">
        <v>892</v>
      </c>
      <c r="D400" s="130" t="s">
        <v>6</v>
      </c>
      <c r="E400">
        <v>9.9499999999999993</v>
      </c>
      <c r="F400">
        <v>0.51</v>
      </c>
      <c r="G400">
        <v>12000</v>
      </c>
      <c r="H400">
        <v>119</v>
      </c>
      <c r="I400">
        <v>1393</v>
      </c>
      <c r="J400">
        <v>35.79</v>
      </c>
      <c r="K400" s="130" t="s">
        <v>1014</v>
      </c>
      <c r="M400" s="130"/>
      <c r="N400">
        <v>0.28000000000000003</v>
      </c>
      <c r="O400">
        <v>-1.08</v>
      </c>
      <c r="P400">
        <v>4.66</v>
      </c>
      <c r="Q400">
        <v>187.66</v>
      </c>
      <c r="R400" s="130"/>
      <c r="S400">
        <v>18.850000000000001</v>
      </c>
      <c r="T400" s="130"/>
      <c r="U400">
        <v>886</v>
      </c>
      <c r="W400">
        <v>-0.35</v>
      </c>
      <c r="X400" s="130"/>
    </row>
    <row r="401" spans="1:24" x14ac:dyDescent="0.25">
      <c r="A401" s="130" t="s">
        <v>414</v>
      </c>
      <c r="B401">
        <v>399</v>
      </c>
      <c r="C401" s="130" t="s">
        <v>901</v>
      </c>
      <c r="D401" s="130" t="s">
        <v>6</v>
      </c>
      <c r="E401">
        <v>14.8</v>
      </c>
      <c r="F401">
        <v>0</v>
      </c>
      <c r="G401">
        <v>0</v>
      </c>
      <c r="H401">
        <v>0</v>
      </c>
      <c r="I401">
        <v>148</v>
      </c>
      <c r="J401">
        <v>16.739999999999998</v>
      </c>
      <c r="K401" s="130" t="s">
        <v>2119</v>
      </c>
      <c r="L401">
        <v>0.12</v>
      </c>
      <c r="M401" s="130" t="s">
        <v>914</v>
      </c>
      <c r="N401">
        <v>0.88</v>
      </c>
      <c r="O401">
        <v>2.1</v>
      </c>
      <c r="P401">
        <v>2.0699999999999998</v>
      </c>
      <c r="Q401">
        <v>-2.59</v>
      </c>
      <c r="R401" s="130" t="s">
        <v>2291</v>
      </c>
      <c r="S401">
        <v>23.39</v>
      </c>
      <c r="T401" s="130"/>
      <c r="U401">
        <v>759</v>
      </c>
      <c r="V401">
        <v>767</v>
      </c>
      <c r="W401">
        <v>-3.35</v>
      </c>
      <c r="X401" s="130"/>
    </row>
    <row r="402" spans="1:24" x14ac:dyDescent="0.25">
      <c r="A402" s="130" t="s">
        <v>844</v>
      </c>
      <c r="B402">
        <v>400</v>
      </c>
      <c r="C402" s="130" t="s">
        <v>895</v>
      </c>
      <c r="D402" s="130" t="s">
        <v>6</v>
      </c>
      <c r="E402">
        <v>8.3000000000000007</v>
      </c>
      <c r="F402">
        <v>0</v>
      </c>
      <c r="G402">
        <v>1425900</v>
      </c>
      <c r="H402">
        <v>11883</v>
      </c>
      <c r="I402">
        <v>11767</v>
      </c>
      <c r="J402">
        <v>107.74</v>
      </c>
      <c r="K402" s="130" t="s">
        <v>3487</v>
      </c>
      <c r="M402" s="130"/>
      <c r="N402">
        <v>0.08</v>
      </c>
      <c r="O402">
        <v>5.95</v>
      </c>
      <c r="P402">
        <v>5.7</v>
      </c>
      <c r="Q402">
        <v>3.57</v>
      </c>
      <c r="R402" s="130" t="s">
        <v>891</v>
      </c>
      <c r="S402">
        <v>27.82</v>
      </c>
      <c r="T402" s="130"/>
      <c r="U402">
        <v>951</v>
      </c>
      <c r="V402">
        <v>879</v>
      </c>
      <c r="X402" s="130"/>
    </row>
    <row r="403" spans="1:24" x14ac:dyDescent="0.25">
      <c r="A403" s="130" t="s">
        <v>413</v>
      </c>
      <c r="B403">
        <v>401</v>
      </c>
      <c r="C403" s="130" t="s">
        <v>892</v>
      </c>
      <c r="D403" s="130" t="s">
        <v>6</v>
      </c>
      <c r="E403">
        <v>82.25</v>
      </c>
      <c r="F403">
        <v>0.61</v>
      </c>
      <c r="G403">
        <v>900</v>
      </c>
      <c r="H403">
        <v>73</v>
      </c>
      <c r="I403">
        <v>1143</v>
      </c>
      <c r="J403">
        <v>9.5500000000000007</v>
      </c>
      <c r="K403" s="130" t="s">
        <v>978</v>
      </c>
      <c r="L403">
        <v>1.88</v>
      </c>
      <c r="M403" s="130" t="s">
        <v>2164</v>
      </c>
      <c r="N403">
        <v>8.61</v>
      </c>
      <c r="O403">
        <v>3.53</v>
      </c>
      <c r="P403">
        <v>8.48</v>
      </c>
      <c r="Q403">
        <v>5.08</v>
      </c>
      <c r="R403" s="130" t="s">
        <v>3552</v>
      </c>
      <c r="S403">
        <v>38.25</v>
      </c>
      <c r="T403" s="130"/>
      <c r="U403">
        <v>423</v>
      </c>
      <c r="V403">
        <v>557</v>
      </c>
      <c r="W403">
        <v>0.86</v>
      </c>
      <c r="X403" s="130"/>
    </row>
    <row r="404" spans="1:24" x14ac:dyDescent="0.25">
      <c r="A404" s="130" t="s">
        <v>845</v>
      </c>
      <c r="B404">
        <v>402</v>
      </c>
      <c r="C404" s="130" t="s">
        <v>895</v>
      </c>
      <c r="D404" s="130" t="s">
        <v>6</v>
      </c>
      <c r="E404">
        <v>18.8</v>
      </c>
      <c r="F404">
        <v>0</v>
      </c>
      <c r="G404">
        <v>493400</v>
      </c>
      <c r="H404">
        <v>9295</v>
      </c>
      <c r="I404">
        <v>5640</v>
      </c>
      <c r="J404">
        <v>26.53</v>
      </c>
      <c r="K404" s="130" t="s">
        <v>3540</v>
      </c>
      <c r="M404" s="130" t="s">
        <v>894</v>
      </c>
      <c r="N404">
        <v>0.71</v>
      </c>
      <c r="O404">
        <v>12.81</v>
      </c>
      <c r="P404">
        <v>15.82</v>
      </c>
      <c r="Q404">
        <v>7.87</v>
      </c>
      <c r="R404" s="130"/>
      <c r="S404">
        <v>25</v>
      </c>
      <c r="T404" s="130"/>
      <c r="U404">
        <v>516</v>
      </c>
      <c r="V404">
        <v>472</v>
      </c>
      <c r="X404" s="130"/>
    </row>
    <row r="405" spans="1:24" x14ac:dyDescent="0.25">
      <c r="A405" s="130" t="s">
        <v>412</v>
      </c>
      <c r="B405">
        <v>403</v>
      </c>
      <c r="C405" s="130" t="s">
        <v>892</v>
      </c>
      <c r="D405" s="130" t="s">
        <v>6</v>
      </c>
      <c r="E405">
        <v>38.5</v>
      </c>
      <c r="F405">
        <v>0</v>
      </c>
      <c r="G405">
        <v>45800</v>
      </c>
      <c r="H405">
        <v>1754</v>
      </c>
      <c r="I405">
        <v>6160</v>
      </c>
      <c r="J405">
        <v>29.02</v>
      </c>
      <c r="K405" s="130" t="s">
        <v>3656</v>
      </c>
      <c r="L405">
        <v>0.14000000000000001</v>
      </c>
      <c r="M405" s="130" t="s">
        <v>942</v>
      </c>
      <c r="N405">
        <v>1.33</v>
      </c>
      <c r="O405">
        <v>11.09</v>
      </c>
      <c r="P405">
        <v>10.119999999999999</v>
      </c>
      <c r="Q405">
        <v>8.26</v>
      </c>
      <c r="R405" s="130" t="s">
        <v>2972</v>
      </c>
      <c r="S405">
        <v>36.08</v>
      </c>
      <c r="T405" s="130"/>
      <c r="U405">
        <v>679</v>
      </c>
      <c r="V405">
        <v>542</v>
      </c>
      <c r="W405">
        <v>-15.82</v>
      </c>
      <c r="X405" s="130"/>
    </row>
    <row r="406" spans="1:24" x14ac:dyDescent="0.25">
      <c r="A406" s="130" t="s">
        <v>411</v>
      </c>
      <c r="B406">
        <v>404</v>
      </c>
      <c r="C406" s="130" t="s">
        <v>892</v>
      </c>
      <c r="D406" s="130" t="s">
        <v>6</v>
      </c>
      <c r="E406">
        <v>0.4</v>
      </c>
      <c r="F406">
        <v>5.26</v>
      </c>
      <c r="G406">
        <v>131690900</v>
      </c>
      <c r="H406">
        <v>53268</v>
      </c>
      <c r="I406">
        <v>3216</v>
      </c>
      <c r="K406" s="130" t="s">
        <v>1009</v>
      </c>
      <c r="M406" s="130"/>
      <c r="N406">
        <v>0</v>
      </c>
      <c r="O406">
        <v>-4.8099999999999996</v>
      </c>
      <c r="P406">
        <v>-18.809999999999999</v>
      </c>
      <c r="Q406">
        <v>-134.41999999999999</v>
      </c>
      <c r="R406" s="130"/>
      <c r="S406">
        <v>66.62</v>
      </c>
      <c r="T406" s="130"/>
      <c r="X406" s="130"/>
    </row>
    <row r="407" spans="1:24" x14ac:dyDescent="0.25">
      <c r="A407" s="130" t="s">
        <v>410</v>
      </c>
      <c r="B407">
        <v>405</v>
      </c>
      <c r="C407" s="130" t="s">
        <v>892</v>
      </c>
      <c r="D407" s="130" t="s">
        <v>6</v>
      </c>
      <c r="E407">
        <v>2.86</v>
      </c>
      <c r="F407">
        <v>0</v>
      </c>
      <c r="G407">
        <v>78300</v>
      </c>
      <c r="H407">
        <v>224</v>
      </c>
      <c r="I407">
        <v>3949</v>
      </c>
      <c r="J407">
        <v>146.41</v>
      </c>
      <c r="K407" s="130" t="s">
        <v>1006</v>
      </c>
      <c r="M407" s="130"/>
      <c r="N407">
        <v>0.02</v>
      </c>
      <c r="O407">
        <v>2.67</v>
      </c>
      <c r="P407">
        <v>0.6</v>
      </c>
      <c r="Q407">
        <v>4.49</v>
      </c>
      <c r="R407" s="130"/>
      <c r="S407">
        <v>24.67</v>
      </c>
      <c r="T407" s="130"/>
      <c r="U407">
        <v>1083</v>
      </c>
      <c r="V407">
        <v>1040</v>
      </c>
      <c r="W407">
        <v>-0.32</v>
      </c>
      <c r="X407" s="130"/>
    </row>
    <row r="408" spans="1:24" x14ac:dyDescent="0.25">
      <c r="A408" s="130" t="s">
        <v>409</v>
      </c>
      <c r="B408">
        <v>406</v>
      </c>
      <c r="C408" s="130" t="s">
        <v>892</v>
      </c>
      <c r="D408" s="130" t="s">
        <v>6</v>
      </c>
      <c r="E408">
        <v>1.05</v>
      </c>
      <c r="F408">
        <v>0.96</v>
      </c>
      <c r="G408">
        <v>9461500</v>
      </c>
      <c r="H408">
        <v>9914</v>
      </c>
      <c r="I408">
        <v>2715</v>
      </c>
      <c r="K408" s="130" t="s">
        <v>1001</v>
      </c>
      <c r="M408" s="130"/>
      <c r="N408">
        <v>0</v>
      </c>
      <c r="O408">
        <v>-4.0599999999999996</v>
      </c>
      <c r="P408">
        <v>-29.67</v>
      </c>
      <c r="Q408">
        <v>-9.9700000000000006</v>
      </c>
      <c r="R408" s="130"/>
      <c r="S408">
        <v>89.21</v>
      </c>
      <c r="T408" s="130"/>
      <c r="X408" s="130"/>
    </row>
    <row r="409" spans="1:24" x14ac:dyDescent="0.25">
      <c r="A409" s="130" t="s">
        <v>408</v>
      </c>
      <c r="B409">
        <v>407</v>
      </c>
      <c r="C409" s="130" t="s">
        <v>892</v>
      </c>
      <c r="D409" s="130" t="s">
        <v>6</v>
      </c>
      <c r="E409">
        <v>4.0999999999999996</v>
      </c>
      <c r="F409">
        <v>0.49</v>
      </c>
      <c r="G409">
        <v>1763900</v>
      </c>
      <c r="H409">
        <v>7242</v>
      </c>
      <c r="I409">
        <v>5084</v>
      </c>
      <c r="J409">
        <v>19.829999999999998</v>
      </c>
      <c r="K409" s="130" t="s">
        <v>933</v>
      </c>
      <c r="M409" s="130" t="s">
        <v>931</v>
      </c>
      <c r="N409">
        <v>0.21</v>
      </c>
      <c r="O409">
        <v>6.15</v>
      </c>
      <c r="P409">
        <v>8.14</v>
      </c>
      <c r="Q409">
        <v>19.37</v>
      </c>
      <c r="R409" s="130" t="s">
        <v>3489</v>
      </c>
      <c r="S409">
        <v>40.92</v>
      </c>
      <c r="T409" s="130"/>
      <c r="U409">
        <v>624</v>
      </c>
      <c r="V409">
        <v>620</v>
      </c>
      <c r="W409">
        <v>-5.13</v>
      </c>
      <c r="X409" s="130"/>
    </row>
    <row r="410" spans="1:24" x14ac:dyDescent="0.25">
      <c r="A410" s="130" t="s">
        <v>407</v>
      </c>
      <c r="B410">
        <v>408</v>
      </c>
      <c r="C410" s="130" t="s">
        <v>892</v>
      </c>
      <c r="D410" s="130" t="s">
        <v>6</v>
      </c>
      <c r="E410">
        <v>10.7</v>
      </c>
      <c r="F410">
        <v>0</v>
      </c>
      <c r="G410">
        <v>0</v>
      </c>
      <c r="H410">
        <v>0</v>
      </c>
      <c r="I410">
        <v>642</v>
      </c>
      <c r="K410" s="130" t="s">
        <v>922</v>
      </c>
      <c r="M410" s="130" t="s">
        <v>917</v>
      </c>
      <c r="N410">
        <v>0</v>
      </c>
      <c r="O410">
        <v>0.09</v>
      </c>
      <c r="P410">
        <v>-0.01</v>
      </c>
      <c r="Q410">
        <v>-5.18</v>
      </c>
      <c r="R410" s="130" t="s">
        <v>981</v>
      </c>
      <c r="S410">
        <v>30.61</v>
      </c>
      <c r="T410" s="130"/>
      <c r="X410" s="130"/>
    </row>
    <row r="411" spans="1:24" x14ac:dyDescent="0.25">
      <c r="A411" s="130" t="s">
        <v>406</v>
      </c>
      <c r="B411">
        <v>409</v>
      </c>
      <c r="C411" s="130" t="s">
        <v>892</v>
      </c>
      <c r="D411" s="130" t="s">
        <v>6</v>
      </c>
      <c r="E411">
        <v>1.57</v>
      </c>
      <c r="F411">
        <v>0.64</v>
      </c>
      <c r="G411">
        <v>2620300</v>
      </c>
      <c r="H411">
        <v>4092</v>
      </c>
      <c r="I411">
        <v>1894</v>
      </c>
      <c r="J411">
        <v>27.41</v>
      </c>
      <c r="K411" s="130" t="s">
        <v>902</v>
      </c>
      <c r="M411" s="130"/>
      <c r="N411">
        <v>0.06</v>
      </c>
      <c r="O411">
        <v>15.27</v>
      </c>
      <c r="P411">
        <v>13.2</v>
      </c>
      <c r="Q411">
        <v>15.7</v>
      </c>
      <c r="R411" s="130"/>
      <c r="S411">
        <v>50.8</v>
      </c>
      <c r="T411" s="130"/>
      <c r="U411">
        <v>578</v>
      </c>
      <c r="V411">
        <v>442</v>
      </c>
      <c r="W411">
        <v>-0.05</v>
      </c>
      <c r="X411" s="130"/>
    </row>
    <row r="412" spans="1:24" x14ac:dyDescent="0.25">
      <c r="A412" s="130" t="s">
        <v>405</v>
      </c>
      <c r="B412">
        <v>410</v>
      </c>
      <c r="C412" s="130" t="s">
        <v>892</v>
      </c>
      <c r="D412" s="130" t="s">
        <v>6</v>
      </c>
      <c r="E412">
        <v>26.5</v>
      </c>
      <c r="F412">
        <v>2.91</v>
      </c>
      <c r="G412">
        <v>100</v>
      </c>
      <c r="H412">
        <v>3</v>
      </c>
      <c r="I412">
        <v>565</v>
      </c>
      <c r="K412" s="130" t="s">
        <v>2666</v>
      </c>
      <c r="L412">
        <v>0.88</v>
      </c>
      <c r="M412" s="130"/>
      <c r="N412">
        <v>0</v>
      </c>
      <c r="O412">
        <v>-3.66</v>
      </c>
      <c r="P412">
        <v>-6.94</v>
      </c>
      <c r="Q412">
        <v>-6.47</v>
      </c>
      <c r="R412" s="130"/>
      <c r="S412">
        <v>38.94</v>
      </c>
      <c r="T412" s="130"/>
      <c r="X412" s="130"/>
    </row>
    <row r="413" spans="1:24" x14ac:dyDescent="0.25">
      <c r="A413" s="130" t="s">
        <v>404</v>
      </c>
      <c r="B413">
        <v>411</v>
      </c>
      <c r="C413" s="130" t="s">
        <v>892</v>
      </c>
      <c r="D413" s="130" t="s">
        <v>6</v>
      </c>
      <c r="E413">
        <v>336</v>
      </c>
      <c r="F413">
        <v>-1.75</v>
      </c>
      <c r="G413">
        <v>900</v>
      </c>
      <c r="H413">
        <v>301</v>
      </c>
      <c r="I413">
        <v>5073</v>
      </c>
      <c r="K413" s="130" t="s">
        <v>3446</v>
      </c>
      <c r="L413">
        <v>2.17</v>
      </c>
      <c r="M413" s="130"/>
      <c r="N413">
        <v>0</v>
      </c>
      <c r="O413">
        <v>-9.08</v>
      </c>
      <c r="P413">
        <v>-27.39</v>
      </c>
      <c r="Q413">
        <v>-137.49</v>
      </c>
      <c r="R413" s="130"/>
      <c r="S413">
        <v>20.89</v>
      </c>
      <c r="T413" s="130"/>
      <c r="X413" s="130"/>
    </row>
    <row r="414" spans="1:24" x14ac:dyDescent="0.25">
      <c r="A414" s="130" t="s">
        <v>403</v>
      </c>
      <c r="B414">
        <v>412</v>
      </c>
      <c r="C414" s="130" t="s">
        <v>901</v>
      </c>
      <c r="D414" s="130" t="s">
        <v>6</v>
      </c>
      <c r="E414">
        <v>45.5</v>
      </c>
      <c r="F414">
        <v>0</v>
      </c>
      <c r="G414">
        <v>45600</v>
      </c>
      <c r="H414">
        <v>2079</v>
      </c>
      <c r="I414">
        <v>17063</v>
      </c>
      <c r="J414">
        <v>23.35</v>
      </c>
      <c r="K414" s="130" t="s">
        <v>1007</v>
      </c>
      <c r="M414" s="130" t="s">
        <v>952</v>
      </c>
      <c r="N414">
        <v>1.95</v>
      </c>
      <c r="O414">
        <v>7.45</v>
      </c>
      <c r="P414">
        <v>10.63</v>
      </c>
      <c r="Q414">
        <v>6.84</v>
      </c>
      <c r="R414" s="130" t="s">
        <v>3449</v>
      </c>
      <c r="S414">
        <v>20.34</v>
      </c>
      <c r="T414" s="130"/>
      <c r="U414">
        <v>601</v>
      </c>
      <c r="V414">
        <v>595</v>
      </c>
      <c r="W414">
        <v>-2.79</v>
      </c>
      <c r="X414" s="130"/>
    </row>
    <row r="415" spans="1:24" x14ac:dyDescent="0.25">
      <c r="A415" s="130" t="s">
        <v>846</v>
      </c>
      <c r="B415">
        <v>413</v>
      </c>
      <c r="C415" s="130" t="s">
        <v>895</v>
      </c>
      <c r="D415" s="130" t="s">
        <v>6</v>
      </c>
      <c r="E415">
        <v>27.75</v>
      </c>
      <c r="F415">
        <v>-0.89</v>
      </c>
      <c r="G415">
        <v>5944200</v>
      </c>
      <c r="H415">
        <v>165375</v>
      </c>
      <c r="I415">
        <v>333000</v>
      </c>
      <c r="J415">
        <v>24.48</v>
      </c>
      <c r="K415" s="130" t="s">
        <v>3570</v>
      </c>
      <c r="M415" s="130" t="s">
        <v>3275</v>
      </c>
      <c r="N415">
        <v>1.1299999999999999</v>
      </c>
      <c r="O415">
        <v>7.86</v>
      </c>
      <c r="P415">
        <v>11.9</v>
      </c>
      <c r="Q415">
        <v>3.02</v>
      </c>
      <c r="R415" s="130" t="s">
        <v>897</v>
      </c>
      <c r="S415">
        <v>23.72</v>
      </c>
      <c r="T415" s="130"/>
      <c r="U415">
        <v>577</v>
      </c>
      <c r="V415">
        <v>591</v>
      </c>
      <c r="X415" s="130"/>
    </row>
    <row r="416" spans="1:24" x14ac:dyDescent="0.25">
      <c r="A416" s="130" t="s">
        <v>402</v>
      </c>
      <c r="B416">
        <v>414</v>
      </c>
      <c r="C416" s="130" t="s">
        <v>892</v>
      </c>
      <c r="D416" s="130" t="s">
        <v>6</v>
      </c>
      <c r="E416">
        <v>11.5</v>
      </c>
      <c r="F416">
        <v>7.48</v>
      </c>
      <c r="G416">
        <v>33924600</v>
      </c>
      <c r="H416">
        <v>384433</v>
      </c>
      <c r="I416">
        <v>28208</v>
      </c>
      <c r="J416">
        <v>9.2899999999999991</v>
      </c>
      <c r="K416" s="130" t="s">
        <v>3493</v>
      </c>
      <c r="M416" s="130" t="s">
        <v>934</v>
      </c>
      <c r="N416">
        <v>1.24</v>
      </c>
      <c r="O416">
        <v>12.29</v>
      </c>
      <c r="P416">
        <v>26.34</v>
      </c>
      <c r="Q416">
        <v>24.34</v>
      </c>
      <c r="R416" s="130" t="s">
        <v>3657</v>
      </c>
      <c r="S416">
        <v>32.28</v>
      </c>
      <c r="T416" s="130"/>
      <c r="U416">
        <v>135</v>
      </c>
      <c r="V416">
        <v>209</v>
      </c>
      <c r="W416">
        <v>0.11</v>
      </c>
      <c r="X416" s="130"/>
    </row>
    <row r="417" spans="1:24" x14ac:dyDescent="0.25">
      <c r="A417" s="130" t="s">
        <v>401</v>
      </c>
      <c r="B417">
        <v>415</v>
      </c>
      <c r="C417" s="130" t="s">
        <v>901</v>
      </c>
      <c r="D417" s="130" t="s">
        <v>6</v>
      </c>
      <c r="E417">
        <v>33.25</v>
      </c>
      <c r="F417">
        <v>-1.48</v>
      </c>
      <c r="G417">
        <v>9555300</v>
      </c>
      <c r="H417">
        <v>318604</v>
      </c>
      <c r="I417">
        <v>99875</v>
      </c>
      <c r="J417">
        <v>27.76</v>
      </c>
      <c r="K417" s="130" t="s">
        <v>2722</v>
      </c>
      <c r="M417" s="130" t="s">
        <v>943</v>
      </c>
      <c r="N417">
        <v>1.2</v>
      </c>
      <c r="O417">
        <v>15.76</v>
      </c>
      <c r="P417">
        <v>18.64</v>
      </c>
      <c r="Q417">
        <v>12.68</v>
      </c>
      <c r="R417" s="130" t="s">
        <v>3379</v>
      </c>
      <c r="S417">
        <v>46.56</v>
      </c>
      <c r="T417" s="130"/>
      <c r="U417">
        <v>490</v>
      </c>
      <c r="V417">
        <v>443</v>
      </c>
      <c r="W417">
        <v>3.29</v>
      </c>
      <c r="X417" s="130"/>
    </row>
    <row r="418" spans="1:24" x14ac:dyDescent="0.25">
      <c r="A418" s="130" t="s">
        <v>400</v>
      </c>
      <c r="B418">
        <v>416</v>
      </c>
      <c r="C418" s="130" t="s">
        <v>892</v>
      </c>
      <c r="D418" s="130" t="s">
        <v>6</v>
      </c>
      <c r="E418">
        <v>8.8000000000000007</v>
      </c>
      <c r="F418">
        <v>0</v>
      </c>
      <c r="G418">
        <v>1529200</v>
      </c>
      <c r="H418">
        <v>13362</v>
      </c>
      <c r="I418">
        <v>2464</v>
      </c>
      <c r="K418" s="130" t="s">
        <v>3658</v>
      </c>
      <c r="M418" s="130"/>
      <c r="N418">
        <v>0</v>
      </c>
      <c r="O418">
        <v>-1.93</v>
      </c>
      <c r="P418">
        <v>-3.24</v>
      </c>
      <c r="Q418">
        <v>8.23</v>
      </c>
      <c r="R418" s="130" t="s">
        <v>3558</v>
      </c>
      <c r="S418">
        <v>37.24</v>
      </c>
      <c r="T418" s="130"/>
      <c r="X418" s="130"/>
    </row>
    <row r="419" spans="1:24" x14ac:dyDescent="0.25">
      <c r="A419" s="130" t="s">
        <v>399</v>
      </c>
      <c r="B419">
        <v>417</v>
      </c>
      <c r="C419" s="130" t="s">
        <v>892</v>
      </c>
      <c r="D419" s="130" t="s">
        <v>237</v>
      </c>
      <c r="E419">
        <v>0.03</v>
      </c>
      <c r="F419">
        <v>0</v>
      </c>
      <c r="G419">
        <v>0</v>
      </c>
      <c r="H419">
        <v>0</v>
      </c>
      <c r="I419">
        <v>431</v>
      </c>
      <c r="K419" s="130" t="s">
        <v>893</v>
      </c>
      <c r="L419">
        <v>-15.97</v>
      </c>
      <c r="M419" s="130"/>
      <c r="N419">
        <v>0</v>
      </c>
      <c r="O419">
        <v>-6.06</v>
      </c>
      <c r="Q419">
        <v>-656.06</v>
      </c>
      <c r="R419" s="130"/>
      <c r="S419">
        <v>51.31</v>
      </c>
      <c r="T419" s="130"/>
      <c r="X419" s="130"/>
    </row>
    <row r="420" spans="1:24" x14ac:dyDescent="0.25">
      <c r="A420" s="130" t="s">
        <v>847</v>
      </c>
      <c r="B420">
        <v>418</v>
      </c>
      <c r="C420" s="130" t="s">
        <v>895</v>
      </c>
      <c r="D420" s="130" t="s">
        <v>6</v>
      </c>
      <c r="E420">
        <v>3</v>
      </c>
      <c r="F420">
        <v>0</v>
      </c>
      <c r="G420">
        <v>1048700</v>
      </c>
      <c r="H420">
        <v>3163</v>
      </c>
      <c r="I420">
        <v>3000</v>
      </c>
      <c r="J420">
        <v>33.090000000000003</v>
      </c>
      <c r="K420" s="130" t="s">
        <v>902</v>
      </c>
      <c r="L420">
        <v>1.19</v>
      </c>
      <c r="M420" s="130" t="s">
        <v>899</v>
      </c>
      <c r="N420">
        <v>0.09</v>
      </c>
      <c r="O420">
        <v>11.97</v>
      </c>
      <c r="P420">
        <v>11.16</v>
      </c>
      <c r="Q420">
        <v>15.97</v>
      </c>
      <c r="R420" s="130"/>
      <c r="S420">
        <v>25.92</v>
      </c>
      <c r="T420" s="130"/>
      <c r="U420">
        <v>683</v>
      </c>
      <c r="V420">
        <v>552</v>
      </c>
      <c r="X420" s="130"/>
    </row>
    <row r="421" spans="1:24" x14ac:dyDescent="0.25">
      <c r="A421" s="130" t="s">
        <v>398</v>
      </c>
      <c r="B421">
        <v>419</v>
      </c>
      <c r="C421" s="130" t="s">
        <v>892</v>
      </c>
      <c r="D421" s="130" t="s">
        <v>237</v>
      </c>
      <c r="E421">
        <v>7.0000000000000007E-2</v>
      </c>
      <c r="F421">
        <v>0</v>
      </c>
      <c r="G421">
        <v>0</v>
      </c>
      <c r="H421">
        <v>0</v>
      </c>
      <c r="I421">
        <v>194</v>
      </c>
      <c r="K421" s="130"/>
      <c r="L421">
        <v>-1.69</v>
      </c>
      <c r="M421" s="130"/>
      <c r="N421">
        <v>0</v>
      </c>
      <c r="O421">
        <v>-11.47</v>
      </c>
      <c r="Q421">
        <v>-43.45</v>
      </c>
      <c r="R421" s="130"/>
      <c r="S421">
        <v>100</v>
      </c>
      <c r="T421" s="130"/>
      <c r="X421" s="130"/>
    </row>
    <row r="422" spans="1:24" x14ac:dyDescent="0.25">
      <c r="A422" s="130" t="s">
        <v>397</v>
      </c>
      <c r="B422">
        <v>420</v>
      </c>
      <c r="C422" s="130" t="s">
        <v>892</v>
      </c>
      <c r="D422" s="130" t="s">
        <v>6</v>
      </c>
      <c r="E422">
        <v>2.48</v>
      </c>
      <c r="F422">
        <v>-3.88</v>
      </c>
      <c r="G422">
        <v>25896100</v>
      </c>
      <c r="H422">
        <v>65544</v>
      </c>
      <c r="I422">
        <v>1339</v>
      </c>
      <c r="J422">
        <v>15.5</v>
      </c>
      <c r="K422" s="130" t="s">
        <v>3591</v>
      </c>
      <c r="M422" s="130" t="s">
        <v>907</v>
      </c>
      <c r="N422">
        <v>0.16</v>
      </c>
      <c r="O422">
        <v>11.76</v>
      </c>
      <c r="P422">
        <v>16.41</v>
      </c>
      <c r="Q422">
        <v>-1.84</v>
      </c>
      <c r="R422" s="130" t="s">
        <v>979</v>
      </c>
      <c r="S422">
        <v>57.19</v>
      </c>
      <c r="T422" s="130"/>
      <c r="U422">
        <v>366</v>
      </c>
      <c r="V422">
        <v>356</v>
      </c>
      <c r="W422">
        <v>-0.19</v>
      </c>
      <c r="X422" s="130"/>
    </row>
    <row r="423" spans="1:24" x14ac:dyDescent="0.25">
      <c r="A423" s="130" t="s">
        <v>396</v>
      </c>
      <c r="B423">
        <v>421</v>
      </c>
      <c r="C423" s="130" t="s">
        <v>892</v>
      </c>
      <c r="D423" s="130" t="s">
        <v>6</v>
      </c>
      <c r="E423">
        <v>5.25</v>
      </c>
      <c r="F423">
        <v>1.94</v>
      </c>
      <c r="G423">
        <v>684300</v>
      </c>
      <c r="H423">
        <v>3574</v>
      </c>
      <c r="I423">
        <v>3465</v>
      </c>
      <c r="J423">
        <v>5.13</v>
      </c>
      <c r="K423" s="130" t="s">
        <v>961</v>
      </c>
      <c r="M423" s="130" t="s">
        <v>1029</v>
      </c>
      <c r="N423">
        <v>1.02</v>
      </c>
      <c r="O423">
        <v>17.21</v>
      </c>
      <c r="P423">
        <v>25.83</v>
      </c>
      <c r="Q423">
        <v>10.71</v>
      </c>
      <c r="R423" s="130" t="s">
        <v>977</v>
      </c>
      <c r="S423">
        <v>25.53</v>
      </c>
      <c r="T423" s="130"/>
      <c r="U423">
        <v>78</v>
      </c>
      <c r="V423">
        <v>76</v>
      </c>
      <c r="W423">
        <v>-0.01</v>
      </c>
      <c r="X423" s="130"/>
    </row>
    <row r="424" spans="1:24" x14ac:dyDescent="0.25">
      <c r="A424" s="130" t="s">
        <v>395</v>
      </c>
      <c r="B424">
        <v>422</v>
      </c>
      <c r="C424" s="130" t="s">
        <v>892</v>
      </c>
      <c r="D424" s="130" t="s">
        <v>6</v>
      </c>
      <c r="E424">
        <v>11.8</v>
      </c>
      <c r="F424">
        <v>0.85</v>
      </c>
      <c r="G424">
        <v>31900</v>
      </c>
      <c r="H424">
        <v>379</v>
      </c>
      <c r="I424">
        <v>1680</v>
      </c>
      <c r="J424">
        <v>14.52</v>
      </c>
      <c r="K424" s="130" t="s">
        <v>3379</v>
      </c>
      <c r="M424" s="130" t="s">
        <v>991</v>
      </c>
      <c r="N424">
        <v>0.81</v>
      </c>
      <c r="O424">
        <v>22.84</v>
      </c>
      <c r="P424">
        <v>23.52</v>
      </c>
      <c r="Q424">
        <v>19.3</v>
      </c>
      <c r="R424" s="130" t="s">
        <v>3518</v>
      </c>
      <c r="S424">
        <v>47.47</v>
      </c>
      <c r="T424" s="130"/>
      <c r="U424">
        <v>272</v>
      </c>
      <c r="V424">
        <v>220</v>
      </c>
      <c r="W424">
        <v>3.77</v>
      </c>
      <c r="X424" s="130"/>
    </row>
    <row r="425" spans="1:24" x14ac:dyDescent="0.25">
      <c r="A425" s="130" t="s">
        <v>394</v>
      </c>
      <c r="B425">
        <v>423</v>
      </c>
      <c r="C425" s="130" t="s">
        <v>892</v>
      </c>
      <c r="D425" s="130" t="s">
        <v>6</v>
      </c>
      <c r="E425">
        <v>70.25</v>
      </c>
      <c r="F425">
        <v>-0.35</v>
      </c>
      <c r="G425">
        <v>4500</v>
      </c>
      <c r="H425">
        <v>316</v>
      </c>
      <c r="I425">
        <v>31613</v>
      </c>
      <c r="J425">
        <v>20.13</v>
      </c>
      <c r="K425" s="130" t="s">
        <v>1015</v>
      </c>
      <c r="M425" s="130" t="s">
        <v>1051</v>
      </c>
      <c r="N425">
        <v>3.49</v>
      </c>
      <c r="O425">
        <v>17.39</v>
      </c>
      <c r="P425">
        <v>17.03</v>
      </c>
      <c r="Q425">
        <v>22.47</v>
      </c>
      <c r="R425" s="130" t="s">
        <v>3369</v>
      </c>
      <c r="S425">
        <v>18.3</v>
      </c>
      <c r="T425" s="130"/>
      <c r="U425">
        <v>425</v>
      </c>
      <c r="V425">
        <v>334</v>
      </c>
      <c r="W425">
        <v>3.58</v>
      </c>
      <c r="X425" s="130"/>
    </row>
    <row r="426" spans="1:24" x14ac:dyDescent="0.25">
      <c r="A426" s="130" t="s">
        <v>393</v>
      </c>
      <c r="B426">
        <v>424</v>
      </c>
      <c r="C426" s="130" t="s">
        <v>892</v>
      </c>
      <c r="D426" s="130" t="s">
        <v>6</v>
      </c>
      <c r="E426">
        <v>5.4</v>
      </c>
      <c r="F426">
        <v>0</v>
      </c>
      <c r="G426">
        <v>64800</v>
      </c>
      <c r="H426">
        <v>348</v>
      </c>
      <c r="I426">
        <v>8235</v>
      </c>
      <c r="J426">
        <v>14.1</v>
      </c>
      <c r="K426" s="130" t="s">
        <v>999</v>
      </c>
      <c r="M426" s="130" t="s">
        <v>917</v>
      </c>
      <c r="N426">
        <v>0.38</v>
      </c>
      <c r="O426">
        <v>12.07</v>
      </c>
      <c r="P426">
        <v>12.86</v>
      </c>
      <c r="Q426">
        <v>11.93</v>
      </c>
      <c r="R426" s="130" t="s">
        <v>3580</v>
      </c>
      <c r="S426">
        <v>20.14</v>
      </c>
      <c r="T426" s="130"/>
      <c r="U426">
        <v>407</v>
      </c>
      <c r="V426">
        <v>321</v>
      </c>
      <c r="W426">
        <v>-0.65</v>
      </c>
      <c r="X426" s="130"/>
    </row>
    <row r="427" spans="1:24" x14ac:dyDescent="0.25">
      <c r="A427" s="130" t="s">
        <v>392</v>
      </c>
      <c r="B427">
        <v>425</v>
      </c>
      <c r="C427" s="130" t="s">
        <v>901</v>
      </c>
      <c r="D427" s="130" t="s">
        <v>6</v>
      </c>
      <c r="E427">
        <v>4.18</v>
      </c>
      <c r="F427">
        <v>0.48</v>
      </c>
      <c r="G427">
        <v>13600</v>
      </c>
      <c r="H427">
        <v>57</v>
      </c>
      <c r="I427">
        <v>1129</v>
      </c>
      <c r="J427">
        <v>17.09</v>
      </c>
      <c r="K427" s="130" t="s">
        <v>935</v>
      </c>
      <c r="L427">
        <v>0.17</v>
      </c>
      <c r="M427" s="130" t="s">
        <v>914</v>
      </c>
      <c r="N427">
        <v>0.24</v>
      </c>
      <c r="O427">
        <v>11.45</v>
      </c>
      <c r="P427">
        <v>11.03</v>
      </c>
      <c r="Q427">
        <v>9.76</v>
      </c>
      <c r="R427" s="130" t="s">
        <v>3583</v>
      </c>
      <c r="S427">
        <v>50.15</v>
      </c>
      <c r="T427" s="130"/>
      <c r="U427">
        <v>512</v>
      </c>
      <c r="V427">
        <v>390</v>
      </c>
      <c r="W427">
        <v>2.5099999999999998</v>
      </c>
      <c r="X427" s="130"/>
    </row>
    <row r="428" spans="1:24" x14ac:dyDescent="0.25">
      <c r="A428" s="130" t="s">
        <v>391</v>
      </c>
      <c r="B428">
        <v>426</v>
      </c>
      <c r="C428" s="130" t="s">
        <v>901</v>
      </c>
      <c r="D428" s="130" t="s">
        <v>6</v>
      </c>
      <c r="E428">
        <v>9.9</v>
      </c>
      <c r="F428">
        <v>2.59</v>
      </c>
      <c r="G428">
        <v>13940</v>
      </c>
      <c r="H428">
        <v>13759</v>
      </c>
      <c r="I428">
        <v>2860</v>
      </c>
      <c r="J428">
        <v>28.16</v>
      </c>
      <c r="K428" s="130" t="s">
        <v>1043</v>
      </c>
      <c r="M428" s="130"/>
      <c r="N428">
        <v>0.35</v>
      </c>
      <c r="R428" s="130"/>
      <c r="T428" s="130"/>
      <c r="W428">
        <v>0.97</v>
      </c>
      <c r="X428" s="130"/>
    </row>
    <row r="429" spans="1:24" x14ac:dyDescent="0.25">
      <c r="A429" s="130" t="s">
        <v>390</v>
      </c>
      <c r="B429">
        <v>427</v>
      </c>
      <c r="C429" s="130" t="s">
        <v>892</v>
      </c>
      <c r="D429" s="130" t="s">
        <v>6</v>
      </c>
      <c r="E429">
        <v>2.48</v>
      </c>
      <c r="F429">
        <v>1.64</v>
      </c>
      <c r="G429">
        <v>117700</v>
      </c>
      <c r="H429">
        <v>290</v>
      </c>
      <c r="I429">
        <v>1337</v>
      </c>
      <c r="J429">
        <v>25.27</v>
      </c>
      <c r="K429" s="130" t="s">
        <v>922</v>
      </c>
      <c r="M429" s="130" t="s">
        <v>914</v>
      </c>
      <c r="N429">
        <v>0.1</v>
      </c>
      <c r="O429">
        <v>1.24</v>
      </c>
      <c r="P429">
        <v>2.4500000000000002</v>
      </c>
      <c r="Q429">
        <v>-1.1200000000000001</v>
      </c>
      <c r="R429" s="130" t="s">
        <v>3381</v>
      </c>
      <c r="S429">
        <v>58.24</v>
      </c>
      <c r="T429" s="130"/>
      <c r="U429">
        <v>857</v>
      </c>
      <c r="V429">
        <v>913</v>
      </c>
      <c r="W429">
        <v>-1.22</v>
      </c>
      <c r="X429" s="130"/>
    </row>
    <row r="430" spans="1:24" x14ac:dyDescent="0.25">
      <c r="A430" s="130" t="s">
        <v>389</v>
      </c>
      <c r="B430">
        <v>428</v>
      </c>
      <c r="C430" s="130" t="s">
        <v>892</v>
      </c>
      <c r="D430" s="130" t="s">
        <v>237</v>
      </c>
      <c r="E430">
        <v>0.03</v>
      </c>
      <c r="F430">
        <v>0</v>
      </c>
      <c r="G430">
        <v>0</v>
      </c>
      <c r="H430">
        <v>0</v>
      </c>
      <c r="I430">
        <v>24</v>
      </c>
      <c r="J430">
        <v>0.86</v>
      </c>
      <c r="K430" s="130" t="s">
        <v>1029</v>
      </c>
      <c r="L430">
        <v>-5.88</v>
      </c>
      <c r="M430" s="130"/>
      <c r="N430">
        <v>0</v>
      </c>
      <c r="O430">
        <v>4.04</v>
      </c>
      <c r="Q430">
        <v>5.83</v>
      </c>
      <c r="R430" s="130"/>
      <c r="S430">
        <v>40.06</v>
      </c>
      <c r="T430" s="130"/>
      <c r="V430">
        <v>452</v>
      </c>
      <c r="W430">
        <v>-0.01</v>
      </c>
      <c r="X430" s="130"/>
    </row>
    <row r="431" spans="1:24" x14ac:dyDescent="0.25">
      <c r="A431" s="130" t="s">
        <v>388</v>
      </c>
      <c r="B431">
        <v>429</v>
      </c>
      <c r="C431" s="130" t="s">
        <v>892</v>
      </c>
      <c r="D431" s="130" t="s">
        <v>6</v>
      </c>
      <c r="E431">
        <v>2.7</v>
      </c>
      <c r="F431">
        <v>1.5</v>
      </c>
      <c r="G431">
        <v>9820100</v>
      </c>
      <c r="H431">
        <v>26552</v>
      </c>
      <c r="I431">
        <v>2025</v>
      </c>
      <c r="J431">
        <v>4.13</v>
      </c>
      <c r="K431" s="130" t="s">
        <v>970</v>
      </c>
      <c r="M431" s="130"/>
      <c r="N431">
        <v>0.65</v>
      </c>
      <c r="O431">
        <v>15.64</v>
      </c>
      <c r="P431">
        <v>38.83</v>
      </c>
      <c r="Q431">
        <v>12.95</v>
      </c>
      <c r="R431" s="130"/>
      <c r="S431">
        <v>48.21</v>
      </c>
      <c r="T431" s="130"/>
      <c r="U431">
        <v>25</v>
      </c>
      <c r="V431">
        <v>85</v>
      </c>
      <c r="W431">
        <v>-0.06</v>
      </c>
      <c r="X431" s="130"/>
    </row>
    <row r="432" spans="1:24" x14ac:dyDescent="0.25">
      <c r="A432" s="130" t="s">
        <v>387</v>
      </c>
      <c r="B432">
        <v>430</v>
      </c>
      <c r="C432" s="130" t="s">
        <v>892</v>
      </c>
      <c r="D432" s="130" t="s">
        <v>6</v>
      </c>
      <c r="E432">
        <v>0.47</v>
      </c>
      <c r="F432">
        <v>0</v>
      </c>
      <c r="G432">
        <v>106499600</v>
      </c>
      <c r="H432">
        <v>50848</v>
      </c>
      <c r="I432">
        <v>4481</v>
      </c>
      <c r="K432" s="130" t="s">
        <v>1061</v>
      </c>
      <c r="M432" s="130" t="s">
        <v>907</v>
      </c>
      <c r="N432">
        <v>0</v>
      </c>
      <c r="O432">
        <v>-1.47</v>
      </c>
      <c r="P432">
        <v>-10</v>
      </c>
      <c r="Q432">
        <v>-13.25</v>
      </c>
      <c r="R432" s="130" t="s">
        <v>3584</v>
      </c>
      <c r="S432">
        <v>71.56</v>
      </c>
      <c r="T432" s="130"/>
      <c r="X432" s="130"/>
    </row>
    <row r="433" spans="1:24" x14ac:dyDescent="0.25">
      <c r="A433" s="130" t="s">
        <v>386</v>
      </c>
      <c r="B433">
        <v>431</v>
      </c>
      <c r="C433" s="130" t="s">
        <v>892</v>
      </c>
      <c r="D433" s="130" t="s">
        <v>6</v>
      </c>
      <c r="E433">
        <v>6.4</v>
      </c>
      <c r="F433">
        <v>0</v>
      </c>
      <c r="G433">
        <v>0</v>
      </c>
      <c r="H433">
        <v>0</v>
      </c>
      <c r="I433">
        <v>614</v>
      </c>
      <c r="J433">
        <v>849.33</v>
      </c>
      <c r="K433" s="130" t="s">
        <v>943</v>
      </c>
      <c r="L433">
        <v>0.15</v>
      </c>
      <c r="M433" s="130" t="s">
        <v>914</v>
      </c>
      <c r="N433">
        <v>0.01</v>
      </c>
      <c r="O433">
        <v>0.23</v>
      </c>
      <c r="P433">
        <v>0.05</v>
      </c>
      <c r="Q433">
        <v>5.04</v>
      </c>
      <c r="R433" s="130" t="s">
        <v>997</v>
      </c>
      <c r="S433">
        <v>33.049999999999997</v>
      </c>
      <c r="T433" s="130"/>
      <c r="U433">
        <v>1118</v>
      </c>
      <c r="V433">
        <v>1149</v>
      </c>
      <c r="W433">
        <v>-1.37</v>
      </c>
      <c r="X433" s="130"/>
    </row>
    <row r="434" spans="1:24" x14ac:dyDescent="0.25">
      <c r="A434" s="130" t="s">
        <v>385</v>
      </c>
      <c r="B434">
        <v>432</v>
      </c>
      <c r="C434" s="130" t="s">
        <v>892</v>
      </c>
      <c r="D434" s="130" t="s">
        <v>6</v>
      </c>
      <c r="E434">
        <v>3.86</v>
      </c>
      <c r="F434">
        <v>0</v>
      </c>
      <c r="G434">
        <v>1446000</v>
      </c>
      <c r="H434">
        <v>5563</v>
      </c>
      <c r="I434">
        <v>782</v>
      </c>
      <c r="J434">
        <v>11.12</v>
      </c>
      <c r="K434" s="130" t="s">
        <v>948</v>
      </c>
      <c r="M434" s="130" t="s">
        <v>985</v>
      </c>
      <c r="N434">
        <v>0.35</v>
      </c>
      <c r="O434">
        <v>13.21</v>
      </c>
      <c r="P434">
        <v>20.72</v>
      </c>
      <c r="Q434">
        <v>7.23</v>
      </c>
      <c r="R434" s="130" t="s">
        <v>3659</v>
      </c>
      <c r="S434">
        <v>44.88</v>
      </c>
      <c r="T434" s="130"/>
      <c r="U434">
        <v>221</v>
      </c>
      <c r="V434">
        <v>236</v>
      </c>
      <c r="W434">
        <v>0.11</v>
      </c>
      <c r="X434" s="130"/>
    </row>
    <row r="435" spans="1:24" x14ac:dyDescent="0.25">
      <c r="A435" s="130" t="s">
        <v>384</v>
      </c>
      <c r="B435">
        <v>433</v>
      </c>
      <c r="C435" s="130" t="s">
        <v>892</v>
      </c>
      <c r="D435" s="130" t="s">
        <v>6</v>
      </c>
      <c r="E435">
        <v>3.66</v>
      </c>
      <c r="F435">
        <v>2.81</v>
      </c>
      <c r="G435">
        <v>46200</v>
      </c>
      <c r="H435">
        <v>166</v>
      </c>
      <c r="I435">
        <v>788</v>
      </c>
      <c r="K435" s="130" t="s">
        <v>3576</v>
      </c>
      <c r="M435" s="130"/>
      <c r="N435">
        <v>0</v>
      </c>
      <c r="O435">
        <v>-10.14</v>
      </c>
      <c r="P435">
        <v>-13.94</v>
      </c>
      <c r="Q435">
        <v>-8.26</v>
      </c>
      <c r="R435" s="130"/>
      <c r="S435">
        <v>13.71</v>
      </c>
      <c r="T435" s="130"/>
      <c r="X435" s="130"/>
    </row>
    <row r="436" spans="1:24" x14ac:dyDescent="0.25">
      <c r="A436" s="130" t="s">
        <v>383</v>
      </c>
      <c r="B436">
        <v>434</v>
      </c>
      <c r="C436" s="130" t="s">
        <v>892</v>
      </c>
      <c r="D436" s="130" t="s">
        <v>6</v>
      </c>
      <c r="E436">
        <v>3.74</v>
      </c>
      <c r="F436">
        <v>0</v>
      </c>
      <c r="G436">
        <v>2059900</v>
      </c>
      <c r="H436">
        <v>7707</v>
      </c>
      <c r="I436">
        <v>2306</v>
      </c>
      <c r="J436">
        <v>24.69</v>
      </c>
      <c r="K436" s="130" t="s">
        <v>3443</v>
      </c>
      <c r="M436" s="130" t="s">
        <v>907</v>
      </c>
      <c r="N436">
        <v>0.15</v>
      </c>
      <c r="O436">
        <v>14.06</v>
      </c>
      <c r="P436">
        <v>18.510000000000002</v>
      </c>
      <c r="Q436">
        <v>9.48</v>
      </c>
      <c r="R436" s="130" t="s">
        <v>981</v>
      </c>
      <c r="S436">
        <v>36.15</v>
      </c>
      <c r="T436" s="130"/>
      <c r="U436">
        <v>458</v>
      </c>
      <c r="V436">
        <v>428</v>
      </c>
      <c r="W436">
        <v>1.45</v>
      </c>
      <c r="X436" s="130"/>
    </row>
    <row r="437" spans="1:24" x14ac:dyDescent="0.25">
      <c r="A437" s="130" t="s">
        <v>382</v>
      </c>
      <c r="B437">
        <v>435</v>
      </c>
      <c r="C437" s="130" t="s">
        <v>892</v>
      </c>
      <c r="D437" s="130" t="s">
        <v>6</v>
      </c>
      <c r="E437">
        <v>4.12</v>
      </c>
      <c r="F437">
        <v>0.98</v>
      </c>
      <c r="G437">
        <v>2438900</v>
      </c>
      <c r="H437">
        <v>10096</v>
      </c>
      <c r="I437">
        <v>2365</v>
      </c>
      <c r="J437">
        <v>14.39</v>
      </c>
      <c r="K437" s="130" t="s">
        <v>2761</v>
      </c>
      <c r="M437" s="130" t="s">
        <v>932</v>
      </c>
      <c r="N437">
        <v>0.28999999999999998</v>
      </c>
      <c r="O437">
        <v>7.67</v>
      </c>
      <c r="P437">
        <v>15.29</v>
      </c>
      <c r="Q437">
        <v>5.75</v>
      </c>
      <c r="R437" s="130" t="s">
        <v>3441</v>
      </c>
      <c r="S437">
        <v>42.45</v>
      </c>
      <c r="T437" s="130"/>
      <c r="U437">
        <v>365</v>
      </c>
      <c r="V437">
        <v>460</v>
      </c>
      <c r="W437">
        <v>-7.0000000000000007E-2</v>
      </c>
      <c r="X437" s="130"/>
    </row>
    <row r="438" spans="1:24" x14ac:dyDescent="0.25">
      <c r="A438" s="130" t="s">
        <v>381</v>
      </c>
      <c r="B438">
        <v>436</v>
      </c>
      <c r="C438" s="130" t="s">
        <v>892</v>
      </c>
      <c r="D438" s="130" t="s">
        <v>6</v>
      </c>
      <c r="E438">
        <v>2.62</v>
      </c>
      <c r="F438">
        <v>0</v>
      </c>
      <c r="G438">
        <v>8487200</v>
      </c>
      <c r="H438">
        <v>22462</v>
      </c>
      <c r="I438">
        <v>1364</v>
      </c>
      <c r="J438">
        <v>23.15</v>
      </c>
      <c r="K438" s="130" t="s">
        <v>971</v>
      </c>
      <c r="M438" s="130"/>
      <c r="N438">
        <v>0.11</v>
      </c>
      <c r="O438">
        <v>2.71</v>
      </c>
      <c r="P438">
        <v>4.5199999999999996</v>
      </c>
      <c r="Q438">
        <v>3.09</v>
      </c>
      <c r="R438" s="130"/>
      <c r="S438">
        <v>33.090000000000003</v>
      </c>
      <c r="T438" s="130"/>
      <c r="U438">
        <v>778</v>
      </c>
      <c r="V438">
        <v>818</v>
      </c>
      <c r="W438">
        <v>0.09</v>
      </c>
      <c r="X438" s="130"/>
    </row>
    <row r="439" spans="1:24" x14ac:dyDescent="0.25">
      <c r="A439" s="130" t="s">
        <v>380</v>
      </c>
      <c r="B439">
        <v>437</v>
      </c>
      <c r="C439" s="130" t="s">
        <v>892</v>
      </c>
      <c r="D439" s="130" t="s">
        <v>6</v>
      </c>
      <c r="E439">
        <v>2.56</v>
      </c>
      <c r="F439">
        <v>0</v>
      </c>
      <c r="G439">
        <v>299600</v>
      </c>
      <c r="H439">
        <v>768</v>
      </c>
      <c r="I439">
        <v>1527</v>
      </c>
      <c r="J439">
        <v>16.010000000000002</v>
      </c>
      <c r="K439" s="130" t="s">
        <v>947</v>
      </c>
      <c r="L439">
        <v>3</v>
      </c>
      <c r="M439" s="130" t="s">
        <v>905</v>
      </c>
      <c r="N439">
        <v>0.16</v>
      </c>
      <c r="O439">
        <v>2.59</v>
      </c>
      <c r="P439">
        <v>3.18</v>
      </c>
      <c r="Q439">
        <v>4.07</v>
      </c>
      <c r="R439" s="130" t="s">
        <v>3399</v>
      </c>
      <c r="S439">
        <v>62.45</v>
      </c>
      <c r="T439" s="130"/>
      <c r="U439">
        <v>727</v>
      </c>
      <c r="V439">
        <v>738</v>
      </c>
      <c r="W439">
        <v>-1.64</v>
      </c>
      <c r="X439" s="130"/>
    </row>
    <row r="440" spans="1:24" x14ac:dyDescent="0.25">
      <c r="A440" s="130" t="s">
        <v>379</v>
      </c>
      <c r="B440">
        <v>438</v>
      </c>
      <c r="C440" s="130" t="s">
        <v>892</v>
      </c>
      <c r="D440" s="130" t="s">
        <v>6</v>
      </c>
      <c r="E440">
        <v>6.35</v>
      </c>
      <c r="F440">
        <v>-2.31</v>
      </c>
      <c r="G440">
        <v>44104000</v>
      </c>
      <c r="H440">
        <v>276735</v>
      </c>
      <c r="I440">
        <v>24654</v>
      </c>
      <c r="J440">
        <v>229.07</v>
      </c>
      <c r="K440" s="130" t="s">
        <v>3468</v>
      </c>
      <c r="M440" s="130"/>
      <c r="N440">
        <v>0.03</v>
      </c>
      <c r="O440">
        <v>2.06</v>
      </c>
      <c r="P440">
        <v>2</v>
      </c>
      <c r="Q440">
        <v>-3.84</v>
      </c>
      <c r="R440" s="130" t="s">
        <v>2662</v>
      </c>
      <c r="S440">
        <v>49.63</v>
      </c>
      <c r="T440" s="130"/>
      <c r="U440">
        <v>1072</v>
      </c>
      <c r="V440">
        <v>1081</v>
      </c>
      <c r="W440">
        <v>12.38</v>
      </c>
      <c r="X440" s="130"/>
    </row>
    <row r="441" spans="1:24" x14ac:dyDescent="0.25">
      <c r="A441" s="130" t="s">
        <v>378</v>
      </c>
      <c r="B441">
        <v>439</v>
      </c>
      <c r="C441" s="130" t="s">
        <v>892</v>
      </c>
      <c r="D441" s="130" t="s">
        <v>6</v>
      </c>
      <c r="E441">
        <v>2.86</v>
      </c>
      <c r="F441">
        <v>2.14</v>
      </c>
      <c r="G441">
        <v>3053700</v>
      </c>
      <c r="H441">
        <v>8746</v>
      </c>
      <c r="I441">
        <v>1072</v>
      </c>
      <c r="J441">
        <v>161.69999999999999</v>
      </c>
      <c r="K441" s="130" t="s">
        <v>999</v>
      </c>
      <c r="M441" s="130"/>
      <c r="N441">
        <v>0.02</v>
      </c>
      <c r="O441">
        <v>3.03</v>
      </c>
      <c r="P441">
        <v>1.31</v>
      </c>
      <c r="Q441">
        <v>1.57</v>
      </c>
      <c r="R441" s="130"/>
      <c r="S441">
        <v>46.02</v>
      </c>
      <c r="T441" s="130"/>
      <c r="U441">
        <v>1078</v>
      </c>
      <c r="V441">
        <v>1028</v>
      </c>
      <c r="W441">
        <v>-1.83</v>
      </c>
      <c r="X441" s="130"/>
    </row>
    <row r="442" spans="1:24" x14ac:dyDescent="0.25">
      <c r="A442" s="130" t="s">
        <v>377</v>
      </c>
      <c r="B442">
        <v>440</v>
      </c>
      <c r="C442" s="130" t="s">
        <v>892</v>
      </c>
      <c r="D442" s="130" t="s">
        <v>6</v>
      </c>
      <c r="E442">
        <v>3.34</v>
      </c>
      <c r="F442">
        <v>0</v>
      </c>
      <c r="G442">
        <v>397300</v>
      </c>
      <c r="H442">
        <v>1330</v>
      </c>
      <c r="I442">
        <v>9352</v>
      </c>
      <c r="K442" s="130" t="s">
        <v>968</v>
      </c>
      <c r="M442" s="130"/>
      <c r="N442">
        <v>0</v>
      </c>
      <c r="O442">
        <v>-3.16</v>
      </c>
      <c r="P442">
        <v>-5.92</v>
      </c>
      <c r="Q442">
        <v>-111.26</v>
      </c>
      <c r="R442" s="130"/>
      <c r="S442">
        <v>33.049999999999997</v>
      </c>
      <c r="T442" s="130"/>
      <c r="X442" s="130"/>
    </row>
    <row r="443" spans="1:24" x14ac:dyDescent="0.25">
      <c r="A443" s="130" t="s">
        <v>376</v>
      </c>
      <c r="B443">
        <v>441</v>
      </c>
      <c r="C443" s="130" t="s">
        <v>892</v>
      </c>
      <c r="D443" s="130" t="s">
        <v>6</v>
      </c>
      <c r="E443">
        <v>0.94</v>
      </c>
      <c r="F443">
        <v>1.08</v>
      </c>
      <c r="G443">
        <v>7045300</v>
      </c>
      <c r="H443">
        <v>6615</v>
      </c>
      <c r="I443">
        <v>1280</v>
      </c>
      <c r="K443" s="130" t="s">
        <v>947</v>
      </c>
      <c r="M443" s="130"/>
      <c r="N443">
        <v>0</v>
      </c>
      <c r="O443">
        <v>-1.84</v>
      </c>
      <c r="P443">
        <v>-15.84</v>
      </c>
      <c r="Q443">
        <v>1.26</v>
      </c>
      <c r="R443" s="130"/>
      <c r="S443">
        <v>65.59</v>
      </c>
      <c r="T443" s="130"/>
      <c r="X443" s="130"/>
    </row>
    <row r="444" spans="1:24" x14ac:dyDescent="0.25">
      <c r="A444" s="130" t="s">
        <v>375</v>
      </c>
      <c r="B444">
        <v>442</v>
      </c>
      <c r="C444" s="130" t="s">
        <v>892</v>
      </c>
      <c r="D444" s="130" t="s">
        <v>6</v>
      </c>
      <c r="E444">
        <v>10.1</v>
      </c>
      <c r="F444">
        <v>1</v>
      </c>
      <c r="G444">
        <v>311600</v>
      </c>
      <c r="H444">
        <v>3146</v>
      </c>
      <c r="I444">
        <v>6042</v>
      </c>
      <c r="J444">
        <v>14.3</v>
      </c>
      <c r="K444" s="130" t="s">
        <v>3513</v>
      </c>
      <c r="M444" s="130" t="s">
        <v>917</v>
      </c>
      <c r="N444">
        <v>0.71</v>
      </c>
      <c r="O444">
        <v>19.29</v>
      </c>
      <c r="P444">
        <v>28.17</v>
      </c>
      <c r="Q444">
        <v>7.4</v>
      </c>
      <c r="R444" s="130" t="s">
        <v>3660</v>
      </c>
      <c r="S444">
        <v>35.869999999999997</v>
      </c>
      <c r="T444" s="130"/>
      <c r="U444">
        <v>240</v>
      </c>
      <c r="V444">
        <v>232</v>
      </c>
      <c r="W444">
        <v>-2.23</v>
      </c>
      <c r="X444" s="130"/>
    </row>
    <row r="445" spans="1:24" x14ac:dyDescent="0.25">
      <c r="A445" s="130" t="s">
        <v>374</v>
      </c>
      <c r="B445">
        <v>443</v>
      </c>
      <c r="C445" s="130" t="s">
        <v>892</v>
      </c>
      <c r="D445" s="130" t="s">
        <v>6</v>
      </c>
      <c r="E445">
        <v>11.8</v>
      </c>
      <c r="F445">
        <v>0.85</v>
      </c>
      <c r="G445">
        <v>13600</v>
      </c>
      <c r="H445">
        <v>161</v>
      </c>
      <c r="I445">
        <v>1194</v>
      </c>
      <c r="J445">
        <v>10.95</v>
      </c>
      <c r="K445" s="130" t="s">
        <v>983</v>
      </c>
      <c r="M445" s="130" t="s">
        <v>1005</v>
      </c>
      <c r="N445">
        <v>1.08</v>
      </c>
      <c r="O445">
        <v>7.41</v>
      </c>
      <c r="P445">
        <v>7.42</v>
      </c>
      <c r="Q445">
        <v>3.24</v>
      </c>
      <c r="R445" s="130" t="s">
        <v>3478</v>
      </c>
      <c r="S445">
        <v>14.61</v>
      </c>
      <c r="T445" s="130"/>
      <c r="U445">
        <v>492</v>
      </c>
      <c r="V445">
        <v>399</v>
      </c>
      <c r="W445">
        <v>-0.57999999999999996</v>
      </c>
      <c r="X445" s="130"/>
    </row>
    <row r="446" spans="1:24" x14ac:dyDescent="0.25">
      <c r="A446" s="130" t="s">
        <v>373</v>
      </c>
      <c r="B446">
        <v>444</v>
      </c>
      <c r="C446" s="130" t="s">
        <v>892</v>
      </c>
      <c r="D446" s="130" t="s">
        <v>237</v>
      </c>
      <c r="E446">
        <v>0.09</v>
      </c>
      <c r="F446">
        <v>0</v>
      </c>
      <c r="G446">
        <v>0</v>
      </c>
      <c r="H446">
        <v>0</v>
      </c>
      <c r="I446">
        <v>766</v>
      </c>
      <c r="K446" s="130" t="s">
        <v>966</v>
      </c>
      <c r="L446">
        <v>0.1</v>
      </c>
      <c r="M446" s="130"/>
      <c r="N446">
        <v>0</v>
      </c>
      <c r="R446" s="130"/>
      <c r="S446">
        <v>99.77</v>
      </c>
      <c r="T446" s="130"/>
      <c r="X446" s="130"/>
    </row>
    <row r="447" spans="1:24" x14ac:dyDescent="0.25">
      <c r="A447" s="130" t="s">
        <v>372</v>
      </c>
      <c r="B447">
        <v>445</v>
      </c>
      <c r="C447" s="130" t="s">
        <v>901</v>
      </c>
      <c r="D447" s="130" t="s">
        <v>6</v>
      </c>
      <c r="E447">
        <v>2.66</v>
      </c>
      <c r="F447">
        <v>1.53</v>
      </c>
      <c r="G447">
        <v>201900</v>
      </c>
      <c r="H447">
        <v>535</v>
      </c>
      <c r="I447">
        <v>1615</v>
      </c>
      <c r="J447">
        <v>27.45</v>
      </c>
      <c r="K447" s="130" t="s">
        <v>1008</v>
      </c>
      <c r="M447" s="130" t="s">
        <v>909</v>
      </c>
      <c r="N447">
        <v>0.1</v>
      </c>
      <c r="O447">
        <v>3.3</v>
      </c>
      <c r="P447">
        <v>4.24</v>
      </c>
      <c r="Q447">
        <v>2.23</v>
      </c>
      <c r="R447" s="130" t="s">
        <v>970</v>
      </c>
      <c r="S447">
        <v>43.19</v>
      </c>
      <c r="T447" s="130"/>
      <c r="U447">
        <v>841</v>
      </c>
      <c r="V447">
        <v>847</v>
      </c>
      <c r="W447">
        <v>0.56999999999999995</v>
      </c>
      <c r="X447" s="130"/>
    </row>
    <row r="448" spans="1:24" x14ac:dyDescent="0.25">
      <c r="A448" s="130" t="s">
        <v>371</v>
      </c>
      <c r="B448">
        <v>446</v>
      </c>
      <c r="C448" s="130" t="s">
        <v>892</v>
      </c>
      <c r="D448" s="130" t="s">
        <v>82</v>
      </c>
      <c r="E448">
        <v>1.1000000000000001</v>
      </c>
      <c r="F448">
        <v>0</v>
      </c>
      <c r="G448">
        <v>0</v>
      </c>
      <c r="H448">
        <v>0</v>
      </c>
      <c r="I448">
        <v>550</v>
      </c>
      <c r="K448" s="130"/>
      <c r="L448">
        <v>-8.73</v>
      </c>
      <c r="M448" s="130"/>
      <c r="N448">
        <v>0</v>
      </c>
      <c r="O448">
        <v>-10.08</v>
      </c>
      <c r="Q448">
        <v>-97.86</v>
      </c>
      <c r="R448" s="130"/>
      <c r="S448">
        <v>30.35</v>
      </c>
      <c r="T448" s="130"/>
      <c r="X448" s="130"/>
    </row>
    <row r="449" spans="1:24" x14ac:dyDescent="0.25">
      <c r="A449" s="130" t="s">
        <v>370</v>
      </c>
      <c r="B449">
        <v>447</v>
      </c>
      <c r="C449" s="130" t="s">
        <v>892</v>
      </c>
      <c r="D449" s="130" t="s">
        <v>6</v>
      </c>
      <c r="E449">
        <v>3.28</v>
      </c>
      <c r="F449">
        <v>-0.61</v>
      </c>
      <c r="G449">
        <v>288000</v>
      </c>
      <c r="H449">
        <v>949</v>
      </c>
      <c r="I449">
        <v>1384</v>
      </c>
      <c r="J449">
        <v>38.97</v>
      </c>
      <c r="K449" s="130" t="s">
        <v>956</v>
      </c>
      <c r="M449" s="130" t="s">
        <v>907</v>
      </c>
      <c r="N449">
        <v>0.08</v>
      </c>
      <c r="O449">
        <v>3.56</v>
      </c>
      <c r="P449">
        <v>4.07</v>
      </c>
      <c r="Q449">
        <v>6.29</v>
      </c>
      <c r="R449" s="130" t="s">
        <v>943</v>
      </c>
      <c r="S449">
        <v>32.89</v>
      </c>
      <c r="T449" s="130"/>
      <c r="U449">
        <v>926</v>
      </c>
      <c r="V449">
        <v>917</v>
      </c>
      <c r="W449">
        <v>-0.95</v>
      </c>
      <c r="X449" s="130"/>
    </row>
    <row r="450" spans="1:24" x14ac:dyDescent="0.25">
      <c r="A450" s="130" t="s">
        <v>369</v>
      </c>
      <c r="B450">
        <v>448</v>
      </c>
      <c r="C450" s="130" t="s">
        <v>901</v>
      </c>
      <c r="D450" s="130" t="s">
        <v>6</v>
      </c>
      <c r="E450">
        <v>2.48</v>
      </c>
      <c r="F450">
        <v>0</v>
      </c>
      <c r="G450">
        <v>584700</v>
      </c>
      <c r="H450">
        <v>1453</v>
      </c>
      <c r="I450">
        <v>744</v>
      </c>
      <c r="K450" s="130" t="s">
        <v>995</v>
      </c>
      <c r="M450" s="130"/>
      <c r="N450">
        <v>0</v>
      </c>
      <c r="O450">
        <v>-0.84</v>
      </c>
      <c r="P450">
        <v>-2.99</v>
      </c>
      <c r="Q450">
        <v>-3.15</v>
      </c>
      <c r="R450" s="130"/>
      <c r="S450">
        <v>39.64</v>
      </c>
      <c r="T450" s="130"/>
      <c r="X450" s="130"/>
    </row>
    <row r="451" spans="1:24" x14ac:dyDescent="0.25">
      <c r="A451" s="130" t="s">
        <v>368</v>
      </c>
      <c r="B451">
        <v>449</v>
      </c>
      <c r="C451" s="130" t="s">
        <v>892</v>
      </c>
      <c r="D451" s="130" t="s">
        <v>200</v>
      </c>
      <c r="E451">
        <v>0.37</v>
      </c>
      <c r="F451">
        <v>5.71</v>
      </c>
      <c r="G451">
        <v>42508700</v>
      </c>
      <c r="H451">
        <v>15343</v>
      </c>
      <c r="I451">
        <v>764</v>
      </c>
      <c r="K451" s="130" t="s">
        <v>3561</v>
      </c>
      <c r="M451" s="130"/>
      <c r="N451">
        <v>0</v>
      </c>
      <c r="O451">
        <v>-14.4</v>
      </c>
      <c r="P451">
        <v>-154.21</v>
      </c>
      <c r="Q451">
        <v>-31.23</v>
      </c>
      <c r="R451" s="130"/>
      <c r="S451">
        <v>69.27</v>
      </c>
      <c r="T451" s="130"/>
      <c r="X451" s="130"/>
    </row>
    <row r="452" spans="1:24" x14ac:dyDescent="0.25">
      <c r="A452" s="130" t="s">
        <v>366</v>
      </c>
      <c r="B452">
        <v>450</v>
      </c>
      <c r="C452" s="130" t="s">
        <v>892</v>
      </c>
      <c r="D452" s="130" t="s">
        <v>6</v>
      </c>
      <c r="E452">
        <v>0.85</v>
      </c>
      <c r="F452">
        <v>3.66</v>
      </c>
      <c r="G452">
        <v>21424000</v>
      </c>
      <c r="H452">
        <v>18040</v>
      </c>
      <c r="I452">
        <v>731</v>
      </c>
      <c r="K452" s="130" t="s">
        <v>3376</v>
      </c>
      <c r="M452" s="130"/>
      <c r="N452">
        <v>0</v>
      </c>
      <c r="O452">
        <v>1.46</v>
      </c>
      <c r="P452">
        <v>-2.64</v>
      </c>
      <c r="Q452">
        <v>-0.74</v>
      </c>
      <c r="R452" s="130"/>
      <c r="S452">
        <v>53.59</v>
      </c>
      <c r="T452" s="130"/>
      <c r="X452" s="130"/>
    </row>
    <row r="453" spans="1:24" x14ac:dyDescent="0.25">
      <c r="A453" s="130" t="s">
        <v>365</v>
      </c>
      <c r="B453">
        <v>451</v>
      </c>
      <c r="C453" s="130" t="s">
        <v>901</v>
      </c>
      <c r="D453" s="130" t="s">
        <v>6</v>
      </c>
      <c r="E453">
        <v>11.5</v>
      </c>
      <c r="F453">
        <v>2.68</v>
      </c>
      <c r="G453">
        <v>2024000</v>
      </c>
      <c r="H453">
        <v>23102</v>
      </c>
      <c r="I453">
        <v>9042</v>
      </c>
      <c r="J453">
        <v>44.4</v>
      </c>
      <c r="K453" s="130" t="s">
        <v>3521</v>
      </c>
      <c r="L453">
        <v>0.17</v>
      </c>
      <c r="M453" s="130" t="s">
        <v>1003</v>
      </c>
      <c r="N453">
        <v>0.26</v>
      </c>
      <c r="O453">
        <v>5</v>
      </c>
      <c r="P453">
        <v>5.0599999999999996</v>
      </c>
      <c r="Q453">
        <v>3.8</v>
      </c>
      <c r="R453" s="130" t="s">
        <v>1028</v>
      </c>
      <c r="S453">
        <v>58.73</v>
      </c>
      <c r="T453" s="130"/>
      <c r="U453">
        <v>917</v>
      </c>
      <c r="V453">
        <v>872</v>
      </c>
      <c r="W453">
        <v>1.71</v>
      </c>
      <c r="X453" s="130"/>
    </row>
    <row r="454" spans="1:24" x14ac:dyDescent="0.25">
      <c r="A454" s="130" t="s">
        <v>364</v>
      </c>
      <c r="B454">
        <v>452</v>
      </c>
      <c r="C454" s="130" t="s">
        <v>892</v>
      </c>
      <c r="D454" s="130" t="s">
        <v>6</v>
      </c>
      <c r="E454">
        <v>9.25</v>
      </c>
      <c r="F454">
        <v>0</v>
      </c>
      <c r="G454">
        <v>2100</v>
      </c>
      <c r="H454">
        <v>19</v>
      </c>
      <c r="I454">
        <v>559</v>
      </c>
      <c r="J454">
        <v>20.59</v>
      </c>
      <c r="K454" s="130" t="s">
        <v>922</v>
      </c>
      <c r="M454" s="130" t="s">
        <v>913</v>
      </c>
      <c r="N454">
        <v>0.45</v>
      </c>
      <c r="O454">
        <v>3</v>
      </c>
      <c r="P454">
        <v>3.14</v>
      </c>
      <c r="Q454">
        <v>1.2</v>
      </c>
      <c r="R454" s="130" t="s">
        <v>3532</v>
      </c>
      <c r="S454">
        <v>58.38</v>
      </c>
      <c r="T454" s="130"/>
      <c r="U454">
        <v>789</v>
      </c>
      <c r="V454">
        <v>779</v>
      </c>
      <c r="W454">
        <v>-1.77</v>
      </c>
      <c r="X454" s="130"/>
    </row>
    <row r="455" spans="1:24" x14ac:dyDescent="0.25">
      <c r="A455" s="130" t="s">
        <v>848</v>
      </c>
      <c r="B455">
        <v>453</v>
      </c>
      <c r="C455" s="130" t="s">
        <v>895</v>
      </c>
      <c r="D455" s="130" t="s">
        <v>6</v>
      </c>
      <c r="E455">
        <v>1.75</v>
      </c>
      <c r="F455">
        <v>-0.56999999999999995</v>
      </c>
      <c r="G455">
        <v>4832400</v>
      </c>
      <c r="H455">
        <v>8575</v>
      </c>
      <c r="I455">
        <v>595</v>
      </c>
      <c r="K455" s="130" t="s">
        <v>908</v>
      </c>
      <c r="M455" s="130" t="s">
        <v>907</v>
      </c>
      <c r="N455">
        <v>0</v>
      </c>
      <c r="O455">
        <v>2.2200000000000002</v>
      </c>
      <c r="P455">
        <v>-0.78</v>
      </c>
      <c r="Q455">
        <v>1.63</v>
      </c>
      <c r="R455" s="130" t="s">
        <v>949</v>
      </c>
      <c r="S455">
        <v>55.77</v>
      </c>
      <c r="T455" s="130"/>
      <c r="X455" s="130"/>
    </row>
    <row r="456" spans="1:24" x14ac:dyDescent="0.25">
      <c r="A456" s="130" t="s">
        <v>363</v>
      </c>
      <c r="B456">
        <v>454</v>
      </c>
      <c r="C456" s="130" t="s">
        <v>892</v>
      </c>
      <c r="D456" s="130" t="s">
        <v>6</v>
      </c>
      <c r="E456">
        <v>8.65</v>
      </c>
      <c r="F456">
        <v>2.37</v>
      </c>
      <c r="G456">
        <v>225000</v>
      </c>
      <c r="H456">
        <v>1921</v>
      </c>
      <c r="I456">
        <v>2670</v>
      </c>
      <c r="J456">
        <v>12.5</v>
      </c>
      <c r="K456" s="130" t="s">
        <v>1076</v>
      </c>
      <c r="M456" s="130" t="s">
        <v>913</v>
      </c>
      <c r="N456">
        <v>0.68</v>
      </c>
      <c r="O456">
        <v>5.27</v>
      </c>
      <c r="P456">
        <v>9.85</v>
      </c>
      <c r="Q456">
        <v>5.37</v>
      </c>
      <c r="R456" s="130" t="s">
        <v>2760</v>
      </c>
      <c r="S456">
        <v>73.64</v>
      </c>
      <c r="T456" s="130"/>
      <c r="U456">
        <v>464</v>
      </c>
      <c r="V456">
        <v>556</v>
      </c>
      <c r="W456">
        <v>0.68</v>
      </c>
      <c r="X456" s="130"/>
    </row>
    <row r="457" spans="1:24" x14ac:dyDescent="0.25">
      <c r="A457" s="130" t="s">
        <v>362</v>
      </c>
      <c r="B457">
        <v>455</v>
      </c>
      <c r="C457" s="130" t="s">
        <v>901</v>
      </c>
      <c r="D457" s="130" t="s">
        <v>6</v>
      </c>
      <c r="E457">
        <v>1.58</v>
      </c>
      <c r="F457">
        <v>23.44</v>
      </c>
      <c r="G457">
        <v>148171400</v>
      </c>
      <c r="H457">
        <v>228388</v>
      </c>
      <c r="I457">
        <v>531</v>
      </c>
      <c r="K457" s="130" t="s">
        <v>997</v>
      </c>
      <c r="M457" s="130"/>
      <c r="N457">
        <v>0</v>
      </c>
      <c r="O457">
        <v>-6.19</v>
      </c>
      <c r="P457">
        <v>-8.5399999999999991</v>
      </c>
      <c r="Q457">
        <v>-75.13</v>
      </c>
      <c r="R457" s="130"/>
      <c r="S457">
        <v>52.08</v>
      </c>
      <c r="T457" s="130"/>
      <c r="X457" s="130"/>
    </row>
    <row r="458" spans="1:24" x14ac:dyDescent="0.25">
      <c r="A458" s="130" t="s">
        <v>361</v>
      </c>
      <c r="B458">
        <v>456</v>
      </c>
      <c r="C458" s="130" t="s">
        <v>892</v>
      </c>
      <c r="D458" s="130" t="s">
        <v>6</v>
      </c>
      <c r="E458">
        <v>11.9</v>
      </c>
      <c r="F458">
        <v>0</v>
      </c>
      <c r="G458">
        <v>25900</v>
      </c>
      <c r="H458">
        <v>308</v>
      </c>
      <c r="I458">
        <v>7140</v>
      </c>
      <c r="J458">
        <v>17.36</v>
      </c>
      <c r="K458" s="130" t="s">
        <v>1076</v>
      </c>
      <c r="M458" s="130"/>
      <c r="N458">
        <v>0.69</v>
      </c>
      <c r="O458">
        <v>5.16</v>
      </c>
      <c r="P458">
        <v>6.9</v>
      </c>
      <c r="Q458">
        <v>20.85</v>
      </c>
      <c r="R458" s="130" t="s">
        <v>3457</v>
      </c>
      <c r="S458">
        <v>5.74</v>
      </c>
      <c r="T458" s="130"/>
      <c r="U458">
        <v>630</v>
      </c>
      <c r="V458">
        <v>638</v>
      </c>
      <c r="W458">
        <v>3.39</v>
      </c>
      <c r="X458" s="130"/>
    </row>
    <row r="459" spans="1:24" x14ac:dyDescent="0.25">
      <c r="A459" s="130" t="s">
        <v>360</v>
      </c>
      <c r="B459">
        <v>457</v>
      </c>
      <c r="C459" s="130" t="s">
        <v>892</v>
      </c>
      <c r="D459" s="130" t="s">
        <v>6</v>
      </c>
      <c r="E459">
        <v>2.02</v>
      </c>
      <c r="F459">
        <v>1</v>
      </c>
      <c r="G459">
        <v>17178500</v>
      </c>
      <c r="H459">
        <v>34856</v>
      </c>
      <c r="I459">
        <v>8594</v>
      </c>
      <c r="J459">
        <v>29.01</v>
      </c>
      <c r="K459" s="130" t="s">
        <v>2164</v>
      </c>
      <c r="M459" s="130"/>
      <c r="N459">
        <v>7.0000000000000007E-2</v>
      </c>
      <c r="O459">
        <v>6.36</v>
      </c>
      <c r="P459">
        <v>10.9</v>
      </c>
      <c r="Q459">
        <v>68.38</v>
      </c>
      <c r="R459" s="130"/>
      <c r="S459">
        <v>16.14</v>
      </c>
      <c r="T459" s="130"/>
      <c r="U459">
        <v>658</v>
      </c>
      <c r="V459">
        <v>709</v>
      </c>
      <c r="W459">
        <v>-4.62</v>
      </c>
      <c r="X459" s="130"/>
    </row>
    <row r="460" spans="1:24" x14ac:dyDescent="0.25">
      <c r="A460" s="130" t="s">
        <v>359</v>
      </c>
      <c r="B460">
        <v>458</v>
      </c>
      <c r="C460" s="130" t="s">
        <v>901</v>
      </c>
      <c r="D460" s="130" t="s">
        <v>6</v>
      </c>
      <c r="E460">
        <v>2.5</v>
      </c>
      <c r="F460">
        <v>-0.79</v>
      </c>
      <c r="G460">
        <v>1601900</v>
      </c>
      <c r="H460">
        <v>4013</v>
      </c>
      <c r="I460">
        <v>3050</v>
      </c>
      <c r="J460">
        <v>11.12</v>
      </c>
      <c r="K460" s="130" t="s">
        <v>2291</v>
      </c>
      <c r="M460" s="130" t="s">
        <v>945</v>
      </c>
      <c r="N460">
        <v>0.23</v>
      </c>
      <c r="O460">
        <v>4.67</v>
      </c>
      <c r="P460">
        <v>6.22</v>
      </c>
      <c r="Q460">
        <v>8.7899999999999991</v>
      </c>
      <c r="R460" s="130" t="s">
        <v>954</v>
      </c>
      <c r="S460">
        <v>48.03</v>
      </c>
      <c r="T460" s="130"/>
      <c r="U460">
        <v>525</v>
      </c>
      <c r="V460">
        <v>538</v>
      </c>
      <c r="W460">
        <v>0.22</v>
      </c>
      <c r="X460" s="130"/>
    </row>
    <row r="461" spans="1:24" x14ac:dyDescent="0.25">
      <c r="A461" s="130" t="s">
        <v>358</v>
      </c>
      <c r="B461">
        <v>459</v>
      </c>
      <c r="C461" s="130" t="s">
        <v>892</v>
      </c>
      <c r="D461" s="130" t="s">
        <v>6</v>
      </c>
      <c r="E461">
        <v>4.4000000000000004</v>
      </c>
      <c r="F461">
        <v>0.46</v>
      </c>
      <c r="G461">
        <v>1064800</v>
      </c>
      <c r="H461">
        <v>4669</v>
      </c>
      <c r="I461">
        <v>16758</v>
      </c>
      <c r="K461" s="130" t="s">
        <v>999</v>
      </c>
      <c r="M461" s="130"/>
      <c r="N461">
        <v>0</v>
      </c>
      <c r="O461">
        <v>-2.35</v>
      </c>
      <c r="P461">
        <v>-6.03</v>
      </c>
      <c r="Q461">
        <v>-20.5</v>
      </c>
      <c r="R461" s="130"/>
      <c r="S461">
        <v>11.86</v>
      </c>
      <c r="T461" s="130"/>
      <c r="X461" s="130"/>
    </row>
    <row r="462" spans="1:24" x14ac:dyDescent="0.25">
      <c r="A462" s="130" t="s">
        <v>357</v>
      </c>
      <c r="B462">
        <v>460</v>
      </c>
      <c r="C462" s="130" t="s">
        <v>901</v>
      </c>
      <c r="D462" s="130" t="s">
        <v>6</v>
      </c>
      <c r="E462">
        <v>6.7</v>
      </c>
      <c r="F462">
        <v>1.52</v>
      </c>
      <c r="G462">
        <v>4903400</v>
      </c>
      <c r="H462">
        <v>32647</v>
      </c>
      <c r="I462">
        <v>16750</v>
      </c>
      <c r="J462">
        <v>10.18</v>
      </c>
      <c r="K462" s="130" t="s">
        <v>982</v>
      </c>
      <c r="M462" s="130" t="s">
        <v>1029</v>
      </c>
      <c r="N462">
        <v>0.65</v>
      </c>
      <c r="O462">
        <v>14.09</v>
      </c>
      <c r="P462">
        <v>20.93</v>
      </c>
      <c r="Q462">
        <v>27.27</v>
      </c>
      <c r="R462" s="130" t="s">
        <v>3400</v>
      </c>
      <c r="S462">
        <v>45.22</v>
      </c>
      <c r="T462" s="130"/>
      <c r="U462">
        <v>196</v>
      </c>
      <c r="V462">
        <v>194</v>
      </c>
      <c r="W462">
        <v>0.48</v>
      </c>
      <c r="X462" s="130"/>
    </row>
    <row r="463" spans="1:24" x14ac:dyDescent="0.25">
      <c r="A463" s="130" t="s">
        <v>356</v>
      </c>
      <c r="B463">
        <v>461</v>
      </c>
      <c r="C463" s="130" t="s">
        <v>892</v>
      </c>
      <c r="D463" s="130" t="s">
        <v>82</v>
      </c>
      <c r="E463">
        <v>0.35</v>
      </c>
      <c r="F463">
        <v>0</v>
      </c>
      <c r="G463">
        <v>0</v>
      </c>
      <c r="H463">
        <v>0</v>
      </c>
      <c r="I463">
        <v>709</v>
      </c>
      <c r="K463" s="130" t="s">
        <v>926</v>
      </c>
      <c r="L463">
        <v>0.43</v>
      </c>
      <c r="M463" s="130"/>
      <c r="N463">
        <v>0</v>
      </c>
      <c r="O463">
        <v>4.59</v>
      </c>
      <c r="P463">
        <v>5.75</v>
      </c>
      <c r="Q463">
        <v>17.04</v>
      </c>
      <c r="R463" s="130"/>
      <c r="S463">
        <v>64.459999999999994</v>
      </c>
      <c r="T463" s="130"/>
      <c r="X463" s="130"/>
    </row>
    <row r="464" spans="1:24" x14ac:dyDescent="0.25">
      <c r="A464" s="130" t="s">
        <v>849</v>
      </c>
      <c r="B464">
        <v>462</v>
      </c>
      <c r="C464" s="130" t="s">
        <v>895</v>
      </c>
      <c r="D464" s="130" t="s">
        <v>6</v>
      </c>
      <c r="E464">
        <v>6.45</v>
      </c>
      <c r="F464">
        <v>0</v>
      </c>
      <c r="G464">
        <v>195600</v>
      </c>
      <c r="H464">
        <v>1264</v>
      </c>
      <c r="I464">
        <v>2038</v>
      </c>
      <c r="J464">
        <v>91</v>
      </c>
      <c r="K464" s="130" t="s">
        <v>1031</v>
      </c>
      <c r="M464" s="130" t="s">
        <v>914</v>
      </c>
      <c r="N464">
        <v>7.0000000000000007E-2</v>
      </c>
      <c r="O464">
        <v>6.54</v>
      </c>
      <c r="P464">
        <v>8.01</v>
      </c>
      <c r="Q464">
        <v>4.47</v>
      </c>
      <c r="R464" s="130"/>
      <c r="S464">
        <v>25.52</v>
      </c>
      <c r="T464" s="130"/>
      <c r="U464">
        <v>876</v>
      </c>
      <c r="V464">
        <v>842</v>
      </c>
      <c r="X464" s="130"/>
    </row>
    <row r="465" spans="1:24" x14ac:dyDescent="0.25">
      <c r="A465" s="130" t="s">
        <v>850</v>
      </c>
      <c r="B465">
        <v>463</v>
      </c>
      <c r="C465" s="130" t="s">
        <v>895</v>
      </c>
      <c r="D465" s="130" t="s">
        <v>6</v>
      </c>
      <c r="E465">
        <v>3.2</v>
      </c>
      <c r="F465">
        <v>1.27</v>
      </c>
      <c r="G465">
        <v>1295600</v>
      </c>
      <c r="H465">
        <v>4126</v>
      </c>
      <c r="I465">
        <v>1728</v>
      </c>
      <c r="J465">
        <v>21.34</v>
      </c>
      <c r="K465" s="130" t="s">
        <v>2299</v>
      </c>
      <c r="M465" s="130" t="s">
        <v>899</v>
      </c>
      <c r="N465">
        <v>0.15</v>
      </c>
      <c r="O465">
        <v>8.8000000000000007</v>
      </c>
      <c r="P465">
        <v>11.23</v>
      </c>
      <c r="Q465">
        <v>7.08</v>
      </c>
      <c r="R465" s="130"/>
      <c r="S465">
        <v>25</v>
      </c>
      <c r="T465" s="130"/>
      <c r="U465">
        <v>565</v>
      </c>
      <c r="V465">
        <v>527</v>
      </c>
      <c r="X465" s="130"/>
    </row>
    <row r="466" spans="1:24" x14ac:dyDescent="0.25">
      <c r="A466" s="130" t="s">
        <v>355</v>
      </c>
      <c r="B466">
        <v>464</v>
      </c>
      <c r="C466" s="130" t="s">
        <v>901</v>
      </c>
      <c r="D466" s="130" t="s">
        <v>6</v>
      </c>
      <c r="E466">
        <v>1.52</v>
      </c>
      <c r="F466">
        <v>3.4</v>
      </c>
      <c r="G466">
        <v>3756800</v>
      </c>
      <c r="H466">
        <v>5755</v>
      </c>
      <c r="I466">
        <v>975</v>
      </c>
      <c r="K466" s="130" t="s">
        <v>1014</v>
      </c>
      <c r="M466" s="130"/>
      <c r="N466">
        <v>0</v>
      </c>
      <c r="O466">
        <v>-2.73</v>
      </c>
      <c r="P466">
        <v>-5.71</v>
      </c>
      <c r="Q466">
        <v>-1550.93</v>
      </c>
      <c r="R466" s="130"/>
      <c r="S466">
        <v>19.84</v>
      </c>
      <c r="T466" s="130"/>
      <c r="X466" s="130"/>
    </row>
    <row r="467" spans="1:24" x14ac:dyDescent="0.25">
      <c r="A467" s="130" t="s">
        <v>354</v>
      </c>
      <c r="B467">
        <v>465</v>
      </c>
      <c r="C467" s="130" t="s">
        <v>892</v>
      </c>
      <c r="D467" s="130" t="s">
        <v>6</v>
      </c>
      <c r="E467">
        <v>13.5</v>
      </c>
      <c r="F467">
        <v>1.5</v>
      </c>
      <c r="G467">
        <v>18812500</v>
      </c>
      <c r="H467">
        <v>256736</v>
      </c>
      <c r="I467">
        <v>29545</v>
      </c>
      <c r="J467">
        <v>12.25</v>
      </c>
      <c r="K467" s="130" t="s">
        <v>1010</v>
      </c>
      <c r="M467" s="130" t="s">
        <v>2666</v>
      </c>
      <c r="N467">
        <v>1.1299999999999999</v>
      </c>
      <c r="O467">
        <v>4.79</v>
      </c>
      <c r="P467">
        <v>5.81</v>
      </c>
      <c r="Q467">
        <v>7.94</v>
      </c>
      <c r="R467" s="130" t="s">
        <v>3467</v>
      </c>
      <c r="S467">
        <v>28.16</v>
      </c>
      <c r="T467" s="130"/>
      <c r="U467">
        <v>567</v>
      </c>
      <c r="V467">
        <v>565</v>
      </c>
      <c r="W467">
        <v>-4.09</v>
      </c>
      <c r="X467" s="130"/>
    </row>
    <row r="468" spans="1:24" x14ac:dyDescent="0.25">
      <c r="A468" s="130" t="s">
        <v>353</v>
      </c>
      <c r="B468">
        <v>466</v>
      </c>
      <c r="C468" s="130" t="s">
        <v>892</v>
      </c>
      <c r="D468" s="130" t="s">
        <v>6</v>
      </c>
      <c r="E468">
        <v>18.899999999999999</v>
      </c>
      <c r="F468">
        <v>3.28</v>
      </c>
      <c r="G468">
        <v>26810600</v>
      </c>
      <c r="H468">
        <v>504578</v>
      </c>
      <c r="I468">
        <v>29471</v>
      </c>
      <c r="J468">
        <v>23.77</v>
      </c>
      <c r="K468" s="130" t="s">
        <v>2984</v>
      </c>
      <c r="M468" s="130" t="s">
        <v>947</v>
      </c>
      <c r="N468">
        <v>0.77</v>
      </c>
      <c r="O468">
        <v>7.53</v>
      </c>
      <c r="P468">
        <v>10.74</v>
      </c>
      <c r="Q468">
        <v>36.11</v>
      </c>
      <c r="R468" s="130"/>
      <c r="S468">
        <v>46.85</v>
      </c>
      <c r="T468" s="130"/>
      <c r="U468">
        <v>610</v>
      </c>
      <c r="V468">
        <v>599</v>
      </c>
      <c r="W468">
        <v>-0.14000000000000001</v>
      </c>
      <c r="X468" s="130"/>
    </row>
    <row r="469" spans="1:24" x14ac:dyDescent="0.25">
      <c r="A469" s="130" t="s">
        <v>352</v>
      </c>
      <c r="B469">
        <v>467</v>
      </c>
      <c r="C469" s="130" t="s">
        <v>892</v>
      </c>
      <c r="D469" s="130" t="s">
        <v>6</v>
      </c>
      <c r="E469">
        <v>2.72</v>
      </c>
      <c r="F469">
        <v>0.74</v>
      </c>
      <c r="G469">
        <v>12890300</v>
      </c>
      <c r="H469">
        <v>34957</v>
      </c>
      <c r="I469">
        <v>6452</v>
      </c>
      <c r="J469">
        <v>48.39</v>
      </c>
      <c r="K469" s="130" t="s">
        <v>1066</v>
      </c>
      <c r="M469" s="130"/>
      <c r="N469">
        <v>0.06</v>
      </c>
      <c r="O469">
        <v>2.75</v>
      </c>
      <c r="P469">
        <v>2.3199999999999998</v>
      </c>
      <c r="Q469">
        <v>4.17</v>
      </c>
      <c r="R469" s="130"/>
      <c r="S469">
        <v>55.58</v>
      </c>
      <c r="T469" s="130"/>
      <c r="U469">
        <v>994</v>
      </c>
      <c r="V469">
        <v>975</v>
      </c>
      <c r="W469">
        <v>0.06</v>
      </c>
      <c r="X469" s="130"/>
    </row>
    <row r="470" spans="1:24" x14ac:dyDescent="0.25">
      <c r="A470" s="130" t="s">
        <v>351</v>
      </c>
      <c r="B470">
        <v>468</v>
      </c>
      <c r="C470" s="130" t="s">
        <v>892</v>
      </c>
      <c r="D470" s="130" t="s">
        <v>6</v>
      </c>
      <c r="E470">
        <v>6</v>
      </c>
      <c r="F470">
        <v>2.56</v>
      </c>
      <c r="G470">
        <v>875300</v>
      </c>
      <c r="H470">
        <v>5189</v>
      </c>
      <c r="I470">
        <v>1703</v>
      </c>
      <c r="J470">
        <v>12.72</v>
      </c>
      <c r="K470" s="130" t="s">
        <v>3476</v>
      </c>
      <c r="M470" s="130" t="s">
        <v>894</v>
      </c>
      <c r="N470">
        <v>0.47</v>
      </c>
      <c r="O470">
        <v>10.98</v>
      </c>
      <c r="P470">
        <v>21.89</v>
      </c>
      <c r="Q470">
        <v>2.0499999999999998</v>
      </c>
      <c r="R470" s="130" t="s">
        <v>3662</v>
      </c>
      <c r="S470">
        <v>46.6</v>
      </c>
      <c r="T470" s="130"/>
      <c r="U470">
        <v>251</v>
      </c>
      <c r="V470">
        <v>327</v>
      </c>
      <c r="W470">
        <v>1.37</v>
      </c>
      <c r="X470" s="130"/>
    </row>
    <row r="471" spans="1:24" x14ac:dyDescent="0.25">
      <c r="A471" s="130" t="s">
        <v>350</v>
      </c>
      <c r="B471">
        <v>469</v>
      </c>
      <c r="C471" s="130" t="s">
        <v>892</v>
      </c>
      <c r="D471" s="130" t="s">
        <v>6</v>
      </c>
      <c r="E471">
        <v>15.5</v>
      </c>
      <c r="F471">
        <v>-1.27</v>
      </c>
      <c r="G471">
        <v>27356800</v>
      </c>
      <c r="H471">
        <v>424370</v>
      </c>
      <c r="I471">
        <v>25885</v>
      </c>
      <c r="J471">
        <v>11.71</v>
      </c>
      <c r="K471" s="130" t="s">
        <v>2299</v>
      </c>
      <c r="M471" s="130" t="s">
        <v>947</v>
      </c>
      <c r="N471">
        <v>1.32</v>
      </c>
      <c r="O471">
        <v>9.16</v>
      </c>
      <c r="P471">
        <v>29.18</v>
      </c>
      <c r="Q471">
        <v>1.57</v>
      </c>
      <c r="R471" s="130" t="s">
        <v>938</v>
      </c>
      <c r="S471">
        <v>56.87</v>
      </c>
      <c r="T471" s="130"/>
      <c r="U471">
        <v>176</v>
      </c>
      <c r="V471">
        <v>355</v>
      </c>
      <c r="W471">
        <v>0.28000000000000003</v>
      </c>
      <c r="X471" s="130"/>
    </row>
    <row r="472" spans="1:24" x14ac:dyDescent="0.25">
      <c r="A472" s="130" t="s">
        <v>349</v>
      </c>
      <c r="B472">
        <v>470</v>
      </c>
      <c r="C472" s="130" t="s">
        <v>901</v>
      </c>
      <c r="D472" s="130" t="s">
        <v>6</v>
      </c>
      <c r="E472">
        <v>25</v>
      </c>
      <c r="F472">
        <v>-2.91</v>
      </c>
      <c r="G472">
        <v>3066000</v>
      </c>
      <c r="H472">
        <v>77577</v>
      </c>
      <c r="I472">
        <v>22500</v>
      </c>
      <c r="J472">
        <v>9.35</v>
      </c>
      <c r="K472" s="130" t="s">
        <v>928</v>
      </c>
      <c r="M472" s="130" t="s">
        <v>907</v>
      </c>
      <c r="N472">
        <v>2.67</v>
      </c>
      <c r="O472">
        <v>14.11</v>
      </c>
      <c r="P472">
        <v>15.99</v>
      </c>
      <c r="Q472">
        <v>14.67</v>
      </c>
      <c r="R472" s="130" t="s">
        <v>3377</v>
      </c>
      <c r="S472">
        <v>48.98</v>
      </c>
      <c r="T472" s="130"/>
      <c r="U472">
        <v>242</v>
      </c>
      <c r="V472">
        <v>170</v>
      </c>
      <c r="W472">
        <v>-0.28999999999999998</v>
      </c>
      <c r="X472" s="130"/>
    </row>
    <row r="473" spans="1:24" x14ac:dyDescent="0.25">
      <c r="A473" s="130" t="s">
        <v>348</v>
      </c>
      <c r="B473">
        <v>471</v>
      </c>
      <c r="C473" s="130" t="s">
        <v>892</v>
      </c>
      <c r="D473" s="130" t="s">
        <v>6</v>
      </c>
      <c r="E473">
        <v>40</v>
      </c>
      <c r="F473">
        <v>1.27</v>
      </c>
      <c r="G473">
        <v>45160800</v>
      </c>
      <c r="H473">
        <v>1798325</v>
      </c>
      <c r="I473">
        <v>1142520</v>
      </c>
      <c r="J473">
        <v>13.53</v>
      </c>
      <c r="K473" s="130" t="s">
        <v>1048</v>
      </c>
      <c r="M473" s="130" t="s">
        <v>961</v>
      </c>
      <c r="N473">
        <v>2.96</v>
      </c>
      <c r="O473">
        <v>7.45</v>
      </c>
      <c r="P473">
        <v>9.2200000000000006</v>
      </c>
      <c r="Q473">
        <v>7.86</v>
      </c>
      <c r="R473" s="130" t="s">
        <v>3500</v>
      </c>
      <c r="S473">
        <v>48.88</v>
      </c>
      <c r="T473" s="130"/>
      <c r="U473">
        <v>497</v>
      </c>
      <c r="V473">
        <v>455</v>
      </c>
      <c r="W473">
        <v>0.14000000000000001</v>
      </c>
      <c r="X473" s="130"/>
    </row>
    <row r="474" spans="1:24" x14ac:dyDescent="0.25">
      <c r="A474" s="130" t="s">
        <v>347</v>
      </c>
      <c r="B474">
        <v>472</v>
      </c>
      <c r="C474" s="130" t="s">
        <v>892</v>
      </c>
      <c r="D474" s="130" t="s">
        <v>6</v>
      </c>
      <c r="E474">
        <v>125.5</v>
      </c>
      <c r="F474">
        <v>1.62</v>
      </c>
      <c r="G474">
        <v>11341400</v>
      </c>
      <c r="H474">
        <v>1417344</v>
      </c>
      <c r="I474">
        <v>498233</v>
      </c>
      <c r="J474">
        <v>17.260000000000002</v>
      </c>
      <c r="K474" s="130" t="s">
        <v>908</v>
      </c>
      <c r="M474" s="130" t="s">
        <v>982</v>
      </c>
      <c r="N474">
        <v>7.16</v>
      </c>
      <c r="O474">
        <v>8.2100000000000009</v>
      </c>
      <c r="P474">
        <v>7.61</v>
      </c>
      <c r="Q474">
        <v>17.03</v>
      </c>
      <c r="R474" s="130" t="s">
        <v>3398</v>
      </c>
      <c r="S474">
        <v>34.69</v>
      </c>
      <c r="T474" s="130"/>
      <c r="U474">
        <v>613</v>
      </c>
      <c r="V474">
        <v>492</v>
      </c>
      <c r="W474">
        <v>2.34</v>
      </c>
      <c r="X474" s="130"/>
    </row>
    <row r="475" spans="1:24" x14ac:dyDescent="0.25">
      <c r="A475" s="130" t="s">
        <v>346</v>
      </c>
      <c r="B475">
        <v>473</v>
      </c>
      <c r="C475" s="130" t="s">
        <v>892</v>
      </c>
      <c r="D475" s="130" t="s">
        <v>6</v>
      </c>
      <c r="E475">
        <v>66</v>
      </c>
      <c r="F475">
        <v>-0.38</v>
      </c>
      <c r="G475">
        <v>12228600</v>
      </c>
      <c r="H475">
        <v>805224</v>
      </c>
      <c r="I475">
        <v>297584</v>
      </c>
      <c r="J475">
        <v>7.07</v>
      </c>
      <c r="K475" s="130" t="s">
        <v>1004</v>
      </c>
      <c r="M475" s="130" t="s">
        <v>982</v>
      </c>
      <c r="N475">
        <v>9.33</v>
      </c>
      <c r="O475">
        <v>10.47</v>
      </c>
      <c r="P475">
        <v>14.36</v>
      </c>
      <c r="Q475">
        <v>14.68</v>
      </c>
      <c r="R475" s="130" t="s">
        <v>893</v>
      </c>
      <c r="S475">
        <v>54.32</v>
      </c>
      <c r="T475" s="130"/>
      <c r="U475">
        <v>229</v>
      </c>
      <c r="V475">
        <v>215</v>
      </c>
      <c r="W475">
        <v>2.98</v>
      </c>
      <c r="X475" s="130"/>
    </row>
    <row r="476" spans="1:24" x14ac:dyDescent="0.25">
      <c r="A476" s="130" t="s">
        <v>345</v>
      </c>
      <c r="B476">
        <v>474</v>
      </c>
      <c r="C476" s="130" t="s">
        <v>892</v>
      </c>
      <c r="D476" s="130" t="s">
        <v>6</v>
      </c>
      <c r="E476">
        <v>4.5</v>
      </c>
      <c r="F476">
        <v>0.45</v>
      </c>
      <c r="G476">
        <v>105800</v>
      </c>
      <c r="H476">
        <v>475</v>
      </c>
      <c r="I476">
        <v>3374</v>
      </c>
      <c r="J476">
        <v>54.52</v>
      </c>
      <c r="K476" s="130" t="s">
        <v>3383</v>
      </c>
      <c r="M476" s="130" t="s">
        <v>937</v>
      </c>
      <c r="N476">
        <v>0.08</v>
      </c>
      <c r="O476">
        <v>5.54</v>
      </c>
      <c r="P476">
        <v>6.25</v>
      </c>
      <c r="Q476">
        <v>6.05</v>
      </c>
      <c r="R476" s="130" t="s">
        <v>3424</v>
      </c>
      <c r="S476">
        <v>40.590000000000003</v>
      </c>
      <c r="T476" s="130"/>
      <c r="U476">
        <v>902</v>
      </c>
      <c r="V476">
        <v>874</v>
      </c>
      <c r="W476">
        <v>2.5299999999999998</v>
      </c>
      <c r="X476" s="130"/>
    </row>
    <row r="477" spans="1:24" x14ac:dyDescent="0.25">
      <c r="A477" s="130" t="s">
        <v>344</v>
      </c>
      <c r="B477">
        <v>475</v>
      </c>
      <c r="C477" s="130" t="s">
        <v>901</v>
      </c>
      <c r="D477" s="130" t="s">
        <v>6</v>
      </c>
      <c r="E477">
        <v>5.5</v>
      </c>
      <c r="F477">
        <v>0.92</v>
      </c>
      <c r="G477">
        <v>34900</v>
      </c>
      <c r="H477">
        <v>192</v>
      </c>
      <c r="I477">
        <v>2200</v>
      </c>
      <c r="J477">
        <v>20.39</v>
      </c>
      <c r="K477" s="130" t="s">
        <v>2293</v>
      </c>
      <c r="M477" s="130" t="s">
        <v>1043</v>
      </c>
      <c r="N477">
        <v>0.27</v>
      </c>
      <c r="O477">
        <v>5.7</v>
      </c>
      <c r="P477">
        <v>5.43</v>
      </c>
      <c r="Q477">
        <v>10.38</v>
      </c>
      <c r="R477" s="130" t="s">
        <v>3535</v>
      </c>
      <c r="S477">
        <v>15</v>
      </c>
      <c r="T477" s="130"/>
      <c r="U477">
        <v>715</v>
      </c>
      <c r="V477">
        <v>649</v>
      </c>
      <c r="W477">
        <v>-0.15</v>
      </c>
      <c r="X477" s="130"/>
    </row>
    <row r="478" spans="1:24" x14ac:dyDescent="0.25">
      <c r="A478" s="130" t="s">
        <v>343</v>
      </c>
      <c r="B478">
        <v>476</v>
      </c>
      <c r="C478" s="130" t="s">
        <v>892</v>
      </c>
      <c r="D478" s="130" t="s">
        <v>6</v>
      </c>
      <c r="E478">
        <v>2.34</v>
      </c>
      <c r="F478">
        <v>2.63</v>
      </c>
      <c r="G478">
        <v>115655700</v>
      </c>
      <c r="H478">
        <v>266837</v>
      </c>
      <c r="I478">
        <v>25072</v>
      </c>
      <c r="J478">
        <v>12.13</v>
      </c>
      <c r="K478" s="130" t="s">
        <v>986</v>
      </c>
      <c r="M478" s="130" t="s">
        <v>899</v>
      </c>
      <c r="N478">
        <v>0.19</v>
      </c>
      <c r="O478">
        <v>5.65</v>
      </c>
      <c r="P478">
        <v>7.87</v>
      </c>
      <c r="Q478">
        <v>21.42</v>
      </c>
      <c r="R478" s="130" t="s">
        <v>3541</v>
      </c>
      <c r="S478">
        <v>74.86</v>
      </c>
      <c r="T478" s="130"/>
      <c r="U478">
        <v>505</v>
      </c>
      <c r="V478">
        <v>517</v>
      </c>
      <c r="W478">
        <v>-13.5</v>
      </c>
      <c r="X478" s="130"/>
    </row>
    <row r="479" spans="1:24" x14ac:dyDescent="0.25">
      <c r="A479" s="130" t="s">
        <v>342</v>
      </c>
      <c r="B479">
        <v>477</v>
      </c>
      <c r="C479" s="130" t="s">
        <v>892</v>
      </c>
      <c r="D479" s="130" t="s">
        <v>6</v>
      </c>
      <c r="E479">
        <v>4.1399999999999997</v>
      </c>
      <c r="F479">
        <v>0.49</v>
      </c>
      <c r="G479">
        <v>13600</v>
      </c>
      <c r="H479">
        <v>56</v>
      </c>
      <c r="I479">
        <v>408</v>
      </c>
      <c r="J479">
        <v>23.37</v>
      </c>
      <c r="K479" s="130" t="s">
        <v>1028</v>
      </c>
      <c r="M479" s="130"/>
      <c r="N479">
        <v>0.18</v>
      </c>
      <c r="O479">
        <v>3.92</v>
      </c>
      <c r="P479">
        <v>4.13</v>
      </c>
      <c r="Q479">
        <v>-3.37</v>
      </c>
      <c r="R479" s="130" t="s">
        <v>3454</v>
      </c>
      <c r="S479">
        <v>43.1</v>
      </c>
      <c r="T479" s="130"/>
      <c r="U479">
        <v>795</v>
      </c>
      <c r="V479">
        <v>772</v>
      </c>
      <c r="W479">
        <v>0.38</v>
      </c>
      <c r="X479" s="130"/>
    </row>
    <row r="480" spans="1:24" x14ac:dyDescent="0.25">
      <c r="A480" s="130" t="s">
        <v>341</v>
      </c>
      <c r="B480">
        <v>478</v>
      </c>
      <c r="C480" s="130" t="s">
        <v>892</v>
      </c>
      <c r="D480" s="130" t="s">
        <v>6</v>
      </c>
      <c r="E480">
        <v>5.65</v>
      </c>
      <c r="F480">
        <v>-0.88</v>
      </c>
      <c r="G480">
        <v>353000</v>
      </c>
      <c r="H480">
        <v>2015</v>
      </c>
      <c r="I480">
        <v>1927</v>
      </c>
      <c r="J480">
        <v>19.899999999999999</v>
      </c>
      <c r="K480" s="130" t="s">
        <v>968</v>
      </c>
      <c r="M480" s="130" t="s">
        <v>894</v>
      </c>
      <c r="N480">
        <v>0.28000000000000003</v>
      </c>
      <c r="O480">
        <v>6.41</v>
      </c>
      <c r="P480">
        <v>5.88</v>
      </c>
      <c r="Q480">
        <v>8.57</v>
      </c>
      <c r="R480" s="130" t="s">
        <v>3545</v>
      </c>
      <c r="S480">
        <v>40.51</v>
      </c>
      <c r="T480" s="130"/>
      <c r="U480">
        <v>696</v>
      </c>
      <c r="V480">
        <v>605</v>
      </c>
      <c r="X480" s="130"/>
    </row>
    <row r="481" spans="1:24" x14ac:dyDescent="0.25">
      <c r="A481" s="130" t="s">
        <v>340</v>
      </c>
      <c r="B481">
        <v>479</v>
      </c>
      <c r="C481" s="130" t="s">
        <v>892</v>
      </c>
      <c r="D481" s="130" t="s">
        <v>6</v>
      </c>
      <c r="E481">
        <v>168</v>
      </c>
      <c r="F481">
        <v>-1.18</v>
      </c>
      <c r="G481">
        <v>54500</v>
      </c>
      <c r="H481">
        <v>9215</v>
      </c>
      <c r="I481">
        <v>40320</v>
      </c>
      <c r="J481">
        <v>33.869999999999997</v>
      </c>
      <c r="K481" s="130" t="s">
        <v>3529</v>
      </c>
      <c r="M481" s="130" t="s">
        <v>958</v>
      </c>
      <c r="N481">
        <v>4.96</v>
      </c>
      <c r="O481">
        <v>5.45</v>
      </c>
      <c r="P481">
        <v>9.65</v>
      </c>
      <c r="Q481">
        <v>17.84</v>
      </c>
      <c r="R481" s="130" t="s">
        <v>2975</v>
      </c>
      <c r="S481">
        <v>19.88</v>
      </c>
      <c r="T481" s="130"/>
      <c r="U481">
        <v>727</v>
      </c>
      <c r="V481">
        <v>802</v>
      </c>
      <c r="W481">
        <v>2.87</v>
      </c>
      <c r="X481" s="130"/>
    </row>
    <row r="482" spans="1:24" x14ac:dyDescent="0.25">
      <c r="A482" s="130" t="s">
        <v>339</v>
      </c>
      <c r="B482">
        <v>480</v>
      </c>
      <c r="C482" s="130" t="s">
        <v>892</v>
      </c>
      <c r="D482" s="130" t="s">
        <v>6</v>
      </c>
      <c r="E482">
        <v>46</v>
      </c>
      <c r="F482">
        <v>0</v>
      </c>
      <c r="G482">
        <v>8014000</v>
      </c>
      <c r="H482">
        <v>368244</v>
      </c>
      <c r="I482">
        <v>66700</v>
      </c>
      <c r="J482">
        <v>8.27</v>
      </c>
      <c r="K482" s="130" t="s">
        <v>963</v>
      </c>
      <c r="M482" s="130" t="s">
        <v>1008</v>
      </c>
      <c r="N482">
        <v>5.56</v>
      </c>
      <c r="O482">
        <v>8.14</v>
      </c>
      <c r="P482">
        <v>12.88</v>
      </c>
      <c r="Q482">
        <v>25.98</v>
      </c>
      <c r="R482" s="130" t="s">
        <v>3663</v>
      </c>
      <c r="S482">
        <v>54.99</v>
      </c>
      <c r="T482" s="130"/>
      <c r="U482">
        <v>282</v>
      </c>
      <c r="V482">
        <v>313</v>
      </c>
      <c r="W482">
        <v>0.36</v>
      </c>
      <c r="X482" s="130"/>
    </row>
    <row r="483" spans="1:24" x14ac:dyDescent="0.25">
      <c r="A483" s="130" t="s">
        <v>338</v>
      </c>
      <c r="B483">
        <v>481</v>
      </c>
      <c r="C483" s="130" t="s">
        <v>901</v>
      </c>
      <c r="D483" s="130" t="s">
        <v>6</v>
      </c>
      <c r="E483">
        <v>20</v>
      </c>
      <c r="F483">
        <v>0</v>
      </c>
      <c r="G483">
        <v>7758500</v>
      </c>
      <c r="H483">
        <v>155353</v>
      </c>
      <c r="I483">
        <v>40000</v>
      </c>
      <c r="J483">
        <v>90.2</v>
      </c>
      <c r="K483" s="130" t="s">
        <v>3688</v>
      </c>
      <c r="M483" s="130" t="s">
        <v>917</v>
      </c>
      <c r="N483">
        <v>0.22</v>
      </c>
      <c r="O483">
        <v>13.58</v>
      </c>
      <c r="P483">
        <v>11.41</v>
      </c>
      <c r="Q483">
        <v>11.29</v>
      </c>
      <c r="R483" s="130" t="s">
        <v>990</v>
      </c>
      <c r="S483">
        <v>27.62</v>
      </c>
      <c r="T483" s="130"/>
      <c r="U483">
        <v>784</v>
      </c>
      <c r="V483">
        <v>627</v>
      </c>
      <c r="X483" s="130"/>
    </row>
    <row r="484" spans="1:24" x14ac:dyDescent="0.25">
      <c r="A484" s="130" t="s">
        <v>337</v>
      </c>
      <c r="B484">
        <v>482</v>
      </c>
      <c r="C484" s="130" t="s">
        <v>892</v>
      </c>
      <c r="D484" s="130" t="s">
        <v>6</v>
      </c>
      <c r="E484">
        <v>43</v>
      </c>
      <c r="F484">
        <v>2.38</v>
      </c>
      <c r="G484">
        <v>7827000</v>
      </c>
      <c r="H484">
        <v>334858</v>
      </c>
      <c r="I484">
        <v>35636</v>
      </c>
      <c r="J484">
        <v>4.66</v>
      </c>
      <c r="K484" s="130" t="s">
        <v>3455</v>
      </c>
      <c r="M484" s="130" t="s">
        <v>893</v>
      </c>
      <c r="N484">
        <v>9.23</v>
      </c>
      <c r="O484">
        <v>37.81</v>
      </c>
      <c r="P484">
        <v>65.319999999999993</v>
      </c>
      <c r="Q484">
        <v>40.78</v>
      </c>
      <c r="R484" s="130" t="s">
        <v>2662</v>
      </c>
      <c r="S484">
        <v>47.29</v>
      </c>
      <c r="T484" s="130"/>
      <c r="U484">
        <v>14</v>
      </c>
      <c r="V484">
        <v>17</v>
      </c>
      <c r="W484">
        <v>-0.03</v>
      </c>
      <c r="X484" s="130"/>
    </row>
    <row r="485" spans="1:24" x14ac:dyDescent="0.25">
      <c r="A485" s="130" t="s">
        <v>336</v>
      </c>
      <c r="B485">
        <v>483</v>
      </c>
      <c r="C485" s="130" t="s">
        <v>892</v>
      </c>
      <c r="D485" s="130" t="s">
        <v>6</v>
      </c>
      <c r="E485">
        <v>1.48</v>
      </c>
      <c r="F485">
        <v>0.68</v>
      </c>
      <c r="G485">
        <v>143422200</v>
      </c>
      <c r="H485">
        <v>215539</v>
      </c>
      <c r="I485">
        <v>1833</v>
      </c>
      <c r="J485">
        <v>10.25</v>
      </c>
      <c r="K485" s="130" t="s">
        <v>1010</v>
      </c>
      <c r="M485" s="130"/>
      <c r="N485">
        <v>0.14000000000000001</v>
      </c>
      <c r="O485">
        <v>3.54</v>
      </c>
      <c r="P485">
        <v>7.16</v>
      </c>
      <c r="Q485">
        <v>18.989999999999998</v>
      </c>
      <c r="R485" s="130" t="s">
        <v>1030</v>
      </c>
      <c r="S485">
        <v>36.299999999999997</v>
      </c>
      <c r="T485" s="130"/>
      <c r="U485">
        <v>480</v>
      </c>
      <c r="V485">
        <v>573</v>
      </c>
      <c r="W485">
        <v>0.03</v>
      </c>
      <c r="X485" s="130"/>
    </row>
    <row r="486" spans="1:24" x14ac:dyDescent="0.25">
      <c r="A486" s="130" t="s">
        <v>335</v>
      </c>
      <c r="B486">
        <v>484</v>
      </c>
      <c r="C486" s="130" t="s">
        <v>892</v>
      </c>
      <c r="D486" s="130" t="s">
        <v>6</v>
      </c>
      <c r="E486">
        <v>35</v>
      </c>
      <c r="F486">
        <v>5.26</v>
      </c>
      <c r="G486">
        <v>1663600</v>
      </c>
      <c r="H486">
        <v>57049</v>
      </c>
      <c r="I486">
        <v>10500</v>
      </c>
      <c r="J486">
        <v>20.62</v>
      </c>
      <c r="K486" s="130" t="s">
        <v>3200</v>
      </c>
      <c r="M486" s="130" t="s">
        <v>913</v>
      </c>
      <c r="N486">
        <v>1.7</v>
      </c>
      <c r="O486">
        <v>30.82</v>
      </c>
      <c r="P486">
        <v>34.65</v>
      </c>
      <c r="Q486">
        <v>22.83</v>
      </c>
      <c r="R486" s="130" t="s">
        <v>3505</v>
      </c>
      <c r="S486">
        <v>61.32</v>
      </c>
      <c r="T486" s="130"/>
      <c r="U486">
        <v>314</v>
      </c>
      <c r="V486">
        <v>293</v>
      </c>
      <c r="W486">
        <v>0.54</v>
      </c>
      <c r="X486" s="130"/>
    </row>
    <row r="487" spans="1:24" x14ac:dyDescent="0.25">
      <c r="A487" s="130" t="s">
        <v>334</v>
      </c>
      <c r="B487">
        <v>485</v>
      </c>
      <c r="C487" s="130" t="s">
        <v>892</v>
      </c>
      <c r="D487" s="130" t="s">
        <v>6</v>
      </c>
      <c r="E487">
        <v>0.98</v>
      </c>
      <c r="F487">
        <v>3.16</v>
      </c>
      <c r="G487">
        <v>77238700</v>
      </c>
      <c r="H487">
        <v>76138</v>
      </c>
      <c r="I487">
        <v>4089</v>
      </c>
      <c r="K487" s="130" t="s">
        <v>1070</v>
      </c>
      <c r="M487" s="130"/>
      <c r="N487">
        <v>0</v>
      </c>
      <c r="O487">
        <v>-0.77</v>
      </c>
      <c r="P487">
        <v>-6.6</v>
      </c>
      <c r="Q487">
        <v>5.18</v>
      </c>
      <c r="R487" s="130"/>
      <c r="S487">
        <v>47.28</v>
      </c>
      <c r="T487" s="130"/>
      <c r="X487" s="130"/>
    </row>
    <row r="488" spans="1:24" x14ac:dyDescent="0.25">
      <c r="A488" s="130" t="s">
        <v>333</v>
      </c>
      <c r="B488">
        <v>486</v>
      </c>
      <c r="C488" s="130" t="s">
        <v>892</v>
      </c>
      <c r="D488" s="130" t="s">
        <v>6</v>
      </c>
      <c r="E488">
        <v>15.2</v>
      </c>
      <c r="F488">
        <v>1.33</v>
      </c>
      <c r="G488">
        <v>700</v>
      </c>
      <c r="H488">
        <v>10</v>
      </c>
      <c r="I488">
        <v>304</v>
      </c>
      <c r="K488" s="130" t="s">
        <v>983</v>
      </c>
      <c r="L488">
        <v>0.77</v>
      </c>
      <c r="M488" s="130"/>
      <c r="N488">
        <v>0</v>
      </c>
      <c r="O488">
        <v>-7.52</v>
      </c>
      <c r="P488">
        <v>-14.95</v>
      </c>
      <c r="Q488">
        <v>-24.24</v>
      </c>
      <c r="R488" s="130"/>
      <c r="S488">
        <v>28.06</v>
      </c>
      <c r="T488" s="130"/>
      <c r="X488" s="130"/>
    </row>
    <row r="489" spans="1:24" x14ac:dyDescent="0.25">
      <c r="A489" s="130" t="s">
        <v>332</v>
      </c>
      <c r="B489">
        <v>487</v>
      </c>
      <c r="C489" s="130" t="s">
        <v>901</v>
      </c>
      <c r="D489" s="130" t="s">
        <v>6</v>
      </c>
      <c r="E489">
        <v>31.75</v>
      </c>
      <c r="F489">
        <v>-3.05</v>
      </c>
      <c r="G489">
        <v>400</v>
      </c>
      <c r="H489">
        <v>13</v>
      </c>
      <c r="I489">
        <v>2977</v>
      </c>
      <c r="K489" s="130" t="s">
        <v>3594</v>
      </c>
      <c r="M489" s="130"/>
      <c r="N489">
        <v>0</v>
      </c>
      <c r="O489">
        <v>-27.61</v>
      </c>
      <c r="P489">
        <v>-31.73</v>
      </c>
      <c r="Q489">
        <v>-367.94</v>
      </c>
      <c r="R489" s="130"/>
      <c r="S489">
        <v>1.52</v>
      </c>
      <c r="T489" s="130"/>
      <c r="X489" s="130"/>
    </row>
    <row r="490" spans="1:24" x14ac:dyDescent="0.25">
      <c r="A490" s="130" t="s">
        <v>331</v>
      </c>
      <c r="B490">
        <v>488</v>
      </c>
      <c r="C490" s="130" t="s">
        <v>892</v>
      </c>
      <c r="D490" s="130" t="s">
        <v>6</v>
      </c>
      <c r="E490">
        <v>7</v>
      </c>
      <c r="F490">
        <v>0</v>
      </c>
      <c r="G490">
        <v>4676700</v>
      </c>
      <c r="H490">
        <v>32992</v>
      </c>
      <c r="I490">
        <v>14143</v>
      </c>
      <c r="J490">
        <v>10.19</v>
      </c>
      <c r="K490" s="130" t="s">
        <v>1004</v>
      </c>
      <c r="M490" s="130" t="s">
        <v>931</v>
      </c>
      <c r="N490">
        <v>0.69</v>
      </c>
      <c r="O490">
        <v>6.32</v>
      </c>
      <c r="P490">
        <v>9.6300000000000008</v>
      </c>
      <c r="Q490">
        <v>14.39</v>
      </c>
      <c r="R490" s="130" t="s">
        <v>3491</v>
      </c>
      <c r="S490">
        <v>31.16</v>
      </c>
      <c r="T490" s="130"/>
      <c r="U490">
        <v>410</v>
      </c>
      <c r="V490">
        <v>433</v>
      </c>
      <c r="W490">
        <v>0.04</v>
      </c>
      <c r="X490" s="130"/>
    </row>
    <row r="491" spans="1:24" x14ac:dyDescent="0.25">
      <c r="A491" s="130" t="s">
        <v>330</v>
      </c>
      <c r="B491">
        <v>489</v>
      </c>
      <c r="C491" s="130" t="s">
        <v>901</v>
      </c>
      <c r="D491" s="130" t="s">
        <v>6</v>
      </c>
      <c r="E491">
        <v>2.6</v>
      </c>
      <c r="F491">
        <v>-1.52</v>
      </c>
      <c r="G491">
        <v>214800</v>
      </c>
      <c r="H491">
        <v>560</v>
      </c>
      <c r="I491">
        <v>522</v>
      </c>
      <c r="K491" s="130" t="s">
        <v>1010</v>
      </c>
      <c r="M491" s="130"/>
      <c r="N491">
        <v>0</v>
      </c>
      <c r="O491">
        <v>-10.41</v>
      </c>
      <c r="P491">
        <v>-15.05</v>
      </c>
      <c r="Q491">
        <v>-35.81</v>
      </c>
      <c r="R491" s="130"/>
      <c r="S491">
        <v>37.56</v>
      </c>
      <c r="T491" s="130"/>
      <c r="X491" s="130"/>
    </row>
    <row r="492" spans="1:24" x14ac:dyDescent="0.25">
      <c r="A492" s="130" t="s">
        <v>329</v>
      </c>
      <c r="B492">
        <v>490</v>
      </c>
      <c r="C492" s="130" t="s">
        <v>901</v>
      </c>
      <c r="D492" s="130" t="s">
        <v>6</v>
      </c>
      <c r="E492">
        <v>1.72</v>
      </c>
      <c r="F492">
        <v>0.57999999999999996</v>
      </c>
      <c r="G492">
        <v>40653500</v>
      </c>
      <c r="H492">
        <v>70055</v>
      </c>
      <c r="I492">
        <v>2244</v>
      </c>
      <c r="J492">
        <v>2.73</v>
      </c>
      <c r="K492" s="130" t="s">
        <v>958</v>
      </c>
      <c r="M492" s="130"/>
      <c r="N492">
        <v>0.63</v>
      </c>
      <c r="O492">
        <v>18.22</v>
      </c>
      <c r="P492">
        <v>39.409999999999997</v>
      </c>
      <c r="Q492">
        <v>20.66</v>
      </c>
      <c r="R492" s="130"/>
      <c r="S492">
        <v>64.94</v>
      </c>
      <c r="T492" s="130"/>
      <c r="U492">
        <v>20</v>
      </c>
      <c r="V492">
        <v>55</v>
      </c>
      <c r="X492" s="130"/>
    </row>
    <row r="493" spans="1:24" x14ac:dyDescent="0.25">
      <c r="A493" s="130" t="s">
        <v>328</v>
      </c>
      <c r="B493">
        <v>491</v>
      </c>
      <c r="C493" s="130" t="s">
        <v>892</v>
      </c>
      <c r="D493" s="130" t="s">
        <v>6</v>
      </c>
      <c r="E493">
        <v>6.15</v>
      </c>
      <c r="F493">
        <v>0</v>
      </c>
      <c r="G493">
        <v>267100</v>
      </c>
      <c r="H493">
        <v>1637</v>
      </c>
      <c r="I493">
        <v>3358</v>
      </c>
      <c r="J493">
        <v>35.950000000000003</v>
      </c>
      <c r="K493" s="130" t="s">
        <v>3367</v>
      </c>
      <c r="L493">
        <v>0.33</v>
      </c>
      <c r="M493" s="130" t="s">
        <v>891</v>
      </c>
      <c r="N493">
        <v>0.17</v>
      </c>
      <c r="O493">
        <v>7.09</v>
      </c>
      <c r="P493">
        <v>7.06</v>
      </c>
      <c r="Q493">
        <v>8.36</v>
      </c>
      <c r="R493" s="130" t="s">
        <v>2718</v>
      </c>
      <c r="S493">
        <v>69.5</v>
      </c>
      <c r="T493" s="130"/>
      <c r="U493">
        <v>815</v>
      </c>
      <c r="V493">
        <v>721</v>
      </c>
      <c r="W493">
        <v>2.1800000000000002</v>
      </c>
      <c r="X493" s="130"/>
    </row>
    <row r="494" spans="1:24" x14ac:dyDescent="0.25">
      <c r="A494" s="130" t="s">
        <v>327</v>
      </c>
      <c r="B494">
        <v>492</v>
      </c>
      <c r="C494" s="130" t="s">
        <v>892</v>
      </c>
      <c r="D494" s="130" t="s">
        <v>6</v>
      </c>
      <c r="E494">
        <v>17.899999999999999</v>
      </c>
      <c r="F494">
        <v>0.56000000000000005</v>
      </c>
      <c r="G494">
        <v>2756000</v>
      </c>
      <c r="H494">
        <v>49559</v>
      </c>
      <c r="I494">
        <v>17408</v>
      </c>
      <c r="J494">
        <v>40.130000000000003</v>
      </c>
      <c r="K494" s="130" t="s">
        <v>3081</v>
      </c>
      <c r="M494" s="130"/>
      <c r="N494">
        <v>0.45</v>
      </c>
      <c r="O494">
        <v>11.09</v>
      </c>
      <c r="P494">
        <v>21.54</v>
      </c>
      <c r="Q494">
        <v>9.74</v>
      </c>
      <c r="R494" s="130"/>
      <c r="S494">
        <v>60.45</v>
      </c>
      <c r="T494" s="130"/>
      <c r="U494">
        <v>542</v>
      </c>
      <c r="V494">
        <v>610</v>
      </c>
      <c r="W494">
        <v>-0.27</v>
      </c>
      <c r="X494" s="130"/>
    </row>
    <row r="495" spans="1:24" x14ac:dyDescent="0.25">
      <c r="A495" s="130" t="s">
        <v>326</v>
      </c>
      <c r="B495">
        <v>493</v>
      </c>
      <c r="C495" s="130" t="s">
        <v>892</v>
      </c>
      <c r="D495" s="130" t="s">
        <v>6</v>
      </c>
      <c r="E495">
        <v>2.2400000000000002</v>
      </c>
      <c r="F495">
        <v>-4.2699999999999996</v>
      </c>
      <c r="G495">
        <v>1793200</v>
      </c>
      <c r="H495">
        <v>4068</v>
      </c>
      <c r="I495">
        <v>1664</v>
      </c>
      <c r="J495">
        <v>36.659999999999997</v>
      </c>
      <c r="K495" s="130" t="s">
        <v>1004</v>
      </c>
      <c r="M495" s="130"/>
      <c r="N495">
        <v>0.06</v>
      </c>
      <c r="O495">
        <v>2.66</v>
      </c>
      <c r="P495">
        <v>2.61</v>
      </c>
      <c r="Q495">
        <v>2.75</v>
      </c>
      <c r="R495" s="130"/>
      <c r="S495">
        <v>28.6</v>
      </c>
      <c r="T495" s="130"/>
      <c r="U495">
        <v>949</v>
      </c>
      <c r="V495">
        <v>942</v>
      </c>
      <c r="W495">
        <v>-2.16</v>
      </c>
      <c r="X495" s="130"/>
    </row>
    <row r="496" spans="1:24" x14ac:dyDescent="0.25">
      <c r="A496" s="130" t="s">
        <v>851</v>
      </c>
      <c r="B496">
        <v>494</v>
      </c>
      <c r="C496" s="130" t="s">
        <v>895</v>
      </c>
      <c r="D496" s="130" t="s">
        <v>6</v>
      </c>
      <c r="E496">
        <v>2.3199999999999998</v>
      </c>
      <c r="F496">
        <v>0</v>
      </c>
      <c r="G496">
        <v>4877600</v>
      </c>
      <c r="H496">
        <v>11295</v>
      </c>
      <c r="I496">
        <v>2552</v>
      </c>
      <c r="J496">
        <v>17.57</v>
      </c>
      <c r="K496" s="130" t="s">
        <v>2289</v>
      </c>
      <c r="M496" s="130" t="s">
        <v>1045</v>
      </c>
      <c r="N496">
        <v>0.13</v>
      </c>
      <c r="O496">
        <v>6.15</v>
      </c>
      <c r="P496">
        <v>14.06</v>
      </c>
      <c r="Q496">
        <v>3.34</v>
      </c>
      <c r="R496" s="130" t="s">
        <v>3625</v>
      </c>
      <c r="S496">
        <v>54.38</v>
      </c>
      <c r="T496" s="130"/>
      <c r="U496">
        <v>444</v>
      </c>
      <c r="V496">
        <v>590</v>
      </c>
      <c r="X496" s="130"/>
    </row>
    <row r="497" spans="1:24" x14ac:dyDescent="0.25">
      <c r="A497" s="130" t="s">
        <v>325</v>
      </c>
      <c r="B497">
        <v>495</v>
      </c>
      <c r="C497" s="130" t="s">
        <v>901</v>
      </c>
      <c r="D497" s="130" t="s">
        <v>6</v>
      </c>
      <c r="E497">
        <v>2.14</v>
      </c>
      <c r="F497">
        <v>0</v>
      </c>
      <c r="G497">
        <v>5409300</v>
      </c>
      <c r="H497">
        <v>11678</v>
      </c>
      <c r="I497">
        <v>1364</v>
      </c>
      <c r="J497">
        <v>7.49</v>
      </c>
      <c r="K497" s="130" t="s">
        <v>1036</v>
      </c>
      <c r="L497">
        <v>0.46</v>
      </c>
      <c r="M497" s="130"/>
      <c r="N497">
        <v>0.28999999999999998</v>
      </c>
      <c r="O497">
        <v>18.48</v>
      </c>
      <c r="P497">
        <v>20.76</v>
      </c>
      <c r="Q497">
        <v>42.04</v>
      </c>
      <c r="R497" s="130"/>
      <c r="S497">
        <v>20.010000000000002</v>
      </c>
      <c r="T497" s="130"/>
      <c r="U497">
        <v>144</v>
      </c>
      <c r="V497">
        <v>94</v>
      </c>
      <c r="W497">
        <v>-7.0000000000000007E-2</v>
      </c>
      <c r="X497" s="130"/>
    </row>
    <row r="498" spans="1:24" x14ac:dyDescent="0.25">
      <c r="A498" s="130" t="s">
        <v>324</v>
      </c>
      <c r="B498">
        <v>496</v>
      </c>
      <c r="C498" s="130" t="s">
        <v>895</v>
      </c>
      <c r="D498" s="130" t="s">
        <v>6</v>
      </c>
      <c r="E498">
        <v>24.7</v>
      </c>
      <c r="F498">
        <v>0</v>
      </c>
      <c r="G498">
        <v>0</v>
      </c>
      <c r="H498">
        <v>0</v>
      </c>
      <c r="I498">
        <v>0</v>
      </c>
      <c r="K498" s="130"/>
      <c r="L498">
        <v>0.28000000000000003</v>
      </c>
      <c r="M498" s="130"/>
      <c r="N498">
        <v>0</v>
      </c>
      <c r="O498">
        <v>6.5</v>
      </c>
      <c r="P498">
        <v>7.8</v>
      </c>
      <c r="Q498">
        <v>8.36</v>
      </c>
      <c r="R498" s="130"/>
      <c r="S498">
        <v>32.26</v>
      </c>
      <c r="T498" s="130"/>
      <c r="X498" s="130"/>
    </row>
    <row r="499" spans="1:24" x14ac:dyDescent="0.25">
      <c r="A499" s="130" t="s">
        <v>323</v>
      </c>
      <c r="B499">
        <v>497</v>
      </c>
      <c r="C499" s="130" t="s">
        <v>892</v>
      </c>
      <c r="D499" s="130" t="s">
        <v>6</v>
      </c>
      <c r="E499">
        <v>2.1</v>
      </c>
      <c r="F499">
        <v>1.94</v>
      </c>
      <c r="G499">
        <v>6974100</v>
      </c>
      <c r="H499">
        <v>14603</v>
      </c>
      <c r="I499">
        <v>14393</v>
      </c>
      <c r="K499" s="130" t="s">
        <v>1019</v>
      </c>
      <c r="M499" s="130"/>
      <c r="N499">
        <v>0</v>
      </c>
      <c r="O499">
        <v>-3.79</v>
      </c>
      <c r="P499">
        <v>-14.04</v>
      </c>
      <c r="Q499">
        <v>-10.06</v>
      </c>
      <c r="R499" s="130"/>
      <c r="S499">
        <v>34.71</v>
      </c>
      <c r="T499" s="130"/>
      <c r="X499" s="130"/>
    </row>
    <row r="500" spans="1:24" x14ac:dyDescent="0.25">
      <c r="A500" s="130" t="s">
        <v>322</v>
      </c>
      <c r="B500">
        <v>498</v>
      </c>
      <c r="C500" s="130" t="s">
        <v>892</v>
      </c>
      <c r="D500" s="130" t="s">
        <v>6</v>
      </c>
      <c r="E500">
        <v>6.7</v>
      </c>
      <c r="F500">
        <v>0</v>
      </c>
      <c r="G500">
        <v>535900</v>
      </c>
      <c r="H500">
        <v>3580</v>
      </c>
      <c r="I500">
        <v>4107</v>
      </c>
      <c r="J500">
        <v>10.02</v>
      </c>
      <c r="K500" s="130" t="s">
        <v>969</v>
      </c>
      <c r="M500" s="130" t="s">
        <v>917</v>
      </c>
      <c r="N500">
        <v>0.67</v>
      </c>
      <c r="O500">
        <v>9.89</v>
      </c>
      <c r="P500">
        <v>14.61</v>
      </c>
      <c r="Q500">
        <v>20.52</v>
      </c>
      <c r="R500" s="130" t="s">
        <v>3400</v>
      </c>
      <c r="S500">
        <v>30.4</v>
      </c>
      <c r="T500" s="130"/>
      <c r="U500">
        <v>275</v>
      </c>
      <c r="V500">
        <v>288</v>
      </c>
      <c r="W500">
        <v>0.9</v>
      </c>
      <c r="X500" s="130"/>
    </row>
    <row r="501" spans="1:24" x14ac:dyDescent="0.25">
      <c r="A501" s="130" t="s">
        <v>852</v>
      </c>
      <c r="B501">
        <v>499</v>
      </c>
      <c r="C501" s="130" t="s">
        <v>901</v>
      </c>
      <c r="D501" s="130" t="s">
        <v>6</v>
      </c>
      <c r="E501">
        <v>9.4</v>
      </c>
      <c r="F501">
        <v>3.3</v>
      </c>
      <c r="G501">
        <v>3581400</v>
      </c>
      <c r="H501">
        <v>33272</v>
      </c>
      <c r="I501">
        <v>11145</v>
      </c>
      <c r="J501">
        <v>18.22</v>
      </c>
      <c r="K501" s="130" t="s">
        <v>3523</v>
      </c>
      <c r="M501" s="130" t="s">
        <v>931</v>
      </c>
      <c r="N501">
        <v>0.52</v>
      </c>
      <c r="O501">
        <v>5.12</v>
      </c>
      <c r="P501">
        <v>9.82</v>
      </c>
      <c r="Q501">
        <v>5.7</v>
      </c>
      <c r="R501" s="130" t="s">
        <v>3632</v>
      </c>
      <c r="S501">
        <v>25.99</v>
      </c>
      <c r="T501" s="130"/>
      <c r="U501">
        <v>565</v>
      </c>
      <c r="V501">
        <v>664</v>
      </c>
      <c r="X501" s="130"/>
    </row>
    <row r="502" spans="1:24" x14ac:dyDescent="0.25">
      <c r="A502" s="130" t="s">
        <v>321</v>
      </c>
      <c r="B502">
        <v>500</v>
      </c>
      <c r="C502" s="130" t="s">
        <v>901</v>
      </c>
      <c r="D502" s="130" t="s">
        <v>6</v>
      </c>
      <c r="E502">
        <v>5.55</v>
      </c>
      <c r="F502">
        <v>0.91</v>
      </c>
      <c r="G502">
        <v>355600</v>
      </c>
      <c r="H502">
        <v>1975</v>
      </c>
      <c r="I502">
        <v>1665</v>
      </c>
      <c r="J502">
        <v>62.64</v>
      </c>
      <c r="K502" s="130" t="s">
        <v>3497</v>
      </c>
      <c r="M502" s="130" t="s">
        <v>899</v>
      </c>
      <c r="N502">
        <v>0.09</v>
      </c>
      <c r="O502">
        <v>8.27</v>
      </c>
      <c r="P502">
        <v>8.82</v>
      </c>
      <c r="Q502">
        <v>41.11</v>
      </c>
      <c r="R502" s="130" t="s">
        <v>1008</v>
      </c>
      <c r="S502">
        <v>23.53</v>
      </c>
      <c r="T502" s="130"/>
      <c r="U502">
        <v>837</v>
      </c>
      <c r="V502">
        <v>756</v>
      </c>
      <c r="W502">
        <v>8.7100000000000009</v>
      </c>
      <c r="X502" s="130"/>
    </row>
    <row r="503" spans="1:24" x14ac:dyDescent="0.25">
      <c r="A503" s="130" t="s">
        <v>320</v>
      </c>
      <c r="B503">
        <v>501</v>
      </c>
      <c r="C503" s="130" t="s">
        <v>901</v>
      </c>
      <c r="D503" s="130" t="s">
        <v>6</v>
      </c>
      <c r="E503">
        <v>19.100000000000001</v>
      </c>
      <c r="F503">
        <v>-2.5499999999999998</v>
      </c>
      <c r="G503">
        <v>2468900</v>
      </c>
      <c r="H503">
        <v>47483</v>
      </c>
      <c r="I503">
        <v>6637</v>
      </c>
      <c r="J503">
        <v>22.35</v>
      </c>
      <c r="K503" s="130" t="s">
        <v>3566</v>
      </c>
      <c r="M503" s="130" t="s">
        <v>1037</v>
      </c>
      <c r="N503">
        <v>0.85</v>
      </c>
      <c r="O503">
        <v>13.46</v>
      </c>
      <c r="P503">
        <v>16.64</v>
      </c>
      <c r="Q503">
        <v>10.81</v>
      </c>
      <c r="R503" s="130" t="s">
        <v>3494</v>
      </c>
      <c r="S503">
        <v>47.37</v>
      </c>
      <c r="T503" s="130"/>
      <c r="U503">
        <v>458</v>
      </c>
      <c r="V503">
        <v>414</v>
      </c>
      <c r="W503">
        <v>0.83</v>
      </c>
      <c r="X503" s="130"/>
    </row>
    <row r="504" spans="1:24" x14ac:dyDescent="0.25">
      <c r="A504" s="130" t="s">
        <v>853</v>
      </c>
      <c r="B504">
        <v>502</v>
      </c>
      <c r="C504" s="130" t="s">
        <v>895</v>
      </c>
      <c r="D504" s="130" t="s">
        <v>6</v>
      </c>
      <c r="E504">
        <v>11</v>
      </c>
      <c r="F504">
        <v>0</v>
      </c>
      <c r="G504">
        <v>1644000</v>
      </c>
      <c r="H504">
        <v>18070</v>
      </c>
      <c r="I504">
        <v>11292</v>
      </c>
      <c r="J504">
        <v>83.57</v>
      </c>
      <c r="K504" s="130" t="s">
        <v>3498</v>
      </c>
      <c r="M504" s="130" t="s">
        <v>899</v>
      </c>
      <c r="N504">
        <v>0.13</v>
      </c>
      <c r="O504">
        <v>6.35</v>
      </c>
      <c r="P504">
        <v>8.4700000000000006</v>
      </c>
      <c r="Q504">
        <v>10.29</v>
      </c>
      <c r="R504" s="130" t="s">
        <v>3275</v>
      </c>
      <c r="S504">
        <v>32.96</v>
      </c>
      <c r="T504" s="130"/>
      <c r="U504">
        <v>859</v>
      </c>
      <c r="V504">
        <v>851</v>
      </c>
      <c r="X504" s="130"/>
    </row>
    <row r="505" spans="1:24" x14ac:dyDescent="0.25">
      <c r="A505" s="130" t="s">
        <v>854</v>
      </c>
      <c r="B505">
        <v>503</v>
      </c>
      <c r="C505" s="130" t="s">
        <v>895</v>
      </c>
      <c r="D505" s="130" t="s">
        <v>6</v>
      </c>
      <c r="E505">
        <v>7.85</v>
      </c>
      <c r="F505">
        <v>0.64</v>
      </c>
      <c r="G505">
        <v>2008500</v>
      </c>
      <c r="H505">
        <v>15843</v>
      </c>
      <c r="I505">
        <v>16454</v>
      </c>
      <c r="J505">
        <v>29.13</v>
      </c>
      <c r="K505" s="130" t="s">
        <v>3511</v>
      </c>
      <c r="L505">
        <v>0.95</v>
      </c>
      <c r="M505" s="130" t="s">
        <v>1003</v>
      </c>
      <c r="N505">
        <v>0.27</v>
      </c>
      <c r="O505">
        <v>9.31</v>
      </c>
      <c r="P505">
        <v>11.86</v>
      </c>
      <c r="Q505">
        <v>30.53</v>
      </c>
      <c r="R505" s="130" t="s">
        <v>898</v>
      </c>
      <c r="S505">
        <v>25.02</v>
      </c>
      <c r="T505" s="130"/>
      <c r="U505">
        <v>634</v>
      </c>
      <c r="V505">
        <v>600</v>
      </c>
      <c r="X505" s="130"/>
    </row>
    <row r="506" spans="1:24" x14ac:dyDescent="0.25">
      <c r="A506" s="130" t="s">
        <v>319</v>
      </c>
      <c r="B506">
        <v>504</v>
      </c>
      <c r="C506" s="130" t="s">
        <v>892</v>
      </c>
      <c r="D506" s="130" t="s">
        <v>6</v>
      </c>
      <c r="E506">
        <v>1.1499999999999999</v>
      </c>
      <c r="F506">
        <v>0</v>
      </c>
      <c r="G506">
        <v>1108000</v>
      </c>
      <c r="H506">
        <v>1258</v>
      </c>
      <c r="I506">
        <v>1749</v>
      </c>
      <c r="J506">
        <v>416.12</v>
      </c>
      <c r="K506" s="130" t="s">
        <v>2665</v>
      </c>
      <c r="M506" s="130"/>
      <c r="N506">
        <v>0</v>
      </c>
      <c r="O506">
        <v>0.24</v>
      </c>
      <c r="P506">
        <v>0.35</v>
      </c>
      <c r="Q506">
        <v>0.36</v>
      </c>
      <c r="R506" s="130"/>
      <c r="S506">
        <v>50.29</v>
      </c>
      <c r="T506" s="130"/>
      <c r="U506">
        <v>1108</v>
      </c>
      <c r="V506">
        <v>1144</v>
      </c>
      <c r="W506">
        <v>-7.59</v>
      </c>
      <c r="X506" s="130"/>
    </row>
    <row r="507" spans="1:24" x14ac:dyDescent="0.25">
      <c r="A507" s="130" t="s">
        <v>318</v>
      </c>
      <c r="B507">
        <v>505</v>
      </c>
      <c r="C507" s="130" t="s">
        <v>892</v>
      </c>
      <c r="D507" s="130" t="s">
        <v>6</v>
      </c>
      <c r="E507">
        <v>1.26</v>
      </c>
      <c r="F507">
        <v>0.8</v>
      </c>
      <c r="G507">
        <v>5554800</v>
      </c>
      <c r="H507">
        <v>6989</v>
      </c>
      <c r="I507">
        <v>1317</v>
      </c>
      <c r="J507">
        <v>19.84</v>
      </c>
      <c r="K507" s="130" t="s">
        <v>990</v>
      </c>
      <c r="M507" s="130"/>
      <c r="N507">
        <v>0.06</v>
      </c>
      <c r="O507">
        <v>3.99</v>
      </c>
      <c r="P507">
        <v>3.87</v>
      </c>
      <c r="Q507">
        <v>5.03</v>
      </c>
      <c r="R507" s="130"/>
      <c r="S507">
        <v>30.83</v>
      </c>
      <c r="T507" s="130"/>
      <c r="U507">
        <v>761</v>
      </c>
      <c r="V507">
        <v>723</v>
      </c>
      <c r="W507">
        <v>-0.23</v>
      </c>
      <c r="X507" s="130"/>
    </row>
    <row r="508" spans="1:24" x14ac:dyDescent="0.25">
      <c r="A508" s="130" t="s">
        <v>317</v>
      </c>
      <c r="B508">
        <v>506</v>
      </c>
      <c r="C508" s="130" t="s">
        <v>892</v>
      </c>
      <c r="D508" s="130" t="s">
        <v>6</v>
      </c>
      <c r="E508">
        <v>6.9</v>
      </c>
      <c r="F508">
        <v>0</v>
      </c>
      <c r="G508">
        <v>238600</v>
      </c>
      <c r="H508">
        <v>1653</v>
      </c>
      <c r="I508">
        <v>6945</v>
      </c>
      <c r="K508" s="130" t="s">
        <v>2745</v>
      </c>
      <c r="M508" s="130"/>
      <c r="N508">
        <v>0</v>
      </c>
      <c r="O508">
        <v>-0.25</v>
      </c>
      <c r="P508">
        <v>-10.52</v>
      </c>
      <c r="Q508">
        <v>-5.42</v>
      </c>
      <c r="R508" s="130"/>
      <c r="S508">
        <v>57.59</v>
      </c>
      <c r="T508" s="130"/>
      <c r="X508" s="130"/>
    </row>
    <row r="509" spans="1:24" x14ac:dyDescent="0.25">
      <c r="A509" s="130" t="s">
        <v>316</v>
      </c>
      <c r="B509">
        <v>507</v>
      </c>
      <c r="C509" s="130" t="s">
        <v>892</v>
      </c>
      <c r="D509" s="130" t="s">
        <v>6</v>
      </c>
      <c r="E509">
        <v>2.3199999999999998</v>
      </c>
      <c r="F509">
        <v>24.73</v>
      </c>
      <c r="G509">
        <v>456856600</v>
      </c>
      <c r="H509">
        <v>997395</v>
      </c>
      <c r="I509">
        <v>1489</v>
      </c>
      <c r="J509">
        <v>13.25</v>
      </c>
      <c r="K509" s="130" t="s">
        <v>922</v>
      </c>
      <c r="M509" s="130" t="s">
        <v>899</v>
      </c>
      <c r="N509">
        <v>0.18</v>
      </c>
      <c r="O509">
        <v>2.97</v>
      </c>
      <c r="P509">
        <v>4.8499999999999996</v>
      </c>
      <c r="Q509">
        <v>4.37</v>
      </c>
      <c r="R509" s="130" t="s">
        <v>933</v>
      </c>
      <c r="S509">
        <v>46.86</v>
      </c>
      <c r="T509" s="130"/>
      <c r="U509">
        <v>628</v>
      </c>
      <c r="V509">
        <v>666</v>
      </c>
      <c r="W509">
        <v>-2.83</v>
      </c>
      <c r="X509" s="130"/>
    </row>
    <row r="510" spans="1:24" x14ac:dyDescent="0.25">
      <c r="A510" s="130" t="s">
        <v>315</v>
      </c>
      <c r="B510">
        <v>508</v>
      </c>
      <c r="C510" s="130" t="s">
        <v>892</v>
      </c>
      <c r="D510" s="130" t="s">
        <v>6</v>
      </c>
      <c r="E510">
        <v>6.7</v>
      </c>
      <c r="F510">
        <v>0</v>
      </c>
      <c r="G510">
        <v>289600</v>
      </c>
      <c r="H510">
        <v>1956</v>
      </c>
      <c r="I510">
        <v>4141</v>
      </c>
      <c r="K510" s="130" t="s">
        <v>1044</v>
      </c>
      <c r="M510" s="130"/>
      <c r="N510">
        <v>0</v>
      </c>
      <c r="O510">
        <v>-1.82</v>
      </c>
      <c r="P510">
        <v>-4.05</v>
      </c>
      <c r="Q510">
        <v>1.61</v>
      </c>
      <c r="R510" s="130"/>
      <c r="S510">
        <v>28.31</v>
      </c>
      <c r="T510" s="130"/>
      <c r="X510" s="130"/>
    </row>
    <row r="511" spans="1:24" x14ac:dyDescent="0.25">
      <c r="A511" s="130" t="s">
        <v>314</v>
      </c>
      <c r="B511">
        <v>509</v>
      </c>
      <c r="C511" s="130" t="s">
        <v>892</v>
      </c>
      <c r="D511" s="130" t="s">
        <v>6</v>
      </c>
      <c r="E511">
        <v>1.93</v>
      </c>
      <c r="F511">
        <v>4.32</v>
      </c>
      <c r="G511">
        <v>4018100</v>
      </c>
      <c r="H511">
        <v>7555</v>
      </c>
      <c r="I511">
        <v>595</v>
      </c>
      <c r="K511" s="130" t="s">
        <v>3439</v>
      </c>
      <c r="L511">
        <v>1.51</v>
      </c>
      <c r="M511" s="130"/>
      <c r="N511">
        <v>0</v>
      </c>
      <c r="O511">
        <v>-1.27</v>
      </c>
      <c r="P511">
        <v>-7.33</v>
      </c>
      <c r="Q511">
        <v>2.0499999999999998</v>
      </c>
      <c r="R511" s="130"/>
      <c r="S511">
        <v>27.63</v>
      </c>
      <c r="T511" s="130"/>
      <c r="X511" s="130"/>
    </row>
    <row r="512" spans="1:24" x14ac:dyDescent="0.25">
      <c r="A512" s="130" t="s">
        <v>58</v>
      </c>
      <c r="B512">
        <v>510</v>
      </c>
      <c r="C512" s="130" t="s">
        <v>892</v>
      </c>
      <c r="D512" s="130" t="s">
        <v>6</v>
      </c>
      <c r="E512">
        <v>25.5</v>
      </c>
      <c r="F512">
        <v>0.99</v>
      </c>
      <c r="G512">
        <v>251800</v>
      </c>
      <c r="H512">
        <v>6360</v>
      </c>
      <c r="I512">
        <v>7805</v>
      </c>
      <c r="J512">
        <v>18.2</v>
      </c>
      <c r="K512" s="130" t="s">
        <v>3578</v>
      </c>
      <c r="M512" s="130" t="s">
        <v>972</v>
      </c>
      <c r="N512">
        <v>1.4</v>
      </c>
      <c r="O512">
        <v>15.89</v>
      </c>
      <c r="P512">
        <v>16.399999999999999</v>
      </c>
      <c r="Q512">
        <v>12.13</v>
      </c>
      <c r="R512" s="130" t="s">
        <v>3539</v>
      </c>
      <c r="S512">
        <v>24.83</v>
      </c>
      <c r="T512" s="130"/>
      <c r="U512">
        <v>413</v>
      </c>
      <c r="V512">
        <v>332</v>
      </c>
      <c r="W512">
        <v>1.99</v>
      </c>
      <c r="X512" s="130"/>
    </row>
    <row r="513" spans="1:24" x14ac:dyDescent="0.25">
      <c r="A513" s="130" t="s">
        <v>313</v>
      </c>
      <c r="B513">
        <v>511</v>
      </c>
      <c r="C513" s="130" t="s">
        <v>892</v>
      </c>
      <c r="D513" s="130" t="s">
        <v>6</v>
      </c>
      <c r="E513">
        <v>21.6</v>
      </c>
      <c r="F513">
        <v>10.199999999999999</v>
      </c>
      <c r="G513">
        <v>12780600</v>
      </c>
      <c r="H513">
        <v>267810</v>
      </c>
      <c r="I513">
        <v>9184</v>
      </c>
      <c r="J513">
        <v>10.45</v>
      </c>
      <c r="K513" s="130" t="s">
        <v>1020</v>
      </c>
      <c r="M513" s="130" t="s">
        <v>913</v>
      </c>
      <c r="N513">
        <v>2.0699999999999998</v>
      </c>
      <c r="O513">
        <v>11.06</v>
      </c>
      <c r="P513">
        <v>12.39</v>
      </c>
      <c r="Q513">
        <v>13.01</v>
      </c>
      <c r="R513" s="130" t="s">
        <v>3441</v>
      </c>
      <c r="S513">
        <v>64.400000000000006</v>
      </c>
      <c r="T513" s="130"/>
      <c r="U513">
        <v>342</v>
      </c>
      <c r="V513">
        <v>267</v>
      </c>
      <c r="W513">
        <v>1.08</v>
      </c>
      <c r="X513" s="130"/>
    </row>
    <row r="514" spans="1:24" x14ac:dyDescent="0.25">
      <c r="A514" s="130" t="s">
        <v>312</v>
      </c>
      <c r="B514">
        <v>512</v>
      </c>
      <c r="C514" s="130" t="s">
        <v>892</v>
      </c>
      <c r="D514" s="130" t="s">
        <v>6</v>
      </c>
      <c r="E514">
        <v>30.5</v>
      </c>
      <c r="F514">
        <v>-0.81</v>
      </c>
      <c r="G514">
        <v>1900</v>
      </c>
      <c r="H514">
        <v>58</v>
      </c>
      <c r="I514">
        <v>10980</v>
      </c>
      <c r="J514">
        <v>18.86</v>
      </c>
      <c r="K514" s="130" t="s">
        <v>3450</v>
      </c>
      <c r="M514" s="130" t="s">
        <v>924</v>
      </c>
      <c r="N514">
        <v>1.62</v>
      </c>
      <c r="O514">
        <v>26.21</v>
      </c>
      <c r="P514">
        <v>24.1</v>
      </c>
      <c r="Q514">
        <v>20.12</v>
      </c>
      <c r="R514" s="130" t="s">
        <v>3485</v>
      </c>
      <c r="S514">
        <v>22.55</v>
      </c>
      <c r="T514" s="130"/>
      <c r="U514">
        <v>338</v>
      </c>
      <c r="V514">
        <v>273</v>
      </c>
      <c r="W514">
        <v>4.28</v>
      </c>
      <c r="X514" s="130"/>
    </row>
    <row r="515" spans="1:24" x14ac:dyDescent="0.25">
      <c r="A515" s="130" t="s">
        <v>311</v>
      </c>
      <c r="B515">
        <v>513</v>
      </c>
      <c r="C515" s="130" t="s">
        <v>892</v>
      </c>
      <c r="D515" s="130" t="s">
        <v>6</v>
      </c>
      <c r="E515">
        <v>64</v>
      </c>
      <c r="F515">
        <v>0.39</v>
      </c>
      <c r="G515">
        <v>4062300</v>
      </c>
      <c r="H515">
        <v>259765</v>
      </c>
      <c r="I515">
        <v>87882</v>
      </c>
      <c r="J515">
        <v>17.72</v>
      </c>
      <c r="K515" s="130" t="s">
        <v>1040</v>
      </c>
      <c r="M515" s="130" t="s">
        <v>1027</v>
      </c>
      <c r="N515">
        <v>3.61</v>
      </c>
      <c r="O515">
        <v>14.77</v>
      </c>
      <c r="P515">
        <v>22.56</v>
      </c>
      <c r="Q515">
        <v>49.65</v>
      </c>
      <c r="R515" s="130" t="s">
        <v>3428</v>
      </c>
      <c r="S515">
        <v>45.03</v>
      </c>
      <c r="T515" s="130"/>
      <c r="U515">
        <v>334</v>
      </c>
      <c r="V515">
        <v>336</v>
      </c>
      <c r="W515">
        <v>0.57999999999999996</v>
      </c>
      <c r="X515" s="130"/>
    </row>
    <row r="516" spans="1:24" x14ac:dyDescent="0.25">
      <c r="A516" s="130" t="s">
        <v>310</v>
      </c>
      <c r="B516">
        <v>514</v>
      </c>
      <c r="C516" s="130" t="s">
        <v>892</v>
      </c>
      <c r="D516" s="130" t="s">
        <v>6</v>
      </c>
      <c r="E516">
        <v>9.5</v>
      </c>
      <c r="F516">
        <v>0</v>
      </c>
      <c r="G516">
        <v>0</v>
      </c>
      <c r="H516">
        <v>0</v>
      </c>
      <c r="I516">
        <v>228</v>
      </c>
      <c r="K516" s="130" t="s">
        <v>1050</v>
      </c>
      <c r="L516">
        <v>0.08</v>
      </c>
      <c r="M516" s="130"/>
      <c r="N516">
        <v>0</v>
      </c>
      <c r="O516">
        <v>-9.15</v>
      </c>
      <c r="P516">
        <v>-9.81</v>
      </c>
      <c r="Q516">
        <v>-13.53</v>
      </c>
      <c r="R516" s="130"/>
      <c r="S516">
        <v>22.83</v>
      </c>
      <c r="T516" s="130"/>
      <c r="X516" s="130"/>
    </row>
    <row r="517" spans="1:24" x14ac:dyDescent="0.25">
      <c r="A517" s="130" t="s">
        <v>309</v>
      </c>
      <c r="B517">
        <v>515</v>
      </c>
      <c r="C517" s="130" t="s">
        <v>892</v>
      </c>
      <c r="D517" s="130" t="s">
        <v>6</v>
      </c>
      <c r="E517">
        <v>3.5</v>
      </c>
      <c r="F517">
        <v>1.1599999999999999</v>
      </c>
      <c r="G517">
        <v>39436400</v>
      </c>
      <c r="H517">
        <v>137745</v>
      </c>
      <c r="I517">
        <v>14660</v>
      </c>
      <c r="J517">
        <v>7.05</v>
      </c>
      <c r="K517" s="130" t="s">
        <v>995</v>
      </c>
      <c r="M517" s="130" t="s">
        <v>1029</v>
      </c>
      <c r="N517">
        <v>0.5</v>
      </c>
      <c r="O517">
        <v>5.87</v>
      </c>
      <c r="P517">
        <v>11.41</v>
      </c>
      <c r="Q517">
        <v>10.67</v>
      </c>
      <c r="R517" s="130" t="s">
        <v>3573</v>
      </c>
      <c r="S517">
        <v>39.1</v>
      </c>
      <c r="T517" s="130"/>
      <c r="U517">
        <v>299</v>
      </c>
      <c r="V517">
        <v>396</v>
      </c>
      <c r="W517">
        <v>1.22</v>
      </c>
      <c r="X517" s="130"/>
    </row>
    <row r="518" spans="1:24" x14ac:dyDescent="0.25">
      <c r="A518" s="130" t="s">
        <v>308</v>
      </c>
      <c r="B518">
        <v>516</v>
      </c>
      <c r="C518" s="130" t="s">
        <v>892</v>
      </c>
      <c r="D518" s="130" t="s">
        <v>6</v>
      </c>
      <c r="E518">
        <v>124</v>
      </c>
      <c r="F518">
        <v>-1.2</v>
      </c>
      <c r="G518">
        <v>11767600</v>
      </c>
      <c r="H518">
        <v>1468842</v>
      </c>
      <c r="I518">
        <v>421061</v>
      </c>
      <c r="J518">
        <v>14.78</v>
      </c>
      <c r="K518" s="130" t="s">
        <v>971</v>
      </c>
      <c r="M518" s="130" t="s">
        <v>904</v>
      </c>
      <c r="N518">
        <v>8.39</v>
      </c>
      <c r="O518">
        <v>1.7</v>
      </c>
      <c r="P518">
        <v>6.91</v>
      </c>
      <c r="Q518">
        <v>25.34</v>
      </c>
      <c r="R518" s="130" t="s">
        <v>925</v>
      </c>
      <c r="S518">
        <v>76.61</v>
      </c>
      <c r="T518" s="130"/>
      <c r="U518">
        <v>591</v>
      </c>
      <c r="V518">
        <v>748</v>
      </c>
      <c r="W518">
        <v>-4.0199999999999996</v>
      </c>
      <c r="X518" s="130"/>
    </row>
    <row r="519" spans="1:24" x14ac:dyDescent="0.25">
      <c r="A519" s="130" t="s">
        <v>307</v>
      </c>
      <c r="B519">
        <v>517</v>
      </c>
      <c r="C519" s="130" t="s">
        <v>892</v>
      </c>
      <c r="D519" s="130" t="s">
        <v>6</v>
      </c>
      <c r="E519">
        <v>396</v>
      </c>
      <c r="F519">
        <v>0.51</v>
      </c>
      <c r="G519">
        <v>2876000</v>
      </c>
      <c r="H519">
        <v>1140008</v>
      </c>
      <c r="I519">
        <v>475200</v>
      </c>
      <c r="J519">
        <v>9.5399999999999991</v>
      </c>
      <c r="K519" s="130" t="s">
        <v>3380</v>
      </c>
      <c r="M519" s="130" t="s">
        <v>1073</v>
      </c>
      <c r="N519">
        <v>41.52</v>
      </c>
      <c r="O519">
        <v>9.89</v>
      </c>
      <c r="P519">
        <v>15.37</v>
      </c>
      <c r="Q519">
        <v>14.88</v>
      </c>
      <c r="R519" s="130" t="s">
        <v>3664</v>
      </c>
      <c r="S519">
        <v>66.209999999999994</v>
      </c>
      <c r="T519" s="130"/>
      <c r="U519">
        <v>252</v>
      </c>
      <c r="V519">
        <v>277</v>
      </c>
      <c r="W519">
        <v>-1.5</v>
      </c>
      <c r="X519" s="130"/>
    </row>
    <row r="520" spans="1:24" x14ac:dyDescent="0.25">
      <c r="A520" s="130" t="s">
        <v>306</v>
      </c>
      <c r="B520">
        <v>518</v>
      </c>
      <c r="C520" s="130" t="s">
        <v>892</v>
      </c>
      <c r="D520" s="130" t="s">
        <v>6</v>
      </c>
      <c r="E520">
        <v>172.5</v>
      </c>
      <c r="F520">
        <v>4.2300000000000004</v>
      </c>
      <c r="G520">
        <v>1616000</v>
      </c>
      <c r="H520">
        <v>277324</v>
      </c>
      <c r="I520">
        <v>51405</v>
      </c>
      <c r="J520">
        <v>11.85</v>
      </c>
      <c r="K520" s="130" t="s">
        <v>923</v>
      </c>
      <c r="M520" s="130" t="s">
        <v>1074</v>
      </c>
      <c r="N520">
        <v>14.56</v>
      </c>
      <c r="O520">
        <v>7.34</v>
      </c>
      <c r="P520">
        <v>12.97</v>
      </c>
      <c r="Q520">
        <v>12.41</v>
      </c>
      <c r="R520" s="130" t="s">
        <v>3497</v>
      </c>
      <c r="S520">
        <v>27.91</v>
      </c>
      <c r="T520" s="130"/>
      <c r="U520">
        <v>360</v>
      </c>
      <c r="V520">
        <v>425</v>
      </c>
      <c r="W520">
        <v>18.16</v>
      </c>
      <c r="X520" s="130"/>
    </row>
    <row r="521" spans="1:24" x14ac:dyDescent="0.25">
      <c r="A521" s="130" t="s">
        <v>305</v>
      </c>
      <c r="B521">
        <v>519</v>
      </c>
      <c r="C521" s="130" t="s">
        <v>892</v>
      </c>
      <c r="D521" s="130" t="s">
        <v>6</v>
      </c>
      <c r="E521">
        <v>5.4</v>
      </c>
      <c r="F521">
        <v>2.86</v>
      </c>
      <c r="G521">
        <v>93700</v>
      </c>
      <c r="H521">
        <v>495</v>
      </c>
      <c r="I521">
        <v>5157</v>
      </c>
      <c r="J521">
        <v>29.71</v>
      </c>
      <c r="K521" s="130" t="s">
        <v>2289</v>
      </c>
      <c r="M521" s="130" t="s">
        <v>945</v>
      </c>
      <c r="N521">
        <v>0.18</v>
      </c>
      <c r="O521">
        <v>4.58</v>
      </c>
      <c r="P521">
        <v>6.56</v>
      </c>
      <c r="Q521">
        <v>5.09</v>
      </c>
      <c r="R521" s="130" t="s">
        <v>968</v>
      </c>
      <c r="S521">
        <v>27.44</v>
      </c>
      <c r="T521" s="130"/>
      <c r="U521">
        <v>792</v>
      </c>
      <c r="V521">
        <v>818</v>
      </c>
      <c r="W521">
        <v>0.65</v>
      </c>
      <c r="X521" s="130"/>
    </row>
    <row r="522" spans="1:24" x14ac:dyDescent="0.25">
      <c r="A522" s="130" t="s">
        <v>855</v>
      </c>
      <c r="B522">
        <v>520</v>
      </c>
      <c r="C522" s="130" t="s">
        <v>901</v>
      </c>
      <c r="D522" s="130" t="s">
        <v>6</v>
      </c>
      <c r="E522">
        <v>63.25</v>
      </c>
      <c r="F522">
        <v>0</v>
      </c>
      <c r="G522">
        <v>17199200</v>
      </c>
      <c r="H522">
        <v>1091832</v>
      </c>
      <c r="I522">
        <v>271527</v>
      </c>
      <c r="J522">
        <v>37.61</v>
      </c>
      <c r="K522" s="130" t="s">
        <v>3502</v>
      </c>
      <c r="M522" s="130" t="s">
        <v>894</v>
      </c>
      <c r="N522">
        <v>1.68</v>
      </c>
      <c r="O522">
        <v>6.83</v>
      </c>
      <c r="P522">
        <v>10.41</v>
      </c>
      <c r="Q522">
        <v>9.14</v>
      </c>
      <c r="R522" s="130" t="s">
        <v>1010</v>
      </c>
      <c r="S522">
        <v>26.21</v>
      </c>
      <c r="T522" s="130"/>
      <c r="U522">
        <v>730</v>
      </c>
      <c r="V522">
        <v>747</v>
      </c>
      <c r="X522" s="130"/>
    </row>
    <row r="523" spans="1:24" x14ac:dyDescent="0.25">
      <c r="A523" s="130" t="s">
        <v>304</v>
      </c>
      <c r="B523">
        <v>521</v>
      </c>
      <c r="C523" s="130" t="s">
        <v>892</v>
      </c>
      <c r="D523" s="130" t="s">
        <v>6</v>
      </c>
      <c r="E523">
        <v>2.2200000000000002</v>
      </c>
      <c r="F523">
        <v>0.91</v>
      </c>
      <c r="G523">
        <v>2105200</v>
      </c>
      <c r="H523">
        <v>4717</v>
      </c>
      <c r="I523">
        <v>1665</v>
      </c>
      <c r="K523" s="130" t="s">
        <v>968</v>
      </c>
      <c r="M523" s="130"/>
      <c r="N523">
        <v>0</v>
      </c>
      <c r="O523">
        <v>-5.76</v>
      </c>
      <c r="P523">
        <v>-13.33</v>
      </c>
      <c r="Q523">
        <v>-1.05</v>
      </c>
      <c r="R523" s="130"/>
      <c r="S523">
        <v>44.64</v>
      </c>
      <c r="T523" s="130"/>
      <c r="X523" s="130"/>
    </row>
    <row r="524" spans="1:24" x14ac:dyDescent="0.25">
      <c r="A524" s="130" t="s">
        <v>303</v>
      </c>
      <c r="B524">
        <v>522</v>
      </c>
      <c r="C524" s="130" t="s">
        <v>895</v>
      </c>
      <c r="D524" s="130" t="s">
        <v>6</v>
      </c>
      <c r="E524">
        <v>9.3000000000000007</v>
      </c>
      <c r="F524">
        <v>2.2000000000000002</v>
      </c>
      <c r="G524">
        <v>4529200</v>
      </c>
      <c r="H524">
        <v>41527</v>
      </c>
      <c r="I524">
        <v>5580</v>
      </c>
      <c r="J524">
        <v>42.66</v>
      </c>
      <c r="K524" s="130" t="s">
        <v>3665</v>
      </c>
      <c r="M524" s="130" t="s">
        <v>934</v>
      </c>
      <c r="N524">
        <v>0.22</v>
      </c>
      <c r="O524">
        <v>23.17</v>
      </c>
      <c r="P524">
        <v>29.31</v>
      </c>
      <c r="Q524">
        <v>15.76</v>
      </c>
      <c r="R524" s="130" t="s">
        <v>1055</v>
      </c>
      <c r="S524">
        <v>36.549999999999997</v>
      </c>
      <c r="T524" s="130"/>
      <c r="U524">
        <v>501</v>
      </c>
      <c r="V524">
        <v>481</v>
      </c>
      <c r="X524" s="130"/>
    </row>
    <row r="525" spans="1:24" x14ac:dyDescent="0.25">
      <c r="A525" s="130" t="s">
        <v>302</v>
      </c>
      <c r="B525">
        <v>523</v>
      </c>
      <c r="C525" s="130" t="s">
        <v>892</v>
      </c>
      <c r="D525" s="130" t="s">
        <v>6</v>
      </c>
      <c r="E525">
        <v>2.2799999999999998</v>
      </c>
      <c r="F525">
        <v>0</v>
      </c>
      <c r="G525">
        <v>2300100</v>
      </c>
      <c r="H525">
        <v>5264</v>
      </c>
      <c r="I525">
        <v>2736</v>
      </c>
      <c r="J525">
        <v>56.14</v>
      </c>
      <c r="K525" s="130" t="s">
        <v>1075</v>
      </c>
      <c r="M525" s="130" t="s">
        <v>909</v>
      </c>
      <c r="N525">
        <v>0.04</v>
      </c>
      <c r="O525">
        <v>2.4</v>
      </c>
      <c r="P525">
        <v>1.87</v>
      </c>
      <c r="Q525">
        <v>4.83</v>
      </c>
      <c r="R525" s="130" t="s">
        <v>1042</v>
      </c>
      <c r="S525">
        <v>36.840000000000003</v>
      </c>
      <c r="T525" s="130"/>
      <c r="U525">
        <v>1028</v>
      </c>
      <c r="V525">
        <v>1019</v>
      </c>
      <c r="W525">
        <v>-229.14</v>
      </c>
      <c r="X525" s="130"/>
    </row>
    <row r="526" spans="1:24" x14ac:dyDescent="0.25">
      <c r="A526" s="130" t="s">
        <v>301</v>
      </c>
      <c r="B526">
        <v>524</v>
      </c>
      <c r="C526" s="130" t="s">
        <v>892</v>
      </c>
      <c r="D526" s="130" t="s">
        <v>6</v>
      </c>
      <c r="E526">
        <v>6.2</v>
      </c>
      <c r="F526">
        <v>0.81</v>
      </c>
      <c r="G526">
        <v>203500</v>
      </c>
      <c r="H526">
        <v>1250</v>
      </c>
      <c r="I526">
        <v>1860</v>
      </c>
      <c r="J526">
        <v>11.42</v>
      </c>
      <c r="K526" s="130" t="s">
        <v>942</v>
      </c>
      <c r="L526">
        <v>0.16</v>
      </c>
      <c r="M526" s="130" t="s">
        <v>984</v>
      </c>
      <c r="N526">
        <v>0.54</v>
      </c>
      <c r="O526">
        <v>8.4499999999999993</v>
      </c>
      <c r="P526">
        <v>7.73</v>
      </c>
      <c r="Q526">
        <v>7.82</v>
      </c>
      <c r="R526" s="130" t="s">
        <v>3666</v>
      </c>
      <c r="S526">
        <v>49.92</v>
      </c>
      <c r="T526" s="130"/>
      <c r="U526">
        <v>490</v>
      </c>
      <c r="V526">
        <v>369</v>
      </c>
      <c r="W526">
        <v>-2.29</v>
      </c>
      <c r="X526" s="130"/>
    </row>
    <row r="527" spans="1:24" x14ac:dyDescent="0.25">
      <c r="A527" s="130" t="s">
        <v>300</v>
      </c>
      <c r="B527">
        <v>525</v>
      </c>
      <c r="C527" s="130" t="s">
        <v>892</v>
      </c>
      <c r="D527" s="130" t="s">
        <v>95</v>
      </c>
      <c r="E527">
        <v>0.73</v>
      </c>
      <c r="F527">
        <v>0</v>
      </c>
      <c r="G527">
        <v>10273200</v>
      </c>
      <c r="H527">
        <v>7419</v>
      </c>
      <c r="I527">
        <v>8521</v>
      </c>
      <c r="K527" s="130" t="s">
        <v>3667</v>
      </c>
      <c r="M527" s="130"/>
      <c r="N527">
        <v>0</v>
      </c>
      <c r="O527">
        <v>-2.1</v>
      </c>
      <c r="P527">
        <v>-76.48</v>
      </c>
      <c r="Q527">
        <v>-102.03</v>
      </c>
      <c r="R527" s="130"/>
      <c r="S527">
        <v>15.72</v>
      </c>
      <c r="T527" s="130"/>
      <c r="X527" s="130"/>
    </row>
    <row r="528" spans="1:24" x14ac:dyDescent="0.25">
      <c r="A528" s="130" t="s">
        <v>299</v>
      </c>
      <c r="B528">
        <v>526</v>
      </c>
      <c r="C528" s="130" t="s">
        <v>892</v>
      </c>
      <c r="D528" s="130" t="s">
        <v>6</v>
      </c>
      <c r="E528">
        <v>1.81</v>
      </c>
      <c r="F528">
        <v>-3.21</v>
      </c>
      <c r="G528">
        <v>172966100</v>
      </c>
      <c r="H528">
        <v>328580</v>
      </c>
      <c r="I528">
        <v>1129</v>
      </c>
      <c r="J528">
        <v>31.1</v>
      </c>
      <c r="K528" s="130" t="s">
        <v>1067</v>
      </c>
      <c r="M528" s="130" t="s">
        <v>921</v>
      </c>
      <c r="N528">
        <v>0.06</v>
      </c>
      <c r="O528">
        <v>7.47</v>
      </c>
      <c r="P528">
        <v>8.15</v>
      </c>
      <c r="Q528">
        <v>4.45</v>
      </c>
      <c r="R528" s="130" t="s">
        <v>1003</v>
      </c>
      <c r="S528">
        <v>30.21</v>
      </c>
      <c r="T528" s="130"/>
      <c r="U528">
        <v>751</v>
      </c>
      <c r="V528">
        <v>677</v>
      </c>
      <c r="W528">
        <v>2.23</v>
      </c>
      <c r="X528" s="130"/>
    </row>
    <row r="529" spans="1:24" x14ac:dyDescent="0.25">
      <c r="A529" s="130" t="s">
        <v>298</v>
      </c>
      <c r="B529">
        <v>527</v>
      </c>
      <c r="C529" s="130" t="s">
        <v>892</v>
      </c>
      <c r="D529" s="130" t="s">
        <v>6</v>
      </c>
      <c r="E529">
        <v>2.66</v>
      </c>
      <c r="F529">
        <v>0.76</v>
      </c>
      <c r="G529">
        <v>24800</v>
      </c>
      <c r="H529">
        <v>65</v>
      </c>
      <c r="I529">
        <v>1043</v>
      </c>
      <c r="K529" s="130" t="s">
        <v>1004</v>
      </c>
      <c r="M529" s="130"/>
      <c r="N529">
        <v>0</v>
      </c>
      <c r="O529">
        <v>1.22</v>
      </c>
      <c r="P529">
        <v>-0.36</v>
      </c>
      <c r="Q529">
        <v>2.2599999999999998</v>
      </c>
      <c r="R529" s="130"/>
      <c r="S529">
        <v>27.08</v>
      </c>
      <c r="T529" s="130"/>
      <c r="X529" s="130"/>
    </row>
    <row r="530" spans="1:24" x14ac:dyDescent="0.25">
      <c r="A530" s="130" t="s">
        <v>297</v>
      </c>
      <c r="B530">
        <v>528</v>
      </c>
      <c r="C530" s="130" t="s">
        <v>892</v>
      </c>
      <c r="D530" s="130" t="s">
        <v>6</v>
      </c>
      <c r="E530">
        <v>4.58</v>
      </c>
      <c r="F530">
        <v>-0.43</v>
      </c>
      <c r="G530">
        <v>671900</v>
      </c>
      <c r="H530">
        <v>3070</v>
      </c>
      <c r="I530">
        <v>3388</v>
      </c>
      <c r="J530">
        <v>333.86</v>
      </c>
      <c r="K530" s="130" t="s">
        <v>2761</v>
      </c>
      <c r="M530" s="130"/>
      <c r="N530">
        <v>0.01</v>
      </c>
      <c r="O530">
        <v>0.68</v>
      </c>
      <c r="P530">
        <v>0.62</v>
      </c>
      <c r="Q530">
        <v>2.11</v>
      </c>
      <c r="R530" s="130" t="s">
        <v>3506</v>
      </c>
      <c r="S530">
        <v>73.8</v>
      </c>
      <c r="T530" s="130"/>
      <c r="U530">
        <v>1098</v>
      </c>
      <c r="V530">
        <v>1133</v>
      </c>
      <c r="W530">
        <v>10.87</v>
      </c>
      <c r="X530" s="130"/>
    </row>
    <row r="531" spans="1:24" x14ac:dyDescent="0.25">
      <c r="A531" s="130" t="s">
        <v>296</v>
      </c>
      <c r="B531">
        <v>529</v>
      </c>
      <c r="C531" s="130" t="s">
        <v>892</v>
      </c>
      <c r="D531" s="130" t="s">
        <v>6</v>
      </c>
      <c r="E531">
        <v>3.36</v>
      </c>
      <c r="F531">
        <v>-2.33</v>
      </c>
      <c r="G531">
        <v>3658000</v>
      </c>
      <c r="H531">
        <v>12183</v>
      </c>
      <c r="I531">
        <v>2182</v>
      </c>
      <c r="J531">
        <v>34.06</v>
      </c>
      <c r="K531" s="130" t="s">
        <v>923</v>
      </c>
      <c r="M531" s="130" t="s">
        <v>921</v>
      </c>
      <c r="N531">
        <v>0.1</v>
      </c>
      <c r="O531">
        <v>4.09</v>
      </c>
      <c r="P531">
        <v>4.4800000000000004</v>
      </c>
      <c r="Q531">
        <v>1.24</v>
      </c>
      <c r="R531" s="130" t="s">
        <v>931</v>
      </c>
      <c r="S531">
        <v>39.32</v>
      </c>
      <c r="T531" s="130"/>
      <c r="U531">
        <v>884</v>
      </c>
      <c r="V531">
        <v>861</v>
      </c>
      <c r="W531">
        <v>-0.02</v>
      </c>
      <c r="X531" s="130"/>
    </row>
    <row r="532" spans="1:24" x14ac:dyDescent="0.25">
      <c r="A532" s="130" t="s">
        <v>2296</v>
      </c>
      <c r="B532">
        <v>530</v>
      </c>
      <c r="C532" s="130" t="s">
        <v>895</v>
      </c>
      <c r="D532" s="130" t="s">
        <v>6</v>
      </c>
      <c r="E532">
        <v>29.25</v>
      </c>
      <c r="F532">
        <v>2.63</v>
      </c>
      <c r="G532">
        <v>983200</v>
      </c>
      <c r="H532">
        <v>28534</v>
      </c>
      <c r="I532">
        <v>0</v>
      </c>
      <c r="K532" s="130" t="s">
        <v>911</v>
      </c>
      <c r="M532" s="130" t="s">
        <v>911</v>
      </c>
      <c r="N532">
        <v>0</v>
      </c>
      <c r="O532">
        <v>9.33</v>
      </c>
      <c r="P532">
        <v>10.46</v>
      </c>
      <c r="Q532">
        <v>9.5</v>
      </c>
      <c r="R532" s="130" t="s">
        <v>911</v>
      </c>
      <c r="S532">
        <v>28.41</v>
      </c>
      <c r="T532" s="130"/>
      <c r="X532" s="130"/>
    </row>
    <row r="533" spans="1:24" x14ac:dyDescent="0.25">
      <c r="A533" s="130" t="s">
        <v>295</v>
      </c>
      <c r="B533">
        <v>531</v>
      </c>
      <c r="C533" s="130" t="s">
        <v>892</v>
      </c>
      <c r="D533" s="130" t="s">
        <v>6</v>
      </c>
      <c r="E533">
        <v>3.76</v>
      </c>
      <c r="F533">
        <v>-0.53</v>
      </c>
      <c r="G533">
        <v>289400</v>
      </c>
      <c r="H533">
        <v>1086</v>
      </c>
      <c r="I533">
        <v>1722</v>
      </c>
      <c r="J533">
        <v>15.73</v>
      </c>
      <c r="K533" s="130" t="s">
        <v>3436</v>
      </c>
      <c r="M533" s="130" t="s">
        <v>945</v>
      </c>
      <c r="N533">
        <v>0.24</v>
      </c>
      <c r="O533">
        <v>9.44</v>
      </c>
      <c r="P533">
        <v>19.64</v>
      </c>
      <c r="Q533">
        <v>7.88</v>
      </c>
      <c r="R533" s="130" t="s">
        <v>2662</v>
      </c>
      <c r="S533">
        <v>30.69</v>
      </c>
      <c r="T533" s="130"/>
      <c r="U533">
        <v>324</v>
      </c>
      <c r="V533">
        <v>426</v>
      </c>
      <c r="W533">
        <v>-0.04</v>
      </c>
      <c r="X533" s="130"/>
    </row>
    <row r="534" spans="1:24" x14ac:dyDescent="0.25">
      <c r="A534" s="130" t="s">
        <v>294</v>
      </c>
      <c r="B534">
        <v>532</v>
      </c>
      <c r="C534" s="130" t="s">
        <v>901</v>
      </c>
      <c r="D534" s="130" t="s">
        <v>6</v>
      </c>
      <c r="E534">
        <v>4.1399999999999997</v>
      </c>
      <c r="F534">
        <v>3.5</v>
      </c>
      <c r="G534">
        <v>12253800</v>
      </c>
      <c r="H534">
        <v>50560</v>
      </c>
      <c r="I534">
        <v>5945</v>
      </c>
      <c r="J534">
        <v>5.37</v>
      </c>
      <c r="K534" s="130" t="s">
        <v>962</v>
      </c>
      <c r="M534" s="130"/>
      <c r="N534">
        <v>0.77</v>
      </c>
      <c r="O534">
        <v>9.23</v>
      </c>
      <c r="P534">
        <v>16.739999999999998</v>
      </c>
      <c r="Q534">
        <v>25.53</v>
      </c>
      <c r="R534" s="130" t="s">
        <v>3038</v>
      </c>
      <c r="S534">
        <v>32.25</v>
      </c>
      <c r="T534" s="130"/>
      <c r="U534">
        <v>172</v>
      </c>
      <c r="V534">
        <v>240</v>
      </c>
      <c r="W534">
        <v>0.1</v>
      </c>
      <c r="X534" s="130"/>
    </row>
    <row r="535" spans="1:24" x14ac:dyDescent="0.25">
      <c r="A535" s="130" t="s">
        <v>293</v>
      </c>
      <c r="B535">
        <v>533</v>
      </c>
      <c r="C535" s="130" t="s">
        <v>892</v>
      </c>
      <c r="D535" s="130" t="s">
        <v>6</v>
      </c>
      <c r="E535">
        <v>10</v>
      </c>
      <c r="F535">
        <v>-2.91</v>
      </c>
      <c r="G535">
        <v>9506400</v>
      </c>
      <c r="H535">
        <v>94773</v>
      </c>
      <c r="I535">
        <v>21319</v>
      </c>
      <c r="J535">
        <v>9.6199999999999992</v>
      </c>
      <c r="K535" s="130" t="s">
        <v>981</v>
      </c>
      <c r="M535" s="130" t="s">
        <v>931</v>
      </c>
      <c r="N535">
        <v>1.04</v>
      </c>
      <c r="O535">
        <v>10.78</v>
      </c>
      <c r="P535">
        <v>15.38</v>
      </c>
      <c r="Q535">
        <v>151.77000000000001</v>
      </c>
      <c r="R535" s="130" t="s">
        <v>3375</v>
      </c>
      <c r="S535">
        <v>42.6</v>
      </c>
      <c r="T535" s="130"/>
      <c r="U535">
        <v>257</v>
      </c>
      <c r="V535">
        <v>260</v>
      </c>
      <c r="W535">
        <v>0.53</v>
      </c>
      <c r="X535" s="130"/>
    </row>
    <row r="536" spans="1:24" x14ac:dyDescent="0.25">
      <c r="A536" s="130" t="s">
        <v>292</v>
      </c>
      <c r="B536">
        <v>534</v>
      </c>
      <c r="C536" s="130" t="s">
        <v>895</v>
      </c>
      <c r="D536" s="130" t="s">
        <v>6</v>
      </c>
      <c r="E536">
        <v>5.45</v>
      </c>
      <c r="F536">
        <v>0</v>
      </c>
      <c r="G536">
        <v>1337200</v>
      </c>
      <c r="H536">
        <v>7234</v>
      </c>
      <c r="I536">
        <v>4469</v>
      </c>
      <c r="J536">
        <v>28.81</v>
      </c>
      <c r="K536" s="130" t="s">
        <v>3518</v>
      </c>
      <c r="M536" s="130" t="s">
        <v>909</v>
      </c>
      <c r="N536">
        <v>0.19</v>
      </c>
      <c r="O536">
        <v>11.99</v>
      </c>
      <c r="P536">
        <v>17.66</v>
      </c>
      <c r="Q536">
        <v>9</v>
      </c>
      <c r="R536" s="130" t="s">
        <v>956</v>
      </c>
      <c r="S536">
        <v>39.53</v>
      </c>
      <c r="T536" s="130"/>
      <c r="U536">
        <v>516</v>
      </c>
      <c r="V536">
        <v>518</v>
      </c>
      <c r="W536">
        <v>0.35</v>
      </c>
      <c r="X536" s="130"/>
    </row>
    <row r="537" spans="1:24" x14ac:dyDescent="0.25">
      <c r="A537" s="130" t="s">
        <v>291</v>
      </c>
      <c r="B537">
        <v>535</v>
      </c>
      <c r="C537" s="130" t="s">
        <v>892</v>
      </c>
      <c r="D537" s="130" t="s">
        <v>6</v>
      </c>
      <c r="E537">
        <v>122</v>
      </c>
      <c r="F537">
        <v>0</v>
      </c>
      <c r="G537">
        <v>0</v>
      </c>
      <c r="H537">
        <v>0</v>
      </c>
      <c r="I537">
        <v>2562</v>
      </c>
      <c r="J537">
        <v>36.869999999999997</v>
      </c>
      <c r="K537" s="130" t="s">
        <v>3548</v>
      </c>
      <c r="M537" s="130"/>
      <c r="N537">
        <v>3.31</v>
      </c>
      <c r="O537">
        <v>-0.39</v>
      </c>
      <c r="P537">
        <v>4.55</v>
      </c>
      <c r="Q537">
        <v>4.6399999999999997</v>
      </c>
      <c r="R537" s="130"/>
      <c r="S537">
        <v>28.73</v>
      </c>
      <c r="T537" s="130"/>
      <c r="U537">
        <v>899</v>
      </c>
      <c r="W537">
        <v>-0.08</v>
      </c>
      <c r="X537" s="130"/>
    </row>
    <row r="538" spans="1:24" x14ac:dyDescent="0.25">
      <c r="A538" s="130" t="s">
        <v>856</v>
      </c>
      <c r="B538">
        <v>536</v>
      </c>
      <c r="C538" s="130" t="s">
        <v>895</v>
      </c>
      <c r="D538" s="130" t="s">
        <v>6</v>
      </c>
      <c r="E538">
        <v>6.65</v>
      </c>
      <c r="F538">
        <v>0</v>
      </c>
      <c r="G538">
        <v>301100</v>
      </c>
      <c r="H538">
        <v>2019</v>
      </c>
      <c r="I538">
        <v>2926</v>
      </c>
      <c r="J538">
        <v>26.89</v>
      </c>
      <c r="K538" s="130" t="s">
        <v>3452</v>
      </c>
      <c r="L538">
        <v>0.28000000000000003</v>
      </c>
      <c r="M538" s="130" t="s">
        <v>929</v>
      </c>
      <c r="N538">
        <v>0.25</v>
      </c>
      <c r="O538">
        <v>20.329999999999998</v>
      </c>
      <c r="P538">
        <v>24.1</v>
      </c>
      <c r="Q538">
        <v>15.87</v>
      </c>
      <c r="R538" s="130" t="s">
        <v>3273</v>
      </c>
      <c r="S538">
        <v>23.69</v>
      </c>
      <c r="T538" s="130"/>
      <c r="U538">
        <v>429</v>
      </c>
      <c r="V538">
        <v>391</v>
      </c>
      <c r="X538" s="130"/>
    </row>
    <row r="539" spans="1:24" x14ac:dyDescent="0.25">
      <c r="A539" s="130" t="s">
        <v>290</v>
      </c>
      <c r="B539">
        <v>537</v>
      </c>
      <c r="C539" s="130" t="s">
        <v>892</v>
      </c>
      <c r="D539" s="130" t="s">
        <v>6</v>
      </c>
      <c r="E539">
        <v>1.3</v>
      </c>
      <c r="F539">
        <v>0</v>
      </c>
      <c r="G539">
        <v>11876100</v>
      </c>
      <c r="H539">
        <v>15561</v>
      </c>
      <c r="I539">
        <v>1703</v>
      </c>
      <c r="J539">
        <v>17.28</v>
      </c>
      <c r="K539" s="130" t="s">
        <v>1026</v>
      </c>
      <c r="M539" s="130"/>
      <c r="N539">
        <v>0.08</v>
      </c>
      <c r="O539">
        <v>6.41</v>
      </c>
      <c r="P539">
        <v>5.91</v>
      </c>
      <c r="Q539">
        <v>17.88</v>
      </c>
      <c r="R539" s="130"/>
      <c r="S539">
        <v>85.86</v>
      </c>
      <c r="T539" s="130"/>
      <c r="U539">
        <v>657</v>
      </c>
      <c r="V539">
        <v>566</v>
      </c>
      <c r="W539">
        <v>0.16</v>
      </c>
      <c r="X539" s="130"/>
    </row>
    <row r="540" spans="1:24" x14ac:dyDescent="0.25">
      <c r="A540" s="130" t="s">
        <v>289</v>
      </c>
      <c r="B540">
        <v>538</v>
      </c>
      <c r="C540" s="130" t="s">
        <v>892</v>
      </c>
      <c r="D540" s="130" t="s">
        <v>6</v>
      </c>
      <c r="E540">
        <v>15.1</v>
      </c>
      <c r="F540">
        <v>1.34</v>
      </c>
      <c r="G540">
        <v>1452100</v>
      </c>
      <c r="H540">
        <v>21817</v>
      </c>
      <c r="I540">
        <v>27752</v>
      </c>
      <c r="J540">
        <v>9.0399999999999991</v>
      </c>
      <c r="K540" s="130" t="s">
        <v>2976</v>
      </c>
      <c r="M540" s="130" t="s">
        <v>931</v>
      </c>
      <c r="N540">
        <v>1.67</v>
      </c>
      <c r="O540">
        <v>10.42</v>
      </c>
      <c r="P540">
        <v>24.79</v>
      </c>
      <c r="Q540">
        <v>4.3499999999999996</v>
      </c>
      <c r="R540" s="130" t="s">
        <v>2986</v>
      </c>
      <c r="S540">
        <v>16.47</v>
      </c>
      <c r="T540" s="130"/>
      <c r="U540">
        <v>139</v>
      </c>
      <c r="V540">
        <v>250</v>
      </c>
      <c r="W540">
        <v>0.26</v>
      </c>
      <c r="X540" s="130"/>
    </row>
    <row r="541" spans="1:24" x14ac:dyDescent="0.25">
      <c r="A541" s="130" t="s">
        <v>288</v>
      </c>
      <c r="B541">
        <v>539</v>
      </c>
      <c r="C541" s="130" t="s">
        <v>901</v>
      </c>
      <c r="D541" s="130" t="s">
        <v>6</v>
      </c>
      <c r="E541">
        <v>58.75</v>
      </c>
      <c r="F541">
        <v>0</v>
      </c>
      <c r="G541">
        <v>0</v>
      </c>
      <c r="H541">
        <v>0</v>
      </c>
      <c r="I541">
        <v>7638</v>
      </c>
      <c r="K541" s="130" t="s">
        <v>1016</v>
      </c>
      <c r="M541" s="130"/>
      <c r="N541">
        <v>0</v>
      </c>
      <c r="O541">
        <v>-15.86</v>
      </c>
      <c r="P541">
        <v>-14.77</v>
      </c>
      <c r="Q541">
        <v>-135.37</v>
      </c>
      <c r="R541" s="130"/>
      <c r="S541">
        <v>15.85</v>
      </c>
      <c r="T541" s="130"/>
      <c r="X541" s="130"/>
    </row>
    <row r="542" spans="1:24" x14ac:dyDescent="0.25">
      <c r="A542" s="130" t="s">
        <v>287</v>
      </c>
      <c r="B542">
        <v>540</v>
      </c>
      <c r="C542" s="130" t="s">
        <v>901</v>
      </c>
      <c r="D542" s="130" t="s">
        <v>6</v>
      </c>
      <c r="E542">
        <v>3.62</v>
      </c>
      <c r="F542">
        <v>-0.55000000000000004</v>
      </c>
      <c r="G542">
        <v>3892800</v>
      </c>
      <c r="H542">
        <v>14167</v>
      </c>
      <c r="I542">
        <v>13009</v>
      </c>
      <c r="K542" s="130" t="s">
        <v>936</v>
      </c>
      <c r="M542" s="130"/>
      <c r="N542">
        <v>0</v>
      </c>
      <c r="O542">
        <v>-6.55</v>
      </c>
      <c r="P542">
        <v>-16.059999999999999</v>
      </c>
      <c r="Q542">
        <v>-57.66</v>
      </c>
      <c r="R542" s="130"/>
      <c r="S542">
        <v>37.729999999999997</v>
      </c>
      <c r="T542" s="130"/>
      <c r="X542" s="130"/>
    </row>
    <row r="543" spans="1:24" x14ac:dyDescent="0.25">
      <c r="A543" s="130" t="s">
        <v>286</v>
      </c>
      <c r="B543">
        <v>541</v>
      </c>
      <c r="C543" s="130" t="s">
        <v>901</v>
      </c>
      <c r="D543" s="130" t="s">
        <v>6</v>
      </c>
      <c r="E543">
        <v>2</v>
      </c>
      <c r="F543">
        <v>0</v>
      </c>
      <c r="G543">
        <v>373200</v>
      </c>
      <c r="H543">
        <v>746</v>
      </c>
      <c r="I543">
        <v>1186</v>
      </c>
      <c r="J543">
        <v>10.050000000000001</v>
      </c>
      <c r="K543" s="130" t="s">
        <v>943</v>
      </c>
      <c r="M543" s="130" t="s">
        <v>891</v>
      </c>
      <c r="N543">
        <v>0.2</v>
      </c>
      <c r="O543">
        <v>1.89</v>
      </c>
      <c r="P543">
        <v>4.6100000000000003</v>
      </c>
      <c r="Q543">
        <v>-0.57999999999999996</v>
      </c>
      <c r="R543" s="130" t="s">
        <v>964</v>
      </c>
      <c r="S543">
        <v>38.119999999999997</v>
      </c>
      <c r="T543" s="130"/>
      <c r="U543">
        <v>554</v>
      </c>
      <c r="V543">
        <v>636</v>
      </c>
      <c r="W543">
        <v>-0.05</v>
      </c>
      <c r="X543" s="130"/>
    </row>
    <row r="544" spans="1:24" x14ac:dyDescent="0.25">
      <c r="A544" s="130" t="s">
        <v>285</v>
      </c>
      <c r="B544">
        <v>542</v>
      </c>
      <c r="C544" s="130" t="s">
        <v>895</v>
      </c>
      <c r="D544" s="130" t="s">
        <v>6</v>
      </c>
      <c r="E544">
        <v>5.05</v>
      </c>
      <c r="F544">
        <v>-0.98</v>
      </c>
      <c r="G544">
        <v>536600</v>
      </c>
      <c r="H544">
        <v>2702</v>
      </c>
      <c r="I544">
        <v>2020</v>
      </c>
      <c r="J544">
        <v>40.020000000000003</v>
      </c>
      <c r="K544" s="130" t="s">
        <v>3479</v>
      </c>
      <c r="L544">
        <v>0.2</v>
      </c>
      <c r="M544" s="130" t="s">
        <v>909</v>
      </c>
      <c r="N544">
        <v>0.13</v>
      </c>
      <c r="O544">
        <v>13.3</v>
      </c>
      <c r="P544">
        <v>17.52</v>
      </c>
      <c r="Q544">
        <v>19.600000000000001</v>
      </c>
      <c r="R544" s="130" t="s">
        <v>1051</v>
      </c>
      <c r="S544">
        <v>31.17</v>
      </c>
      <c r="T544" s="130"/>
      <c r="U544">
        <v>590</v>
      </c>
      <c r="V544">
        <v>562</v>
      </c>
      <c r="X544" s="130"/>
    </row>
    <row r="545" spans="1:24" x14ac:dyDescent="0.25">
      <c r="A545" s="130" t="s">
        <v>284</v>
      </c>
      <c r="B545">
        <v>543</v>
      </c>
      <c r="C545" s="130" t="s">
        <v>892</v>
      </c>
      <c r="D545" s="130" t="s">
        <v>6</v>
      </c>
      <c r="E545">
        <v>4.9400000000000004</v>
      </c>
      <c r="F545">
        <v>0</v>
      </c>
      <c r="G545">
        <v>1532100</v>
      </c>
      <c r="H545">
        <v>7577</v>
      </c>
      <c r="I545">
        <v>3204</v>
      </c>
      <c r="J545">
        <v>53.62</v>
      </c>
      <c r="K545" s="130" t="s">
        <v>3507</v>
      </c>
      <c r="M545" s="130"/>
      <c r="N545">
        <v>0.09</v>
      </c>
      <c r="O545">
        <v>8.51</v>
      </c>
      <c r="P545">
        <v>9.17</v>
      </c>
      <c r="Q545">
        <v>13.02</v>
      </c>
      <c r="R545" s="130"/>
      <c r="S545">
        <v>77.790000000000006</v>
      </c>
      <c r="T545" s="130"/>
      <c r="U545">
        <v>815</v>
      </c>
      <c r="V545">
        <v>730</v>
      </c>
      <c r="X545" s="130"/>
    </row>
    <row r="546" spans="1:24" x14ac:dyDescent="0.25">
      <c r="A546" s="130" t="s">
        <v>283</v>
      </c>
      <c r="B546">
        <v>544</v>
      </c>
      <c r="C546" s="130" t="s">
        <v>892</v>
      </c>
      <c r="D546" s="130" t="s">
        <v>6</v>
      </c>
      <c r="E546">
        <v>41</v>
      </c>
      <c r="F546">
        <v>1.23</v>
      </c>
      <c r="G546">
        <v>1877500</v>
      </c>
      <c r="H546">
        <v>77193</v>
      </c>
      <c r="I546">
        <v>20772</v>
      </c>
      <c r="J546">
        <v>36.82</v>
      </c>
      <c r="K546" s="130" t="s">
        <v>3448</v>
      </c>
      <c r="M546" s="130" t="s">
        <v>917</v>
      </c>
      <c r="N546">
        <v>1.1100000000000001</v>
      </c>
      <c r="O546">
        <v>10.37</v>
      </c>
      <c r="P546">
        <v>19.100000000000001</v>
      </c>
      <c r="Q546">
        <v>14.98</v>
      </c>
      <c r="R546" s="130" t="s">
        <v>992</v>
      </c>
      <c r="S546">
        <v>67.069999999999993</v>
      </c>
      <c r="T546" s="130"/>
      <c r="U546">
        <v>549</v>
      </c>
      <c r="V546">
        <v>615</v>
      </c>
      <c r="W546">
        <v>0.49</v>
      </c>
      <c r="X546" s="130"/>
    </row>
    <row r="547" spans="1:24" x14ac:dyDescent="0.25">
      <c r="A547" s="130" t="s">
        <v>282</v>
      </c>
      <c r="B547">
        <v>545</v>
      </c>
      <c r="C547" s="130" t="s">
        <v>892</v>
      </c>
      <c r="D547" s="130" t="s">
        <v>6</v>
      </c>
      <c r="E547">
        <v>1.28</v>
      </c>
      <c r="F547">
        <v>3.23</v>
      </c>
      <c r="G547">
        <v>287497700</v>
      </c>
      <c r="H547">
        <v>366535</v>
      </c>
      <c r="I547">
        <v>19048</v>
      </c>
      <c r="J547">
        <v>7.94</v>
      </c>
      <c r="K547" s="130" t="s">
        <v>947</v>
      </c>
      <c r="M547" s="130"/>
      <c r="N547">
        <v>0.16</v>
      </c>
      <c r="O547">
        <v>3.68</v>
      </c>
      <c r="P547">
        <v>6.58</v>
      </c>
      <c r="Q547">
        <v>6.69</v>
      </c>
      <c r="R547" s="130" t="s">
        <v>3586</v>
      </c>
      <c r="S547">
        <v>71.06</v>
      </c>
      <c r="T547" s="130"/>
      <c r="U547">
        <v>455</v>
      </c>
      <c r="V547">
        <v>519</v>
      </c>
      <c r="W547">
        <v>-1.04</v>
      </c>
      <c r="X547" s="130"/>
    </row>
    <row r="548" spans="1:24" x14ac:dyDescent="0.25">
      <c r="A548" s="130" t="s">
        <v>281</v>
      </c>
      <c r="B548">
        <v>546</v>
      </c>
      <c r="C548" s="130" t="s">
        <v>892</v>
      </c>
      <c r="D548" s="130" t="s">
        <v>6</v>
      </c>
      <c r="E548">
        <v>32.75</v>
      </c>
      <c r="F548">
        <v>0</v>
      </c>
      <c r="G548">
        <v>317700</v>
      </c>
      <c r="H548">
        <v>10388</v>
      </c>
      <c r="I548">
        <v>11469</v>
      </c>
      <c r="J548">
        <v>16.190000000000001</v>
      </c>
      <c r="K548" s="130" t="s">
        <v>3363</v>
      </c>
      <c r="M548" s="130" t="s">
        <v>971</v>
      </c>
      <c r="N548">
        <v>2.02</v>
      </c>
      <c r="O548">
        <v>10.91</v>
      </c>
      <c r="P548">
        <v>26.57</v>
      </c>
      <c r="Q548">
        <v>2.54</v>
      </c>
      <c r="R548" s="130" t="s">
        <v>3434</v>
      </c>
      <c r="S548">
        <v>34.340000000000003</v>
      </c>
      <c r="T548" s="130"/>
      <c r="U548">
        <v>280</v>
      </c>
      <c r="V548">
        <v>394</v>
      </c>
      <c r="W548">
        <v>0.56999999999999995</v>
      </c>
      <c r="X548" s="130"/>
    </row>
    <row r="549" spans="1:24" x14ac:dyDescent="0.25">
      <c r="A549" s="130" t="s">
        <v>280</v>
      </c>
      <c r="B549">
        <v>547</v>
      </c>
      <c r="C549" s="130" t="s">
        <v>901</v>
      </c>
      <c r="D549" s="130" t="s">
        <v>6</v>
      </c>
      <c r="E549">
        <v>10.5</v>
      </c>
      <c r="F549">
        <v>0.96</v>
      </c>
      <c r="G549">
        <v>166400</v>
      </c>
      <c r="H549">
        <v>1734</v>
      </c>
      <c r="I549">
        <v>9870</v>
      </c>
      <c r="J549">
        <v>42.38</v>
      </c>
      <c r="K549" s="130" t="s">
        <v>3643</v>
      </c>
      <c r="M549" s="130" t="s">
        <v>905</v>
      </c>
      <c r="N549">
        <v>0.25</v>
      </c>
      <c r="O549">
        <v>8.1300000000000008</v>
      </c>
      <c r="P549">
        <v>12.49</v>
      </c>
      <c r="Q549">
        <v>23.94</v>
      </c>
      <c r="R549" s="130" t="s">
        <v>1038</v>
      </c>
      <c r="S549">
        <v>20.11</v>
      </c>
      <c r="T549" s="130"/>
      <c r="U549">
        <v>688</v>
      </c>
      <c r="V549">
        <v>711</v>
      </c>
      <c r="W549">
        <v>0.37</v>
      </c>
      <c r="X549" s="130"/>
    </row>
    <row r="550" spans="1:24" x14ac:dyDescent="0.25">
      <c r="A550" s="130" t="s">
        <v>279</v>
      </c>
      <c r="B550">
        <v>548</v>
      </c>
      <c r="C550" s="130" t="s">
        <v>892</v>
      </c>
      <c r="D550" s="130" t="s">
        <v>6</v>
      </c>
      <c r="E550">
        <v>1.44</v>
      </c>
      <c r="F550">
        <v>0</v>
      </c>
      <c r="G550">
        <v>3731600</v>
      </c>
      <c r="H550">
        <v>5371</v>
      </c>
      <c r="I550">
        <v>3902</v>
      </c>
      <c r="J550">
        <v>154.93</v>
      </c>
      <c r="K550" s="130" t="s">
        <v>1075</v>
      </c>
      <c r="M550" s="130"/>
      <c r="N550">
        <v>0.01</v>
      </c>
      <c r="O550">
        <v>1.71</v>
      </c>
      <c r="P550">
        <v>0.68</v>
      </c>
      <c r="Q550">
        <v>2.63</v>
      </c>
      <c r="R550" s="130"/>
      <c r="S550">
        <v>64.22</v>
      </c>
      <c r="T550" s="130"/>
      <c r="U550">
        <v>1081</v>
      </c>
      <c r="V550">
        <v>1082</v>
      </c>
      <c r="W550">
        <v>-1.44</v>
      </c>
      <c r="X550" s="130"/>
    </row>
    <row r="551" spans="1:24" x14ac:dyDescent="0.25">
      <c r="A551" s="130" t="s">
        <v>857</v>
      </c>
      <c r="B551">
        <v>549</v>
      </c>
      <c r="C551" s="130" t="s">
        <v>895</v>
      </c>
      <c r="D551" s="130" t="s">
        <v>6</v>
      </c>
      <c r="E551">
        <v>1.36</v>
      </c>
      <c r="F551">
        <v>-2.16</v>
      </c>
      <c r="G551">
        <v>12672900</v>
      </c>
      <c r="H551">
        <v>17461</v>
      </c>
      <c r="I551">
        <v>626</v>
      </c>
      <c r="J551">
        <v>42.63</v>
      </c>
      <c r="K551" s="130" t="s">
        <v>1042</v>
      </c>
      <c r="M551" s="130" t="s">
        <v>907</v>
      </c>
      <c r="N551">
        <v>0.03</v>
      </c>
      <c r="O551">
        <v>3.98</v>
      </c>
      <c r="P551">
        <v>5.1100000000000003</v>
      </c>
      <c r="Q551">
        <v>1.66</v>
      </c>
      <c r="R551" s="130" t="s">
        <v>3419</v>
      </c>
      <c r="S551">
        <v>59.07</v>
      </c>
      <c r="T551" s="130"/>
      <c r="U551">
        <v>906</v>
      </c>
      <c r="V551">
        <v>909</v>
      </c>
      <c r="X551" s="130"/>
    </row>
    <row r="552" spans="1:24" x14ac:dyDescent="0.25">
      <c r="A552" s="130" t="s">
        <v>278</v>
      </c>
      <c r="B552">
        <v>550</v>
      </c>
      <c r="C552" s="130" t="s">
        <v>901</v>
      </c>
      <c r="D552" s="130" t="s">
        <v>6</v>
      </c>
      <c r="E552">
        <v>1.04</v>
      </c>
      <c r="F552">
        <v>0.97</v>
      </c>
      <c r="G552">
        <v>3025900</v>
      </c>
      <c r="H552">
        <v>3128</v>
      </c>
      <c r="I552">
        <v>1161</v>
      </c>
      <c r="J552">
        <v>38.81</v>
      </c>
      <c r="K552" s="130" t="s">
        <v>968</v>
      </c>
      <c r="M552" s="130" t="s">
        <v>907</v>
      </c>
      <c r="N552">
        <v>0.03</v>
      </c>
      <c r="O552">
        <v>3.34</v>
      </c>
      <c r="P552">
        <v>3.12</v>
      </c>
      <c r="Q552">
        <v>8.4499999999999993</v>
      </c>
      <c r="R552" s="130" t="s">
        <v>1076</v>
      </c>
      <c r="S552">
        <v>45.86</v>
      </c>
      <c r="T552" s="130"/>
      <c r="U552">
        <v>951</v>
      </c>
      <c r="V552">
        <v>926</v>
      </c>
      <c r="W552">
        <v>-1.06</v>
      </c>
      <c r="X552" s="130"/>
    </row>
    <row r="553" spans="1:24" x14ac:dyDescent="0.25">
      <c r="A553" s="130" t="s">
        <v>277</v>
      </c>
      <c r="B553">
        <v>551</v>
      </c>
      <c r="C553" s="130" t="s">
        <v>901</v>
      </c>
      <c r="D553" s="130" t="s">
        <v>6</v>
      </c>
      <c r="E553">
        <v>6.85</v>
      </c>
      <c r="F553">
        <v>-2.14</v>
      </c>
      <c r="G553">
        <v>10876300</v>
      </c>
      <c r="H553">
        <v>74724</v>
      </c>
      <c r="I553">
        <v>5480</v>
      </c>
      <c r="J553">
        <v>16.55</v>
      </c>
      <c r="K553" s="130" t="s">
        <v>3272</v>
      </c>
      <c r="M553" s="130"/>
      <c r="N553">
        <v>0.41</v>
      </c>
      <c r="O553">
        <v>11.02</v>
      </c>
      <c r="P553">
        <v>13</v>
      </c>
      <c r="Q553">
        <v>15.18</v>
      </c>
      <c r="R553" s="130" t="s">
        <v>2745</v>
      </c>
      <c r="S553">
        <v>31.42</v>
      </c>
      <c r="T553" s="130"/>
      <c r="U553">
        <v>450</v>
      </c>
      <c r="V553">
        <v>395</v>
      </c>
      <c r="W553">
        <v>-0.42</v>
      </c>
      <c r="X553" s="130"/>
    </row>
    <row r="554" spans="1:24" x14ac:dyDescent="0.25">
      <c r="A554" s="130" t="s">
        <v>276</v>
      </c>
      <c r="B554">
        <v>552</v>
      </c>
      <c r="C554" s="130" t="s">
        <v>892</v>
      </c>
      <c r="D554" s="130" t="s">
        <v>6</v>
      </c>
      <c r="E554">
        <v>12.5</v>
      </c>
      <c r="F554">
        <v>1.63</v>
      </c>
      <c r="G554">
        <v>775900</v>
      </c>
      <c r="H554">
        <v>9662</v>
      </c>
      <c r="I554">
        <v>24992</v>
      </c>
      <c r="J554">
        <v>57.37</v>
      </c>
      <c r="K554" s="130" t="s">
        <v>3546</v>
      </c>
      <c r="M554" s="130" t="s">
        <v>905</v>
      </c>
      <c r="N554">
        <v>0.22</v>
      </c>
      <c r="O554">
        <v>9.85</v>
      </c>
      <c r="P554">
        <v>10.92</v>
      </c>
      <c r="Q554">
        <v>10.99</v>
      </c>
      <c r="R554" s="130" t="s">
        <v>1062</v>
      </c>
      <c r="S554">
        <v>40.950000000000003</v>
      </c>
      <c r="T554" s="130"/>
      <c r="U554">
        <v>781</v>
      </c>
      <c r="V554">
        <v>701</v>
      </c>
      <c r="W554">
        <v>2.31</v>
      </c>
      <c r="X554" s="130"/>
    </row>
    <row r="555" spans="1:24" x14ac:dyDescent="0.25">
      <c r="A555" s="130" t="s">
        <v>275</v>
      </c>
      <c r="B555">
        <v>553</v>
      </c>
      <c r="C555" s="130" t="s">
        <v>892</v>
      </c>
      <c r="D555" s="130" t="s">
        <v>6</v>
      </c>
      <c r="E555">
        <v>10.9</v>
      </c>
      <c r="F555">
        <v>0</v>
      </c>
      <c r="G555">
        <v>249900</v>
      </c>
      <c r="H555">
        <v>2736</v>
      </c>
      <c r="I555">
        <v>6717</v>
      </c>
      <c r="J555">
        <v>51.95</v>
      </c>
      <c r="K555" s="130" t="s">
        <v>3427</v>
      </c>
      <c r="M555" s="130"/>
      <c r="N555">
        <v>0.21</v>
      </c>
      <c r="O555">
        <v>4.2699999999999996</v>
      </c>
      <c r="P555">
        <v>6.21</v>
      </c>
      <c r="Q555">
        <v>1.87</v>
      </c>
      <c r="R555" s="130" t="s">
        <v>907</v>
      </c>
      <c r="S555">
        <v>61.66</v>
      </c>
      <c r="T555" s="130"/>
      <c r="U555">
        <v>896</v>
      </c>
      <c r="V555">
        <v>922</v>
      </c>
      <c r="W555">
        <v>0.1</v>
      </c>
      <c r="X555" s="130"/>
    </row>
    <row r="556" spans="1:24" x14ac:dyDescent="0.25">
      <c r="A556" s="130" t="s">
        <v>274</v>
      </c>
      <c r="B556">
        <v>554</v>
      </c>
      <c r="C556" s="130" t="s">
        <v>892</v>
      </c>
      <c r="D556" s="130" t="s">
        <v>237</v>
      </c>
      <c r="E556">
        <v>0</v>
      </c>
      <c r="F556">
        <v>0</v>
      </c>
      <c r="G556">
        <v>0</v>
      </c>
      <c r="H556">
        <v>0</v>
      </c>
      <c r="I556">
        <v>0</v>
      </c>
      <c r="K556" s="130"/>
      <c r="L556">
        <v>-4.41</v>
      </c>
      <c r="M556" s="130"/>
      <c r="N556">
        <v>0</v>
      </c>
      <c r="O556">
        <v>-5.97</v>
      </c>
      <c r="P556">
        <v>-27.98</v>
      </c>
      <c r="Q556">
        <v>5.18</v>
      </c>
      <c r="R556" s="130"/>
      <c r="S556">
        <v>42.29</v>
      </c>
      <c r="T556" s="130"/>
      <c r="X556" s="130"/>
    </row>
    <row r="557" spans="1:24" x14ac:dyDescent="0.25">
      <c r="A557" s="130" t="s">
        <v>273</v>
      </c>
      <c r="B557">
        <v>555</v>
      </c>
      <c r="C557" s="130" t="s">
        <v>892</v>
      </c>
      <c r="D557" s="130" t="s">
        <v>6</v>
      </c>
      <c r="E557">
        <v>0.98</v>
      </c>
      <c r="F557">
        <v>-1.01</v>
      </c>
      <c r="G557">
        <v>664300</v>
      </c>
      <c r="H557">
        <v>655</v>
      </c>
      <c r="I557">
        <v>1176</v>
      </c>
      <c r="K557" s="130" t="s">
        <v>970</v>
      </c>
      <c r="L557">
        <v>0.14000000000000001</v>
      </c>
      <c r="M557" s="130"/>
      <c r="N557">
        <v>0</v>
      </c>
      <c r="O557">
        <v>-1.7</v>
      </c>
      <c r="P557">
        <v>-2.91</v>
      </c>
      <c r="Q557">
        <v>-4.4000000000000004</v>
      </c>
      <c r="R557" s="130"/>
      <c r="S557">
        <v>31.03</v>
      </c>
      <c r="T557" s="130"/>
      <c r="X557" s="130"/>
    </row>
    <row r="558" spans="1:24" x14ac:dyDescent="0.25">
      <c r="A558" s="130" t="s">
        <v>272</v>
      </c>
      <c r="B558">
        <v>556</v>
      </c>
      <c r="C558" s="130" t="s">
        <v>892</v>
      </c>
      <c r="D558" s="130" t="s">
        <v>6</v>
      </c>
      <c r="E558">
        <v>1.2</v>
      </c>
      <c r="F558">
        <v>-1.64</v>
      </c>
      <c r="G558">
        <v>16752700</v>
      </c>
      <c r="H558">
        <v>20301</v>
      </c>
      <c r="I558">
        <v>1104</v>
      </c>
      <c r="J558">
        <v>22.77</v>
      </c>
      <c r="K558" s="130" t="s">
        <v>2667</v>
      </c>
      <c r="L558">
        <v>0.24</v>
      </c>
      <c r="M558" s="130" t="s">
        <v>929</v>
      </c>
      <c r="N558">
        <v>0.05</v>
      </c>
      <c r="O558">
        <v>7.74</v>
      </c>
      <c r="P558">
        <v>9.74</v>
      </c>
      <c r="Q558">
        <v>10.050000000000001</v>
      </c>
      <c r="R558" s="130" t="s">
        <v>3484</v>
      </c>
      <c r="S558">
        <v>19.21</v>
      </c>
      <c r="T558" s="130"/>
      <c r="U558">
        <v>618</v>
      </c>
      <c r="V558">
        <v>571</v>
      </c>
      <c r="W558">
        <v>-1.27</v>
      </c>
      <c r="X558" s="130"/>
    </row>
    <row r="559" spans="1:24" x14ac:dyDescent="0.25">
      <c r="A559" s="130" t="s">
        <v>2121</v>
      </c>
      <c r="B559">
        <v>557</v>
      </c>
      <c r="C559" s="130" t="s">
        <v>895</v>
      </c>
      <c r="D559" s="130" t="s">
        <v>6</v>
      </c>
      <c r="E559">
        <v>12.7</v>
      </c>
      <c r="F559">
        <v>0.79</v>
      </c>
      <c r="G559">
        <v>399800</v>
      </c>
      <c r="H559">
        <v>5109</v>
      </c>
      <c r="I559">
        <v>2718</v>
      </c>
      <c r="J559">
        <v>22.1</v>
      </c>
      <c r="K559" s="130" t="s">
        <v>3587</v>
      </c>
      <c r="M559" s="130"/>
      <c r="N559">
        <v>0.56999999999999995</v>
      </c>
      <c r="O559">
        <v>14.21</v>
      </c>
      <c r="P559">
        <v>17.39</v>
      </c>
      <c r="Q559">
        <v>15.26</v>
      </c>
      <c r="R559" s="130"/>
      <c r="S559">
        <v>44.19</v>
      </c>
      <c r="T559" s="130"/>
      <c r="U559">
        <v>444</v>
      </c>
      <c r="V559">
        <v>392</v>
      </c>
      <c r="X559" s="130"/>
    </row>
    <row r="560" spans="1:24" x14ac:dyDescent="0.25">
      <c r="A560" s="130" t="s">
        <v>271</v>
      </c>
      <c r="B560">
        <v>558</v>
      </c>
      <c r="C560" s="130" t="s">
        <v>892</v>
      </c>
      <c r="D560" s="130" t="s">
        <v>6</v>
      </c>
      <c r="E560">
        <v>4.5</v>
      </c>
      <c r="F560">
        <v>0.45</v>
      </c>
      <c r="G560">
        <v>33700</v>
      </c>
      <c r="H560">
        <v>151</v>
      </c>
      <c r="I560">
        <v>2385</v>
      </c>
      <c r="J560">
        <v>11.75</v>
      </c>
      <c r="K560" s="130" t="s">
        <v>1026</v>
      </c>
      <c r="L560">
        <v>0.12</v>
      </c>
      <c r="M560" s="130" t="s">
        <v>937</v>
      </c>
      <c r="N560">
        <v>0.38</v>
      </c>
      <c r="O560">
        <v>9.25</v>
      </c>
      <c r="P560">
        <v>8.74</v>
      </c>
      <c r="Q560">
        <v>14.53</v>
      </c>
      <c r="R560" s="130" t="s">
        <v>3588</v>
      </c>
      <c r="S560">
        <v>36.729999999999997</v>
      </c>
      <c r="T560" s="130"/>
      <c r="U560">
        <v>470</v>
      </c>
      <c r="V560">
        <v>354</v>
      </c>
      <c r="W560">
        <v>10.74</v>
      </c>
      <c r="X560" s="130"/>
    </row>
    <row r="561" spans="1:24" x14ac:dyDescent="0.25">
      <c r="A561" s="130" t="s">
        <v>270</v>
      </c>
      <c r="B561">
        <v>559</v>
      </c>
      <c r="C561" s="130" t="s">
        <v>892</v>
      </c>
      <c r="D561" s="130" t="s">
        <v>6</v>
      </c>
      <c r="E561">
        <v>29.5</v>
      </c>
      <c r="F561">
        <v>3.51</v>
      </c>
      <c r="G561">
        <v>69600</v>
      </c>
      <c r="H561">
        <v>2019</v>
      </c>
      <c r="I561">
        <v>5900</v>
      </c>
      <c r="J561">
        <v>35.880000000000003</v>
      </c>
      <c r="K561" s="130" t="s">
        <v>958</v>
      </c>
      <c r="L561">
        <v>1.29</v>
      </c>
      <c r="M561" s="130" t="s">
        <v>1060</v>
      </c>
      <c r="N561">
        <v>0.82</v>
      </c>
      <c r="O561">
        <v>1.19</v>
      </c>
      <c r="P561">
        <v>2.5099999999999998</v>
      </c>
      <c r="Q561">
        <v>-3.57</v>
      </c>
      <c r="R561" s="130" t="s">
        <v>3589</v>
      </c>
      <c r="S561">
        <v>15.91</v>
      </c>
      <c r="T561" s="130"/>
      <c r="U561">
        <v>944</v>
      </c>
      <c r="V561">
        <v>1004</v>
      </c>
      <c r="W561">
        <v>-14.28</v>
      </c>
      <c r="X561" s="130"/>
    </row>
    <row r="562" spans="1:24" x14ac:dyDescent="0.25">
      <c r="A562" s="130" t="s">
        <v>269</v>
      </c>
      <c r="B562">
        <v>560</v>
      </c>
      <c r="C562" s="130" t="s">
        <v>892</v>
      </c>
      <c r="D562" s="130" t="s">
        <v>6</v>
      </c>
      <c r="E562">
        <v>11.7</v>
      </c>
      <c r="F562">
        <v>0</v>
      </c>
      <c r="G562">
        <v>577600</v>
      </c>
      <c r="H562">
        <v>6726</v>
      </c>
      <c r="I562">
        <v>6265</v>
      </c>
      <c r="J562">
        <v>10.82</v>
      </c>
      <c r="K562" s="130" t="s">
        <v>3499</v>
      </c>
      <c r="L562">
        <v>0.49</v>
      </c>
      <c r="M562" s="130" t="s">
        <v>897</v>
      </c>
      <c r="N562">
        <v>1.08</v>
      </c>
      <c r="O562">
        <v>22.29</v>
      </c>
      <c r="P562">
        <v>27.07</v>
      </c>
      <c r="Q562">
        <v>13.28</v>
      </c>
      <c r="R562" s="130" t="s">
        <v>3668</v>
      </c>
      <c r="S562">
        <v>38.69</v>
      </c>
      <c r="T562" s="130"/>
      <c r="U562">
        <v>170</v>
      </c>
      <c r="V562">
        <v>143</v>
      </c>
      <c r="W562">
        <v>0.96</v>
      </c>
      <c r="X562" s="130"/>
    </row>
    <row r="563" spans="1:24" x14ac:dyDescent="0.25">
      <c r="A563" s="130" t="s">
        <v>268</v>
      </c>
      <c r="B563">
        <v>561</v>
      </c>
      <c r="C563" s="130" t="s">
        <v>892</v>
      </c>
      <c r="D563" s="130" t="s">
        <v>6</v>
      </c>
      <c r="E563">
        <v>5.8</v>
      </c>
      <c r="F563">
        <v>-0.85</v>
      </c>
      <c r="G563">
        <v>947900</v>
      </c>
      <c r="H563">
        <v>5542</v>
      </c>
      <c r="I563">
        <v>4852</v>
      </c>
      <c r="J563">
        <v>26.59</v>
      </c>
      <c r="K563" s="130" t="s">
        <v>3413</v>
      </c>
      <c r="M563" s="130"/>
      <c r="N563">
        <v>0.22</v>
      </c>
      <c r="O563">
        <v>8.01</v>
      </c>
      <c r="P563">
        <v>13.58</v>
      </c>
      <c r="Q563">
        <v>9.1300000000000008</v>
      </c>
      <c r="R563" s="130"/>
      <c r="S563">
        <v>79.459999999999994</v>
      </c>
      <c r="T563" s="130"/>
      <c r="U563">
        <v>561</v>
      </c>
      <c r="V563">
        <v>609</v>
      </c>
      <c r="W563">
        <v>-0.02</v>
      </c>
      <c r="X563" s="130"/>
    </row>
    <row r="564" spans="1:24" x14ac:dyDescent="0.25">
      <c r="A564" s="130" t="s">
        <v>267</v>
      </c>
      <c r="B564">
        <v>562</v>
      </c>
      <c r="C564" s="130" t="s">
        <v>892</v>
      </c>
      <c r="D564" s="130" t="s">
        <v>6</v>
      </c>
      <c r="E564">
        <v>13.9</v>
      </c>
      <c r="F564">
        <v>0</v>
      </c>
      <c r="G564">
        <v>917900</v>
      </c>
      <c r="H564">
        <v>12685</v>
      </c>
      <c r="I564">
        <v>5035</v>
      </c>
      <c r="J564">
        <v>9.61</v>
      </c>
      <c r="K564" s="130" t="s">
        <v>975</v>
      </c>
      <c r="M564" s="130" t="s">
        <v>943</v>
      </c>
      <c r="N564">
        <v>1.45</v>
      </c>
      <c r="O564">
        <v>7.25</v>
      </c>
      <c r="P564">
        <v>14.98</v>
      </c>
      <c r="Q564">
        <v>4.0599999999999996</v>
      </c>
      <c r="R564" s="130" t="s">
        <v>3669</v>
      </c>
      <c r="S564">
        <v>57.44</v>
      </c>
      <c r="T564" s="130"/>
      <c r="U564">
        <v>263</v>
      </c>
      <c r="V564">
        <v>375</v>
      </c>
      <c r="W564">
        <v>0.53</v>
      </c>
      <c r="X564" s="130"/>
    </row>
    <row r="565" spans="1:24" x14ac:dyDescent="0.25">
      <c r="A565" s="130" t="s">
        <v>2232</v>
      </c>
      <c r="B565">
        <v>563</v>
      </c>
      <c r="C565" s="130" t="s">
        <v>895</v>
      </c>
      <c r="D565" s="130" t="s">
        <v>6</v>
      </c>
      <c r="E565">
        <v>11</v>
      </c>
      <c r="F565">
        <v>0.92</v>
      </c>
      <c r="G565">
        <v>3692300</v>
      </c>
      <c r="H565">
        <v>40554</v>
      </c>
      <c r="I565">
        <v>0</v>
      </c>
      <c r="K565" s="130" t="s">
        <v>911</v>
      </c>
      <c r="M565" s="130" t="s">
        <v>911</v>
      </c>
      <c r="N565">
        <v>0</v>
      </c>
      <c r="O565">
        <v>10.72</v>
      </c>
      <c r="P565">
        <v>60.85</v>
      </c>
      <c r="Q565">
        <v>11.27</v>
      </c>
      <c r="R565" s="130" t="s">
        <v>911</v>
      </c>
      <c r="S565">
        <v>28.5</v>
      </c>
      <c r="T565" s="130"/>
      <c r="X565" s="130"/>
    </row>
    <row r="566" spans="1:24" x14ac:dyDescent="0.25">
      <c r="A566" s="130" t="s">
        <v>266</v>
      </c>
      <c r="B566">
        <v>564</v>
      </c>
      <c r="C566" s="130" t="s">
        <v>892</v>
      </c>
      <c r="D566" s="130" t="s">
        <v>6</v>
      </c>
      <c r="E566">
        <v>15.3</v>
      </c>
      <c r="F566">
        <v>0.66</v>
      </c>
      <c r="G566">
        <v>6900</v>
      </c>
      <c r="H566">
        <v>106</v>
      </c>
      <c r="I566">
        <v>7503</v>
      </c>
      <c r="J566">
        <v>19.559999999999999</v>
      </c>
      <c r="K566" s="130" t="s">
        <v>3579</v>
      </c>
      <c r="M566" s="130" t="s">
        <v>891</v>
      </c>
      <c r="N566">
        <v>0.78</v>
      </c>
      <c r="O566">
        <v>10.26</v>
      </c>
      <c r="P566">
        <v>17.11</v>
      </c>
      <c r="Q566">
        <v>5.47</v>
      </c>
      <c r="R566" s="130" t="s">
        <v>2719</v>
      </c>
      <c r="S566">
        <v>20.8</v>
      </c>
      <c r="T566" s="130"/>
      <c r="U566">
        <v>415</v>
      </c>
      <c r="V566">
        <v>454</v>
      </c>
      <c r="W566">
        <v>-1.4</v>
      </c>
      <c r="X566" s="130"/>
    </row>
    <row r="567" spans="1:24" x14ac:dyDescent="0.25">
      <c r="A567" s="130" t="s">
        <v>858</v>
      </c>
      <c r="B567">
        <v>565</v>
      </c>
      <c r="C567" s="130" t="s">
        <v>895</v>
      </c>
      <c r="D567" s="130" t="s">
        <v>6</v>
      </c>
      <c r="E567">
        <v>12.9</v>
      </c>
      <c r="F567">
        <v>0</v>
      </c>
      <c r="G567">
        <v>86800</v>
      </c>
      <c r="H567">
        <v>1120</v>
      </c>
      <c r="I567">
        <v>4799</v>
      </c>
      <c r="J567">
        <v>29.31</v>
      </c>
      <c r="K567" s="130" t="s">
        <v>3440</v>
      </c>
      <c r="L567">
        <v>0.77</v>
      </c>
      <c r="M567" s="130" t="s">
        <v>931</v>
      </c>
      <c r="N567">
        <v>0.44</v>
      </c>
      <c r="O567">
        <v>13.96</v>
      </c>
      <c r="P567">
        <v>24.8</v>
      </c>
      <c r="Q567">
        <v>8.11</v>
      </c>
      <c r="R567" s="130" t="s">
        <v>1048</v>
      </c>
      <c r="S567">
        <v>27.99</v>
      </c>
      <c r="T567" s="130"/>
      <c r="U567">
        <v>452</v>
      </c>
      <c r="V567">
        <v>481</v>
      </c>
      <c r="X567" s="130"/>
    </row>
    <row r="568" spans="1:24" x14ac:dyDescent="0.25">
      <c r="A568" s="130" t="s">
        <v>265</v>
      </c>
      <c r="B568">
        <v>566</v>
      </c>
      <c r="C568" s="130" t="s">
        <v>892</v>
      </c>
      <c r="D568" s="130" t="s">
        <v>6</v>
      </c>
      <c r="E568">
        <v>2.94</v>
      </c>
      <c r="F568">
        <v>0</v>
      </c>
      <c r="G568">
        <v>10754200</v>
      </c>
      <c r="H568">
        <v>31259</v>
      </c>
      <c r="I568">
        <v>1600</v>
      </c>
      <c r="K568" s="130" t="s">
        <v>3519</v>
      </c>
      <c r="M568" s="130"/>
      <c r="N568">
        <v>0</v>
      </c>
      <c r="O568">
        <v>-25.13</v>
      </c>
      <c r="P568">
        <v>-93.09</v>
      </c>
      <c r="Q568">
        <v>-112.99</v>
      </c>
      <c r="R568" s="130"/>
      <c r="S568">
        <v>63.03</v>
      </c>
      <c r="T568" s="130"/>
      <c r="X568" s="130"/>
    </row>
    <row r="569" spans="1:24" x14ac:dyDescent="0.25">
      <c r="A569" s="130" t="s">
        <v>264</v>
      </c>
      <c r="B569">
        <v>567</v>
      </c>
      <c r="C569" s="130" t="s">
        <v>901</v>
      </c>
      <c r="D569" s="130" t="s">
        <v>6</v>
      </c>
      <c r="E569">
        <v>4.32</v>
      </c>
      <c r="F569">
        <v>1.41</v>
      </c>
      <c r="G569">
        <v>3762400</v>
      </c>
      <c r="H569">
        <v>16169</v>
      </c>
      <c r="I569">
        <v>2376</v>
      </c>
      <c r="J569">
        <v>19.41</v>
      </c>
      <c r="K569" s="130" t="s">
        <v>3570</v>
      </c>
      <c r="M569" s="130" t="s">
        <v>945</v>
      </c>
      <c r="N569">
        <v>0.22</v>
      </c>
      <c r="O569">
        <v>15.89</v>
      </c>
      <c r="P569">
        <v>18.84</v>
      </c>
      <c r="Q569">
        <v>6.65</v>
      </c>
      <c r="R569" s="130" t="s">
        <v>1013</v>
      </c>
      <c r="S569">
        <v>31.66</v>
      </c>
      <c r="T569" s="130"/>
      <c r="U569">
        <v>387</v>
      </c>
      <c r="V569">
        <v>342</v>
      </c>
      <c r="W569">
        <v>-92.43</v>
      </c>
      <c r="X569" s="130"/>
    </row>
    <row r="570" spans="1:24" x14ac:dyDescent="0.25">
      <c r="A570" s="130" t="s">
        <v>263</v>
      </c>
      <c r="B570">
        <v>568</v>
      </c>
      <c r="C570" s="130" t="s">
        <v>892</v>
      </c>
      <c r="D570" s="130" t="s">
        <v>6</v>
      </c>
      <c r="E570">
        <v>5.35</v>
      </c>
      <c r="F570">
        <v>-1.83</v>
      </c>
      <c r="G570">
        <v>2350000</v>
      </c>
      <c r="H570">
        <v>12651</v>
      </c>
      <c r="I570">
        <v>1730</v>
      </c>
      <c r="J570">
        <v>13.4</v>
      </c>
      <c r="K570" s="130" t="s">
        <v>923</v>
      </c>
      <c r="M570" s="130" t="s">
        <v>931</v>
      </c>
      <c r="N570">
        <v>0.4</v>
      </c>
      <c r="O570">
        <v>6.81</v>
      </c>
      <c r="P570">
        <v>11.49</v>
      </c>
      <c r="Q570">
        <v>6.08</v>
      </c>
      <c r="R570" s="130" t="s">
        <v>3412</v>
      </c>
      <c r="S570">
        <v>40.24</v>
      </c>
      <c r="T570" s="130"/>
      <c r="U570">
        <v>433</v>
      </c>
      <c r="V570">
        <v>483</v>
      </c>
      <c r="W570">
        <v>4.4000000000000004</v>
      </c>
      <c r="X570" s="130"/>
    </row>
    <row r="571" spans="1:24" x14ac:dyDescent="0.25">
      <c r="A571" s="130" t="s">
        <v>262</v>
      </c>
      <c r="B571">
        <v>569</v>
      </c>
      <c r="C571" s="130" t="s">
        <v>892</v>
      </c>
      <c r="D571" s="130" t="s">
        <v>6</v>
      </c>
      <c r="E571">
        <v>7.75</v>
      </c>
      <c r="F571">
        <v>-4.32</v>
      </c>
      <c r="G571">
        <v>6572700</v>
      </c>
      <c r="H571">
        <v>51028</v>
      </c>
      <c r="I571">
        <v>6626</v>
      </c>
      <c r="K571" s="130" t="s">
        <v>3670</v>
      </c>
      <c r="M571" s="130"/>
      <c r="N571">
        <v>0</v>
      </c>
      <c r="O571">
        <v>-10.67</v>
      </c>
      <c r="P571">
        <v>-33.21</v>
      </c>
      <c r="Q571">
        <v>-204.28</v>
      </c>
      <c r="R571" s="130"/>
      <c r="S571">
        <v>55.93</v>
      </c>
      <c r="T571" s="130"/>
      <c r="X571" s="130"/>
    </row>
    <row r="572" spans="1:24" x14ac:dyDescent="0.25">
      <c r="A572" s="130" t="s">
        <v>261</v>
      </c>
      <c r="B572">
        <v>570</v>
      </c>
      <c r="C572" s="130" t="s">
        <v>892</v>
      </c>
      <c r="D572" s="130" t="s">
        <v>6</v>
      </c>
      <c r="E572">
        <v>2.78</v>
      </c>
      <c r="F572">
        <v>0.72</v>
      </c>
      <c r="G572">
        <v>58000</v>
      </c>
      <c r="H572">
        <v>161</v>
      </c>
      <c r="I572">
        <v>834</v>
      </c>
      <c r="J572">
        <v>12.03</v>
      </c>
      <c r="K572" s="130" t="s">
        <v>923</v>
      </c>
      <c r="M572" s="130"/>
      <c r="N572">
        <v>0.23</v>
      </c>
      <c r="O572">
        <v>7.04</v>
      </c>
      <c r="P572">
        <v>13.28</v>
      </c>
      <c r="Q572">
        <v>5.17</v>
      </c>
      <c r="R572" s="130"/>
      <c r="S572">
        <v>24.28</v>
      </c>
      <c r="T572" s="130"/>
      <c r="U572">
        <v>358</v>
      </c>
      <c r="V572">
        <v>439</v>
      </c>
      <c r="W572">
        <v>0.12</v>
      </c>
      <c r="X572" s="130"/>
    </row>
    <row r="573" spans="1:24" x14ac:dyDescent="0.25">
      <c r="A573" s="130" t="s">
        <v>260</v>
      </c>
      <c r="B573">
        <v>571</v>
      </c>
      <c r="C573" s="130" t="s">
        <v>892</v>
      </c>
      <c r="D573" s="130" t="s">
        <v>6</v>
      </c>
      <c r="E573">
        <v>21.6</v>
      </c>
      <c r="F573">
        <v>5.88</v>
      </c>
      <c r="G573">
        <v>71825200</v>
      </c>
      <c r="H573">
        <v>1546849</v>
      </c>
      <c r="I573">
        <v>46291</v>
      </c>
      <c r="J573">
        <v>7.58</v>
      </c>
      <c r="K573" s="130" t="s">
        <v>946</v>
      </c>
      <c r="M573" s="130" t="s">
        <v>947</v>
      </c>
      <c r="N573">
        <v>2.85</v>
      </c>
      <c r="O573">
        <v>10.83</v>
      </c>
      <c r="P573">
        <v>15.31</v>
      </c>
      <c r="Q573">
        <v>22.7</v>
      </c>
      <c r="R573" s="130" t="s">
        <v>3489</v>
      </c>
      <c r="S573">
        <v>60.33</v>
      </c>
      <c r="T573" s="130"/>
      <c r="U573">
        <v>221</v>
      </c>
      <c r="V573">
        <v>221</v>
      </c>
      <c r="W573">
        <v>1.25</v>
      </c>
      <c r="X573" s="130"/>
    </row>
    <row r="574" spans="1:24" x14ac:dyDescent="0.25">
      <c r="A574" s="130" t="s">
        <v>259</v>
      </c>
      <c r="B574">
        <v>572</v>
      </c>
      <c r="C574" s="130" t="s">
        <v>892</v>
      </c>
      <c r="D574" s="130" t="s">
        <v>6</v>
      </c>
      <c r="E574">
        <v>60.25</v>
      </c>
      <c r="F574">
        <v>-0.82</v>
      </c>
      <c r="G574">
        <v>2400</v>
      </c>
      <c r="H574">
        <v>145</v>
      </c>
      <c r="I574">
        <v>19883</v>
      </c>
      <c r="J574">
        <v>11.74</v>
      </c>
      <c r="K574" s="130" t="s">
        <v>1070</v>
      </c>
      <c r="M574" s="130" t="s">
        <v>950</v>
      </c>
      <c r="N574">
        <v>5.13</v>
      </c>
      <c r="O574">
        <v>6.48</v>
      </c>
      <c r="P574">
        <v>7.33</v>
      </c>
      <c r="Q574">
        <v>5.36</v>
      </c>
      <c r="R574" s="130" t="s">
        <v>2758</v>
      </c>
      <c r="S574">
        <v>38.01</v>
      </c>
      <c r="T574" s="130"/>
      <c r="U574">
        <v>510</v>
      </c>
      <c r="V574">
        <v>458</v>
      </c>
      <c r="W574">
        <v>2.1800000000000002</v>
      </c>
      <c r="X574" s="130"/>
    </row>
    <row r="575" spans="1:24" x14ac:dyDescent="0.25">
      <c r="A575" s="130" t="s">
        <v>258</v>
      </c>
      <c r="B575">
        <v>573</v>
      </c>
      <c r="C575" s="130" t="s">
        <v>892</v>
      </c>
      <c r="D575" s="130" t="s">
        <v>6</v>
      </c>
      <c r="E575">
        <v>18</v>
      </c>
      <c r="F575">
        <v>1.69</v>
      </c>
      <c r="G575">
        <v>6273700</v>
      </c>
      <c r="H575">
        <v>111423</v>
      </c>
      <c r="I575">
        <v>19004</v>
      </c>
      <c r="J575">
        <v>7.15</v>
      </c>
      <c r="K575" s="130" t="s">
        <v>2662</v>
      </c>
      <c r="M575" s="130" t="s">
        <v>894</v>
      </c>
      <c r="N575">
        <v>2.52</v>
      </c>
      <c r="O575">
        <v>14.33</v>
      </c>
      <c r="P575">
        <v>17.510000000000002</v>
      </c>
      <c r="Q575">
        <v>61.39</v>
      </c>
      <c r="R575" s="130" t="s">
        <v>3671</v>
      </c>
      <c r="S575">
        <v>34</v>
      </c>
      <c r="T575" s="130"/>
      <c r="U575">
        <v>181</v>
      </c>
      <c r="V575">
        <v>130</v>
      </c>
      <c r="W575">
        <v>1.4</v>
      </c>
      <c r="X575" s="130"/>
    </row>
    <row r="576" spans="1:24" x14ac:dyDescent="0.25">
      <c r="A576" s="130" t="s">
        <v>257</v>
      </c>
      <c r="B576">
        <v>574</v>
      </c>
      <c r="C576" s="130" t="s">
        <v>901</v>
      </c>
      <c r="D576" s="130" t="s">
        <v>6</v>
      </c>
      <c r="E576">
        <v>18.399999999999999</v>
      </c>
      <c r="F576">
        <v>0</v>
      </c>
      <c r="G576">
        <v>0</v>
      </c>
      <c r="H576">
        <v>0</v>
      </c>
      <c r="I576">
        <v>6348</v>
      </c>
      <c r="J576">
        <v>13.49</v>
      </c>
      <c r="K576" s="130" t="s">
        <v>1048</v>
      </c>
      <c r="M576" s="130" t="s">
        <v>943</v>
      </c>
      <c r="N576">
        <v>1.36</v>
      </c>
      <c r="O576">
        <v>10.14</v>
      </c>
      <c r="P576">
        <v>9.0299999999999994</v>
      </c>
      <c r="Q576">
        <v>18.57</v>
      </c>
      <c r="R576" s="130" t="s">
        <v>964</v>
      </c>
      <c r="S576">
        <v>8.7899999999999991</v>
      </c>
      <c r="T576" s="130"/>
      <c r="U576">
        <v>504</v>
      </c>
      <c r="V576">
        <v>366</v>
      </c>
      <c r="W576">
        <v>-1.38</v>
      </c>
      <c r="X576" s="130"/>
    </row>
    <row r="577" spans="1:24" x14ac:dyDescent="0.25">
      <c r="A577" s="130" t="s">
        <v>256</v>
      </c>
      <c r="B577">
        <v>575</v>
      </c>
      <c r="C577" s="130" t="s">
        <v>892</v>
      </c>
      <c r="D577" s="130" t="s">
        <v>6</v>
      </c>
      <c r="E577">
        <v>63.75</v>
      </c>
      <c r="F577">
        <v>1.19</v>
      </c>
      <c r="G577">
        <v>1400</v>
      </c>
      <c r="H577">
        <v>89</v>
      </c>
      <c r="I577">
        <v>36458</v>
      </c>
      <c r="J577">
        <v>13.13</v>
      </c>
      <c r="K577" s="130" t="s">
        <v>958</v>
      </c>
      <c r="M577" s="130" t="s">
        <v>947</v>
      </c>
      <c r="N577">
        <v>4.8499999999999996</v>
      </c>
      <c r="O577">
        <v>5.83</v>
      </c>
      <c r="P577">
        <v>7.07</v>
      </c>
      <c r="Q577">
        <v>102.51</v>
      </c>
      <c r="R577" s="130" t="s">
        <v>1066</v>
      </c>
      <c r="S577">
        <v>58.8</v>
      </c>
      <c r="T577" s="130"/>
      <c r="U577">
        <v>553</v>
      </c>
      <c r="V577">
        <v>534</v>
      </c>
      <c r="W577">
        <v>0.76</v>
      </c>
      <c r="X577" s="130"/>
    </row>
    <row r="578" spans="1:24" x14ac:dyDescent="0.25">
      <c r="A578" s="130" t="s">
        <v>255</v>
      </c>
      <c r="B578">
        <v>576</v>
      </c>
      <c r="C578" s="130" t="s">
        <v>892</v>
      </c>
      <c r="D578" s="130" t="s">
        <v>6</v>
      </c>
      <c r="E578">
        <v>11.2</v>
      </c>
      <c r="F578">
        <v>0.9</v>
      </c>
      <c r="G578">
        <v>25660300</v>
      </c>
      <c r="H578">
        <v>289321</v>
      </c>
      <c r="I578">
        <v>48562</v>
      </c>
      <c r="J578">
        <v>12.42</v>
      </c>
      <c r="K578" s="130" t="s">
        <v>956</v>
      </c>
      <c r="L578">
        <v>0.76</v>
      </c>
      <c r="M578" s="130"/>
      <c r="N578">
        <v>0.9</v>
      </c>
      <c r="O578">
        <v>10.17</v>
      </c>
      <c r="P578">
        <v>13.68</v>
      </c>
      <c r="Q578">
        <v>3.54</v>
      </c>
      <c r="R578" s="130"/>
      <c r="S578">
        <v>39.380000000000003</v>
      </c>
      <c r="T578" s="130"/>
      <c r="U578">
        <v>359</v>
      </c>
      <c r="V578">
        <v>339</v>
      </c>
      <c r="W578">
        <v>-0.35</v>
      </c>
      <c r="X578" s="130"/>
    </row>
    <row r="579" spans="1:24" x14ac:dyDescent="0.25">
      <c r="A579" s="130" t="s">
        <v>254</v>
      </c>
      <c r="B579">
        <v>577</v>
      </c>
      <c r="C579" s="130" t="s">
        <v>892</v>
      </c>
      <c r="D579" s="130" t="s">
        <v>6</v>
      </c>
      <c r="E579">
        <v>6.05</v>
      </c>
      <c r="F579">
        <v>-0.82</v>
      </c>
      <c r="G579">
        <v>952600</v>
      </c>
      <c r="H579">
        <v>5770</v>
      </c>
      <c r="I579">
        <v>2420</v>
      </c>
      <c r="J579">
        <v>24.14</v>
      </c>
      <c r="K579" s="130" t="s">
        <v>3431</v>
      </c>
      <c r="L579">
        <v>1.1000000000000001</v>
      </c>
      <c r="M579" s="130" t="s">
        <v>1003</v>
      </c>
      <c r="N579">
        <v>0.25</v>
      </c>
      <c r="O579">
        <v>16.190000000000001</v>
      </c>
      <c r="P579">
        <v>25.65</v>
      </c>
      <c r="Q579">
        <v>1.98</v>
      </c>
      <c r="R579" s="130" t="s">
        <v>1027</v>
      </c>
      <c r="S579">
        <v>38.64</v>
      </c>
      <c r="T579" s="130"/>
      <c r="U579">
        <v>385</v>
      </c>
      <c r="V579">
        <v>394</v>
      </c>
      <c r="W579">
        <v>0.21</v>
      </c>
      <c r="X579" s="130"/>
    </row>
    <row r="580" spans="1:24" x14ac:dyDescent="0.25">
      <c r="A580" s="130" t="s">
        <v>253</v>
      </c>
      <c r="B580">
        <v>578</v>
      </c>
      <c r="C580" s="130" t="s">
        <v>892</v>
      </c>
      <c r="D580" s="130" t="s">
        <v>6</v>
      </c>
      <c r="E580">
        <v>2.4</v>
      </c>
      <c r="F580">
        <v>0.84</v>
      </c>
      <c r="G580">
        <v>1356100</v>
      </c>
      <c r="H580">
        <v>3257</v>
      </c>
      <c r="I580">
        <v>2758</v>
      </c>
      <c r="J580">
        <v>7.34</v>
      </c>
      <c r="K580" s="130" t="s">
        <v>1071</v>
      </c>
      <c r="M580" s="130" t="s">
        <v>905</v>
      </c>
      <c r="N580">
        <v>0.33</v>
      </c>
      <c r="O580">
        <v>6.42</v>
      </c>
      <c r="P580">
        <v>15.23</v>
      </c>
      <c r="Q580">
        <v>12</v>
      </c>
      <c r="R580" s="130" t="s">
        <v>3672</v>
      </c>
      <c r="S580">
        <v>59.79</v>
      </c>
      <c r="T580" s="130"/>
      <c r="U580">
        <v>216</v>
      </c>
      <c r="V580">
        <v>370</v>
      </c>
      <c r="W580">
        <v>-0.08</v>
      </c>
      <c r="X580" s="130"/>
    </row>
    <row r="581" spans="1:24" x14ac:dyDescent="0.25">
      <c r="A581" s="130" t="s">
        <v>252</v>
      </c>
      <c r="B581">
        <v>579</v>
      </c>
      <c r="C581" s="130" t="s">
        <v>892</v>
      </c>
      <c r="D581" s="130" t="s">
        <v>6</v>
      </c>
      <c r="E581">
        <v>1.46</v>
      </c>
      <c r="F581">
        <v>1.39</v>
      </c>
      <c r="G581">
        <v>4557400</v>
      </c>
      <c r="H581">
        <v>6659</v>
      </c>
      <c r="I581">
        <v>988</v>
      </c>
      <c r="K581" s="130" t="s">
        <v>1075</v>
      </c>
      <c r="M581" s="130"/>
      <c r="N581">
        <v>0</v>
      </c>
      <c r="O581">
        <v>-5.42</v>
      </c>
      <c r="P581">
        <v>-12.75</v>
      </c>
      <c r="Q581">
        <v>-10.16</v>
      </c>
      <c r="R581" s="130"/>
      <c r="S581">
        <v>33</v>
      </c>
      <c r="T581" s="130"/>
      <c r="X581" s="130"/>
    </row>
    <row r="582" spans="1:24" x14ac:dyDescent="0.25">
      <c r="A582" s="130" t="s">
        <v>251</v>
      </c>
      <c r="B582">
        <v>580</v>
      </c>
      <c r="C582" s="130" t="s">
        <v>892</v>
      </c>
      <c r="D582" s="130" t="s">
        <v>6</v>
      </c>
      <c r="E582">
        <v>18.100000000000001</v>
      </c>
      <c r="F582">
        <v>1.1200000000000001</v>
      </c>
      <c r="G582">
        <v>141400</v>
      </c>
      <c r="H582">
        <v>2558</v>
      </c>
      <c r="I582">
        <v>5609</v>
      </c>
      <c r="J582">
        <v>14.79</v>
      </c>
      <c r="K582" s="130" t="s">
        <v>3523</v>
      </c>
      <c r="M582" s="130" t="s">
        <v>913</v>
      </c>
      <c r="N582">
        <v>1.22</v>
      </c>
      <c r="O582">
        <v>20.3</v>
      </c>
      <c r="P582">
        <v>23.21</v>
      </c>
      <c r="Q582">
        <v>17.57</v>
      </c>
      <c r="R582" s="130" t="s">
        <v>3591</v>
      </c>
      <c r="S582">
        <v>42.89</v>
      </c>
      <c r="T582" s="130"/>
      <c r="U582">
        <v>280</v>
      </c>
      <c r="V582">
        <v>236</v>
      </c>
      <c r="W582">
        <v>-0.38</v>
      </c>
      <c r="X582" s="130"/>
    </row>
    <row r="583" spans="1:24" x14ac:dyDescent="0.25">
      <c r="A583" s="130" t="s">
        <v>250</v>
      </c>
      <c r="B583">
        <v>581</v>
      </c>
      <c r="C583" s="130" t="s">
        <v>901</v>
      </c>
      <c r="D583" s="130" t="s">
        <v>6</v>
      </c>
      <c r="E583">
        <v>31.25</v>
      </c>
      <c r="F583">
        <v>0.81</v>
      </c>
      <c r="G583">
        <v>400</v>
      </c>
      <c r="H583">
        <v>13</v>
      </c>
      <c r="I583">
        <v>8309</v>
      </c>
      <c r="J583">
        <v>48.75</v>
      </c>
      <c r="K583" s="130" t="s">
        <v>927</v>
      </c>
      <c r="M583" s="130" t="s">
        <v>1030</v>
      </c>
      <c r="N583">
        <v>0.64</v>
      </c>
      <c r="O583">
        <v>1.34</v>
      </c>
      <c r="P583">
        <v>1.92</v>
      </c>
      <c r="Q583">
        <v>1.77</v>
      </c>
      <c r="R583" s="130" t="s">
        <v>1016</v>
      </c>
      <c r="S583">
        <v>14.19</v>
      </c>
      <c r="T583" s="130"/>
      <c r="U583">
        <v>1003</v>
      </c>
      <c r="V583">
        <v>1044</v>
      </c>
      <c r="W583">
        <v>-0.82</v>
      </c>
      <c r="X583" s="130"/>
    </row>
    <row r="584" spans="1:24" x14ac:dyDescent="0.25">
      <c r="A584" s="130" t="s">
        <v>249</v>
      </c>
      <c r="B584">
        <v>582</v>
      </c>
      <c r="C584" s="130" t="s">
        <v>892</v>
      </c>
      <c r="D584" s="130" t="s">
        <v>6</v>
      </c>
      <c r="E584">
        <v>8.25</v>
      </c>
      <c r="F584">
        <v>0</v>
      </c>
      <c r="G584">
        <v>0</v>
      </c>
      <c r="H584">
        <v>0</v>
      </c>
      <c r="I584">
        <v>2227</v>
      </c>
      <c r="J584">
        <v>11.43</v>
      </c>
      <c r="K584" s="130" t="s">
        <v>1063</v>
      </c>
      <c r="M584" s="130" t="s">
        <v>1054</v>
      </c>
      <c r="N584">
        <v>0.72</v>
      </c>
      <c r="O584">
        <v>12.18</v>
      </c>
      <c r="P584">
        <v>11.37</v>
      </c>
      <c r="Q584">
        <v>7.8</v>
      </c>
      <c r="R584" s="130" t="s">
        <v>3435</v>
      </c>
      <c r="S584">
        <v>23.12</v>
      </c>
      <c r="T584" s="130"/>
      <c r="U584">
        <v>393</v>
      </c>
      <c r="V584">
        <v>262</v>
      </c>
      <c r="W584">
        <v>0.14000000000000001</v>
      </c>
      <c r="X584" s="130"/>
    </row>
    <row r="585" spans="1:24" x14ac:dyDescent="0.25">
      <c r="A585" s="130" t="s">
        <v>248</v>
      </c>
      <c r="B585">
        <v>583</v>
      </c>
      <c r="C585" s="130" t="s">
        <v>892</v>
      </c>
      <c r="D585" s="130" t="s">
        <v>6</v>
      </c>
      <c r="E585">
        <v>13.8</v>
      </c>
      <c r="F585">
        <v>0.73</v>
      </c>
      <c r="G585">
        <v>6563100</v>
      </c>
      <c r="H585">
        <v>91150</v>
      </c>
      <c r="I585">
        <v>13996</v>
      </c>
      <c r="J585">
        <v>17.66</v>
      </c>
      <c r="K585" s="130" t="s">
        <v>3529</v>
      </c>
      <c r="M585" s="130" t="s">
        <v>921</v>
      </c>
      <c r="N585">
        <v>0.78</v>
      </c>
      <c r="O585">
        <v>6.94</v>
      </c>
      <c r="P585">
        <v>17.850000000000001</v>
      </c>
      <c r="Q585">
        <v>42.24</v>
      </c>
      <c r="R585" s="130" t="s">
        <v>929</v>
      </c>
      <c r="S585">
        <v>34.75</v>
      </c>
      <c r="T585" s="130"/>
      <c r="U585">
        <v>382</v>
      </c>
      <c r="V585">
        <v>551</v>
      </c>
      <c r="W585">
        <v>0.64</v>
      </c>
      <c r="X585" s="130"/>
    </row>
    <row r="586" spans="1:24" x14ac:dyDescent="0.25">
      <c r="A586" s="130" t="s">
        <v>247</v>
      </c>
      <c r="B586">
        <v>584</v>
      </c>
      <c r="C586" s="130" t="s">
        <v>901</v>
      </c>
      <c r="D586" s="130" t="s">
        <v>6</v>
      </c>
      <c r="E586">
        <v>2.76</v>
      </c>
      <c r="F586">
        <v>-1.43</v>
      </c>
      <c r="G586">
        <v>82000</v>
      </c>
      <c r="H586">
        <v>227</v>
      </c>
      <c r="I586">
        <v>1766</v>
      </c>
      <c r="J586">
        <v>11.83</v>
      </c>
      <c r="K586" s="130" t="s">
        <v>1023</v>
      </c>
      <c r="M586" s="130" t="s">
        <v>1003</v>
      </c>
      <c r="N586">
        <v>0.23</v>
      </c>
      <c r="O586">
        <v>5.55</v>
      </c>
      <c r="P586">
        <v>5.28</v>
      </c>
      <c r="Q586">
        <v>4.34</v>
      </c>
      <c r="R586" s="130" t="s">
        <v>3661</v>
      </c>
      <c r="S586">
        <v>42.32</v>
      </c>
      <c r="T586" s="130"/>
      <c r="U586">
        <v>580</v>
      </c>
      <c r="V586">
        <v>521</v>
      </c>
      <c r="W586">
        <v>-1.45</v>
      </c>
      <c r="X586" s="130"/>
    </row>
    <row r="587" spans="1:24" x14ac:dyDescent="0.25">
      <c r="A587" s="130" t="s">
        <v>246</v>
      </c>
      <c r="B587">
        <v>585</v>
      </c>
      <c r="C587" s="130" t="s">
        <v>892</v>
      </c>
      <c r="D587" s="130" t="s">
        <v>6</v>
      </c>
      <c r="E587">
        <v>5.05</v>
      </c>
      <c r="F587">
        <v>-0.98</v>
      </c>
      <c r="G587">
        <v>5400</v>
      </c>
      <c r="H587">
        <v>27</v>
      </c>
      <c r="I587">
        <v>2659</v>
      </c>
      <c r="K587" s="130" t="s">
        <v>2163</v>
      </c>
      <c r="M587" s="130" t="s">
        <v>921</v>
      </c>
      <c r="N587">
        <v>0</v>
      </c>
      <c r="O587">
        <v>-2.86</v>
      </c>
      <c r="P587">
        <v>-12.06</v>
      </c>
      <c r="Q587">
        <v>-3.97</v>
      </c>
      <c r="R587" s="130" t="s">
        <v>914</v>
      </c>
      <c r="S587">
        <v>31.43</v>
      </c>
      <c r="T587" s="130"/>
      <c r="X587" s="130"/>
    </row>
    <row r="588" spans="1:24" x14ac:dyDescent="0.25">
      <c r="A588" s="130" t="s">
        <v>245</v>
      </c>
      <c r="B588">
        <v>586</v>
      </c>
      <c r="C588" s="130" t="s">
        <v>892</v>
      </c>
      <c r="D588" s="130" t="s">
        <v>6</v>
      </c>
      <c r="E588">
        <v>35.5</v>
      </c>
      <c r="F588">
        <v>1.43</v>
      </c>
      <c r="G588">
        <v>23288900</v>
      </c>
      <c r="H588">
        <v>828832</v>
      </c>
      <c r="I588">
        <v>54528</v>
      </c>
      <c r="J588">
        <v>2.93</v>
      </c>
      <c r="K588" s="130" t="s">
        <v>1076</v>
      </c>
      <c r="M588" s="130" t="s">
        <v>924</v>
      </c>
      <c r="N588">
        <v>12.11</v>
      </c>
      <c r="O588">
        <v>42.02</v>
      </c>
      <c r="P588">
        <v>48.52</v>
      </c>
      <c r="Q588">
        <v>30.15</v>
      </c>
      <c r="R588" s="130" t="s">
        <v>3590</v>
      </c>
      <c r="S588">
        <v>55.5</v>
      </c>
      <c r="T588" s="130"/>
      <c r="U588">
        <v>14</v>
      </c>
      <c r="V588">
        <v>7</v>
      </c>
      <c r="W588">
        <v>-0.03</v>
      </c>
      <c r="X588" s="130"/>
    </row>
    <row r="589" spans="1:24" x14ac:dyDescent="0.25">
      <c r="A589" s="130" t="s">
        <v>244</v>
      </c>
      <c r="B589">
        <v>587</v>
      </c>
      <c r="C589" s="130" t="s">
        <v>892</v>
      </c>
      <c r="D589" s="130" t="s">
        <v>6</v>
      </c>
      <c r="E589">
        <v>178.5</v>
      </c>
      <c r="F589">
        <v>-0.56000000000000005</v>
      </c>
      <c r="G589">
        <v>39500</v>
      </c>
      <c r="H589">
        <v>7064</v>
      </c>
      <c r="I589">
        <v>13678</v>
      </c>
      <c r="J589">
        <v>8.39</v>
      </c>
      <c r="K589" s="130" t="s">
        <v>1010</v>
      </c>
      <c r="M589" s="130" t="s">
        <v>1077</v>
      </c>
      <c r="N589">
        <v>21.27</v>
      </c>
      <c r="O589">
        <v>9.35</v>
      </c>
      <c r="P589">
        <v>8.75</v>
      </c>
      <c r="Q589">
        <v>11.84</v>
      </c>
      <c r="R589" s="130" t="s">
        <v>3441</v>
      </c>
      <c r="S589">
        <v>34.299999999999997</v>
      </c>
      <c r="T589" s="130"/>
      <c r="U589">
        <v>394</v>
      </c>
      <c r="V589">
        <v>275</v>
      </c>
      <c r="W589">
        <v>-3.18</v>
      </c>
      <c r="X589" s="130"/>
    </row>
    <row r="590" spans="1:24" x14ac:dyDescent="0.25">
      <c r="A590" s="130" t="s">
        <v>243</v>
      </c>
      <c r="B590">
        <v>588</v>
      </c>
      <c r="C590" s="130" t="s">
        <v>892</v>
      </c>
      <c r="D590" s="130" t="s">
        <v>431</v>
      </c>
      <c r="E590">
        <v>1</v>
      </c>
      <c r="F590">
        <v>-11.5</v>
      </c>
      <c r="G590">
        <v>20335700</v>
      </c>
      <c r="H590">
        <v>20784</v>
      </c>
      <c r="I590">
        <v>341</v>
      </c>
      <c r="K590" s="130" t="s">
        <v>951</v>
      </c>
      <c r="M590" s="130"/>
      <c r="N590">
        <v>0</v>
      </c>
      <c r="O590">
        <v>-46.32</v>
      </c>
      <c r="P590">
        <v>-71.400000000000006</v>
      </c>
      <c r="Q590">
        <v>-269.39999999999998</v>
      </c>
      <c r="R590" s="130"/>
      <c r="S590">
        <v>62.48</v>
      </c>
      <c r="T590" s="130"/>
      <c r="X590" s="130"/>
    </row>
    <row r="591" spans="1:24" x14ac:dyDescent="0.25">
      <c r="A591" s="130" t="s">
        <v>242</v>
      </c>
      <c r="B591">
        <v>589</v>
      </c>
      <c r="C591" s="130" t="s">
        <v>892</v>
      </c>
      <c r="D591" s="130" t="s">
        <v>6</v>
      </c>
      <c r="E591">
        <v>4.46</v>
      </c>
      <c r="F591">
        <v>1.36</v>
      </c>
      <c r="G591">
        <v>53777500</v>
      </c>
      <c r="H591">
        <v>238909</v>
      </c>
      <c r="I591">
        <v>53103</v>
      </c>
      <c r="J591">
        <v>28.4</v>
      </c>
      <c r="K591" s="130" t="s">
        <v>3673</v>
      </c>
      <c r="M591" s="130"/>
      <c r="N591">
        <v>0.16</v>
      </c>
      <c r="O591">
        <v>10.93</v>
      </c>
      <c r="P591">
        <v>49.57</v>
      </c>
      <c r="Q591">
        <v>9.76</v>
      </c>
      <c r="R591" s="130"/>
      <c r="S591">
        <v>28.84</v>
      </c>
      <c r="T591" s="130"/>
      <c r="U591">
        <v>379</v>
      </c>
      <c r="V591">
        <v>541</v>
      </c>
      <c r="W591">
        <v>0.46</v>
      </c>
      <c r="X591" s="130"/>
    </row>
    <row r="592" spans="1:24" x14ac:dyDescent="0.25">
      <c r="A592" s="130" t="s">
        <v>241</v>
      </c>
      <c r="B592">
        <v>590</v>
      </c>
      <c r="C592" s="130" t="s">
        <v>895</v>
      </c>
      <c r="D592" s="130" t="s">
        <v>6</v>
      </c>
      <c r="E592">
        <v>0.92</v>
      </c>
      <c r="F592">
        <v>-3.16</v>
      </c>
      <c r="G592">
        <v>10073500</v>
      </c>
      <c r="H592">
        <v>9400</v>
      </c>
      <c r="I592">
        <v>523</v>
      </c>
      <c r="J592">
        <v>219.45</v>
      </c>
      <c r="K592" s="130" t="s">
        <v>2665</v>
      </c>
      <c r="M592" s="130" t="s">
        <v>907</v>
      </c>
      <c r="N592">
        <v>0</v>
      </c>
      <c r="O592">
        <v>1.41</v>
      </c>
      <c r="P592">
        <v>0.63</v>
      </c>
      <c r="Q592">
        <v>1.53</v>
      </c>
      <c r="R592" s="130" t="s">
        <v>1064</v>
      </c>
      <c r="S592">
        <v>24.9</v>
      </c>
      <c r="T592" s="130"/>
      <c r="U592">
        <v>1093</v>
      </c>
      <c r="V592">
        <v>1109</v>
      </c>
      <c r="W592">
        <v>-5.1100000000000003</v>
      </c>
      <c r="X592" s="130"/>
    </row>
    <row r="593" spans="1:24" x14ac:dyDescent="0.25">
      <c r="A593" s="130" t="s">
        <v>240</v>
      </c>
      <c r="B593">
        <v>591</v>
      </c>
      <c r="C593" s="130" t="s">
        <v>901</v>
      </c>
      <c r="D593" s="130" t="s">
        <v>6</v>
      </c>
      <c r="E593">
        <v>13.8</v>
      </c>
      <c r="F593">
        <v>-0.72</v>
      </c>
      <c r="G593">
        <v>4842200</v>
      </c>
      <c r="H593">
        <v>67225</v>
      </c>
      <c r="I593">
        <v>21046</v>
      </c>
      <c r="J593">
        <v>23.34</v>
      </c>
      <c r="K593" s="130" t="s">
        <v>974</v>
      </c>
      <c r="M593" s="130" t="s">
        <v>952</v>
      </c>
      <c r="N593">
        <v>0.59</v>
      </c>
      <c r="O593">
        <v>2.61</v>
      </c>
      <c r="P593">
        <v>6.31</v>
      </c>
      <c r="Q593">
        <v>1.38</v>
      </c>
      <c r="R593" s="130" t="s">
        <v>3458</v>
      </c>
      <c r="S593">
        <v>65.17</v>
      </c>
      <c r="T593" s="130"/>
      <c r="U593">
        <v>724</v>
      </c>
      <c r="V593">
        <v>828</v>
      </c>
      <c r="W593">
        <v>-0.18</v>
      </c>
      <c r="X593" s="130"/>
    </row>
    <row r="594" spans="1:24" x14ac:dyDescent="0.25">
      <c r="A594" s="130" t="s">
        <v>2297</v>
      </c>
      <c r="B594">
        <v>592</v>
      </c>
      <c r="C594" s="130" t="s">
        <v>895</v>
      </c>
      <c r="D594" s="130" t="s">
        <v>6</v>
      </c>
      <c r="E594">
        <v>2.52</v>
      </c>
      <c r="F594">
        <v>3.28</v>
      </c>
      <c r="G594">
        <v>13887500</v>
      </c>
      <c r="H594">
        <v>35311</v>
      </c>
      <c r="I594">
        <v>0</v>
      </c>
      <c r="K594" s="130" t="s">
        <v>911</v>
      </c>
      <c r="M594" s="130" t="s">
        <v>911</v>
      </c>
      <c r="N594">
        <v>0</v>
      </c>
      <c r="O594">
        <v>8.8000000000000007</v>
      </c>
      <c r="P594">
        <v>20.21</v>
      </c>
      <c r="Q594">
        <v>6.96</v>
      </c>
      <c r="R594" s="130" t="s">
        <v>911</v>
      </c>
      <c r="S594">
        <v>38.67</v>
      </c>
      <c r="T594" s="130"/>
      <c r="X594" s="130"/>
    </row>
    <row r="595" spans="1:24" x14ac:dyDescent="0.25">
      <c r="A595" s="130" t="s">
        <v>239</v>
      </c>
      <c r="B595">
        <v>593</v>
      </c>
      <c r="C595" s="130" t="s">
        <v>895</v>
      </c>
      <c r="D595" s="130" t="s">
        <v>6</v>
      </c>
      <c r="E595">
        <v>32</v>
      </c>
      <c r="F595">
        <v>0</v>
      </c>
      <c r="G595">
        <v>19373500</v>
      </c>
      <c r="H595">
        <v>620673</v>
      </c>
      <c r="I595">
        <v>91624</v>
      </c>
      <c r="J595">
        <v>3.03</v>
      </c>
      <c r="K595" s="130" t="s">
        <v>2984</v>
      </c>
      <c r="M595" s="130" t="s">
        <v>924</v>
      </c>
      <c r="N595">
        <v>10.56</v>
      </c>
      <c r="O595">
        <v>83.42</v>
      </c>
      <c r="P595">
        <v>102.28</v>
      </c>
      <c r="Q595">
        <v>60.74</v>
      </c>
      <c r="R595" s="130" t="s">
        <v>3674</v>
      </c>
      <c r="S595">
        <v>34.33</v>
      </c>
      <c r="T595" s="130"/>
      <c r="U595">
        <v>5</v>
      </c>
      <c r="V595">
        <v>5</v>
      </c>
      <c r="X595" s="130"/>
    </row>
    <row r="596" spans="1:24" x14ac:dyDescent="0.25">
      <c r="A596" s="130" t="s">
        <v>238</v>
      </c>
      <c r="B596">
        <v>594</v>
      </c>
      <c r="C596" s="130" t="s">
        <v>892</v>
      </c>
      <c r="D596" s="130" t="s">
        <v>237</v>
      </c>
      <c r="E596">
        <v>0.01</v>
      </c>
      <c r="F596">
        <v>0</v>
      </c>
      <c r="G596">
        <v>0</v>
      </c>
      <c r="H596">
        <v>0</v>
      </c>
      <c r="I596">
        <v>160</v>
      </c>
      <c r="K596" s="130" t="s">
        <v>937</v>
      </c>
      <c r="L596">
        <v>0.18</v>
      </c>
      <c r="M596" s="130"/>
      <c r="N596">
        <v>0.01</v>
      </c>
      <c r="O596">
        <v>47.18</v>
      </c>
      <c r="P596">
        <v>51.82</v>
      </c>
      <c r="Q596">
        <v>33.19</v>
      </c>
      <c r="R596" s="130"/>
      <c r="S596">
        <v>69.16</v>
      </c>
      <c r="T596" s="130"/>
      <c r="X596" s="130"/>
    </row>
    <row r="597" spans="1:24" x14ac:dyDescent="0.25">
      <c r="A597" s="130" t="s">
        <v>236</v>
      </c>
      <c r="B597">
        <v>595</v>
      </c>
      <c r="C597" s="130" t="s">
        <v>901</v>
      </c>
      <c r="D597" s="130" t="s">
        <v>6</v>
      </c>
      <c r="E597">
        <v>8</v>
      </c>
      <c r="F597">
        <v>1.27</v>
      </c>
      <c r="G597">
        <v>65800</v>
      </c>
      <c r="H597">
        <v>521</v>
      </c>
      <c r="I597">
        <v>2144</v>
      </c>
      <c r="J597">
        <v>14.17</v>
      </c>
      <c r="K597" s="130" t="s">
        <v>3579</v>
      </c>
      <c r="M597" s="130" t="s">
        <v>913</v>
      </c>
      <c r="N597">
        <v>0.56000000000000005</v>
      </c>
      <c r="O597">
        <v>13.71</v>
      </c>
      <c r="P597">
        <v>23.24</v>
      </c>
      <c r="Q597">
        <v>9.98</v>
      </c>
      <c r="R597" s="130" t="s">
        <v>3563</v>
      </c>
      <c r="S597">
        <v>24.03</v>
      </c>
      <c r="T597" s="130"/>
      <c r="U597">
        <v>268</v>
      </c>
      <c r="V597">
        <v>291</v>
      </c>
      <c r="W597">
        <v>0.83</v>
      </c>
      <c r="X597" s="130"/>
    </row>
    <row r="598" spans="1:24" x14ac:dyDescent="0.25">
      <c r="A598" s="130" t="s">
        <v>2298</v>
      </c>
      <c r="B598">
        <v>596</v>
      </c>
      <c r="C598" s="130" t="s">
        <v>892</v>
      </c>
      <c r="D598" s="130" t="s">
        <v>95</v>
      </c>
      <c r="E598">
        <v>0.11</v>
      </c>
      <c r="F598">
        <v>0</v>
      </c>
      <c r="G598">
        <v>45359100</v>
      </c>
      <c r="H598">
        <v>4727</v>
      </c>
      <c r="I598">
        <v>2896</v>
      </c>
      <c r="K598" s="130" t="s">
        <v>3412</v>
      </c>
      <c r="M598" s="130"/>
      <c r="N598">
        <v>0</v>
      </c>
      <c r="O598">
        <v>11.04</v>
      </c>
      <c r="P598">
        <v>-18.7</v>
      </c>
      <c r="Q598">
        <v>17.36</v>
      </c>
      <c r="R598" s="130"/>
      <c r="S598">
        <v>62.28</v>
      </c>
      <c r="T598" s="130"/>
      <c r="X598" s="130"/>
    </row>
    <row r="599" spans="1:24" x14ac:dyDescent="0.25">
      <c r="A599" s="130" t="s">
        <v>235</v>
      </c>
      <c r="B599">
        <v>597</v>
      </c>
      <c r="C599" s="130" t="s">
        <v>901</v>
      </c>
      <c r="D599" s="130" t="s">
        <v>6</v>
      </c>
      <c r="E599">
        <v>4.34</v>
      </c>
      <c r="F599">
        <v>-0.91</v>
      </c>
      <c r="G599">
        <v>401000</v>
      </c>
      <c r="H599">
        <v>1748</v>
      </c>
      <c r="I599">
        <v>7052</v>
      </c>
      <c r="K599" s="130" t="s">
        <v>986</v>
      </c>
      <c r="M599" s="130"/>
      <c r="N599">
        <v>0</v>
      </c>
      <c r="O599">
        <v>-6.72</v>
      </c>
      <c r="P599">
        <v>-8.3699999999999992</v>
      </c>
      <c r="Q599">
        <v>2.76</v>
      </c>
      <c r="R599" s="130"/>
      <c r="S599">
        <v>74.260000000000005</v>
      </c>
      <c r="T599" s="130"/>
      <c r="X599" s="130"/>
    </row>
    <row r="600" spans="1:24" x14ac:dyDescent="0.25">
      <c r="A600" s="130" t="s">
        <v>234</v>
      </c>
      <c r="B600">
        <v>598</v>
      </c>
      <c r="C600" s="130" t="s">
        <v>892</v>
      </c>
      <c r="D600" s="130" t="s">
        <v>6</v>
      </c>
      <c r="E600">
        <v>33</v>
      </c>
      <c r="F600">
        <v>-0.75</v>
      </c>
      <c r="G600">
        <v>46200</v>
      </c>
      <c r="H600">
        <v>1525</v>
      </c>
      <c r="I600">
        <v>9900</v>
      </c>
      <c r="J600">
        <v>9.42</v>
      </c>
      <c r="K600" s="130" t="s">
        <v>1043</v>
      </c>
      <c r="M600" s="130" t="s">
        <v>893</v>
      </c>
      <c r="N600">
        <v>3.5</v>
      </c>
      <c r="O600">
        <v>4.87</v>
      </c>
      <c r="P600">
        <v>5.05</v>
      </c>
      <c r="Q600">
        <v>11.15</v>
      </c>
      <c r="R600" s="130" t="s">
        <v>1056</v>
      </c>
      <c r="S600">
        <v>57.38</v>
      </c>
      <c r="T600" s="130"/>
      <c r="U600">
        <v>533</v>
      </c>
      <c r="V600">
        <v>497</v>
      </c>
      <c r="W600">
        <v>1.21</v>
      </c>
      <c r="X600" s="130"/>
    </row>
    <row r="601" spans="1:24" x14ac:dyDescent="0.25">
      <c r="A601" s="130" t="s">
        <v>233</v>
      </c>
      <c r="B601">
        <v>599</v>
      </c>
      <c r="C601" s="130" t="s">
        <v>892</v>
      </c>
      <c r="D601" s="130" t="s">
        <v>6</v>
      </c>
      <c r="E601">
        <v>7.45</v>
      </c>
      <c r="F601">
        <v>-0.67</v>
      </c>
      <c r="G601">
        <v>3823300</v>
      </c>
      <c r="H601">
        <v>28594</v>
      </c>
      <c r="I601">
        <v>4805</v>
      </c>
      <c r="J601">
        <v>22.26</v>
      </c>
      <c r="K601" s="130" t="s">
        <v>3450</v>
      </c>
      <c r="M601" s="130" t="s">
        <v>914</v>
      </c>
      <c r="N601">
        <v>0.33</v>
      </c>
      <c r="O601">
        <v>17.54</v>
      </c>
      <c r="P601">
        <v>21.52</v>
      </c>
      <c r="Q601">
        <v>6.42</v>
      </c>
      <c r="R601" s="130" t="s">
        <v>976</v>
      </c>
      <c r="S601">
        <v>26.49</v>
      </c>
      <c r="T601" s="130"/>
      <c r="U601">
        <v>395</v>
      </c>
      <c r="V601">
        <v>358</v>
      </c>
      <c r="W601">
        <v>-0.2</v>
      </c>
      <c r="X601" s="130"/>
    </row>
    <row r="602" spans="1:24" x14ac:dyDescent="0.25">
      <c r="A602" s="130" t="s">
        <v>232</v>
      </c>
      <c r="B602">
        <v>600</v>
      </c>
      <c r="C602" s="130" t="s">
        <v>892</v>
      </c>
      <c r="D602" s="130" t="s">
        <v>6</v>
      </c>
      <c r="E602">
        <v>0.94</v>
      </c>
      <c r="F602">
        <v>-1.05</v>
      </c>
      <c r="G602">
        <v>60788700</v>
      </c>
      <c r="H602">
        <v>57414</v>
      </c>
      <c r="I602">
        <v>25709</v>
      </c>
      <c r="J602">
        <v>12.82</v>
      </c>
      <c r="K602" s="130" t="s">
        <v>1036</v>
      </c>
      <c r="M602" s="130" t="s">
        <v>921</v>
      </c>
      <c r="N602">
        <v>7.0000000000000007E-2</v>
      </c>
      <c r="O602">
        <v>6.13</v>
      </c>
      <c r="P602">
        <v>11.33</v>
      </c>
      <c r="Q602">
        <v>41.61</v>
      </c>
      <c r="R602" s="130" t="s">
        <v>922</v>
      </c>
      <c r="S602">
        <v>59.05</v>
      </c>
      <c r="T602" s="130"/>
      <c r="U602">
        <v>430</v>
      </c>
      <c r="V602">
        <v>511</v>
      </c>
      <c r="W602">
        <v>0.27</v>
      </c>
      <c r="X602" s="130"/>
    </row>
    <row r="603" spans="1:24" x14ac:dyDescent="0.25">
      <c r="A603" s="130" t="s">
        <v>231</v>
      </c>
      <c r="B603">
        <v>601</v>
      </c>
      <c r="C603" s="130" t="s">
        <v>892</v>
      </c>
      <c r="D603" s="130" t="s">
        <v>6</v>
      </c>
      <c r="E603">
        <v>3.3</v>
      </c>
      <c r="F603">
        <v>0</v>
      </c>
      <c r="G603">
        <v>1845200</v>
      </c>
      <c r="H603">
        <v>6062</v>
      </c>
      <c r="I603">
        <v>3630</v>
      </c>
      <c r="J603">
        <v>10</v>
      </c>
      <c r="K603" s="130" t="s">
        <v>916</v>
      </c>
      <c r="M603" s="130" t="s">
        <v>905</v>
      </c>
      <c r="N603">
        <v>0.33</v>
      </c>
      <c r="O603">
        <v>7.69</v>
      </c>
      <c r="P603">
        <v>9.4499999999999993</v>
      </c>
      <c r="Q603">
        <v>1.7</v>
      </c>
      <c r="R603" s="130" t="s">
        <v>2986</v>
      </c>
      <c r="S603">
        <v>54.87</v>
      </c>
      <c r="T603" s="130"/>
      <c r="U603">
        <v>406</v>
      </c>
      <c r="V603">
        <v>357</v>
      </c>
      <c r="W603">
        <v>0.32</v>
      </c>
      <c r="X603" s="130"/>
    </row>
    <row r="604" spans="1:24" x14ac:dyDescent="0.25">
      <c r="A604" s="130" t="s">
        <v>230</v>
      </c>
      <c r="B604">
        <v>602</v>
      </c>
      <c r="C604" s="130" t="s">
        <v>892</v>
      </c>
      <c r="D604" s="130" t="s">
        <v>6</v>
      </c>
      <c r="E604">
        <v>4.5199999999999996</v>
      </c>
      <c r="F604">
        <v>0.44</v>
      </c>
      <c r="G604">
        <v>6800</v>
      </c>
      <c r="H604">
        <v>31</v>
      </c>
      <c r="I604">
        <v>1356</v>
      </c>
      <c r="J604">
        <v>6.07</v>
      </c>
      <c r="K604" s="130" t="s">
        <v>3591</v>
      </c>
      <c r="M604" s="130"/>
      <c r="N604">
        <v>0.75</v>
      </c>
      <c r="O604">
        <v>12.48</v>
      </c>
      <c r="P604">
        <v>40.83</v>
      </c>
      <c r="Q604">
        <v>5.92</v>
      </c>
      <c r="R604" s="130" t="s">
        <v>3675</v>
      </c>
      <c r="S604">
        <v>22.19</v>
      </c>
      <c r="T604" s="130"/>
      <c r="U604">
        <v>39</v>
      </c>
      <c r="V604">
        <v>154</v>
      </c>
      <c r="W604">
        <v>-0.25</v>
      </c>
      <c r="X604" s="130"/>
    </row>
    <row r="605" spans="1:24" x14ac:dyDescent="0.25">
      <c r="A605" s="130" t="s">
        <v>229</v>
      </c>
      <c r="B605">
        <v>603</v>
      </c>
      <c r="C605" s="130" t="s">
        <v>901</v>
      </c>
      <c r="D605" s="130" t="s">
        <v>6</v>
      </c>
      <c r="E605">
        <v>402</v>
      </c>
      <c r="F605">
        <v>-0.5</v>
      </c>
      <c r="G605">
        <v>1200</v>
      </c>
      <c r="H605">
        <v>487</v>
      </c>
      <c r="I605">
        <v>40200</v>
      </c>
      <c r="J605">
        <v>27.51</v>
      </c>
      <c r="K605" s="130" t="s">
        <v>3450</v>
      </c>
      <c r="M605" s="130" t="s">
        <v>1079</v>
      </c>
      <c r="N605">
        <v>14.61</v>
      </c>
      <c r="O605">
        <v>14.88</v>
      </c>
      <c r="P605">
        <v>16.16</v>
      </c>
      <c r="Q605">
        <v>14.46</v>
      </c>
      <c r="R605" s="130" t="s">
        <v>3586</v>
      </c>
      <c r="S605">
        <v>4.2300000000000004</v>
      </c>
      <c r="T605" s="130"/>
      <c r="U605">
        <v>525</v>
      </c>
      <c r="V605">
        <v>449</v>
      </c>
      <c r="W605">
        <v>2.64</v>
      </c>
      <c r="X605" s="130"/>
    </row>
    <row r="606" spans="1:24" x14ac:dyDescent="0.25">
      <c r="A606" s="130" t="s">
        <v>228</v>
      </c>
      <c r="B606">
        <v>604</v>
      </c>
      <c r="C606" s="130" t="s">
        <v>892</v>
      </c>
      <c r="D606" s="130" t="s">
        <v>6</v>
      </c>
      <c r="E606">
        <v>5.35</v>
      </c>
      <c r="F606">
        <v>-0.93</v>
      </c>
      <c r="G606">
        <v>8034800</v>
      </c>
      <c r="H606">
        <v>43018</v>
      </c>
      <c r="I606">
        <v>11613</v>
      </c>
      <c r="J606">
        <v>17.329999999999998</v>
      </c>
      <c r="K606" s="130" t="s">
        <v>2959</v>
      </c>
      <c r="M606" s="130" t="s">
        <v>1003</v>
      </c>
      <c r="N606">
        <v>0.31</v>
      </c>
      <c r="O606">
        <v>6.86</v>
      </c>
      <c r="P606">
        <v>17</v>
      </c>
      <c r="Q606">
        <v>4.28</v>
      </c>
      <c r="R606" s="130" t="s">
        <v>2120</v>
      </c>
      <c r="S606">
        <v>18.66</v>
      </c>
      <c r="T606" s="130"/>
      <c r="U606">
        <v>386</v>
      </c>
      <c r="V606">
        <v>542</v>
      </c>
      <c r="W606">
        <v>-0.86</v>
      </c>
      <c r="X606" s="130"/>
    </row>
    <row r="607" spans="1:24" x14ac:dyDescent="0.25">
      <c r="A607" s="130" t="s">
        <v>227</v>
      </c>
      <c r="B607">
        <v>605</v>
      </c>
      <c r="C607" s="130" t="s">
        <v>892</v>
      </c>
      <c r="D607" s="130" t="s">
        <v>6</v>
      </c>
      <c r="E607">
        <v>2.08</v>
      </c>
      <c r="F607">
        <v>2.97</v>
      </c>
      <c r="G607">
        <v>9126600</v>
      </c>
      <c r="H607">
        <v>18888</v>
      </c>
      <c r="I607">
        <v>1471</v>
      </c>
      <c r="J607">
        <v>12.52</v>
      </c>
      <c r="K607" s="130" t="s">
        <v>3477</v>
      </c>
      <c r="M607" s="130" t="s">
        <v>891</v>
      </c>
      <c r="N607">
        <v>0.17</v>
      </c>
      <c r="O607">
        <v>4.0999999999999996</v>
      </c>
      <c r="P607">
        <v>7.01</v>
      </c>
      <c r="Q607">
        <v>1.72</v>
      </c>
      <c r="R607" s="130" t="s">
        <v>2746</v>
      </c>
      <c r="S607">
        <v>63.56</v>
      </c>
      <c r="T607" s="130"/>
      <c r="U607">
        <v>545</v>
      </c>
      <c r="V607">
        <v>598</v>
      </c>
      <c r="W607">
        <v>0.57999999999999996</v>
      </c>
      <c r="X607" s="130"/>
    </row>
    <row r="608" spans="1:24" x14ac:dyDescent="0.25">
      <c r="A608" s="130" t="s">
        <v>3538</v>
      </c>
      <c r="B608">
        <v>606</v>
      </c>
      <c r="C608" s="130" t="s">
        <v>895</v>
      </c>
      <c r="D608" s="130" t="s">
        <v>6</v>
      </c>
      <c r="E608">
        <v>5.6</v>
      </c>
      <c r="F608">
        <v>0</v>
      </c>
      <c r="G608">
        <v>6157800</v>
      </c>
      <c r="H608">
        <v>34425</v>
      </c>
      <c r="I608">
        <v>0</v>
      </c>
      <c r="K608" s="130" t="s">
        <v>911</v>
      </c>
      <c r="M608" s="130" t="s">
        <v>911</v>
      </c>
      <c r="N608">
        <v>0</v>
      </c>
      <c r="O608">
        <v>7.61</v>
      </c>
      <c r="P608">
        <v>11.53</v>
      </c>
      <c r="Q608">
        <v>4.0599999999999996</v>
      </c>
      <c r="R608" s="130" t="s">
        <v>911</v>
      </c>
      <c r="S608">
        <v>47.09</v>
      </c>
      <c r="T608" s="130"/>
      <c r="X608" s="130"/>
    </row>
    <row r="609" spans="1:24" x14ac:dyDescent="0.25">
      <c r="A609" s="130" t="s">
        <v>226</v>
      </c>
      <c r="B609">
        <v>607</v>
      </c>
      <c r="C609" s="130" t="s">
        <v>892</v>
      </c>
      <c r="D609" s="130" t="s">
        <v>6</v>
      </c>
      <c r="E609">
        <v>8.4499999999999993</v>
      </c>
      <c r="F609">
        <v>-1.17</v>
      </c>
      <c r="G609">
        <v>86400</v>
      </c>
      <c r="H609">
        <v>731</v>
      </c>
      <c r="I609">
        <v>2727</v>
      </c>
      <c r="J609">
        <v>25.35</v>
      </c>
      <c r="K609" s="130" t="s">
        <v>3669</v>
      </c>
      <c r="M609" s="130" t="s">
        <v>932</v>
      </c>
      <c r="N609">
        <v>0.33</v>
      </c>
      <c r="O609">
        <v>13.12</v>
      </c>
      <c r="P609">
        <v>16.95</v>
      </c>
      <c r="Q609">
        <v>7.89</v>
      </c>
      <c r="R609" s="130" t="s">
        <v>3509</v>
      </c>
      <c r="S609">
        <v>25.5</v>
      </c>
      <c r="T609" s="130"/>
      <c r="U609">
        <v>489</v>
      </c>
      <c r="V609">
        <v>455</v>
      </c>
      <c r="W609">
        <v>2.65</v>
      </c>
      <c r="X609" s="130"/>
    </row>
    <row r="610" spans="1:24" x14ac:dyDescent="0.25">
      <c r="A610" s="130" t="s">
        <v>225</v>
      </c>
      <c r="B610">
        <v>608</v>
      </c>
      <c r="C610" s="130" t="s">
        <v>892</v>
      </c>
      <c r="D610" s="130" t="s">
        <v>6</v>
      </c>
      <c r="E610">
        <v>5.75</v>
      </c>
      <c r="F610">
        <v>-0.86</v>
      </c>
      <c r="G610">
        <v>1700</v>
      </c>
      <c r="H610">
        <v>10</v>
      </c>
      <c r="I610">
        <v>2494</v>
      </c>
      <c r="J610">
        <v>27.38</v>
      </c>
      <c r="K610" s="130" t="s">
        <v>963</v>
      </c>
      <c r="M610" s="130" t="s">
        <v>945</v>
      </c>
      <c r="N610">
        <v>0.21</v>
      </c>
      <c r="O610">
        <v>4.24</v>
      </c>
      <c r="P610">
        <v>3.76</v>
      </c>
      <c r="Q610">
        <v>6.77</v>
      </c>
      <c r="R610" s="130" t="s">
        <v>1004</v>
      </c>
      <c r="S610">
        <v>30.16</v>
      </c>
      <c r="T610" s="130"/>
      <c r="U610">
        <v>850</v>
      </c>
      <c r="V610">
        <v>800</v>
      </c>
      <c r="W610">
        <v>-0.27</v>
      </c>
      <c r="X610" s="130"/>
    </row>
    <row r="611" spans="1:24" x14ac:dyDescent="0.25">
      <c r="A611" s="130" t="s">
        <v>224</v>
      </c>
      <c r="B611">
        <v>609</v>
      </c>
      <c r="C611" s="130" t="s">
        <v>892</v>
      </c>
      <c r="D611" s="130" t="s">
        <v>6</v>
      </c>
      <c r="E611">
        <v>24.2</v>
      </c>
      <c r="F611">
        <v>-0.82</v>
      </c>
      <c r="G611">
        <v>1229800</v>
      </c>
      <c r="H611">
        <v>29788</v>
      </c>
      <c r="I611">
        <v>20506</v>
      </c>
      <c r="J611">
        <v>27.69</v>
      </c>
      <c r="K611" s="130" t="s">
        <v>3624</v>
      </c>
      <c r="M611" s="130" t="s">
        <v>1029</v>
      </c>
      <c r="N611">
        <v>0.87</v>
      </c>
      <c r="O611">
        <v>9.08</v>
      </c>
      <c r="P611">
        <v>21.72</v>
      </c>
      <c r="Q611">
        <v>2.3199999999999998</v>
      </c>
      <c r="R611" s="130" t="s">
        <v>3370</v>
      </c>
      <c r="S611">
        <v>20.3</v>
      </c>
      <c r="T611" s="130"/>
      <c r="U611">
        <v>456</v>
      </c>
      <c r="V611">
        <v>591</v>
      </c>
      <c r="W611">
        <v>2.0099999999999998</v>
      </c>
      <c r="X611" s="130"/>
    </row>
    <row r="612" spans="1:24" x14ac:dyDescent="0.25">
      <c r="A612" s="130" t="s">
        <v>223</v>
      </c>
      <c r="B612">
        <v>610</v>
      </c>
      <c r="C612" s="130" t="s">
        <v>892</v>
      </c>
      <c r="D612" s="130" t="s">
        <v>6</v>
      </c>
      <c r="E612">
        <v>2</v>
      </c>
      <c r="F612">
        <v>0</v>
      </c>
      <c r="G612">
        <v>3854500</v>
      </c>
      <c r="H612">
        <v>7732</v>
      </c>
      <c r="I612">
        <v>3200</v>
      </c>
      <c r="J612">
        <v>15.42</v>
      </c>
      <c r="K612" s="130" t="s">
        <v>991</v>
      </c>
      <c r="M612" s="130" t="s">
        <v>899</v>
      </c>
      <c r="N612">
        <v>0.13</v>
      </c>
      <c r="O612">
        <v>2.54</v>
      </c>
      <c r="P612">
        <v>3.68</v>
      </c>
      <c r="Q612">
        <v>1.93</v>
      </c>
      <c r="R612" s="130" t="s">
        <v>2664</v>
      </c>
      <c r="S612">
        <v>66.55</v>
      </c>
      <c r="T612" s="130"/>
      <c r="U612">
        <v>702</v>
      </c>
      <c r="V612">
        <v>724</v>
      </c>
      <c r="W612">
        <v>-1.57</v>
      </c>
      <c r="X612" s="130"/>
    </row>
    <row r="613" spans="1:24" x14ac:dyDescent="0.25">
      <c r="A613" s="130" t="s">
        <v>222</v>
      </c>
      <c r="B613">
        <v>611</v>
      </c>
      <c r="C613" s="130" t="s">
        <v>892</v>
      </c>
      <c r="D613" s="130" t="s">
        <v>95</v>
      </c>
      <c r="E613">
        <v>0.54</v>
      </c>
      <c r="F613">
        <v>3.85</v>
      </c>
      <c r="G613">
        <v>416668300</v>
      </c>
      <c r="H613">
        <v>211759</v>
      </c>
      <c r="I613">
        <v>5912</v>
      </c>
      <c r="K613" s="130" t="s">
        <v>3092</v>
      </c>
      <c r="L613">
        <v>0.77</v>
      </c>
      <c r="M613" s="130"/>
      <c r="N613">
        <v>0</v>
      </c>
      <c r="O613">
        <v>-6.39</v>
      </c>
      <c r="P613">
        <v>-13.81</v>
      </c>
      <c r="Q613">
        <v>-295.2</v>
      </c>
      <c r="R613" s="130"/>
      <c r="S613">
        <v>69.239999999999995</v>
      </c>
      <c r="T613" s="130"/>
      <c r="X613" s="130"/>
    </row>
    <row r="614" spans="1:24" x14ac:dyDescent="0.25">
      <c r="A614" s="130" t="s">
        <v>221</v>
      </c>
      <c r="B614">
        <v>612</v>
      </c>
      <c r="C614" s="130" t="s">
        <v>892</v>
      </c>
      <c r="D614" s="130" t="s">
        <v>6</v>
      </c>
      <c r="E614">
        <v>7.85</v>
      </c>
      <c r="F614">
        <v>0</v>
      </c>
      <c r="G614">
        <v>1146500</v>
      </c>
      <c r="H614">
        <v>9000</v>
      </c>
      <c r="I614">
        <v>4773</v>
      </c>
      <c r="J614">
        <v>24.04</v>
      </c>
      <c r="K614" s="130" t="s">
        <v>3676</v>
      </c>
      <c r="M614" s="130" t="s">
        <v>917</v>
      </c>
      <c r="N614">
        <v>0.33</v>
      </c>
      <c r="O614">
        <v>25.23</v>
      </c>
      <c r="P614">
        <v>27.89</v>
      </c>
      <c r="Q614">
        <v>14.79</v>
      </c>
      <c r="R614" s="130" t="s">
        <v>3433</v>
      </c>
      <c r="S614">
        <v>62.22</v>
      </c>
      <c r="T614" s="130"/>
      <c r="U614">
        <v>372</v>
      </c>
      <c r="V614">
        <v>334</v>
      </c>
      <c r="W614">
        <v>0.69</v>
      </c>
      <c r="X614" s="130"/>
    </row>
    <row r="615" spans="1:24" x14ac:dyDescent="0.25">
      <c r="A615" s="130" t="s">
        <v>220</v>
      </c>
      <c r="B615">
        <v>613</v>
      </c>
      <c r="C615" s="130" t="s">
        <v>892</v>
      </c>
      <c r="D615" s="130" t="s">
        <v>6</v>
      </c>
      <c r="E615">
        <v>2.38</v>
      </c>
      <c r="F615">
        <v>-0.83</v>
      </c>
      <c r="G615">
        <v>222900</v>
      </c>
      <c r="H615">
        <v>534</v>
      </c>
      <c r="I615">
        <v>2380</v>
      </c>
      <c r="K615" s="130" t="s">
        <v>2163</v>
      </c>
      <c r="L615">
        <v>0.87</v>
      </c>
      <c r="M615" s="130" t="s">
        <v>921</v>
      </c>
      <c r="N615">
        <v>0</v>
      </c>
      <c r="O615">
        <v>0.61</v>
      </c>
      <c r="P615">
        <v>-0.37</v>
      </c>
      <c r="Q615">
        <v>1.1100000000000001</v>
      </c>
      <c r="R615" s="130" t="s">
        <v>3439</v>
      </c>
      <c r="S615">
        <v>41.02</v>
      </c>
      <c r="T615" s="130"/>
      <c r="X615" s="130"/>
    </row>
    <row r="616" spans="1:24" x14ac:dyDescent="0.25">
      <c r="A616" s="130" t="s">
        <v>219</v>
      </c>
      <c r="B616">
        <v>614</v>
      </c>
      <c r="C616" s="130" t="s">
        <v>892</v>
      </c>
      <c r="D616" s="130" t="s">
        <v>6</v>
      </c>
      <c r="E616">
        <v>1.49</v>
      </c>
      <c r="F616">
        <v>-1.97</v>
      </c>
      <c r="G616">
        <v>75798300</v>
      </c>
      <c r="H616">
        <v>115331</v>
      </c>
      <c r="I616">
        <v>1192</v>
      </c>
      <c r="J616">
        <v>24.48</v>
      </c>
      <c r="K616" s="130" t="s">
        <v>3380</v>
      </c>
      <c r="M616" s="130" t="s">
        <v>909</v>
      </c>
      <c r="N616">
        <v>0.06</v>
      </c>
      <c r="O616">
        <v>6.76</v>
      </c>
      <c r="P616">
        <v>5.61</v>
      </c>
      <c r="Q616">
        <v>3.93</v>
      </c>
      <c r="R616" s="130" t="s">
        <v>3385</v>
      </c>
      <c r="S616">
        <v>48.2</v>
      </c>
      <c r="T616" s="130"/>
      <c r="U616">
        <v>761</v>
      </c>
      <c r="V616">
        <v>641</v>
      </c>
      <c r="W616">
        <v>-9.9499999999999993</v>
      </c>
      <c r="X616" s="130"/>
    </row>
    <row r="617" spans="1:24" x14ac:dyDescent="0.25">
      <c r="A617" s="130" t="s">
        <v>218</v>
      </c>
      <c r="B617">
        <v>615</v>
      </c>
      <c r="C617" s="130" t="s">
        <v>892</v>
      </c>
      <c r="D617" s="130" t="s">
        <v>6</v>
      </c>
      <c r="E617">
        <v>4.22</v>
      </c>
      <c r="F617">
        <v>0.96</v>
      </c>
      <c r="G617">
        <v>1194200</v>
      </c>
      <c r="H617">
        <v>5029</v>
      </c>
      <c r="I617">
        <v>1738</v>
      </c>
      <c r="J617">
        <v>27.84</v>
      </c>
      <c r="K617" s="130" t="s">
        <v>933</v>
      </c>
      <c r="M617" s="130" t="s">
        <v>921</v>
      </c>
      <c r="N617">
        <v>0.15</v>
      </c>
      <c r="O617">
        <v>5.55</v>
      </c>
      <c r="P617">
        <v>5.86</v>
      </c>
      <c r="Q617">
        <v>6.49</v>
      </c>
      <c r="R617" s="130" t="s">
        <v>1017</v>
      </c>
      <c r="S617">
        <v>40.57</v>
      </c>
      <c r="T617" s="130"/>
      <c r="U617">
        <v>790</v>
      </c>
      <c r="V617">
        <v>749</v>
      </c>
      <c r="W617">
        <v>0.31</v>
      </c>
      <c r="X617" s="130"/>
    </row>
    <row r="618" spans="1:24" x14ac:dyDescent="0.25">
      <c r="A618" s="130" t="s">
        <v>217</v>
      </c>
      <c r="B618">
        <v>616</v>
      </c>
      <c r="C618" s="130" t="s">
        <v>892</v>
      </c>
      <c r="D618" s="130" t="s">
        <v>6</v>
      </c>
      <c r="E618">
        <v>18.399999999999999</v>
      </c>
      <c r="F618">
        <v>0</v>
      </c>
      <c r="G618">
        <v>12813500</v>
      </c>
      <c r="H618">
        <v>235706</v>
      </c>
      <c r="I618">
        <v>29042</v>
      </c>
      <c r="J618">
        <v>7.36</v>
      </c>
      <c r="K618" s="130" t="s">
        <v>3271</v>
      </c>
      <c r="M618" s="130" t="s">
        <v>894</v>
      </c>
      <c r="N618">
        <v>2.5</v>
      </c>
      <c r="O618">
        <v>19.760000000000002</v>
      </c>
      <c r="P618">
        <v>28.77</v>
      </c>
      <c r="Q618">
        <v>9.5500000000000007</v>
      </c>
      <c r="R618" s="130" t="s">
        <v>3471</v>
      </c>
      <c r="S618">
        <v>39.69</v>
      </c>
      <c r="T618" s="130"/>
      <c r="U618">
        <v>89</v>
      </c>
      <c r="V618">
        <v>82</v>
      </c>
      <c r="W618">
        <v>0.09</v>
      </c>
      <c r="X618" s="130"/>
    </row>
    <row r="619" spans="1:24" x14ac:dyDescent="0.25">
      <c r="A619" s="130" t="s">
        <v>216</v>
      </c>
      <c r="B619">
        <v>617</v>
      </c>
      <c r="C619" s="130" t="s">
        <v>892</v>
      </c>
      <c r="D619" s="130" t="s">
        <v>6</v>
      </c>
      <c r="E619">
        <v>18.2</v>
      </c>
      <c r="F619">
        <v>-3.7</v>
      </c>
      <c r="G619">
        <v>4100</v>
      </c>
      <c r="H619">
        <v>72</v>
      </c>
      <c r="I619">
        <v>3717</v>
      </c>
      <c r="J619">
        <v>49.1</v>
      </c>
      <c r="K619" s="130" t="s">
        <v>3504</v>
      </c>
      <c r="M619" s="130" t="s">
        <v>958</v>
      </c>
      <c r="N619">
        <v>0.37</v>
      </c>
      <c r="O619">
        <v>4.6900000000000004</v>
      </c>
      <c r="P619">
        <v>8.0399999999999991</v>
      </c>
      <c r="Q619">
        <v>8.0500000000000007</v>
      </c>
      <c r="R619" s="130"/>
      <c r="S619">
        <v>1.49</v>
      </c>
      <c r="T619" s="130"/>
      <c r="U619">
        <v>830</v>
      </c>
      <c r="V619">
        <v>900</v>
      </c>
      <c r="W619">
        <v>0.05</v>
      </c>
      <c r="X619" s="130"/>
    </row>
    <row r="620" spans="1:24" x14ac:dyDescent="0.25">
      <c r="A620" s="130" t="s">
        <v>215</v>
      </c>
      <c r="B620">
        <v>618</v>
      </c>
      <c r="C620" s="130" t="s">
        <v>901</v>
      </c>
      <c r="D620" s="130" t="s">
        <v>6</v>
      </c>
      <c r="E620">
        <v>6.1</v>
      </c>
      <c r="F620">
        <v>-0.81</v>
      </c>
      <c r="G620">
        <v>244200</v>
      </c>
      <c r="H620">
        <v>1492</v>
      </c>
      <c r="I620">
        <v>2013</v>
      </c>
      <c r="J620">
        <v>8.0299999999999994</v>
      </c>
      <c r="K620" s="130" t="s">
        <v>987</v>
      </c>
      <c r="M620" s="130" t="s">
        <v>894</v>
      </c>
      <c r="N620">
        <v>0.76</v>
      </c>
      <c r="O620">
        <v>11.56</v>
      </c>
      <c r="P620">
        <v>12.5</v>
      </c>
      <c r="Q620">
        <v>6.28</v>
      </c>
      <c r="R620" s="130" t="s">
        <v>3485</v>
      </c>
      <c r="S620">
        <v>44.39</v>
      </c>
      <c r="T620" s="130"/>
      <c r="U620">
        <v>284</v>
      </c>
      <c r="V620">
        <v>207</v>
      </c>
      <c r="W620">
        <v>-0.11</v>
      </c>
      <c r="X620" s="130"/>
    </row>
    <row r="621" spans="1:24" x14ac:dyDescent="0.25">
      <c r="A621" s="130" t="s">
        <v>214</v>
      </c>
      <c r="B621">
        <v>619</v>
      </c>
      <c r="C621" s="130" t="s">
        <v>892</v>
      </c>
      <c r="D621" s="130" t="s">
        <v>6</v>
      </c>
      <c r="E621">
        <v>35.5</v>
      </c>
      <c r="F621">
        <v>2.16</v>
      </c>
      <c r="G621">
        <v>7217000</v>
      </c>
      <c r="H621">
        <v>254776</v>
      </c>
      <c r="I621">
        <v>41362</v>
      </c>
      <c r="J621">
        <v>10.6</v>
      </c>
      <c r="K621" s="130" t="s">
        <v>918</v>
      </c>
      <c r="M621" s="130" t="s">
        <v>961</v>
      </c>
      <c r="N621">
        <v>3.35</v>
      </c>
      <c r="O621">
        <v>4.9000000000000004</v>
      </c>
      <c r="P621">
        <v>5.53</v>
      </c>
      <c r="Q621">
        <v>37.04</v>
      </c>
      <c r="R621" s="130" t="s">
        <v>3592</v>
      </c>
      <c r="S621">
        <v>75.290000000000006</v>
      </c>
      <c r="T621" s="130"/>
      <c r="U621">
        <v>542</v>
      </c>
      <c r="V621">
        <v>526</v>
      </c>
      <c r="W621">
        <v>0.55000000000000004</v>
      </c>
      <c r="X621" s="130"/>
    </row>
    <row r="622" spans="1:24" x14ac:dyDescent="0.25">
      <c r="A622" s="130" t="s">
        <v>213</v>
      </c>
      <c r="B622">
        <v>620</v>
      </c>
      <c r="C622" s="130" t="s">
        <v>901</v>
      </c>
      <c r="D622" s="130" t="s">
        <v>6</v>
      </c>
      <c r="E622">
        <v>1.5</v>
      </c>
      <c r="F622">
        <v>3.45</v>
      </c>
      <c r="G622">
        <v>29134300</v>
      </c>
      <c r="H622">
        <v>44018</v>
      </c>
      <c r="I622">
        <v>1922</v>
      </c>
      <c r="K622" s="130" t="s">
        <v>964</v>
      </c>
      <c r="M622" s="130"/>
      <c r="N622">
        <v>0</v>
      </c>
      <c r="O622">
        <v>-0.28999999999999998</v>
      </c>
      <c r="P622">
        <v>-1.2</v>
      </c>
      <c r="Q622">
        <v>0.2</v>
      </c>
      <c r="R622" s="130"/>
      <c r="S622">
        <v>58.46</v>
      </c>
      <c r="T622" s="130"/>
      <c r="X622" s="130"/>
    </row>
    <row r="623" spans="1:24" x14ac:dyDescent="0.25">
      <c r="A623" s="130" t="s">
        <v>212</v>
      </c>
      <c r="B623">
        <v>621</v>
      </c>
      <c r="C623" s="130" t="s">
        <v>892</v>
      </c>
      <c r="D623" s="130" t="s">
        <v>6</v>
      </c>
      <c r="E623">
        <v>36.75</v>
      </c>
      <c r="F623">
        <v>0.68</v>
      </c>
      <c r="G623">
        <v>30100</v>
      </c>
      <c r="H623">
        <v>1100</v>
      </c>
      <c r="I623">
        <v>21488</v>
      </c>
      <c r="J623">
        <v>11.59</v>
      </c>
      <c r="K623" s="130" t="s">
        <v>3632</v>
      </c>
      <c r="M623" s="130" t="s">
        <v>1027</v>
      </c>
      <c r="N623">
        <v>3.17</v>
      </c>
      <c r="O623">
        <v>18.34</v>
      </c>
      <c r="P623">
        <v>18.07</v>
      </c>
      <c r="Q623">
        <v>16.39</v>
      </c>
      <c r="R623" s="130" t="s">
        <v>3677</v>
      </c>
      <c r="S623">
        <v>7.56</v>
      </c>
      <c r="T623" s="130"/>
      <c r="U623">
        <v>259</v>
      </c>
      <c r="V623">
        <v>178</v>
      </c>
      <c r="W623">
        <v>-5.1100000000000003</v>
      </c>
      <c r="X623" s="130"/>
    </row>
    <row r="624" spans="1:24" x14ac:dyDescent="0.25">
      <c r="A624" s="130" t="s">
        <v>211</v>
      </c>
      <c r="B624">
        <v>622</v>
      </c>
      <c r="C624" s="130" t="s">
        <v>892</v>
      </c>
      <c r="D624" s="130" t="s">
        <v>6</v>
      </c>
      <c r="E624">
        <v>4.5</v>
      </c>
      <c r="F624">
        <v>0.45</v>
      </c>
      <c r="G624">
        <v>25300</v>
      </c>
      <c r="H624">
        <v>114</v>
      </c>
      <c r="I624">
        <v>475</v>
      </c>
      <c r="K624" s="130" t="s">
        <v>1054</v>
      </c>
      <c r="M624" s="130"/>
      <c r="N624">
        <v>0</v>
      </c>
      <c r="O624">
        <v>1.46</v>
      </c>
      <c r="P624">
        <v>-0.55000000000000004</v>
      </c>
      <c r="Q624">
        <v>-1.77</v>
      </c>
      <c r="R624" s="130"/>
      <c r="S624">
        <v>68.52</v>
      </c>
      <c r="T624" s="130"/>
      <c r="X624" s="130"/>
    </row>
    <row r="625" spans="1:24" x14ac:dyDescent="0.25">
      <c r="A625" s="130" t="s">
        <v>210</v>
      </c>
      <c r="B625">
        <v>623</v>
      </c>
      <c r="C625" s="130" t="s">
        <v>892</v>
      </c>
      <c r="D625" s="130" t="s">
        <v>6</v>
      </c>
      <c r="E625">
        <v>1.8</v>
      </c>
      <c r="F625">
        <v>0</v>
      </c>
      <c r="G625">
        <v>61228900</v>
      </c>
      <c r="H625">
        <v>114973</v>
      </c>
      <c r="I625">
        <v>1374</v>
      </c>
      <c r="K625" s="130" t="s">
        <v>979</v>
      </c>
      <c r="M625" s="130"/>
      <c r="N625">
        <v>0</v>
      </c>
      <c r="O625">
        <v>2.08</v>
      </c>
      <c r="P625">
        <v>-1.72</v>
      </c>
      <c r="Q625">
        <v>-1.46</v>
      </c>
      <c r="R625" s="130"/>
      <c r="S625">
        <v>62.99</v>
      </c>
      <c r="T625" s="130"/>
      <c r="X625" s="130"/>
    </row>
    <row r="626" spans="1:24" x14ac:dyDescent="0.25">
      <c r="A626" s="130" t="s">
        <v>209</v>
      </c>
      <c r="B626">
        <v>624</v>
      </c>
      <c r="C626" s="130" t="s">
        <v>892</v>
      </c>
      <c r="D626" s="130" t="s">
        <v>6</v>
      </c>
      <c r="E626">
        <v>29</v>
      </c>
      <c r="F626">
        <v>0</v>
      </c>
      <c r="G626">
        <v>0</v>
      </c>
      <c r="H626">
        <v>0</v>
      </c>
      <c r="I626">
        <v>305</v>
      </c>
      <c r="J626">
        <v>25.6</v>
      </c>
      <c r="K626" s="130" t="s">
        <v>991</v>
      </c>
      <c r="L626">
        <v>0.25</v>
      </c>
      <c r="M626" s="130" t="s">
        <v>958</v>
      </c>
      <c r="N626">
        <v>1.1299999999999999</v>
      </c>
      <c r="O626">
        <v>2.2200000000000002</v>
      </c>
      <c r="P626">
        <v>2.25</v>
      </c>
      <c r="Q626">
        <v>1.96</v>
      </c>
      <c r="R626" s="130" t="s">
        <v>2164</v>
      </c>
      <c r="S626">
        <v>25.99</v>
      </c>
      <c r="T626" s="130"/>
      <c r="U626">
        <v>866</v>
      </c>
      <c r="V626">
        <v>873</v>
      </c>
      <c r="W626">
        <v>6.19</v>
      </c>
      <c r="X626" s="130"/>
    </row>
    <row r="627" spans="1:24" x14ac:dyDescent="0.25">
      <c r="A627" s="130" t="s">
        <v>208</v>
      </c>
      <c r="B627">
        <v>625</v>
      </c>
      <c r="C627" s="130" t="s">
        <v>892</v>
      </c>
      <c r="D627" s="130" t="s">
        <v>6</v>
      </c>
      <c r="E627">
        <v>4.38</v>
      </c>
      <c r="F627">
        <v>0.46</v>
      </c>
      <c r="G627">
        <v>939200</v>
      </c>
      <c r="H627">
        <v>4112</v>
      </c>
      <c r="I627">
        <v>2790</v>
      </c>
      <c r="J627">
        <v>17.57</v>
      </c>
      <c r="K627" s="130" t="s">
        <v>2299</v>
      </c>
      <c r="M627" s="130" t="s">
        <v>891</v>
      </c>
      <c r="N627">
        <v>0.25</v>
      </c>
      <c r="O627">
        <v>10.29</v>
      </c>
      <c r="P627">
        <v>20.03</v>
      </c>
      <c r="Q627">
        <v>7.53</v>
      </c>
      <c r="R627" s="130"/>
      <c r="S627">
        <v>36.39</v>
      </c>
      <c r="T627" s="130"/>
      <c r="U627">
        <v>350</v>
      </c>
      <c r="V627">
        <v>429</v>
      </c>
      <c r="W627">
        <v>2.19</v>
      </c>
      <c r="X627" s="130"/>
    </row>
    <row r="628" spans="1:24" x14ac:dyDescent="0.25">
      <c r="A628" s="130" t="s">
        <v>207</v>
      </c>
      <c r="B628">
        <v>626</v>
      </c>
      <c r="C628" s="130" t="s">
        <v>892</v>
      </c>
      <c r="D628" s="130" t="s">
        <v>6</v>
      </c>
      <c r="E628">
        <v>3.4</v>
      </c>
      <c r="F628">
        <v>0</v>
      </c>
      <c r="G628">
        <v>2864600</v>
      </c>
      <c r="H628">
        <v>9720</v>
      </c>
      <c r="I628">
        <v>2312</v>
      </c>
      <c r="J628">
        <v>25.46</v>
      </c>
      <c r="K628" s="130" t="s">
        <v>3367</v>
      </c>
      <c r="M628" s="130" t="s">
        <v>891</v>
      </c>
      <c r="N628">
        <v>0.13</v>
      </c>
      <c r="O628">
        <v>5.93</v>
      </c>
      <c r="P628">
        <v>9.7799999999999994</v>
      </c>
      <c r="Q628">
        <v>5.0999999999999996</v>
      </c>
      <c r="R628" s="130" t="s">
        <v>3549</v>
      </c>
      <c r="S628">
        <v>54.01</v>
      </c>
      <c r="T628" s="130"/>
      <c r="U628">
        <v>651</v>
      </c>
      <c r="V628">
        <v>699</v>
      </c>
      <c r="W628">
        <v>13.4</v>
      </c>
      <c r="X628" s="130"/>
    </row>
    <row r="629" spans="1:24" x14ac:dyDescent="0.25">
      <c r="A629" s="130" t="s">
        <v>206</v>
      </c>
      <c r="B629">
        <v>627</v>
      </c>
      <c r="C629" s="130" t="s">
        <v>892</v>
      </c>
      <c r="D629" s="130" t="s">
        <v>6</v>
      </c>
      <c r="E629">
        <v>4.3600000000000003</v>
      </c>
      <c r="F629">
        <v>-2.2400000000000002</v>
      </c>
      <c r="G629">
        <v>5519100</v>
      </c>
      <c r="H629">
        <v>24228</v>
      </c>
      <c r="I629">
        <v>24449</v>
      </c>
      <c r="J629">
        <v>10.33</v>
      </c>
      <c r="K629" s="130" t="s">
        <v>3595</v>
      </c>
      <c r="M629" s="130" t="s">
        <v>891</v>
      </c>
      <c r="N629">
        <v>0.42</v>
      </c>
      <c r="O629">
        <v>12.57</v>
      </c>
      <c r="P629">
        <v>21.98</v>
      </c>
      <c r="Q629">
        <v>5.18</v>
      </c>
      <c r="R629" s="130" t="s">
        <v>944</v>
      </c>
      <c r="S629">
        <v>15.16</v>
      </c>
      <c r="T629" s="130"/>
      <c r="U629">
        <v>188</v>
      </c>
      <c r="V629">
        <v>228</v>
      </c>
      <c r="W629">
        <v>-0.34</v>
      </c>
      <c r="X629" s="130"/>
    </row>
    <row r="630" spans="1:24" x14ac:dyDescent="0.25">
      <c r="A630" s="130" t="s">
        <v>205</v>
      </c>
      <c r="B630">
        <v>628</v>
      </c>
      <c r="C630" s="130" t="s">
        <v>901</v>
      </c>
      <c r="D630" s="130" t="s">
        <v>367</v>
      </c>
      <c r="E630">
        <v>0.27</v>
      </c>
      <c r="F630">
        <v>8</v>
      </c>
      <c r="G630">
        <v>4662100</v>
      </c>
      <c r="H630">
        <v>1212</v>
      </c>
      <c r="I630">
        <v>4543</v>
      </c>
      <c r="J630">
        <v>84.69</v>
      </c>
      <c r="K630" s="130" t="s">
        <v>3409</v>
      </c>
      <c r="L630">
        <v>0.18</v>
      </c>
      <c r="M630" s="130"/>
      <c r="N630">
        <v>0</v>
      </c>
      <c r="O630">
        <v>4.95</v>
      </c>
      <c r="P630">
        <v>3.85</v>
      </c>
      <c r="Q630">
        <v>-228.54</v>
      </c>
      <c r="R630" s="130"/>
      <c r="S630">
        <v>11.81</v>
      </c>
      <c r="T630" s="130"/>
      <c r="U630">
        <v>1007</v>
      </c>
      <c r="V630">
        <v>930</v>
      </c>
      <c r="W630">
        <v>-0.56000000000000005</v>
      </c>
      <c r="X630" s="130"/>
    </row>
    <row r="631" spans="1:24" x14ac:dyDescent="0.25">
      <c r="A631" s="130" t="s">
        <v>204</v>
      </c>
      <c r="B631">
        <v>629</v>
      </c>
      <c r="C631" s="130" t="s">
        <v>892</v>
      </c>
      <c r="D631" s="130" t="s">
        <v>6</v>
      </c>
      <c r="E631">
        <v>194</v>
      </c>
      <c r="F631">
        <v>-0.26</v>
      </c>
      <c r="G631">
        <v>1600</v>
      </c>
      <c r="H631">
        <v>309</v>
      </c>
      <c r="I631">
        <v>63963</v>
      </c>
      <c r="J631">
        <v>17.45</v>
      </c>
      <c r="K631" s="130" t="s">
        <v>973</v>
      </c>
      <c r="M631" s="130" t="s">
        <v>2667</v>
      </c>
      <c r="N631">
        <v>11.12</v>
      </c>
      <c r="O631">
        <v>13.79</v>
      </c>
      <c r="P631">
        <v>14.11</v>
      </c>
      <c r="Q631">
        <v>18.940000000000001</v>
      </c>
      <c r="R631" s="130" t="s">
        <v>1007</v>
      </c>
      <c r="S631">
        <v>24.52</v>
      </c>
      <c r="T631" s="130"/>
      <c r="U631">
        <v>438</v>
      </c>
      <c r="V631">
        <v>340</v>
      </c>
      <c r="W631">
        <v>0.99</v>
      </c>
      <c r="X631" s="130"/>
    </row>
    <row r="632" spans="1:24" x14ac:dyDescent="0.25">
      <c r="A632" s="130" t="s">
        <v>859</v>
      </c>
      <c r="B632">
        <v>630</v>
      </c>
      <c r="C632" s="130" t="s">
        <v>901</v>
      </c>
      <c r="D632" s="130" t="s">
        <v>6</v>
      </c>
      <c r="E632">
        <v>28.5</v>
      </c>
      <c r="F632">
        <v>1.79</v>
      </c>
      <c r="G632">
        <v>100</v>
      </c>
      <c r="H632">
        <v>3</v>
      </c>
      <c r="I632">
        <v>21435</v>
      </c>
      <c r="J632">
        <v>37.01</v>
      </c>
      <c r="K632" s="130" t="s">
        <v>933</v>
      </c>
      <c r="M632" s="130"/>
      <c r="N632">
        <v>0.77</v>
      </c>
      <c r="O632">
        <v>1.23</v>
      </c>
      <c r="P632">
        <v>4.29</v>
      </c>
      <c r="Q632">
        <v>2.5</v>
      </c>
      <c r="R632" s="130" t="s">
        <v>2975</v>
      </c>
      <c r="S632">
        <v>19.16</v>
      </c>
      <c r="T632" s="130"/>
      <c r="U632">
        <v>910</v>
      </c>
      <c r="V632">
        <v>1011</v>
      </c>
      <c r="X632" s="130"/>
    </row>
    <row r="633" spans="1:24" x14ac:dyDescent="0.25">
      <c r="A633" s="130" t="s">
        <v>203</v>
      </c>
      <c r="B633">
        <v>631</v>
      </c>
      <c r="C633" s="130" t="s">
        <v>892</v>
      </c>
      <c r="D633" s="130" t="s">
        <v>6</v>
      </c>
      <c r="E633">
        <v>0.37</v>
      </c>
      <c r="F633">
        <v>2.78</v>
      </c>
      <c r="G633">
        <v>2784400</v>
      </c>
      <c r="H633">
        <v>1016</v>
      </c>
      <c r="I633">
        <v>1746</v>
      </c>
      <c r="J633">
        <v>70.95</v>
      </c>
      <c r="K633" s="130" t="s">
        <v>1051</v>
      </c>
      <c r="M633" s="130"/>
      <c r="N633">
        <v>0.01</v>
      </c>
      <c r="O633">
        <v>2.04</v>
      </c>
      <c r="P633">
        <v>1.2</v>
      </c>
      <c r="Q633">
        <v>3.14</v>
      </c>
      <c r="R633" s="130"/>
      <c r="S633">
        <v>60.53</v>
      </c>
      <c r="T633" s="130"/>
      <c r="U633">
        <v>1056</v>
      </c>
      <c r="V633">
        <v>1049</v>
      </c>
      <c r="W633">
        <v>-0.02</v>
      </c>
      <c r="X633" s="130"/>
    </row>
    <row r="634" spans="1:24" x14ac:dyDescent="0.25">
      <c r="A634" s="130" t="s">
        <v>202</v>
      </c>
      <c r="B634">
        <v>632</v>
      </c>
      <c r="C634" s="130" t="s">
        <v>892</v>
      </c>
      <c r="D634" s="130" t="s">
        <v>6</v>
      </c>
      <c r="E634">
        <v>2.64</v>
      </c>
      <c r="F634">
        <v>0.76</v>
      </c>
      <c r="G634">
        <v>4565900</v>
      </c>
      <c r="H634">
        <v>11906</v>
      </c>
      <c r="I634">
        <v>2548</v>
      </c>
      <c r="J634">
        <v>60.33</v>
      </c>
      <c r="K634" s="130" t="s">
        <v>2761</v>
      </c>
      <c r="M634" s="130"/>
      <c r="N634">
        <v>0.04</v>
      </c>
      <c r="O634">
        <v>3.57</v>
      </c>
      <c r="P634">
        <v>3.5</v>
      </c>
      <c r="Q634">
        <v>62.68</v>
      </c>
      <c r="R634" s="130"/>
      <c r="S634">
        <v>49.87</v>
      </c>
      <c r="T634" s="130"/>
      <c r="U634">
        <v>1001</v>
      </c>
      <c r="V634">
        <v>974</v>
      </c>
      <c r="W634">
        <v>-0.48</v>
      </c>
      <c r="X634" s="130"/>
    </row>
    <row r="635" spans="1:24" x14ac:dyDescent="0.25">
      <c r="A635" s="130" t="s">
        <v>201</v>
      </c>
      <c r="B635">
        <v>633</v>
      </c>
      <c r="C635" s="130" t="s">
        <v>892</v>
      </c>
      <c r="D635" s="130" t="s">
        <v>237</v>
      </c>
      <c r="E635">
        <v>3.32</v>
      </c>
      <c r="F635">
        <v>0</v>
      </c>
      <c r="G635">
        <v>0</v>
      </c>
      <c r="H635">
        <v>0</v>
      </c>
      <c r="I635">
        <v>7247</v>
      </c>
      <c r="K635" s="130"/>
      <c r="L635">
        <v>-2.62</v>
      </c>
      <c r="M635" s="130"/>
      <c r="N635">
        <v>0</v>
      </c>
      <c r="O635">
        <v>-37.39</v>
      </c>
      <c r="Q635">
        <v>52.94</v>
      </c>
      <c r="R635" s="130"/>
      <c r="S635">
        <v>52.14</v>
      </c>
      <c r="T635" s="130"/>
      <c r="X635" s="130"/>
    </row>
    <row r="636" spans="1:24" x14ac:dyDescent="0.25">
      <c r="A636" s="130" t="s">
        <v>199</v>
      </c>
      <c r="B636">
        <v>634</v>
      </c>
      <c r="C636" s="130" t="s">
        <v>892</v>
      </c>
      <c r="D636" s="130" t="s">
        <v>6</v>
      </c>
      <c r="E636">
        <v>1.68</v>
      </c>
      <c r="F636">
        <v>1.82</v>
      </c>
      <c r="G636">
        <v>31221800</v>
      </c>
      <c r="H636">
        <v>53224</v>
      </c>
      <c r="I636">
        <v>425</v>
      </c>
      <c r="J636">
        <v>337.98</v>
      </c>
      <c r="K636" s="130" t="s">
        <v>949</v>
      </c>
      <c r="M636" s="130"/>
      <c r="N636">
        <v>0</v>
      </c>
      <c r="O636">
        <v>1</v>
      </c>
      <c r="P636">
        <v>0.34</v>
      </c>
      <c r="Q636">
        <v>1.46</v>
      </c>
      <c r="R636" s="130"/>
      <c r="S636">
        <v>31.03</v>
      </c>
      <c r="T636" s="130"/>
      <c r="U636">
        <v>1107</v>
      </c>
      <c r="V636">
        <v>1129</v>
      </c>
      <c r="W636">
        <v>7.17</v>
      </c>
      <c r="X636" s="130"/>
    </row>
    <row r="637" spans="1:24" x14ac:dyDescent="0.25">
      <c r="A637" s="130" t="s">
        <v>198</v>
      </c>
      <c r="B637">
        <v>635</v>
      </c>
      <c r="C637" s="130" t="s">
        <v>892</v>
      </c>
      <c r="D637" s="130" t="s">
        <v>6</v>
      </c>
      <c r="E637">
        <v>4.18</v>
      </c>
      <c r="F637">
        <v>2.4500000000000002</v>
      </c>
      <c r="G637">
        <v>45956800</v>
      </c>
      <c r="H637">
        <v>190055</v>
      </c>
      <c r="I637">
        <v>23671</v>
      </c>
      <c r="J637">
        <v>13.1</v>
      </c>
      <c r="K637" s="130" t="s">
        <v>3370</v>
      </c>
      <c r="M637" s="130" t="s">
        <v>966</v>
      </c>
      <c r="N637">
        <v>0.32</v>
      </c>
      <c r="O637">
        <v>6.35</v>
      </c>
      <c r="P637">
        <v>19.34</v>
      </c>
      <c r="Q637">
        <v>41.37</v>
      </c>
      <c r="R637" s="130" t="s">
        <v>3057</v>
      </c>
      <c r="S637">
        <v>30.84</v>
      </c>
      <c r="T637" s="130"/>
      <c r="U637">
        <v>279</v>
      </c>
      <c r="V637">
        <v>500</v>
      </c>
      <c r="W637">
        <v>0.47</v>
      </c>
      <c r="X637" s="130"/>
    </row>
    <row r="638" spans="1:24" x14ac:dyDescent="0.25">
      <c r="A638" s="130" t="s">
        <v>197</v>
      </c>
      <c r="B638">
        <v>636</v>
      </c>
      <c r="C638" s="130" t="s">
        <v>892</v>
      </c>
      <c r="D638" s="130" t="s">
        <v>6</v>
      </c>
      <c r="E638">
        <v>10.8</v>
      </c>
      <c r="F638">
        <v>0</v>
      </c>
      <c r="G638">
        <v>1781400</v>
      </c>
      <c r="H638">
        <v>19239</v>
      </c>
      <c r="I638">
        <v>11838</v>
      </c>
      <c r="K638" s="130" t="s">
        <v>3273</v>
      </c>
      <c r="M638" s="130" t="s">
        <v>931</v>
      </c>
      <c r="N638">
        <v>0</v>
      </c>
      <c r="O638">
        <v>0.74</v>
      </c>
      <c r="P638">
        <v>-0.99</v>
      </c>
      <c r="Q638">
        <v>4.0999999999999996</v>
      </c>
      <c r="R638" s="130" t="s">
        <v>3368</v>
      </c>
      <c r="S638">
        <v>58.86</v>
      </c>
      <c r="T638" s="130"/>
      <c r="X638" s="130"/>
    </row>
    <row r="639" spans="1:24" x14ac:dyDescent="0.25">
      <c r="A639" s="130" t="s">
        <v>196</v>
      </c>
      <c r="B639">
        <v>637</v>
      </c>
      <c r="C639" s="130" t="s">
        <v>892</v>
      </c>
      <c r="D639" s="130" t="s">
        <v>6</v>
      </c>
      <c r="E639">
        <v>2.92</v>
      </c>
      <c r="F639">
        <v>0</v>
      </c>
      <c r="G639">
        <v>1253900</v>
      </c>
      <c r="H639">
        <v>3685</v>
      </c>
      <c r="I639">
        <v>3218</v>
      </c>
      <c r="J639">
        <v>4.46</v>
      </c>
      <c r="K639" s="130" t="s">
        <v>2162</v>
      </c>
      <c r="M639" s="130" t="s">
        <v>931</v>
      </c>
      <c r="N639">
        <v>0.65</v>
      </c>
      <c r="O639">
        <v>17.27</v>
      </c>
      <c r="P639">
        <v>38.6</v>
      </c>
      <c r="Q639">
        <v>9.6</v>
      </c>
      <c r="R639" s="130" t="s">
        <v>1016</v>
      </c>
      <c r="S639">
        <v>28.99</v>
      </c>
      <c r="T639" s="130"/>
      <c r="U639">
        <v>31</v>
      </c>
      <c r="V639">
        <v>71</v>
      </c>
      <c r="W639">
        <v>-0.03</v>
      </c>
      <c r="X639" s="130"/>
    </row>
    <row r="640" spans="1:24" x14ac:dyDescent="0.25">
      <c r="A640" s="130" t="s">
        <v>195</v>
      </c>
      <c r="B640">
        <v>638</v>
      </c>
      <c r="C640" s="130" t="s">
        <v>892</v>
      </c>
      <c r="D640" s="130" t="s">
        <v>6</v>
      </c>
      <c r="E640">
        <v>33.25</v>
      </c>
      <c r="F640">
        <v>0</v>
      </c>
      <c r="G640">
        <v>310200</v>
      </c>
      <c r="H640">
        <v>10300</v>
      </c>
      <c r="I640">
        <v>28232</v>
      </c>
      <c r="K640" s="130" t="s">
        <v>3678</v>
      </c>
      <c r="M640" s="130" t="s">
        <v>952</v>
      </c>
      <c r="N640">
        <v>0</v>
      </c>
      <c r="O640">
        <v>1.68</v>
      </c>
      <c r="P640">
        <v>-0.32</v>
      </c>
      <c r="Q640">
        <v>-4.2699999999999996</v>
      </c>
      <c r="R640" s="130" t="s">
        <v>958</v>
      </c>
      <c r="S640">
        <v>49.07</v>
      </c>
      <c r="T640" s="130"/>
      <c r="X640" s="130"/>
    </row>
    <row r="641" spans="1:24" x14ac:dyDescent="0.25">
      <c r="A641" s="130" t="s">
        <v>194</v>
      </c>
      <c r="B641">
        <v>639</v>
      </c>
      <c r="C641" s="130" t="s">
        <v>901</v>
      </c>
      <c r="D641" s="130" t="s">
        <v>6</v>
      </c>
      <c r="E641">
        <v>30</v>
      </c>
      <c r="F641">
        <v>0</v>
      </c>
      <c r="G641">
        <v>24000</v>
      </c>
      <c r="H641">
        <v>721</v>
      </c>
      <c r="I641">
        <v>2700</v>
      </c>
      <c r="J641">
        <v>7.46</v>
      </c>
      <c r="K641" s="130" t="s">
        <v>910</v>
      </c>
      <c r="L641">
        <v>0.25</v>
      </c>
      <c r="M641" s="130" t="s">
        <v>903</v>
      </c>
      <c r="N641">
        <v>4.0199999999999996</v>
      </c>
      <c r="O641">
        <v>17.27</v>
      </c>
      <c r="P641">
        <v>18.510000000000002</v>
      </c>
      <c r="Q641">
        <v>8.2799999999999994</v>
      </c>
      <c r="R641" s="130" t="s">
        <v>1018</v>
      </c>
      <c r="S641">
        <v>30.85</v>
      </c>
      <c r="T641" s="130"/>
      <c r="U641">
        <v>169</v>
      </c>
      <c r="V641">
        <v>102</v>
      </c>
      <c r="W641">
        <v>0.75</v>
      </c>
      <c r="X641" s="130"/>
    </row>
    <row r="642" spans="1:24" x14ac:dyDescent="0.25">
      <c r="A642" s="130" t="s">
        <v>193</v>
      </c>
      <c r="B642">
        <v>640</v>
      </c>
      <c r="C642" s="130" t="s">
        <v>892</v>
      </c>
      <c r="D642" s="130" t="s">
        <v>82</v>
      </c>
      <c r="E642">
        <v>0.46</v>
      </c>
      <c r="F642">
        <v>0</v>
      </c>
      <c r="G642">
        <v>0</v>
      </c>
      <c r="H642">
        <v>0</v>
      </c>
      <c r="I642">
        <v>348</v>
      </c>
      <c r="K642" s="130"/>
      <c r="L642">
        <v>0.18</v>
      </c>
      <c r="M642" s="130"/>
      <c r="N642">
        <v>0</v>
      </c>
      <c r="O642">
        <v>7.47</v>
      </c>
      <c r="P642">
        <v>6.86</v>
      </c>
      <c r="Q642">
        <v>85.08</v>
      </c>
      <c r="R642" s="130"/>
      <c r="S642">
        <v>53.48</v>
      </c>
      <c r="T642" s="130"/>
      <c r="X642" s="130"/>
    </row>
    <row r="643" spans="1:24" x14ac:dyDescent="0.25">
      <c r="A643" s="130" t="s">
        <v>192</v>
      </c>
      <c r="B643">
        <v>641</v>
      </c>
      <c r="C643" s="130" t="s">
        <v>901</v>
      </c>
      <c r="D643" s="130" t="s">
        <v>6</v>
      </c>
      <c r="E643">
        <v>1.51</v>
      </c>
      <c r="F643">
        <v>0.67</v>
      </c>
      <c r="G643">
        <v>18096400</v>
      </c>
      <c r="H643">
        <v>27269</v>
      </c>
      <c r="I643">
        <v>513</v>
      </c>
      <c r="K643" s="130" t="s">
        <v>989</v>
      </c>
      <c r="M643" s="130"/>
      <c r="N643">
        <v>0</v>
      </c>
      <c r="O643">
        <v>-1.19</v>
      </c>
      <c r="P643">
        <v>-3.3</v>
      </c>
      <c r="Q643">
        <v>-2.59</v>
      </c>
      <c r="R643" s="130"/>
      <c r="S643">
        <v>37.01</v>
      </c>
      <c r="T643" s="130"/>
      <c r="X643" s="130"/>
    </row>
    <row r="644" spans="1:24" x14ac:dyDescent="0.25">
      <c r="A644" s="130" t="s">
        <v>191</v>
      </c>
      <c r="B644">
        <v>642</v>
      </c>
      <c r="C644" s="130" t="s">
        <v>892</v>
      </c>
      <c r="D644" s="130" t="s">
        <v>6</v>
      </c>
      <c r="E644">
        <v>1.32</v>
      </c>
      <c r="F644">
        <v>0.76</v>
      </c>
      <c r="G644">
        <v>5464200</v>
      </c>
      <c r="H644">
        <v>7135</v>
      </c>
      <c r="I644">
        <v>5564</v>
      </c>
      <c r="J644">
        <v>22.02</v>
      </c>
      <c r="K644" s="130" t="s">
        <v>893</v>
      </c>
      <c r="M644" s="130" t="s">
        <v>909</v>
      </c>
      <c r="N644">
        <v>0.06</v>
      </c>
      <c r="O644">
        <v>3.97</v>
      </c>
      <c r="P644">
        <v>7.06</v>
      </c>
      <c r="Q644">
        <v>5.08</v>
      </c>
      <c r="R644" s="130" t="s">
        <v>3434</v>
      </c>
      <c r="S644">
        <v>50.56</v>
      </c>
      <c r="T644" s="130"/>
      <c r="U644">
        <v>686</v>
      </c>
      <c r="V644">
        <v>752</v>
      </c>
      <c r="W644">
        <v>0.19</v>
      </c>
      <c r="X644" s="130"/>
    </row>
    <row r="645" spans="1:24" x14ac:dyDescent="0.25">
      <c r="A645" s="130" t="s">
        <v>190</v>
      </c>
      <c r="B645">
        <v>643</v>
      </c>
      <c r="C645" s="130" t="s">
        <v>892</v>
      </c>
      <c r="D645" s="130" t="s">
        <v>6</v>
      </c>
      <c r="E645">
        <v>3.18</v>
      </c>
      <c r="F645">
        <v>0.63</v>
      </c>
      <c r="G645">
        <v>286900</v>
      </c>
      <c r="H645">
        <v>910</v>
      </c>
      <c r="I645">
        <v>1908</v>
      </c>
      <c r="J645">
        <v>12.58</v>
      </c>
      <c r="K645" s="130" t="s">
        <v>3380</v>
      </c>
      <c r="M645" s="130"/>
      <c r="N645">
        <v>0.25</v>
      </c>
      <c r="O645">
        <v>7</v>
      </c>
      <c r="P645">
        <v>11.06</v>
      </c>
      <c r="Q645">
        <v>5.08</v>
      </c>
      <c r="R645" s="130" t="s">
        <v>3362</v>
      </c>
      <c r="S645">
        <v>88.41</v>
      </c>
      <c r="T645" s="130"/>
      <c r="U645">
        <v>431</v>
      </c>
      <c r="V645">
        <v>454</v>
      </c>
      <c r="W645">
        <v>-0.74</v>
      </c>
      <c r="X645" s="130"/>
    </row>
    <row r="646" spans="1:24" x14ac:dyDescent="0.25">
      <c r="A646" s="130" t="s">
        <v>860</v>
      </c>
      <c r="B646">
        <v>644</v>
      </c>
      <c r="C646" s="130" t="s">
        <v>901</v>
      </c>
      <c r="D646" s="130" t="s">
        <v>6</v>
      </c>
      <c r="E646">
        <v>36</v>
      </c>
      <c r="F646">
        <v>0</v>
      </c>
      <c r="G646">
        <v>3724100</v>
      </c>
      <c r="H646">
        <v>134122</v>
      </c>
      <c r="I646">
        <v>83483</v>
      </c>
      <c r="J646">
        <v>27.88</v>
      </c>
      <c r="K646" s="130" t="s">
        <v>3426</v>
      </c>
      <c r="M646" s="130"/>
      <c r="N646">
        <v>1.29</v>
      </c>
      <c r="O646">
        <v>7.35</v>
      </c>
      <c r="P646">
        <v>13.34</v>
      </c>
      <c r="Q646">
        <v>26.91</v>
      </c>
      <c r="R646" s="130"/>
      <c r="S646">
        <v>44.53</v>
      </c>
      <c r="T646" s="130"/>
      <c r="U646">
        <v>581</v>
      </c>
      <c r="V646">
        <v>653</v>
      </c>
      <c r="X646" s="130"/>
    </row>
    <row r="647" spans="1:24" x14ac:dyDescent="0.25">
      <c r="A647" s="130" t="s">
        <v>189</v>
      </c>
      <c r="B647">
        <v>645</v>
      </c>
      <c r="C647" s="130" t="s">
        <v>901</v>
      </c>
      <c r="D647" s="130" t="s">
        <v>6</v>
      </c>
      <c r="E647">
        <v>2.5</v>
      </c>
      <c r="F647">
        <v>0</v>
      </c>
      <c r="G647">
        <v>15900</v>
      </c>
      <c r="H647">
        <v>40</v>
      </c>
      <c r="I647">
        <v>1150</v>
      </c>
      <c r="J647">
        <v>28.15</v>
      </c>
      <c r="K647" s="130" t="s">
        <v>3375</v>
      </c>
      <c r="M647" s="130" t="s">
        <v>1045</v>
      </c>
      <c r="N647">
        <v>0.09</v>
      </c>
      <c r="O647">
        <v>6.83</v>
      </c>
      <c r="P647">
        <v>6.88</v>
      </c>
      <c r="Q647">
        <v>6</v>
      </c>
      <c r="R647" s="130" t="s">
        <v>1069</v>
      </c>
      <c r="S647">
        <v>27.6</v>
      </c>
      <c r="T647" s="130"/>
      <c r="U647">
        <v>766</v>
      </c>
      <c r="V647">
        <v>677</v>
      </c>
      <c r="W647">
        <v>-2.5499999999999998</v>
      </c>
      <c r="X647" s="130"/>
    </row>
    <row r="648" spans="1:24" x14ac:dyDescent="0.25">
      <c r="A648" s="130" t="s">
        <v>188</v>
      </c>
      <c r="B648">
        <v>646</v>
      </c>
      <c r="C648" s="130" t="s">
        <v>901</v>
      </c>
      <c r="D648" s="130" t="s">
        <v>6</v>
      </c>
      <c r="E648">
        <v>28</v>
      </c>
      <c r="F648">
        <v>-1.75</v>
      </c>
      <c r="G648">
        <v>286100</v>
      </c>
      <c r="H648">
        <v>8021</v>
      </c>
      <c r="I648">
        <v>16800</v>
      </c>
      <c r="J648">
        <v>7.43</v>
      </c>
      <c r="K648" s="130" t="s">
        <v>1068</v>
      </c>
      <c r="L648">
        <v>4.2699999999999996</v>
      </c>
      <c r="M648" s="130" t="s">
        <v>947</v>
      </c>
      <c r="N648">
        <v>3.77</v>
      </c>
      <c r="R648" s="130" t="s">
        <v>2978</v>
      </c>
      <c r="T648" s="130"/>
      <c r="W648">
        <v>1.03</v>
      </c>
      <c r="X648" s="130"/>
    </row>
    <row r="649" spans="1:24" x14ac:dyDescent="0.25">
      <c r="A649" s="130" t="s">
        <v>187</v>
      </c>
      <c r="B649">
        <v>647</v>
      </c>
      <c r="C649" s="130" t="s">
        <v>892</v>
      </c>
      <c r="D649" s="130" t="s">
        <v>6</v>
      </c>
      <c r="E649">
        <v>9.15</v>
      </c>
      <c r="F649">
        <v>0.55000000000000004</v>
      </c>
      <c r="G649">
        <v>328200</v>
      </c>
      <c r="H649">
        <v>3002</v>
      </c>
      <c r="I649">
        <v>4416</v>
      </c>
      <c r="J649">
        <v>6.64</v>
      </c>
      <c r="K649" s="130" t="s">
        <v>1071</v>
      </c>
      <c r="M649" s="130" t="s">
        <v>940</v>
      </c>
      <c r="N649">
        <v>1.38</v>
      </c>
      <c r="O649">
        <v>11.19</v>
      </c>
      <c r="P649">
        <v>16.36</v>
      </c>
      <c r="Q649">
        <v>17.7</v>
      </c>
      <c r="R649" s="130" t="s">
        <v>3679</v>
      </c>
      <c r="S649">
        <v>49.26</v>
      </c>
      <c r="T649" s="130"/>
      <c r="U649">
        <v>188</v>
      </c>
      <c r="V649">
        <v>189</v>
      </c>
      <c r="W649">
        <v>-0.03</v>
      </c>
      <c r="X649" s="130"/>
    </row>
    <row r="650" spans="1:24" x14ac:dyDescent="0.25">
      <c r="A650" s="130" t="s">
        <v>3372</v>
      </c>
      <c r="B650">
        <v>648</v>
      </c>
      <c r="C650" s="130" t="s">
        <v>901</v>
      </c>
      <c r="D650" s="130" t="s">
        <v>6</v>
      </c>
      <c r="E650">
        <v>42</v>
      </c>
      <c r="F650">
        <v>0.6</v>
      </c>
      <c r="G650">
        <v>554000</v>
      </c>
      <c r="H650">
        <v>23229</v>
      </c>
      <c r="I650">
        <v>0</v>
      </c>
      <c r="K650" s="130" t="s">
        <v>911</v>
      </c>
      <c r="M650" s="130" t="s">
        <v>911</v>
      </c>
      <c r="N650">
        <v>0</v>
      </c>
      <c r="R650" s="130" t="s">
        <v>911</v>
      </c>
      <c r="S650">
        <v>54.08</v>
      </c>
      <c r="T650" s="130"/>
      <c r="X650" s="130"/>
    </row>
    <row r="651" spans="1:24" x14ac:dyDescent="0.25">
      <c r="A651" s="130" t="s">
        <v>186</v>
      </c>
      <c r="B651">
        <v>649</v>
      </c>
      <c r="C651" s="130" t="s">
        <v>892</v>
      </c>
      <c r="D651" s="130" t="s">
        <v>6</v>
      </c>
      <c r="E651">
        <v>93</v>
      </c>
      <c r="F651">
        <v>0.81</v>
      </c>
      <c r="G651">
        <v>6434300</v>
      </c>
      <c r="H651">
        <v>598373</v>
      </c>
      <c r="I651">
        <v>74460</v>
      </c>
      <c r="J651">
        <v>11.15</v>
      </c>
      <c r="K651" s="130" t="s">
        <v>2719</v>
      </c>
      <c r="M651" s="130" t="s">
        <v>1041</v>
      </c>
      <c r="N651">
        <v>8.34</v>
      </c>
      <c r="O651">
        <v>4.21</v>
      </c>
      <c r="P651">
        <v>18.02</v>
      </c>
      <c r="Q651">
        <v>34.94</v>
      </c>
      <c r="R651" s="130" t="s">
        <v>3593</v>
      </c>
      <c r="S651">
        <v>75.180000000000007</v>
      </c>
      <c r="T651" s="130"/>
      <c r="U651">
        <v>255</v>
      </c>
      <c r="V651">
        <v>565</v>
      </c>
      <c r="W651">
        <v>0.77</v>
      </c>
      <c r="X651" s="130"/>
    </row>
    <row r="652" spans="1:24" x14ac:dyDescent="0.25">
      <c r="A652" s="130" t="s">
        <v>185</v>
      </c>
      <c r="B652">
        <v>650</v>
      </c>
      <c r="C652" s="130" t="s">
        <v>892</v>
      </c>
      <c r="D652" s="130" t="s">
        <v>6</v>
      </c>
      <c r="E652">
        <v>2.2599999999999998</v>
      </c>
      <c r="F652">
        <v>0.89</v>
      </c>
      <c r="G652">
        <v>2300500</v>
      </c>
      <c r="H652">
        <v>5288</v>
      </c>
      <c r="I652">
        <v>1640</v>
      </c>
      <c r="K652" s="130" t="s">
        <v>2758</v>
      </c>
      <c r="L652">
        <v>0.96</v>
      </c>
      <c r="M652" s="130"/>
      <c r="N652">
        <v>0</v>
      </c>
      <c r="O652">
        <v>-10.15</v>
      </c>
      <c r="P652">
        <v>-16.86</v>
      </c>
      <c r="Q652">
        <v>-996.8</v>
      </c>
      <c r="R652" s="130"/>
      <c r="S652">
        <v>33.19</v>
      </c>
      <c r="T652" s="130"/>
      <c r="X652" s="130"/>
    </row>
    <row r="653" spans="1:24" x14ac:dyDescent="0.25">
      <c r="A653" s="130" t="s">
        <v>184</v>
      </c>
      <c r="B653">
        <v>651</v>
      </c>
      <c r="C653" s="130" t="s">
        <v>892</v>
      </c>
      <c r="D653" s="130" t="s">
        <v>6</v>
      </c>
      <c r="E653">
        <v>8.9499999999999993</v>
      </c>
      <c r="F653">
        <v>-0.56000000000000005</v>
      </c>
      <c r="G653">
        <v>38200</v>
      </c>
      <c r="H653">
        <v>342</v>
      </c>
      <c r="I653">
        <v>4475</v>
      </c>
      <c r="J653">
        <v>10.39</v>
      </c>
      <c r="K653" s="130" t="s">
        <v>1070</v>
      </c>
      <c r="M653" s="130" t="s">
        <v>1065</v>
      </c>
      <c r="N653">
        <v>0.86</v>
      </c>
      <c r="O653">
        <v>8.35</v>
      </c>
      <c r="P653">
        <v>8.19</v>
      </c>
      <c r="Q653">
        <v>20.96</v>
      </c>
      <c r="R653" s="130" t="s">
        <v>1018</v>
      </c>
      <c r="S653">
        <v>24.48</v>
      </c>
      <c r="T653" s="130"/>
      <c r="U653">
        <v>451</v>
      </c>
      <c r="V653">
        <v>351</v>
      </c>
      <c r="W653">
        <v>1.66</v>
      </c>
      <c r="X653" s="130"/>
    </row>
    <row r="654" spans="1:24" x14ac:dyDescent="0.25">
      <c r="A654" s="130" t="s">
        <v>183</v>
      </c>
      <c r="B654">
        <v>652</v>
      </c>
      <c r="C654" s="130" t="s">
        <v>892</v>
      </c>
      <c r="D654" s="130" t="s">
        <v>6</v>
      </c>
      <c r="E654">
        <v>6.75</v>
      </c>
      <c r="F654">
        <v>-3.57</v>
      </c>
      <c r="G654">
        <v>7812200</v>
      </c>
      <c r="H654">
        <v>53519</v>
      </c>
      <c r="I654">
        <v>9315</v>
      </c>
      <c r="J654">
        <v>63.59</v>
      </c>
      <c r="K654" s="130" t="s">
        <v>3680</v>
      </c>
      <c r="M654" s="130" t="s">
        <v>891</v>
      </c>
      <c r="N654">
        <v>0.11</v>
      </c>
      <c r="O654">
        <v>5.19</v>
      </c>
      <c r="P654">
        <v>7.19</v>
      </c>
      <c r="Q654">
        <v>4.54</v>
      </c>
      <c r="R654" s="130" t="s">
        <v>2164</v>
      </c>
      <c r="S654">
        <v>42.17</v>
      </c>
      <c r="T654" s="130"/>
      <c r="U654">
        <v>889</v>
      </c>
      <c r="V654">
        <v>910</v>
      </c>
      <c r="W654">
        <v>8.48</v>
      </c>
      <c r="X654" s="130"/>
    </row>
    <row r="655" spans="1:24" x14ac:dyDescent="0.25">
      <c r="A655" s="130" t="s">
        <v>182</v>
      </c>
      <c r="B655">
        <v>653</v>
      </c>
      <c r="C655" s="130" t="s">
        <v>892</v>
      </c>
      <c r="D655" s="130" t="s">
        <v>6</v>
      </c>
      <c r="E655">
        <v>12.6</v>
      </c>
      <c r="F655">
        <v>0.8</v>
      </c>
      <c r="G655">
        <v>1427200</v>
      </c>
      <c r="H655">
        <v>18038</v>
      </c>
      <c r="I655">
        <v>5824</v>
      </c>
      <c r="J655">
        <v>15.9</v>
      </c>
      <c r="K655" s="130" t="s">
        <v>3378</v>
      </c>
      <c r="M655" s="130" t="s">
        <v>914</v>
      </c>
      <c r="N655">
        <v>0.79</v>
      </c>
      <c r="O655">
        <v>9.7100000000000009</v>
      </c>
      <c r="P655">
        <v>14.57</v>
      </c>
      <c r="Q655">
        <v>23.15</v>
      </c>
      <c r="R655" s="130" t="s">
        <v>2761</v>
      </c>
      <c r="S655">
        <v>58.85</v>
      </c>
      <c r="T655" s="130"/>
      <c r="U655">
        <v>407</v>
      </c>
      <c r="V655">
        <v>424</v>
      </c>
      <c r="W655">
        <v>1.9</v>
      </c>
      <c r="X655" s="130"/>
    </row>
    <row r="656" spans="1:24" x14ac:dyDescent="0.25">
      <c r="A656" s="130" t="s">
        <v>181</v>
      </c>
      <c r="B656">
        <v>654</v>
      </c>
      <c r="C656" s="130" t="s">
        <v>892</v>
      </c>
      <c r="D656" s="130" t="s">
        <v>6</v>
      </c>
      <c r="E656">
        <v>1.99</v>
      </c>
      <c r="F656">
        <v>-2.4500000000000002</v>
      </c>
      <c r="G656">
        <v>465900</v>
      </c>
      <c r="H656">
        <v>934</v>
      </c>
      <c r="I656">
        <v>473</v>
      </c>
      <c r="J656">
        <v>255.31</v>
      </c>
      <c r="K656" s="130" t="s">
        <v>975</v>
      </c>
      <c r="L656">
        <v>1.66</v>
      </c>
      <c r="M656" s="130"/>
      <c r="N656">
        <v>0.01</v>
      </c>
      <c r="O656">
        <v>3.28</v>
      </c>
      <c r="P656">
        <v>0.44</v>
      </c>
      <c r="Q656">
        <v>1.74</v>
      </c>
      <c r="R656" s="130"/>
      <c r="S656">
        <v>43.12</v>
      </c>
      <c r="T656" s="130"/>
      <c r="U656">
        <v>1101</v>
      </c>
      <c r="V656">
        <v>1031</v>
      </c>
      <c r="W656">
        <v>-1.04</v>
      </c>
      <c r="X656" s="130"/>
    </row>
    <row r="657" spans="1:24" x14ac:dyDescent="0.25">
      <c r="A657" s="130" t="s">
        <v>180</v>
      </c>
      <c r="B657">
        <v>655</v>
      </c>
      <c r="C657" s="130" t="s">
        <v>892</v>
      </c>
      <c r="D657" s="130" t="s">
        <v>6</v>
      </c>
      <c r="E657">
        <v>3.78</v>
      </c>
      <c r="F657">
        <v>-1.05</v>
      </c>
      <c r="G657">
        <v>8382600</v>
      </c>
      <c r="H657">
        <v>31941</v>
      </c>
      <c r="I657">
        <v>1164</v>
      </c>
      <c r="J657">
        <v>51.93</v>
      </c>
      <c r="K657" s="130" t="s">
        <v>2959</v>
      </c>
      <c r="M657" s="130" t="s">
        <v>914</v>
      </c>
      <c r="N657">
        <v>7.0000000000000007E-2</v>
      </c>
      <c r="O657">
        <v>5.63</v>
      </c>
      <c r="P657">
        <v>5.33</v>
      </c>
      <c r="Q657">
        <v>-0.23</v>
      </c>
      <c r="R657" s="130" t="s">
        <v>3553</v>
      </c>
      <c r="S657">
        <v>39.450000000000003</v>
      </c>
      <c r="T657" s="130"/>
      <c r="U657">
        <v>919</v>
      </c>
      <c r="V657">
        <v>855</v>
      </c>
      <c r="W657">
        <v>1.65</v>
      </c>
      <c r="X657" s="130"/>
    </row>
    <row r="658" spans="1:24" x14ac:dyDescent="0.25">
      <c r="A658" s="130" t="s">
        <v>179</v>
      </c>
      <c r="B658">
        <v>656</v>
      </c>
      <c r="C658" s="130" t="s">
        <v>892</v>
      </c>
      <c r="D658" s="130" t="s">
        <v>6</v>
      </c>
      <c r="E658">
        <v>1.33</v>
      </c>
      <c r="F658">
        <v>0.76</v>
      </c>
      <c r="G658">
        <v>235300</v>
      </c>
      <c r="H658">
        <v>311</v>
      </c>
      <c r="I658">
        <v>610</v>
      </c>
      <c r="K658" s="130" t="s">
        <v>1027</v>
      </c>
      <c r="L658">
        <v>0.96</v>
      </c>
      <c r="M658" s="130"/>
      <c r="N658">
        <v>0</v>
      </c>
      <c r="O658">
        <v>-4.1900000000000004</v>
      </c>
      <c r="P658">
        <v>-11.81</v>
      </c>
      <c r="Q658">
        <v>-27.74</v>
      </c>
      <c r="R658" s="130"/>
      <c r="S658">
        <v>68.930000000000007</v>
      </c>
      <c r="T658" s="130"/>
      <c r="X658" s="130"/>
    </row>
    <row r="659" spans="1:24" x14ac:dyDescent="0.25">
      <c r="A659" s="130" t="s">
        <v>178</v>
      </c>
      <c r="B659">
        <v>657</v>
      </c>
      <c r="C659" s="130" t="s">
        <v>892</v>
      </c>
      <c r="D659" s="130" t="s">
        <v>6</v>
      </c>
      <c r="E659">
        <v>24.5</v>
      </c>
      <c r="F659">
        <v>0.82</v>
      </c>
      <c r="G659">
        <v>4200</v>
      </c>
      <c r="H659">
        <v>101</v>
      </c>
      <c r="I659">
        <v>3675</v>
      </c>
      <c r="J659">
        <v>10.77</v>
      </c>
      <c r="K659" s="130" t="s">
        <v>1013</v>
      </c>
      <c r="M659" s="130" t="s">
        <v>969</v>
      </c>
      <c r="N659">
        <v>2.2799999999999998</v>
      </c>
      <c r="O659">
        <v>13.07</v>
      </c>
      <c r="P659">
        <v>12.21</v>
      </c>
      <c r="Q659">
        <v>18.059999999999999</v>
      </c>
      <c r="R659" s="130" t="s">
        <v>3431</v>
      </c>
      <c r="S659">
        <v>34.299999999999997</v>
      </c>
      <c r="T659" s="130"/>
      <c r="U659">
        <v>353</v>
      </c>
      <c r="V659">
        <v>231</v>
      </c>
      <c r="W659">
        <v>3.15</v>
      </c>
      <c r="X659" s="130"/>
    </row>
    <row r="660" spans="1:24" x14ac:dyDescent="0.25">
      <c r="A660" s="130" t="s">
        <v>177</v>
      </c>
      <c r="B660">
        <v>658</v>
      </c>
      <c r="C660" s="130" t="s">
        <v>901</v>
      </c>
      <c r="D660" s="130" t="s">
        <v>6</v>
      </c>
      <c r="E660">
        <v>1.23</v>
      </c>
      <c r="F660">
        <v>0</v>
      </c>
      <c r="G660">
        <v>1307800</v>
      </c>
      <c r="H660">
        <v>1610</v>
      </c>
      <c r="I660">
        <v>826</v>
      </c>
      <c r="J660">
        <v>54.8</v>
      </c>
      <c r="K660" s="130" t="s">
        <v>3452</v>
      </c>
      <c r="M660" s="130"/>
      <c r="N660">
        <v>0.02</v>
      </c>
      <c r="O660">
        <v>4.57</v>
      </c>
      <c r="P660">
        <v>7.93</v>
      </c>
      <c r="Q660">
        <v>0.61</v>
      </c>
      <c r="R660" s="130"/>
      <c r="S660">
        <v>33.65</v>
      </c>
      <c r="T660" s="130"/>
      <c r="U660">
        <v>852</v>
      </c>
      <c r="V660">
        <v>924</v>
      </c>
      <c r="W660">
        <v>-3.23</v>
      </c>
      <c r="X660" s="130"/>
    </row>
    <row r="661" spans="1:24" x14ac:dyDescent="0.25">
      <c r="A661" s="130" t="s">
        <v>176</v>
      </c>
      <c r="B661">
        <v>659</v>
      </c>
      <c r="C661" s="130" t="s">
        <v>892</v>
      </c>
      <c r="D661" s="130" t="s">
        <v>6</v>
      </c>
      <c r="E661">
        <v>4</v>
      </c>
      <c r="F661">
        <v>0</v>
      </c>
      <c r="G661">
        <v>82600</v>
      </c>
      <c r="H661">
        <v>329</v>
      </c>
      <c r="I661">
        <v>1595</v>
      </c>
      <c r="J661">
        <v>13.34</v>
      </c>
      <c r="K661" s="130" t="s">
        <v>893</v>
      </c>
      <c r="L661">
        <v>0.35</v>
      </c>
      <c r="M661" s="130" t="s">
        <v>934</v>
      </c>
      <c r="N661">
        <v>0.3</v>
      </c>
      <c r="O661">
        <v>10.39</v>
      </c>
      <c r="P661">
        <v>11.49</v>
      </c>
      <c r="Q661">
        <v>10.61</v>
      </c>
      <c r="R661" s="130" t="s">
        <v>1031</v>
      </c>
      <c r="S661">
        <v>29.57</v>
      </c>
      <c r="T661" s="130"/>
      <c r="U661">
        <v>430</v>
      </c>
      <c r="V661">
        <v>352</v>
      </c>
      <c r="W661">
        <v>0.9</v>
      </c>
      <c r="X661" s="130"/>
    </row>
    <row r="662" spans="1:24" x14ac:dyDescent="0.25">
      <c r="A662" s="130" t="s">
        <v>175</v>
      </c>
      <c r="B662">
        <v>660</v>
      </c>
      <c r="C662" s="130" t="s">
        <v>892</v>
      </c>
      <c r="D662" s="130" t="s">
        <v>6</v>
      </c>
      <c r="E662">
        <v>11.7</v>
      </c>
      <c r="F662">
        <v>8.33</v>
      </c>
      <c r="G662">
        <v>11544900</v>
      </c>
      <c r="H662">
        <v>132331</v>
      </c>
      <c r="I662">
        <v>10188</v>
      </c>
      <c r="J662">
        <v>7.51</v>
      </c>
      <c r="K662" s="130" t="s">
        <v>3369</v>
      </c>
      <c r="L662">
        <v>1.78</v>
      </c>
      <c r="M662" s="130" t="s">
        <v>900</v>
      </c>
      <c r="N662">
        <v>1.56</v>
      </c>
      <c r="O662">
        <v>21.35</v>
      </c>
      <c r="P662">
        <v>40.96</v>
      </c>
      <c r="Q662">
        <v>9.93</v>
      </c>
      <c r="R662" s="130" t="s">
        <v>3580</v>
      </c>
      <c r="S662">
        <v>21.83</v>
      </c>
      <c r="T662" s="130"/>
      <c r="U662">
        <v>59</v>
      </c>
      <c r="V662">
        <v>76</v>
      </c>
      <c r="W662">
        <v>0.18</v>
      </c>
      <c r="X662" s="130"/>
    </row>
    <row r="663" spans="1:24" x14ac:dyDescent="0.25">
      <c r="A663" s="130" t="s">
        <v>174</v>
      </c>
      <c r="B663">
        <v>661</v>
      </c>
      <c r="C663" s="130" t="s">
        <v>892</v>
      </c>
      <c r="D663" s="130" t="s">
        <v>6</v>
      </c>
      <c r="E663">
        <v>38.25</v>
      </c>
      <c r="F663">
        <v>0</v>
      </c>
      <c r="G663">
        <v>1600</v>
      </c>
      <c r="H663">
        <v>61</v>
      </c>
      <c r="I663">
        <v>1526</v>
      </c>
      <c r="J663">
        <v>9.6</v>
      </c>
      <c r="K663" s="130" t="s">
        <v>3374</v>
      </c>
      <c r="L663">
        <v>0.3</v>
      </c>
      <c r="M663" s="130" t="s">
        <v>1043</v>
      </c>
      <c r="N663">
        <v>3.98</v>
      </c>
      <c r="O663">
        <v>5.86</v>
      </c>
      <c r="P663">
        <v>6.49</v>
      </c>
      <c r="Q663">
        <v>6.2</v>
      </c>
      <c r="R663" s="130" t="s">
        <v>961</v>
      </c>
      <c r="S663">
        <v>24.79</v>
      </c>
      <c r="T663" s="130"/>
      <c r="U663">
        <v>490</v>
      </c>
      <c r="V663">
        <v>448</v>
      </c>
      <c r="W663">
        <v>1.78</v>
      </c>
      <c r="X663" s="130"/>
    </row>
    <row r="664" spans="1:24" x14ac:dyDescent="0.25">
      <c r="A664" s="130" t="s">
        <v>173</v>
      </c>
      <c r="B664">
        <v>662</v>
      </c>
      <c r="C664" s="130" t="s">
        <v>892</v>
      </c>
      <c r="D664" s="130" t="s">
        <v>6</v>
      </c>
      <c r="E664">
        <v>2.46</v>
      </c>
      <c r="F664">
        <v>-0.81</v>
      </c>
      <c r="G664">
        <v>623400</v>
      </c>
      <c r="H664">
        <v>1542</v>
      </c>
      <c r="I664">
        <v>543</v>
      </c>
      <c r="J664">
        <v>27.38</v>
      </c>
      <c r="K664" s="130" t="s">
        <v>1016</v>
      </c>
      <c r="M664" s="130"/>
      <c r="N664">
        <v>0.09</v>
      </c>
      <c r="O664">
        <v>4.7</v>
      </c>
      <c r="P664">
        <v>4.2699999999999996</v>
      </c>
      <c r="Q664">
        <v>-2.98</v>
      </c>
      <c r="R664" s="130"/>
      <c r="S664">
        <v>51.13</v>
      </c>
      <c r="T664" s="130"/>
      <c r="U664">
        <v>837</v>
      </c>
      <c r="V664">
        <v>784</v>
      </c>
      <c r="W664">
        <v>-0.15</v>
      </c>
      <c r="X664" s="130"/>
    </row>
    <row r="665" spans="1:24" x14ac:dyDescent="0.25">
      <c r="A665" s="130" t="s">
        <v>172</v>
      </c>
      <c r="B665">
        <v>663</v>
      </c>
      <c r="C665" s="130" t="s">
        <v>901</v>
      </c>
      <c r="D665" s="130" t="s">
        <v>6</v>
      </c>
      <c r="E665">
        <v>32.5</v>
      </c>
      <c r="F665">
        <v>0</v>
      </c>
      <c r="G665">
        <v>5700</v>
      </c>
      <c r="H665">
        <v>185</v>
      </c>
      <c r="I665">
        <v>5850</v>
      </c>
      <c r="J665">
        <v>19.940000000000001</v>
      </c>
      <c r="K665" s="130" t="s">
        <v>3425</v>
      </c>
      <c r="L665">
        <v>0.18</v>
      </c>
      <c r="M665" s="130" t="s">
        <v>947</v>
      </c>
      <c r="N665">
        <v>1.63</v>
      </c>
      <c r="O665">
        <v>14.94</v>
      </c>
      <c r="P665">
        <v>14.39</v>
      </c>
      <c r="Q665">
        <v>14.22</v>
      </c>
      <c r="R665" s="130" t="s">
        <v>1022</v>
      </c>
      <c r="S665">
        <v>41.12</v>
      </c>
      <c r="T665" s="130"/>
      <c r="U665">
        <v>466</v>
      </c>
      <c r="V665">
        <v>360</v>
      </c>
      <c r="W665">
        <v>0.62</v>
      </c>
      <c r="X665" s="130"/>
    </row>
    <row r="666" spans="1:24" x14ac:dyDescent="0.25">
      <c r="A666" s="130" t="s">
        <v>171</v>
      </c>
      <c r="B666">
        <v>664</v>
      </c>
      <c r="C666" s="130" t="s">
        <v>901</v>
      </c>
      <c r="D666" s="130" t="s">
        <v>6</v>
      </c>
      <c r="E666">
        <v>7.05</v>
      </c>
      <c r="F666">
        <v>-0.7</v>
      </c>
      <c r="G666">
        <v>505900</v>
      </c>
      <c r="H666">
        <v>3584</v>
      </c>
      <c r="I666">
        <v>1512</v>
      </c>
      <c r="J666">
        <v>6.04</v>
      </c>
      <c r="K666" s="130" t="s">
        <v>958</v>
      </c>
      <c r="M666" s="130" t="s">
        <v>894</v>
      </c>
      <c r="N666">
        <v>1.17</v>
      </c>
      <c r="O666">
        <v>7.39</v>
      </c>
      <c r="P666">
        <v>16.059999999999999</v>
      </c>
      <c r="Q666">
        <v>23.37</v>
      </c>
      <c r="R666" s="130" t="s">
        <v>3606</v>
      </c>
      <c r="S666">
        <v>52.59</v>
      </c>
      <c r="T666" s="130"/>
      <c r="U666">
        <v>188</v>
      </c>
      <c r="V666">
        <v>308</v>
      </c>
      <c r="W666">
        <v>0.22</v>
      </c>
      <c r="X666" s="130"/>
    </row>
    <row r="667" spans="1:24" x14ac:dyDescent="0.25">
      <c r="A667" s="130" t="s">
        <v>170</v>
      </c>
      <c r="B667">
        <v>665</v>
      </c>
      <c r="C667" s="130" t="s">
        <v>892</v>
      </c>
      <c r="D667" s="130" t="s">
        <v>6</v>
      </c>
      <c r="E667">
        <v>17.3</v>
      </c>
      <c r="F667">
        <v>0</v>
      </c>
      <c r="G667">
        <v>800</v>
      </c>
      <c r="H667">
        <v>13</v>
      </c>
      <c r="I667">
        <v>2076</v>
      </c>
      <c r="J667">
        <v>124.55</v>
      </c>
      <c r="K667" s="130" t="s">
        <v>3559</v>
      </c>
      <c r="M667" s="130" t="s">
        <v>929</v>
      </c>
      <c r="N667">
        <v>0.14000000000000001</v>
      </c>
      <c r="O667">
        <v>0.25</v>
      </c>
      <c r="P667">
        <v>0.44</v>
      </c>
      <c r="Q667">
        <v>6.03</v>
      </c>
      <c r="R667" s="130" t="s">
        <v>913</v>
      </c>
      <c r="S667">
        <v>23.87</v>
      </c>
      <c r="T667" s="130"/>
      <c r="U667">
        <v>1081</v>
      </c>
      <c r="V667">
        <v>1119</v>
      </c>
      <c r="W667">
        <v>-15.1</v>
      </c>
      <c r="X667" s="130"/>
    </row>
    <row r="668" spans="1:24" x14ac:dyDescent="0.25">
      <c r="A668" s="130" t="s">
        <v>169</v>
      </c>
      <c r="B668">
        <v>666</v>
      </c>
      <c r="C668" s="130" t="s">
        <v>892</v>
      </c>
      <c r="D668" s="130" t="s">
        <v>6</v>
      </c>
      <c r="E668">
        <v>5.85</v>
      </c>
      <c r="F668">
        <v>0</v>
      </c>
      <c r="G668">
        <v>1769200</v>
      </c>
      <c r="H668">
        <v>10325</v>
      </c>
      <c r="I668">
        <v>4680</v>
      </c>
      <c r="J668">
        <v>26.73</v>
      </c>
      <c r="K668" s="130" t="s">
        <v>3470</v>
      </c>
      <c r="M668" s="130" t="s">
        <v>891</v>
      </c>
      <c r="N668">
        <v>0.22</v>
      </c>
      <c r="O668">
        <v>20.329999999999998</v>
      </c>
      <c r="P668">
        <v>21.9</v>
      </c>
      <c r="Q668">
        <v>7.4</v>
      </c>
      <c r="R668" s="130" t="s">
        <v>961</v>
      </c>
      <c r="S668">
        <v>27.66</v>
      </c>
      <c r="T668" s="130"/>
      <c r="U668">
        <v>442</v>
      </c>
      <c r="V668">
        <v>389</v>
      </c>
      <c r="W668">
        <v>1.1299999999999999</v>
      </c>
      <c r="X668" s="130"/>
    </row>
    <row r="669" spans="1:24" x14ac:dyDescent="0.25">
      <c r="A669" s="130" t="s">
        <v>168</v>
      </c>
      <c r="B669">
        <v>667</v>
      </c>
      <c r="C669" s="130" t="s">
        <v>901</v>
      </c>
      <c r="D669" s="130" t="s">
        <v>6</v>
      </c>
      <c r="E669">
        <v>3.28</v>
      </c>
      <c r="F669">
        <v>1.23</v>
      </c>
      <c r="G669">
        <v>1441700</v>
      </c>
      <c r="H669">
        <v>4770</v>
      </c>
      <c r="I669">
        <v>1048</v>
      </c>
      <c r="J669">
        <v>6.95</v>
      </c>
      <c r="K669" s="130" t="s">
        <v>2715</v>
      </c>
      <c r="M669" s="130" t="s">
        <v>921</v>
      </c>
      <c r="N669">
        <v>0.47</v>
      </c>
      <c r="O669">
        <v>19.04</v>
      </c>
      <c r="P669">
        <v>33.700000000000003</v>
      </c>
      <c r="Q669">
        <v>12.83</v>
      </c>
      <c r="R669" s="130" t="s">
        <v>1061</v>
      </c>
      <c r="S669">
        <v>64.52</v>
      </c>
      <c r="T669" s="130"/>
      <c r="U669">
        <v>67</v>
      </c>
      <c r="V669">
        <v>80</v>
      </c>
      <c r="W669">
        <v>-0.03</v>
      </c>
      <c r="X669" s="130"/>
    </row>
    <row r="670" spans="1:24" x14ac:dyDescent="0.25">
      <c r="A670" s="130" t="s">
        <v>167</v>
      </c>
      <c r="B670">
        <v>668</v>
      </c>
      <c r="C670" s="130" t="s">
        <v>892</v>
      </c>
      <c r="D670" s="130" t="s">
        <v>6</v>
      </c>
      <c r="E670">
        <v>11.3</v>
      </c>
      <c r="F670">
        <v>0.89</v>
      </c>
      <c r="G670">
        <v>12800</v>
      </c>
      <c r="H670">
        <v>145</v>
      </c>
      <c r="I670">
        <v>3390</v>
      </c>
      <c r="J670">
        <v>18.98</v>
      </c>
      <c r="K670" s="130" t="s">
        <v>3369</v>
      </c>
      <c r="M670" s="130" t="s">
        <v>1081</v>
      </c>
      <c r="N670">
        <v>0.6</v>
      </c>
      <c r="O670">
        <v>9.59</v>
      </c>
      <c r="P670">
        <v>14.77</v>
      </c>
      <c r="Q670">
        <v>9.57</v>
      </c>
      <c r="R670" s="130" t="s">
        <v>3451</v>
      </c>
      <c r="S670">
        <v>23.75</v>
      </c>
      <c r="T670" s="130"/>
      <c r="U670">
        <v>444</v>
      </c>
      <c r="V670">
        <v>471</v>
      </c>
      <c r="W670">
        <v>2.2599999999999998</v>
      </c>
      <c r="X670" s="130"/>
    </row>
    <row r="671" spans="1:24" x14ac:dyDescent="0.25">
      <c r="A671" s="130" t="s">
        <v>166</v>
      </c>
      <c r="B671">
        <v>669</v>
      </c>
      <c r="C671" s="130" t="s">
        <v>901</v>
      </c>
      <c r="D671" s="130" t="s">
        <v>6</v>
      </c>
      <c r="E671">
        <v>33.25</v>
      </c>
      <c r="F671">
        <v>0.76</v>
      </c>
      <c r="G671">
        <v>3457700</v>
      </c>
      <c r="H671">
        <v>113824</v>
      </c>
      <c r="I671">
        <v>67464</v>
      </c>
      <c r="J671">
        <v>30.24</v>
      </c>
      <c r="K671" s="130" t="s">
        <v>3395</v>
      </c>
      <c r="M671" s="130" t="s">
        <v>2666</v>
      </c>
      <c r="N671">
        <v>1.1000000000000001</v>
      </c>
      <c r="O671">
        <v>16.05</v>
      </c>
      <c r="P671">
        <v>19.260000000000002</v>
      </c>
      <c r="Q671">
        <v>13.32</v>
      </c>
      <c r="R671" s="130" t="s">
        <v>933</v>
      </c>
      <c r="S671">
        <v>25.02</v>
      </c>
      <c r="T671" s="130"/>
      <c r="U671">
        <v>510</v>
      </c>
      <c r="V671">
        <v>469</v>
      </c>
      <c r="W671">
        <v>2.4</v>
      </c>
      <c r="X671" s="130"/>
    </row>
    <row r="672" spans="1:24" x14ac:dyDescent="0.25">
      <c r="A672" s="130" t="s">
        <v>165</v>
      </c>
      <c r="B672">
        <v>670</v>
      </c>
      <c r="C672" s="130" t="s">
        <v>892</v>
      </c>
      <c r="D672" s="130" t="s">
        <v>6</v>
      </c>
      <c r="E672">
        <v>8.6999999999999993</v>
      </c>
      <c r="F672">
        <v>1.1599999999999999</v>
      </c>
      <c r="G672">
        <v>131200</v>
      </c>
      <c r="H672">
        <v>1129</v>
      </c>
      <c r="I672">
        <v>4127</v>
      </c>
      <c r="J672">
        <v>15.47</v>
      </c>
      <c r="K672" s="130" t="s">
        <v>2975</v>
      </c>
      <c r="M672" s="130" t="s">
        <v>994</v>
      </c>
      <c r="N672">
        <v>0.56000000000000005</v>
      </c>
      <c r="O672">
        <v>10.64</v>
      </c>
      <c r="P672">
        <v>14.61</v>
      </c>
      <c r="Q672">
        <v>15.59</v>
      </c>
      <c r="R672" s="130" t="s">
        <v>969</v>
      </c>
      <c r="S672">
        <v>40.24</v>
      </c>
      <c r="T672" s="130"/>
      <c r="U672">
        <v>392</v>
      </c>
      <c r="V672">
        <v>386</v>
      </c>
      <c r="W672">
        <v>-1.3</v>
      </c>
      <c r="X672" s="130"/>
    </row>
    <row r="673" spans="1:24" x14ac:dyDescent="0.25">
      <c r="A673" s="130" t="s">
        <v>164</v>
      </c>
      <c r="B673">
        <v>671</v>
      </c>
      <c r="C673" s="130" t="s">
        <v>892</v>
      </c>
      <c r="D673" s="130" t="s">
        <v>6</v>
      </c>
      <c r="E673">
        <v>58.25</v>
      </c>
      <c r="F673">
        <v>1.75</v>
      </c>
      <c r="G673">
        <v>14116500</v>
      </c>
      <c r="H673">
        <v>823772</v>
      </c>
      <c r="I673">
        <v>118832</v>
      </c>
      <c r="J673">
        <v>8.83</v>
      </c>
      <c r="K673" s="130" t="s">
        <v>1016</v>
      </c>
      <c r="M673" s="130" t="s">
        <v>900</v>
      </c>
      <c r="N673">
        <v>6.6</v>
      </c>
      <c r="O673">
        <v>6.87</v>
      </c>
      <c r="P673">
        <v>12.08</v>
      </c>
      <c r="Q673">
        <v>3.64</v>
      </c>
      <c r="R673" s="130" t="s">
        <v>1063</v>
      </c>
      <c r="S673">
        <v>51.96</v>
      </c>
      <c r="T673" s="130"/>
      <c r="U673">
        <v>314</v>
      </c>
      <c r="V673">
        <v>372</v>
      </c>
      <c r="W673">
        <v>-5.92</v>
      </c>
      <c r="X673" s="130"/>
    </row>
    <row r="674" spans="1:24" x14ac:dyDescent="0.25">
      <c r="A674" s="130" t="s">
        <v>163</v>
      </c>
      <c r="B674">
        <v>672</v>
      </c>
      <c r="C674" s="130" t="s">
        <v>901</v>
      </c>
      <c r="D674" s="130" t="s">
        <v>6</v>
      </c>
      <c r="E674">
        <v>205</v>
      </c>
      <c r="F674">
        <v>0</v>
      </c>
      <c r="G674">
        <v>0</v>
      </c>
      <c r="H674">
        <v>0</v>
      </c>
      <c r="I674">
        <v>1230</v>
      </c>
      <c r="J674">
        <v>12.86</v>
      </c>
      <c r="K674" s="130" t="s">
        <v>962</v>
      </c>
      <c r="L674">
        <v>0.2</v>
      </c>
      <c r="M674" s="130" t="s">
        <v>1082</v>
      </c>
      <c r="N674">
        <v>15.94</v>
      </c>
      <c r="O674">
        <v>6.1</v>
      </c>
      <c r="P674">
        <v>6.77</v>
      </c>
      <c r="Q674">
        <v>6.63</v>
      </c>
      <c r="R674" s="130" t="s">
        <v>2077</v>
      </c>
      <c r="S674">
        <v>22.69</v>
      </c>
      <c r="T674" s="130"/>
      <c r="U674">
        <v>564</v>
      </c>
      <c r="V674">
        <v>517</v>
      </c>
      <c r="W674">
        <v>1.74</v>
      </c>
      <c r="X674" s="130"/>
    </row>
    <row r="675" spans="1:24" x14ac:dyDescent="0.25">
      <c r="A675" s="130" t="s">
        <v>162</v>
      </c>
      <c r="B675">
        <v>673</v>
      </c>
      <c r="C675" s="130" t="s">
        <v>892</v>
      </c>
      <c r="D675" s="130" t="s">
        <v>6</v>
      </c>
      <c r="E675">
        <v>6.65</v>
      </c>
      <c r="F675">
        <v>1.53</v>
      </c>
      <c r="G675">
        <v>7600</v>
      </c>
      <c r="H675">
        <v>50</v>
      </c>
      <c r="I675">
        <v>808</v>
      </c>
      <c r="J675">
        <v>15.12</v>
      </c>
      <c r="K675" s="130" t="s">
        <v>1011</v>
      </c>
      <c r="L675">
        <v>0.7</v>
      </c>
      <c r="M675" s="130" t="s">
        <v>943</v>
      </c>
      <c r="N675">
        <v>0.44</v>
      </c>
      <c r="O675">
        <v>8.83</v>
      </c>
      <c r="P675">
        <v>11.25</v>
      </c>
      <c r="Q675">
        <v>3.77</v>
      </c>
      <c r="R675" s="130" t="s">
        <v>3495</v>
      </c>
      <c r="S675">
        <v>23.55</v>
      </c>
      <c r="T675" s="130"/>
      <c r="U675">
        <v>472</v>
      </c>
      <c r="V675">
        <v>433</v>
      </c>
      <c r="W675">
        <v>-0.28000000000000003</v>
      </c>
      <c r="X675" s="130"/>
    </row>
    <row r="676" spans="1:24" x14ac:dyDescent="0.25">
      <c r="A676" s="130" t="s">
        <v>161</v>
      </c>
      <c r="B676">
        <v>674</v>
      </c>
      <c r="C676" s="130" t="s">
        <v>892</v>
      </c>
      <c r="D676" s="130" t="s">
        <v>6</v>
      </c>
      <c r="E676">
        <v>20</v>
      </c>
      <c r="F676">
        <v>0.5</v>
      </c>
      <c r="G676">
        <v>151100</v>
      </c>
      <c r="H676">
        <v>3019</v>
      </c>
      <c r="I676">
        <v>6531</v>
      </c>
      <c r="J676">
        <v>37.56</v>
      </c>
      <c r="K676" s="130" t="s">
        <v>3472</v>
      </c>
      <c r="M676" s="130" t="s">
        <v>1083</v>
      </c>
      <c r="N676">
        <v>0.53</v>
      </c>
      <c r="O676">
        <v>9.02</v>
      </c>
      <c r="P676">
        <v>9.2799999999999994</v>
      </c>
      <c r="Q676">
        <v>1.75</v>
      </c>
      <c r="R676" s="130" t="s">
        <v>998</v>
      </c>
      <c r="S676">
        <v>20.43</v>
      </c>
      <c r="T676" s="130"/>
      <c r="U676">
        <v>757</v>
      </c>
      <c r="V676">
        <v>664</v>
      </c>
      <c r="W676">
        <v>0.55000000000000004</v>
      </c>
      <c r="X676" s="130"/>
    </row>
    <row r="677" spans="1:24" x14ac:dyDescent="0.25">
      <c r="A677" s="130" t="s">
        <v>160</v>
      </c>
      <c r="B677">
        <v>675</v>
      </c>
      <c r="C677" s="130" t="s">
        <v>892</v>
      </c>
      <c r="D677" s="130" t="s">
        <v>6</v>
      </c>
      <c r="E677">
        <v>4.96</v>
      </c>
      <c r="F677">
        <v>0</v>
      </c>
      <c r="G677">
        <v>12600</v>
      </c>
      <c r="H677">
        <v>62</v>
      </c>
      <c r="I677">
        <v>2068</v>
      </c>
      <c r="J677">
        <v>25.39</v>
      </c>
      <c r="K677" s="130" t="s">
        <v>976</v>
      </c>
      <c r="M677" s="130" t="s">
        <v>894</v>
      </c>
      <c r="N677">
        <v>0.2</v>
      </c>
      <c r="O677">
        <v>2.4900000000000002</v>
      </c>
      <c r="P677">
        <v>3.53</v>
      </c>
      <c r="Q677">
        <v>-0.75</v>
      </c>
      <c r="R677" s="130" t="s">
        <v>2722</v>
      </c>
      <c r="S677">
        <v>36.51</v>
      </c>
      <c r="T677" s="130"/>
      <c r="U677">
        <v>838</v>
      </c>
      <c r="V677">
        <v>859</v>
      </c>
      <c r="W677">
        <v>-0.33</v>
      </c>
      <c r="X677" s="130"/>
    </row>
    <row r="678" spans="1:24" x14ac:dyDescent="0.25">
      <c r="A678" s="130" t="s">
        <v>159</v>
      </c>
      <c r="B678">
        <v>676</v>
      </c>
      <c r="C678" s="130" t="s">
        <v>892</v>
      </c>
      <c r="D678" s="130" t="s">
        <v>6</v>
      </c>
      <c r="E678">
        <v>10.9</v>
      </c>
      <c r="F678">
        <v>0</v>
      </c>
      <c r="G678">
        <v>42100</v>
      </c>
      <c r="H678">
        <v>462</v>
      </c>
      <c r="I678">
        <v>4373</v>
      </c>
      <c r="J678">
        <v>26.01</v>
      </c>
      <c r="K678" s="130" t="s">
        <v>1000</v>
      </c>
      <c r="M678" s="130" t="s">
        <v>1003</v>
      </c>
      <c r="N678">
        <v>0.42</v>
      </c>
      <c r="O678">
        <v>5.15</v>
      </c>
      <c r="P678">
        <v>5.65</v>
      </c>
      <c r="Q678">
        <v>14.22</v>
      </c>
      <c r="R678" s="130" t="s">
        <v>957</v>
      </c>
      <c r="S678">
        <v>57.44</v>
      </c>
      <c r="T678" s="130"/>
      <c r="U678">
        <v>778</v>
      </c>
      <c r="V678">
        <v>751</v>
      </c>
      <c r="W678">
        <v>0.26</v>
      </c>
      <c r="X678" s="130"/>
    </row>
    <row r="679" spans="1:24" x14ac:dyDescent="0.25">
      <c r="A679" s="130" t="s">
        <v>861</v>
      </c>
      <c r="B679">
        <v>677</v>
      </c>
      <c r="C679" s="130" t="s">
        <v>892</v>
      </c>
      <c r="D679" s="130" t="s">
        <v>6</v>
      </c>
      <c r="E679">
        <v>12.7</v>
      </c>
      <c r="F679">
        <v>1.6</v>
      </c>
      <c r="G679">
        <v>100</v>
      </c>
      <c r="H679">
        <v>1</v>
      </c>
      <c r="I679">
        <v>1372</v>
      </c>
      <c r="J679">
        <v>21.33</v>
      </c>
      <c r="K679" s="130" t="s">
        <v>918</v>
      </c>
      <c r="L679">
        <v>0.11</v>
      </c>
      <c r="M679" s="130" t="s">
        <v>900</v>
      </c>
      <c r="N679">
        <v>0.6</v>
      </c>
      <c r="O679">
        <v>2.2999999999999998</v>
      </c>
      <c r="P679">
        <v>2.75</v>
      </c>
      <c r="Q679">
        <v>8.9</v>
      </c>
      <c r="R679" s="130" t="s">
        <v>2806</v>
      </c>
      <c r="S679">
        <v>26.49</v>
      </c>
      <c r="T679" s="130"/>
      <c r="U679">
        <v>807</v>
      </c>
      <c r="V679">
        <v>820</v>
      </c>
      <c r="W679">
        <v>0.62</v>
      </c>
      <c r="X679" s="130"/>
    </row>
    <row r="680" spans="1:24" x14ac:dyDescent="0.25">
      <c r="A680" s="130" t="s">
        <v>158</v>
      </c>
      <c r="B680">
        <v>678</v>
      </c>
      <c r="C680" s="130" t="s">
        <v>892</v>
      </c>
      <c r="D680" s="130" t="s">
        <v>6</v>
      </c>
      <c r="E680">
        <v>1.73</v>
      </c>
      <c r="F680">
        <v>-0.56999999999999995</v>
      </c>
      <c r="G680">
        <v>17838000</v>
      </c>
      <c r="H680">
        <v>30979</v>
      </c>
      <c r="I680">
        <v>33089</v>
      </c>
      <c r="J680">
        <v>9.76</v>
      </c>
      <c r="K680" s="130" t="s">
        <v>1010</v>
      </c>
      <c r="M680" s="130" t="s">
        <v>899</v>
      </c>
      <c r="N680">
        <v>0.18</v>
      </c>
      <c r="O680">
        <v>5.59</v>
      </c>
      <c r="P680">
        <v>7.56</v>
      </c>
      <c r="Q680">
        <v>17.78</v>
      </c>
      <c r="R680" s="130" t="s">
        <v>3515</v>
      </c>
      <c r="S680">
        <v>38.1</v>
      </c>
      <c r="T680" s="130"/>
      <c r="U680">
        <v>460</v>
      </c>
      <c r="V680">
        <v>465</v>
      </c>
      <c r="W680">
        <v>0.38</v>
      </c>
      <c r="X680" s="130"/>
    </row>
    <row r="681" spans="1:24" x14ac:dyDescent="0.25">
      <c r="A681" s="130" t="s">
        <v>157</v>
      </c>
      <c r="B681">
        <v>679</v>
      </c>
      <c r="C681" s="130" t="s">
        <v>892</v>
      </c>
      <c r="D681" s="130" t="s">
        <v>6</v>
      </c>
      <c r="E681">
        <v>4.26</v>
      </c>
      <c r="F681">
        <v>0.47</v>
      </c>
      <c r="G681">
        <v>30370900</v>
      </c>
      <c r="H681">
        <v>128925</v>
      </c>
      <c r="I681">
        <v>35784</v>
      </c>
      <c r="J681">
        <v>7.76</v>
      </c>
      <c r="K681" s="130" t="s">
        <v>961</v>
      </c>
      <c r="M681" s="130" t="s">
        <v>934</v>
      </c>
      <c r="N681">
        <v>0.55000000000000004</v>
      </c>
      <c r="O681">
        <v>11.74</v>
      </c>
      <c r="P681">
        <v>16.059999999999999</v>
      </c>
      <c r="Q681">
        <v>39.42</v>
      </c>
      <c r="R681" s="130" t="s">
        <v>3681</v>
      </c>
      <c r="S681">
        <v>28.47</v>
      </c>
      <c r="T681" s="130"/>
      <c r="U681">
        <v>213</v>
      </c>
      <c r="V681">
        <v>197</v>
      </c>
      <c r="W681">
        <v>0.21</v>
      </c>
      <c r="X681" s="130"/>
    </row>
    <row r="682" spans="1:24" x14ac:dyDescent="0.25">
      <c r="A682" s="130" t="s">
        <v>156</v>
      </c>
      <c r="B682">
        <v>680</v>
      </c>
      <c r="C682" s="130" t="s">
        <v>901</v>
      </c>
      <c r="D682" s="130" t="s">
        <v>6</v>
      </c>
      <c r="E682">
        <v>3.44</v>
      </c>
      <c r="F682">
        <v>1.18</v>
      </c>
      <c r="G682">
        <v>809400</v>
      </c>
      <c r="H682">
        <v>2784</v>
      </c>
      <c r="I682">
        <v>929</v>
      </c>
      <c r="J682">
        <v>24.98</v>
      </c>
      <c r="K682" s="130" t="s">
        <v>2982</v>
      </c>
      <c r="L682">
        <v>0.2</v>
      </c>
      <c r="M682" s="130" t="s">
        <v>914</v>
      </c>
      <c r="N682">
        <v>0.14000000000000001</v>
      </c>
      <c r="O682">
        <v>12.93</v>
      </c>
      <c r="P682">
        <v>12.51</v>
      </c>
      <c r="Q682">
        <v>7.16</v>
      </c>
      <c r="R682" s="130" t="s">
        <v>3682</v>
      </c>
      <c r="S682">
        <v>25.73</v>
      </c>
      <c r="T682" s="130"/>
      <c r="U682">
        <v>564</v>
      </c>
      <c r="V682">
        <v>453</v>
      </c>
      <c r="W682">
        <v>1.1499999999999999</v>
      </c>
      <c r="X682" s="130"/>
    </row>
    <row r="683" spans="1:24" x14ac:dyDescent="0.25">
      <c r="A683" s="130" t="s">
        <v>155</v>
      </c>
      <c r="B683">
        <v>681</v>
      </c>
      <c r="C683" s="130" t="s">
        <v>892</v>
      </c>
      <c r="D683" s="130" t="s">
        <v>6</v>
      </c>
      <c r="E683">
        <v>2</v>
      </c>
      <c r="F683">
        <v>-0.99</v>
      </c>
      <c r="G683">
        <v>794200</v>
      </c>
      <c r="H683">
        <v>1597</v>
      </c>
      <c r="I683">
        <v>1146</v>
      </c>
      <c r="K683" s="130" t="s">
        <v>995</v>
      </c>
      <c r="M683" s="130" t="s">
        <v>921</v>
      </c>
      <c r="N683">
        <v>0</v>
      </c>
      <c r="O683">
        <v>2.2400000000000002</v>
      </c>
      <c r="P683">
        <v>-8.66</v>
      </c>
      <c r="Q683">
        <v>-0.17</v>
      </c>
      <c r="R683" s="130" t="s">
        <v>1052</v>
      </c>
      <c r="S683">
        <v>56.07</v>
      </c>
      <c r="T683" s="130"/>
      <c r="X683" s="130"/>
    </row>
    <row r="684" spans="1:24" x14ac:dyDescent="0.25">
      <c r="A684" s="130" t="s">
        <v>154</v>
      </c>
      <c r="B684">
        <v>682</v>
      </c>
      <c r="C684" s="130" t="s">
        <v>901</v>
      </c>
      <c r="D684" s="130" t="s">
        <v>6</v>
      </c>
      <c r="E684">
        <v>19</v>
      </c>
      <c r="F684">
        <v>1.6</v>
      </c>
      <c r="G684">
        <v>700</v>
      </c>
      <c r="H684">
        <v>13</v>
      </c>
      <c r="I684">
        <v>713</v>
      </c>
      <c r="J684">
        <v>54.79</v>
      </c>
      <c r="K684" s="130" t="s">
        <v>936</v>
      </c>
      <c r="M684" s="130" t="s">
        <v>913</v>
      </c>
      <c r="N684">
        <v>0.35</v>
      </c>
      <c r="O684">
        <v>1.66</v>
      </c>
      <c r="P684">
        <v>1.5</v>
      </c>
      <c r="Q684">
        <v>8.1999999999999993</v>
      </c>
      <c r="R684" s="130" t="s">
        <v>2975</v>
      </c>
      <c r="S684">
        <v>28.55</v>
      </c>
      <c r="T684" s="130"/>
      <c r="U684">
        <v>1031</v>
      </c>
      <c r="V684">
        <v>1046</v>
      </c>
      <c r="W684">
        <v>0.44</v>
      </c>
      <c r="X684" s="130"/>
    </row>
    <row r="685" spans="1:24" x14ac:dyDescent="0.25">
      <c r="A685" s="130" t="s">
        <v>153</v>
      </c>
      <c r="B685">
        <v>683</v>
      </c>
      <c r="C685" s="130" t="s">
        <v>901</v>
      </c>
      <c r="D685" s="130" t="s">
        <v>6</v>
      </c>
      <c r="E685">
        <v>2.54</v>
      </c>
      <c r="F685">
        <v>0</v>
      </c>
      <c r="G685">
        <v>1101100</v>
      </c>
      <c r="H685">
        <v>2809</v>
      </c>
      <c r="I685">
        <v>853</v>
      </c>
      <c r="J685">
        <v>21.07</v>
      </c>
      <c r="K685" s="130" t="s">
        <v>1035</v>
      </c>
      <c r="M685" s="130" t="s">
        <v>909</v>
      </c>
      <c r="N685">
        <v>0.12</v>
      </c>
      <c r="O685">
        <v>8.41</v>
      </c>
      <c r="P685">
        <v>11.09</v>
      </c>
      <c r="Q685">
        <v>5.36</v>
      </c>
      <c r="R685" s="130" t="s">
        <v>1078</v>
      </c>
      <c r="S685">
        <v>34.6</v>
      </c>
      <c r="T685" s="130"/>
      <c r="U685">
        <v>563</v>
      </c>
      <c r="V685">
        <v>534</v>
      </c>
      <c r="X685" s="130"/>
    </row>
    <row r="686" spans="1:24" x14ac:dyDescent="0.25">
      <c r="A686" s="130" t="s">
        <v>152</v>
      </c>
      <c r="B686">
        <v>684</v>
      </c>
      <c r="C686" s="130" t="s">
        <v>901</v>
      </c>
      <c r="D686" s="130" t="s">
        <v>6</v>
      </c>
      <c r="E686">
        <v>106.5</v>
      </c>
      <c r="F686">
        <v>-0.93</v>
      </c>
      <c r="G686">
        <v>234900</v>
      </c>
      <c r="H686">
        <v>25056</v>
      </c>
      <c r="I686">
        <v>31950</v>
      </c>
      <c r="J686">
        <v>40.799999999999997</v>
      </c>
      <c r="K686" s="130" t="s">
        <v>3560</v>
      </c>
      <c r="M686" s="130" t="s">
        <v>1000</v>
      </c>
      <c r="N686">
        <v>2.61</v>
      </c>
      <c r="O686">
        <v>23.18</v>
      </c>
      <c r="P686">
        <v>32.57</v>
      </c>
      <c r="Q686">
        <v>24.78</v>
      </c>
      <c r="R686" s="130" t="s">
        <v>982</v>
      </c>
      <c r="S686">
        <v>41.73</v>
      </c>
      <c r="T686" s="130"/>
      <c r="U686">
        <v>487</v>
      </c>
      <c r="V686">
        <v>473</v>
      </c>
      <c r="W686">
        <v>1.6</v>
      </c>
      <c r="X686" s="130"/>
    </row>
    <row r="687" spans="1:24" x14ac:dyDescent="0.25">
      <c r="A687" s="130" t="s">
        <v>862</v>
      </c>
      <c r="B687">
        <v>685</v>
      </c>
      <c r="C687" s="130" t="s">
        <v>895</v>
      </c>
      <c r="D687" s="130" t="s">
        <v>6</v>
      </c>
      <c r="E687">
        <v>15.5</v>
      </c>
      <c r="F687">
        <v>-0.64</v>
      </c>
      <c r="G687">
        <v>90700</v>
      </c>
      <c r="H687">
        <v>1413</v>
      </c>
      <c r="I687">
        <v>3565</v>
      </c>
      <c r="J687">
        <v>36.6</v>
      </c>
      <c r="K687" s="130" t="s">
        <v>3496</v>
      </c>
      <c r="L687">
        <v>1.1000000000000001</v>
      </c>
      <c r="M687" s="130" t="s">
        <v>966</v>
      </c>
      <c r="N687">
        <v>0.42</v>
      </c>
      <c r="O687">
        <v>23.15</v>
      </c>
      <c r="P687">
        <v>22.72</v>
      </c>
      <c r="Q687">
        <v>50.52</v>
      </c>
      <c r="R687" s="130" t="s">
        <v>1045</v>
      </c>
      <c r="S687">
        <v>25.06</v>
      </c>
      <c r="T687" s="130"/>
      <c r="U687">
        <v>513</v>
      </c>
      <c r="V687">
        <v>455</v>
      </c>
      <c r="X687" s="130"/>
    </row>
    <row r="688" spans="1:24" x14ac:dyDescent="0.25">
      <c r="A688" s="130" t="s">
        <v>151</v>
      </c>
      <c r="B688">
        <v>686</v>
      </c>
      <c r="C688" s="130" t="s">
        <v>901</v>
      </c>
      <c r="D688" s="130" t="s">
        <v>6</v>
      </c>
      <c r="E688">
        <v>51.25</v>
      </c>
      <c r="F688">
        <v>-0.97</v>
      </c>
      <c r="G688">
        <v>137200</v>
      </c>
      <c r="H688">
        <v>7075</v>
      </c>
      <c r="I688">
        <v>10332</v>
      </c>
      <c r="J688">
        <v>5.3</v>
      </c>
      <c r="K688" s="130" t="s">
        <v>984</v>
      </c>
      <c r="M688" s="130" t="s">
        <v>891</v>
      </c>
      <c r="N688">
        <v>9.67</v>
      </c>
      <c r="O688">
        <v>7.53</v>
      </c>
      <c r="P688">
        <v>7.67</v>
      </c>
      <c r="Q688">
        <v>50.65</v>
      </c>
      <c r="R688" s="130" t="s">
        <v>914</v>
      </c>
      <c r="S688">
        <v>36.409999999999997</v>
      </c>
      <c r="T688" s="130"/>
      <c r="U688">
        <v>386</v>
      </c>
      <c r="V688">
        <v>290</v>
      </c>
      <c r="W688">
        <v>-0.34</v>
      </c>
      <c r="X688" s="130"/>
    </row>
    <row r="689" spans="1:24" x14ac:dyDescent="0.25">
      <c r="A689" s="130" t="s">
        <v>150</v>
      </c>
      <c r="B689">
        <v>687</v>
      </c>
      <c r="C689" s="130" t="s">
        <v>892</v>
      </c>
      <c r="D689" s="130" t="s">
        <v>95</v>
      </c>
      <c r="E689">
        <v>0.21</v>
      </c>
      <c r="F689">
        <v>0</v>
      </c>
      <c r="G689">
        <v>8663400</v>
      </c>
      <c r="H689">
        <v>1830</v>
      </c>
      <c r="I689">
        <v>2013</v>
      </c>
      <c r="K689" s="130" t="s">
        <v>3519</v>
      </c>
      <c r="M689" s="130"/>
      <c r="N689">
        <v>0</v>
      </c>
      <c r="O689">
        <v>-10.89</v>
      </c>
      <c r="P689">
        <v>-75.91</v>
      </c>
      <c r="Q689">
        <v>-2.88</v>
      </c>
      <c r="R689" s="130"/>
      <c r="S689">
        <v>69.63</v>
      </c>
      <c r="T689" s="130"/>
      <c r="X689" s="130"/>
    </row>
    <row r="690" spans="1:24" x14ac:dyDescent="0.25">
      <c r="A690" s="130" t="s">
        <v>149</v>
      </c>
      <c r="B690">
        <v>688</v>
      </c>
      <c r="C690" s="130" t="s">
        <v>892</v>
      </c>
      <c r="D690" s="130" t="s">
        <v>6</v>
      </c>
      <c r="E690">
        <v>0.28000000000000003</v>
      </c>
      <c r="F690">
        <v>0</v>
      </c>
      <c r="G690">
        <v>5675200</v>
      </c>
      <c r="H690">
        <v>1590</v>
      </c>
      <c r="I690">
        <v>3116</v>
      </c>
      <c r="K690" s="130" t="s">
        <v>956</v>
      </c>
      <c r="M690" s="130"/>
      <c r="N690">
        <v>0</v>
      </c>
      <c r="O690">
        <v>-0.88</v>
      </c>
      <c r="P690">
        <v>-1.65</v>
      </c>
      <c r="Q690">
        <v>-15.24</v>
      </c>
      <c r="R690" s="130"/>
      <c r="S690">
        <v>68.52</v>
      </c>
      <c r="T690" s="130"/>
      <c r="X690" s="130"/>
    </row>
    <row r="691" spans="1:24" x14ac:dyDescent="0.25">
      <c r="A691" s="130" t="s">
        <v>148</v>
      </c>
      <c r="B691">
        <v>689</v>
      </c>
      <c r="C691" s="130" t="s">
        <v>892</v>
      </c>
      <c r="D691" s="130" t="s">
        <v>6</v>
      </c>
      <c r="E691">
        <v>3.14</v>
      </c>
      <c r="F691">
        <v>-2.48</v>
      </c>
      <c r="G691">
        <v>678600</v>
      </c>
      <c r="H691">
        <v>2140</v>
      </c>
      <c r="I691">
        <v>967</v>
      </c>
      <c r="J691">
        <v>11.05</v>
      </c>
      <c r="K691" s="130" t="s">
        <v>958</v>
      </c>
      <c r="M691" s="130" t="s">
        <v>907</v>
      </c>
      <c r="N691">
        <v>0.28000000000000003</v>
      </c>
      <c r="O691">
        <v>5.48</v>
      </c>
      <c r="P691">
        <v>8.4600000000000009</v>
      </c>
      <c r="Q691">
        <v>-0.33</v>
      </c>
      <c r="R691" s="130" t="s">
        <v>1023</v>
      </c>
      <c r="S691">
        <v>67.09</v>
      </c>
      <c r="T691" s="130"/>
      <c r="U691">
        <v>465</v>
      </c>
      <c r="V691">
        <v>506</v>
      </c>
      <c r="W691">
        <v>-0.05</v>
      </c>
      <c r="X691" s="130"/>
    </row>
    <row r="692" spans="1:24" x14ac:dyDescent="0.25">
      <c r="A692" s="130" t="s">
        <v>147</v>
      </c>
      <c r="B692">
        <v>690</v>
      </c>
      <c r="C692" s="130" t="s">
        <v>892</v>
      </c>
      <c r="D692" s="130" t="s">
        <v>6</v>
      </c>
      <c r="E692">
        <v>4.62</v>
      </c>
      <c r="F692">
        <v>-2.12</v>
      </c>
      <c r="G692">
        <v>55800</v>
      </c>
      <c r="H692">
        <v>259</v>
      </c>
      <c r="I692">
        <v>2750</v>
      </c>
      <c r="J692">
        <v>50.71</v>
      </c>
      <c r="K692" s="130" t="s">
        <v>1051</v>
      </c>
      <c r="M692" s="130" t="s">
        <v>945</v>
      </c>
      <c r="N692">
        <v>0.09</v>
      </c>
      <c r="O692">
        <v>1.9</v>
      </c>
      <c r="P692">
        <v>1.68</v>
      </c>
      <c r="Q692">
        <v>4.28</v>
      </c>
      <c r="R692" s="130" t="s">
        <v>3405</v>
      </c>
      <c r="S692">
        <v>26.38</v>
      </c>
      <c r="T692" s="130"/>
      <c r="U692">
        <v>1015</v>
      </c>
      <c r="V692">
        <v>1022</v>
      </c>
      <c r="W692">
        <v>1.52</v>
      </c>
      <c r="X692" s="130"/>
    </row>
    <row r="693" spans="1:24" x14ac:dyDescent="0.25">
      <c r="A693" s="130" t="s">
        <v>146</v>
      </c>
      <c r="B693">
        <v>691</v>
      </c>
      <c r="C693" s="130" t="s">
        <v>892</v>
      </c>
      <c r="D693" s="130" t="s">
        <v>6</v>
      </c>
      <c r="E693">
        <v>2.6</v>
      </c>
      <c r="F693">
        <v>2.36</v>
      </c>
      <c r="G693">
        <v>19983700</v>
      </c>
      <c r="H693">
        <v>52379</v>
      </c>
      <c r="I693">
        <v>2126</v>
      </c>
      <c r="J693">
        <v>8.25</v>
      </c>
      <c r="K693" s="130" t="s">
        <v>1005</v>
      </c>
      <c r="M693" s="130"/>
      <c r="N693">
        <v>0.32</v>
      </c>
      <c r="O693">
        <v>4.9800000000000004</v>
      </c>
      <c r="P693">
        <v>11.32</v>
      </c>
      <c r="Q693">
        <v>4.7699999999999996</v>
      </c>
      <c r="R693" s="130"/>
      <c r="S693">
        <v>61.75</v>
      </c>
      <c r="T693" s="130"/>
      <c r="U693">
        <v>325</v>
      </c>
      <c r="V693">
        <v>467</v>
      </c>
      <c r="W693">
        <v>-0.02</v>
      </c>
      <c r="X693" s="130"/>
    </row>
    <row r="694" spans="1:24" x14ac:dyDescent="0.25">
      <c r="A694" s="130" t="s">
        <v>1084</v>
      </c>
      <c r="B694">
        <v>692</v>
      </c>
      <c r="C694" s="130" t="s">
        <v>892</v>
      </c>
      <c r="D694" s="130" t="s">
        <v>6</v>
      </c>
      <c r="E694">
        <v>4.08</v>
      </c>
      <c r="F694">
        <v>0.49</v>
      </c>
      <c r="G694">
        <v>262580200</v>
      </c>
      <c r="H694">
        <v>1062008</v>
      </c>
      <c r="I694">
        <v>136142</v>
      </c>
      <c r="K694" s="130" t="s">
        <v>1032</v>
      </c>
      <c r="M694" s="130" t="s">
        <v>929</v>
      </c>
      <c r="N694">
        <v>0</v>
      </c>
      <c r="O694">
        <v>2.93</v>
      </c>
      <c r="P694">
        <v>-1.1200000000000001</v>
      </c>
      <c r="Q694">
        <v>-1.34</v>
      </c>
      <c r="R694" s="130" t="s">
        <v>2981</v>
      </c>
      <c r="S694">
        <v>31.78</v>
      </c>
      <c r="T694" s="130"/>
      <c r="X694" s="130"/>
    </row>
    <row r="695" spans="1:24" x14ac:dyDescent="0.25">
      <c r="A695" s="130" t="s">
        <v>145</v>
      </c>
      <c r="B695">
        <v>693</v>
      </c>
      <c r="C695" s="130" t="s">
        <v>892</v>
      </c>
      <c r="D695" s="130" t="s">
        <v>6</v>
      </c>
      <c r="E695">
        <v>11.3</v>
      </c>
      <c r="F695">
        <v>0</v>
      </c>
      <c r="G695">
        <v>2100</v>
      </c>
      <c r="H695">
        <v>24</v>
      </c>
      <c r="I695">
        <v>2936</v>
      </c>
      <c r="J695">
        <v>15.05</v>
      </c>
      <c r="K695" s="130" t="s">
        <v>2289</v>
      </c>
      <c r="L695">
        <v>0.47</v>
      </c>
      <c r="M695" s="130" t="s">
        <v>913</v>
      </c>
      <c r="N695">
        <v>0.75</v>
      </c>
      <c r="O695">
        <v>9.81</v>
      </c>
      <c r="P695">
        <v>12.55</v>
      </c>
      <c r="Q695">
        <v>9.4700000000000006</v>
      </c>
      <c r="R695" s="130" t="s">
        <v>3510</v>
      </c>
      <c r="S695">
        <v>19.170000000000002</v>
      </c>
      <c r="T695" s="130"/>
      <c r="U695">
        <v>428</v>
      </c>
      <c r="V695">
        <v>401</v>
      </c>
      <c r="W695">
        <v>0.59</v>
      </c>
      <c r="X695" s="130"/>
    </row>
    <row r="696" spans="1:24" x14ac:dyDescent="0.25">
      <c r="A696" s="130" t="s">
        <v>144</v>
      </c>
      <c r="B696">
        <v>694</v>
      </c>
      <c r="C696" s="130" t="s">
        <v>892</v>
      </c>
      <c r="D696" s="130" t="s">
        <v>6</v>
      </c>
      <c r="E696">
        <v>2.72</v>
      </c>
      <c r="F696">
        <v>0.74</v>
      </c>
      <c r="G696">
        <v>3260500</v>
      </c>
      <c r="H696">
        <v>8808</v>
      </c>
      <c r="I696">
        <v>5760</v>
      </c>
      <c r="J696">
        <v>10.34</v>
      </c>
      <c r="K696" s="130" t="s">
        <v>1019</v>
      </c>
      <c r="M696" s="130" t="s">
        <v>909</v>
      </c>
      <c r="N696">
        <v>0.26</v>
      </c>
      <c r="O696">
        <v>4.9000000000000004</v>
      </c>
      <c r="P696">
        <v>9.23</v>
      </c>
      <c r="Q696">
        <v>48.31</v>
      </c>
      <c r="R696" s="130" t="s">
        <v>3368</v>
      </c>
      <c r="S696">
        <v>39.72</v>
      </c>
      <c r="T696" s="130"/>
      <c r="U696">
        <v>422</v>
      </c>
      <c r="V696">
        <v>518</v>
      </c>
      <c r="W696">
        <v>0.15</v>
      </c>
      <c r="X696" s="130"/>
    </row>
    <row r="697" spans="1:24" x14ac:dyDescent="0.25">
      <c r="A697" s="130" t="s">
        <v>143</v>
      </c>
      <c r="B697">
        <v>695</v>
      </c>
      <c r="C697" s="130" t="s">
        <v>892</v>
      </c>
      <c r="D697" s="130" t="s">
        <v>82</v>
      </c>
      <c r="E697">
        <v>0.01</v>
      </c>
      <c r="F697">
        <v>0</v>
      </c>
      <c r="G697">
        <v>0</v>
      </c>
      <c r="H697">
        <v>0</v>
      </c>
      <c r="I697">
        <v>68</v>
      </c>
      <c r="K697" s="130"/>
      <c r="L697">
        <v>-1.2</v>
      </c>
      <c r="M697" s="130"/>
      <c r="N697">
        <v>0</v>
      </c>
      <c r="O697">
        <v>-30.09</v>
      </c>
      <c r="Q697">
        <v>-85.19</v>
      </c>
      <c r="R697" s="130"/>
      <c r="S697">
        <v>99.85</v>
      </c>
      <c r="T697" s="130"/>
      <c r="X697" s="130"/>
    </row>
    <row r="698" spans="1:24" x14ac:dyDescent="0.25">
      <c r="A698" s="130" t="s">
        <v>142</v>
      </c>
      <c r="B698">
        <v>696</v>
      </c>
      <c r="C698" s="130" t="s">
        <v>892</v>
      </c>
      <c r="D698" s="130" t="s">
        <v>95</v>
      </c>
      <c r="E698">
        <v>0.35</v>
      </c>
      <c r="F698">
        <v>2.94</v>
      </c>
      <c r="G698">
        <v>3907600</v>
      </c>
      <c r="H698">
        <v>1325</v>
      </c>
      <c r="I698">
        <v>666</v>
      </c>
      <c r="K698" s="130" t="s">
        <v>3442</v>
      </c>
      <c r="L698">
        <v>2.13</v>
      </c>
      <c r="M698" s="130"/>
      <c r="N698">
        <v>0</v>
      </c>
      <c r="O698">
        <v>-1.69</v>
      </c>
      <c r="P698">
        <v>-8.66</v>
      </c>
      <c r="Q698">
        <v>-16.059999999999999</v>
      </c>
      <c r="R698" s="130"/>
      <c r="S698">
        <v>33.11</v>
      </c>
      <c r="T698" s="130"/>
      <c r="X698" s="130"/>
    </row>
    <row r="699" spans="1:24" x14ac:dyDescent="0.25">
      <c r="A699" s="130" t="s">
        <v>141</v>
      </c>
      <c r="B699">
        <v>697</v>
      </c>
      <c r="C699" s="130" t="s">
        <v>892</v>
      </c>
      <c r="D699" s="130" t="s">
        <v>6</v>
      </c>
      <c r="E699">
        <v>3.28</v>
      </c>
      <c r="F699">
        <v>0</v>
      </c>
      <c r="G699">
        <v>779400</v>
      </c>
      <c r="H699">
        <v>2571</v>
      </c>
      <c r="I699">
        <v>1803</v>
      </c>
      <c r="J699">
        <v>15.53</v>
      </c>
      <c r="K699" s="130" t="s">
        <v>989</v>
      </c>
      <c r="M699" s="130" t="s">
        <v>909</v>
      </c>
      <c r="N699">
        <v>0.21</v>
      </c>
      <c r="O699">
        <v>8.92</v>
      </c>
      <c r="P699">
        <v>9.18</v>
      </c>
      <c r="Q699">
        <v>4.8899999999999997</v>
      </c>
      <c r="R699" s="130" t="s">
        <v>3528</v>
      </c>
      <c r="S699">
        <v>40.54</v>
      </c>
      <c r="T699" s="130"/>
      <c r="U699">
        <v>535</v>
      </c>
      <c r="V699">
        <v>442</v>
      </c>
      <c r="W699">
        <v>-7.68</v>
      </c>
      <c r="X699" s="130"/>
    </row>
    <row r="700" spans="1:24" x14ac:dyDescent="0.25">
      <c r="A700" s="130" t="s">
        <v>140</v>
      </c>
      <c r="B700">
        <v>698</v>
      </c>
      <c r="C700" s="130" t="s">
        <v>892</v>
      </c>
      <c r="D700" s="130" t="s">
        <v>6</v>
      </c>
      <c r="E700">
        <v>7</v>
      </c>
      <c r="F700">
        <v>0</v>
      </c>
      <c r="G700">
        <v>1900</v>
      </c>
      <c r="H700">
        <v>13</v>
      </c>
      <c r="I700">
        <v>2683</v>
      </c>
      <c r="J700">
        <v>16.29</v>
      </c>
      <c r="K700" s="130" t="s">
        <v>978</v>
      </c>
      <c r="M700" s="130" t="s">
        <v>934</v>
      </c>
      <c r="N700">
        <v>0.43</v>
      </c>
      <c r="O700">
        <v>5.33</v>
      </c>
      <c r="P700">
        <v>5.01</v>
      </c>
      <c r="Q700">
        <v>11.32</v>
      </c>
      <c r="R700" s="130" t="s">
        <v>964</v>
      </c>
      <c r="S700">
        <v>25.77</v>
      </c>
      <c r="T700" s="130"/>
      <c r="U700">
        <v>684</v>
      </c>
      <c r="V700">
        <v>621</v>
      </c>
      <c r="W700">
        <v>2.36</v>
      </c>
      <c r="X700" s="130"/>
    </row>
    <row r="701" spans="1:24" x14ac:dyDescent="0.25">
      <c r="A701" s="130" t="s">
        <v>139</v>
      </c>
      <c r="B701">
        <v>699</v>
      </c>
      <c r="C701" s="130" t="s">
        <v>901</v>
      </c>
      <c r="D701" s="130" t="s">
        <v>6</v>
      </c>
      <c r="E701">
        <v>1.7</v>
      </c>
      <c r="F701">
        <v>1.19</v>
      </c>
      <c r="G701">
        <v>35849800</v>
      </c>
      <c r="H701">
        <v>61389</v>
      </c>
      <c r="I701">
        <v>14317</v>
      </c>
      <c r="J701">
        <v>6.48</v>
      </c>
      <c r="K701" s="130" t="s">
        <v>1044</v>
      </c>
      <c r="M701" s="130"/>
      <c r="N701">
        <v>0.26</v>
      </c>
      <c r="O701">
        <v>17.71</v>
      </c>
      <c r="P701">
        <v>21.02</v>
      </c>
      <c r="Q701">
        <v>11.22</v>
      </c>
      <c r="R701" s="130"/>
      <c r="S701">
        <v>32.090000000000003</v>
      </c>
      <c r="T701" s="130"/>
      <c r="U701">
        <v>122</v>
      </c>
      <c r="V701">
        <v>81</v>
      </c>
      <c r="W701">
        <v>0.02</v>
      </c>
      <c r="X701" s="130"/>
    </row>
    <row r="702" spans="1:24" x14ac:dyDescent="0.25">
      <c r="A702" s="130" t="s">
        <v>138</v>
      </c>
      <c r="B702">
        <v>700</v>
      </c>
      <c r="C702" s="130" t="s">
        <v>892</v>
      </c>
      <c r="D702" s="130" t="s">
        <v>6</v>
      </c>
      <c r="E702">
        <v>12.1</v>
      </c>
      <c r="F702">
        <v>2.54</v>
      </c>
      <c r="G702">
        <v>15707900</v>
      </c>
      <c r="H702">
        <v>190614</v>
      </c>
      <c r="I702">
        <v>22052</v>
      </c>
      <c r="K702" s="130" t="s">
        <v>924</v>
      </c>
      <c r="M702" s="130" t="s">
        <v>907</v>
      </c>
      <c r="N702">
        <v>0</v>
      </c>
      <c r="O702">
        <v>-3.96</v>
      </c>
      <c r="P702">
        <v>-2.97</v>
      </c>
      <c r="Q702">
        <v>7.16</v>
      </c>
      <c r="R702" s="130" t="s">
        <v>966</v>
      </c>
      <c r="S702">
        <v>71.25</v>
      </c>
      <c r="T702" s="130"/>
      <c r="X702" s="130"/>
    </row>
    <row r="703" spans="1:24" x14ac:dyDescent="0.25">
      <c r="A703" s="130" t="s">
        <v>863</v>
      </c>
      <c r="B703">
        <v>701</v>
      </c>
      <c r="C703" s="130" t="s">
        <v>892</v>
      </c>
      <c r="D703" s="130" t="s">
        <v>6</v>
      </c>
      <c r="E703">
        <v>1.1299999999999999</v>
      </c>
      <c r="F703">
        <v>-0.88</v>
      </c>
      <c r="G703">
        <v>162017600</v>
      </c>
      <c r="H703">
        <v>184209</v>
      </c>
      <c r="I703">
        <v>109184</v>
      </c>
      <c r="J703">
        <v>13.36</v>
      </c>
      <c r="K703" s="130" t="s">
        <v>1052</v>
      </c>
      <c r="M703" s="130" t="s">
        <v>891</v>
      </c>
      <c r="N703">
        <v>0.08</v>
      </c>
      <c r="O703">
        <v>1.35</v>
      </c>
      <c r="P703">
        <v>4.01</v>
      </c>
      <c r="Q703">
        <v>16.239999999999998</v>
      </c>
      <c r="R703" s="130" t="s">
        <v>3616</v>
      </c>
      <c r="S703">
        <v>34.200000000000003</v>
      </c>
      <c r="T703" s="130"/>
      <c r="U703">
        <v>655</v>
      </c>
      <c r="V703">
        <v>739</v>
      </c>
      <c r="W703">
        <v>-5.1100000000000003</v>
      </c>
      <c r="X703" s="130"/>
    </row>
    <row r="704" spans="1:24" x14ac:dyDescent="0.25">
      <c r="A704" s="130" t="s">
        <v>137</v>
      </c>
      <c r="B704">
        <v>702</v>
      </c>
      <c r="C704" s="130" t="s">
        <v>892</v>
      </c>
      <c r="D704" s="130" t="s">
        <v>6</v>
      </c>
      <c r="E704">
        <v>4.6399999999999997</v>
      </c>
      <c r="F704">
        <v>-0.85</v>
      </c>
      <c r="G704">
        <v>1540900</v>
      </c>
      <c r="H704">
        <v>7166</v>
      </c>
      <c r="I704">
        <v>2858</v>
      </c>
      <c r="J704">
        <v>21.85</v>
      </c>
      <c r="K704" s="130" t="s">
        <v>1048</v>
      </c>
      <c r="M704" s="130"/>
      <c r="N704">
        <v>0.21</v>
      </c>
      <c r="O704">
        <v>2.63</v>
      </c>
      <c r="P704">
        <v>5.31</v>
      </c>
      <c r="Q704">
        <v>2.0299999999999998</v>
      </c>
      <c r="R704" s="130"/>
      <c r="S704">
        <v>59.82</v>
      </c>
      <c r="T704" s="130"/>
      <c r="U704">
        <v>736</v>
      </c>
      <c r="V704">
        <v>810</v>
      </c>
      <c r="W704">
        <v>-0.02</v>
      </c>
      <c r="X704" s="130"/>
    </row>
    <row r="705" spans="1:24" x14ac:dyDescent="0.25">
      <c r="A705" s="130" t="s">
        <v>136</v>
      </c>
      <c r="B705">
        <v>703</v>
      </c>
      <c r="C705" s="130" t="s">
        <v>892</v>
      </c>
      <c r="D705" s="130" t="s">
        <v>6</v>
      </c>
      <c r="E705">
        <v>28.5</v>
      </c>
      <c r="F705">
        <v>2.7</v>
      </c>
      <c r="G705">
        <v>1000</v>
      </c>
      <c r="H705">
        <v>28</v>
      </c>
      <c r="I705">
        <v>1425</v>
      </c>
      <c r="K705" s="130" t="s">
        <v>3374</v>
      </c>
      <c r="L705">
        <v>0.72</v>
      </c>
      <c r="M705" s="130"/>
      <c r="N705">
        <v>0</v>
      </c>
      <c r="O705">
        <v>-0.94</v>
      </c>
      <c r="P705">
        <v>-2.41</v>
      </c>
      <c r="Q705">
        <v>0.59</v>
      </c>
      <c r="R705" s="130"/>
      <c r="S705">
        <v>32.97</v>
      </c>
      <c r="T705" s="130"/>
      <c r="X705" s="130"/>
    </row>
    <row r="706" spans="1:24" x14ac:dyDescent="0.25">
      <c r="A706" s="130" t="s">
        <v>135</v>
      </c>
      <c r="B706">
        <v>704</v>
      </c>
      <c r="C706" s="130" t="s">
        <v>901</v>
      </c>
      <c r="D706" s="130" t="s">
        <v>6</v>
      </c>
      <c r="E706">
        <v>53.25</v>
      </c>
      <c r="F706">
        <v>0</v>
      </c>
      <c r="G706">
        <v>0</v>
      </c>
      <c r="H706">
        <v>0</v>
      </c>
      <c r="I706">
        <v>3080</v>
      </c>
      <c r="K706" s="130" t="s">
        <v>1039</v>
      </c>
      <c r="M706" s="130" t="s">
        <v>947</v>
      </c>
      <c r="N706">
        <v>0</v>
      </c>
      <c r="O706">
        <v>-4.41</v>
      </c>
      <c r="P706">
        <v>-4.6900000000000004</v>
      </c>
      <c r="Q706">
        <v>1.63</v>
      </c>
      <c r="R706" s="130" t="s">
        <v>980</v>
      </c>
      <c r="S706">
        <v>30.63</v>
      </c>
      <c r="T706" s="130"/>
      <c r="X706" s="130"/>
    </row>
    <row r="707" spans="1:24" x14ac:dyDescent="0.25">
      <c r="A707" s="130" t="s">
        <v>134</v>
      </c>
      <c r="B707">
        <v>705</v>
      </c>
      <c r="C707" s="130" t="s">
        <v>892</v>
      </c>
      <c r="D707" s="130" t="s">
        <v>6</v>
      </c>
      <c r="E707">
        <v>11.7</v>
      </c>
      <c r="F707">
        <v>0</v>
      </c>
      <c r="G707">
        <v>8864300</v>
      </c>
      <c r="H707">
        <v>103639</v>
      </c>
      <c r="I707">
        <v>46683</v>
      </c>
      <c r="J707">
        <v>14.69</v>
      </c>
      <c r="K707" s="130" t="s">
        <v>2986</v>
      </c>
      <c r="M707" s="130" t="s">
        <v>952</v>
      </c>
      <c r="N707">
        <v>0.8</v>
      </c>
      <c r="O707">
        <v>18.18</v>
      </c>
      <c r="P707">
        <v>23.49</v>
      </c>
      <c r="Q707">
        <v>53.12</v>
      </c>
      <c r="R707" s="130" t="s">
        <v>3541</v>
      </c>
      <c r="S707">
        <v>36.11</v>
      </c>
      <c r="T707" s="130"/>
      <c r="U707">
        <v>275</v>
      </c>
      <c r="V707">
        <v>248</v>
      </c>
      <c r="W707">
        <v>3.52</v>
      </c>
      <c r="X707" s="130"/>
    </row>
    <row r="708" spans="1:24" x14ac:dyDescent="0.25">
      <c r="A708" s="130" t="s">
        <v>133</v>
      </c>
      <c r="B708">
        <v>706</v>
      </c>
      <c r="C708" s="130" t="s">
        <v>892</v>
      </c>
      <c r="D708" s="130" t="s">
        <v>6</v>
      </c>
      <c r="E708">
        <v>20.8</v>
      </c>
      <c r="F708">
        <v>-0.48</v>
      </c>
      <c r="G708">
        <v>21569600</v>
      </c>
      <c r="H708">
        <v>451288</v>
      </c>
      <c r="I708">
        <v>99254</v>
      </c>
      <c r="J708">
        <v>12.64</v>
      </c>
      <c r="K708" s="130" t="s">
        <v>1011</v>
      </c>
      <c r="M708" s="130" t="s">
        <v>943</v>
      </c>
      <c r="N708">
        <v>1.65</v>
      </c>
      <c r="O708">
        <v>7.16</v>
      </c>
      <c r="P708">
        <v>14.38</v>
      </c>
      <c r="Q708">
        <v>6.34</v>
      </c>
      <c r="R708" s="130" t="s">
        <v>3371</v>
      </c>
      <c r="S708">
        <v>60.55</v>
      </c>
      <c r="T708" s="130"/>
      <c r="U708">
        <v>348</v>
      </c>
      <c r="V708">
        <v>449</v>
      </c>
      <c r="W708">
        <v>-3.36</v>
      </c>
      <c r="X708" s="130"/>
    </row>
    <row r="709" spans="1:24" x14ac:dyDescent="0.25">
      <c r="A709" s="130" t="s">
        <v>132</v>
      </c>
      <c r="B709">
        <v>707</v>
      </c>
      <c r="C709" s="130" t="s">
        <v>892</v>
      </c>
      <c r="D709" s="130" t="s">
        <v>6</v>
      </c>
      <c r="E709">
        <v>1.0900000000000001</v>
      </c>
      <c r="F709">
        <v>-0.91</v>
      </c>
      <c r="G709">
        <v>1559100</v>
      </c>
      <c r="H709">
        <v>1709</v>
      </c>
      <c r="I709">
        <v>976</v>
      </c>
      <c r="K709" s="130" t="s">
        <v>1078</v>
      </c>
      <c r="M709" s="130"/>
      <c r="N709">
        <v>0</v>
      </c>
      <c r="O709">
        <v>-5.99</v>
      </c>
      <c r="P709">
        <v>-9.6999999999999993</v>
      </c>
      <c r="Q709">
        <v>-5</v>
      </c>
      <c r="R709" s="130" t="s">
        <v>3377</v>
      </c>
      <c r="S709">
        <v>59.08</v>
      </c>
      <c r="T709" s="130"/>
      <c r="X709" s="130"/>
    </row>
    <row r="710" spans="1:24" x14ac:dyDescent="0.25">
      <c r="A710" s="130" t="s">
        <v>131</v>
      </c>
      <c r="B710">
        <v>708</v>
      </c>
      <c r="C710" s="130" t="s">
        <v>901</v>
      </c>
      <c r="D710" s="130" t="s">
        <v>6</v>
      </c>
      <c r="E710">
        <v>9.1</v>
      </c>
      <c r="F710">
        <v>-0.55000000000000004</v>
      </c>
      <c r="G710">
        <v>232800</v>
      </c>
      <c r="H710">
        <v>2126</v>
      </c>
      <c r="I710">
        <v>2757</v>
      </c>
      <c r="J710">
        <v>7.26</v>
      </c>
      <c r="K710" s="130" t="s">
        <v>1034</v>
      </c>
      <c r="M710" s="130" t="s">
        <v>931</v>
      </c>
      <c r="N710">
        <v>1.25</v>
      </c>
      <c r="O710">
        <v>6.71</v>
      </c>
      <c r="P710">
        <v>26.01</v>
      </c>
      <c r="Q710">
        <v>10.62</v>
      </c>
      <c r="R710" s="130" t="s">
        <v>3378</v>
      </c>
      <c r="S710">
        <v>28.3</v>
      </c>
      <c r="T710" s="130"/>
      <c r="U710">
        <v>101</v>
      </c>
      <c r="V710">
        <v>357</v>
      </c>
      <c r="W710">
        <v>0.1</v>
      </c>
      <c r="X710" s="130"/>
    </row>
    <row r="711" spans="1:24" x14ac:dyDescent="0.25">
      <c r="A711" s="130" t="s">
        <v>130</v>
      </c>
      <c r="B711">
        <v>709</v>
      </c>
      <c r="C711" s="130" t="s">
        <v>892</v>
      </c>
      <c r="D711" s="130" t="s">
        <v>6</v>
      </c>
      <c r="E711">
        <v>31.25</v>
      </c>
      <c r="F711">
        <v>-0.79</v>
      </c>
      <c r="G711">
        <v>2247700</v>
      </c>
      <c r="H711">
        <v>70319</v>
      </c>
      <c r="I711">
        <v>25269</v>
      </c>
      <c r="J711">
        <v>10.4</v>
      </c>
      <c r="K711" s="130" t="s">
        <v>964</v>
      </c>
      <c r="M711" s="130" t="s">
        <v>910</v>
      </c>
      <c r="N711">
        <v>3.01</v>
      </c>
      <c r="O711">
        <v>23.88</v>
      </c>
      <c r="P711">
        <v>25.42</v>
      </c>
      <c r="Q711">
        <v>10.54</v>
      </c>
      <c r="R711" s="130" t="s">
        <v>3594</v>
      </c>
      <c r="S711">
        <v>66.59</v>
      </c>
      <c r="T711" s="130"/>
      <c r="U711">
        <v>168</v>
      </c>
      <c r="V711">
        <v>124</v>
      </c>
      <c r="W711">
        <v>4.51</v>
      </c>
      <c r="X711" s="130"/>
    </row>
    <row r="712" spans="1:24" x14ac:dyDescent="0.25">
      <c r="A712" s="130" t="s">
        <v>129</v>
      </c>
      <c r="B712">
        <v>710</v>
      </c>
      <c r="C712" s="130" t="s">
        <v>892</v>
      </c>
      <c r="D712" s="130" t="s">
        <v>6</v>
      </c>
      <c r="E712">
        <v>1.1299999999999999</v>
      </c>
      <c r="F712">
        <v>-3.42</v>
      </c>
      <c r="G712">
        <v>3166200</v>
      </c>
      <c r="H712">
        <v>3653</v>
      </c>
      <c r="I712">
        <v>904</v>
      </c>
      <c r="J712">
        <v>76.14</v>
      </c>
      <c r="K712" s="130" t="s">
        <v>998</v>
      </c>
      <c r="M712" s="130"/>
      <c r="N712">
        <v>0.01</v>
      </c>
      <c r="O712">
        <v>2.67</v>
      </c>
      <c r="P712">
        <v>1.94</v>
      </c>
      <c r="Q712">
        <v>5.38</v>
      </c>
      <c r="R712" s="130"/>
      <c r="S712">
        <v>38</v>
      </c>
      <c r="T712" s="130"/>
      <c r="U712">
        <v>1043</v>
      </c>
      <c r="V712">
        <v>1023</v>
      </c>
      <c r="W712">
        <v>-3.88</v>
      </c>
      <c r="X712" s="130"/>
    </row>
    <row r="713" spans="1:24" x14ac:dyDescent="0.25">
      <c r="A713" s="130" t="s">
        <v>128</v>
      </c>
      <c r="B713">
        <v>711</v>
      </c>
      <c r="C713" s="130" t="s">
        <v>892</v>
      </c>
      <c r="D713" s="130" t="s">
        <v>6</v>
      </c>
      <c r="E713">
        <v>3.98</v>
      </c>
      <c r="F713">
        <v>0</v>
      </c>
      <c r="G713">
        <v>47900</v>
      </c>
      <c r="H713">
        <v>189</v>
      </c>
      <c r="I713">
        <v>1075</v>
      </c>
      <c r="J713">
        <v>8.52</v>
      </c>
      <c r="K713" s="130" t="s">
        <v>922</v>
      </c>
      <c r="L713">
        <v>0.3</v>
      </c>
      <c r="M713" s="130" t="s">
        <v>1012</v>
      </c>
      <c r="N713">
        <v>0.47</v>
      </c>
      <c r="O713">
        <v>5.95</v>
      </c>
      <c r="P713">
        <v>7.65</v>
      </c>
      <c r="Q713">
        <v>10.54</v>
      </c>
      <c r="R713" s="130"/>
      <c r="S713">
        <v>51.22</v>
      </c>
      <c r="T713" s="130"/>
      <c r="U713">
        <v>436</v>
      </c>
      <c r="V713">
        <v>422</v>
      </c>
      <c r="W713">
        <v>-0.25</v>
      </c>
      <c r="X713" s="130"/>
    </row>
    <row r="714" spans="1:24" x14ac:dyDescent="0.25">
      <c r="A714" s="130" t="s">
        <v>127</v>
      </c>
      <c r="B714">
        <v>712</v>
      </c>
      <c r="C714" s="130" t="s">
        <v>892</v>
      </c>
      <c r="D714" s="130" t="s">
        <v>6</v>
      </c>
      <c r="E714">
        <v>5.55</v>
      </c>
      <c r="F714">
        <v>0</v>
      </c>
      <c r="G714">
        <v>578300</v>
      </c>
      <c r="H714">
        <v>3217</v>
      </c>
      <c r="I714">
        <v>4886</v>
      </c>
      <c r="J714">
        <v>28.52</v>
      </c>
      <c r="K714" s="130" t="s">
        <v>1002</v>
      </c>
      <c r="M714" s="130" t="s">
        <v>932</v>
      </c>
      <c r="N714">
        <v>0.19</v>
      </c>
      <c r="O714">
        <v>3.96</v>
      </c>
      <c r="P714">
        <v>3.43</v>
      </c>
      <c r="Q714">
        <v>5.39</v>
      </c>
      <c r="R714" s="130" t="s">
        <v>2745</v>
      </c>
      <c r="S714">
        <v>50.06</v>
      </c>
      <c r="T714" s="130"/>
      <c r="U714">
        <v>877</v>
      </c>
      <c r="V714">
        <v>830</v>
      </c>
      <c r="W714">
        <v>0.2</v>
      </c>
      <c r="X714" s="130"/>
    </row>
    <row r="715" spans="1:24" x14ac:dyDescent="0.25">
      <c r="A715" s="130" t="s">
        <v>126</v>
      </c>
      <c r="B715">
        <v>713</v>
      </c>
      <c r="C715" s="130" t="s">
        <v>901</v>
      </c>
      <c r="D715" s="130" t="s">
        <v>6</v>
      </c>
      <c r="E715">
        <v>0.12</v>
      </c>
      <c r="F715">
        <v>9.09</v>
      </c>
      <c r="G715">
        <v>432166700</v>
      </c>
      <c r="H715">
        <v>49236</v>
      </c>
      <c r="I715">
        <v>1787</v>
      </c>
      <c r="J715">
        <v>196.17</v>
      </c>
      <c r="K715" s="130" t="s">
        <v>953</v>
      </c>
      <c r="M715" s="130"/>
      <c r="N715">
        <v>0</v>
      </c>
      <c r="O715">
        <v>3.01</v>
      </c>
      <c r="P715">
        <v>0.3</v>
      </c>
      <c r="Q715">
        <v>0.34</v>
      </c>
      <c r="R715" s="130"/>
      <c r="S715">
        <v>83.73</v>
      </c>
      <c r="T715" s="130"/>
      <c r="U715">
        <v>1101</v>
      </c>
      <c r="V715">
        <v>1034</v>
      </c>
      <c r="W715">
        <v>-0.43</v>
      </c>
      <c r="X715" s="130"/>
    </row>
    <row r="716" spans="1:24" x14ac:dyDescent="0.25">
      <c r="A716" s="130" t="s">
        <v>125</v>
      </c>
      <c r="B716">
        <v>714</v>
      </c>
      <c r="C716" s="130" t="s">
        <v>901</v>
      </c>
      <c r="D716" s="130" t="s">
        <v>6</v>
      </c>
      <c r="E716">
        <v>3.92</v>
      </c>
      <c r="F716">
        <v>-1.51</v>
      </c>
      <c r="G716">
        <v>2473300</v>
      </c>
      <c r="H716">
        <v>9789</v>
      </c>
      <c r="I716">
        <v>2339</v>
      </c>
      <c r="J716">
        <v>8.1999999999999993</v>
      </c>
      <c r="K716" s="130" t="s">
        <v>1052</v>
      </c>
      <c r="M716" s="130"/>
      <c r="N716">
        <v>0.48</v>
      </c>
      <c r="O716">
        <v>4.83</v>
      </c>
      <c r="P716">
        <v>6.73</v>
      </c>
      <c r="Q716">
        <v>7.66</v>
      </c>
      <c r="R716" s="130"/>
      <c r="S716">
        <v>29.51</v>
      </c>
      <c r="T716" s="130"/>
      <c r="U716">
        <v>455</v>
      </c>
      <c r="V716">
        <v>477</v>
      </c>
      <c r="W716">
        <v>0.02</v>
      </c>
      <c r="X716" s="130"/>
    </row>
    <row r="717" spans="1:24" x14ac:dyDescent="0.25">
      <c r="A717" s="130" t="s">
        <v>124</v>
      </c>
      <c r="B717">
        <v>715</v>
      </c>
      <c r="C717" s="130" t="s">
        <v>901</v>
      </c>
      <c r="D717" s="130" t="s">
        <v>6</v>
      </c>
      <c r="E717">
        <v>1.76</v>
      </c>
      <c r="F717">
        <v>2.33</v>
      </c>
      <c r="G717">
        <v>32919900</v>
      </c>
      <c r="H717">
        <v>57900</v>
      </c>
      <c r="I717">
        <v>9880</v>
      </c>
      <c r="K717" s="130" t="s">
        <v>2665</v>
      </c>
      <c r="M717" s="130"/>
      <c r="N717">
        <v>0</v>
      </c>
      <c r="O717">
        <v>-7.18</v>
      </c>
      <c r="P717">
        <v>-14.95</v>
      </c>
      <c r="Q717">
        <v>-38.880000000000003</v>
      </c>
      <c r="R717" s="130"/>
      <c r="S717">
        <v>52.99</v>
      </c>
      <c r="T717" s="130"/>
      <c r="X717" s="130"/>
    </row>
    <row r="718" spans="1:24" x14ac:dyDescent="0.25">
      <c r="A718" s="130" t="s">
        <v>123</v>
      </c>
      <c r="B718">
        <v>716</v>
      </c>
      <c r="C718" s="130" t="s">
        <v>892</v>
      </c>
      <c r="D718" s="130" t="s">
        <v>6</v>
      </c>
      <c r="E718">
        <v>5.05</v>
      </c>
      <c r="F718">
        <v>1</v>
      </c>
      <c r="G718">
        <v>575100</v>
      </c>
      <c r="H718">
        <v>2895</v>
      </c>
      <c r="I718">
        <v>3371</v>
      </c>
      <c r="J718">
        <v>12.32</v>
      </c>
      <c r="K718" s="130" t="s">
        <v>2975</v>
      </c>
      <c r="M718" s="130" t="s">
        <v>937</v>
      </c>
      <c r="N718">
        <v>0.41</v>
      </c>
      <c r="O718">
        <v>9.82</v>
      </c>
      <c r="P718">
        <v>18.2</v>
      </c>
      <c r="Q718">
        <v>17.850000000000001</v>
      </c>
      <c r="R718" s="130" t="s">
        <v>2664</v>
      </c>
      <c r="S718">
        <v>31.69</v>
      </c>
      <c r="T718" s="130"/>
      <c r="U718">
        <v>276</v>
      </c>
      <c r="V718">
        <v>349</v>
      </c>
      <c r="W718">
        <v>0.22</v>
      </c>
      <c r="X718" s="130"/>
    </row>
    <row r="719" spans="1:24" x14ac:dyDescent="0.25">
      <c r="A719" s="130" t="s">
        <v>3469</v>
      </c>
      <c r="B719">
        <v>717</v>
      </c>
      <c r="C719" s="130" t="s">
        <v>901</v>
      </c>
      <c r="D719" s="130" t="s">
        <v>6</v>
      </c>
      <c r="E719">
        <v>2.02</v>
      </c>
      <c r="F719">
        <v>0</v>
      </c>
      <c r="G719">
        <v>27318000</v>
      </c>
      <c r="H719">
        <v>54884</v>
      </c>
      <c r="I719">
        <v>0</v>
      </c>
      <c r="K719" s="130" t="s">
        <v>911</v>
      </c>
      <c r="M719" s="130" t="s">
        <v>911</v>
      </c>
      <c r="N719">
        <v>0</v>
      </c>
      <c r="O719">
        <v>3.76</v>
      </c>
      <c r="P719">
        <v>5.0999999999999996</v>
      </c>
      <c r="Q719">
        <v>3.6</v>
      </c>
      <c r="R719" s="130" t="s">
        <v>911</v>
      </c>
      <c r="S719">
        <v>44.14</v>
      </c>
      <c r="T719" s="130"/>
      <c r="X719" s="130"/>
    </row>
    <row r="720" spans="1:24" x14ac:dyDescent="0.25">
      <c r="A720" s="130" t="s">
        <v>122</v>
      </c>
      <c r="B720">
        <v>718</v>
      </c>
      <c r="C720" s="130" t="s">
        <v>892</v>
      </c>
      <c r="D720" s="130" t="s">
        <v>6</v>
      </c>
      <c r="E720">
        <v>7.6</v>
      </c>
      <c r="F720">
        <v>-0.65</v>
      </c>
      <c r="G720">
        <v>9573200</v>
      </c>
      <c r="H720">
        <v>72963</v>
      </c>
      <c r="I720">
        <v>1733</v>
      </c>
      <c r="J720">
        <v>15.85</v>
      </c>
      <c r="K720" s="130" t="s">
        <v>3403</v>
      </c>
      <c r="M720" s="130" t="s">
        <v>931</v>
      </c>
      <c r="N720">
        <v>0.48</v>
      </c>
      <c r="O720">
        <v>14.69</v>
      </c>
      <c r="P720">
        <v>22.28</v>
      </c>
      <c r="Q720">
        <v>8.7100000000000009</v>
      </c>
      <c r="R720" s="130" t="s">
        <v>3525</v>
      </c>
      <c r="S720">
        <v>49.75</v>
      </c>
      <c r="T720" s="130"/>
      <c r="U720">
        <v>304</v>
      </c>
      <c r="V720">
        <v>307</v>
      </c>
      <c r="W720">
        <v>-0.13</v>
      </c>
      <c r="X720" s="130"/>
    </row>
    <row r="721" spans="1:24" x14ac:dyDescent="0.25">
      <c r="A721" s="130" t="s">
        <v>121</v>
      </c>
      <c r="B721">
        <v>719</v>
      </c>
      <c r="C721" s="130" t="s">
        <v>892</v>
      </c>
      <c r="D721" s="130" t="s">
        <v>6</v>
      </c>
      <c r="E721">
        <v>2.78</v>
      </c>
      <c r="F721">
        <v>-1.42</v>
      </c>
      <c r="G721">
        <v>5700800</v>
      </c>
      <c r="H721">
        <v>16197</v>
      </c>
      <c r="I721">
        <v>1586</v>
      </c>
      <c r="J721">
        <v>28.81</v>
      </c>
      <c r="K721" s="130" t="s">
        <v>1048</v>
      </c>
      <c r="M721" s="130" t="s">
        <v>945</v>
      </c>
      <c r="N721">
        <v>0.1</v>
      </c>
      <c r="O721">
        <v>3.81</v>
      </c>
      <c r="P721">
        <v>4.0999999999999996</v>
      </c>
      <c r="Q721">
        <v>14.46</v>
      </c>
      <c r="R721" s="130" t="s">
        <v>3449</v>
      </c>
      <c r="S721">
        <v>69.86</v>
      </c>
      <c r="T721" s="130"/>
      <c r="U721">
        <v>859</v>
      </c>
      <c r="V721">
        <v>840</v>
      </c>
      <c r="W721">
        <v>-0.56999999999999995</v>
      </c>
      <c r="X721" s="130"/>
    </row>
    <row r="722" spans="1:24" x14ac:dyDescent="0.25">
      <c r="A722" s="130" t="s">
        <v>120</v>
      </c>
      <c r="B722">
        <v>720</v>
      </c>
      <c r="C722" s="130" t="s">
        <v>901</v>
      </c>
      <c r="D722" s="130" t="s">
        <v>6</v>
      </c>
      <c r="E722">
        <v>3.2</v>
      </c>
      <c r="F722">
        <v>0.63</v>
      </c>
      <c r="G722">
        <v>45049200</v>
      </c>
      <c r="H722">
        <v>145798</v>
      </c>
      <c r="I722">
        <v>3956</v>
      </c>
      <c r="J722">
        <v>29.76</v>
      </c>
      <c r="K722" s="130" t="s">
        <v>3406</v>
      </c>
      <c r="M722" s="130" t="s">
        <v>945</v>
      </c>
      <c r="N722">
        <v>0.11</v>
      </c>
      <c r="O722">
        <v>7.26</v>
      </c>
      <c r="P722">
        <v>12.65</v>
      </c>
      <c r="Q722">
        <v>5.16</v>
      </c>
      <c r="R722" s="130" t="s">
        <v>3270</v>
      </c>
      <c r="S722">
        <v>54.2</v>
      </c>
      <c r="T722" s="130"/>
      <c r="U722">
        <v>616</v>
      </c>
      <c r="V722">
        <v>678</v>
      </c>
      <c r="W722">
        <v>1.22</v>
      </c>
      <c r="X722" s="130"/>
    </row>
    <row r="723" spans="1:24" x14ac:dyDescent="0.25">
      <c r="A723" s="130" t="s">
        <v>119</v>
      </c>
      <c r="B723">
        <v>721</v>
      </c>
      <c r="C723" s="130" t="s">
        <v>901</v>
      </c>
      <c r="D723" s="130" t="s">
        <v>6</v>
      </c>
      <c r="E723">
        <v>1.94</v>
      </c>
      <c r="F723">
        <v>1.04</v>
      </c>
      <c r="G723">
        <v>44522100</v>
      </c>
      <c r="H723">
        <v>88450</v>
      </c>
      <c r="I723">
        <v>1623</v>
      </c>
      <c r="K723" s="130" t="s">
        <v>2748</v>
      </c>
      <c r="M723" s="130"/>
      <c r="N723">
        <v>0</v>
      </c>
      <c r="O723">
        <v>2.33</v>
      </c>
      <c r="P723">
        <v>-2.0099999999999998</v>
      </c>
      <c r="Q723">
        <v>-1.84</v>
      </c>
      <c r="R723" s="130"/>
      <c r="S723">
        <v>59.92</v>
      </c>
      <c r="T723" s="130"/>
      <c r="X723" s="130"/>
    </row>
    <row r="724" spans="1:24" x14ac:dyDescent="0.25">
      <c r="A724" s="130" t="s">
        <v>118</v>
      </c>
      <c r="B724">
        <v>722</v>
      </c>
      <c r="C724" s="130" t="s">
        <v>901</v>
      </c>
      <c r="D724" s="130" t="s">
        <v>95</v>
      </c>
      <c r="E724">
        <v>1.57</v>
      </c>
      <c r="F724">
        <v>3.29</v>
      </c>
      <c r="G724">
        <v>729200</v>
      </c>
      <c r="H724">
        <v>1160</v>
      </c>
      <c r="I724">
        <v>1798</v>
      </c>
      <c r="K724" s="130" t="s">
        <v>3683</v>
      </c>
      <c r="M724" s="130"/>
      <c r="N724">
        <v>0</v>
      </c>
      <c r="O724">
        <v>-5.68</v>
      </c>
      <c r="P724">
        <v>-49.57</v>
      </c>
      <c r="Q724">
        <v>-34.32</v>
      </c>
      <c r="R724" s="130"/>
      <c r="S724">
        <v>3.78</v>
      </c>
      <c r="T724" s="130"/>
      <c r="X724" s="130"/>
    </row>
    <row r="725" spans="1:24" x14ac:dyDescent="0.25">
      <c r="A725" s="130" t="s">
        <v>117</v>
      </c>
      <c r="B725">
        <v>723</v>
      </c>
      <c r="C725" s="130" t="s">
        <v>892</v>
      </c>
      <c r="D725" s="130" t="s">
        <v>6</v>
      </c>
      <c r="E725">
        <v>6.8</v>
      </c>
      <c r="F725">
        <v>0</v>
      </c>
      <c r="G725">
        <v>422500</v>
      </c>
      <c r="H725">
        <v>2863</v>
      </c>
      <c r="I725">
        <v>7351</v>
      </c>
      <c r="J725">
        <v>274.19</v>
      </c>
      <c r="K725" s="130" t="s">
        <v>1019</v>
      </c>
      <c r="M725" s="130"/>
      <c r="N725">
        <v>0.02</v>
      </c>
      <c r="O725">
        <v>2.46</v>
      </c>
      <c r="P725">
        <v>0.33</v>
      </c>
      <c r="Q725">
        <v>0.25</v>
      </c>
      <c r="R725" s="130"/>
      <c r="S725">
        <v>56.52</v>
      </c>
      <c r="T725" s="130"/>
      <c r="U725">
        <v>1106</v>
      </c>
      <c r="V725">
        <v>1067</v>
      </c>
      <c r="W725">
        <v>188.45</v>
      </c>
      <c r="X725" s="130"/>
    </row>
    <row r="726" spans="1:24" x14ac:dyDescent="0.25">
      <c r="A726" s="130" t="s">
        <v>116</v>
      </c>
      <c r="B726">
        <v>724</v>
      </c>
      <c r="C726" s="130" t="s">
        <v>901</v>
      </c>
      <c r="D726" s="130" t="s">
        <v>6</v>
      </c>
      <c r="E726">
        <v>5.15</v>
      </c>
      <c r="F726">
        <v>3</v>
      </c>
      <c r="G726">
        <v>254300</v>
      </c>
      <c r="H726">
        <v>1294</v>
      </c>
      <c r="I726">
        <v>2588</v>
      </c>
      <c r="J726">
        <v>8.4700000000000006</v>
      </c>
      <c r="K726" s="130" t="s">
        <v>3414</v>
      </c>
      <c r="L726">
        <v>0.76</v>
      </c>
      <c r="M726" s="130" t="s">
        <v>914</v>
      </c>
      <c r="N726">
        <v>0.61</v>
      </c>
      <c r="O726">
        <v>6.42</v>
      </c>
      <c r="P726">
        <v>8.2200000000000006</v>
      </c>
      <c r="Q726">
        <v>24.12</v>
      </c>
      <c r="R726" s="130" t="s">
        <v>982</v>
      </c>
      <c r="S726">
        <v>12.62</v>
      </c>
      <c r="T726" s="130"/>
      <c r="U726">
        <v>410</v>
      </c>
      <c r="V726">
        <v>391</v>
      </c>
      <c r="W726">
        <v>0.03</v>
      </c>
      <c r="X726" s="130"/>
    </row>
    <row r="727" spans="1:24" x14ac:dyDescent="0.25">
      <c r="A727" s="130" t="s">
        <v>115</v>
      </c>
      <c r="B727">
        <v>725</v>
      </c>
      <c r="C727" s="130" t="s">
        <v>901</v>
      </c>
      <c r="D727" s="130" t="s">
        <v>6</v>
      </c>
      <c r="E727">
        <v>25</v>
      </c>
      <c r="F727">
        <v>0</v>
      </c>
      <c r="G727">
        <v>700</v>
      </c>
      <c r="H727">
        <v>17</v>
      </c>
      <c r="I727">
        <v>625</v>
      </c>
      <c r="J727">
        <v>26.12</v>
      </c>
      <c r="K727" s="130" t="s">
        <v>961</v>
      </c>
      <c r="L727">
        <v>0.32</v>
      </c>
      <c r="M727" s="130"/>
      <c r="N727">
        <v>0.96</v>
      </c>
      <c r="O727">
        <v>3.97</v>
      </c>
      <c r="P727">
        <v>4.83</v>
      </c>
      <c r="Q727">
        <v>6.69</v>
      </c>
      <c r="R727" s="130"/>
      <c r="S727">
        <v>30.3</v>
      </c>
      <c r="T727" s="130"/>
      <c r="U727">
        <v>807</v>
      </c>
      <c r="V727">
        <v>800</v>
      </c>
      <c r="W727">
        <v>-0.68</v>
      </c>
      <c r="X727" s="130"/>
    </row>
    <row r="728" spans="1:24" x14ac:dyDescent="0.25">
      <c r="A728" s="130" t="s">
        <v>114</v>
      </c>
      <c r="B728">
        <v>726</v>
      </c>
      <c r="C728" s="130" t="s">
        <v>892</v>
      </c>
      <c r="D728" s="130" t="s">
        <v>6</v>
      </c>
      <c r="E728">
        <v>0.37</v>
      </c>
      <c r="F728">
        <v>-2.63</v>
      </c>
      <c r="G728">
        <v>62604500</v>
      </c>
      <c r="H728">
        <v>23242</v>
      </c>
      <c r="I728">
        <v>3748</v>
      </c>
      <c r="K728" s="130" t="s">
        <v>919</v>
      </c>
      <c r="M728" s="130"/>
      <c r="N728">
        <v>0</v>
      </c>
      <c r="O728">
        <v>-0.95</v>
      </c>
      <c r="P728">
        <v>-2.39</v>
      </c>
      <c r="Q728">
        <v>9.3800000000000008</v>
      </c>
      <c r="R728" s="130"/>
      <c r="S728">
        <v>63.02</v>
      </c>
      <c r="T728" s="130"/>
      <c r="X728" s="130"/>
    </row>
    <row r="729" spans="1:24" x14ac:dyDescent="0.25">
      <c r="A729" s="130" t="s">
        <v>113</v>
      </c>
      <c r="B729">
        <v>727</v>
      </c>
      <c r="C729" s="130" t="s">
        <v>892</v>
      </c>
      <c r="D729" s="130" t="s">
        <v>6</v>
      </c>
      <c r="E729">
        <v>67</v>
      </c>
      <c r="F729">
        <v>1.1299999999999999</v>
      </c>
      <c r="G729">
        <v>1500</v>
      </c>
      <c r="H729">
        <v>100</v>
      </c>
      <c r="I729">
        <v>503</v>
      </c>
      <c r="J729">
        <v>10.41</v>
      </c>
      <c r="K729" s="130" t="s">
        <v>2665</v>
      </c>
      <c r="L729">
        <v>0.39</v>
      </c>
      <c r="M729" s="130" t="s">
        <v>1085</v>
      </c>
      <c r="N729">
        <v>6.44</v>
      </c>
      <c r="O729">
        <v>11.69</v>
      </c>
      <c r="P729">
        <v>13.17</v>
      </c>
      <c r="Q729">
        <v>5.3</v>
      </c>
      <c r="R729" s="130" t="s">
        <v>3684</v>
      </c>
      <c r="S729">
        <v>32.81</v>
      </c>
      <c r="T729" s="130"/>
      <c r="U729">
        <v>322</v>
      </c>
      <c r="V729">
        <v>253</v>
      </c>
      <c r="W729">
        <v>0.01</v>
      </c>
      <c r="X729" s="130"/>
    </row>
    <row r="730" spans="1:24" x14ac:dyDescent="0.25">
      <c r="A730" s="130" t="s">
        <v>112</v>
      </c>
      <c r="B730">
        <v>728</v>
      </c>
      <c r="C730" s="130" t="s">
        <v>901</v>
      </c>
      <c r="D730" s="130" t="s">
        <v>6</v>
      </c>
      <c r="E730">
        <v>6.65</v>
      </c>
      <c r="F730">
        <v>0</v>
      </c>
      <c r="G730">
        <v>26600</v>
      </c>
      <c r="H730">
        <v>178</v>
      </c>
      <c r="I730">
        <v>2155</v>
      </c>
      <c r="J730">
        <v>9.42</v>
      </c>
      <c r="K730" s="130" t="s">
        <v>1027</v>
      </c>
      <c r="M730" s="130" t="s">
        <v>931</v>
      </c>
      <c r="N730">
        <v>0.71</v>
      </c>
      <c r="O730">
        <v>17.07</v>
      </c>
      <c r="P730">
        <v>20.56</v>
      </c>
      <c r="Q730">
        <v>12.63</v>
      </c>
      <c r="R730" s="130" t="s">
        <v>3505</v>
      </c>
      <c r="S730">
        <v>24.34</v>
      </c>
      <c r="T730" s="130"/>
      <c r="U730">
        <v>180</v>
      </c>
      <c r="V730">
        <v>140</v>
      </c>
      <c r="W730">
        <v>-0.03</v>
      </c>
      <c r="X730" s="130"/>
    </row>
    <row r="731" spans="1:24" x14ac:dyDescent="0.25">
      <c r="A731" s="130" t="s">
        <v>111</v>
      </c>
      <c r="B731">
        <v>729</v>
      </c>
      <c r="C731" s="130" t="s">
        <v>892</v>
      </c>
      <c r="D731" s="130" t="s">
        <v>6</v>
      </c>
      <c r="E731">
        <v>3.26</v>
      </c>
      <c r="F731">
        <v>1.88</v>
      </c>
      <c r="G731">
        <v>7008000</v>
      </c>
      <c r="H731">
        <v>22556</v>
      </c>
      <c r="I731">
        <v>2901</v>
      </c>
      <c r="K731" s="130" t="s">
        <v>3685</v>
      </c>
      <c r="M731" s="130"/>
      <c r="N731">
        <v>0</v>
      </c>
      <c r="O731">
        <v>-16.22</v>
      </c>
      <c r="P731">
        <v>-27.56</v>
      </c>
      <c r="Q731">
        <v>-352.16</v>
      </c>
      <c r="R731" s="130"/>
      <c r="S731">
        <v>58.28</v>
      </c>
      <c r="T731" s="130"/>
      <c r="X731" s="130"/>
    </row>
    <row r="732" spans="1:24" x14ac:dyDescent="0.25">
      <c r="A732" s="130" t="s">
        <v>110</v>
      </c>
      <c r="B732">
        <v>730</v>
      </c>
      <c r="C732" s="130" t="s">
        <v>901</v>
      </c>
      <c r="D732" s="130" t="s">
        <v>82</v>
      </c>
      <c r="E732">
        <v>19.3</v>
      </c>
      <c r="F732">
        <v>0</v>
      </c>
      <c r="G732">
        <v>0</v>
      </c>
      <c r="H732">
        <v>0</v>
      </c>
      <c r="I732">
        <v>869</v>
      </c>
      <c r="K732" s="130" t="s">
        <v>1066</v>
      </c>
      <c r="L732">
        <v>0.19</v>
      </c>
      <c r="M732" s="130"/>
      <c r="N732">
        <v>0</v>
      </c>
      <c r="O732">
        <v>-2.0699999999999998</v>
      </c>
      <c r="P732">
        <v>-2.69</v>
      </c>
      <c r="Q732">
        <v>9.3000000000000007</v>
      </c>
      <c r="R732" s="130"/>
      <c r="S732">
        <v>25.33</v>
      </c>
      <c r="T732" s="130"/>
      <c r="X732" s="130"/>
    </row>
    <row r="733" spans="1:24" x14ac:dyDescent="0.25">
      <c r="A733" s="130" t="s">
        <v>109</v>
      </c>
      <c r="B733">
        <v>731</v>
      </c>
      <c r="C733" s="130" t="s">
        <v>892</v>
      </c>
      <c r="D733" s="130" t="s">
        <v>6</v>
      </c>
      <c r="E733">
        <v>17.5</v>
      </c>
      <c r="F733">
        <v>7.36</v>
      </c>
      <c r="G733">
        <v>9842700</v>
      </c>
      <c r="H733">
        <v>168615</v>
      </c>
      <c r="I733">
        <v>11375</v>
      </c>
      <c r="J733">
        <v>11.37</v>
      </c>
      <c r="K733" s="130" t="s">
        <v>3434</v>
      </c>
      <c r="L733">
        <v>0.13</v>
      </c>
      <c r="M733" s="130" t="s">
        <v>1061</v>
      </c>
      <c r="N733">
        <v>1.54</v>
      </c>
      <c r="O733">
        <v>29.53</v>
      </c>
      <c r="P733">
        <v>28.72</v>
      </c>
      <c r="Q733">
        <v>23.45</v>
      </c>
      <c r="R733" s="130" t="s">
        <v>3429</v>
      </c>
      <c r="S733">
        <v>39.97</v>
      </c>
      <c r="T733" s="130"/>
      <c r="U733">
        <v>172</v>
      </c>
      <c r="V733">
        <v>134</v>
      </c>
      <c r="W733">
        <v>0.22</v>
      </c>
      <c r="X733" s="130"/>
    </row>
    <row r="734" spans="1:24" x14ac:dyDescent="0.25">
      <c r="A734" s="130" t="s">
        <v>108</v>
      </c>
      <c r="B734">
        <v>732</v>
      </c>
      <c r="C734" s="130" t="s">
        <v>901</v>
      </c>
      <c r="D734" s="130" t="s">
        <v>6</v>
      </c>
      <c r="E734">
        <v>4.34</v>
      </c>
      <c r="F734">
        <v>2.84</v>
      </c>
      <c r="G734">
        <v>8753200</v>
      </c>
      <c r="H734">
        <v>37909</v>
      </c>
      <c r="I734">
        <v>8298</v>
      </c>
      <c r="J734">
        <v>8570.0300000000007</v>
      </c>
      <c r="K734" s="130" t="s">
        <v>1070</v>
      </c>
      <c r="M734" s="130" t="s">
        <v>907</v>
      </c>
      <c r="N734">
        <v>0</v>
      </c>
      <c r="O734">
        <v>0.21</v>
      </c>
      <c r="P734">
        <v>0.01</v>
      </c>
      <c r="Q734">
        <v>0.49</v>
      </c>
      <c r="R734" s="130" t="s">
        <v>2294</v>
      </c>
      <c r="S734">
        <v>33.700000000000003</v>
      </c>
      <c r="T734" s="130"/>
      <c r="U734">
        <v>1124</v>
      </c>
      <c r="V734">
        <v>1154</v>
      </c>
      <c r="W734">
        <v>-266.02999999999997</v>
      </c>
      <c r="X734" s="130"/>
    </row>
    <row r="735" spans="1:24" x14ac:dyDescent="0.25">
      <c r="A735" s="130" t="s">
        <v>107</v>
      </c>
      <c r="B735">
        <v>733</v>
      </c>
      <c r="C735" s="130" t="s">
        <v>892</v>
      </c>
      <c r="D735" s="130" t="s">
        <v>6</v>
      </c>
      <c r="E735">
        <v>8.4</v>
      </c>
      <c r="F735">
        <v>-1.18</v>
      </c>
      <c r="G735">
        <v>4837900</v>
      </c>
      <c r="H735">
        <v>41592</v>
      </c>
      <c r="I735">
        <v>7896</v>
      </c>
      <c r="J735">
        <v>11.76</v>
      </c>
      <c r="K735" s="130" t="s">
        <v>3458</v>
      </c>
      <c r="M735" s="130" t="s">
        <v>952</v>
      </c>
      <c r="N735">
        <v>0.71</v>
      </c>
      <c r="O735">
        <v>20.48</v>
      </c>
      <c r="P735">
        <v>19.46</v>
      </c>
      <c r="Q735">
        <v>12.16</v>
      </c>
      <c r="R735" s="130" t="s">
        <v>3523</v>
      </c>
      <c r="S735">
        <v>48.28</v>
      </c>
      <c r="T735" s="130"/>
      <c r="U735">
        <v>248</v>
      </c>
      <c r="V735">
        <v>171</v>
      </c>
      <c r="W735">
        <v>-7.08</v>
      </c>
      <c r="X735" s="130"/>
    </row>
    <row r="736" spans="1:24" x14ac:dyDescent="0.25">
      <c r="A736" s="130" t="s">
        <v>106</v>
      </c>
      <c r="B736">
        <v>734</v>
      </c>
      <c r="C736" s="130" t="s">
        <v>892</v>
      </c>
      <c r="D736" s="130" t="s">
        <v>6</v>
      </c>
      <c r="E736">
        <v>5.45</v>
      </c>
      <c r="F736">
        <v>-1.8</v>
      </c>
      <c r="G736">
        <v>4000</v>
      </c>
      <c r="H736">
        <v>22</v>
      </c>
      <c r="I736">
        <v>544</v>
      </c>
      <c r="K736" s="130" t="s">
        <v>1009</v>
      </c>
      <c r="L736">
        <v>1.1200000000000001</v>
      </c>
      <c r="M736" s="130"/>
      <c r="N736">
        <v>0</v>
      </c>
      <c r="O736">
        <v>-2.39</v>
      </c>
      <c r="P736">
        <v>-6.8</v>
      </c>
      <c r="Q736">
        <v>1.17</v>
      </c>
      <c r="R736" s="130"/>
      <c r="S736">
        <v>21.39</v>
      </c>
      <c r="T736" s="130"/>
      <c r="X736" s="130"/>
    </row>
    <row r="737" spans="1:24" x14ac:dyDescent="0.25">
      <c r="A737" s="130" t="s">
        <v>105</v>
      </c>
      <c r="B737">
        <v>735</v>
      </c>
      <c r="C737" s="130" t="s">
        <v>892</v>
      </c>
      <c r="D737" s="130" t="s">
        <v>6</v>
      </c>
      <c r="E737">
        <v>6.9</v>
      </c>
      <c r="F737">
        <v>0</v>
      </c>
      <c r="G737">
        <v>1132700</v>
      </c>
      <c r="H737">
        <v>7860</v>
      </c>
      <c r="I737">
        <v>2118</v>
      </c>
      <c r="J737">
        <v>23.98</v>
      </c>
      <c r="K737" s="130" t="s">
        <v>3537</v>
      </c>
      <c r="M737" s="130" t="s">
        <v>914</v>
      </c>
      <c r="N737">
        <v>0.28999999999999998</v>
      </c>
      <c r="O737">
        <v>9.65</v>
      </c>
      <c r="P737">
        <v>17.809999999999999</v>
      </c>
      <c r="Q737">
        <v>7.75</v>
      </c>
      <c r="R737" s="130" t="s">
        <v>3499</v>
      </c>
      <c r="S737">
        <v>26.5</v>
      </c>
      <c r="T737" s="130"/>
      <c r="U737">
        <v>455</v>
      </c>
      <c r="V737">
        <v>525</v>
      </c>
      <c r="W737">
        <v>2.2000000000000002</v>
      </c>
      <c r="X737" s="130"/>
    </row>
    <row r="738" spans="1:24" x14ac:dyDescent="0.25">
      <c r="A738" s="130" t="s">
        <v>104</v>
      </c>
      <c r="B738">
        <v>736</v>
      </c>
      <c r="C738" s="130" t="s">
        <v>892</v>
      </c>
      <c r="D738" s="130" t="s">
        <v>6</v>
      </c>
      <c r="E738">
        <v>6.35</v>
      </c>
      <c r="F738">
        <v>-3.05</v>
      </c>
      <c r="G738">
        <v>39565800</v>
      </c>
      <c r="H738">
        <v>254830</v>
      </c>
      <c r="I738">
        <v>54681</v>
      </c>
      <c r="J738">
        <v>50</v>
      </c>
      <c r="K738" s="130" t="s">
        <v>3531</v>
      </c>
      <c r="M738" s="130" t="s">
        <v>909</v>
      </c>
      <c r="N738">
        <v>0.13</v>
      </c>
      <c r="O738">
        <v>6.24</v>
      </c>
      <c r="P738">
        <v>7.19</v>
      </c>
      <c r="Q738">
        <v>-1.83</v>
      </c>
      <c r="R738" s="130" t="s">
        <v>916</v>
      </c>
      <c r="S738">
        <v>39.4</v>
      </c>
      <c r="T738" s="130"/>
      <c r="U738">
        <v>857</v>
      </c>
      <c r="V738">
        <v>817</v>
      </c>
      <c r="W738">
        <v>25.51</v>
      </c>
      <c r="X738" s="130"/>
    </row>
    <row r="739" spans="1:24" x14ac:dyDescent="0.25">
      <c r="A739" s="130" t="s">
        <v>103</v>
      </c>
      <c r="B739">
        <v>737</v>
      </c>
      <c r="C739" s="130" t="s">
        <v>892</v>
      </c>
      <c r="D739" s="130" t="s">
        <v>6</v>
      </c>
      <c r="E739">
        <v>2.2999999999999998</v>
      </c>
      <c r="F739">
        <v>2.68</v>
      </c>
      <c r="G739">
        <v>28493500</v>
      </c>
      <c r="H739">
        <v>64857</v>
      </c>
      <c r="I739">
        <v>31224</v>
      </c>
      <c r="J739">
        <v>37.96</v>
      </c>
      <c r="K739" s="130" t="s">
        <v>3276</v>
      </c>
      <c r="M739" s="130" t="s">
        <v>909</v>
      </c>
      <c r="N739">
        <v>0.06</v>
      </c>
      <c r="O739">
        <v>5.92</v>
      </c>
      <c r="P739">
        <v>10.06</v>
      </c>
      <c r="Q739">
        <v>15.83</v>
      </c>
      <c r="R739" s="130" t="s">
        <v>951</v>
      </c>
      <c r="S739">
        <v>33.4</v>
      </c>
      <c r="T739" s="130"/>
      <c r="U739">
        <v>740</v>
      </c>
      <c r="V739">
        <v>800</v>
      </c>
      <c r="W739">
        <v>9.89</v>
      </c>
      <c r="X739" s="130"/>
    </row>
    <row r="740" spans="1:24" x14ac:dyDescent="0.25">
      <c r="A740" s="130" t="s">
        <v>102</v>
      </c>
      <c r="B740">
        <v>738</v>
      </c>
      <c r="C740" s="130" t="s">
        <v>892</v>
      </c>
      <c r="D740" s="130" t="s">
        <v>6</v>
      </c>
      <c r="E740">
        <v>11.7</v>
      </c>
      <c r="F740">
        <v>-0.85</v>
      </c>
      <c r="G740">
        <v>1025800</v>
      </c>
      <c r="H740">
        <v>11993</v>
      </c>
      <c r="I740">
        <v>6677</v>
      </c>
      <c r="J740">
        <v>14.44</v>
      </c>
      <c r="K740" s="130" t="s">
        <v>3426</v>
      </c>
      <c r="M740" s="130" t="s">
        <v>932</v>
      </c>
      <c r="N740">
        <v>0.81</v>
      </c>
      <c r="O740">
        <v>23.94</v>
      </c>
      <c r="P740">
        <v>31.41</v>
      </c>
      <c r="Q740">
        <v>19.05</v>
      </c>
      <c r="R740" s="130" t="s">
        <v>996</v>
      </c>
      <c r="S740">
        <v>29.03</v>
      </c>
      <c r="T740" s="130"/>
      <c r="U740">
        <v>231</v>
      </c>
      <c r="V740">
        <v>212</v>
      </c>
      <c r="W740">
        <v>0.67</v>
      </c>
      <c r="X740" s="130"/>
    </row>
    <row r="741" spans="1:24" x14ac:dyDescent="0.25">
      <c r="A741" s="130" t="s">
        <v>101</v>
      </c>
      <c r="B741">
        <v>739</v>
      </c>
      <c r="C741" s="130" t="s">
        <v>901</v>
      </c>
      <c r="D741" s="130" t="s">
        <v>6</v>
      </c>
      <c r="E741">
        <v>1.99</v>
      </c>
      <c r="F741">
        <v>0.51</v>
      </c>
      <c r="G741">
        <v>975700</v>
      </c>
      <c r="H741">
        <v>1938</v>
      </c>
      <c r="I741">
        <v>1592</v>
      </c>
      <c r="J741">
        <v>30.46</v>
      </c>
      <c r="K741" s="130" t="s">
        <v>2719</v>
      </c>
      <c r="L741">
        <v>1.1100000000000001</v>
      </c>
      <c r="M741" s="130" t="s">
        <v>921</v>
      </c>
      <c r="N741">
        <v>7.0000000000000007E-2</v>
      </c>
      <c r="O741">
        <v>5.13</v>
      </c>
      <c r="P741">
        <v>6.44</v>
      </c>
      <c r="Q741">
        <v>3.99</v>
      </c>
      <c r="R741" s="130" t="s">
        <v>3438</v>
      </c>
      <c r="S741">
        <v>32.74</v>
      </c>
      <c r="T741" s="130"/>
      <c r="U741">
        <v>803</v>
      </c>
      <c r="V741">
        <v>802</v>
      </c>
      <c r="W741">
        <v>6.75</v>
      </c>
      <c r="X741" s="130"/>
    </row>
    <row r="742" spans="1:24" x14ac:dyDescent="0.25">
      <c r="A742" s="130" t="s">
        <v>100</v>
      </c>
      <c r="B742">
        <v>740</v>
      </c>
      <c r="C742" s="130" t="s">
        <v>892</v>
      </c>
      <c r="D742" s="130" t="s">
        <v>6</v>
      </c>
      <c r="E742">
        <v>9.6</v>
      </c>
      <c r="F742">
        <v>0.52</v>
      </c>
      <c r="G742">
        <v>2206400</v>
      </c>
      <c r="H742">
        <v>21379</v>
      </c>
      <c r="I742">
        <v>16658</v>
      </c>
      <c r="J742">
        <v>171.65</v>
      </c>
      <c r="K742" s="130" t="s">
        <v>3503</v>
      </c>
      <c r="M742" s="130" t="s">
        <v>914</v>
      </c>
      <c r="N742">
        <v>0.06</v>
      </c>
      <c r="O742">
        <v>1.92</v>
      </c>
      <c r="P742">
        <v>1.53</v>
      </c>
      <c r="Q742">
        <v>8.0500000000000007</v>
      </c>
      <c r="R742" s="130"/>
      <c r="S742">
        <v>22.19</v>
      </c>
      <c r="T742" s="130"/>
      <c r="U742">
        <v>1078</v>
      </c>
      <c r="V742">
        <v>1080</v>
      </c>
      <c r="W742">
        <v>9.92</v>
      </c>
      <c r="X742" s="130"/>
    </row>
    <row r="743" spans="1:24" x14ac:dyDescent="0.25">
      <c r="A743" s="130" t="s">
        <v>99</v>
      </c>
      <c r="B743">
        <v>741</v>
      </c>
      <c r="C743" s="130" t="s">
        <v>901</v>
      </c>
      <c r="D743" s="130" t="s">
        <v>6</v>
      </c>
      <c r="E743">
        <v>37.75</v>
      </c>
      <c r="F743">
        <v>0.67</v>
      </c>
      <c r="G743">
        <v>2446500</v>
      </c>
      <c r="H743">
        <v>92122</v>
      </c>
      <c r="I743">
        <v>44741</v>
      </c>
      <c r="J743">
        <v>10.49</v>
      </c>
      <c r="K743" s="130" t="s">
        <v>925</v>
      </c>
      <c r="M743" s="130" t="s">
        <v>958</v>
      </c>
      <c r="N743">
        <v>3.6</v>
      </c>
      <c r="O743">
        <v>19.12</v>
      </c>
      <c r="P743">
        <v>18.649999999999999</v>
      </c>
      <c r="Q743">
        <v>25.35</v>
      </c>
      <c r="R743" s="130" t="s">
        <v>954</v>
      </c>
      <c r="S743">
        <v>16.239999999999998</v>
      </c>
      <c r="T743" s="130"/>
      <c r="U743">
        <v>230</v>
      </c>
      <c r="V743">
        <v>151</v>
      </c>
      <c r="W743">
        <v>0.17</v>
      </c>
      <c r="X743" s="130"/>
    </row>
    <row r="744" spans="1:24" x14ac:dyDescent="0.25">
      <c r="A744" s="130" t="s">
        <v>98</v>
      </c>
      <c r="B744">
        <v>742</v>
      </c>
      <c r="C744" s="130" t="s">
        <v>901</v>
      </c>
      <c r="D744" s="130" t="s">
        <v>6</v>
      </c>
      <c r="E744">
        <v>2.38</v>
      </c>
      <c r="F744">
        <v>-0.83</v>
      </c>
      <c r="G744">
        <v>19616700</v>
      </c>
      <c r="H744">
        <v>47604</v>
      </c>
      <c r="I744">
        <v>2237</v>
      </c>
      <c r="J744">
        <v>34.54</v>
      </c>
      <c r="K744" s="130" t="s">
        <v>3435</v>
      </c>
      <c r="M744" s="130"/>
      <c r="N744">
        <v>7.0000000000000007E-2</v>
      </c>
      <c r="O744">
        <v>8.5299999999999994</v>
      </c>
      <c r="P744">
        <v>12.1</v>
      </c>
      <c r="Q744">
        <v>4.3899999999999997</v>
      </c>
      <c r="R744" s="130"/>
      <c r="S744">
        <v>32.22</v>
      </c>
      <c r="T744" s="130"/>
      <c r="U744">
        <v>661</v>
      </c>
      <c r="V744">
        <v>657</v>
      </c>
      <c r="W744">
        <v>-3.51</v>
      </c>
      <c r="X744" s="130"/>
    </row>
    <row r="745" spans="1:24" x14ac:dyDescent="0.25">
      <c r="A745" s="130" t="s">
        <v>97</v>
      </c>
      <c r="B745">
        <v>743</v>
      </c>
      <c r="C745" s="130" t="s">
        <v>901</v>
      </c>
      <c r="D745" s="130" t="s">
        <v>6</v>
      </c>
      <c r="E745">
        <v>6.7</v>
      </c>
      <c r="F745">
        <v>1.52</v>
      </c>
      <c r="G745">
        <v>68200</v>
      </c>
      <c r="H745">
        <v>451</v>
      </c>
      <c r="I745">
        <v>2142</v>
      </c>
      <c r="K745" s="130" t="s">
        <v>975</v>
      </c>
      <c r="M745" s="130" t="s">
        <v>914</v>
      </c>
      <c r="N745">
        <v>0</v>
      </c>
      <c r="O745">
        <v>-0.18</v>
      </c>
      <c r="P745">
        <v>-3.54</v>
      </c>
      <c r="Q745">
        <v>-10.44</v>
      </c>
      <c r="R745" s="130" t="s">
        <v>1053</v>
      </c>
      <c r="S745">
        <v>33.380000000000003</v>
      </c>
      <c r="T745" s="130"/>
      <c r="X745" s="130"/>
    </row>
    <row r="746" spans="1:24" x14ac:dyDescent="0.25">
      <c r="A746" s="130" t="s">
        <v>96</v>
      </c>
      <c r="B746">
        <v>744</v>
      </c>
      <c r="C746" s="130" t="s">
        <v>892</v>
      </c>
      <c r="D746" s="130" t="s">
        <v>6</v>
      </c>
      <c r="E746">
        <v>3.9</v>
      </c>
      <c r="F746">
        <v>0</v>
      </c>
      <c r="G746">
        <v>983600</v>
      </c>
      <c r="H746">
        <v>3815</v>
      </c>
      <c r="I746">
        <v>3174</v>
      </c>
      <c r="K746" s="130" t="s">
        <v>1072</v>
      </c>
      <c r="M746" s="130"/>
      <c r="N746">
        <v>0</v>
      </c>
      <c r="O746">
        <v>-23.07</v>
      </c>
      <c r="P746">
        <v>-41.02</v>
      </c>
      <c r="Q746">
        <v>-72.260000000000005</v>
      </c>
      <c r="R746" s="130"/>
      <c r="S746">
        <v>67.64</v>
      </c>
      <c r="T746" s="130"/>
      <c r="X746" s="130"/>
    </row>
    <row r="747" spans="1:24" x14ac:dyDescent="0.25">
      <c r="A747" s="130" t="s">
        <v>94</v>
      </c>
      <c r="B747">
        <v>745</v>
      </c>
      <c r="C747" s="130" t="s">
        <v>892</v>
      </c>
      <c r="D747" s="130" t="s">
        <v>6</v>
      </c>
      <c r="E747">
        <v>39.5</v>
      </c>
      <c r="F747">
        <v>-1.86</v>
      </c>
      <c r="G747">
        <v>1400</v>
      </c>
      <c r="H747">
        <v>55</v>
      </c>
      <c r="I747">
        <v>4740</v>
      </c>
      <c r="K747" s="130" t="s">
        <v>958</v>
      </c>
      <c r="M747" s="130" t="s">
        <v>947</v>
      </c>
      <c r="N747">
        <v>0</v>
      </c>
      <c r="O747">
        <v>-8.14</v>
      </c>
      <c r="P747">
        <v>-8.18</v>
      </c>
      <c r="Q747">
        <v>-4.46</v>
      </c>
      <c r="R747" s="130" t="s">
        <v>1020</v>
      </c>
      <c r="S747">
        <v>27.88</v>
      </c>
      <c r="T747" s="130"/>
      <c r="X747" s="130"/>
    </row>
    <row r="748" spans="1:24" x14ac:dyDescent="0.25">
      <c r="A748" s="130" t="s">
        <v>93</v>
      </c>
      <c r="B748">
        <v>746</v>
      </c>
      <c r="C748" s="130" t="s">
        <v>892</v>
      </c>
      <c r="D748" s="130" t="s">
        <v>6</v>
      </c>
      <c r="E748">
        <v>1.1200000000000001</v>
      </c>
      <c r="F748">
        <v>0</v>
      </c>
      <c r="G748">
        <v>8127400</v>
      </c>
      <c r="H748">
        <v>9093</v>
      </c>
      <c r="I748">
        <v>879</v>
      </c>
      <c r="K748" s="130" t="s">
        <v>903</v>
      </c>
      <c r="M748" s="130"/>
      <c r="N748">
        <v>0</v>
      </c>
      <c r="O748">
        <v>-12.05</v>
      </c>
      <c r="P748">
        <v>-22.44</v>
      </c>
      <c r="Q748">
        <v>-3.07</v>
      </c>
      <c r="R748" s="130"/>
      <c r="S748">
        <v>57.64</v>
      </c>
      <c r="T748" s="130"/>
      <c r="X748" s="130"/>
    </row>
    <row r="749" spans="1:24" x14ac:dyDescent="0.25">
      <c r="A749" s="130" t="s">
        <v>864</v>
      </c>
      <c r="B749">
        <v>747</v>
      </c>
      <c r="C749" s="130" t="s">
        <v>895</v>
      </c>
      <c r="D749" s="130" t="s">
        <v>6</v>
      </c>
      <c r="E749">
        <v>1.97</v>
      </c>
      <c r="F749">
        <v>1.03</v>
      </c>
      <c r="G749">
        <v>1855100</v>
      </c>
      <c r="H749">
        <v>3668</v>
      </c>
      <c r="I749">
        <v>1182</v>
      </c>
      <c r="K749" s="130" t="s">
        <v>1042</v>
      </c>
      <c r="M749" s="130"/>
      <c r="N749">
        <v>0</v>
      </c>
      <c r="O749">
        <v>0.4</v>
      </c>
      <c r="P749">
        <v>-0.81</v>
      </c>
      <c r="Q749">
        <v>-5.56</v>
      </c>
      <c r="R749" s="130"/>
      <c r="S749">
        <v>26.3</v>
      </c>
      <c r="T749" s="130"/>
      <c r="X749" s="130"/>
    </row>
    <row r="750" spans="1:24" x14ac:dyDescent="0.25">
      <c r="A750" s="130" t="s">
        <v>92</v>
      </c>
      <c r="B750">
        <v>748</v>
      </c>
      <c r="C750" s="130" t="s">
        <v>892</v>
      </c>
      <c r="D750" s="130" t="s">
        <v>6</v>
      </c>
      <c r="E750">
        <v>3.34</v>
      </c>
      <c r="F750">
        <v>-1.18</v>
      </c>
      <c r="G750">
        <v>85545600</v>
      </c>
      <c r="H750">
        <v>287576</v>
      </c>
      <c r="I750">
        <v>49922</v>
      </c>
      <c r="J750">
        <v>21.92</v>
      </c>
      <c r="K750" s="130" t="s">
        <v>1034</v>
      </c>
      <c r="M750" s="130" t="s">
        <v>945</v>
      </c>
      <c r="N750">
        <v>0.15</v>
      </c>
      <c r="O750">
        <v>4.8899999999999997</v>
      </c>
      <c r="P750">
        <v>7.93</v>
      </c>
      <c r="Q750">
        <v>17.010000000000002</v>
      </c>
      <c r="R750" s="130" t="s">
        <v>3542</v>
      </c>
      <c r="S750">
        <v>66.040000000000006</v>
      </c>
      <c r="T750" s="130"/>
      <c r="U750">
        <v>656</v>
      </c>
      <c r="V750">
        <v>716</v>
      </c>
      <c r="W750">
        <v>1.43</v>
      </c>
      <c r="X750" s="130"/>
    </row>
    <row r="751" spans="1:24" x14ac:dyDescent="0.25">
      <c r="A751" s="130" t="s">
        <v>91</v>
      </c>
      <c r="B751">
        <v>749</v>
      </c>
      <c r="C751" s="130" t="s">
        <v>892</v>
      </c>
      <c r="D751" s="130" t="s">
        <v>6</v>
      </c>
      <c r="E751">
        <v>4.24</v>
      </c>
      <c r="F751">
        <v>1.44</v>
      </c>
      <c r="G751">
        <v>5293900</v>
      </c>
      <c r="H751">
        <v>22349</v>
      </c>
      <c r="I751">
        <v>16218</v>
      </c>
      <c r="J751">
        <v>19.59</v>
      </c>
      <c r="K751" s="130" t="s">
        <v>2163</v>
      </c>
      <c r="M751" s="130" t="s">
        <v>985</v>
      </c>
      <c r="N751">
        <v>0.22</v>
      </c>
      <c r="O751">
        <v>4.92</v>
      </c>
      <c r="P751">
        <v>6.89</v>
      </c>
      <c r="Q751">
        <v>31.27</v>
      </c>
      <c r="R751" s="130" t="s">
        <v>3543</v>
      </c>
      <c r="S751">
        <v>25.59</v>
      </c>
      <c r="T751" s="130"/>
      <c r="U751">
        <v>665</v>
      </c>
      <c r="V751">
        <v>685</v>
      </c>
      <c r="W751">
        <v>0.13</v>
      </c>
      <c r="X751" s="130"/>
    </row>
    <row r="752" spans="1:24" x14ac:dyDescent="0.25">
      <c r="A752" s="130" t="s">
        <v>90</v>
      </c>
      <c r="B752">
        <v>750</v>
      </c>
      <c r="C752" s="130" t="s">
        <v>892</v>
      </c>
      <c r="D752" s="130" t="s">
        <v>6</v>
      </c>
      <c r="E752">
        <v>12.6</v>
      </c>
      <c r="F752">
        <v>0.8</v>
      </c>
      <c r="G752">
        <v>1453000</v>
      </c>
      <c r="H752">
        <v>18242</v>
      </c>
      <c r="I752">
        <v>8214</v>
      </c>
      <c r="J752">
        <v>26.62</v>
      </c>
      <c r="K752" s="130" t="s">
        <v>3556</v>
      </c>
      <c r="M752" s="130" t="s">
        <v>937</v>
      </c>
      <c r="N752">
        <v>0.47</v>
      </c>
      <c r="O752">
        <v>22.35</v>
      </c>
      <c r="P752">
        <v>35.200000000000003</v>
      </c>
      <c r="Q752">
        <v>7.62</v>
      </c>
      <c r="R752" s="130" t="s">
        <v>1001</v>
      </c>
      <c r="S752">
        <v>41.26</v>
      </c>
      <c r="T752" s="130"/>
      <c r="U752">
        <v>380</v>
      </c>
      <c r="V752">
        <v>379</v>
      </c>
      <c r="W752">
        <v>6.98</v>
      </c>
      <c r="X752" s="130"/>
    </row>
    <row r="753" spans="1:24" x14ac:dyDescent="0.25">
      <c r="A753" s="130" t="s">
        <v>89</v>
      </c>
      <c r="B753">
        <v>751</v>
      </c>
      <c r="C753" s="130" t="s">
        <v>892</v>
      </c>
      <c r="D753" s="130" t="s">
        <v>6</v>
      </c>
      <c r="E753">
        <v>2.5</v>
      </c>
      <c r="F753">
        <v>0.81</v>
      </c>
      <c r="G753">
        <v>1421400</v>
      </c>
      <c r="H753">
        <v>3571</v>
      </c>
      <c r="I753">
        <v>2094</v>
      </c>
      <c r="J753">
        <v>18.25</v>
      </c>
      <c r="K753" s="130" t="s">
        <v>903</v>
      </c>
      <c r="M753" s="130" t="s">
        <v>1045</v>
      </c>
      <c r="N753">
        <v>0.14000000000000001</v>
      </c>
      <c r="O753">
        <v>6.71</v>
      </c>
      <c r="P753">
        <v>9.9600000000000009</v>
      </c>
      <c r="Q753">
        <v>8.08</v>
      </c>
      <c r="R753" s="130" t="s">
        <v>3582</v>
      </c>
      <c r="S753">
        <v>53.85</v>
      </c>
      <c r="T753" s="130"/>
      <c r="U753">
        <v>560</v>
      </c>
      <c r="V753">
        <v>574</v>
      </c>
      <c r="W753">
        <v>4.29</v>
      </c>
      <c r="X753" s="130"/>
    </row>
    <row r="754" spans="1:24" x14ac:dyDescent="0.25">
      <c r="A754" s="130" t="s">
        <v>88</v>
      </c>
      <c r="B754">
        <v>752</v>
      </c>
      <c r="C754" s="130" t="s">
        <v>892</v>
      </c>
      <c r="D754" s="130" t="s">
        <v>6</v>
      </c>
      <c r="E754">
        <v>1.1100000000000001</v>
      </c>
      <c r="F754">
        <v>0</v>
      </c>
      <c r="G754">
        <v>25849300</v>
      </c>
      <c r="H754">
        <v>28627</v>
      </c>
      <c r="I754">
        <v>623</v>
      </c>
      <c r="J754">
        <v>54.93</v>
      </c>
      <c r="K754" s="130" t="s">
        <v>948</v>
      </c>
      <c r="M754" s="130"/>
      <c r="N754">
        <v>0.02</v>
      </c>
      <c r="O754">
        <v>3.54</v>
      </c>
      <c r="P754">
        <v>4.24</v>
      </c>
      <c r="Q754">
        <v>156.24</v>
      </c>
      <c r="R754" s="130"/>
      <c r="S754">
        <v>31.53</v>
      </c>
      <c r="T754" s="130"/>
      <c r="U754">
        <v>971</v>
      </c>
      <c r="V754">
        <v>967</v>
      </c>
      <c r="W754">
        <v>-0.19</v>
      </c>
      <c r="X754" s="130"/>
    </row>
    <row r="755" spans="1:24" x14ac:dyDescent="0.25">
      <c r="A755" s="130" t="s">
        <v>865</v>
      </c>
      <c r="B755">
        <v>753</v>
      </c>
      <c r="C755" s="130" t="s">
        <v>895</v>
      </c>
      <c r="D755" s="130" t="s">
        <v>6</v>
      </c>
      <c r="E755">
        <v>5.85</v>
      </c>
      <c r="F755">
        <v>-0.85</v>
      </c>
      <c r="G755">
        <v>542600</v>
      </c>
      <c r="H755">
        <v>3202</v>
      </c>
      <c r="I755">
        <v>2340</v>
      </c>
      <c r="J755">
        <v>47.07</v>
      </c>
      <c r="K755" s="130" t="s">
        <v>2882</v>
      </c>
      <c r="M755" s="130"/>
      <c r="N755">
        <v>0.12</v>
      </c>
      <c r="O755">
        <v>8.17</v>
      </c>
      <c r="P755">
        <v>7.75</v>
      </c>
      <c r="Q755">
        <v>6.09</v>
      </c>
      <c r="R755" s="130"/>
      <c r="S755">
        <v>28.83</v>
      </c>
      <c r="T755" s="130"/>
      <c r="U755">
        <v>832</v>
      </c>
      <c r="V755">
        <v>722</v>
      </c>
      <c r="X755" s="130"/>
    </row>
    <row r="756" spans="1:24" x14ac:dyDescent="0.25">
      <c r="A756" s="130" t="s">
        <v>87</v>
      </c>
      <c r="B756">
        <v>754</v>
      </c>
      <c r="C756" s="130" t="s">
        <v>892</v>
      </c>
      <c r="D756" s="130" t="s">
        <v>6</v>
      </c>
      <c r="E756">
        <v>2.64</v>
      </c>
      <c r="F756">
        <v>-2.2200000000000002</v>
      </c>
      <c r="G756">
        <v>1164100</v>
      </c>
      <c r="H756">
        <v>3101</v>
      </c>
      <c r="I756">
        <v>1056</v>
      </c>
      <c r="J756">
        <v>21.3</v>
      </c>
      <c r="K756" s="130" t="s">
        <v>3418</v>
      </c>
      <c r="M756" s="130" t="s">
        <v>921</v>
      </c>
      <c r="N756">
        <v>0.12</v>
      </c>
      <c r="O756">
        <v>9.57</v>
      </c>
      <c r="P756">
        <v>12.07</v>
      </c>
      <c r="Q756">
        <v>4.34</v>
      </c>
      <c r="R756" s="130" t="s">
        <v>3463</v>
      </c>
      <c r="S756">
        <v>40.409999999999997</v>
      </c>
      <c r="T756" s="130"/>
      <c r="U756">
        <v>538</v>
      </c>
      <c r="V756">
        <v>500</v>
      </c>
      <c r="W756">
        <v>-33.94</v>
      </c>
      <c r="X756" s="130"/>
    </row>
    <row r="757" spans="1:24" x14ac:dyDescent="0.25">
      <c r="A757" s="130" t="s">
        <v>86</v>
      </c>
      <c r="B757">
        <v>755</v>
      </c>
      <c r="C757" s="130" t="s">
        <v>892</v>
      </c>
      <c r="D757" s="130" t="s">
        <v>6</v>
      </c>
      <c r="E757">
        <v>23.6</v>
      </c>
      <c r="F757">
        <v>0.85</v>
      </c>
      <c r="G757">
        <v>4428900</v>
      </c>
      <c r="H757">
        <v>103088</v>
      </c>
      <c r="I757">
        <v>10421</v>
      </c>
      <c r="J757">
        <v>27.22</v>
      </c>
      <c r="K757" s="130" t="s">
        <v>3423</v>
      </c>
      <c r="M757" s="130" t="s">
        <v>931</v>
      </c>
      <c r="N757">
        <v>0.87</v>
      </c>
      <c r="O757">
        <v>9.5500000000000007</v>
      </c>
      <c r="P757">
        <v>8.4600000000000009</v>
      </c>
      <c r="Q757">
        <v>22.91</v>
      </c>
      <c r="R757" s="130" t="s">
        <v>961</v>
      </c>
      <c r="S757">
        <v>49.08</v>
      </c>
      <c r="T757" s="130"/>
      <c r="U757">
        <v>702</v>
      </c>
      <c r="V757">
        <v>567</v>
      </c>
      <c r="W757">
        <v>0.42</v>
      </c>
      <c r="X757" s="130"/>
    </row>
    <row r="758" spans="1:24" x14ac:dyDescent="0.25">
      <c r="A758" s="130" t="s">
        <v>85</v>
      </c>
      <c r="B758">
        <v>756</v>
      </c>
      <c r="C758" s="130" t="s">
        <v>892</v>
      </c>
      <c r="D758" s="130" t="s">
        <v>6</v>
      </c>
      <c r="E758">
        <v>5.9</v>
      </c>
      <c r="F758">
        <v>-1.67</v>
      </c>
      <c r="G758">
        <v>855800</v>
      </c>
      <c r="H758">
        <v>5099</v>
      </c>
      <c r="I758">
        <v>3059</v>
      </c>
      <c r="J758">
        <v>17.79</v>
      </c>
      <c r="K758" s="130" t="s">
        <v>954</v>
      </c>
      <c r="M758" s="130" t="s">
        <v>931</v>
      </c>
      <c r="N758">
        <v>0.33</v>
      </c>
      <c r="O758">
        <v>3.87</v>
      </c>
      <c r="P758">
        <v>14.13</v>
      </c>
      <c r="Q758">
        <v>0.98</v>
      </c>
      <c r="R758" s="130" t="s">
        <v>3439</v>
      </c>
      <c r="S758">
        <v>40.909999999999997</v>
      </c>
      <c r="T758" s="130"/>
      <c r="U758">
        <v>449</v>
      </c>
      <c r="V758">
        <v>709</v>
      </c>
      <c r="W758">
        <v>0.27</v>
      </c>
      <c r="X758" s="130"/>
    </row>
    <row r="759" spans="1:24" x14ac:dyDescent="0.25">
      <c r="A759" s="130" t="s">
        <v>84</v>
      </c>
      <c r="B759">
        <v>757</v>
      </c>
      <c r="C759" s="130" t="s">
        <v>892</v>
      </c>
      <c r="D759" s="130" t="s">
        <v>6</v>
      </c>
      <c r="E759">
        <v>2.2799999999999998</v>
      </c>
      <c r="F759">
        <v>-0.87</v>
      </c>
      <c r="G759">
        <v>166000</v>
      </c>
      <c r="H759">
        <v>379</v>
      </c>
      <c r="I759">
        <v>1368</v>
      </c>
      <c r="K759" s="130" t="s">
        <v>2289</v>
      </c>
      <c r="M759" s="130" t="s">
        <v>909</v>
      </c>
      <c r="N759">
        <v>0</v>
      </c>
      <c r="O759">
        <v>-2.04</v>
      </c>
      <c r="P759">
        <v>-5.0199999999999996</v>
      </c>
      <c r="Q759">
        <v>-10.039999999999999</v>
      </c>
      <c r="R759" s="130" t="s">
        <v>1025</v>
      </c>
      <c r="S759">
        <v>29.57</v>
      </c>
      <c r="T759" s="130"/>
      <c r="X759" s="130"/>
    </row>
    <row r="760" spans="1:24" x14ac:dyDescent="0.25">
      <c r="A760" s="130" t="s">
        <v>83</v>
      </c>
      <c r="B760">
        <v>758</v>
      </c>
      <c r="C760" s="130" t="s">
        <v>892</v>
      </c>
      <c r="D760" s="130" t="s">
        <v>6</v>
      </c>
      <c r="E760">
        <v>18.2</v>
      </c>
      <c r="F760">
        <v>3.41</v>
      </c>
      <c r="G760">
        <v>3001100</v>
      </c>
      <c r="H760">
        <v>53582</v>
      </c>
      <c r="I760">
        <v>7731</v>
      </c>
      <c r="J760">
        <v>17.62</v>
      </c>
      <c r="K760" s="130" t="s">
        <v>3686</v>
      </c>
      <c r="L760">
        <v>0.21</v>
      </c>
      <c r="M760" s="130" t="s">
        <v>913</v>
      </c>
      <c r="N760">
        <v>1.03</v>
      </c>
      <c r="O760">
        <v>37.18</v>
      </c>
      <c r="P760">
        <v>43.48</v>
      </c>
      <c r="Q760">
        <v>31.94</v>
      </c>
      <c r="R760" s="130" t="s">
        <v>2287</v>
      </c>
      <c r="S760">
        <v>39.01</v>
      </c>
      <c r="T760" s="130"/>
      <c r="U760">
        <v>256</v>
      </c>
      <c r="V760">
        <v>250</v>
      </c>
      <c r="W760">
        <v>0.25</v>
      </c>
      <c r="X760" s="130"/>
    </row>
    <row r="761" spans="1:24" x14ac:dyDescent="0.25">
      <c r="A761" s="130" t="s">
        <v>866</v>
      </c>
      <c r="B761">
        <v>759</v>
      </c>
      <c r="C761" s="130" t="s">
        <v>892</v>
      </c>
      <c r="D761" s="130" t="s">
        <v>6</v>
      </c>
      <c r="E761">
        <v>3.34</v>
      </c>
      <c r="F761">
        <v>-0.6</v>
      </c>
      <c r="G761">
        <v>37369000</v>
      </c>
      <c r="H761">
        <v>126934</v>
      </c>
      <c r="I761">
        <v>29737</v>
      </c>
      <c r="J761">
        <v>729.49</v>
      </c>
      <c r="K761" s="130" t="s">
        <v>3577</v>
      </c>
      <c r="M761" s="130"/>
      <c r="N761">
        <v>0</v>
      </c>
      <c r="O761">
        <v>1.49</v>
      </c>
      <c r="P761">
        <v>1.56</v>
      </c>
      <c r="Q761">
        <v>129.78</v>
      </c>
      <c r="R761" s="130"/>
      <c r="S761">
        <v>61.26</v>
      </c>
      <c r="T761" s="130"/>
      <c r="U761">
        <v>1090</v>
      </c>
      <c r="V761">
        <v>1113</v>
      </c>
      <c r="W761">
        <v>-1.43</v>
      </c>
      <c r="X761" s="130"/>
    </row>
    <row r="762" spans="1:24" x14ac:dyDescent="0.25">
      <c r="A762" s="130" t="s">
        <v>81</v>
      </c>
      <c r="B762">
        <v>760</v>
      </c>
      <c r="C762" s="130" t="s">
        <v>901</v>
      </c>
      <c r="D762" s="130" t="s">
        <v>6</v>
      </c>
      <c r="E762">
        <v>21.9</v>
      </c>
      <c r="F762">
        <v>0.46</v>
      </c>
      <c r="G762">
        <v>560400</v>
      </c>
      <c r="H762">
        <v>12235</v>
      </c>
      <c r="I762">
        <v>3942</v>
      </c>
      <c r="J762">
        <v>45.48</v>
      </c>
      <c r="K762" s="130" t="s">
        <v>3687</v>
      </c>
      <c r="L762">
        <v>0.09</v>
      </c>
      <c r="M762" s="130" t="s">
        <v>985</v>
      </c>
      <c r="N762">
        <v>0.48</v>
      </c>
      <c r="O762">
        <v>22.08</v>
      </c>
      <c r="P762">
        <v>24.21</v>
      </c>
      <c r="Q762">
        <v>32.1</v>
      </c>
      <c r="R762" s="130" t="s">
        <v>967</v>
      </c>
      <c r="S762">
        <v>26.32</v>
      </c>
      <c r="T762" s="130"/>
      <c r="U762">
        <v>538</v>
      </c>
      <c r="V762">
        <v>495</v>
      </c>
      <c r="W762">
        <v>2.79</v>
      </c>
      <c r="X762" s="130"/>
    </row>
    <row r="763" spans="1:24" x14ac:dyDescent="0.25">
      <c r="A763" s="130" t="s">
        <v>80</v>
      </c>
      <c r="B763">
        <v>761</v>
      </c>
      <c r="C763" s="130" t="s">
        <v>901</v>
      </c>
      <c r="D763" s="130" t="s">
        <v>6</v>
      </c>
      <c r="E763">
        <v>16.7</v>
      </c>
      <c r="F763">
        <v>0</v>
      </c>
      <c r="G763">
        <v>2200</v>
      </c>
      <c r="H763">
        <v>37</v>
      </c>
      <c r="I763">
        <v>1797</v>
      </c>
      <c r="J763">
        <v>10.46</v>
      </c>
      <c r="K763" s="130" t="s">
        <v>3271</v>
      </c>
      <c r="L763">
        <v>0.59</v>
      </c>
      <c r="M763" s="130" t="s">
        <v>1039</v>
      </c>
      <c r="N763">
        <v>1.6</v>
      </c>
      <c r="O763">
        <v>16.7</v>
      </c>
      <c r="P763">
        <v>20.39</v>
      </c>
      <c r="Q763">
        <v>5.82</v>
      </c>
      <c r="R763" s="130" t="s">
        <v>3483</v>
      </c>
      <c r="S763">
        <v>15.27</v>
      </c>
      <c r="T763" s="130"/>
      <c r="U763">
        <v>209</v>
      </c>
      <c r="V763">
        <v>173</v>
      </c>
      <c r="W763">
        <v>0.23</v>
      </c>
      <c r="X763" s="130"/>
    </row>
    <row r="764" spans="1:24" x14ac:dyDescent="0.25">
      <c r="A764" s="130" t="s">
        <v>79</v>
      </c>
      <c r="B764">
        <v>762</v>
      </c>
      <c r="C764" s="130" t="s">
        <v>901</v>
      </c>
      <c r="D764" s="130" t="s">
        <v>6</v>
      </c>
      <c r="E764">
        <v>12.2</v>
      </c>
      <c r="F764">
        <v>3.39</v>
      </c>
      <c r="G764">
        <v>135100</v>
      </c>
      <c r="H764">
        <v>1625</v>
      </c>
      <c r="I764">
        <v>3660</v>
      </c>
      <c r="J764">
        <v>163.47999999999999</v>
      </c>
      <c r="K764" s="130" t="s">
        <v>2288</v>
      </c>
      <c r="M764" s="130"/>
      <c r="N764">
        <v>7.0000000000000007E-2</v>
      </c>
      <c r="O764">
        <v>2.1800000000000002</v>
      </c>
      <c r="P764">
        <v>1.83</v>
      </c>
      <c r="Q764">
        <v>-3.45</v>
      </c>
      <c r="R764" s="130" t="s">
        <v>3437</v>
      </c>
      <c r="S764">
        <v>26.68</v>
      </c>
      <c r="T764" s="130"/>
      <c r="U764">
        <v>1068</v>
      </c>
      <c r="V764">
        <v>1068</v>
      </c>
      <c r="W764">
        <v>-6.74</v>
      </c>
      <c r="X764" s="130"/>
    </row>
    <row r="765" spans="1:24" x14ac:dyDescent="0.25">
      <c r="A765" s="130" t="s">
        <v>78</v>
      </c>
      <c r="B765">
        <v>763</v>
      </c>
      <c r="C765" s="130" t="s">
        <v>892</v>
      </c>
      <c r="D765" s="130" t="s">
        <v>6</v>
      </c>
      <c r="E765">
        <v>4.58</v>
      </c>
      <c r="F765">
        <v>4.09</v>
      </c>
      <c r="G765">
        <v>20542800</v>
      </c>
      <c r="H765">
        <v>93618</v>
      </c>
      <c r="I765">
        <v>2807</v>
      </c>
      <c r="J765">
        <v>17.559999999999999</v>
      </c>
      <c r="K765" s="130" t="s">
        <v>3476</v>
      </c>
      <c r="M765" s="130" t="s">
        <v>932</v>
      </c>
      <c r="N765">
        <v>0.26</v>
      </c>
      <c r="O765">
        <v>14.36</v>
      </c>
      <c r="P765">
        <v>20.29</v>
      </c>
      <c r="Q765">
        <v>13.69</v>
      </c>
      <c r="R765" s="130" t="s">
        <v>3526</v>
      </c>
      <c r="S765">
        <v>37.17</v>
      </c>
      <c r="T765" s="130"/>
      <c r="U765">
        <v>346</v>
      </c>
      <c r="V765">
        <v>332</v>
      </c>
      <c r="W765">
        <v>0.35</v>
      </c>
      <c r="X765"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outlinePr summaryBelow="0" summaryRight="0"/>
  </sheetPr>
  <dimension ref="A1:DN723"/>
  <sheetViews>
    <sheetView topLeftCell="C639" zoomScale="90" zoomScaleNormal="90" workbookViewId="0">
      <selection activeCell="O665" sqref="O665"/>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s="130" t="s">
        <v>6</v>
      </c>
      <c r="B2" s="130" t="s">
        <v>3278</v>
      </c>
      <c r="C2" s="130" t="s">
        <v>2310</v>
      </c>
      <c r="D2" s="130" t="s">
        <v>2311</v>
      </c>
      <c r="E2" s="130" t="s">
        <v>2312</v>
      </c>
      <c r="F2" s="130" t="s">
        <v>2313</v>
      </c>
      <c r="G2" s="130" t="s">
        <v>2314</v>
      </c>
      <c r="H2" s="130" t="s">
        <v>2315</v>
      </c>
      <c r="I2" s="130" t="s">
        <v>2316</v>
      </c>
      <c r="J2" s="130" t="s">
        <v>2317</v>
      </c>
      <c r="K2" s="130" t="s">
        <v>2318</v>
      </c>
      <c r="L2" s="130" t="s">
        <v>2319</v>
      </c>
      <c r="M2" s="130" t="s">
        <v>2320</v>
      </c>
      <c r="N2" s="130" t="s">
        <v>2321</v>
      </c>
      <c r="O2" s="130" t="s">
        <v>2322</v>
      </c>
      <c r="P2" s="130" t="s">
        <v>2323</v>
      </c>
      <c r="Q2" s="130" t="s">
        <v>2324</v>
      </c>
      <c r="R2" s="130" t="s">
        <v>2325</v>
      </c>
      <c r="S2" s="130" t="s">
        <v>2326</v>
      </c>
      <c r="T2" s="130" t="s">
        <v>2327</v>
      </c>
      <c r="U2" s="130" t="s">
        <v>2328</v>
      </c>
      <c r="V2" s="130" t="s">
        <v>2329</v>
      </c>
      <c r="W2" s="130" t="s">
        <v>2330</v>
      </c>
      <c r="X2" s="130" t="s">
        <v>2331</v>
      </c>
      <c r="Y2" s="130" t="s">
        <v>2332</v>
      </c>
      <c r="Z2" s="130" t="s">
        <v>2333</v>
      </c>
      <c r="AA2" s="130" t="s">
        <v>2334</v>
      </c>
      <c r="AB2" s="130" t="s">
        <v>2335</v>
      </c>
      <c r="AC2" s="130" t="s">
        <v>2336</v>
      </c>
      <c r="AD2" s="130" t="s">
        <v>2337</v>
      </c>
      <c r="AE2" s="130" t="s">
        <v>2338</v>
      </c>
      <c r="AF2" s="130" t="s">
        <v>2339</v>
      </c>
      <c r="AG2" s="130" t="s">
        <v>2340</v>
      </c>
      <c r="AH2" s="130" t="s">
        <v>2341</v>
      </c>
      <c r="AI2" s="130" t="s">
        <v>2342</v>
      </c>
      <c r="AJ2" s="130" t="s">
        <v>2343</v>
      </c>
      <c r="AK2" s="130" t="s">
        <v>2344</v>
      </c>
      <c r="AL2" s="130" t="s">
        <v>2345</v>
      </c>
      <c r="AM2" s="130" t="s">
        <v>2346</v>
      </c>
      <c r="AN2"/>
      <c r="AO2"/>
      <c r="AP2"/>
      <c r="AQ2"/>
      <c r="AR2"/>
      <c r="AS2"/>
      <c r="AT2"/>
      <c r="AU2"/>
      <c r="AV2"/>
      <c r="AW2"/>
      <c r="AX2"/>
      <c r="AY2"/>
      <c r="AZ2"/>
      <c r="BA2"/>
      <c r="BB2"/>
      <c r="BC2"/>
      <c r="BD2"/>
      <c r="BE2"/>
      <c r="BF2"/>
      <c r="BG2"/>
      <c r="BH2"/>
      <c r="BI2"/>
      <c r="BJ2"/>
      <c r="BK2"/>
      <c r="BL2"/>
      <c r="BM2"/>
      <c r="BN2"/>
      <c r="BO2"/>
      <c r="BP2"/>
      <c r="BQ2"/>
      <c r="BR2"/>
      <c r="BS2"/>
      <c r="BT2"/>
    </row>
    <row r="3" spans="1:72" x14ac:dyDescent="0.25">
      <c r="A3" s="130" t="s">
        <v>2363</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c r="AO3"/>
      <c r="AP3"/>
      <c r="AQ3"/>
      <c r="AR3"/>
      <c r="AS3"/>
      <c r="AT3"/>
      <c r="AU3"/>
      <c r="AV3"/>
      <c r="AW3"/>
      <c r="AX3"/>
      <c r="AY3"/>
      <c r="AZ3"/>
      <c r="BA3"/>
      <c r="BB3"/>
      <c r="BC3"/>
      <c r="BD3"/>
      <c r="BE3"/>
      <c r="BF3"/>
      <c r="BG3"/>
      <c r="BH3"/>
      <c r="BI3"/>
      <c r="BJ3"/>
      <c r="BK3"/>
      <c r="BL3"/>
      <c r="BM3"/>
      <c r="BN3"/>
      <c r="BO3"/>
      <c r="BP3"/>
      <c r="BQ3"/>
      <c r="BR3"/>
      <c r="BS3"/>
      <c r="BT3"/>
    </row>
    <row r="4" spans="1:72" x14ac:dyDescent="0.25">
      <c r="A4" s="130" t="s">
        <v>2364</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c r="AO4"/>
      <c r="AP4"/>
      <c r="AQ4"/>
      <c r="AR4"/>
      <c r="AS4"/>
      <c r="AT4"/>
      <c r="AU4"/>
      <c r="AV4"/>
      <c r="AW4"/>
      <c r="AX4"/>
      <c r="AY4"/>
      <c r="AZ4"/>
      <c r="BA4"/>
      <c r="BB4"/>
      <c r="BC4"/>
      <c r="BD4"/>
      <c r="BE4"/>
      <c r="BF4"/>
      <c r="BG4"/>
      <c r="BH4"/>
      <c r="BI4"/>
      <c r="BJ4"/>
      <c r="BK4"/>
      <c r="BL4"/>
      <c r="BM4"/>
      <c r="BN4"/>
      <c r="BO4"/>
      <c r="BP4"/>
      <c r="BQ4"/>
      <c r="BR4"/>
      <c r="BS4"/>
      <c r="BT4"/>
    </row>
    <row r="5" spans="1:72" x14ac:dyDescent="0.25">
      <c r="A5" s="130" t="s">
        <v>787</v>
      </c>
      <c r="B5" s="130">
        <v>396476</v>
      </c>
      <c r="C5" s="130">
        <v>312433</v>
      </c>
      <c r="D5" s="130">
        <v>200160.94</v>
      </c>
      <c r="E5" s="130">
        <v>174944</v>
      </c>
      <c r="F5" s="130">
        <v>168756</v>
      </c>
      <c r="G5" s="130">
        <v>198553</v>
      </c>
      <c r="H5" s="130">
        <v>191157.9</v>
      </c>
      <c r="I5" s="130">
        <v>129353</v>
      </c>
      <c r="J5" s="130">
        <v>126486</v>
      </c>
      <c r="K5" s="130">
        <v>80231</v>
      </c>
      <c r="L5" s="130">
        <v>111555.32</v>
      </c>
      <c r="M5" s="130">
        <v>136262</v>
      </c>
      <c r="N5" s="130">
        <v>85707</v>
      </c>
      <c r="O5" s="130">
        <v>92390</v>
      </c>
      <c r="P5" s="130">
        <v>83656.509999999995</v>
      </c>
      <c r="Q5" s="130">
        <v>86789</v>
      </c>
      <c r="R5" s="130">
        <v>72987</v>
      </c>
      <c r="S5" s="130">
        <v>151260</v>
      </c>
      <c r="T5" s="130">
        <v>177588.63</v>
      </c>
      <c r="U5" s="130">
        <v>177931</v>
      </c>
      <c r="V5" s="130">
        <v>170326</v>
      </c>
      <c r="W5" s="130">
        <v>140163</v>
      </c>
      <c r="X5" s="130">
        <v>133187</v>
      </c>
      <c r="Y5" s="130">
        <v>83464</v>
      </c>
      <c r="Z5" s="130">
        <v>65879</v>
      </c>
      <c r="AA5" s="130">
        <v>76993</v>
      </c>
      <c r="AB5" s="130">
        <v>96686</v>
      </c>
      <c r="AC5" s="130">
        <v>106480</v>
      </c>
      <c r="AD5" s="130">
        <v>91343</v>
      </c>
      <c r="AE5" s="130">
        <v>137395</v>
      </c>
      <c r="AF5" s="130">
        <v>143882.56</v>
      </c>
      <c r="AG5" s="130">
        <v>101957</v>
      </c>
      <c r="AH5" s="130">
        <v>68142</v>
      </c>
      <c r="AI5" s="130">
        <v>97662</v>
      </c>
      <c r="AJ5" s="130">
        <v>96180.36</v>
      </c>
      <c r="AK5" s="130">
        <v>145328</v>
      </c>
      <c r="AL5" s="130">
        <v>149938</v>
      </c>
      <c r="AM5" s="130">
        <v>54122</v>
      </c>
      <c r="AN5"/>
      <c r="AO5"/>
      <c r="AP5"/>
      <c r="AQ5"/>
      <c r="AR5"/>
      <c r="AS5"/>
      <c r="AT5"/>
      <c r="AU5"/>
      <c r="AV5"/>
      <c r="AW5"/>
      <c r="AX5"/>
      <c r="AY5"/>
      <c r="AZ5"/>
      <c r="BA5"/>
      <c r="BB5"/>
      <c r="BC5"/>
      <c r="BD5"/>
      <c r="BE5"/>
      <c r="BF5"/>
      <c r="BG5"/>
      <c r="BH5"/>
      <c r="BI5"/>
      <c r="BJ5"/>
      <c r="BK5"/>
      <c r="BL5"/>
      <c r="BM5"/>
      <c r="BN5"/>
      <c r="BO5"/>
      <c r="BP5"/>
      <c r="BQ5"/>
      <c r="BR5"/>
      <c r="BS5"/>
      <c r="BT5"/>
    </row>
    <row r="6" spans="1:72" x14ac:dyDescent="0.25">
      <c r="A6" s="130" t="s">
        <v>788</v>
      </c>
      <c r="B6" s="130">
        <v>0</v>
      </c>
      <c r="C6" s="130">
        <v>0</v>
      </c>
      <c r="D6" s="130">
        <v>0</v>
      </c>
      <c r="E6" s="130">
        <v>0</v>
      </c>
      <c r="F6" s="130">
        <v>0</v>
      </c>
      <c r="G6" s="130">
        <v>0</v>
      </c>
      <c r="H6" s="130">
        <v>0</v>
      </c>
      <c r="I6" s="130">
        <v>0</v>
      </c>
      <c r="J6" s="130">
        <v>0</v>
      </c>
      <c r="K6" s="130">
        <v>0</v>
      </c>
      <c r="L6" s="130">
        <v>0</v>
      </c>
      <c r="M6" s="130">
        <v>0</v>
      </c>
      <c r="N6" s="130">
        <v>0</v>
      </c>
      <c r="O6" s="130">
        <v>0</v>
      </c>
      <c r="P6" s="130">
        <v>0</v>
      </c>
      <c r="Q6" s="130">
        <v>0</v>
      </c>
      <c r="R6" s="130">
        <v>0</v>
      </c>
      <c r="S6" s="130">
        <v>0</v>
      </c>
      <c r="T6" s="130">
        <v>0</v>
      </c>
      <c r="U6" s="130">
        <v>0</v>
      </c>
      <c r="V6" s="130">
        <v>0</v>
      </c>
      <c r="W6" s="130">
        <v>0</v>
      </c>
      <c r="X6" s="130">
        <v>0</v>
      </c>
      <c r="Y6" s="130">
        <v>0</v>
      </c>
      <c r="Z6" s="130">
        <v>0</v>
      </c>
      <c r="AA6" s="130">
        <v>0</v>
      </c>
      <c r="AB6" s="130">
        <v>0</v>
      </c>
      <c r="AC6" s="130">
        <v>0</v>
      </c>
      <c r="AD6" s="130">
        <v>0</v>
      </c>
      <c r="AE6" s="130">
        <v>0</v>
      </c>
      <c r="AF6" s="130">
        <v>0</v>
      </c>
      <c r="AG6" s="130">
        <v>0</v>
      </c>
      <c r="AH6" s="130">
        <v>20000</v>
      </c>
      <c r="AI6" s="130">
        <v>30000</v>
      </c>
      <c r="AJ6" s="130">
        <v>40000</v>
      </c>
      <c r="AK6" s="130">
        <v>0</v>
      </c>
      <c r="AL6" s="130">
        <v>0</v>
      </c>
      <c r="AM6" s="130">
        <v>0</v>
      </c>
      <c r="AN6"/>
      <c r="AO6"/>
      <c r="AP6"/>
      <c r="AQ6"/>
      <c r="AR6"/>
      <c r="AS6"/>
      <c r="AT6"/>
      <c r="AU6"/>
      <c r="AV6"/>
      <c r="AW6"/>
      <c r="AX6"/>
      <c r="AY6"/>
      <c r="AZ6"/>
      <c r="BA6"/>
      <c r="BB6"/>
      <c r="BC6"/>
      <c r="BD6"/>
      <c r="BE6"/>
      <c r="BF6"/>
      <c r="BG6"/>
      <c r="BH6"/>
      <c r="BI6"/>
      <c r="BJ6"/>
      <c r="BK6"/>
      <c r="BL6"/>
      <c r="BM6"/>
      <c r="BN6"/>
      <c r="BO6"/>
      <c r="BP6"/>
      <c r="BQ6"/>
      <c r="BR6"/>
      <c r="BS6"/>
      <c r="BT6"/>
    </row>
    <row r="7" spans="1:72" x14ac:dyDescent="0.25">
      <c r="A7" s="130" t="s">
        <v>789</v>
      </c>
      <c r="B7" s="130">
        <v>709960</v>
      </c>
      <c r="C7" s="130">
        <v>345307</v>
      </c>
      <c r="D7" s="130">
        <v>354876.41</v>
      </c>
      <c r="E7" s="130">
        <v>327556</v>
      </c>
      <c r="F7" s="130">
        <v>267165</v>
      </c>
      <c r="G7" s="130">
        <v>334203</v>
      </c>
      <c r="H7" s="130">
        <v>363361.47</v>
      </c>
      <c r="I7" s="130">
        <v>429604</v>
      </c>
      <c r="J7" s="130">
        <v>369364</v>
      </c>
      <c r="K7" s="130">
        <v>365550</v>
      </c>
      <c r="L7" s="130">
        <v>317396.42</v>
      </c>
      <c r="M7" s="130">
        <v>340934</v>
      </c>
      <c r="N7" s="130">
        <v>295726</v>
      </c>
      <c r="O7" s="130">
        <v>286651</v>
      </c>
      <c r="P7" s="130">
        <v>254507.3</v>
      </c>
      <c r="Q7" s="130">
        <v>271553</v>
      </c>
      <c r="R7" s="130">
        <v>259093</v>
      </c>
      <c r="S7" s="130">
        <v>229527</v>
      </c>
      <c r="T7" s="130">
        <v>238304.26</v>
      </c>
      <c r="U7" s="130">
        <v>266580</v>
      </c>
      <c r="V7" s="130">
        <v>259093</v>
      </c>
      <c r="W7" s="130">
        <v>191135</v>
      </c>
      <c r="X7" s="130">
        <v>185550</v>
      </c>
      <c r="Y7" s="130">
        <v>232407</v>
      </c>
      <c r="Z7" s="130">
        <v>215690</v>
      </c>
      <c r="AA7" s="130">
        <v>194548</v>
      </c>
      <c r="AB7" s="130">
        <v>192115</v>
      </c>
      <c r="AC7" s="130">
        <v>181438</v>
      </c>
      <c r="AD7" s="130">
        <v>191336</v>
      </c>
      <c r="AE7" s="130">
        <v>145392</v>
      </c>
      <c r="AF7" s="130">
        <v>117446.84</v>
      </c>
      <c r="AG7" s="130">
        <v>149860</v>
      </c>
      <c r="AH7" s="130">
        <v>148226</v>
      </c>
      <c r="AI7" s="130">
        <v>118103</v>
      </c>
      <c r="AJ7" s="130">
        <v>97500.6</v>
      </c>
      <c r="AK7" s="130">
        <v>119584</v>
      </c>
      <c r="AL7" s="130">
        <v>117716</v>
      </c>
      <c r="AM7" s="130">
        <v>143542</v>
      </c>
      <c r="AN7"/>
      <c r="AO7"/>
      <c r="AP7"/>
      <c r="AQ7"/>
      <c r="AR7"/>
      <c r="AS7"/>
      <c r="AT7"/>
      <c r="AU7"/>
      <c r="AV7"/>
      <c r="AW7"/>
      <c r="AX7"/>
      <c r="AY7"/>
      <c r="AZ7"/>
      <c r="BA7"/>
      <c r="BB7"/>
      <c r="BC7"/>
      <c r="BD7"/>
      <c r="BE7"/>
      <c r="BF7"/>
      <c r="BG7"/>
      <c r="BH7"/>
      <c r="BI7"/>
      <c r="BJ7"/>
      <c r="BK7"/>
      <c r="BL7"/>
      <c r="BM7"/>
      <c r="BN7"/>
      <c r="BO7"/>
      <c r="BP7"/>
      <c r="BQ7"/>
      <c r="BR7"/>
      <c r="BS7"/>
      <c r="BT7"/>
    </row>
    <row r="8" spans="1:72" x14ac:dyDescent="0.25">
      <c r="A8" s="130" t="s">
        <v>2365</v>
      </c>
      <c r="B8" s="130">
        <v>0</v>
      </c>
      <c r="C8" s="130">
        <v>0</v>
      </c>
      <c r="D8" s="130">
        <v>354876.41</v>
      </c>
      <c r="E8" s="130">
        <v>0</v>
      </c>
      <c r="F8" s="130">
        <v>0</v>
      </c>
      <c r="G8" s="130">
        <v>0</v>
      </c>
      <c r="H8" s="130">
        <v>363361.47</v>
      </c>
      <c r="I8" s="130">
        <v>0</v>
      </c>
      <c r="J8" s="130">
        <v>0</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c r="AO8"/>
      <c r="AP8"/>
      <c r="AQ8"/>
      <c r="AR8"/>
      <c r="AS8"/>
      <c r="AT8"/>
      <c r="AU8"/>
      <c r="AV8"/>
      <c r="AW8"/>
      <c r="AX8"/>
      <c r="AY8"/>
      <c r="AZ8"/>
      <c r="BA8"/>
      <c r="BB8"/>
      <c r="BC8"/>
      <c r="BD8"/>
      <c r="BE8"/>
      <c r="BF8"/>
      <c r="BG8"/>
      <c r="BH8"/>
      <c r="BI8"/>
      <c r="BJ8"/>
      <c r="BK8"/>
      <c r="BL8"/>
      <c r="BM8"/>
      <c r="BN8"/>
      <c r="BO8"/>
      <c r="BP8"/>
      <c r="BQ8"/>
      <c r="BR8"/>
      <c r="BS8"/>
      <c r="BT8"/>
    </row>
    <row r="9" spans="1:72" x14ac:dyDescent="0.25">
      <c r="A9" s="130" t="s">
        <v>2366</v>
      </c>
      <c r="B9" s="130">
        <v>0</v>
      </c>
      <c r="C9" s="130">
        <v>0</v>
      </c>
      <c r="D9" s="130">
        <v>0</v>
      </c>
      <c r="E9" s="130">
        <v>327556</v>
      </c>
      <c r="F9" s="130">
        <v>267165</v>
      </c>
      <c r="G9" s="130">
        <v>334203</v>
      </c>
      <c r="H9" s="130">
        <v>0</v>
      </c>
      <c r="I9" s="130">
        <v>429604</v>
      </c>
      <c r="J9" s="130">
        <v>369364</v>
      </c>
      <c r="K9" s="130">
        <v>365550</v>
      </c>
      <c r="L9" s="130">
        <v>317396.42</v>
      </c>
      <c r="M9" s="130">
        <v>340934</v>
      </c>
      <c r="N9" s="130">
        <v>295726</v>
      </c>
      <c r="O9" s="130">
        <v>286651</v>
      </c>
      <c r="P9" s="130">
        <v>254507.3</v>
      </c>
      <c r="Q9" s="130">
        <v>271553</v>
      </c>
      <c r="R9" s="130">
        <v>259093</v>
      </c>
      <c r="S9" s="130">
        <v>229527</v>
      </c>
      <c r="T9" s="130">
        <v>238304.26</v>
      </c>
      <c r="U9" s="130">
        <v>266580</v>
      </c>
      <c r="V9" s="130">
        <v>259093</v>
      </c>
      <c r="W9" s="130">
        <v>191135</v>
      </c>
      <c r="X9" s="130">
        <v>185550</v>
      </c>
      <c r="Y9" s="130">
        <v>232407</v>
      </c>
      <c r="Z9" s="130">
        <v>215690</v>
      </c>
      <c r="AA9" s="130">
        <v>194548</v>
      </c>
      <c r="AB9" s="130">
        <v>192115</v>
      </c>
      <c r="AC9" s="130">
        <v>181438</v>
      </c>
      <c r="AD9" s="130">
        <v>191336</v>
      </c>
      <c r="AE9" s="130">
        <v>145392</v>
      </c>
      <c r="AF9" s="130">
        <v>117446.84</v>
      </c>
      <c r="AG9" s="130">
        <v>149860</v>
      </c>
      <c r="AH9" s="130">
        <v>148226</v>
      </c>
      <c r="AI9" s="130">
        <v>118103</v>
      </c>
      <c r="AJ9" s="130">
        <v>97500.6</v>
      </c>
      <c r="AK9" s="130">
        <v>119584</v>
      </c>
      <c r="AL9" s="130">
        <v>117716</v>
      </c>
      <c r="AM9" s="130">
        <v>143542</v>
      </c>
      <c r="AN9"/>
      <c r="AO9"/>
      <c r="AP9"/>
      <c r="AQ9"/>
      <c r="AR9"/>
      <c r="AS9"/>
      <c r="AT9"/>
      <c r="AU9"/>
      <c r="AV9"/>
      <c r="AW9"/>
      <c r="AX9"/>
      <c r="AY9"/>
      <c r="AZ9"/>
      <c r="BA9"/>
      <c r="BB9"/>
      <c r="BC9"/>
      <c r="BD9"/>
      <c r="BE9"/>
      <c r="BF9"/>
      <c r="BG9"/>
      <c r="BH9"/>
      <c r="BI9"/>
      <c r="BJ9"/>
      <c r="BK9"/>
      <c r="BL9"/>
      <c r="BM9"/>
      <c r="BN9"/>
      <c r="BO9"/>
      <c r="BP9"/>
      <c r="BQ9"/>
      <c r="BR9"/>
      <c r="BS9"/>
      <c r="BT9"/>
    </row>
    <row r="10" spans="1:72" x14ac:dyDescent="0.25">
      <c r="A10" s="130" t="s">
        <v>790</v>
      </c>
      <c r="B10" s="130">
        <v>51860</v>
      </c>
      <c r="C10" s="130">
        <v>47748</v>
      </c>
      <c r="D10" s="130">
        <v>51268.75</v>
      </c>
      <c r="E10" s="130">
        <v>48953</v>
      </c>
      <c r="F10" s="130">
        <v>51508</v>
      </c>
      <c r="G10" s="130">
        <v>53280</v>
      </c>
      <c r="H10" s="130">
        <v>49006.68</v>
      </c>
      <c r="I10" s="130">
        <v>44893</v>
      </c>
      <c r="J10" s="130">
        <v>49858</v>
      </c>
      <c r="K10" s="130">
        <v>47689</v>
      </c>
      <c r="L10" s="130">
        <v>49750.87</v>
      </c>
      <c r="M10" s="130">
        <v>46811</v>
      </c>
      <c r="N10" s="130">
        <v>44268</v>
      </c>
      <c r="O10" s="130">
        <v>46871</v>
      </c>
      <c r="P10" s="130">
        <v>49953.69</v>
      </c>
      <c r="Q10" s="130">
        <v>41030</v>
      </c>
      <c r="R10" s="130">
        <v>38829</v>
      </c>
      <c r="S10" s="130">
        <v>43247</v>
      </c>
      <c r="T10" s="130">
        <v>39795.129999999997</v>
      </c>
      <c r="U10" s="130">
        <v>35889</v>
      </c>
      <c r="V10" s="130">
        <v>33859</v>
      </c>
      <c r="W10" s="130">
        <v>26320</v>
      </c>
      <c r="X10" s="130">
        <v>29697</v>
      </c>
      <c r="Y10" s="130">
        <v>25325</v>
      </c>
      <c r="Z10" s="130">
        <v>24225</v>
      </c>
      <c r="AA10" s="130">
        <v>24948</v>
      </c>
      <c r="AB10" s="130">
        <v>24772</v>
      </c>
      <c r="AC10" s="130">
        <v>24288</v>
      </c>
      <c r="AD10" s="130">
        <v>22991</v>
      </c>
      <c r="AE10" s="130">
        <v>22251</v>
      </c>
      <c r="AF10" s="130">
        <v>23757.72</v>
      </c>
      <c r="AG10" s="130">
        <v>22750</v>
      </c>
      <c r="AH10" s="130">
        <v>23350</v>
      </c>
      <c r="AI10" s="130">
        <v>24437</v>
      </c>
      <c r="AJ10" s="130">
        <v>23160.54</v>
      </c>
      <c r="AK10" s="130">
        <v>24639</v>
      </c>
      <c r="AL10" s="130">
        <v>26387</v>
      </c>
      <c r="AM10" s="130">
        <v>29200</v>
      </c>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s="130" t="s">
        <v>2367</v>
      </c>
      <c r="B11" s="130">
        <v>0</v>
      </c>
      <c r="C11" s="130">
        <v>0</v>
      </c>
      <c r="D11" s="130">
        <v>0</v>
      </c>
      <c r="E11" s="130">
        <v>0</v>
      </c>
      <c r="F11" s="130">
        <v>0</v>
      </c>
      <c r="G11" s="130">
        <v>0</v>
      </c>
      <c r="H11" s="130">
        <v>0</v>
      </c>
      <c r="I11" s="130">
        <v>0</v>
      </c>
      <c r="J11" s="130">
        <v>0</v>
      </c>
      <c r="K11" s="130">
        <v>0</v>
      </c>
      <c r="L11" s="130">
        <v>49750.87</v>
      </c>
      <c r="M11" s="130">
        <v>0</v>
      </c>
      <c r="N11" s="130">
        <v>0</v>
      </c>
      <c r="O11" s="130">
        <v>0</v>
      </c>
      <c r="P11" s="130">
        <v>0</v>
      </c>
      <c r="Q11" s="130">
        <v>0</v>
      </c>
      <c r="R11" s="130">
        <v>38829</v>
      </c>
      <c r="S11" s="130">
        <v>43247</v>
      </c>
      <c r="T11" s="130">
        <v>0</v>
      </c>
      <c r="U11" s="130">
        <v>35889</v>
      </c>
      <c r="V11" s="130">
        <v>0</v>
      </c>
      <c r="W11" s="130">
        <v>26320</v>
      </c>
      <c r="X11" s="130">
        <v>29697</v>
      </c>
      <c r="Y11" s="130">
        <v>0</v>
      </c>
      <c r="Z11" s="130">
        <v>24225</v>
      </c>
      <c r="AA11" s="130">
        <v>24948</v>
      </c>
      <c r="AB11" s="130">
        <v>24772</v>
      </c>
      <c r="AC11" s="130">
        <v>0</v>
      </c>
      <c r="AD11" s="130">
        <v>22991</v>
      </c>
      <c r="AE11" s="130">
        <v>22251</v>
      </c>
      <c r="AF11" s="130">
        <v>23757.72</v>
      </c>
      <c r="AG11" s="130">
        <v>0</v>
      </c>
      <c r="AH11" s="130">
        <v>23350</v>
      </c>
      <c r="AI11" s="130">
        <v>24437</v>
      </c>
      <c r="AJ11" s="130">
        <v>0</v>
      </c>
      <c r="AK11" s="130">
        <v>0</v>
      </c>
      <c r="AL11" s="130">
        <v>0</v>
      </c>
      <c r="AM11" s="130">
        <v>0</v>
      </c>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s="130" t="s">
        <v>2607</v>
      </c>
      <c r="B12" s="130">
        <v>0</v>
      </c>
      <c r="C12" s="130">
        <v>0</v>
      </c>
      <c r="D12" s="130">
        <v>51268.75</v>
      </c>
      <c r="E12" s="130">
        <v>0</v>
      </c>
      <c r="F12" s="130">
        <v>0</v>
      </c>
      <c r="G12" s="130">
        <v>0</v>
      </c>
      <c r="H12" s="130">
        <v>49006.68</v>
      </c>
      <c r="I12" s="130">
        <v>0</v>
      </c>
      <c r="J12" s="130">
        <v>0</v>
      </c>
      <c r="K12" s="130">
        <v>0</v>
      </c>
      <c r="L12" s="130">
        <v>0</v>
      </c>
      <c r="M12" s="130">
        <v>0</v>
      </c>
      <c r="N12" s="130">
        <v>0</v>
      </c>
      <c r="O12" s="130">
        <v>0</v>
      </c>
      <c r="P12" s="130">
        <v>0</v>
      </c>
      <c r="Q12" s="130">
        <v>0</v>
      </c>
      <c r="R12" s="130">
        <v>0</v>
      </c>
      <c r="S12" s="130">
        <v>0</v>
      </c>
      <c r="T12" s="130">
        <v>0</v>
      </c>
      <c r="U12" s="130">
        <v>0</v>
      </c>
      <c r="V12" s="130">
        <v>33859</v>
      </c>
      <c r="W12" s="130">
        <v>0</v>
      </c>
      <c r="X12" s="130">
        <v>0</v>
      </c>
      <c r="Y12" s="130">
        <v>25325</v>
      </c>
      <c r="Z12" s="130">
        <v>0</v>
      </c>
      <c r="AA12" s="130">
        <v>0</v>
      </c>
      <c r="AB12" s="130">
        <v>0</v>
      </c>
      <c r="AC12" s="130">
        <v>0</v>
      </c>
      <c r="AD12" s="130">
        <v>0</v>
      </c>
      <c r="AE12" s="130">
        <v>0</v>
      </c>
      <c r="AF12" s="130">
        <v>0</v>
      </c>
      <c r="AG12" s="130">
        <v>22750</v>
      </c>
      <c r="AH12" s="130">
        <v>0</v>
      </c>
      <c r="AI12" s="130">
        <v>0</v>
      </c>
      <c r="AJ12" s="130">
        <v>0</v>
      </c>
      <c r="AK12" s="130">
        <v>0</v>
      </c>
      <c r="AL12" s="130">
        <v>0</v>
      </c>
      <c r="AM12" s="130">
        <v>0</v>
      </c>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s="130" t="s">
        <v>2369</v>
      </c>
      <c r="B13" s="130">
        <v>12354</v>
      </c>
      <c r="C13" s="130">
        <v>15157</v>
      </c>
      <c r="D13" s="130">
        <v>10365.16</v>
      </c>
      <c r="E13" s="130">
        <v>10900</v>
      </c>
      <c r="F13" s="130">
        <v>10477</v>
      </c>
      <c r="G13" s="130">
        <v>11302</v>
      </c>
      <c r="H13" s="130">
        <v>8492.92</v>
      </c>
      <c r="I13" s="130">
        <v>9079</v>
      </c>
      <c r="J13" s="130">
        <v>12671</v>
      </c>
      <c r="K13" s="130">
        <v>14320</v>
      </c>
      <c r="L13" s="130">
        <v>13368.41</v>
      </c>
      <c r="M13" s="130">
        <v>13253</v>
      </c>
      <c r="N13" s="130">
        <v>11294</v>
      </c>
      <c r="O13" s="130">
        <v>12582</v>
      </c>
      <c r="P13" s="130">
        <v>10526.05</v>
      </c>
      <c r="Q13" s="130">
        <v>8353</v>
      </c>
      <c r="R13" s="130">
        <v>7607</v>
      </c>
      <c r="S13" s="130">
        <v>6937</v>
      </c>
      <c r="T13" s="130">
        <v>4818.43</v>
      </c>
      <c r="U13" s="130">
        <v>4921</v>
      </c>
      <c r="V13" s="130">
        <v>6267</v>
      </c>
      <c r="W13" s="130">
        <v>7312</v>
      </c>
      <c r="X13" s="130">
        <v>5477</v>
      </c>
      <c r="Y13" s="130">
        <v>6415</v>
      </c>
      <c r="Z13" s="130">
        <v>6299</v>
      </c>
      <c r="AA13" s="130">
        <v>5961</v>
      </c>
      <c r="AB13" s="130">
        <v>4156</v>
      </c>
      <c r="AC13" s="130">
        <v>5065</v>
      </c>
      <c r="AD13" s="130">
        <v>6535</v>
      </c>
      <c r="AE13" s="130">
        <v>7848</v>
      </c>
      <c r="AF13" s="130">
        <v>5399.01</v>
      </c>
      <c r="AG13" s="130">
        <v>6314</v>
      </c>
      <c r="AH13" s="130">
        <v>6072</v>
      </c>
      <c r="AI13" s="130">
        <v>5335</v>
      </c>
      <c r="AJ13" s="130">
        <v>5726.44</v>
      </c>
      <c r="AK13" s="130">
        <v>6076</v>
      </c>
      <c r="AL13" s="130">
        <v>7766</v>
      </c>
      <c r="AM13" s="130">
        <v>8143</v>
      </c>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s="130" t="s">
        <v>2370</v>
      </c>
      <c r="B14" s="130">
        <v>12354</v>
      </c>
      <c r="C14" s="130">
        <v>15157</v>
      </c>
      <c r="D14" s="130">
        <v>10365.16</v>
      </c>
      <c r="E14" s="130">
        <v>0</v>
      </c>
      <c r="F14" s="130">
        <v>0</v>
      </c>
      <c r="G14" s="130">
        <v>0</v>
      </c>
      <c r="H14" s="130">
        <v>8492.92</v>
      </c>
      <c r="I14" s="130">
        <v>0</v>
      </c>
      <c r="J14" s="130">
        <v>0</v>
      </c>
      <c r="K14" s="130">
        <v>0</v>
      </c>
      <c r="L14" s="130">
        <v>0</v>
      </c>
      <c r="M14" s="130">
        <v>0</v>
      </c>
      <c r="N14" s="130">
        <v>0</v>
      </c>
      <c r="O14" s="130">
        <v>0</v>
      </c>
      <c r="P14" s="130">
        <v>0</v>
      </c>
      <c r="Q14" s="130">
        <v>0</v>
      </c>
      <c r="R14" s="130">
        <v>0</v>
      </c>
      <c r="S14" s="130">
        <v>0</v>
      </c>
      <c r="T14" s="130">
        <v>0</v>
      </c>
      <c r="U14" s="130">
        <v>4921</v>
      </c>
      <c r="V14" s="130">
        <v>0</v>
      </c>
      <c r="W14" s="130">
        <v>0</v>
      </c>
      <c r="X14" s="130">
        <v>0</v>
      </c>
      <c r="Y14" s="130">
        <v>0</v>
      </c>
      <c r="Z14" s="130">
        <v>6299</v>
      </c>
      <c r="AA14" s="130">
        <v>0</v>
      </c>
      <c r="AB14" s="130">
        <v>0</v>
      </c>
      <c r="AC14" s="130">
        <v>0</v>
      </c>
      <c r="AD14" s="130">
        <v>0</v>
      </c>
      <c r="AE14" s="130">
        <v>0</v>
      </c>
      <c r="AF14" s="130">
        <v>0</v>
      </c>
      <c r="AG14" s="130">
        <v>0</v>
      </c>
      <c r="AH14" s="130">
        <v>0</v>
      </c>
      <c r="AI14" s="130">
        <v>0</v>
      </c>
      <c r="AJ14" s="130">
        <v>0</v>
      </c>
      <c r="AK14" s="130">
        <v>0</v>
      </c>
      <c r="AL14" s="130">
        <v>0</v>
      </c>
      <c r="AM14" s="130">
        <v>0</v>
      </c>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s="130" t="s">
        <v>791</v>
      </c>
      <c r="B15" s="130">
        <v>1170650</v>
      </c>
      <c r="C15" s="130">
        <v>720645</v>
      </c>
      <c r="D15" s="130">
        <v>616671.26</v>
      </c>
      <c r="E15" s="130">
        <v>562353</v>
      </c>
      <c r="F15" s="130">
        <v>497906</v>
      </c>
      <c r="G15" s="130">
        <v>597338</v>
      </c>
      <c r="H15" s="130">
        <v>612018.96</v>
      </c>
      <c r="I15" s="130">
        <v>612929</v>
      </c>
      <c r="J15" s="130">
        <v>558379</v>
      </c>
      <c r="K15" s="130">
        <v>507790</v>
      </c>
      <c r="L15" s="130">
        <v>492071.02</v>
      </c>
      <c r="M15" s="130">
        <v>537260</v>
      </c>
      <c r="N15" s="130">
        <v>436995</v>
      </c>
      <c r="O15" s="130">
        <v>438494</v>
      </c>
      <c r="P15" s="130">
        <v>398643.55</v>
      </c>
      <c r="Q15" s="130">
        <v>407725</v>
      </c>
      <c r="R15" s="130">
        <v>378516</v>
      </c>
      <c r="S15" s="130">
        <v>430971</v>
      </c>
      <c r="T15" s="130">
        <v>460506.45</v>
      </c>
      <c r="U15" s="130">
        <v>485321</v>
      </c>
      <c r="V15" s="130">
        <v>469545</v>
      </c>
      <c r="W15" s="130">
        <v>364930</v>
      </c>
      <c r="X15" s="130">
        <v>353911</v>
      </c>
      <c r="Y15" s="130">
        <v>347611</v>
      </c>
      <c r="Z15" s="130">
        <v>312093</v>
      </c>
      <c r="AA15" s="130">
        <v>302450</v>
      </c>
      <c r="AB15" s="130">
        <v>317729</v>
      </c>
      <c r="AC15" s="130">
        <v>317271</v>
      </c>
      <c r="AD15" s="130">
        <v>312205</v>
      </c>
      <c r="AE15" s="130">
        <v>312886</v>
      </c>
      <c r="AF15" s="130">
        <v>290486.13</v>
      </c>
      <c r="AG15" s="130">
        <v>280881</v>
      </c>
      <c r="AH15" s="130">
        <v>265790</v>
      </c>
      <c r="AI15" s="130">
        <v>275537</v>
      </c>
      <c r="AJ15" s="130">
        <v>262567.94</v>
      </c>
      <c r="AK15" s="130">
        <v>295627</v>
      </c>
      <c r="AL15" s="130">
        <v>301807</v>
      </c>
      <c r="AM15" s="130">
        <v>235007</v>
      </c>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s="130" t="s">
        <v>2371</v>
      </c>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s="130" t="s">
        <v>2628</v>
      </c>
      <c r="B17" s="130">
        <v>489</v>
      </c>
      <c r="C17" s="130">
        <v>489</v>
      </c>
      <c r="D17" s="130">
        <v>489.4</v>
      </c>
      <c r="E17" s="130">
        <v>489</v>
      </c>
      <c r="F17" s="130">
        <v>489</v>
      </c>
      <c r="G17" s="130">
        <v>489</v>
      </c>
      <c r="H17" s="130">
        <v>489.4</v>
      </c>
      <c r="I17" s="130">
        <v>489</v>
      </c>
      <c r="J17" s="130">
        <v>3889</v>
      </c>
      <c r="K17" s="130">
        <v>3889</v>
      </c>
      <c r="L17" s="130">
        <v>3889.4</v>
      </c>
      <c r="M17" s="130">
        <v>3850</v>
      </c>
      <c r="N17" s="130">
        <v>3850</v>
      </c>
      <c r="O17" s="130">
        <v>3850</v>
      </c>
      <c r="P17" s="130">
        <v>3850.3</v>
      </c>
      <c r="Q17" s="130">
        <v>3750</v>
      </c>
      <c r="R17" s="130">
        <v>3750</v>
      </c>
      <c r="S17" s="130">
        <v>3750</v>
      </c>
      <c r="T17" s="130">
        <v>3750.3</v>
      </c>
      <c r="U17" s="130">
        <v>3750</v>
      </c>
      <c r="V17" s="130">
        <v>450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1114</v>
      </c>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s="130" t="s">
        <v>2374</v>
      </c>
      <c r="B18" s="130">
        <v>40905</v>
      </c>
      <c r="C18" s="130">
        <v>40905</v>
      </c>
      <c r="D18" s="130">
        <v>0</v>
      </c>
      <c r="E18" s="130">
        <v>0</v>
      </c>
      <c r="F18" s="130">
        <v>0</v>
      </c>
      <c r="G18" s="130">
        <v>0</v>
      </c>
      <c r="H18" s="130">
        <v>0</v>
      </c>
      <c r="I18" s="130">
        <v>0</v>
      </c>
      <c r="J18" s="130">
        <v>0</v>
      </c>
      <c r="K18" s="130">
        <v>0</v>
      </c>
      <c r="L18" s="130">
        <v>0</v>
      </c>
      <c r="M18" s="130">
        <v>0</v>
      </c>
      <c r="N18" s="130">
        <v>0</v>
      </c>
      <c r="O18" s="130">
        <v>0</v>
      </c>
      <c r="P18" s="130">
        <v>0</v>
      </c>
      <c r="Q18" s="130">
        <v>0</v>
      </c>
      <c r="R18" s="130">
        <v>0</v>
      </c>
      <c r="S18" s="130">
        <v>0</v>
      </c>
      <c r="T18" s="130">
        <v>0</v>
      </c>
      <c r="U18" s="130">
        <v>0</v>
      </c>
      <c r="V18" s="130">
        <v>0</v>
      </c>
      <c r="W18" s="130">
        <v>0</v>
      </c>
      <c r="X18" s="130">
        <v>0</v>
      </c>
      <c r="Y18" s="130">
        <v>0</v>
      </c>
      <c r="Z18" s="130">
        <v>0</v>
      </c>
      <c r="AA18" s="130">
        <v>0</v>
      </c>
      <c r="AB18" s="130">
        <v>0</v>
      </c>
      <c r="AC18" s="130">
        <v>0</v>
      </c>
      <c r="AD18" s="130">
        <v>0</v>
      </c>
      <c r="AE18" s="130">
        <v>0</v>
      </c>
      <c r="AF18" s="130">
        <v>0</v>
      </c>
      <c r="AG18" s="130">
        <v>0</v>
      </c>
      <c r="AH18" s="130">
        <v>0</v>
      </c>
      <c r="AI18" s="130">
        <v>0</v>
      </c>
      <c r="AJ18" s="130">
        <v>0</v>
      </c>
      <c r="AK18" s="130">
        <v>0</v>
      </c>
      <c r="AL18" s="130">
        <v>0</v>
      </c>
      <c r="AM18" s="130">
        <v>0</v>
      </c>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s="130" t="s">
        <v>2377</v>
      </c>
      <c r="B19" s="130">
        <v>0</v>
      </c>
      <c r="C19" s="130">
        <v>0</v>
      </c>
      <c r="D19" s="130">
        <v>0</v>
      </c>
      <c r="E19" s="130">
        <v>0</v>
      </c>
      <c r="F19" s="130">
        <v>0</v>
      </c>
      <c r="G19" s="130">
        <v>0</v>
      </c>
      <c r="H19" s="130">
        <v>40500</v>
      </c>
      <c r="I19" s="130">
        <v>40500</v>
      </c>
      <c r="J19" s="130">
        <v>40500</v>
      </c>
      <c r="K19" s="130">
        <v>40500</v>
      </c>
      <c r="L19" s="130">
        <v>40500</v>
      </c>
      <c r="M19" s="130">
        <v>40500</v>
      </c>
      <c r="N19" s="130">
        <v>40500</v>
      </c>
      <c r="O19" s="130">
        <v>40500</v>
      </c>
      <c r="P19" s="130">
        <v>40500</v>
      </c>
      <c r="Q19" s="130">
        <v>40500</v>
      </c>
      <c r="R19" s="130">
        <v>40500</v>
      </c>
      <c r="S19" s="130">
        <v>40500</v>
      </c>
      <c r="T19" s="130">
        <v>40500</v>
      </c>
      <c r="U19" s="130">
        <v>40500</v>
      </c>
      <c r="V19" s="130">
        <v>40500</v>
      </c>
      <c r="W19" s="130">
        <v>40500</v>
      </c>
      <c r="X19" s="130">
        <v>40500</v>
      </c>
      <c r="Y19" s="130">
        <v>40500</v>
      </c>
      <c r="Z19" s="130">
        <v>40500</v>
      </c>
      <c r="AA19" s="130">
        <v>40500</v>
      </c>
      <c r="AB19" s="130">
        <v>40500</v>
      </c>
      <c r="AC19" s="130">
        <v>30000</v>
      </c>
      <c r="AD19" s="130">
        <v>0</v>
      </c>
      <c r="AE19" s="130">
        <v>0</v>
      </c>
      <c r="AF19" s="130">
        <v>0</v>
      </c>
      <c r="AG19" s="130">
        <v>0</v>
      </c>
      <c r="AH19" s="130">
        <v>0</v>
      </c>
      <c r="AI19" s="130">
        <v>0</v>
      </c>
      <c r="AJ19" s="130">
        <v>0</v>
      </c>
      <c r="AK19" s="130">
        <v>0</v>
      </c>
      <c r="AL19" s="130">
        <v>0</v>
      </c>
      <c r="AM19" s="130">
        <v>0</v>
      </c>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s="130" t="s">
        <v>2381</v>
      </c>
      <c r="B20" s="130">
        <v>0</v>
      </c>
      <c r="C20" s="130">
        <v>0</v>
      </c>
      <c r="D20" s="130">
        <v>40905</v>
      </c>
      <c r="E20" s="130">
        <v>40905</v>
      </c>
      <c r="F20" s="130">
        <v>40905</v>
      </c>
      <c r="G20" s="130">
        <v>40905</v>
      </c>
      <c r="H20" s="130">
        <v>0</v>
      </c>
      <c r="I20" s="130">
        <v>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s="130" t="s">
        <v>3287</v>
      </c>
      <c r="B21" s="130">
        <v>0</v>
      </c>
      <c r="C21" s="130">
        <v>0</v>
      </c>
      <c r="D21" s="130">
        <v>40905</v>
      </c>
      <c r="E21" s="130">
        <v>40905</v>
      </c>
      <c r="F21" s="130">
        <v>40905</v>
      </c>
      <c r="G21" s="130">
        <v>40905</v>
      </c>
      <c r="H21" s="130">
        <v>0</v>
      </c>
      <c r="I21" s="130">
        <v>0</v>
      </c>
      <c r="J21" s="130">
        <v>0</v>
      </c>
      <c r="K21" s="130">
        <v>0</v>
      </c>
      <c r="L21" s="130">
        <v>0</v>
      </c>
      <c r="M21" s="130">
        <v>0</v>
      </c>
      <c r="N21" s="130">
        <v>0</v>
      </c>
      <c r="O21" s="130">
        <v>0</v>
      </c>
      <c r="P21" s="130">
        <v>0</v>
      </c>
      <c r="Q21" s="130">
        <v>0</v>
      </c>
      <c r="R21" s="130">
        <v>0</v>
      </c>
      <c r="S21" s="130">
        <v>0</v>
      </c>
      <c r="T21" s="130">
        <v>0</v>
      </c>
      <c r="U21" s="130">
        <v>0</v>
      </c>
      <c r="V21" s="130">
        <v>0</v>
      </c>
      <c r="W21" s="130">
        <v>0</v>
      </c>
      <c r="X21" s="130">
        <v>0</v>
      </c>
      <c r="Y21" s="130">
        <v>0</v>
      </c>
      <c r="Z21" s="130">
        <v>0</v>
      </c>
      <c r="AA21" s="130">
        <v>0</v>
      </c>
      <c r="AB21" s="130">
        <v>0</v>
      </c>
      <c r="AC21" s="130">
        <v>0</v>
      </c>
      <c r="AD21" s="130">
        <v>0</v>
      </c>
      <c r="AE21" s="130">
        <v>0</v>
      </c>
      <c r="AF21" s="130">
        <v>0</v>
      </c>
      <c r="AG21" s="130">
        <v>0</v>
      </c>
      <c r="AH21" s="130">
        <v>0</v>
      </c>
      <c r="AI21" s="130">
        <v>0</v>
      </c>
      <c r="AJ21" s="130">
        <v>0</v>
      </c>
      <c r="AK21" s="130">
        <v>0</v>
      </c>
      <c r="AL21" s="130">
        <v>0</v>
      </c>
      <c r="AM21" s="130">
        <v>0</v>
      </c>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s="130" t="s">
        <v>2383</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23310.33</v>
      </c>
      <c r="U22" s="130">
        <v>23360</v>
      </c>
      <c r="V22" s="130">
        <v>23410</v>
      </c>
      <c r="W22" s="130">
        <v>23462</v>
      </c>
      <c r="X22" s="130">
        <v>23517</v>
      </c>
      <c r="Y22" s="130">
        <v>23572</v>
      </c>
      <c r="Z22" s="130">
        <v>23056</v>
      </c>
      <c r="AA22" s="130">
        <v>23083</v>
      </c>
      <c r="AB22" s="130">
        <v>23110</v>
      </c>
      <c r="AC22" s="130">
        <v>23161</v>
      </c>
      <c r="AD22" s="130">
        <v>23258</v>
      </c>
      <c r="AE22" s="130">
        <v>23354</v>
      </c>
      <c r="AF22" s="130">
        <v>23448.74</v>
      </c>
      <c r="AG22" s="130">
        <v>23546</v>
      </c>
      <c r="AH22" s="130">
        <v>23643</v>
      </c>
      <c r="AI22" s="130">
        <v>23671</v>
      </c>
      <c r="AJ22" s="130">
        <v>23762.92</v>
      </c>
      <c r="AK22" s="130">
        <v>23857</v>
      </c>
      <c r="AL22" s="130">
        <v>23492</v>
      </c>
      <c r="AM22" s="130">
        <v>23561</v>
      </c>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s="130" t="s">
        <v>792</v>
      </c>
      <c r="B23" s="130">
        <v>1478570</v>
      </c>
      <c r="C23" s="130">
        <v>1474201</v>
      </c>
      <c r="D23" s="130">
        <v>1488027.35</v>
      </c>
      <c r="E23" s="130">
        <v>1453254</v>
      </c>
      <c r="F23" s="130">
        <v>1430470</v>
      </c>
      <c r="G23" s="130">
        <v>1436815</v>
      </c>
      <c r="H23" s="130">
        <v>1431959.18</v>
      </c>
      <c r="I23" s="130">
        <v>1413565</v>
      </c>
      <c r="J23" s="130">
        <v>1391232</v>
      </c>
      <c r="K23" s="130">
        <v>1360110</v>
      </c>
      <c r="L23" s="130">
        <v>1332172.78</v>
      </c>
      <c r="M23" s="130">
        <v>1312693</v>
      </c>
      <c r="N23" s="130">
        <v>1282783</v>
      </c>
      <c r="O23" s="130">
        <v>1262811</v>
      </c>
      <c r="P23" s="130">
        <v>1257924.01</v>
      </c>
      <c r="Q23" s="130">
        <v>1205850</v>
      </c>
      <c r="R23" s="130">
        <v>1171649</v>
      </c>
      <c r="S23" s="130">
        <v>1150387</v>
      </c>
      <c r="T23" s="130">
        <v>1122755.31</v>
      </c>
      <c r="U23" s="130">
        <v>1094042</v>
      </c>
      <c r="V23" s="130">
        <v>1071507</v>
      </c>
      <c r="W23" s="130">
        <v>1010604</v>
      </c>
      <c r="X23" s="130">
        <v>1002157</v>
      </c>
      <c r="Y23" s="130">
        <v>986649</v>
      </c>
      <c r="Z23" s="130">
        <v>945167</v>
      </c>
      <c r="AA23" s="130">
        <v>907540</v>
      </c>
      <c r="AB23" s="130">
        <v>884705</v>
      </c>
      <c r="AC23" s="130">
        <v>802169</v>
      </c>
      <c r="AD23" s="130">
        <v>780760</v>
      </c>
      <c r="AE23" s="130">
        <v>771714</v>
      </c>
      <c r="AF23" s="130">
        <v>781208.46</v>
      </c>
      <c r="AG23" s="130">
        <v>787898</v>
      </c>
      <c r="AH23" s="130">
        <v>795907</v>
      </c>
      <c r="AI23" s="130">
        <v>796359</v>
      </c>
      <c r="AJ23" s="130">
        <v>793462.5</v>
      </c>
      <c r="AK23" s="130">
        <v>798164</v>
      </c>
      <c r="AL23" s="130">
        <v>794628</v>
      </c>
      <c r="AM23" s="130">
        <v>779379</v>
      </c>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s="130" t="s">
        <v>2384</v>
      </c>
      <c r="B24" s="130">
        <v>48042</v>
      </c>
      <c r="C24" s="130">
        <v>50848</v>
      </c>
      <c r="D24" s="130">
        <v>0</v>
      </c>
      <c r="E24" s="130">
        <v>0</v>
      </c>
      <c r="F24" s="130">
        <v>0</v>
      </c>
      <c r="G24" s="130">
        <v>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s="130" t="s">
        <v>793</v>
      </c>
      <c r="B25" s="130">
        <v>0</v>
      </c>
      <c r="C25" s="130">
        <v>0</v>
      </c>
      <c r="D25" s="130">
        <v>0</v>
      </c>
      <c r="E25" s="130">
        <v>54792</v>
      </c>
      <c r="F25" s="130">
        <v>57855</v>
      </c>
      <c r="G25" s="130">
        <v>60907</v>
      </c>
      <c r="H25" s="130">
        <v>0</v>
      </c>
      <c r="I25" s="130">
        <v>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s="130" t="s">
        <v>2385</v>
      </c>
      <c r="B26" s="130">
        <v>0</v>
      </c>
      <c r="C26" s="130">
        <v>0</v>
      </c>
      <c r="D26" s="130">
        <v>0</v>
      </c>
      <c r="E26" s="130">
        <v>54792</v>
      </c>
      <c r="F26" s="130">
        <v>57855</v>
      </c>
      <c r="G26" s="130">
        <v>60907</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s="130" t="s">
        <v>2386</v>
      </c>
      <c r="B27" s="130">
        <v>64864</v>
      </c>
      <c r="C27" s="130">
        <v>64864</v>
      </c>
      <c r="D27" s="130">
        <v>64863.75</v>
      </c>
      <c r="E27" s="130">
        <v>64864</v>
      </c>
      <c r="F27" s="130">
        <v>64864</v>
      </c>
      <c r="G27" s="130">
        <v>64864</v>
      </c>
      <c r="H27" s="130">
        <v>64863.75</v>
      </c>
      <c r="I27" s="130">
        <v>64864</v>
      </c>
      <c r="J27" s="130">
        <v>64864</v>
      </c>
      <c r="K27" s="130">
        <v>64864</v>
      </c>
      <c r="L27" s="130">
        <v>64863.75</v>
      </c>
      <c r="M27" s="130">
        <v>64864</v>
      </c>
      <c r="N27" s="130">
        <v>64864</v>
      </c>
      <c r="O27" s="130">
        <v>64864</v>
      </c>
      <c r="P27" s="130">
        <v>64863.75</v>
      </c>
      <c r="Q27" s="130">
        <v>64864</v>
      </c>
      <c r="R27" s="130">
        <v>64864</v>
      </c>
      <c r="S27" s="130">
        <v>64864</v>
      </c>
      <c r="T27" s="130">
        <v>64863.75</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s="130" t="s">
        <v>2387</v>
      </c>
      <c r="B28" s="130">
        <v>18567</v>
      </c>
      <c r="C28" s="130">
        <v>18111</v>
      </c>
      <c r="D28" s="130">
        <v>17738.669999999998</v>
      </c>
      <c r="E28" s="130">
        <v>18182</v>
      </c>
      <c r="F28" s="130">
        <v>17739</v>
      </c>
      <c r="G28" s="130">
        <v>17179</v>
      </c>
      <c r="H28" s="130">
        <v>15304.48</v>
      </c>
      <c r="I28" s="130">
        <v>14735</v>
      </c>
      <c r="J28" s="130">
        <v>14178</v>
      </c>
      <c r="K28" s="130">
        <v>11316</v>
      </c>
      <c r="L28" s="130">
        <v>11085.9</v>
      </c>
      <c r="M28" s="130">
        <v>11053</v>
      </c>
      <c r="N28" s="130">
        <v>10744</v>
      </c>
      <c r="O28" s="130">
        <v>10412</v>
      </c>
      <c r="P28" s="130">
        <v>10097.32</v>
      </c>
      <c r="Q28" s="130">
        <v>6889</v>
      </c>
      <c r="R28" s="130">
        <v>6754</v>
      </c>
      <c r="S28" s="130">
        <v>6549</v>
      </c>
      <c r="T28" s="130">
        <v>6194.29</v>
      </c>
      <c r="U28" s="130">
        <v>5405</v>
      </c>
      <c r="V28" s="130">
        <v>5178</v>
      </c>
      <c r="W28" s="130">
        <v>3434</v>
      </c>
      <c r="X28" s="130">
        <v>4191</v>
      </c>
      <c r="Y28" s="130">
        <v>4407</v>
      </c>
      <c r="Z28" s="130">
        <v>6139</v>
      </c>
      <c r="AA28" s="130">
        <v>8127</v>
      </c>
      <c r="AB28" s="130">
        <v>8368</v>
      </c>
      <c r="AC28" s="130">
        <v>7830</v>
      </c>
      <c r="AD28" s="130">
        <v>7965</v>
      </c>
      <c r="AE28" s="130">
        <v>8288</v>
      </c>
      <c r="AF28" s="130">
        <v>9161.5400000000009</v>
      </c>
      <c r="AG28" s="130">
        <v>7629</v>
      </c>
      <c r="AH28" s="130">
        <v>3427</v>
      </c>
      <c r="AI28" s="130">
        <v>11249</v>
      </c>
      <c r="AJ28" s="130">
        <v>0</v>
      </c>
      <c r="AK28" s="130">
        <v>0</v>
      </c>
      <c r="AL28" s="130">
        <v>0</v>
      </c>
      <c r="AM28" s="130">
        <v>0</v>
      </c>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s="130" t="s">
        <v>2388</v>
      </c>
      <c r="B29" s="130">
        <v>28992</v>
      </c>
      <c r="C29" s="130">
        <v>30557</v>
      </c>
      <c r="D29" s="130">
        <v>82642.75</v>
      </c>
      <c r="E29" s="130">
        <v>35370</v>
      </c>
      <c r="F29" s="130">
        <v>32111</v>
      </c>
      <c r="G29" s="130">
        <v>33303</v>
      </c>
      <c r="H29" s="130">
        <v>44144.67</v>
      </c>
      <c r="I29" s="130">
        <v>44592</v>
      </c>
      <c r="J29" s="130">
        <v>44616</v>
      </c>
      <c r="K29" s="130">
        <v>42540</v>
      </c>
      <c r="L29" s="130">
        <v>44115.73</v>
      </c>
      <c r="M29" s="130">
        <v>43252</v>
      </c>
      <c r="N29" s="130">
        <v>44281</v>
      </c>
      <c r="O29" s="130">
        <v>40609</v>
      </c>
      <c r="P29" s="130">
        <v>39064.620000000003</v>
      </c>
      <c r="Q29" s="130">
        <v>37163</v>
      </c>
      <c r="R29" s="130">
        <v>34853</v>
      </c>
      <c r="S29" s="130">
        <v>35256</v>
      </c>
      <c r="T29" s="130">
        <v>31088.639999999999</v>
      </c>
      <c r="U29" s="130">
        <v>93494</v>
      </c>
      <c r="V29" s="130">
        <v>97536</v>
      </c>
      <c r="W29" s="130">
        <v>21154</v>
      </c>
      <c r="X29" s="130">
        <v>21288</v>
      </c>
      <c r="Y29" s="130">
        <v>30840</v>
      </c>
      <c r="Z29" s="130">
        <v>28137</v>
      </c>
      <c r="AA29" s="130">
        <v>24147</v>
      </c>
      <c r="AB29" s="130">
        <v>21738</v>
      </c>
      <c r="AC29" s="130">
        <v>21073</v>
      </c>
      <c r="AD29" s="130">
        <v>20061</v>
      </c>
      <c r="AE29" s="130">
        <v>19463</v>
      </c>
      <c r="AF29" s="130">
        <v>19114.669999999998</v>
      </c>
      <c r="AG29" s="130">
        <v>14974</v>
      </c>
      <c r="AH29" s="130">
        <v>14602</v>
      </c>
      <c r="AI29" s="130">
        <v>13760</v>
      </c>
      <c r="AJ29" s="130">
        <v>12991.14</v>
      </c>
      <c r="AK29" s="130">
        <v>13073</v>
      </c>
      <c r="AL29" s="130">
        <v>14664</v>
      </c>
      <c r="AM29" s="130">
        <v>13198</v>
      </c>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s="130" t="s">
        <v>2389</v>
      </c>
      <c r="B30" s="130">
        <v>28992</v>
      </c>
      <c r="C30" s="130">
        <v>30557</v>
      </c>
      <c r="D30" s="130">
        <v>82642.75</v>
      </c>
      <c r="E30" s="130">
        <v>35370</v>
      </c>
      <c r="F30" s="130">
        <v>32111</v>
      </c>
      <c r="G30" s="130">
        <v>33303</v>
      </c>
      <c r="H30" s="130">
        <v>44144.67</v>
      </c>
      <c r="I30" s="130">
        <v>44592</v>
      </c>
      <c r="J30" s="130">
        <v>44616</v>
      </c>
      <c r="K30" s="130">
        <v>42540</v>
      </c>
      <c r="L30" s="130">
        <v>44115.73</v>
      </c>
      <c r="M30" s="130">
        <v>43252</v>
      </c>
      <c r="N30" s="130">
        <v>44281</v>
      </c>
      <c r="O30" s="130">
        <v>40609</v>
      </c>
      <c r="P30" s="130">
        <v>39064.620000000003</v>
      </c>
      <c r="Q30" s="130">
        <v>37163</v>
      </c>
      <c r="R30" s="130">
        <v>34853</v>
      </c>
      <c r="S30" s="130">
        <v>35256</v>
      </c>
      <c r="T30" s="130">
        <v>31088.639999999999</v>
      </c>
      <c r="U30" s="130">
        <v>93494</v>
      </c>
      <c r="V30" s="130">
        <v>97536</v>
      </c>
      <c r="W30" s="130">
        <v>21154</v>
      </c>
      <c r="X30" s="130">
        <v>21288</v>
      </c>
      <c r="Y30" s="130">
        <v>30840</v>
      </c>
      <c r="Z30" s="130">
        <v>28137</v>
      </c>
      <c r="AA30" s="130">
        <v>24147</v>
      </c>
      <c r="AB30" s="130">
        <v>21738</v>
      </c>
      <c r="AC30" s="130">
        <v>21073</v>
      </c>
      <c r="AD30" s="130">
        <v>20061</v>
      </c>
      <c r="AE30" s="130">
        <v>19463</v>
      </c>
      <c r="AF30" s="130">
        <v>19114.669999999998</v>
      </c>
      <c r="AG30" s="130">
        <v>14974</v>
      </c>
      <c r="AH30" s="130">
        <v>14602</v>
      </c>
      <c r="AI30" s="130">
        <v>13760</v>
      </c>
      <c r="AJ30" s="130">
        <v>12991.14</v>
      </c>
      <c r="AK30" s="130">
        <v>13073</v>
      </c>
      <c r="AL30" s="130">
        <v>14664</v>
      </c>
      <c r="AM30" s="130">
        <v>13198</v>
      </c>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s="130" t="s">
        <v>794</v>
      </c>
      <c r="B31" s="130">
        <v>1680429</v>
      </c>
      <c r="C31" s="130">
        <v>1679975</v>
      </c>
      <c r="D31" s="130">
        <v>1694666.91</v>
      </c>
      <c r="E31" s="130">
        <v>1667856</v>
      </c>
      <c r="F31" s="130">
        <v>1644433</v>
      </c>
      <c r="G31" s="130">
        <v>1654462</v>
      </c>
      <c r="H31" s="130">
        <v>1597261.48</v>
      </c>
      <c r="I31" s="130">
        <v>1578745</v>
      </c>
      <c r="J31" s="130">
        <v>1559279</v>
      </c>
      <c r="K31" s="130">
        <v>1523219</v>
      </c>
      <c r="L31" s="130">
        <v>1496627.55</v>
      </c>
      <c r="M31" s="130">
        <v>1476212</v>
      </c>
      <c r="N31" s="130">
        <v>1447022</v>
      </c>
      <c r="O31" s="130">
        <v>1423046</v>
      </c>
      <c r="P31" s="130">
        <v>1416300</v>
      </c>
      <c r="Q31" s="130">
        <v>1359016</v>
      </c>
      <c r="R31" s="130">
        <v>1322370</v>
      </c>
      <c r="S31" s="130">
        <v>1301306</v>
      </c>
      <c r="T31" s="130">
        <v>1292462.6100000001</v>
      </c>
      <c r="U31" s="130">
        <v>1260551</v>
      </c>
      <c r="V31" s="130">
        <v>1238581</v>
      </c>
      <c r="W31" s="130">
        <v>1099154</v>
      </c>
      <c r="X31" s="130">
        <v>1091653</v>
      </c>
      <c r="Y31" s="130">
        <v>1085968</v>
      </c>
      <c r="Z31" s="130">
        <v>1042999</v>
      </c>
      <c r="AA31" s="130">
        <v>1003397</v>
      </c>
      <c r="AB31" s="130">
        <v>978421</v>
      </c>
      <c r="AC31" s="130">
        <v>884233</v>
      </c>
      <c r="AD31" s="130">
        <v>832044</v>
      </c>
      <c r="AE31" s="130">
        <v>822819</v>
      </c>
      <c r="AF31" s="130">
        <v>832933.42</v>
      </c>
      <c r="AG31" s="130">
        <v>834047</v>
      </c>
      <c r="AH31" s="130">
        <v>837579</v>
      </c>
      <c r="AI31" s="130">
        <v>845039</v>
      </c>
      <c r="AJ31" s="130">
        <v>830216.56</v>
      </c>
      <c r="AK31" s="130">
        <v>835094</v>
      </c>
      <c r="AL31" s="130">
        <v>832784</v>
      </c>
      <c r="AM31" s="130">
        <v>817252</v>
      </c>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s="130" t="s">
        <v>795</v>
      </c>
      <c r="B32" s="130">
        <v>2851079</v>
      </c>
      <c r="C32" s="130">
        <v>2400620</v>
      </c>
      <c r="D32" s="130">
        <v>2311338.17</v>
      </c>
      <c r="E32" s="130">
        <v>2230209</v>
      </c>
      <c r="F32" s="130">
        <v>2142339</v>
      </c>
      <c r="G32" s="130">
        <v>2251800</v>
      </c>
      <c r="H32" s="130">
        <v>2209280.44</v>
      </c>
      <c r="I32" s="130">
        <v>2191674</v>
      </c>
      <c r="J32" s="130">
        <v>2117658</v>
      </c>
      <c r="K32" s="130">
        <v>2031009</v>
      </c>
      <c r="L32" s="130">
        <v>1988698.57</v>
      </c>
      <c r="M32" s="130">
        <v>2013472</v>
      </c>
      <c r="N32" s="130">
        <v>1884017</v>
      </c>
      <c r="O32" s="130">
        <v>1861540</v>
      </c>
      <c r="P32" s="130">
        <v>1814943.55</v>
      </c>
      <c r="Q32" s="130">
        <v>1766741</v>
      </c>
      <c r="R32" s="130">
        <v>1700886</v>
      </c>
      <c r="S32" s="130">
        <v>1732277</v>
      </c>
      <c r="T32" s="130">
        <v>1752969.06</v>
      </c>
      <c r="U32" s="130">
        <v>1745872</v>
      </c>
      <c r="V32" s="130">
        <v>1708126</v>
      </c>
      <c r="W32" s="130">
        <v>1464084</v>
      </c>
      <c r="X32" s="130">
        <v>1445564</v>
      </c>
      <c r="Y32" s="130">
        <v>1433579</v>
      </c>
      <c r="Z32" s="130">
        <v>1355092</v>
      </c>
      <c r="AA32" s="130">
        <v>1305847</v>
      </c>
      <c r="AB32" s="130">
        <v>1296150</v>
      </c>
      <c r="AC32" s="130">
        <v>1201504</v>
      </c>
      <c r="AD32" s="130">
        <v>1144249</v>
      </c>
      <c r="AE32" s="130">
        <v>1135705</v>
      </c>
      <c r="AF32" s="130">
        <v>1123419.55</v>
      </c>
      <c r="AG32" s="130">
        <v>1114928</v>
      </c>
      <c r="AH32" s="130">
        <v>1103369</v>
      </c>
      <c r="AI32" s="130">
        <v>1120576</v>
      </c>
      <c r="AJ32" s="130">
        <v>1092784.5</v>
      </c>
      <c r="AK32" s="130">
        <v>1130721</v>
      </c>
      <c r="AL32" s="130">
        <v>1134591</v>
      </c>
      <c r="AM32" s="130">
        <v>1052259</v>
      </c>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s="130" t="s">
        <v>2390</v>
      </c>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s="130" t="s">
        <v>2391</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s="130" t="s">
        <v>796</v>
      </c>
      <c r="B35" s="130">
        <v>163300</v>
      </c>
      <c r="C35" s="130">
        <v>223300</v>
      </c>
      <c r="D35" s="130">
        <v>203300</v>
      </c>
      <c r="E35" s="130">
        <v>158300</v>
      </c>
      <c r="F35" s="130">
        <v>128300</v>
      </c>
      <c r="G35" s="130">
        <v>128000</v>
      </c>
      <c r="H35" s="130">
        <v>118000</v>
      </c>
      <c r="I35" s="130">
        <v>148000</v>
      </c>
      <c r="J35" s="130">
        <v>181155</v>
      </c>
      <c r="K35" s="130">
        <v>108000</v>
      </c>
      <c r="L35" s="130">
        <v>108000</v>
      </c>
      <c r="M35" s="130">
        <v>100000</v>
      </c>
      <c r="N35" s="130">
        <v>118237</v>
      </c>
      <c r="O35" s="130">
        <v>50000</v>
      </c>
      <c r="P35" s="130">
        <v>9175.4699999999993</v>
      </c>
      <c r="Q35" s="130">
        <v>33563</v>
      </c>
      <c r="R35" s="130">
        <v>34257</v>
      </c>
      <c r="S35" s="130">
        <v>0</v>
      </c>
      <c r="T35" s="130">
        <v>0</v>
      </c>
      <c r="U35" s="130">
        <v>0</v>
      </c>
      <c r="V35" s="130">
        <v>0</v>
      </c>
      <c r="W35" s="130">
        <v>0</v>
      </c>
      <c r="X35" s="130">
        <v>0</v>
      </c>
      <c r="Y35" s="130">
        <v>0</v>
      </c>
      <c r="Z35" s="130">
        <v>0</v>
      </c>
      <c r="AA35" s="130">
        <v>0</v>
      </c>
      <c r="AB35" s="130">
        <v>0</v>
      </c>
      <c r="AC35" s="130">
        <v>0</v>
      </c>
      <c r="AD35" s="130">
        <v>0</v>
      </c>
      <c r="AE35" s="130">
        <v>0</v>
      </c>
      <c r="AF35" s="130">
        <v>0</v>
      </c>
      <c r="AG35" s="130">
        <v>0</v>
      </c>
      <c r="AH35" s="130">
        <v>1270</v>
      </c>
      <c r="AI35" s="130">
        <v>0</v>
      </c>
      <c r="AJ35" s="130">
        <v>1444.18</v>
      </c>
      <c r="AK35" s="130">
        <v>0</v>
      </c>
      <c r="AL35" s="130">
        <v>120</v>
      </c>
      <c r="AM35" s="130">
        <v>3850</v>
      </c>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s="130" t="s">
        <v>797</v>
      </c>
      <c r="B36" s="130">
        <v>487977</v>
      </c>
      <c r="C36" s="130">
        <v>287293</v>
      </c>
      <c r="D36" s="130">
        <v>288427.5</v>
      </c>
      <c r="E36" s="130">
        <v>292264</v>
      </c>
      <c r="F36" s="130">
        <v>270330</v>
      </c>
      <c r="G36" s="130">
        <v>305715</v>
      </c>
      <c r="H36" s="130">
        <v>362658.75</v>
      </c>
      <c r="I36" s="130">
        <v>358655</v>
      </c>
      <c r="J36" s="130">
        <v>350589</v>
      </c>
      <c r="K36" s="130">
        <v>316499</v>
      </c>
      <c r="L36" s="130">
        <v>317974.57</v>
      </c>
      <c r="M36" s="130">
        <v>349701</v>
      </c>
      <c r="N36" s="130">
        <v>310369</v>
      </c>
      <c r="O36" s="130">
        <v>309383</v>
      </c>
      <c r="P36" s="130">
        <v>345446.23</v>
      </c>
      <c r="Q36" s="130">
        <v>319402</v>
      </c>
      <c r="R36" s="130">
        <v>282334</v>
      </c>
      <c r="S36" s="130">
        <v>283842</v>
      </c>
      <c r="T36" s="130">
        <v>298779.05</v>
      </c>
      <c r="U36" s="130">
        <v>294237</v>
      </c>
      <c r="V36" s="130">
        <v>292667</v>
      </c>
      <c r="W36" s="130">
        <v>227273</v>
      </c>
      <c r="X36" s="130">
        <v>236909</v>
      </c>
      <c r="Y36" s="130">
        <v>234107</v>
      </c>
      <c r="Z36" s="130">
        <v>201884</v>
      </c>
      <c r="AA36" s="130">
        <v>180269</v>
      </c>
      <c r="AB36" s="130">
        <v>183254</v>
      </c>
      <c r="AC36" s="130">
        <v>184975</v>
      </c>
      <c r="AD36" s="130">
        <v>162210</v>
      </c>
      <c r="AE36" s="130">
        <v>147090</v>
      </c>
      <c r="AF36" s="130">
        <v>151012.9</v>
      </c>
      <c r="AG36" s="130">
        <v>141312</v>
      </c>
      <c r="AH36" s="130">
        <v>143527</v>
      </c>
      <c r="AI36" s="130">
        <v>143880</v>
      </c>
      <c r="AJ36" s="130">
        <v>143309.10999999999</v>
      </c>
      <c r="AK36" s="130">
        <v>148707</v>
      </c>
      <c r="AL36" s="130">
        <v>142114</v>
      </c>
      <c r="AM36" s="130">
        <v>182583</v>
      </c>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s="130" t="s">
        <v>2365</v>
      </c>
      <c r="B37" s="130">
        <v>0</v>
      </c>
      <c r="C37" s="130">
        <v>0</v>
      </c>
      <c r="D37" s="130">
        <v>288427.5</v>
      </c>
      <c r="E37" s="130">
        <v>0</v>
      </c>
      <c r="F37" s="130">
        <v>0</v>
      </c>
      <c r="G37" s="130">
        <v>0</v>
      </c>
      <c r="H37" s="130">
        <v>362658.75</v>
      </c>
      <c r="I37" s="130">
        <v>0</v>
      </c>
      <c r="J37" s="130">
        <v>0</v>
      </c>
      <c r="K37" s="130">
        <v>0</v>
      </c>
      <c r="L37" s="130">
        <v>0</v>
      </c>
      <c r="M37" s="130">
        <v>0</v>
      </c>
      <c r="N37" s="130">
        <v>0</v>
      </c>
      <c r="O37" s="130">
        <v>0</v>
      </c>
      <c r="P37" s="130">
        <v>0</v>
      </c>
      <c r="Q37" s="130">
        <v>0</v>
      </c>
      <c r="R37" s="130">
        <v>282334</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s="130" t="s">
        <v>2392</v>
      </c>
      <c r="B38" s="130">
        <v>0</v>
      </c>
      <c r="C38" s="130">
        <v>0</v>
      </c>
      <c r="D38" s="130">
        <v>0</v>
      </c>
      <c r="E38" s="130">
        <v>292264</v>
      </c>
      <c r="F38" s="130">
        <v>270330</v>
      </c>
      <c r="G38" s="130">
        <v>305715</v>
      </c>
      <c r="H38" s="130">
        <v>0</v>
      </c>
      <c r="I38" s="130">
        <v>358655</v>
      </c>
      <c r="J38" s="130">
        <v>350589</v>
      </c>
      <c r="K38" s="130">
        <v>316499</v>
      </c>
      <c r="L38" s="130">
        <v>317974.57</v>
      </c>
      <c r="M38" s="130">
        <v>349701</v>
      </c>
      <c r="N38" s="130">
        <v>310369</v>
      </c>
      <c r="O38" s="130">
        <v>309383</v>
      </c>
      <c r="P38" s="130">
        <v>345446.23</v>
      </c>
      <c r="Q38" s="130">
        <v>319402</v>
      </c>
      <c r="R38" s="130">
        <v>0</v>
      </c>
      <c r="S38" s="130">
        <v>283842</v>
      </c>
      <c r="T38" s="130">
        <v>298779.05</v>
      </c>
      <c r="U38" s="130">
        <v>294237</v>
      </c>
      <c r="V38" s="130">
        <v>292667</v>
      </c>
      <c r="W38" s="130">
        <v>227273</v>
      </c>
      <c r="X38" s="130">
        <v>236909</v>
      </c>
      <c r="Y38" s="130">
        <v>234107</v>
      </c>
      <c r="Z38" s="130">
        <v>201884</v>
      </c>
      <c r="AA38" s="130">
        <v>180269</v>
      </c>
      <c r="AB38" s="130">
        <v>183254</v>
      </c>
      <c r="AC38" s="130">
        <v>184975</v>
      </c>
      <c r="AD38" s="130">
        <v>162210</v>
      </c>
      <c r="AE38" s="130">
        <v>147090</v>
      </c>
      <c r="AF38" s="130">
        <v>151012.9</v>
      </c>
      <c r="AG38" s="130">
        <v>141312</v>
      </c>
      <c r="AH38" s="130">
        <v>143527</v>
      </c>
      <c r="AI38" s="130">
        <v>143880</v>
      </c>
      <c r="AJ38" s="130">
        <v>143309.10999999999</v>
      </c>
      <c r="AK38" s="130">
        <v>148707</v>
      </c>
      <c r="AL38" s="130">
        <v>142114</v>
      </c>
      <c r="AM38" s="130">
        <v>182583</v>
      </c>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s="130" t="s">
        <v>798</v>
      </c>
      <c r="B39" s="130">
        <v>0</v>
      </c>
      <c r="C39" s="130">
        <v>0</v>
      </c>
      <c r="D39" s="130">
        <v>0</v>
      </c>
      <c r="E39" s="130">
        <v>0</v>
      </c>
      <c r="F39" s="130">
        <v>0</v>
      </c>
      <c r="G39" s="130">
        <v>0</v>
      </c>
      <c r="H39" s="130">
        <v>0</v>
      </c>
      <c r="I39" s="130">
        <v>0</v>
      </c>
      <c r="J39" s="130">
        <v>20000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s="130" t="s">
        <v>799</v>
      </c>
      <c r="B40" s="130">
        <v>104706</v>
      </c>
      <c r="C40" s="130">
        <v>102536</v>
      </c>
      <c r="D40" s="130">
        <v>104144.74</v>
      </c>
      <c r="E40" s="130">
        <v>105377</v>
      </c>
      <c r="F40" s="130">
        <v>106924</v>
      </c>
      <c r="G40" s="130">
        <v>112633</v>
      </c>
      <c r="H40" s="130">
        <v>120171.57</v>
      </c>
      <c r="I40" s="130">
        <v>121825</v>
      </c>
      <c r="J40" s="130">
        <v>107915</v>
      </c>
      <c r="K40" s="130">
        <v>104502</v>
      </c>
      <c r="L40" s="130">
        <v>101573.29</v>
      </c>
      <c r="M40" s="130">
        <v>99814</v>
      </c>
      <c r="N40" s="130">
        <v>87416</v>
      </c>
      <c r="O40" s="130">
        <v>84701</v>
      </c>
      <c r="P40" s="130">
        <v>81753.39</v>
      </c>
      <c r="Q40" s="130">
        <v>79595</v>
      </c>
      <c r="R40" s="130">
        <v>83045</v>
      </c>
      <c r="S40" s="130">
        <v>86495</v>
      </c>
      <c r="T40" s="130">
        <v>90903.44</v>
      </c>
      <c r="U40" s="130">
        <v>92553</v>
      </c>
      <c r="V40" s="130">
        <v>92823</v>
      </c>
      <c r="W40" s="130">
        <v>68424</v>
      </c>
      <c r="X40" s="130">
        <v>70088</v>
      </c>
      <c r="Y40" s="130">
        <v>71312</v>
      </c>
      <c r="Z40" s="130">
        <v>66716</v>
      </c>
      <c r="AA40" s="130">
        <v>68176</v>
      </c>
      <c r="AB40" s="130">
        <v>73506</v>
      </c>
      <c r="AC40" s="130">
        <v>67176</v>
      </c>
      <c r="AD40" s="130">
        <v>71796</v>
      </c>
      <c r="AE40" s="130">
        <v>71116</v>
      </c>
      <c r="AF40" s="130">
        <v>68496</v>
      </c>
      <c r="AG40" s="130">
        <v>68496</v>
      </c>
      <c r="AH40" s="130">
        <v>68218</v>
      </c>
      <c r="AI40" s="130">
        <v>67384</v>
      </c>
      <c r="AJ40" s="130">
        <v>65160</v>
      </c>
      <c r="AK40" s="130">
        <v>64760</v>
      </c>
      <c r="AL40" s="130">
        <v>64160</v>
      </c>
      <c r="AM40" s="130">
        <v>61560</v>
      </c>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s="130" t="s">
        <v>2394</v>
      </c>
      <c r="B41" s="130">
        <v>0</v>
      </c>
      <c r="C41" s="130">
        <v>0</v>
      </c>
      <c r="D41" s="130">
        <v>0</v>
      </c>
      <c r="E41" s="130">
        <v>100404</v>
      </c>
      <c r="F41" s="130">
        <v>101951</v>
      </c>
      <c r="G41" s="130">
        <v>107660</v>
      </c>
      <c r="H41" s="130">
        <v>0</v>
      </c>
      <c r="I41" s="130">
        <v>117111</v>
      </c>
      <c r="J41" s="130">
        <v>103201</v>
      </c>
      <c r="K41" s="130">
        <v>99788</v>
      </c>
      <c r="L41" s="130">
        <v>97104.95</v>
      </c>
      <c r="M41" s="130">
        <v>95346</v>
      </c>
      <c r="N41" s="130">
        <v>82948</v>
      </c>
      <c r="O41" s="130">
        <v>80233</v>
      </c>
      <c r="P41" s="130">
        <v>77518</v>
      </c>
      <c r="Q41" s="130">
        <v>75360</v>
      </c>
      <c r="R41" s="130">
        <v>78810</v>
      </c>
      <c r="S41" s="130">
        <v>82260</v>
      </c>
      <c r="T41" s="130">
        <v>85710</v>
      </c>
      <c r="U41" s="130">
        <v>87360</v>
      </c>
      <c r="V41" s="130">
        <v>0</v>
      </c>
      <c r="W41" s="130">
        <v>68424</v>
      </c>
      <c r="X41" s="130">
        <v>70088</v>
      </c>
      <c r="Y41" s="130">
        <v>0</v>
      </c>
      <c r="Z41" s="130">
        <v>66716</v>
      </c>
      <c r="AA41" s="130">
        <v>68176</v>
      </c>
      <c r="AB41" s="130">
        <v>73506</v>
      </c>
      <c r="AC41" s="130">
        <v>67176</v>
      </c>
      <c r="AD41" s="130">
        <v>71796</v>
      </c>
      <c r="AE41" s="130">
        <v>71116</v>
      </c>
      <c r="AF41" s="130">
        <v>68496</v>
      </c>
      <c r="AG41" s="130">
        <v>0</v>
      </c>
      <c r="AH41" s="130">
        <v>68218</v>
      </c>
      <c r="AI41" s="130">
        <v>67384</v>
      </c>
      <c r="AJ41" s="130">
        <v>65160</v>
      </c>
      <c r="AK41" s="130">
        <v>64760</v>
      </c>
      <c r="AL41" s="130">
        <v>64160</v>
      </c>
      <c r="AM41" s="130">
        <v>61560</v>
      </c>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s="130" t="s">
        <v>2396</v>
      </c>
      <c r="B42" s="130">
        <v>104706</v>
      </c>
      <c r="C42" s="130">
        <v>102536</v>
      </c>
      <c r="D42" s="130">
        <v>104144.74</v>
      </c>
      <c r="E42" s="130">
        <v>4973</v>
      </c>
      <c r="F42" s="130">
        <v>4973</v>
      </c>
      <c r="G42" s="130">
        <v>4973</v>
      </c>
      <c r="H42" s="130">
        <v>120171.57</v>
      </c>
      <c r="I42" s="130">
        <v>4714</v>
      </c>
      <c r="J42" s="130">
        <v>4714</v>
      </c>
      <c r="K42" s="130">
        <v>4714</v>
      </c>
      <c r="L42" s="130">
        <v>4468.34</v>
      </c>
      <c r="M42" s="130">
        <v>4468</v>
      </c>
      <c r="N42" s="130">
        <v>4468</v>
      </c>
      <c r="O42" s="130">
        <v>4468</v>
      </c>
      <c r="P42" s="130">
        <v>4235.3900000000003</v>
      </c>
      <c r="Q42" s="130">
        <v>4235</v>
      </c>
      <c r="R42" s="130">
        <v>4235</v>
      </c>
      <c r="S42" s="130">
        <v>4235</v>
      </c>
      <c r="T42" s="130">
        <v>5193.4399999999996</v>
      </c>
      <c r="U42" s="130">
        <v>5193</v>
      </c>
      <c r="V42" s="130">
        <v>92823</v>
      </c>
      <c r="W42" s="130">
        <v>0</v>
      </c>
      <c r="X42" s="130">
        <v>0</v>
      </c>
      <c r="Y42" s="130">
        <v>71312</v>
      </c>
      <c r="Z42" s="130">
        <v>0</v>
      </c>
      <c r="AA42" s="130">
        <v>0</v>
      </c>
      <c r="AB42" s="130">
        <v>0</v>
      </c>
      <c r="AC42" s="130">
        <v>0</v>
      </c>
      <c r="AD42" s="130">
        <v>0</v>
      </c>
      <c r="AE42" s="130">
        <v>0</v>
      </c>
      <c r="AF42" s="130">
        <v>0</v>
      </c>
      <c r="AG42" s="130">
        <v>68496</v>
      </c>
      <c r="AH42" s="130">
        <v>0</v>
      </c>
      <c r="AI42" s="130">
        <v>0</v>
      </c>
      <c r="AJ42" s="130">
        <v>0</v>
      </c>
      <c r="AK42" s="130">
        <v>0</v>
      </c>
      <c r="AL42" s="130">
        <v>0</v>
      </c>
      <c r="AM42" s="130">
        <v>0</v>
      </c>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s="130" t="s">
        <v>3288</v>
      </c>
      <c r="B43" s="130">
        <v>5246</v>
      </c>
      <c r="C43" s="130">
        <v>5247</v>
      </c>
      <c r="D43" s="130">
        <v>0</v>
      </c>
      <c r="E43" s="130">
        <v>0</v>
      </c>
      <c r="F43" s="130">
        <v>0</v>
      </c>
      <c r="G43" s="130">
        <v>0</v>
      </c>
      <c r="H43" s="130">
        <v>0</v>
      </c>
      <c r="I43" s="130">
        <v>0</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s="130" t="s">
        <v>3289</v>
      </c>
      <c r="B44" s="130">
        <v>5246</v>
      </c>
      <c r="C44" s="130">
        <v>5247</v>
      </c>
      <c r="D44" s="130">
        <v>0</v>
      </c>
      <c r="E44" s="130">
        <v>0</v>
      </c>
      <c r="F44" s="130">
        <v>0</v>
      </c>
      <c r="G44" s="130">
        <v>0</v>
      </c>
      <c r="H44" s="130">
        <v>0</v>
      </c>
      <c r="I44" s="130">
        <v>0</v>
      </c>
      <c r="J44" s="130">
        <v>0</v>
      </c>
      <c r="K44" s="130">
        <v>0</v>
      </c>
      <c r="L44" s="130">
        <v>0</v>
      </c>
      <c r="M44" s="130">
        <v>0</v>
      </c>
      <c r="N44" s="130">
        <v>0</v>
      </c>
      <c r="O44" s="130">
        <v>0</v>
      </c>
      <c r="P44" s="130">
        <v>0</v>
      </c>
      <c r="Q44" s="130">
        <v>0</v>
      </c>
      <c r="R44" s="130">
        <v>0</v>
      </c>
      <c r="S44" s="130">
        <v>0</v>
      </c>
      <c r="T44" s="130">
        <v>0</v>
      </c>
      <c r="U44" s="130">
        <v>0</v>
      </c>
      <c r="V44" s="130">
        <v>0</v>
      </c>
      <c r="W44" s="130">
        <v>0</v>
      </c>
      <c r="X44" s="130">
        <v>0</v>
      </c>
      <c r="Y44" s="130">
        <v>0</v>
      </c>
      <c r="Z44" s="130">
        <v>0</v>
      </c>
      <c r="AA44" s="130">
        <v>0</v>
      </c>
      <c r="AB44" s="130">
        <v>0</v>
      </c>
      <c r="AC44" s="130">
        <v>0</v>
      </c>
      <c r="AD44" s="130">
        <v>0</v>
      </c>
      <c r="AE44" s="130">
        <v>0</v>
      </c>
      <c r="AF44" s="130">
        <v>0</v>
      </c>
      <c r="AG44" s="130">
        <v>0</v>
      </c>
      <c r="AH44" s="130">
        <v>0</v>
      </c>
      <c r="AI44" s="130">
        <v>0</v>
      </c>
      <c r="AJ44" s="130">
        <v>0</v>
      </c>
      <c r="AK44" s="130">
        <v>0</v>
      </c>
      <c r="AL44" s="130">
        <v>0</v>
      </c>
      <c r="AM44" s="130">
        <v>0</v>
      </c>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s="130" t="s">
        <v>2400</v>
      </c>
      <c r="B45" s="130">
        <v>13053</v>
      </c>
      <c r="C45" s="130">
        <v>13262</v>
      </c>
      <c r="D45" s="130">
        <v>11728</v>
      </c>
      <c r="E45" s="130">
        <v>12502</v>
      </c>
      <c r="F45" s="130">
        <v>13125</v>
      </c>
      <c r="G45" s="130">
        <v>13669</v>
      </c>
      <c r="H45" s="130">
        <v>7343.27</v>
      </c>
      <c r="I45" s="130">
        <v>3979</v>
      </c>
      <c r="J45" s="130">
        <v>4614</v>
      </c>
      <c r="K45" s="130">
        <v>7009</v>
      </c>
      <c r="L45" s="130">
        <v>7363.97</v>
      </c>
      <c r="M45" s="130">
        <v>8462</v>
      </c>
      <c r="N45" s="130">
        <v>9394</v>
      </c>
      <c r="O45" s="130">
        <v>8185</v>
      </c>
      <c r="P45" s="130">
        <v>8120.95</v>
      </c>
      <c r="Q45" s="130">
        <v>9732</v>
      </c>
      <c r="R45" s="130">
        <v>10313</v>
      </c>
      <c r="S45" s="130">
        <v>7528</v>
      </c>
      <c r="T45" s="130">
        <v>8054.5</v>
      </c>
      <c r="U45" s="130">
        <v>5407</v>
      </c>
      <c r="V45" s="130">
        <v>5847</v>
      </c>
      <c r="W45" s="130">
        <v>5058</v>
      </c>
      <c r="X45" s="130">
        <v>5055</v>
      </c>
      <c r="Y45" s="130">
        <v>4988</v>
      </c>
      <c r="Z45" s="130">
        <v>3622</v>
      </c>
      <c r="AA45" s="130">
        <v>3304</v>
      </c>
      <c r="AB45" s="130">
        <v>3267</v>
      </c>
      <c r="AC45" s="130">
        <v>3351</v>
      </c>
      <c r="AD45" s="130">
        <v>2518</v>
      </c>
      <c r="AE45" s="130">
        <v>3176</v>
      </c>
      <c r="AF45" s="130">
        <v>2995.02</v>
      </c>
      <c r="AG45" s="130">
        <v>3189</v>
      </c>
      <c r="AH45" s="130">
        <v>3325</v>
      </c>
      <c r="AI45" s="130">
        <v>1705</v>
      </c>
      <c r="AJ45" s="130">
        <v>1320.41</v>
      </c>
      <c r="AK45" s="130">
        <v>1827</v>
      </c>
      <c r="AL45" s="130">
        <v>5580</v>
      </c>
      <c r="AM45" s="130">
        <v>6219</v>
      </c>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s="130" t="s">
        <v>2401</v>
      </c>
      <c r="B46" s="130">
        <v>73101</v>
      </c>
      <c r="C46" s="130">
        <v>27732</v>
      </c>
      <c r="D46" s="130">
        <v>18366.439999999999</v>
      </c>
      <c r="E46" s="130">
        <v>11708</v>
      </c>
      <c r="F46" s="130">
        <v>6607</v>
      </c>
      <c r="G46" s="130">
        <v>24868</v>
      </c>
      <c r="H46" s="130">
        <v>19395.29</v>
      </c>
      <c r="I46" s="130">
        <v>14465</v>
      </c>
      <c r="J46" s="130">
        <v>5461</v>
      </c>
      <c r="K46" s="130">
        <v>16749</v>
      </c>
      <c r="L46" s="130">
        <v>12640.3</v>
      </c>
      <c r="M46" s="130">
        <v>14062</v>
      </c>
      <c r="N46" s="130">
        <v>11241</v>
      </c>
      <c r="O46" s="130">
        <v>11843</v>
      </c>
      <c r="P46" s="130">
        <v>4843.12</v>
      </c>
      <c r="Q46" s="130">
        <v>4357</v>
      </c>
      <c r="R46" s="130">
        <v>1807</v>
      </c>
      <c r="S46" s="130">
        <v>8156</v>
      </c>
      <c r="T46" s="130">
        <v>7302.9</v>
      </c>
      <c r="U46" s="130">
        <v>11620</v>
      </c>
      <c r="V46" s="130">
        <v>14432</v>
      </c>
      <c r="W46" s="130">
        <v>14327</v>
      </c>
      <c r="X46" s="130">
        <v>7268</v>
      </c>
      <c r="Y46" s="130">
        <v>3730</v>
      </c>
      <c r="Z46" s="130">
        <v>6765</v>
      </c>
      <c r="AA46" s="130">
        <v>8703</v>
      </c>
      <c r="AB46" s="130">
        <v>5436</v>
      </c>
      <c r="AC46" s="130">
        <v>5109</v>
      </c>
      <c r="AD46" s="130">
        <v>12417</v>
      </c>
      <c r="AE46" s="130">
        <v>9651</v>
      </c>
      <c r="AF46" s="130">
        <v>4185.12</v>
      </c>
      <c r="AG46" s="130">
        <v>6474</v>
      </c>
      <c r="AH46" s="130">
        <v>7054</v>
      </c>
      <c r="AI46" s="130">
        <v>5572</v>
      </c>
      <c r="AJ46" s="130">
        <v>1871.39</v>
      </c>
      <c r="AK46" s="130">
        <v>2964</v>
      </c>
      <c r="AL46" s="130">
        <v>3462</v>
      </c>
      <c r="AM46" s="130">
        <v>7316</v>
      </c>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s="130" t="s">
        <v>2402</v>
      </c>
      <c r="B47" s="130">
        <v>5265</v>
      </c>
      <c r="C47" s="130">
        <v>4566</v>
      </c>
      <c r="D47" s="130">
        <v>4488.33</v>
      </c>
      <c r="E47" s="130">
        <v>5343</v>
      </c>
      <c r="F47" s="130">
        <v>4933</v>
      </c>
      <c r="G47" s="130">
        <v>3700</v>
      </c>
      <c r="H47" s="130">
        <v>3635.13</v>
      </c>
      <c r="I47" s="130">
        <v>4246</v>
      </c>
      <c r="J47" s="130">
        <v>3645</v>
      </c>
      <c r="K47" s="130">
        <v>3340</v>
      </c>
      <c r="L47" s="130">
        <v>3590.17</v>
      </c>
      <c r="M47" s="130">
        <v>3878</v>
      </c>
      <c r="N47" s="130">
        <v>3440</v>
      </c>
      <c r="O47" s="130">
        <v>3119</v>
      </c>
      <c r="P47" s="130">
        <v>3000.74</v>
      </c>
      <c r="Q47" s="130">
        <v>3414</v>
      </c>
      <c r="R47" s="130">
        <v>3264</v>
      </c>
      <c r="S47" s="130">
        <v>2904</v>
      </c>
      <c r="T47" s="130">
        <v>2754.55</v>
      </c>
      <c r="U47" s="130">
        <v>3208</v>
      </c>
      <c r="V47" s="130">
        <v>2858</v>
      </c>
      <c r="W47" s="130">
        <v>2151</v>
      </c>
      <c r="X47" s="130">
        <v>2185</v>
      </c>
      <c r="Y47" s="130">
        <v>2581</v>
      </c>
      <c r="Z47" s="130">
        <v>2284</v>
      </c>
      <c r="AA47" s="130">
        <v>1945</v>
      </c>
      <c r="AB47" s="130">
        <v>4898</v>
      </c>
      <c r="AC47" s="130">
        <v>2604</v>
      </c>
      <c r="AD47" s="130">
        <v>2346</v>
      </c>
      <c r="AE47" s="130">
        <v>1946</v>
      </c>
      <c r="AF47" s="130">
        <v>1618.31</v>
      </c>
      <c r="AG47" s="130">
        <v>2058</v>
      </c>
      <c r="AH47" s="130">
        <v>1584</v>
      </c>
      <c r="AI47" s="130">
        <v>1379</v>
      </c>
      <c r="AJ47" s="130">
        <v>1364.16</v>
      </c>
      <c r="AK47" s="130">
        <v>1320</v>
      </c>
      <c r="AL47" s="130">
        <v>1111</v>
      </c>
      <c r="AM47" s="130">
        <v>1211</v>
      </c>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s="130" t="s">
        <v>800</v>
      </c>
      <c r="B48" s="130">
        <v>852648</v>
      </c>
      <c r="C48" s="130">
        <v>663936</v>
      </c>
      <c r="D48" s="130">
        <v>630455.02</v>
      </c>
      <c r="E48" s="130">
        <v>585494</v>
      </c>
      <c r="F48" s="130">
        <v>530219</v>
      </c>
      <c r="G48" s="130">
        <v>588585</v>
      </c>
      <c r="H48" s="130">
        <v>631204.01</v>
      </c>
      <c r="I48" s="130">
        <v>651170</v>
      </c>
      <c r="J48" s="130">
        <v>673379</v>
      </c>
      <c r="K48" s="130">
        <v>556099</v>
      </c>
      <c r="L48" s="130">
        <v>551142.30000000005</v>
      </c>
      <c r="M48" s="130">
        <v>575917</v>
      </c>
      <c r="N48" s="130">
        <v>540097</v>
      </c>
      <c r="O48" s="130">
        <v>467231</v>
      </c>
      <c r="P48" s="130">
        <v>452339.9</v>
      </c>
      <c r="Q48" s="130">
        <v>450063</v>
      </c>
      <c r="R48" s="130">
        <v>415020</v>
      </c>
      <c r="S48" s="130">
        <v>388925</v>
      </c>
      <c r="T48" s="130">
        <v>407794.44</v>
      </c>
      <c r="U48" s="130">
        <v>407025</v>
      </c>
      <c r="V48" s="130">
        <v>408627</v>
      </c>
      <c r="W48" s="130">
        <v>317233</v>
      </c>
      <c r="X48" s="130">
        <v>321505</v>
      </c>
      <c r="Y48" s="130">
        <v>316718</v>
      </c>
      <c r="Z48" s="130">
        <v>281271</v>
      </c>
      <c r="AA48" s="130">
        <v>262397</v>
      </c>
      <c r="AB48" s="130">
        <v>270361</v>
      </c>
      <c r="AC48" s="130">
        <v>263215</v>
      </c>
      <c r="AD48" s="130">
        <v>251287</v>
      </c>
      <c r="AE48" s="130">
        <v>232979</v>
      </c>
      <c r="AF48" s="130">
        <v>228307.35</v>
      </c>
      <c r="AG48" s="130">
        <v>221529</v>
      </c>
      <c r="AH48" s="130">
        <v>224978</v>
      </c>
      <c r="AI48" s="130">
        <v>219920</v>
      </c>
      <c r="AJ48" s="130">
        <v>214469.25</v>
      </c>
      <c r="AK48" s="130">
        <v>219578</v>
      </c>
      <c r="AL48" s="130">
        <v>216547</v>
      </c>
      <c r="AM48" s="130">
        <v>262739</v>
      </c>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s="130" t="s">
        <v>2403</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s="130" t="s">
        <v>2614</v>
      </c>
      <c r="B50" s="130">
        <v>0</v>
      </c>
      <c r="C50" s="130">
        <v>0</v>
      </c>
      <c r="D50" s="130">
        <v>22783.48</v>
      </c>
      <c r="E50" s="130">
        <v>22784</v>
      </c>
      <c r="F50" s="130">
        <v>22783</v>
      </c>
      <c r="G50" s="130">
        <v>22783</v>
      </c>
      <c r="H50" s="130">
        <v>27756.85</v>
      </c>
      <c r="I50" s="130">
        <v>0</v>
      </c>
      <c r="J50" s="130">
        <v>27757</v>
      </c>
      <c r="K50" s="130">
        <v>0</v>
      </c>
      <c r="L50" s="130">
        <v>32470.95</v>
      </c>
      <c r="M50" s="130">
        <v>32471</v>
      </c>
      <c r="N50" s="130">
        <v>32471</v>
      </c>
      <c r="O50" s="130">
        <v>32471</v>
      </c>
      <c r="P50" s="130">
        <v>36939.29</v>
      </c>
      <c r="Q50" s="130">
        <v>36939</v>
      </c>
      <c r="R50" s="130">
        <v>0</v>
      </c>
      <c r="S50" s="130">
        <v>0</v>
      </c>
      <c r="T50" s="130">
        <v>0</v>
      </c>
      <c r="U50" s="130">
        <v>0</v>
      </c>
      <c r="V50" s="130">
        <v>41175</v>
      </c>
      <c r="W50" s="130">
        <v>0</v>
      </c>
      <c r="X50" s="130">
        <v>0</v>
      </c>
      <c r="Y50" s="130">
        <v>0</v>
      </c>
      <c r="Z50" s="130">
        <v>0</v>
      </c>
      <c r="AA50" s="130">
        <v>0</v>
      </c>
      <c r="AB50" s="130">
        <v>0</v>
      </c>
      <c r="AC50" s="130">
        <v>0</v>
      </c>
      <c r="AD50" s="130">
        <v>0</v>
      </c>
      <c r="AE50" s="130">
        <v>0</v>
      </c>
      <c r="AF50" s="130">
        <v>0</v>
      </c>
      <c r="AG50" s="130">
        <v>0</v>
      </c>
      <c r="AH50" s="130">
        <v>0</v>
      </c>
      <c r="AI50" s="130">
        <v>0</v>
      </c>
      <c r="AJ50" s="130">
        <v>0</v>
      </c>
      <c r="AK50" s="130">
        <v>0</v>
      </c>
      <c r="AL50" s="130">
        <v>0</v>
      </c>
      <c r="AM50" s="130">
        <v>0</v>
      </c>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s="130" t="s">
        <v>2365</v>
      </c>
      <c r="B51" s="130">
        <v>0</v>
      </c>
      <c r="C51" s="130">
        <v>0</v>
      </c>
      <c r="D51" s="130">
        <v>22783.48</v>
      </c>
      <c r="E51" s="130">
        <v>0</v>
      </c>
      <c r="F51" s="130">
        <v>0</v>
      </c>
      <c r="G51" s="130">
        <v>0</v>
      </c>
      <c r="H51" s="130">
        <v>27756.85</v>
      </c>
      <c r="I51" s="130">
        <v>0</v>
      </c>
      <c r="J51" s="130">
        <v>0</v>
      </c>
      <c r="K51" s="130">
        <v>0</v>
      </c>
      <c r="L51" s="130">
        <v>0</v>
      </c>
      <c r="M51" s="130">
        <v>0</v>
      </c>
      <c r="N51" s="130">
        <v>0</v>
      </c>
      <c r="O51" s="130">
        <v>0</v>
      </c>
      <c r="P51" s="130">
        <v>0</v>
      </c>
      <c r="Q51" s="130">
        <v>0</v>
      </c>
      <c r="R51" s="130">
        <v>0</v>
      </c>
      <c r="S51" s="130">
        <v>0</v>
      </c>
      <c r="T51" s="130">
        <v>0</v>
      </c>
      <c r="U51" s="130">
        <v>0</v>
      </c>
      <c r="V51" s="130">
        <v>41175</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s="130" t="s">
        <v>2615</v>
      </c>
      <c r="B52" s="130">
        <v>0</v>
      </c>
      <c r="C52" s="130">
        <v>0</v>
      </c>
      <c r="D52" s="130">
        <v>0</v>
      </c>
      <c r="E52" s="130">
        <v>22784</v>
      </c>
      <c r="F52" s="130">
        <v>22783</v>
      </c>
      <c r="G52" s="130">
        <v>22783</v>
      </c>
      <c r="H52" s="130">
        <v>0</v>
      </c>
      <c r="I52" s="130">
        <v>0</v>
      </c>
      <c r="J52" s="130">
        <v>27757</v>
      </c>
      <c r="K52" s="130">
        <v>0</v>
      </c>
      <c r="L52" s="130">
        <v>32470.95</v>
      </c>
      <c r="M52" s="130">
        <v>32471</v>
      </c>
      <c r="N52" s="130">
        <v>32471</v>
      </c>
      <c r="O52" s="130">
        <v>32471</v>
      </c>
      <c r="P52" s="130">
        <v>36939.29</v>
      </c>
      <c r="Q52" s="130">
        <v>36939</v>
      </c>
      <c r="R52" s="130">
        <v>0</v>
      </c>
      <c r="S52" s="130">
        <v>0</v>
      </c>
      <c r="T52" s="130">
        <v>0</v>
      </c>
      <c r="U52" s="130">
        <v>0</v>
      </c>
      <c r="V52" s="130">
        <v>0</v>
      </c>
      <c r="W52" s="130">
        <v>0</v>
      </c>
      <c r="X52" s="130">
        <v>0</v>
      </c>
      <c r="Y52" s="130">
        <v>0</v>
      </c>
      <c r="Z52" s="130">
        <v>0</v>
      </c>
      <c r="AA52" s="130">
        <v>0</v>
      </c>
      <c r="AB52" s="130">
        <v>0</v>
      </c>
      <c r="AC52" s="130">
        <v>0</v>
      </c>
      <c r="AD52" s="130">
        <v>0</v>
      </c>
      <c r="AE52" s="130">
        <v>0</v>
      </c>
      <c r="AF52" s="130">
        <v>0</v>
      </c>
      <c r="AG52" s="130">
        <v>0</v>
      </c>
      <c r="AH52" s="130">
        <v>0</v>
      </c>
      <c r="AI52" s="130">
        <v>0</v>
      </c>
      <c r="AJ52" s="130">
        <v>0</v>
      </c>
      <c r="AK52" s="130">
        <v>0</v>
      </c>
      <c r="AL52" s="130">
        <v>0</v>
      </c>
      <c r="AM52" s="130">
        <v>0</v>
      </c>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s="130" t="s">
        <v>801</v>
      </c>
      <c r="B53" s="130">
        <v>188963</v>
      </c>
      <c r="C53" s="130">
        <v>131047</v>
      </c>
      <c r="D53" s="130">
        <v>131076.14000000001</v>
      </c>
      <c r="E53" s="130">
        <v>156103</v>
      </c>
      <c r="F53" s="130">
        <v>180906</v>
      </c>
      <c r="G53" s="130">
        <v>165906</v>
      </c>
      <c r="H53" s="130">
        <v>187912.81</v>
      </c>
      <c r="I53" s="130">
        <v>241422</v>
      </c>
      <c r="J53" s="130">
        <v>200969</v>
      </c>
      <c r="K53" s="130">
        <v>224213</v>
      </c>
      <c r="L53" s="130">
        <v>189524.81</v>
      </c>
      <c r="M53" s="130">
        <v>214398</v>
      </c>
      <c r="N53" s="130">
        <v>190390</v>
      </c>
      <c r="O53" s="130">
        <v>207932</v>
      </c>
      <c r="P53" s="130">
        <v>216444</v>
      </c>
      <c r="Q53" s="130">
        <v>202980</v>
      </c>
      <c r="R53" s="130">
        <v>258309</v>
      </c>
      <c r="S53" s="130">
        <v>276699</v>
      </c>
      <c r="T53" s="130">
        <v>299324.68</v>
      </c>
      <c r="U53" s="130">
        <v>312815</v>
      </c>
      <c r="V53" s="130">
        <v>284530</v>
      </c>
      <c r="W53" s="130">
        <v>169550</v>
      </c>
      <c r="X53" s="130">
        <v>186380</v>
      </c>
      <c r="Y53" s="130">
        <v>203210</v>
      </c>
      <c r="Z53" s="130">
        <v>189610</v>
      </c>
      <c r="AA53" s="130">
        <v>174754</v>
      </c>
      <c r="AB53" s="130">
        <v>179968</v>
      </c>
      <c r="AC53" s="130">
        <v>97022</v>
      </c>
      <c r="AD53" s="130">
        <v>44526</v>
      </c>
      <c r="AE53" s="130">
        <v>62330</v>
      </c>
      <c r="AF53" s="130">
        <v>82074</v>
      </c>
      <c r="AG53" s="130">
        <v>80198</v>
      </c>
      <c r="AH53" s="130">
        <v>97322</v>
      </c>
      <c r="AI53" s="130">
        <v>114446</v>
      </c>
      <c r="AJ53" s="130">
        <v>122960</v>
      </c>
      <c r="AK53" s="130">
        <v>139250</v>
      </c>
      <c r="AL53" s="130">
        <v>155540</v>
      </c>
      <c r="AM53" s="130">
        <v>205830</v>
      </c>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s="130" t="s">
        <v>2394</v>
      </c>
      <c r="B54" s="130">
        <v>0</v>
      </c>
      <c r="C54" s="130">
        <v>0</v>
      </c>
      <c r="D54" s="130">
        <v>0</v>
      </c>
      <c r="E54" s="130">
        <v>156103</v>
      </c>
      <c r="F54" s="130">
        <v>180906</v>
      </c>
      <c r="G54" s="130">
        <v>165906</v>
      </c>
      <c r="H54" s="130">
        <v>0</v>
      </c>
      <c r="I54" s="130">
        <v>213665</v>
      </c>
      <c r="J54" s="130">
        <v>200969</v>
      </c>
      <c r="K54" s="130">
        <v>196456</v>
      </c>
      <c r="L54" s="130">
        <v>189524.81</v>
      </c>
      <c r="M54" s="130">
        <v>214398</v>
      </c>
      <c r="N54" s="130">
        <v>190390</v>
      </c>
      <c r="O54" s="130">
        <v>207932</v>
      </c>
      <c r="P54" s="130">
        <v>216444</v>
      </c>
      <c r="Q54" s="130">
        <v>202980</v>
      </c>
      <c r="R54" s="130">
        <v>221370</v>
      </c>
      <c r="S54" s="130">
        <v>239760</v>
      </c>
      <c r="T54" s="130">
        <v>258150</v>
      </c>
      <c r="U54" s="130">
        <v>271640</v>
      </c>
      <c r="V54" s="130">
        <v>0</v>
      </c>
      <c r="W54" s="130">
        <v>169550</v>
      </c>
      <c r="X54" s="130">
        <v>186380</v>
      </c>
      <c r="Y54" s="130">
        <v>0</v>
      </c>
      <c r="Z54" s="130">
        <v>189610</v>
      </c>
      <c r="AA54" s="130">
        <v>174754</v>
      </c>
      <c r="AB54" s="130">
        <v>179968</v>
      </c>
      <c r="AC54" s="130">
        <v>97022</v>
      </c>
      <c r="AD54" s="130">
        <v>44526</v>
      </c>
      <c r="AE54" s="130">
        <v>62330</v>
      </c>
      <c r="AF54" s="130">
        <v>82074</v>
      </c>
      <c r="AG54" s="130">
        <v>0</v>
      </c>
      <c r="AH54" s="130">
        <v>97322</v>
      </c>
      <c r="AI54" s="130">
        <v>114446</v>
      </c>
      <c r="AJ54" s="130">
        <v>122960</v>
      </c>
      <c r="AK54" s="130">
        <v>139250</v>
      </c>
      <c r="AL54" s="130">
        <v>155540</v>
      </c>
      <c r="AM54" s="130">
        <v>205830</v>
      </c>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s="130" t="s">
        <v>2404</v>
      </c>
      <c r="B55" s="130">
        <v>188963</v>
      </c>
      <c r="C55" s="130">
        <v>131047</v>
      </c>
      <c r="D55" s="130">
        <v>131076.14000000001</v>
      </c>
      <c r="E55" s="130">
        <v>0</v>
      </c>
      <c r="F55" s="130">
        <v>0</v>
      </c>
      <c r="G55" s="130">
        <v>0</v>
      </c>
      <c r="H55" s="130">
        <v>187912.81</v>
      </c>
      <c r="I55" s="130">
        <v>27757</v>
      </c>
      <c r="J55" s="130">
        <v>0</v>
      </c>
      <c r="K55" s="130">
        <v>27757</v>
      </c>
      <c r="L55" s="130">
        <v>0</v>
      </c>
      <c r="M55" s="130">
        <v>0</v>
      </c>
      <c r="N55" s="130">
        <v>0</v>
      </c>
      <c r="O55" s="130">
        <v>0</v>
      </c>
      <c r="P55" s="130">
        <v>0</v>
      </c>
      <c r="Q55" s="130">
        <v>0</v>
      </c>
      <c r="R55" s="130">
        <v>36939</v>
      </c>
      <c r="S55" s="130">
        <v>36939</v>
      </c>
      <c r="T55" s="130">
        <v>41174.68</v>
      </c>
      <c r="U55" s="130">
        <v>41175</v>
      </c>
      <c r="V55" s="130">
        <v>284530</v>
      </c>
      <c r="W55" s="130">
        <v>0</v>
      </c>
      <c r="X55" s="130">
        <v>0</v>
      </c>
      <c r="Y55" s="130">
        <v>203210</v>
      </c>
      <c r="Z55" s="130">
        <v>0</v>
      </c>
      <c r="AA55" s="130">
        <v>0</v>
      </c>
      <c r="AB55" s="130">
        <v>0</v>
      </c>
      <c r="AC55" s="130">
        <v>0</v>
      </c>
      <c r="AD55" s="130">
        <v>0</v>
      </c>
      <c r="AE55" s="130">
        <v>0</v>
      </c>
      <c r="AF55" s="130">
        <v>0</v>
      </c>
      <c r="AG55" s="130">
        <v>80198</v>
      </c>
      <c r="AH55" s="130">
        <v>0</v>
      </c>
      <c r="AI55" s="130">
        <v>0</v>
      </c>
      <c r="AJ55" s="130">
        <v>0</v>
      </c>
      <c r="AK55" s="130">
        <v>0</v>
      </c>
      <c r="AL55" s="130">
        <v>0</v>
      </c>
      <c r="AM55" s="130">
        <v>0</v>
      </c>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s="130" t="s">
        <v>2405</v>
      </c>
      <c r="B56" s="130">
        <v>61180</v>
      </c>
      <c r="C56" s="130">
        <v>63657</v>
      </c>
      <c r="D56" s="130">
        <v>65803.98</v>
      </c>
      <c r="E56" s="130">
        <v>68468</v>
      </c>
      <c r="F56" s="130">
        <v>71246</v>
      </c>
      <c r="G56" s="130">
        <v>74100</v>
      </c>
      <c r="H56" s="130">
        <v>9151.5300000000007</v>
      </c>
      <c r="I56" s="130">
        <v>2254</v>
      </c>
      <c r="J56" s="130">
        <v>3063</v>
      </c>
      <c r="K56" s="130">
        <v>3275</v>
      </c>
      <c r="L56" s="130">
        <v>2695.36</v>
      </c>
      <c r="M56" s="130">
        <v>3570</v>
      </c>
      <c r="N56" s="130">
        <v>4195</v>
      </c>
      <c r="O56" s="130">
        <v>6584</v>
      </c>
      <c r="P56" s="130">
        <v>6700.66</v>
      </c>
      <c r="Q56" s="130">
        <v>7474</v>
      </c>
      <c r="R56" s="130">
        <v>9331</v>
      </c>
      <c r="S56" s="130">
        <v>6463</v>
      </c>
      <c r="T56" s="130">
        <v>7833.48</v>
      </c>
      <c r="U56" s="130">
        <v>7421</v>
      </c>
      <c r="V56" s="130">
        <v>8553</v>
      </c>
      <c r="W56" s="130">
        <v>7976</v>
      </c>
      <c r="X56" s="130">
        <v>9215</v>
      </c>
      <c r="Y56" s="130">
        <v>10514</v>
      </c>
      <c r="Z56" s="130">
        <v>8195</v>
      </c>
      <c r="AA56" s="130">
        <v>8231</v>
      </c>
      <c r="AB56" s="130">
        <v>9077</v>
      </c>
      <c r="AC56" s="130">
        <v>9594</v>
      </c>
      <c r="AD56" s="130">
        <v>7256</v>
      </c>
      <c r="AE56" s="130">
        <v>2558</v>
      </c>
      <c r="AF56" s="130">
        <v>2006.88</v>
      </c>
      <c r="AG56" s="130">
        <v>2238</v>
      </c>
      <c r="AH56" s="130">
        <v>2522</v>
      </c>
      <c r="AI56" s="130">
        <v>4275</v>
      </c>
      <c r="AJ56" s="130">
        <v>2201.7399999999998</v>
      </c>
      <c r="AK56" s="130">
        <v>2434</v>
      </c>
      <c r="AL56" s="130">
        <v>2663</v>
      </c>
      <c r="AM56" s="130">
        <v>2992</v>
      </c>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s="130" t="s">
        <v>2406</v>
      </c>
      <c r="B57" s="130">
        <v>17537</v>
      </c>
      <c r="C57" s="130">
        <v>17536</v>
      </c>
      <c r="D57" s="130">
        <v>0</v>
      </c>
      <c r="E57" s="130">
        <v>0</v>
      </c>
      <c r="F57" s="130">
        <v>0</v>
      </c>
      <c r="G57" s="130">
        <v>0</v>
      </c>
      <c r="H57" s="130">
        <v>0</v>
      </c>
      <c r="I57" s="130">
        <v>0</v>
      </c>
      <c r="J57" s="130">
        <v>0</v>
      </c>
      <c r="K57" s="130">
        <v>0</v>
      </c>
      <c r="L57" s="130">
        <v>0</v>
      </c>
      <c r="M57" s="130">
        <v>0</v>
      </c>
      <c r="N57" s="130">
        <v>0</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s="130" t="s">
        <v>2407</v>
      </c>
      <c r="B58" s="130">
        <v>17537</v>
      </c>
      <c r="C58" s="130">
        <v>17536</v>
      </c>
      <c r="D58" s="130">
        <v>0</v>
      </c>
      <c r="E58" s="130">
        <v>0</v>
      </c>
      <c r="F58" s="130">
        <v>0</v>
      </c>
      <c r="G58" s="130">
        <v>0</v>
      </c>
      <c r="H58" s="130">
        <v>0</v>
      </c>
      <c r="I58" s="130">
        <v>0</v>
      </c>
      <c r="J58" s="130">
        <v>0</v>
      </c>
      <c r="K58" s="130">
        <v>0</v>
      </c>
      <c r="L58" s="130">
        <v>0</v>
      </c>
      <c r="M58" s="130">
        <v>0</v>
      </c>
      <c r="N58" s="130">
        <v>0</v>
      </c>
      <c r="O58" s="130">
        <v>0</v>
      </c>
      <c r="P58" s="130">
        <v>0</v>
      </c>
      <c r="Q58" s="130">
        <v>0</v>
      </c>
      <c r="R58" s="130">
        <v>0</v>
      </c>
      <c r="S58" s="130">
        <v>0</v>
      </c>
      <c r="T58" s="130">
        <v>0</v>
      </c>
      <c r="U58" s="130">
        <v>0</v>
      </c>
      <c r="V58" s="130">
        <v>0</v>
      </c>
      <c r="W58" s="130">
        <v>0</v>
      </c>
      <c r="X58" s="130">
        <v>0</v>
      </c>
      <c r="Y58" s="130">
        <v>0</v>
      </c>
      <c r="Z58" s="130">
        <v>0</v>
      </c>
      <c r="AA58" s="130">
        <v>0</v>
      </c>
      <c r="AB58" s="130">
        <v>0</v>
      </c>
      <c r="AC58" s="130">
        <v>0</v>
      </c>
      <c r="AD58" s="130">
        <v>0</v>
      </c>
      <c r="AE58" s="130">
        <v>0</v>
      </c>
      <c r="AF58" s="130">
        <v>0</v>
      </c>
      <c r="AG58" s="130">
        <v>0</v>
      </c>
      <c r="AH58" s="130">
        <v>0</v>
      </c>
      <c r="AI58" s="130">
        <v>0</v>
      </c>
      <c r="AJ58" s="130">
        <v>0</v>
      </c>
      <c r="AK58" s="130">
        <v>0</v>
      </c>
      <c r="AL58" s="130">
        <v>0</v>
      </c>
      <c r="AM58" s="130">
        <v>0</v>
      </c>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s="130" t="s">
        <v>2408</v>
      </c>
      <c r="B59" s="130">
        <v>51785</v>
      </c>
      <c r="C59" s="130">
        <v>50526</v>
      </c>
      <c r="D59" s="130">
        <v>49266.94</v>
      </c>
      <c r="E59" s="130">
        <v>51385</v>
      </c>
      <c r="F59" s="130">
        <v>50134</v>
      </c>
      <c r="G59" s="130">
        <v>49632</v>
      </c>
      <c r="H59" s="130">
        <v>48380.959999999999</v>
      </c>
      <c r="I59" s="130">
        <v>43810</v>
      </c>
      <c r="J59" s="130">
        <v>42607</v>
      </c>
      <c r="K59" s="130">
        <v>29694</v>
      </c>
      <c r="L59" s="130">
        <v>28766.38</v>
      </c>
      <c r="M59" s="130">
        <v>28568</v>
      </c>
      <c r="N59" s="130">
        <v>27726</v>
      </c>
      <c r="O59" s="130">
        <v>26885</v>
      </c>
      <c r="P59" s="130">
        <v>26043.13</v>
      </c>
      <c r="Q59" s="130">
        <v>26592</v>
      </c>
      <c r="R59" s="130">
        <v>25824</v>
      </c>
      <c r="S59" s="130">
        <v>25056</v>
      </c>
      <c r="T59" s="130">
        <v>17290.29</v>
      </c>
      <c r="U59" s="130">
        <v>20055</v>
      </c>
      <c r="V59" s="130">
        <v>19494</v>
      </c>
      <c r="W59" s="130">
        <v>13234</v>
      </c>
      <c r="X59" s="130">
        <v>12827</v>
      </c>
      <c r="Y59" s="130">
        <v>12612</v>
      </c>
      <c r="Z59" s="130">
        <v>12198</v>
      </c>
      <c r="AA59" s="130">
        <v>11783</v>
      </c>
      <c r="AB59" s="130">
        <v>11369</v>
      </c>
      <c r="AC59" s="130">
        <v>13934</v>
      </c>
      <c r="AD59" s="130">
        <v>13533</v>
      </c>
      <c r="AE59" s="130">
        <v>13133</v>
      </c>
      <c r="AF59" s="130">
        <v>12497.94</v>
      </c>
      <c r="AG59" s="130">
        <v>11854</v>
      </c>
      <c r="AH59" s="130">
        <v>11209</v>
      </c>
      <c r="AI59" s="130">
        <v>10565</v>
      </c>
      <c r="AJ59" s="130">
        <v>9920.91</v>
      </c>
      <c r="AK59" s="130">
        <v>9400</v>
      </c>
      <c r="AL59" s="130">
        <v>8879</v>
      </c>
      <c r="AM59" s="130">
        <v>8358</v>
      </c>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s="130" t="s">
        <v>2409</v>
      </c>
      <c r="B60" s="130">
        <v>7628</v>
      </c>
      <c r="C60" s="130">
        <v>7747</v>
      </c>
      <c r="D60" s="130">
        <v>7865.5</v>
      </c>
      <c r="E60" s="130">
        <v>8366</v>
      </c>
      <c r="F60" s="130">
        <v>8302</v>
      </c>
      <c r="G60" s="130">
        <v>8300</v>
      </c>
      <c r="H60" s="130">
        <v>8386.89</v>
      </c>
      <c r="I60" s="130">
        <v>8780</v>
      </c>
      <c r="J60" s="130">
        <v>8963</v>
      </c>
      <c r="K60" s="130">
        <v>8948</v>
      </c>
      <c r="L60" s="130">
        <v>9141.86</v>
      </c>
      <c r="M60" s="130">
        <v>9340</v>
      </c>
      <c r="N60" s="130">
        <v>9538</v>
      </c>
      <c r="O60" s="130">
        <v>9739</v>
      </c>
      <c r="P60" s="130">
        <v>9937.27</v>
      </c>
      <c r="Q60" s="130">
        <v>6721</v>
      </c>
      <c r="R60" s="130">
        <v>6975</v>
      </c>
      <c r="S60" s="130">
        <v>7448</v>
      </c>
      <c r="T60" s="130">
        <v>9104.19</v>
      </c>
      <c r="U60" s="130">
        <v>5782</v>
      </c>
      <c r="V60" s="130">
        <v>5686</v>
      </c>
      <c r="W60" s="130">
        <v>5868</v>
      </c>
      <c r="X60" s="130">
        <v>5758</v>
      </c>
      <c r="Y60" s="130">
        <v>5936</v>
      </c>
      <c r="Z60" s="130">
        <v>6019</v>
      </c>
      <c r="AA60" s="130">
        <v>5984</v>
      </c>
      <c r="AB60" s="130">
        <v>5675</v>
      </c>
      <c r="AC60" s="130">
        <v>5473</v>
      </c>
      <c r="AD60" s="130">
        <v>5623</v>
      </c>
      <c r="AE60" s="130">
        <v>5470</v>
      </c>
      <c r="AF60" s="130">
        <v>5712.61</v>
      </c>
      <c r="AG60" s="130">
        <v>4825</v>
      </c>
      <c r="AH60" s="130">
        <v>0</v>
      </c>
      <c r="AI60" s="130">
        <v>7277</v>
      </c>
      <c r="AJ60" s="130">
        <v>0</v>
      </c>
      <c r="AK60" s="130">
        <v>0</v>
      </c>
      <c r="AL60" s="130">
        <v>0</v>
      </c>
      <c r="AM60" s="130">
        <v>0</v>
      </c>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s="130" t="s">
        <v>2410</v>
      </c>
      <c r="B61" s="130">
        <v>0</v>
      </c>
      <c r="C61" s="130">
        <v>0</v>
      </c>
      <c r="D61" s="130">
        <v>0</v>
      </c>
      <c r="E61" s="130">
        <v>0</v>
      </c>
      <c r="F61" s="130">
        <v>0</v>
      </c>
      <c r="G61" s="130">
        <v>0</v>
      </c>
      <c r="H61" s="130">
        <v>0</v>
      </c>
      <c r="I61" s="130">
        <v>0</v>
      </c>
      <c r="J61" s="130">
        <v>0</v>
      </c>
      <c r="K61" s="130">
        <v>0</v>
      </c>
      <c r="L61" s="130">
        <v>3326.29</v>
      </c>
      <c r="M61" s="130">
        <v>3358</v>
      </c>
      <c r="N61" s="130">
        <v>3392</v>
      </c>
      <c r="O61" s="130">
        <v>3422</v>
      </c>
      <c r="P61" s="130">
        <v>3294.51</v>
      </c>
      <c r="Q61" s="130">
        <v>3294</v>
      </c>
      <c r="R61" s="130">
        <v>3295</v>
      </c>
      <c r="S61" s="130">
        <v>3295</v>
      </c>
      <c r="T61" s="130">
        <v>5427.08</v>
      </c>
      <c r="U61" s="130">
        <v>8247</v>
      </c>
      <c r="V61" s="130">
        <v>8694</v>
      </c>
      <c r="W61" s="130">
        <v>0</v>
      </c>
      <c r="X61" s="130">
        <v>0</v>
      </c>
      <c r="Y61" s="130">
        <v>0</v>
      </c>
      <c r="Z61" s="130">
        <v>0</v>
      </c>
      <c r="AA61" s="130">
        <v>0</v>
      </c>
      <c r="AB61" s="130">
        <v>0</v>
      </c>
      <c r="AC61" s="130">
        <v>0</v>
      </c>
      <c r="AD61" s="130">
        <v>0</v>
      </c>
      <c r="AE61" s="130">
        <v>0</v>
      </c>
      <c r="AF61" s="130">
        <v>0</v>
      </c>
      <c r="AG61" s="130">
        <v>0</v>
      </c>
      <c r="AH61" s="130">
        <v>0</v>
      </c>
      <c r="AI61" s="130">
        <v>0</v>
      </c>
      <c r="AJ61" s="130">
        <v>0</v>
      </c>
      <c r="AK61" s="130">
        <v>0</v>
      </c>
      <c r="AL61" s="130">
        <v>0</v>
      </c>
      <c r="AM61" s="130">
        <v>0</v>
      </c>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s="130" t="s">
        <v>802</v>
      </c>
      <c r="B62" s="130">
        <v>327093</v>
      </c>
      <c r="C62" s="130">
        <v>270513</v>
      </c>
      <c r="D62" s="130">
        <v>276796.03000000003</v>
      </c>
      <c r="E62" s="130">
        <v>307106</v>
      </c>
      <c r="F62" s="130">
        <v>333371</v>
      </c>
      <c r="G62" s="130">
        <v>320721</v>
      </c>
      <c r="H62" s="130">
        <v>281589.03999999998</v>
      </c>
      <c r="I62" s="130">
        <v>296266</v>
      </c>
      <c r="J62" s="130">
        <v>283359</v>
      </c>
      <c r="K62" s="130">
        <v>266130</v>
      </c>
      <c r="L62" s="130">
        <v>265925.63</v>
      </c>
      <c r="M62" s="130">
        <v>291705</v>
      </c>
      <c r="N62" s="130">
        <v>267712</v>
      </c>
      <c r="O62" s="130">
        <v>287033</v>
      </c>
      <c r="P62" s="130">
        <v>299358.86</v>
      </c>
      <c r="Q62" s="130">
        <v>284000</v>
      </c>
      <c r="R62" s="130">
        <v>303734</v>
      </c>
      <c r="S62" s="130">
        <v>318961</v>
      </c>
      <c r="T62" s="130">
        <v>338979.72</v>
      </c>
      <c r="U62" s="130">
        <v>354320</v>
      </c>
      <c r="V62" s="130">
        <v>368132</v>
      </c>
      <c r="W62" s="130">
        <v>196628</v>
      </c>
      <c r="X62" s="130">
        <v>214180</v>
      </c>
      <c r="Y62" s="130">
        <v>232272</v>
      </c>
      <c r="Z62" s="130">
        <v>216022</v>
      </c>
      <c r="AA62" s="130">
        <v>200752</v>
      </c>
      <c r="AB62" s="130">
        <v>206089</v>
      </c>
      <c r="AC62" s="130">
        <v>126023</v>
      </c>
      <c r="AD62" s="130">
        <v>70938</v>
      </c>
      <c r="AE62" s="130">
        <v>83491</v>
      </c>
      <c r="AF62" s="130">
        <v>102291.43</v>
      </c>
      <c r="AG62" s="130">
        <v>99115</v>
      </c>
      <c r="AH62" s="130">
        <v>111053</v>
      </c>
      <c r="AI62" s="130">
        <v>136563</v>
      </c>
      <c r="AJ62" s="130">
        <v>135082.65</v>
      </c>
      <c r="AK62" s="130">
        <v>151084</v>
      </c>
      <c r="AL62" s="130">
        <v>167082</v>
      </c>
      <c r="AM62" s="130">
        <v>217180</v>
      </c>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s="130" t="s">
        <v>803</v>
      </c>
      <c r="B63" s="130">
        <v>1179741</v>
      </c>
      <c r="C63" s="130">
        <v>934449</v>
      </c>
      <c r="D63" s="130">
        <v>907251.04</v>
      </c>
      <c r="E63" s="130">
        <v>892600</v>
      </c>
      <c r="F63" s="130">
        <v>863590</v>
      </c>
      <c r="G63" s="130">
        <v>909306</v>
      </c>
      <c r="H63" s="130">
        <v>912793.04</v>
      </c>
      <c r="I63" s="130">
        <v>947436</v>
      </c>
      <c r="J63" s="130">
        <v>956738</v>
      </c>
      <c r="K63" s="130">
        <v>822229</v>
      </c>
      <c r="L63" s="130">
        <v>817067.93</v>
      </c>
      <c r="M63" s="130">
        <v>867622</v>
      </c>
      <c r="N63" s="130">
        <v>807809</v>
      </c>
      <c r="O63" s="130">
        <v>754264</v>
      </c>
      <c r="P63" s="130">
        <v>751698.76</v>
      </c>
      <c r="Q63" s="130">
        <v>734063</v>
      </c>
      <c r="R63" s="130">
        <v>718754</v>
      </c>
      <c r="S63" s="130">
        <v>707886</v>
      </c>
      <c r="T63" s="130">
        <v>746774.16</v>
      </c>
      <c r="U63" s="130">
        <v>761345</v>
      </c>
      <c r="V63" s="130">
        <v>776759</v>
      </c>
      <c r="W63" s="130">
        <v>513861</v>
      </c>
      <c r="X63" s="130">
        <v>535685</v>
      </c>
      <c r="Y63" s="130">
        <v>548990</v>
      </c>
      <c r="Z63" s="130">
        <v>497293</v>
      </c>
      <c r="AA63" s="130">
        <v>463149</v>
      </c>
      <c r="AB63" s="130">
        <v>476450</v>
      </c>
      <c r="AC63" s="130">
        <v>389238</v>
      </c>
      <c r="AD63" s="130">
        <v>322225</v>
      </c>
      <c r="AE63" s="130">
        <v>316470</v>
      </c>
      <c r="AF63" s="130">
        <v>330598.78000000003</v>
      </c>
      <c r="AG63" s="130">
        <v>320644</v>
      </c>
      <c r="AH63" s="130">
        <v>336031</v>
      </c>
      <c r="AI63" s="130">
        <v>356483</v>
      </c>
      <c r="AJ63" s="130">
        <v>349551.9</v>
      </c>
      <c r="AK63" s="130">
        <v>370662</v>
      </c>
      <c r="AL63" s="130">
        <v>383629</v>
      </c>
      <c r="AM63" s="130">
        <v>479919</v>
      </c>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s="130" t="s">
        <v>2411</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s="130" t="s">
        <v>2412</v>
      </c>
      <c r="B65" s="130">
        <v>570667</v>
      </c>
      <c r="C65" s="130">
        <v>570667</v>
      </c>
      <c r="D65" s="130">
        <v>570666.67000000004</v>
      </c>
      <c r="E65" s="130">
        <v>570667</v>
      </c>
      <c r="F65" s="130">
        <v>570667</v>
      </c>
      <c r="G65" s="130">
        <v>570667</v>
      </c>
      <c r="H65" s="130">
        <v>570666.67000000004</v>
      </c>
      <c r="I65" s="130">
        <v>570667</v>
      </c>
      <c r="J65" s="130">
        <v>570667</v>
      </c>
      <c r="K65" s="130">
        <v>570667</v>
      </c>
      <c r="L65" s="130">
        <v>570666.67000000004</v>
      </c>
      <c r="M65" s="130">
        <v>570667</v>
      </c>
      <c r="N65" s="130">
        <v>570667</v>
      </c>
      <c r="O65" s="130">
        <v>570667</v>
      </c>
      <c r="P65" s="130">
        <v>570666.67000000004</v>
      </c>
      <c r="Q65" s="130">
        <v>570667</v>
      </c>
      <c r="R65" s="130">
        <v>570667</v>
      </c>
      <c r="S65" s="130">
        <v>570667</v>
      </c>
      <c r="T65" s="130">
        <v>570666.67000000004</v>
      </c>
      <c r="U65" s="130">
        <v>570667</v>
      </c>
      <c r="V65" s="130">
        <v>570667</v>
      </c>
      <c r="W65" s="130">
        <v>570667</v>
      </c>
      <c r="X65" s="130">
        <v>570667</v>
      </c>
      <c r="Y65" s="130">
        <v>570667</v>
      </c>
      <c r="Z65" s="130">
        <v>570667</v>
      </c>
      <c r="AA65" s="130">
        <v>570667</v>
      </c>
      <c r="AB65" s="130">
        <v>570667</v>
      </c>
      <c r="AC65" s="130">
        <v>535000</v>
      </c>
      <c r="AD65" s="130">
        <v>535000</v>
      </c>
      <c r="AE65" s="130">
        <v>535000</v>
      </c>
      <c r="AF65" s="130">
        <v>535000</v>
      </c>
      <c r="AG65" s="130">
        <v>535000</v>
      </c>
      <c r="AH65" s="130">
        <v>535000</v>
      </c>
      <c r="AI65" s="130">
        <v>535000</v>
      </c>
      <c r="AJ65" s="130">
        <v>535000</v>
      </c>
      <c r="AK65" s="130">
        <v>535000</v>
      </c>
      <c r="AL65" s="130">
        <v>535000</v>
      </c>
      <c r="AM65" s="130">
        <v>535000</v>
      </c>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s="130" t="s">
        <v>2413</v>
      </c>
      <c r="B66" s="130">
        <v>570667</v>
      </c>
      <c r="C66" s="130">
        <v>570667</v>
      </c>
      <c r="D66" s="130">
        <v>570666.67000000004</v>
      </c>
      <c r="E66" s="130">
        <v>570667</v>
      </c>
      <c r="F66" s="130">
        <v>570667</v>
      </c>
      <c r="G66" s="130">
        <v>570667</v>
      </c>
      <c r="H66" s="130">
        <v>570666.67000000004</v>
      </c>
      <c r="I66" s="130">
        <v>570667</v>
      </c>
      <c r="J66" s="130">
        <v>570667</v>
      </c>
      <c r="K66" s="130">
        <v>570667</v>
      </c>
      <c r="L66" s="130">
        <v>570666.67000000004</v>
      </c>
      <c r="M66" s="130">
        <v>570667</v>
      </c>
      <c r="N66" s="130">
        <v>570667</v>
      </c>
      <c r="O66" s="130">
        <v>570667</v>
      </c>
      <c r="P66" s="130">
        <v>570666.67000000004</v>
      </c>
      <c r="Q66" s="130">
        <v>570667</v>
      </c>
      <c r="R66" s="130">
        <v>570667</v>
      </c>
      <c r="S66" s="130">
        <v>570667</v>
      </c>
      <c r="T66" s="130">
        <v>570666.67000000004</v>
      </c>
      <c r="U66" s="130">
        <v>570667</v>
      </c>
      <c r="V66" s="130">
        <v>570667</v>
      </c>
      <c r="W66" s="130">
        <v>570667</v>
      </c>
      <c r="X66" s="130">
        <v>570667</v>
      </c>
      <c r="Y66" s="130">
        <v>570667</v>
      </c>
      <c r="Z66" s="130">
        <v>570667</v>
      </c>
      <c r="AA66" s="130">
        <v>570667</v>
      </c>
      <c r="AB66" s="130">
        <v>570667</v>
      </c>
      <c r="AC66" s="130">
        <v>535000</v>
      </c>
      <c r="AD66" s="130">
        <v>535000</v>
      </c>
      <c r="AE66" s="130">
        <v>535000</v>
      </c>
      <c r="AF66" s="130">
        <v>535000</v>
      </c>
      <c r="AG66" s="130">
        <v>535000</v>
      </c>
      <c r="AH66" s="130">
        <v>535000</v>
      </c>
      <c r="AI66" s="130">
        <v>535000</v>
      </c>
      <c r="AJ66" s="130">
        <v>535000</v>
      </c>
      <c r="AK66" s="130">
        <v>535000</v>
      </c>
      <c r="AL66" s="130">
        <v>535000</v>
      </c>
      <c r="AM66" s="130">
        <v>535000</v>
      </c>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s="130" t="s">
        <v>2414</v>
      </c>
      <c r="B67" s="130">
        <v>570665</v>
      </c>
      <c r="C67" s="130">
        <v>570665</v>
      </c>
      <c r="D67" s="130">
        <v>570665.43000000005</v>
      </c>
      <c r="E67" s="130">
        <v>570665</v>
      </c>
      <c r="F67" s="130">
        <v>570665</v>
      </c>
      <c r="G67" s="130">
        <v>570665</v>
      </c>
      <c r="H67" s="130">
        <v>570665.43000000005</v>
      </c>
      <c r="I67" s="130">
        <v>570665</v>
      </c>
      <c r="J67" s="130">
        <v>570665</v>
      </c>
      <c r="K67" s="130">
        <v>570665</v>
      </c>
      <c r="L67" s="130">
        <v>570665.43000000005</v>
      </c>
      <c r="M67" s="130">
        <v>570665</v>
      </c>
      <c r="N67" s="130">
        <v>570665</v>
      </c>
      <c r="O67" s="130">
        <v>570665</v>
      </c>
      <c r="P67" s="130">
        <v>570665.43000000005</v>
      </c>
      <c r="Q67" s="130">
        <v>570665</v>
      </c>
      <c r="R67" s="130">
        <v>570665</v>
      </c>
      <c r="S67" s="130">
        <v>570665</v>
      </c>
      <c r="T67" s="130">
        <v>570665.43000000005</v>
      </c>
      <c r="U67" s="130">
        <v>570665</v>
      </c>
      <c r="V67" s="130">
        <v>570665</v>
      </c>
      <c r="W67" s="130">
        <v>570665</v>
      </c>
      <c r="X67" s="130">
        <v>570665</v>
      </c>
      <c r="Y67" s="130">
        <v>570665</v>
      </c>
      <c r="Z67" s="130">
        <v>570665</v>
      </c>
      <c r="AA67" s="130">
        <v>570665</v>
      </c>
      <c r="AB67" s="130">
        <v>570665</v>
      </c>
      <c r="AC67" s="130">
        <v>535000</v>
      </c>
      <c r="AD67" s="130">
        <v>535000</v>
      </c>
      <c r="AE67" s="130">
        <v>535000</v>
      </c>
      <c r="AF67" s="130">
        <v>535000</v>
      </c>
      <c r="AG67" s="130">
        <v>535000</v>
      </c>
      <c r="AH67" s="130">
        <v>535000</v>
      </c>
      <c r="AI67" s="130">
        <v>535000</v>
      </c>
      <c r="AJ67" s="130">
        <v>535000</v>
      </c>
      <c r="AK67" s="130">
        <v>535000</v>
      </c>
      <c r="AL67" s="130">
        <v>535000</v>
      </c>
      <c r="AM67" s="130">
        <v>400000</v>
      </c>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s="130" t="s">
        <v>2415</v>
      </c>
      <c r="B68" s="130">
        <v>570665</v>
      </c>
      <c r="C68" s="130">
        <v>570665</v>
      </c>
      <c r="D68" s="130">
        <v>570665.43000000005</v>
      </c>
      <c r="E68" s="130">
        <v>570665</v>
      </c>
      <c r="F68" s="130">
        <v>570665</v>
      </c>
      <c r="G68" s="130">
        <v>570665</v>
      </c>
      <c r="H68" s="130">
        <v>570665.43000000005</v>
      </c>
      <c r="I68" s="130">
        <v>570665</v>
      </c>
      <c r="J68" s="130">
        <v>570665</v>
      </c>
      <c r="K68" s="130">
        <v>570665</v>
      </c>
      <c r="L68" s="130">
        <v>570665.43000000005</v>
      </c>
      <c r="M68" s="130">
        <v>570665</v>
      </c>
      <c r="N68" s="130">
        <v>570665</v>
      </c>
      <c r="O68" s="130">
        <v>570665</v>
      </c>
      <c r="P68" s="130">
        <v>570665.43000000005</v>
      </c>
      <c r="Q68" s="130">
        <v>570665</v>
      </c>
      <c r="R68" s="130">
        <v>570665</v>
      </c>
      <c r="S68" s="130">
        <v>570665</v>
      </c>
      <c r="T68" s="130">
        <v>570665.43000000005</v>
      </c>
      <c r="U68" s="130">
        <v>570665</v>
      </c>
      <c r="V68" s="130">
        <v>570665</v>
      </c>
      <c r="W68" s="130">
        <v>570665</v>
      </c>
      <c r="X68" s="130">
        <v>570665</v>
      </c>
      <c r="Y68" s="130">
        <v>570665</v>
      </c>
      <c r="Z68" s="130">
        <v>570665</v>
      </c>
      <c r="AA68" s="130">
        <v>570665</v>
      </c>
      <c r="AB68" s="130">
        <v>570665</v>
      </c>
      <c r="AC68" s="130">
        <v>535000</v>
      </c>
      <c r="AD68" s="130">
        <v>535000</v>
      </c>
      <c r="AE68" s="130">
        <v>535000</v>
      </c>
      <c r="AF68" s="130">
        <v>535000</v>
      </c>
      <c r="AG68" s="130">
        <v>535000</v>
      </c>
      <c r="AH68" s="130">
        <v>535000</v>
      </c>
      <c r="AI68" s="130">
        <v>535000</v>
      </c>
      <c r="AJ68" s="130">
        <v>535000</v>
      </c>
      <c r="AK68" s="130">
        <v>535000</v>
      </c>
      <c r="AL68" s="130">
        <v>535000</v>
      </c>
      <c r="AM68" s="130">
        <v>400000</v>
      </c>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s="130" t="s">
        <v>2416</v>
      </c>
      <c r="B69" s="130">
        <v>37938</v>
      </c>
      <c r="C69" s="130">
        <v>37938</v>
      </c>
      <c r="D69" s="130">
        <v>37938.120000000003</v>
      </c>
      <c r="E69" s="130">
        <v>37938</v>
      </c>
      <c r="F69" s="130">
        <v>37938</v>
      </c>
      <c r="G69" s="130">
        <v>37938</v>
      </c>
      <c r="H69" s="130">
        <v>37938.120000000003</v>
      </c>
      <c r="I69" s="130">
        <v>37938</v>
      </c>
      <c r="J69" s="130">
        <v>37938</v>
      </c>
      <c r="K69" s="130">
        <v>37938</v>
      </c>
      <c r="L69" s="130">
        <v>37938.120000000003</v>
      </c>
      <c r="M69" s="130">
        <v>37938</v>
      </c>
      <c r="N69" s="130">
        <v>37938</v>
      </c>
      <c r="O69" s="130">
        <v>37938</v>
      </c>
      <c r="P69" s="130">
        <v>37938.120000000003</v>
      </c>
      <c r="Q69" s="130">
        <v>37938</v>
      </c>
      <c r="R69" s="130">
        <v>37938</v>
      </c>
      <c r="S69" s="130">
        <v>37938</v>
      </c>
      <c r="T69" s="130">
        <v>37938.120000000003</v>
      </c>
      <c r="U69" s="130">
        <v>37938</v>
      </c>
      <c r="V69" s="130">
        <v>37938</v>
      </c>
      <c r="W69" s="130">
        <v>37938</v>
      </c>
      <c r="X69" s="130">
        <v>37938</v>
      </c>
      <c r="Y69" s="130">
        <v>37938</v>
      </c>
      <c r="Z69" s="130">
        <v>37938</v>
      </c>
      <c r="AA69" s="130">
        <v>37938</v>
      </c>
      <c r="AB69" s="130">
        <v>37938</v>
      </c>
      <c r="AC69" s="130">
        <v>37938</v>
      </c>
      <c r="AD69" s="130">
        <v>37938</v>
      </c>
      <c r="AE69" s="130">
        <v>37938</v>
      </c>
      <c r="AF69" s="130">
        <v>37938.120000000003</v>
      </c>
      <c r="AG69" s="130">
        <v>37938</v>
      </c>
      <c r="AH69" s="130">
        <v>37938</v>
      </c>
      <c r="AI69" s="130">
        <v>37938</v>
      </c>
      <c r="AJ69" s="130">
        <v>37938.120000000003</v>
      </c>
      <c r="AK69" s="130">
        <v>37938</v>
      </c>
      <c r="AL69" s="130">
        <v>37938</v>
      </c>
      <c r="AM69" s="130">
        <v>10000</v>
      </c>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s="130" t="s">
        <v>2417</v>
      </c>
      <c r="B70" s="130">
        <v>37938</v>
      </c>
      <c r="C70" s="130">
        <v>37938</v>
      </c>
      <c r="D70" s="130">
        <v>37938.120000000003</v>
      </c>
      <c r="E70" s="130">
        <v>37938</v>
      </c>
      <c r="F70" s="130">
        <v>37938</v>
      </c>
      <c r="G70" s="130">
        <v>37938</v>
      </c>
      <c r="H70" s="130">
        <v>37938.120000000003</v>
      </c>
      <c r="I70" s="130">
        <v>37938</v>
      </c>
      <c r="J70" s="130">
        <v>37938</v>
      </c>
      <c r="K70" s="130">
        <v>37938</v>
      </c>
      <c r="L70" s="130">
        <v>37938.120000000003</v>
      </c>
      <c r="M70" s="130">
        <v>37938</v>
      </c>
      <c r="N70" s="130">
        <v>37938</v>
      </c>
      <c r="O70" s="130">
        <v>37938</v>
      </c>
      <c r="P70" s="130">
        <v>37938.120000000003</v>
      </c>
      <c r="Q70" s="130">
        <v>37938</v>
      </c>
      <c r="R70" s="130">
        <v>37938</v>
      </c>
      <c r="S70" s="130">
        <v>37938</v>
      </c>
      <c r="T70" s="130">
        <v>37938.120000000003</v>
      </c>
      <c r="U70" s="130">
        <v>37938</v>
      </c>
      <c r="V70" s="130">
        <v>37938</v>
      </c>
      <c r="W70" s="130">
        <v>37938</v>
      </c>
      <c r="X70" s="130">
        <v>0</v>
      </c>
      <c r="Y70" s="130">
        <v>37938</v>
      </c>
      <c r="Z70" s="130">
        <v>37938</v>
      </c>
      <c r="AA70" s="130">
        <v>37938</v>
      </c>
      <c r="AB70" s="130">
        <v>37938</v>
      </c>
      <c r="AC70" s="130">
        <v>37938</v>
      </c>
      <c r="AD70" s="130">
        <v>37938</v>
      </c>
      <c r="AE70" s="130">
        <v>37938</v>
      </c>
      <c r="AF70" s="130">
        <v>37938.120000000003</v>
      </c>
      <c r="AG70" s="130">
        <v>37938</v>
      </c>
      <c r="AH70" s="130">
        <v>37938</v>
      </c>
      <c r="AI70" s="130">
        <v>37938</v>
      </c>
      <c r="AJ70" s="130">
        <v>37938.120000000003</v>
      </c>
      <c r="AK70" s="130">
        <v>37938</v>
      </c>
      <c r="AL70" s="130">
        <v>37938</v>
      </c>
      <c r="AM70" s="130">
        <v>10000</v>
      </c>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s="130" t="s">
        <v>2419</v>
      </c>
      <c r="B71" s="130">
        <v>1040255</v>
      </c>
      <c r="C71" s="130">
        <v>835884</v>
      </c>
      <c r="D71" s="130">
        <v>774071.69</v>
      </c>
      <c r="E71" s="130">
        <v>707815</v>
      </c>
      <c r="F71" s="130">
        <v>649135</v>
      </c>
      <c r="G71" s="130">
        <v>712593</v>
      </c>
      <c r="H71" s="130">
        <v>667049.87</v>
      </c>
      <c r="I71" s="130">
        <v>614917</v>
      </c>
      <c r="J71" s="130">
        <v>531846</v>
      </c>
      <c r="K71" s="130">
        <v>579387</v>
      </c>
      <c r="L71" s="130">
        <v>542359.02</v>
      </c>
      <c r="M71" s="130">
        <v>516647</v>
      </c>
      <c r="N71" s="130">
        <v>447201</v>
      </c>
      <c r="O71" s="130">
        <v>478184</v>
      </c>
      <c r="P71" s="130">
        <v>434355.09</v>
      </c>
      <c r="Q71" s="130">
        <v>403881</v>
      </c>
      <c r="R71" s="130">
        <v>353481</v>
      </c>
      <c r="S71" s="130">
        <v>395564</v>
      </c>
      <c r="T71" s="130">
        <v>377438.98</v>
      </c>
      <c r="U71" s="130">
        <v>355864</v>
      </c>
      <c r="V71" s="130">
        <v>302819</v>
      </c>
      <c r="W71" s="130">
        <v>321698</v>
      </c>
      <c r="X71" s="130">
        <v>281432</v>
      </c>
      <c r="Y71" s="130">
        <v>256165</v>
      </c>
      <c r="Z71" s="130">
        <v>229411</v>
      </c>
      <c r="AA71" s="130">
        <v>214320</v>
      </c>
      <c r="AB71" s="130">
        <v>191353</v>
      </c>
      <c r="AC71" s="130">
        <v>219578</v>
      </c>
      <c r="AD71" s="130">
        <v>197821</v>
      </c>
      <c r="AE71" s="130">
        <v>195181</v>
      </c>
      <c r="AF71" s="130">
        <v>168950.81</v>
      </c>
      <c r="AG71" s="130">
        <v>170066</v>
      </c>
      <c r="AH71" s="130">
        <v>143569</v>
      </c>
      <c r="AI71" s="130">
        <v>140278</v>
      </c>
      <c r="AJ71" s="130">
        <v>119796.82</v>
      </c>
      <c r="AK71" s="130">
        <v>135589</v>
      </c>
      <c r="AL71" s="130">
        <v>126367</v>
      </c>
      <c r="AM71" s="130">
        <v>113653</v>
      </c>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s="130" t="s">
        <v>2420</v>
      </c>
      <c r="B72" s="130">
        <v>50976</v>
      </c>
      <c r="C72" s="130">
        <v>50976</v>
      </c>
      <c r="D72" s="130">
        <v>50976.06</v>
      </c>
      <c r="E72" s="130">
        <v>44123</v>
      </c>
      <c r="F72" s="130">
        <v>44123</v>
      </c>
      <c r="G72" s="130">
        <v>44123</v>
      </c>
      <c r="H72" s="130">
        <v>44123.19</v>
      </c>
      <c r="I72" s="130">
        <v>36199</v>
      </c>
      <c r="J72" s="130">
        <v>36199</v>
      </c>
      <c r="K72" s="130">
        <v>36199</v>
      </c>
      <c r="L72" s="130">
        <v>36199.440000000002</v>
      </c>
      <c r="M72" s="130">
        <v>30933</v>
      </c>
      <c r="N72" s="130">
        <v>30933</v>
      </c>
      <c r="O72" s="130">
        <v>30933</v>
      </c>
      <c r="P72" s="130">
        <v>30932.97</v>
      </c>
      <c r="Q72" s="130">
        <v>25678</v>
      </c>
      <c r="R72" s="130">
        <v>25678</v>
      </c>
      <c r="S72" s="130">
        <v>25678</v>
      </c>
      <c r="T72" s="130">
        <v>25677.38</v>
      </c>
      <c r="U72" s="130">
        <v>21060</v>
      </c>
      <c r="V72" s="130">
        <v>21060</v>
      </c>
      <c r="W72" s="130">
        <v>21060</v>
      </c>
      <c r="X72" s="130">
        <v>21060</v>
      </c>
      <c r="Y72" s="130">
        <v>16843</v>
      </c>
      <c r="Z72" s="130">
        <v>16843</v>
      </c>
      <c r="AA72" s="130">
        <v>16843</v>
      </c>
      <c r="AB72" s="130">
        <v>16843</v>
      </c>
      <c r="AC72" s="130">
        <v>12514</v>
      </c>
      <c r="AD72" s="130">
        <v>12514</v>
      </c>
      <c r="AE72" s="130">
        <v>12514</v>
      </c>
      <c r="AF72" s="130">
        <v>12513.42</v>
      </c>
      <c r="AG72" s="130">
        <v>9572</v>
      </c>
      <c r="AH72" s="130">
        <v>9572</v>
      </c>
      <c r="AI72" s="130">
        <v>9572</v>
      </c>
      <c r="AJ72" s="130">
        <v>9571.99</v>
      </c>
      <c r="AK72" s="130">
        <v>8145</v>
      </c>
      <c r="AL72" s="130">
        <v>8145</v>
      </c>
      <c r="AM72" s="130">
        <v>8145</v>
      </c>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s="130" t="s">
        <v>2421</v>
      </c>
      <c r="B73" s="130">
        <v>50976</v>
      </c>
      <c r="C73" s="130">
        <v>50976</v>
      </c>
      <c r="D73" s="130">
        <v>50976.06</v>
      </c>
      <c r="E73" s="130">
        <v>44123</v>
      </c>
      <c r="F73" s="130">
        <v>44123</v>
      </c>
      <c r="G73" s="130">
        <v>44123</v>
      </c>
      <c r="H73" s="130">
        <v>44123.19</v>
      </c>
      <c r="I73" s="130">
        <v>36199</v>
      </c>
      <c r="J73" s="130">
        <v>36199</v>
      </c>
      <c r="K73" s="130">
        <v>36199</v>
      </c>
      <c r="L73" s="130">
        <v>36199.440000000002</v>
      </c>
      <c r="M73" s="130">
        <v>30933</v>
      </c>
      <c r="N73" s="130">
        <v>30933</v>
      </c>
      <c r="O73" s="130">
        <v>30933</v>
      </c>
      <c r="P73" s="130">
        <v>30932.97</v>
      </c>
      <c r="Q73" s="130">
        <v>25678</v>
      </c>
      <c r="R73" s="130">
        <v>25678</v>
      </c>
      <c r="S73" s="130">
        <v>25678</v>
      </c>
      <c r="T73" s="130">
        <v>25677.38</v>
      </c>
      <c r="U73" s="130">
        <v>21060</v>
      </c>
      <c r="V73" s="130">
        <v>21060</v>
      </c>
      <c r="W73" s="130">
        <v>21060</v>
      </c>
      <c r="X73" s="130">
        <v>21060</v>
      </c>
      <c r="Y73" s="130">
        <v>16843</v>
      </c>
      <c r="Z73" s="130">
        <v>16843</v>
      </c>
      <c r="AA73" s="130">
        <v>16843</v>
      </c>
      <c r="AB73" s="130">
        <v>16843</v>
      </c>
      <c r="AC73" s="130">
        <v>12514</v>
      </c>
      <c r="AD73" s="130">
        <v>12514</v>
      </c>
      <c r="AE73" s="130">
        <v>12514</v>
      </c>
      <c r="AF73" s="130">
        <v>12513.42</v>
      </c>
      <c r="AG73" s="130">
        <v>9572</v>
      </c>
      <c r="AH73" s="130">
        <v>9572</v>
      </c>
      <c r="AI73" s="130">
        <v>9572</v>
      </c>
      <c r="AJ73" s="130">
        <v>9571.99</v>
      </c>
      <c r="AK73" s="130">
        <v>8145</v>
      </c>
      <c r="AL73" s="130">
        <v>8145</v>
      </c>
      <c r="AM73" s="130">
        <v>8145</v>
      </c>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s="130" t="s">
        <v>804</v>
      </c>
      <c r="B74" s="130">
        <v>989279</v>
      </c>
      <c r="C74" s="130">
        <v>784908</v>
      </c>
      <c r="D74" s="130">
        <v>723095.62</v>
      </c>
      <c r="E74" s="130">
        <v>663692</v>
      </c>
      <c r="F74" s="130">
        <v>605012</v>
      </c>
      <c r="G74" s="130">
        <v>668470</v>
      </c>
      <c r="H74" s="130">
        <v>622926.68000000005</v>
      </c>
      <c r="I74" s="130">
        <v>578718</v>
      </c>
      <c r="J74" s="130">
        <v>495647</v>
      </c>
      <c r="K74" s="130">
        <v>543188</v>
      </c>
      <c r="L74" s="130">
        <v>506159.57</v>
      </c>
      <c r="M74" s="130">
        <v>485714</v>
      </c>
      <c r="N74" s="130">
        <v>416268</v>
      </c>
      <c r="O74" s="130">
        <v>447251</v>
      </c>
      <c r="P74" s="130">
        <v>403422.12</v>
      </c>
      <c r="Q74" s="130">
        <v>378203</v>
      </c>
      <c r="R74" s="130">
        <v>327803</v>
      </c>
      <c r="S74" s="130">
        <v>369886</v>
      </c>
      <c r="T74" s="130">
        <v>351761.6</v>
      </c>
      <c r="U74" s="130">
        <v>334804</v>
      </c>
      <c r="V74" s="130">
        <v>281759</v>
      </c>
      <c r="W74" s="130">
        <v>300638</v>
      </c>
      <c r="X74" s="130">
        <v>260372</v>
      </c>
      <c r="Y74" s="130">
        <v>239322</v>
      </c>
      <c r="Z74" s="130">
        <v>212568</v>
      </c>
      <c r="AA74" s="130">
        <v>197477</v>
      </c>
      <c r="AB74" s="130">
        <v>174510</v>
      </c>
      <c r="AC74" s="130">
        <v>207064</v>
      </c>
      <c r="AD74" s="130">
        <v>185307</v>
      </c>
      <c r="AE74" s="130">
        <v>182667</v>
      </c>
      <c r="AF74" s="130">
        <v>156437.39000000001</v>
      </c>
      <c r="AG74" s="130">
        <v>160494</v>
      </c>
      <c r="AH74" s="130">
        <v>133997</v>
      </c>
      <c r="AI74" s="130">
        <v>130706</v>
      </c>
      <c r="AJ74" s="130">
        <v>110224.84</v>
      </c>
      <c r="AK74" s="130">
        <v>127444</v>
      </c>
      <c r="AL74" s="130">
        <v>118222</v>
      </c>
      <c r="AM74" s="130">
        <v>105508</v>
      </c>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s="130" t="s">
        <v>2422</v>
      </c>
      <c r="B75" s="130">
        <v>18994</v>
      </c>
      <c r="C75" s="130">
        <v>18994</v>
      </c>
      <c r="D75" s="130">
        <v>18993.5</v>
      </c>
      <c r="E75" s="130">
        <v>18994</v>
      </c>
      <c r="F75" s="130">
        <v>18994</v>
      </c>
      <c r="G75" s="130">
        <v>18994</v>
      </c>
      <c r="H75" s="130">
        <v>18669.5</v>
      </c>
      <c r="I75" s="130">
        <v>18670</v>
      </c>
      <c r="J75" s="130">
        <v>18670</v>
      </c>
      <c r="K75" s="130">
        <v>18670</v>
      </c>
      <c r="L75" s="130">
        <v>18669.5</v>
      </c>
      <c r="M75" s="130">
        <v>18670</v>
      </c>
      <c r="N75" s="130">
        <v>18670</v>
      </c>
      <c r="O75" s="130">
        <v>18670</v>
      </c>
      <c r="P75" s="130">
        <v>18669.5</v>
      </c>
      <c r="Q75" s="130">
        <v>18670</v>
      </c>
      <c r="R75" s="130">
        <v>18670</v>
      </c>
      <c r="S75" s="130">
        <v>18670</v>
      </c>
      <c r="T75" s="130">
        <v>18669.5</v>
      </c>
      <c r="U75" s="130">
        <v>18670</v>
      </c>
      <c r="V75" s="130">
        <v>18670</v>
      </c>
      <c r="W75" s="130">
        <v>18670</v>
      </c>
      <c r="X75" s="130">
        <v>18670</v>
      </c>
      <c r="Y75" s="130">
        <v>18670</v>
      </c>
      <c r="Z75" s="130">
        <v>18670</v>
      </c>
      <c r="AA75" s="130">
        <v>18670</v>
      </c>
      <c r="AB75" s="130">
        <v>18670</v>
      </c>
      <c r="AC75" s="130">
        <v>18669</v>
      </c>
      <c r="AD75" s="130">
        <v>34615</v>
      </c>
      <c r="AE75" s="130">
        <v>34615</v>
      </c>
      <c r="AF75" s="130">
        <v>34614.61</v>
      </c>
      <c r="AG75" s="130">
        <v>34615</v>
      </c>
      <c r="AH75" s="130">
        <v>34615</v>
      </c>
      <c r="AI75" s="130">
        <v>34615</v>
      </c>
      <c r="AJ75" s="130">
        <v>34614.61</v>
      </c>
      <c r="AK75" s="130">
        <v>34615</v>
      </c>
      <c r="AL75" s="130">
        <v>34615</v>
      </c>
      <c r="AM75" s="130">
        <v>34615</v>
      </c>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s="130" t="s">
        <v>2428</v>
      </c>
      <c r="B76" s="130">
        <v>18994</v>
      </c>
      <c r="C76" s="130">
        <v>18994</v>
      </c>
      <c r="D76" s="130">
        <v>18993.5</v>
      </c>
      <c r="E76" s="130">
        <v>0</v>
      </c>
      <c r="F76" s="130">
        <v>0</v>
      </c>
      <c r="G76" s="130">
        <v>0</v>
      </c>
      <c r="H76" s="130">
        <v>18669.5</v>
      </c>
      <c r="I76" s="130">
        <v>0</v>
      </c>
      <c r="J76" s="130">
        <v>0</v>
      </c>
      <c r="K76" s="130">
        <v>0</v>
      </c>
      <c r="L76" s="130">
        <v>0</v>
      </c>
      <c r="M76" s="130">
        <v>0</v>
      </c>
      <c r="N76" s="130">
        <v>0</v>
      </c>
      <c r="O76" s="130">
        <v>0</v>
      </c>
      <c r="P76" s="130">
        <v>0</v>
      </c>
      <c r="Q76" s="130">
        <v>0</v>
      </c>
      <c r="R76" s="130">
        <v>0</v>
      </c>
      <c r="S76" s="130">
        <v>0</v>
      </c>
      <c r="T76" s="130">
        <v>0</v>
      </c>
      <c r="U76" s="130">
        <v>0</v>
      </c>
      <c r="V76" s="130">
        <v>0</v>
      </c>
      <c r="W76" s="130">
        <v>0</v>
      </c>
      <c r="X76" s="130">
        <v>0</v>
      </c>
      <c r="Y76" s="130">
        <v>0</v>
      </c>
      <c r="Z76" s="130">
        <v>0</v>
      </c>
      <c r="AA76" s="130">
        <v>0</v>
      </c>
      <c r="AB76" s="130">
        <v>0</v>
      </c>
      <c r="AC76" s="130">
        <v>0</v>
      </c>
      <c r="AD76" s="130">
        <v>0</v>
      </c>
      <c r="AE76" s="130">
        <v>0</v>
      </c>
      <c r="AF76" s="130">
        <v>0</v>
      </c>
      <c r="AG76" s="130">
        <v>0</v>
      </c>
      <c r="AH76" s="130">
        <v>0</v>
      </c>
      <c r="AI76" s="130">
        <v>0</v>
      </c>
      <c r="AJ76" s="130">
        <v>0</v>
      </c>
      <c r="AK76" s="130">
        <v>0</v>
      </c>
      <c r="AL76" s="130">
        <v>0</v>
      </c>
      <c r="AM76" s="130">
        <v>0</v>
      </c>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s="130" t="s">
        <v>805</v>
      </c>
      <c r="B77" s="130">
        <v>1667852</v>
      </c>
      <c r="C77" s="130">
        <v>1463481</v>
      </c>
      <c r="D77" s="130">
        <v>1401668.73</v>
      </c>
      <c r="E77" s="130">
        <v>1335412</v>
      </c>
      <c r="F77" s="130">
        <v>1276732</v>
      </c>
      <c r="G77" s="130">
        <v>1340190</v>
      </c>
      <c r="H77" s="130">
        <v>1294322.92</v>
      </c>
      <c r="I77" s="130">
        <v>1242190</v>
      </c>
      <c r="J77" s="130">
        <v>1159119</v>
      </c>
      <c r="K77" s="130">
        <v>1206660</v>
      </c>
      <c r="L77" s="130">
        <v>1169632.06</v>
      </c>
      <c r="M77" s="130">
        <v>1143920</v>
      </c>
      <c r="N77" s="130">
        <v>1074474</v>
      </c>
      <c r="O77" s="130">
        <v>1105457</v>
      </c>
      <c r="P77" s="130">
        <v>1061628.1399999999</v>
      </c>
      <c r="Q77" s="130">
        <v>1031154</v>
      </c>
      <c r="R77" s="130">
        <v>980754</v>
      </c>
      <c r="S77" s="130">
        <v>1022837</v>
      </c>
      <c r="T77" s="130">
        <v>1004712.02</v>
      </c>
      <c r="U77" s="130">
        <v>983137</v>
      </c>
      <c r="V77" s="130">
        <v>930092</v>
      </c>
      <c r="W77" s="130">
        <v>948971</v>
      </c>
      <c r="X77" s="130">
        <v>908705</v>
      </c>
      <c r="Y77" s="130">
        <v>883438</v>
      </c>
      <c r="Z77" s="130">
        <v>856684</v>
      </c>
      <c r="AA77" s="130">
        <v>841593</v>
      </c>
      <c r="AB77" s="130">
        <v>818626</v>
      </c>
      <c r="AC77" s="130">
        <v>811185</v>
      </c>
      <c r="AD77" s="130">
        <v>805374</v>
      </c>
      <c r="AE77" s="130">
        <v>802734</v>
      </c>
      <c r="AF77" s="130">
        <v>776503.54</v>
      </c>
      <c r="AG77" s="130">
        <v>777619</v>
      </c>
      <c r="AH77" s="130">
        <v>751122</v>
      </c>
      <c r="AI77" s="130">
        <v>747831</v>
      </c>
      <c r="AJ77" s="130">
        <v>727349.55</v>
      </c>
      <c r="AK77" s="130">
        <v>743142</v>
      </c>
      <c r="AL77" s="130">
        <v>733920</v>
      </c>
      <c r="AM77" s="130">
        <v>558268</v>
      </c>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s="130" t="s">
        <v>2429</v>
      </c>
      <c r="B78" s="130">
        <v>3486</v>
      </c>
      <c r="C78" s="130">
        <v>2690</v>
      </c>
      <c r="D78" s="130">
        <v>2418.4</v>
      </c>
      <c r="E78" s="130">
        <v>2197</v>
      </c>
      <c r="F78" s="130">
        <v>2017</v>
      </c>
      <c r="G78" s="130">
        <v>2304</v>
      </c>
      <c r="H78" s="130">
        <v>2164.48</v>
      </c>
      <c r="I78" s="130">
        <v>2048</v>
      </c>
      <c r="J78" s="130">
        <v>1801</v>
      </c>
      <c r="K78" s="130">
        <v>2120</v>
      </c>
      <c r="L78" s="130">
        <v>1998.58</v>
      </c>
      <c r="M78" s="130">
        <v>1930</v>
      </c>
      <c r="N78" s="130">
        <v>1734</v>
      </c>
      <c r="O78" s="130">
        <v>1819</v>
      </c>
      <c r="P78" s="130">
        <v>1616.65</v>
      </c>
      <c r="Q78" s="130">
        <v>1524</v>
      </c>
      <c r="R78" s="130">
        <v>1378</v>
      </c>
      <c r="S78" s="130">
        <v>1554</v>
      </c>
      <c r="T78" s="130">
        <v>1482.88</v>
      </c>
      <c r="U78" s="130">
        <v>1390</v>
      </c>
      <c r="V78" s="130">
        <v>1275</v>
      </c>
      <c r="W78" s="130">
        <v>1252</v>
      </c>
      <c r="X78" s="130">
        <v>1174</v>
      </c>
      <c r="Y78" s="130">
        <v>1151</v>
      </c>
      <c r="Z78" s="130">
        <v>1115</v>
      </c>
      <c r="AA78" s="130">
        <v>1105</v>
      </c>
      <c r="AB78" s="130">
        <v>1074</v>
      </c>
      <c r="AC78" s="130">
        <v>1081</v>
      </c>
      <c r="AD78" s="130">
        <v>16650</v>
      </c>
      <c r="AE78" s="130">
        <v>16501</v>
      </c>
      <c r="AF78" s="130">
        <v>16317.23</v>
      </c>
      <c r="AG78" s="130">
        <v>16665</v>
      </c>
      <c r="AH78" s="130">
        <v>16216</v>
      </c>
      <c r="AI78" s="130">
        <v>16262</v>
      </c>
      <c r="AJ78" s="130">
        <v>15883.05</v>
      </c>
      <c r="AK78" s="130">
        <v>16917</v>
      </c>
      <c r="AL78" s="130">
        <v>17042</v>
      </c>
      <c r="AM78" s="130">
        <v>14072</v>
      </c>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s="130" t="s">
        <v>2430</v>
      </c>
      <c r="B79" s="130">
        <v>1671338</v>
      </c>
      <c r="C79" s="130">
        <v>1466171</v>
      </c>
      <c r="D79" s="130">
        <v>1404087.13</v>
      </c>
      <c r="E79" s="130">
        <v>1337609</v>
      </c>
      <c r="F79" s="130">
        <v>1278749</v>
      </c>
      <c r="G79" s="130">
        <v>1342494</v>
      </c>
      <c r="H79" s="130">
        <v>1296487.3999999999</v>
      </c>
      <c r="I79" s="130">
        <v>1244238</v>
      </c>
      <c r="J79" s="130">
        <v>1160920</v>
      </c>
      <c r="K79" s="130">
        <v>1208780</v>
      </c>
      <c r="L79" s="130">
        <v>1171630.6399999999</v>
      </c>
      <c r="M79" s="130">
        <v>1145850</v>
      </c>
      <c r="N79" s="130">
        <v>1076208</v>
      </c>
      <c r="O79" s="130">
        <v>1107276</v>
      </c>
      <c r="P79" s="130">
        <v>1063244.79</v>
      </c>
      <c r="Q79" s="130">
        <v>1032678</v>
      </c>
      <c r="R79" s="130">
        <v>982132</v>
      </c>
      <c r="S79" s="130">
        <v>1024391</v>
      </c>
      <c r="T79" s="130">
        <v>1006194.9</v>
      </c>
      <c r="U79" s="130">
        <v>984527</v>
      </c>
      <c r="V79" s="130">
        <v>931367</v>
      </c>
      <c r="W79" s="130">
        <v>950223</v>
      </c>
      <c r="X79" s="130">
        <v>909879</v>
      </c>
      <c r="Y79" s="130">
        <v>884589</v>
      </c>
      <c r="Z79" s="130">
        <v>857799</v>
      </c>
      <c r="AA79" s="130">
        <v>842698</v>
      </c>
      <c r="AB79" s="130">
        <v>819700</v>
      </c>
      <c r="AC79" s="130">
        <v>812266</v>
      </c>
      <c r="AD79" s="130">
        <v>822024</v>
      </c>
      <c r="AE79" s="130">
        <v>819235</v>
      </c>
      <c r="AF79" s="130">
        <v>792820.77</v>
      </c>
      <c r="AG79" s="130">
        <v>794284</v>
      </c>
      <c r="AH79" s="130">
        <v>767338</v>
      </c>
      <c r="AI79" s="130">
        <v>764093</v>
      </c>
      <c r="AJ79" s="130">
        <v>743232.6</v>
      </c>
      <c r="AK79" s="130">
        <v>760059</v>
      </c>
      <c r="AL79" s="130">
        <v>750962</v>
      </c>
      <c r="AM79" s="130">
        <v>572340</v>
      </c>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s="130" t="s">
        <v>2431</v>
      </c>
      <c r="B80" s="130">
        <v>2851079</v>
      </c>
      <c r="C80" s="130">
        <v>2400620</v>
      </c>
      <c r="D80" s="130">
        <v>2311338.17</v>
      </c>
      <c r="E80" s="130">
        <v>2230209</v>
      </c>
      <c r="F80" s="130">
        <v>2142339</v>
      </c>
      <c r="G80" s="130">
        <v>2251800</v>
      </c>
      <c r="H80" s="130">
        <v>2209280.44</v>
      </c>
      <c r="I80" s="130">
        <v>2191674</v>
      </c>
      <c r="J80" s="130">
        <v>2117658</v>
      </c>
      <c r="K80" s="130">
        <v>2031009</v>
      </c>
      <c r="L80" s="130">
        <v>1988698.57</v>
      </c>
      <c r="M80" s="130">
        <v>2013472</v>
      </c>
      <c r="N80" s="130">
        <v>1884017</v>
      </c>
      <c r="O80" s="130">
        <v>1861540</v>
      </c>
      <c r="P80" s="130">
        <v>1814943.55</v>
      </c>
      <c r="Q80" s="130">
        <v>1766741</v>
      </c>
      <c r="R80" s="130">
        <v>1700886</v>
      </c>
      <c r="S80" s="130">
        <v>1732277</v>
      </c>
      <c r="T80" s="130">
        <v>1752969.06</v>
      </c>
      <c r="U80" s="130">
        <v>1745872</v>
      </c>
      <c r="V80" s="130">
        <v>1708126</v>
      </c>
      <c r="W80" s="130">
        <v>1464084</v>
      </c>
      <c r="X80" s="130">
        <v>1445564</v>
      </c>
      <c r="Y80" s="130">
        <v>1433579</v>
      </c>
      <c r="Z80" s="130">
        <v>1355092</v>
      </c>
      <c r="AA80" s="130">
        <v>1305847</v>
      </c>
      <c r="AB80" s="130">
        <v>1296150</v>
      </c>
      <c r="AC80" s="130">
        <v>1201504</v>
      </c>
      <c r="AD80" s="130">
        <v>1144249</v>
      </c>
      <c r="AE80" s="130">
        <v>1135705</v>
      </c>
      <c r="AF80" s="130">
        <v>1123419.55</v>
      </c>
      <c r="AG80" s="130">
        <v>1114928</v>
      </c>
      <c r="AH80" s="130">
        <v>1103369</v>
      </c>
      <c r="AI80" s="130">
        <v>1120576</v>
      </c>
      <c r="AJ80" s="130">
        <v>1092784.5</v>
      </c>
      <c r="AK80" s="130">
        <v>1130721</v>
      </c>
      <c r="AL80" s="130">
        <v>1134591</v>
      </c>
      <c r="AM80" s="130">
        <v>1052259</v>
      </c>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s="130" t="s">
        <v>2547</v>
      </c>
      <c r="B81" s="130" t="s">
        <v>3279</v>
      </c>
      <c r="C81" s="130" t="s">
        <v>2548</v>
      </c>
      <c r="D81" s="130" t="s">
        <v>2549</v>
      </c>
      <c r="E81" s="130" t="s">
        <v>2550</v>
      </c>
      <c r="F81" s="130" t="s">
        <v>2551</v>
      </c>
      <c r="G81" s="130" t="s">
        <v>2552</v>
      </c>
      <c r="H81" s="130" t="s">
        <v>2553</v>
      </c>
      <c r="I81" s="130" t="s">
        <v>2554</v>
      </c>
      <c r="J81" s="130" t="s">
        <v>2555</v>
      </c>
      <c r="K81" s="130" t="s">
        <v>2556</v>
      </c>
      <c r="L81" s="130" t="s">
        <v>2557</v>
      </c>
      <c r="M81" s="130" t="s">
        <v>2558</v>
      </c>
      <c r="N81" s="130" t="s">
        <v>2559</v>
      </c>
      <c r="O81" s="130" t="s">
        <v>2560</v>
      </c>
      <c r="P81" s="130" t="s">
        <v>2561</v>
      </c>
      <c r="Q81" s="130" t="s">
        <v>2562</v>
      </c>
      <c r="R81" s="130" t="s">
        <v>2563</v>
      </c>
      <c r="S81" s="130" t="s">
        <v>2564</v>
      </c>
      <c r="T81" s="130" t="s">
        <v>2565</v>
      </c>
      <c r="U81" s="130" t="s">
        <v>2566</v>
      </c>
      <c r="V81" s="130" t="s">
        <v>2567</v>
      </c>
      <c r="W81" s="130" t="s">
        <v>2568</v>
      </c>
      <c r="X81" s="130" t="s">
        <v>2569</v>
      </c>
      <c r="Y81" s="130" t="s">
        <v>2570</v>
      </c>
      <c r="Z81" s="130" t="s">
        <v>2571</v>
      </c>
      <c r="AA81" s="130" t="s">
        <v>2572</v>
      </c>
      <c r="AB81" s="130" t="s">
        <v>2573</v>
      </c>
      <c r="AC81" s="130" t="s">
        <v>2574</v>
      </c>
      <c r="AD81" s="130" t="s">
        <v>2575</v>
      </c>
      <c r="AE81" s="130" t="s">
        <v>2576</v>
      </c>
      <c r="AF81" s="130" t="s">
        <v>2577</v>
      </c>
      <c r="AG81" s="130" t="s">
        <v>2578</v>
      </c>
      <c r="AH81" s="130" t="s">
        <v>2579</v>
      </c>
      <c r="AI81" s="130" t="s">
        <v>2580</v>
      </c>
      <c r="AJ81" s="130" t="s">
        <v>2581</v>
      </c>
      <c r="AK81" s="130" t="s">
        <v>2582</v>
      </c>
      <c r="AL81" s="130" t="s">
        <v>2583</v>
      </c>
      <c r="AM81" s="130" t="s">
        <v>2584</v>
      </c>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s="130" t="s">
        <v>2601</v>
      </c>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s="130" t="s">
        <v>2602</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s="130" t="s">
        <v>2603</v>
      </c>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163300</v>
      </c>
      <c r="C119" s="132">
        <f t="shared" ref="C119:BK119" si="0">IFERROR(INDEX(C$3:C$117,MATCH($A$119,$A$3:$A$117,0),1),0)</f>
        <v>223300</v>
      </c>
      <c r="D119" s="132">
        <f t="shared" si="0"/>
        <v>203300</v>
      </c>
      <c r="E119" s="132">
        <f t="shared" si="0"/>
        <v>158300</v>
      </c>
      <c r="F119" s="132">
        <f t="shared" si="0"/>
        <v>128300</v>
      </c>
      <c r="G119" s="132">
        <f t="shared" si="0"/>
        <v>128000</v>
      </c>
      <c r="H119" s="132">
        <f t="shared" si="0"/>
        <v>118000</v>
      </c>
      <c r="I119" s="132">
        <f t="shared" si="0"/>
        <v>148000</v>
      </c>
      <c r="J119" s="132">
        <f t="shared" si="0"/>
        <v>181155</v>
      </c>
      <c r="K119" s="132">
        <f t="shared" si="0"/>
        <v>108000</v>
      </c>
      <c r="L119" s="132">
        <f t="shared" si="0"/>
        <v>108000</v>
      </c>
      <c r="M119" s="132">
        <f t="shared" si="0"/>
        <v>100000</v>
      </c>
      <c r="N119" s="132">
        <f t="shared" si="0"/>
        <v>118237</v>
      </c>
      <c r="O119" s="132">
        <f t="shared" si="0"/>
        <v>50000</v>
      </c>
      <c r="P119" s="132">
        <f t="shared" si="0"/>
        <v>9175.4699999999993</v>
      </c>
      <c r="Q119" s="132">
        <f t="shared" si="0"/>
        <v>33563</v>
      </c>
      <c r="R119" s="132">
        <f t="shared" si="0"/>
        <v>34257</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1270</v>
      </c>
      <c r="AI119" s="132">
        <f t="shared" si="0"/>
        <v>0</v>
      </c>
      <c r="AJ119" s="132">
        <f t="shared" si="0"/>
        <v>1444.18</v>
      </c>
      <c r="AK119" s="132">
        <f t="shared" si="0"/>
        <v>0</v>
      </c>
      <c r="AL119" s="132">
        <f t="shared" si="0"/>
        <v>120</v>
      </c>
      <c r="AM119" s="132">
        <f t="shared" si="0"/>
        <v>3850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20000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104706</v>
      </c>
      <c r="C121" s="132">
        <f t="shared" ref="C121:BK121" si="2">IFERROR(INDEX(C$3:C$117,MATCH($A$121,$A$3:$A$117,0),1),0)</f>
        <v>102536</v>
      </c>
      <c r="D121" s="132">
        <f t="shared" si="2"/>
        <v>104144.74</v>
      </c>
      <c r="E121" s="132">
        <f t="shared" si="2"/>
        <v>105377</v>
      </c>
      <c r="F121" s="132">
        <f t="shared" si="2"/>
        <v>106924</v>
      </c>
      <c r="G121" s="132">
        <f t="shared" si="2"/>
        <v>112633</v>
      </c>
      <c r="H121" s="132">
        <f t="shared" si="2"/>
        <v>120171.57</v>
      </c>
      <c r="I121" s="132">
        <f t="shared" si="2"/>
        <v>121825</v>
      </c>
      <c r="J121" s="132">
        <f t="shared" si="2"/>
        <v>107915</v>
      </c>
      <c r="K121" s="132">
        <f t="shared" si="2"/>
        <v>104502</v>
      </c>
      <c r="L121" s="132">
        <f t="shared" si="2"/>
        <v>101573.29</v>
      </c>
      <c r="M121" s="132">
        <f t="shared" si="2"/>
        <v>99814</v>
      </c>
      <c r="N121" s="132">
        <f t="shared" si="2"/>
        <v>87416</v>
      </c>
      <c r="O121" s="132">
        <f t="shared" si="2"/>
        <v>84701</v>
      </c>
      <c r="P121" s="132">
        <f t="shared" si="2"/>
        <v>81753.39</v>
      </c>
      <c r="Q121" s="132">
        <f t="shared" si="2"/>
        <v>79595</v>
      </c>
      <c r="R121" s="132">
        <f t="shared" si="2"/>
        <v>83045</v>
      </c>
      <c r="S121" s="132">
        <f t="shared" si="2"/>
        <v>86495</v>
      </c>
      <c r="T121" s="132">
        <f t="shared" si="2"/>
        <v>90903.44</v>
      </c>
      <c r="U121" s="132">
        <f t="shared" si="2"/>
        <v>92553</v>
      </c>
      <c r="V121" s="132">
        <f t="shared" si="2"/>
        <v>92823</v>
      </c>
      <c r="W121" s="132">
        <f t="shared" si="2"/>
        <v>68424</v>
      </c>
      <c r="X121" s="132">
        <f t="shared" si="2"/>
        <v>70088</v>
      </c>
      <c r="Y121" s="132">
        <f t="shared" si="2"/>
        <v>71312</v>
      </c>
      <c r="Z121" s="132">
        <f t="shared" si="2"/>
        <v>66716</v>
      </c>
      <c r="AA121" s="132">
        <f t="shared" si="2"/>
        <v>68176</v>
      </c>
      <c r="AB121" s="132">
        <f t="shared" si="2"/>
        <v>73506</v>
      </c>
      <c r="AC121" s="132">
        <f t="shared" si="2"/>
        <v>67176</v>
      </c>
      <c r="AD121" s="132">
        <f t="shared" si="2"/>
        <v>71796</v>
      </c>
      <c r="AE121" s="132">
        <f t="shared" si="2"/>
        <v>71116</v>
      </c>
      <c r="AF121" s="132">
        <f t="shared" si="2"/>
        <v>68496</v>
      </c>
      <c r="AG121" s="132">
        <f t="shared" si="2"/>
        <v>68496</v>
      </c>
      <c r="AH121" s="132">
        <f t="shared" si="2"/>
        <v>68218</v>
      </c>
      <c r="AI121" s="132">
        <f t="shared" si="2"/>
        <v>67384</v>
      </c>
      <c r="AJ121" s="132">
        <f t="shared" si="2"/>
        <v>65160</v>
      </c>
      <c r="AK121" s="132">
        <f t="shared" si="2"/>
        <v>64760</v>
      </c>
      <c r="AL121" s="132">
        <f t="shared" si="2"/>
        <v>64160</v>
      </c>
      <c r="AM121" s="132">
        <f t="shared" si="2"/>
        <v>61560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188963</v>
      </c>
      <c r="C122" s="132">
        <f>IFERROR(INDEX(C$3:C$117,MATCH($A$122,$A3:$A$117,0),1),0)</f>
        <v>131047</v>
      </c>
      <c r="D122" s="132">
        <f>IFERROR(INDEX(D$3:D$117,MATCH($A$122,$A3:$A$117,0),1),0)</f>
        <v>131076.14000000001</v>
      </c>
      <c r="E122" s="132">
        <f>IFERROR(INDEX(E$3:E$117,MATCH($A$122,$A3:$A$117,0),1),0)</f>
        <v>156103</v>
      </c>
      <c r="F122" s="132">
        <f>IFERROR(INDEX(F$3:F$117,MATCH($A$122,$A3:$A$117,0),1),0)</f>
        <v>180906</v>
      </c>
      <c r="G122" s="132">
        <f>IFERROR(INDEX(G$3:G$117,MATCH($A$122,$A3:$A$117,0),1),0)</f>
        <v>165906</v>
      </c>
      <c r="H122" s="132">
        <f>IFERROR(INDEX(H$3:H$117,MATCH($A$122,$A3:$A$117,0),1),0)</f>
        <v>187912.81</v>
      </c>
      <c r="I122" s="132">
        <f>IFERROR(INDEX(I$3:I$117,MATCH($A$122,$A3:$A$117,0),1),0)</f>
        <v>241422</v>
      </c>
      <c r="J122" s="132">
        <f>IFERROR(INDEX(J$3:J$117,MATCH($A$122,$A3:$A$117,0),1),0)</f>
        <v>200969</v>
      </c>
      <c r="K122" s="132">
        <f>IFERROR(INDEX(K$3:K$117,MATCH($A$122,$A3:$A$117,0),1),0)</f>
        <v>224213</v>
      </c>
      <c r="L122" s="132">
        <f>IFERROR(INDEX(L$3:L$117,MATCH($A$122,$A3:$A$117,0),1),0)</f>
        <v>189524.81</v>
      </c>
      <c r="M122" s="132">
        <f>IFERROR(INDEX(M$3:M$117,MATCH($A$122,$A3:$A$117,0),1),0)</f>
        <v>214398</v>
      </c>
      <c r="N122" s="132">
        <f>IFERROR(INDEX(N$3:N$117,MATCH($A$122,$A3:$A$117,0),1),0)</f>
        <v>190390</v>
      </c>
      <c r="O122" s="132">
        <f>IFERROR(INDEX(O$3:O$117,MATCH($A$122,$A3:$A$117,0),1),0)</f>
        <v>207932</v>
      </c>
      <c r="P122" s="132">
        <f>IFERROR(INDEX(P$3:P$117,MATCH($A$122,$A3:$A$117,0),1),0)</f>
        <v>216444</v>
      </c>
      <c r="Q122" s="132">
        <f>IFERROR(INDEX(Q$3:Q$117,MATCH($A$122,$A3:$A$117,0),1),0)</f>
        <v>202980</v>
      </c>
      <c r="R122" s="132">
        <f>IFERROR(INDEX(R$3:R$117,MATCH($A$122,$A3:$A$117,0),1),0)</f>
        <v>258309</v>
      </c>
      <c r="S122" s="132">
        <f>IFERROR(INDEX(S$3:S$117,MATCH($A$122,$A3:$A$117,0),1),0)</f>
        <v>276699</v>
      </c>
      <c r="T122" s="132">
        <f>IFERROR(INDEX(T$3:T$117,MATCH($A$122,$A3:$A$117,0),1),0)</f>
        <v>299324.68</v>
      </c>
      <c r="U122" s="132">
        <f>IFERROR(INDEX(U$3:U$117,MATCH($A$122,$A3:$A$117,0),1),0)</f>
        <v>312815</v>
      </c>
      <c r="V122" s="132">
        <f>IFERROR(INDEX(V$3:V$117,MATCH($A$122,$A3:$A$117,0),1),0)</f>
        <v>284530</v>
      </c>
      <c r="W122" s="132">
        <f>IFERROR(INDEX(W$3:W$117,MATCH($A$122,$A3:$A$117,0),1),0)</f>
        <v>169550</v>
      </c>
      <c r="X122" s="132">
        <f>IFERROR(INDEX(X$3:X$117,MATCH($A$122,$A3:$A$117,0),1),0)</f>
        <v>186380</v>
      </c>
      <c r="Y122" s="132">
        <f>IFERROR(INDEX(Y$3:Y$117,MATCH($A$122,$A3:$A$117,0),1),0)</f>
        <v>203210</v>
      </c>
      <c r="Z122" s="132">
        <f>IFERROR(INDEX(Z$3:Z$117,MATCH($A$122,$A3:$A$117,0),1),0)</f>
        <v>189610</v>
      </c>
      <c r="AA122" s="132">
        <f>IFERROR(INDEX(AA$3:AA$117,MATCH($A$122,$A3:$A$117,0),1),0)</f>
        <v>174754</v>
      </c>
      <c r="AB122" s="132">
        <f>IFERROR(INDEX(AB$3:AB$117,MATCH($A$122,$A3:$A$117,0),1),0)</f>
        <v>179968</v>
      </c>
      <c r="AC122" s="132">
        <f>IFERROR(INDEX(AC$3:AC$117,MATCH($A$122,$A3:$A$117,0),1),0)</f>
        <v>97022</v>
      </c>
      <c r="AD122" s="132">
        <f>IFERROR(INDEX(AD$3:AD$117,MATCH($A$122,$A3:$A$117,0),1),0)</f>
        <v>44526</v>
      </c>
      <c r="AE122" s="132">
        <f>IFERROR(INDEX(AE$3:AE$117,MATCH($A$122,$A3:$A$117,0),1),0)</f>
        <v>62330</v>
      </c>
      <c r="AF122" s="132">
        <f>IFERROR(INDEX(AF$3:AF$117,MATCH($A$122,$A3:$A$117,0),1),0)</f>
        <v>82074</v>
      </c>
      <c r="AG122" s="132">
        <f>IFERROR(INDEX(AG$3:AG$117,MATCH($A$122,$A3:$A$117,0),1),0)</f>
        <v>80198</v>
      </c>
      <c r="AH122" s="132">
        <f>IFERROR(INDEX(AH$3:AH$117,MATCH($A$122,$A3:$A$117,0),1),0)</f>
        <v>97322</v>
      </c>
      <c r="AI122" s="132">
        <f>IFERROR(INDEX(AI$3:AI$117,MATCH($A$122,$A3:$A$117,0),1),0)</f>
        <v>114446</v>
      </c>
      <c r="AJ122" s="132">
        <f>IFERROR(INDEX(AJ$3:AJ$117,MATCH($A$122,$A3:$A$117,0),1),0)</f>
        <v>122960</v>
      </c>
      <c r="AK122" s="132">
        <f>IFERROR(INDEX(AK$3:AK$117,MATCH($A$122,$A3:$A$117,0),1),0)</f>
        <v>139250</v>
      </c>
      <c r="AL122" s="132">
        <f>IFERROR(INDEX(AL$3:AL$117,MATCH($A$122,$A3:$A$117,0),1),0)</f>
        <v>155540</v>
      </c>
      <c r="AM122" s="132">
        <f>IFERROR(INDEX(AM$3:AM$117,MATCH($A$122,$A3:$A$117,0),1),0)</f>
        <v>205830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268006</v>
      </c>
      <c r="C123" s="80">
        <f t="shared" ref="C123:BB123" si="3">C119+C120+C121</f>
        <v>325836</v>
      </c>
      <c r="D123" s="80">
        <f t="shared" si="3"/>
        <v>307444.74</v>
      </c>
      <c r="E123" s="80">
        <f t="shared" si="3"/>
        <v>263677</v>
      </c>
      <c r="F123" s="80">
        <f t="shared" si="3"/>
        <v>235224</v>
      </c>
      <c r="G123" s="80">
        <f t="shared" si="3"/>
        <v>240633</v>
      </c>
      <c r="H123" s="80">
        <f t="shared" si="3"/>
        <v>238171.57</v>
      </c>
      <c r="I123" s="80">
        <f t="shared" si="3"/>
        <v>269825</v>
      </c>
      <c r="J123" s="80">
        <f t="shared" si="3"/>
        <v>309070</v>
      </c>
      <c r="K123" s="80">
        <f t="shared" si="3"/>
        <v>212502</v>
      </c>
      <c r="L123" s="80">
        <f t="shared" si="3"/>
        <v>209573.28999999998</v>
      </c>
      <c r="M123" s="80">
        <f t="shared" si="3"/>
        <v>199814</v>
      </c>
      <c r="N123" s="80">
        <f t="shared" si="3"/>
        <v>205653</v>
      </c>
      <c r="O123" s="80">
        <f t="shared" si="3"/>
        <v>134701</v>
      </c>
      <c r="P123" s="80">
        <f t="shared" si="3"/>
        <v>90928.86</v>
      </c>
      <c r="Q123" s="80">
        <f t="shared" si="3"/>
        <v>113158</v>
      </c>
      <c r="R123" s="80">
        <f t="shared" si="3"/>
        <v>117302</v>
      </c>
      <c r="S123" s="80">
        <f t="shared" si="3"/>
        <v>86495</v>
      </c>
      <c r="T123" s="80">
        <f t="shared" si="3"/>
        <v>90903.44</v>
      </c>
      <c r="U123" s="80">
        <f t="shared" si="3"/>
        <v>92553</v>
      </c>
      <c r="V123" s="80">
        <f t="shared" si="3"/>
        <v>92823</v>
      </c>
      <c r="W123" s="80">
        <f t="shared" si="3"/>
        <v>68424</v>
      </c>
      <c r="X123" s="80">
        <f t="shared" si="3"/>
        <v>70088</v>
      </c>
      <c r="Y123" s="80">
        <f t="shared" si="3"/>
        <v>71312</v>
      </c>
      <c r="Z123" s="80">
        <f t="shared" si="3"/>
        <v>66716</v>
      </c>
      <c r="AA123" s="80">
        <f t="shared" si="3"/>
        <v>68176</v>
      </c>
      <c r="AB123" s="80">
        <f t="shared" si="3"/>
        <v>73506</v>
      </c>
      <c r="AC123" s="80">
        <f t="shared" si="3"/>
        <v>67176</v>
      </c>
      <c r="AD123" s="80">
        <f t="shared" si="3"/>
        <v>71796</v>
      </c>
      <c r="AE123" s="80">
        <f t="shared" si="3"/>
        <v>71116</v>
      </c>
      <c r="AF123" s="80">
        <f t="shared" si="3"/>
        <v>68496</v>
      </c>
      <c r="AG123" s="80">
        <f t="shared" si="3"/>
        <v>68496</v>
      </c>
      <c r="AH123" s="80">
        <f t="shared" si="3"/>
        <v>69488</v>
      </c>
      <c r="AI123" s="80">
        <f t="shared" si="3"/>
        <v>67384</v>
      </c>
      <c r="AJ123" s="80">
        <f t="shared" si="3"/>
        <v>66604.179999999993</v>
      </c>
      <c r="AK123" s="80">
        <f t="shared" si="3"/>
        <v>64760</v>
      </c>
      <c r="AL123" s="80">
        <f t="shared" si="3"/>
        <v>64280</v>
      </c>
      <c r="AM123" s="80">
        <f t="shared" si="3"/>
        <v>65410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188963</v>
      </c>
      <c r="C124" s="80">
        <f t="shared" ref="C124:BK124" si="5">C122</f>
        <v>131047</v>
      </c>
      <c r="D124" s="80">
        <f t="shared" si="5"/>
        <v>131076.14000000001</v>
      </c>
      <c r="E124" s="80">
        <f t="shared" si="5"/>
        <v>156103</v>
      </c>
      <c r="F124" s="80">
        <f t="shared" si="5"/>
        <v>180906</v>
      </c>
      <c r="G124" s="80">
        <f t="shared" si="5"/>
        <v>165906</v>
      </c>
      <c r="H124" s="80">
        <f t="shared" si="5"/>
        <v>187912.81</v>
      </c>
      <c r="I124" s="80">
        <f t="shared" si="5"/>
        <v>241422</v>
      </c>
      <c r="J124" s="80">
        <f t="shared" si="5"/>
        <v>200969</v>
      </c>
      <c r="K124" s="80">
        <f t="shared" si="5"/>
        <v>224213</v>
      </c>
      <c r="L124" s="80">
        <f t="shared" si="5"/>
        <v>189524.81</v>
      </c>
      <c r="M124" s="80">
        <f t="shared" si="5"/>
        <v>214398</v>
      </c>
      <c r="N124" s="80">
        <f t="shared" si="5"/>
        <v>190390</v>
      </c>
      <c r="O124" s="80">
        <f t="shared" si="5"/>
        <v>207932</v>
      </c>
      <c r="P124" s="80">
        <f t="shared" si="5"/>
        <v>216444</v>
      </c>
      <c r="Q124" s="80">
        <f t="shared" si="5"/>
        <v>202980</v>
      </c>
      <c r="R124" s="80">
        <f t="shared" si="5"/>
        <v>258309</v>
      </c>
      <c r="S124" s="80">
        <f t="shared" si="5"/>
        <v>276699</v>
      </c>
      <c r="T124" s="80">
        <f t="shared" si="5"/>
        <v>299324.68</v>
      </c>
      <c r="U124" s="80">
        <f t="shared" si="5"/>
        <v>312815</v>
      </c>
      <c r="V124" s="80">
        <f t="shared" si="5"/>
        <v>284530</v>
      </c>
      <c r="W124" s="80">
        <f t="shared" si="5"/>
        <v>169550</v>
      </c>
      <c r="X124" s="80">
        <f t="shared" si="5"/>
        <v>186380</v>
      </c>
      <c r="Y124" s="80">
        <f t="shared" si="5"/>
        <v>203210</v>
      </c>
      <c r="Z124" s="80">
        <f t="shared" si="5"/>
        <v>189610</v>
      </c>
      <c r="AA124" s="80">
        <f t="shared" si="5"/>
        <v>174754</v>
      </c>
      <c r="AB124" s="80">
        <f t="shared" si="5"/>
        <v>179968</v>
      </c>
      <c r="AC124" s="80">
        <f t="shared" si="5"/>
        <v>97022</v>
      </c>
      <c r="AD124" s="80">
        <f t="shared" si="5"/>
        <v>44526</v>
      </c>
      <c r="AE124" s="80">
        <f t="shared" si="5"/>
        <v>62330</v>
      </c>
      <c r="AF124" s="80">
        <f t="shared" si="5"/>
        <v>82074</v>
      </c>
      <c r="AG124" s="80">
        <f t="shared" si="5"/>
        <v>80198</v>
      </c>
      <c r="AH124" s="80">
        <f t="shared" si="5"/>
        <v>97322</v>
      </c>
      <c r="AI124" s="80">
        <f t="shared" si="5"/>
        <v>114446</v>
      </c>
      <c r="AJ124" s="80">
        <f t="shared" si="5"/>
        <v>122960</v>
      </c>
      <c r="AK124" s="80">
        <f t="shared" si="5"/>
        <v>139250</v>
      </c>
      <c r="AL124" s="80">
        <f t="shared" si="5"/>
        <v>155540</v>
      </c>
      <c r="AM124" s="80">
        <f t="shared" si="5"/>
        <v>205830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456969</v>
      </c>
      <c r="C125" s="82">
        <f t="shared" ref="C125:BK125" si="6">SUM(C123:C124)</f>
        <v>456883</v>
      </c>
      <c r="D125" s="82">
        <f t="shared" si="6"/>
        <v>438520.88</v>
      </c>
      <c r="E125" s="82">
        <f t="shared" si="6"/>
        <v>419780</v>
      </c>
      <c r="F125" s="82">
        <f t="shared" si="6"/>
        <v>416130</v>
      </c>
      <c r="G125" s="82">
        <f t="shared" si="6"/>
        <v>406539</v>
      </c>
      <c r="H125" s="82">
        <f t="shared" si="6"/>
        <v>426084.38</v>
      </c>
      <c r="I125" s="82">
        <f t="shared" si="6"/>
        <v>511247</v>
      </c>
      <c r="J125" s="82">
        <f t="shared" si="6"/>
        <v>510039</v>
      </c>
      <c r="K125" s="82">
        <f t="shared" si="6"/>
        <v>436715</v>
      </c>
      <c r="L125" s="82">
        <f t="shared" si="6"/>
        <v>399098.1</v>
      </c>
      <c r="M125" s="82">
        <f t="shared" si="6"/>
        <v>414212</v>
      </c>
      <c r="N125" s="82">
        <f t="shared" si="6"/>
        <v>396043</v>
      </c>
      <c r="O125" s="82">
        <f t="shared" si="6"/>
        <v>342633</v>
      </c>
      <c r="P125" s="82">
        <f t="shared" si="6"/>
        <v>307372.86</v>
      </c>
      <c r="Q125" s="82">
        <f t="shared" si="6"/>
        <v>316138</v>
      </c>
      <c r="R125" s="82">
        <f t="shared" si="6"/>
        <v>375611</v>
      </c>
      <c r="S125" s="82">
        <f t="shared" si="6"/>
        <v>363194</v>
      </c>
      <c r="T125" s="82">
        <f t="shared" si="6"/>
        <v>390228.12</v>
      </c>
      <c r="U125" s="82">
        <f t="shared" si="6"/>
        <v>405368</v>
      </c>
      <c r="V125" s="82">
        <f t="shared" si="6"/>
        <v>377353</v>
      </c>
      <c r="W125" s="82">
        <f t="shared" si="6"/>
        <v>237974</v>
      </c>
      <c r="X125" s="82">
        <f t="shared" si="6"/>
        <v>256468</v>
      </c>
      <c r="Y125" s="82">
        <f t="shared" si="6"/>
        <v>274522</v>
      </c>
      <c r="Z125" s="82">
        <f t="shared" si="6"/>
        <v>256326</v>
      </c>
      <c r="AA125" s="82">
        <f t="shared" si="6"/>
        <v>242930</v>
      </c>
      <c r="AB125" s="82">
        <f t="shared" si="6"/>
        <v>253474</v>
      </c>
      <c r="AC125" s="82">
        <f t="shared" si="6"/>
        <v>164198</v>
      </c>
      <c r="AD125" s="82">
        <f t="shared" si="6"/>
        <v>116322</v>
      </c>
      <c r="AE125" s="82">
        <f t="shared" si="6"/>
        <v>133446</v>
      </c>
      <c r="AF125" s="82">
        <f t="shared" si="6"/>
        <v>150570</v>
      </c>
      <c r="AG125" s="82">
        <f t="shared" si="6"/>
        <v>148694</v>
      </c>
      <c r="AH125" s="82">
        <f t="shared" si="6"/>
        <v>166810</v>
      </c>
      <c r="AI125" s="82">
        <f t="shared" si="6"/>
        <v>181830</v>
      </c>
      <c r="AJ125" s="82">
        <f t="shared" si="6"/>
        <v>189564.18</v>
      </c>
      <c r="AK125" s="82">
        <f t="shared" si="6"/>
        <v>204010</v>
      </c>
      <c r="AL125" s="82">
        <f t="shared" si="6"/>
        <v>219820</v>
      </c>
      <c r="AM125" s="82">
        <f t="shared" si="6"/>
        <v>271240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s="130" t="s">
        <v>6</v>
      </c>
      <c r="B128" s="130" t="s">
        <v>3278</v>
      </c>
      <c r="C128" s="130" t="s">
        <v>2310</v>
      </c>
      <c r="D128" s="130" t="s">
        <v>2432</v>
      </c>
      <c r="E128" s="130" t="s">
        <v>2312</v>
      </c>
      <c r="F128" s="130" t="s">
        <v>2313</v>
      </c>
      <c r="G128" s="130" t="s">
        <v>2314</v>
      </c>
      <c r="H128" s="130" t="s">
        <v>2433</v>
      </c>
      <c r="I128" s="130" t="s">
        <v>2316</v>
      </c>
      <c r="J128" s="130" t="s">
        <v>2317</v>
      </c>
      <c r="K128" s="130" t="s">
        <v>2318</v>
      </c>
      <c r="L128" s="130" t="s">
        <v>2434</v>
      </c>
      <c r="M128" s="130" t="s">
        <v>2320</v>
      </c>
      <c r="N128" s="130" t="s">
        <v>2321</v>
      </c>
      <c r="O128" s="130" t="s">
        <v>2322</v>
      </c>
      <c r="P128" s="130" t="s">
        <v>2435</v>
      </c>
      <c r="Q128" s="130" t="s">
        <v>2324</v>
      </c>
      <c r="R128" s="130" t="s">
        <v>2325</v>
      </c>
      <c r="S128" s="130" t="s">
        <v>2326</v>
      </c>
      <c r="T128" s="130" t="s">
        <v>2436</v>
      </c>
      <c r="U128" s="130" t="s">
        <v>2328</v>
      </c>
      <c r="V128" s="130" t="s">
        <v>2329</v>
      </c>
      <c r="W128" s="130" t="s">
        <v>2330</v>
      </c>
      <c r="X128" s="130" t="s">
        <v>2437</v>
      </c>
      <c r="Y128" s="130" t="s">
        <v>2332</v>
      </c>
      <c r="Z128" s="130" t="s">
        <v>2333</v>
      </c>
      <c r="AA128" s="130" t="s">
        <v>2334</v>
      </c>
      <c r="AB128" s="130" t="s">
        <v>2438</v>
      </c>
      <c r="AC128" s="130" t="s">
        <v>2336</v>
      </c>
      <c r="AD128" s="130" t="s">
        <v>2337</v>
      </c>
      <c r="AE128" s="130" t="s">
        <v>2338</v>
      </c>
      <c r="AF128" s="130" t="s">
        <v>2439</v>
      </c>
      <c r="AG128" s="130" t="s">
        <v>2340</v>
      </c>
      <c r="AH128" s="130" t="s">
        <v>2341</v>
      </c>
      <c r="AI128" s="130" t="s">
        <v>2342</v>
      </c>
      <c r="AJ128" s="130" t="s">
        <v>2440</v>
      </c>
      <c r="AK128" s="130" t="s">
        <v>2344</v>
      </c>
      <c r="AL128" s="130" t="s">
        <v>2345</v>
      </c>
      <c r="AM128" s="130" t="s">
        <v>2346</v>
      </c>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s="130" t="s">
        <v>2445</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s="130" t="s">
        <v>2446</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s="130" t="s">
        <v>867</v>
      </c>
      <c r="B131" s="130">
        <v>1140997</v>
      </c>
      <c r="C131" s="130">
        <v>632422</v>
      </c>
      <c r="D131" s="130">
        <v>601177.82999999996</v>
      </c>
      <c r="E131" s="130">
        <v>595021</v>
      </c>
      <c r="F131" s="130">
        <v>477784</v>
      </c>
      <c r="G131" s="130">
        <v>601689</v>
      </c>
      <c r="H131" s="130">
        <v>641557.56999999995</v>
      </c>
      <c r="I131" s="130">
        <v>696408</v>
      </c>
      <c r="J131" s="130">
        <v>576685</v>
      </c>
      <c r="K131" s="130">
        <v>566197</v>
      </c>
      <c r="L131" s="130">
        <v>554994.15</v>
      </c>
      <c r="M131" s="130">
        <v>614491</v>
      </c>
      <c r="N131" s="130">
        <v>532291</v>
      </c>
      <c r="O131" s="130">
        <v>544910</v>
      </c>
      <c r="P131" s="130">
        <v>519420.34</v>
      </c>
      <c r="Q131" s="130">
        <v>536937</v>
      </c>
      <c r="R131" s="130">
        <v>467347</v>
      </c>
      <c r="S131" s="130">
        <v>438377</v>
      </c>
      <c r="T131" s="130">
        <v>458855.31</v>
      </c>
      <c r="U131" s="130">
        <v>496524</v>
      </c>
      <c r="V131" s="130">
        <v>394854</v>
      </c>
      <c r="W131" s="130">
        <v>368370</v>
      </c>
      <c r="X131" s="130">
        <v>365362</v>
      </c>
      <c r="Y131" s="130">
        <v>350718</v>
      </c>
      <c r="Z131" s="130">
        <v>322446</v>
      </c>
      <c r="AA131" s="130">
        <v>305812</v>
      </c>
      <c r="AB131" s="130">
        <v>309813</v>
      </c>
      <c r="AC131" s="130">
        <v>324731</v>
      </c>
      <c r="AD131" s="130">
        <v>318906</v>
      </c>
      <c r="AE131" s="130">
        <v>293652</v>
      </c>
      <c r="AF131" s="130">
        <v>270802.38</v>
      </c>
      <c r="AG131" s="130">
        <v>288618</v>
      </c>
      <c r="AH131" s="130">
        <v>283596</v>
      </c>
      <c r="AI131" s="130">
        <v>263667</v>
      </c>
      <c r="AJ131" s="130">
        <v>243082.51</v>
      </c>
      <c r="AK131" s="130">
        <v>264809</v>
      </c>
      <c r="AL131" s="130">
        <v>253612</v>
      </c>
      <c r="AM131" s="130">
        <v>247208</v>
      </c>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s="130" t="s">
        <v>2447</v>
      </c>
      <c r="B132" s="130">
        <v>1140997</v>
      </c>
      <c r="C132" s="130">
        <v>632422</v>
      </c>
      <c r="D132" s="130">
        <v>0</v>
      </c>
      <c r="E132" s="130">
        <v>0</v>
      </c>
      <c r="F132" s="130">
        <v>0</v>
      </c>
      <c r="G132" s="130">
        <v>0</v>
      </c>
      <c r="H132" s="130">
        <v>0</v>
      </c>
      <c r="I132" s="130">
        <v>0</v>
      </c>
      <c r="J132" s="130">
        <v>0</v>
      </c>
      <c r="K132" s="130">
        <v>0</v>
      </c>
      <c r="L132" s="130">
        <v>0</v>
      </c>
      <c r="M132" s="130">
        <v>0</v>
      </c>
      <c r="N132" s="130">
        <v>0</v>
      </c>
      <c r="O132" s="130">
        <v>0</v>
      </c>
      <c r="P132" s="130">
        <v>0</v>
      </c>
      <c r="Q132" s="130">
        <v>0</v>
      </c>
      <c r="R132" s="130">
        <v>0</v>
      </c>
      <c r="S132" s="130">
        <v>0</v>
      </c>
      <c r="T132" s="130">
        <v>0</v>
      </c>
      <c r="U132" s="130">
        <v>0</v>
      </c>
      <c r="V132" s="130">
        <v>0</v>
      </c>
      <c r="W132" s="130">
        <v>0</v>
      </c>
      <c r="X132" s="130">
        <v>0</v>
      </c>
      <c r="Y132" s="130">
        <v>0</v>
      </c>
      <c r="Z132" s="130">
        <v>0</v>
      </c>
      <c r="AA132" s="130">
        <v>0</v>
      </c>
      <c r="AB132" s="130">
        <v>0</v>
      </c>
      <c r="AC132" s="130">
        <v>0</v>
      </c>
      <c r="AD132" s="130">
        <v>0</v>
      </c>
      <c r="AE132" s="130">
        <v>0</v>
      </c>
      <c r="AF132" s="130">
        <v>0</v>
      </c>
      <c r="AG132" s="130">
        <v>0</v>
      </c>
      <c r="AH132" s="130">
        <v>0</v>
      </c>
      <c r="AI132" s="130">
        <v>0</v>
      </c>
      <c r="AJ132" s="130">
        <v>0</v>
      </c>
      <c r="AK132" s="130">
        <v>0</v>
      </c>
      <c r="AL132" s="130">
        <v>0</v>
      </c>
      <c r="AM132" s="130">
        <v>0</v>
      </c>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s="130" t="s">
        <v>2618</v>
      </c>
      <c r="B133" s="130">
        <v>0</v>
      </c>
      <c r="C133" s="130">
        <v>0</v>
      </c>
      <c r="D133" s="130">
        <v>601177.82999999996</v>
      </c>
      <c r="E133" s="130">
        <v>595021</v>
      </c>
      <c r="F133" s="130">
        <v>477784</v>
      </c>
      <c r="G133" s="130">
        <v>601689</v>
      </c>
      <c r="H133" s="130">
        <v>641557.56999999995</v>
      </c>
      <c r="I133" s="130">
        <v>696408</v>
      </c>
      <c r="J133" s="130">
        <v>576685</v>
      </c>
      <c r="K133" s="130">
        <v>566197</v>
      </c>
      <c r="L133" s="130">
        <v>554994.15</v>
      </c>
      <c r="M133" s="130">
        <v>614491</v>
      </c>
      <c r="N133" s="130">
        <v>532291</v>
      </c>
      <c r="O133" s="130">
        <v>544910</v>
      </c>
      <c r="P133" s="130">
        <v>519420.34</v>
      </c>
      <c r="Q133" s="130">
        <v>536937</v>
      </c>
      <c r="R133" s="130">
        <v>467347</v>
      </c>
      <c r="S133" s="130">
        <v>438377</v>
      </c>
      <c r="T133" s="130">
        <v>458855.31</v>
      </c>
      <c r="U133" s="130">
        <v>496524</v>
      </c>
      <c r="V133" s="130">
        <v>394854</v>
      </c>
      <c r="W133" s="130">
        <v>368370</v>
      </c>
      <c r="X133" s="130">
        <v>365362</v>
      </c>
      <c r="Y133" s="130">
        <v>350718</v>
      </c>
      <c r="Z133" s="130">
        <v>322446</v>
      </c>
      <c r="AA133" s="130">
        <v>305812</v>
      </c>
      <c r="AB133" s="130">
        <v>309813</v>
      </c>
      <c r="AC133" s="130">
        <v>324731</v>
      </c>
      <c r="AD133" s="130">
        <v>318906</v>
      </c>
      <c r="AE133" s="130">
        <v>293652</v>
      </c>
      <c r="AF133" s="130">
        <v>270802.38</v>
      </c>
      <c r="AG133" s="130">
        <v>288618</v>
      </c>
      <c r="AH133" s="130">
        <v>283596</v>
      </c>
      <c r="AI133" s="130">
        <v>263667</v>
      </c>
      <c r="AJ133" s="130">
        <v>243082.51</v>
      </c>
      <c r="AK133" s="130">
        <v>264809</v>
      </c>
      <c r="AL133" s="130">
        <v>253612</v>
      </c>
      <c r="AM133" s="130">
        <v>247208</v>
      </c>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s="130" t="s">
        <v>786</v>
      </c>
      <c r="B134" s="130">
        <v>2247</v>
      </c>
      <c r="C134" s="130">
        <v>3160</v>
      </c>
      <c r="D134" s="130">
        <v>2697.34</v>
      </c>
      <c r="E134" s="130">
        <v>2706</v>
      </c>
      <c r="F134" s="130">
        <v>5336</v>
      </c>
      <c r="G134" s="130">
        <v>3526</v>
      </c>
      <c r="H134" s="130">
        <v>3139.98</v>
      </c>
      <c r="I134" s="130">
        <v>8107</v>
      </c>
      <c r="J134" s="130">
        <v>6362</v>
      </c>
      <c r="K134" s="130">
        <v>4603</v>
      </c>
      <c r="L134" s="130">
        <v>3769.5</v>
      </c>
      <c r="M134" s="130">
        <v>3352</v>
      </c>
      <c r="N134" s="130">
        <v>2794</v>
      </c>
      <c r="O134" s="130">
        <v>2644</v>
      </c>
      <c r="P134" s="130">
        <v>4630.04</v>
      </c>
      <c r="Q134" s="130">
        <v>2286</v>
      </c>
      <c r="R134" s="130">
        <v>2794</v>
      </c>
      <c r="S134" s="130">
        <v>2685</v>
      </c>
      <c r="T134" s="130">
        <v>7954.16</v>
      </c>
      <c r="U134" s="130">
        <v>4961</v>
      </c>
      <c r="V134" s="130">
        <v>4612</v>
      </c>
      <c r="W134" s="130">
        <v>6416</v>
      </c>
      <c r="X134" s="130">
        <v>6688</v>
      </c>
      <c r="Y134" s="130">
        <v>5544</v>
      </c>
      <c r="Z134" s="130">
        <v>7526</v>
      </c>
      <c r="AA134" s="130">
        <v>4616</v>
      </c>
      <c r="AB134" s="130">
        <v>8086</v>
      </c>
      <c r="AC134" s="130">
        <v>6027</v>
      </c>
      <c r="AD134" s="130">
        <v>8758</v>
      </c>
      <c r="AE134" s="130">
        <v>6438</v>
      </c>
      <c r="AF134" s="130">
        <v>5830.15</v>
      </c>
      <c r="AG134" s="130">
        <v>4238</v>
      </c>
      <c r="AH134" s="130">
        <v>6335</v>
      </c>
      <c r="AI134" s="130">
        <v>6545</v>
      </c>
      <c r="AJ134" s="130">
        <v>5031.3</v>
      </c>
      <c r="AK134" s="130">
        <v>3582</v>
      </c>
      <c r="AL134" s="130">
        <v>4563</v>
      </c>
      <c r="AM134" s="130">
        <v>4323</v>
      </c>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s="130" t="s">
        <v>870</v>
      </c>
      <c r="B135" s="130">
        <v>1143244</v>
      </c>
      <c r="C135" s="130">
        <v>635582</v>
      </c>
      <c r="D135" s="130">
        <v>603875.17000000004</v>
      </c>
      <c r="E135" s="130">
        <v>597727</v>
      </c>
      <c r="F135" s="130">
        <v>483120</v>
      </c>
      <c r="G135" s="130">
        <v>605215</v>
      </c>
      <c r="H135" s="130">
        <v>644697.56000000006</v>
      </c>
      <c r="I135" s="130">
        <v>704515</v>
      </c>
      <c r="J135" s="130">
        <v>583047</v>
      </c>
      <c r="K135" s="130">
        <v>570800</v>
      </c>
      <c r="L135" s="130">
        <v>558763.65</v>
      </c>
      <c r="M135" s="130">
        <v>617843</v>
      </c>
      <c r="N135" s="130">
        <v>535085</v>
      </c>
      <c r="O135" s="130">
        <v>547554</v>
      </c>
      <c r="P135" s="130">
        <v>524050.38</v>
      </c>
      <c r="Q135" s="130">
        <v>539223</v>
      </c>
      <c r="R135" s="130">
        <v>470141</v>
      </c>
      <c r="S135" s="130">
        <v>441062</v>
      </c>
      <c r="T135" s="130">
        <v>466809.48</v>
      </c>
      <c r="U135" s="130">
        <v>501485</v>
      </c>
      <c r="V135" s="130">
        <v>399466</v>
      </c>
      <c r="W135" s="130">
        <v>374786</v>
      </c>
      <c r="X135" s="130">
        <v>372050</v>
      </c>
      <c r="Y135" s="130">
        <v>356262</v>
      </c>
      <c r="Z135" s="130">
        <v>329972</v>
      </c>
      <c r="AA135" s="130">
        <v>310428</v>
      </c>
      <c r="AB135" s="130">
        <v>317899</v>
      </c>
      <c r="AC135" s="130">
        <v>330758</v>
      </c>
      <c r="AD135" s="130">
        <v>327664</v>
      </c>
      <c r="AE135" s="130">
        <v>300090</v>
      </c>
      <c r="AF135" s="130">
        <v>276632.52</v>
      </c>
      <c r="AG135" s="130">
        <v>292856</v>
      </c>
      <c r="AH135" s="130">
        <v>289931</v>
      </c>
      <c r="AI135" s="130">
        <v>270212</v>
      </c>
      <c r="AJ135" s="130">
        <v>248113.81</v>
      </c>
      <c r="AK135" s="130">
        <v>268391</v>
      </c>
      <c r="AL135" s="130">
        <v>258175</v>
      </c>
      <c r="AM135" s="130">
        <v>251531</v>
      </c>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s="130" t="s">
        <v>2449</v>
      </c>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s="130" t="s">
        <v>871</v>
      </c>
      <c r="B137" s="130">
        <v>706516</v>
      </c>
      <c r="C137" s="130">
        <v>482044</v>
      </c>
      <c r="D137" s="130">
        <v>445729.61</v>
      </c>
      <c r="E137" s="130">
        <v>444896</v>
      </c>
      <c r="F137" s="130">
        <v>386571</v>
      </c>
      <c r="G137" s="130">
        <v>450735</v>
      </c>
      <c r="H137" s="130">
        <v>480594.75</v>
      </c>
      <c r="I137" s="130">
        <v>507102</v>
      </c>
      <c r="J137" s="130">
        <v>460708</v>
      </c>
      <c r="K137" s="130">
        <v>432105</v>
      </c>
      <c r="L137" s="130">
        <v>438528.5</v>
      </c>
      <c r="M137" s="130">
        <v>452020</v>
      </c>
      <c r="N137" s="130">
        <v>410291</v>
      </c>
      <c r="O137" s="130">
        <v>409290</v>
      </c>
      <c r="P137" s="130">
        <v>418956.27</v>
      </c>
      <c r="Q137" s="130">
        <v>402775</v>
      </c>
      <c r="R137" s="130">
        <v>371898</v>
      </c>
      <c r="S137" s="130">
        <v>338327</v>
      </c>
      <c r="T137" s="130">
        <v>365530.79</v>
      </c>
      <c r="U137" s="130">
        <v>364453</v>
      </c>
      <c r="V137" s="130">
        <v>293083</v>
      </c>
      <c r="W137" s="130">
        <v>266896</v>
      </c>
      <c r="X137" s="130">
        <v>270511</v>
      </c>
      <c r="Y137" s="130">
        <v>265762</v>
      </c>
      <c r="Z137" s="130">
        <v>245171</v>
      </c>
      <c r="AA137" s="130">
        <v>230439</v>
      </c>
      <c r="AB137" s="130">
        <v>243885</v>
      </c>
      <c r="AC137" s="130">
        <v>248592</v>
      </c>
      <c r="AD137" s="130">
        <v>229390</v>
      </c>
      <c r="AE137" s="130">
        <v>216727</v>
      </c>
      <c r="AF137" s="130">
        <v>219684.38</v>
      </c>
      <c r="AG137" s="130">
        <v>212178</v>
      </c>
      <c r="AH137" s="130">
        <v>213069</v>
      </c>
      <c r="AI137" s="130">
        <v>201032</v>
      </c>
      <c r="AJ137" s="130">
        <v>206630.84</v>
      </c>
      <c r="AK137" s="130">
        <v>205022</v>
      </c>
      <c r="AL137" s="130">
        <v>193092</v>
      </c>
      <c r="AM137" s="130">
        <v>190729</v>
      </c>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s="130" t="s">
        <v>3298</v>
      </c>
      <c r="B138" s="130">
        <v>0</v>
      </c>
      <c r="C138" s="130">
        <v>0</v>
      </c>
      <c r="D138" s="130">
        <v>445729.61</v>
      </c>
      <c r="E138" s="130">
        <v>444896</v>
      </c>
      <c r="F138" s="130">
        <v>386571</v>
      </c>
      <c r="G138" s="130">
        <v>450735</v>
      </c>
      <c r="H138" s="130">
        <v>480594.75</v>
      </c>
      <c r="I138" s="130">
        <v>507102</v>
      </c>
      <c r="J138" s="130">
        <v>460708</v>
      </c>
      <c r="K138" s="130">
        <v>432105</v>
      </c>
      <c r="L138" s="130">
        <v>438528.5</v>
      </c>
      <c r="M138" s="130">
        <v>452020</v>
      </c>
      <c r="N138" s="130">
        <v>410291</v>
      </c>
      <c r="O138" s="130">
        <v>409290</v>
      </c>
      <c r="P138" s="130">
        <v>418956.27</v>
      </c>
      <c r="Q138" s="130">
        <v>402775</v>
      </c>
      <c r="R138" s="130">
        <v>371898</v>
      </c>
      <c r="S138" s="130">
        <v>338327</v>
      </c>
      <c r="T138" s="130">
        <v>365530.79</v>
      </c>
      <c r="U138" s="130">
        <v>364453</v>
      </c>
      <c r="V138" s="130">
        <v>293083</v>
      </c>
      <c r="W138" s="130">
        <v>266896</v>
      </c>
      <c r="X138" s="130">
        <v>270511</v>
      </c>
      <c r="Y138" s="130">
        <v>265762</v>
      </c>
      <c r="Z138" s="130">
        <v>245171</v>
      </c>
      <c r="AA138" s="130">
        <v>230439</v>
      </c>
      <c r="AB138" s="130">
        <v>243885</v>
      </c>
      <c r="AC138" s="130">
        <v>248592</v>
      </c>
      <c r="AD138" s="130">
        <v>229390</v>
      </c>
      <c r="AE138" s="130">
        <v>216727</v>
      </c>
      <c r="AF138" s="130">
        <v>219684.38</v>
      </c>
      <c r="AG138" s="130">
        <v>212178</v>
      </c>
      <c r="AH138" s="130">
        <v>213069</v>
      </c>
      <c r="AI138" s="130">
        <v>201032</v>
      </c>
      <c r="AJ138" s="130">
        <v>206630.84</v>
      </c>
      <c r="AK138" s="130">
        <v>205022</v>
      </c>
      <c r="AL138" s="130">
        <v>193092</v>
      </c>
      <c r="AM138" s="130">
        <v>190729</v>
      </c>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s="130" t="s">
        <v>872</v>
      </c>
      <c r="B139" s="130">
        <v>83816</v>
      </c>
      <c r="C139" s="130">
        <v>70073</v>
      </c>
      <c r="D139" s="130">
        <v>74280.84</v>
      </c>
      <c r="E139" s="130">
        <v>75468</v>
      </c>
      <c r="F139" s="130">
        <v>71904</v>
      </c>
      <c r="G139" s="130">
        <v>91509</v>
      </c>
      <c r="H139" s="130">
        <v>89771.98</v>
      </c>
      <c r="I139" s="130">
        <v>89595</v>
      </c>
      <c r="J139" s="130">
        <v>90156</v>
      </c>
      <c r="K139" s="130">
        <v>86692</v>
      </c>
      <c r="L139" s="130">
        <v>84642.84</v>
      </c>
      <c r="M139" s="130">
        <v>76620</v>
      </c>
      <c r="N139" s="130">
        <v>74119</v>
      </c>
      <c r="O139" s="130">
        <v>76453</v>
      </c>
      <c r="P139" s="130">
        <v>64798.01</v>
      </c>
      <c r="Q139" s="130">
        <v>71034</v>
      </c>
      <c r="R139" s="130">
        <v>69643</v>
      </c>
      <c r="S139" s="130">
        <v>68284</v>
      </c>
      <c r="T139" s="130">
        <v>74031.960000000006</v>
      </c>
      <c r="U139" s="130">
        <v>64911</v>
      </c>
      <c r="V139" s="130">
        <v>55519</v>
      </c>
      <c r="W139" s="130">
        <v>53277</v>
      </c>
      <c r="X139" s="130">
        <v>68561</v>
      </c>
      <c r="Y139" s="130">
        <v>55492</v>
      </c>
      <c r="Z139" s="130">
        <v>49428</v>
      </c>
      <c r="AA139" s="130">
        <v>49588</v>
      </c>
      <c r="AB139" s="130">
        <v>59022</v>
      </c>
      <c r="AC139" s="130">
        <v>53106</v>
      </c>
      <c r="AD139" s="130">
        <v>52029</v>
      </c>
      <c r="AE139" s="130">
        <v>47124</v>
      </c>
      <c r="AF139" s="130">
        <v>56989.1</v>
      </c>
      <c r="AG139" s="130">
        <v>45996</v>
      </c>
      <c r="AH139" s="130">
        <v>46823</v>
      </c>
      <c r="AI139" s="130">
        <v>44157</v>
      </c>
      <c r="AJ139" s="130">
        <v>54269.47</v>
      </c>
      <c r="AK139" s="130">
        <v>46261</v>
      </c>
      <c r="AL139" s="130">
        <v>47239</v>
      </c>
      <c r="AM139" s="130">
        <v>49359</v>
      </c>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s="130" t="s">
        <v>873</v>
      </c>
      <c r="B140" s="130">
        <v>14131</v>
      </c>
      <c r="C140" s="130">
        <v>12588</v>
      </c>
      <c r="D140" s="130">
        <v>15757.89</v>
      </c>
      <c r="E140" s="130">
        <v>12340</v>
      </c>
      <c r="F140" s="130">
        <v>11370</v>
      </c>
      <c r="G140" s="130">
        <v>18692</v>
      </c>
      <c r="H140" s="130">
        <v>19855.009999999998</v>
      </c>
      <c r="I140" s="130">
        <v>20371</v>
      </c>
      <c r="J140" s="130">
        <v>18861</v>
      </c>
      <c r="K140" s="130">
        <v>18286</v>
      </c>
      <c r="L140" s="130">
        <v>18372.72</v>
      </c>
      <c r="M140" s="130">
        <v>17429</v>
      </c>
      <c r="N140" s="130">
        <v>14672</v>
      </c>
      <c r="O140" s="130">
        <v>16595</v>
      </c>
      <c r="P140" s="130">
        <v>14218.25</v>
      </c>
      <c r="Q140" s="130">
        <v>15374</v>
      </c>
      <c r="R140" s="130">
        <v>14190</v>
      </c>
      <c r="S140" s="130">
        <v>14900</v>
      </c>
      <c r="T140" s="130">
        <v>14751.93</v>
      </c>
      <c r="U140" s="130">
        <v>13994</v>
      </c>
      <c r="V140" s="130">
        <v>11500</v>
      </c>
      <c r="W140" s="130">
        <v>10737</v>
      </c>
      <c r="X140" s="130">
        <v>9293</v>
      </c>
      <c r="Y140" s="130">
        <v>10378</v>
      </c>
      <c r="Z140" s="130">
        <v>9048</v>
      </c>
      <c r="AA140" s="130">
        <v>10526</v>
      </c>
      <c r="AB140" s="130">
        <v>10218</v>
      </c>
      <c r="AC140" s="130">
        <v>10136</v>
      </c>
      <c r="AD140" s="130">
        <v>8945</v>
      </c>
      <c r="AE140" s="130">
        <v>8599</v>
      </c>
      <c r="AF140" s="130">
        <v>9487.25</v>
      </c>
      <c r="AG140" s="130">
        <v>7393</v>
      </c>
      <c r="AH140" s="130">
        <v>6745</v>
      </c>
      <c r="AI140" s="130">
        <v>7331</v>
      </c>
      <c r="AJ140" s="130">
        <v>8586.1200000000008</v>
      </c>
      <c r="AK140" s="130">
        <v>7353</v>
      </c>
      <c r="AL140" s="130">
        <v>8418</v>
      </c>
      <c r="AM140" s="130">
        <v>5521</v>
      </c>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s="130" t="s">
        <v>874</v>
      </c>
      <c r="B141" s="130">
        <v>69685</v>
      </c>
      <c r="C141" s="130">
        <v>57485</v>
      </c>
      <c r="D141" s="130">
        <v>58522.95</v>
      </c>
      <c r="E141" s="130">
        <v>63128</v>
      </c>
      <c r="F141" s="130">
        <v>60534</v>
      </c>
      <c r="G141" s="130">
        <v>72817</v>
      </c>
      <c r="H141" s="130">
        <v>69916.97</v>
      </c>
      <c r="I141" s="130">
        <v>69224</v>
      </c>
      <c r="J141" s="130">
        <v>71295</v>
      </c>
      <c r="K141" s="130">
        <v>68406</v>
      </c>
      <c r="L141" s="130">
        <v>66270.13</v>
      </c>
      <c r="M141" s="130">
        <v>59191</v>
      </c>
      <c r="N141" s="130">
        <v>59447</v>
      </c>
      <c r="O141" s="130">
        <v>59858</v>
      </c>
      <c r="P141" s="130">
        <v>50579.75</v>
      </c>
      <c r="Q141" s="130">
        <v>55660</v>
      </c>
      <c r="R141" s="130">
        <v>55453</v>
      </c>
      <c r="S141" s="130">
        <v>53384</v>
      </c>
      <c r="T141" s="130">
        <v>59280.03</v>
      </c>
      <c r="U141" s="130">
        <v>50917</v>
      </c>
      <c r="V141" s="130">
        <v>44019</v>
      </c>
      <c r="W141" s="130">
        <v>42540</v>
      </c>
      <c r="X141" s="130">
        <v>59268</v>
      </c>
      <c r="Y141" s="130">
        <v>45114</v>
      </c>
      <c r="Z141" s="130">
        <v>40380</v>
      </c>
      <c r="AA141" s="130">
        <v>39062</v>
      </c>
      <c r="AB141" s="130">
        <v>48804</v>
      </c>
      <c r="AC141" s="130">
        <v>42970</v>
      </c>
      <c r="AD141" s="130">
        <v>43084</v>
      </c>
      <c r="AE141" s="130">
        <v>38525</v>
      </c>
      <c r="AF141" s="130">
        <v>47501.85</v>
      </c>
      <c r="AG141" s="130">
        <v>38603</v>
      </c>
      <c r="AH141" s="130">
        <v>40078</v>
      </c>
      <c r="AI141" s="130">
        <v>36826</v>
      </c>
      <c r="AJ141" s="130">
        <v>45683.35</v>
      </c>
      <c r="AK141" s="130">
        <v>38908</v>
      </c>
      <c r="AL141" s="130">
        <v>38821</v>
      </c>
      <c r="AM141" s="130">
        <v>43838</v>
      </c>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s="130" t="s">
        <v>2450</v>
      </c>
      <c r="B142" s="130">
        <v>790332</v>
      </c>
      <c r="C142" s="130">
        <v>552117</v>
      </c>
      <c r="D142" s="130">
        <v>520010.45</v>
      </c>
      <c r="E142" s="130">
        <v>520364</v>
      </c>
      <c r="F142" s="130">
        <v>458475</v>
      </c>
      <c r="G142" s="130">
        <v>542244</v>
      </c>
      <c r="H142" s="130">
        <v>570366.73</v>
      </c>
      <c r="I142" s="130">
        <v>596697</v>
      </c>
      <c r="J142" s="130">
        <v>550864</v>
      </c>
      <c r="K142" s="130">
        <v>518797</v>
      </c>
      <c r="L142" s="130">
        <v>523171.35</v>
      </c>
      <c r="M142" s="130">
        <v>528640</v>
      </c>
      <c r="N142" s="130">
        <v>484410</v>
      </c>
      <c r="O142" s="130">
        <v>485743</v>
      </c>
      <c r="P142" s="130">
        <v>483754.28</v>
      </c>
      <c r="Q142" s="130">
        <v>473809</v>
      </c>
      <c r="R142" s="130">
        <v>441541</v>
      </c>
      <c r="S142" s="130">
        <v>406611</v>
      </c>
      <c r="T142" s="130">
        <v>439562.75</v>
      </c>
      <c r="U142" s="130">
        <v>429364</v>
      </c>
      <c r="V142" s="130">
        <v>348602</v>
      </c>
      <c r="W142" s="130">
        <v>320173</v>
      </c>
      <c r="X142" s="130">
        <v>339072</v>
      </c>
      <c r="Y142" s="130">
        <v>321254</v>
      </c>
      <c r="Z142" s="130">
        <v>294599</v>
      </c>
      <c r="AA142" s="130">
        <v>280027</v>
      </c>
      <c r="AB142" s="130">
        <v>302907</v>
      </c>
      <c r="AC142" s="130">
        <v>301698</v>
      </c>
      <c r="AD142" s="130">
        <v>281419</v>
      </c>
      <c r="AE142" s="130">
        <v>263851</v>
      </c>
      <c r="AF142" s="130">
        <v>276673.49</v>
      </c>
      <c r="AG142" s="130">
        <v>258174</v>
      </c>
      <c r="AH142" s="130">
        <v>259892</v>
      </c>
      <c r="AI142" s="130">
        <v>245189</v>
      </c>
      <c r="AJ142" s="130">
        <v>260900.31</v>
      </c>
      <c r="AK142" s="130">
        <v>251283</v>
      </c>
      <c r="AL142" s="130">
        <v>240331</v>
      </c>
      <c r="AM142" s="130">
        <v>240088</v>
      </c>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s="130" t="s">
        <v>2453</v>
      </c>
      <c r="B143" s="130">
        <v>352912</v>
      </c>
      <c r="C143" s="130">
        <v>83465</v>
      </c>
      <c r="D143" s="130">
        <v>83864.72</v>
      </c>
      <c r="E143" s="130">
        <v>77363</v>
      </c>
      <c r="F143" s="130">
        <v>24645</v>
      </c>
      <c r="G143" s="130">
        <v>62971</v>
      </c>
      <c r="H143" s="130">
        <v>74330.820000000007</v>
      </c>
      <c r="I143" s="130">
        <v>107818</v>
      </c>
      <c r="J143" s="130">
        <v>32183</v>
      </c>
      <c r="K143" s="130">
        <v>52003</v>
      </c>
      <c r="L143" s="130">
        <v>35592.300000000003</v>
      </c>
      <c r="M143" s="130">
        <v>89203</v>
      </c>
      <c r="N143" s="130">
        <v>50675</v>
      </c>
      <c r="O143" s="130">
        <v>61811</v>
      </c>
      <c r="P143" s="130">
        <v>40296.11</v>
      </c>
      <c r="Q143" s="130">
        <v>65414</v>
      </c>
      <c r="R143" s="130">
        <v>28600</v>
      </c>
      <c r="S143" s="130">
        <v>34451</v>
      </c>
      <c r="T143" s="130">
        <v>27246.720000000001</v>
      </c>
      <c r="U143" s="130">
        <v>72121</v>
      </c>
      <c r="V143" s="130">
        <v>50864</v>
      </c>
      <c r="W143" s="130">
        <v>54613</v>
      </c>
      <c r="X143" s="130">
        <v>32978</v>
      </c>
      <c r="Y143" s="130">
        <v>35008</v>
      </c>
      <c r="Z143" s="130">
        <v>35373</v>
      </c>
      <c r="AA143" s="130">
        <v>30401</v>
      </c>
      <c r="AB143" s="130">
        <v>14992</v>
      </c>
      <c r="AC143" s="130">
        <v>29060</v>
      </c>
      <c r="AD143" s="130">
        <v>46245</v>
      </c>
      <c r="AE143" s="130">
        <v>36239</v>
      </c>
      <c r="AF143" s="130">
        <v>-40.96</v>
      </c>
      <c r="AG143" s="130">
        <v>34682</v>
      </c>
      <c r="AH143" s="130">
        <v>30039</v>
      </c>
      <c r="AI143" s="130">
        <v>25023</v>
      </c>
      <c r="AJ143" s="130">
        <v>-12786.51</v>
      </c>
      <c r="AK143" s="130">
        <v>17108</v>
      </c>
      <c r="AL143" s="130">
        <v>17844</v>
      </c>
      <c r="AM143" s="130">
        <v>11443</v>
      </c>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s="130" t="s">
        <v>878</v>
      </c>
      <c r="B144" s="130">
        <v>3747</v>
      </c>
      <c r="C144" s="130">
        <v>5773</v>
      </c>
      <c r="D144" s="130">
        <v>4416.8599999999997</v>
      </c>
      <c r="E144" s="130">
        <v>4809</v>
      </c>
      <c r="F144" s="130">
        <v>5105</v>
      </c>
      <c r="G144" s="130">
        <v>6679</v>
      </c>
      <c r="H144" s="130">
        <v>4409.49</v>
      </c>
      <c r="I144" s="130">
        <v>4755</v>
      </c>
      <c r="J144" s="130">
        <v>4706</v>
      </c>
      <c r="K144" s="130">
        <v>6571</v>
      </c>
      <c r="L144" s="130">
        <v>4865.45</v>
      </c>
      <c r="M144" s="130">
        <v>4753</v>
      </c>
      <c r="N144" s="130">
        <v>4553</v>
      </c>
      <c r="O144" s="130">
        <v>6504</v>
      </c>
      <c r="P144" s="130">
        <v>4271.28</v>
      </c>
      <c r="Q144" s="130">
        <v>4446</v>
      </c>
      <c r="R144" s="130">
        <v>4430</v>
      </c>
      <c r="S144" s="130">
        <v>5819</v>
      </c>
      <c r="T144" s="130">
        <v>4847.2</v>
      </c>
      <c r="U144" s="130">
        <v>5038</v>
      </c>
      <c r="V144" s="130">
        <v>2833</v>
      </c>
      <c r="W144" s="130">
        <v>3022</v>
      </c>
      <c r="X144" s="130">
        <v>2179</v>
      </c>
      <c r="Y144" s="130">
        <v>1470</v>
      </c>
      <c r="Z144" s="130">
        <v>1564</v>
      </c>
      <c r="AA144" s="130">
        <v>1719</v>
      </c>
      <c r="AB144" s="130">
        <v>1790</v>
      </c>
      <c r="AC144" s="130">
        <v>1780</v>
      </c>
      <c r="AD144" s="130">
        <v>1900</v>
      </c>
      <c r="AE144" s="130">
        <v>2140</v>
      </c>
      <c r="AF144" s="130">
        <v>2306.7800000000002</v>
      </c>
      <c r="AG144" s="130">
        <v>2711</v>
      </c>
      <c r="AH144" s="130">
        <v>3070</v>
      </c>
      <c r="AI144" s="130">
        <v>3195</v>
      </c>
      <c r="AJ144" s="130">
        <v>3450.98</v>
      </c>
      <c r="AK144" s="130">
        <v>3697</v>
      </c>
      <c r="AL144" s="130">
        <v>4727</v>
      </c>
      <c r="AM144" s="130">
        <v>4812</v>
      </c>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s="130" t="s">
        <v>879</v>
      </c>
      <c r="B145" s="130">
        <v>72361</v>
      </c>
      <c r="C145" s="130">
        <v>15608</v>
      </c>
      <c r="D145" s="130">
        <v>12969.93</v>
      </c>
      <c r="E145" s="130">
        <v>13694</v>
      </c>
      <c r="F145" s="130">
        <v>3709</v>
      </c>
      <c r="G145" s="130">
        <v>10609</v>
      </c>
      <c r="H145" s="130">
        <v>13046.03</v>
      </c>
      <c r="I145" s="130">
        <v>19745</v>
      </c>
      <c r="J145" s="130">
        <v>4396</v>
      </c>
      <c r="K145" s="130">
        <v>8283</v>
      </c>
      <c r="L145" s="130">
        <v>4946.08</v>
      </c>
      <c r="M145" s="130">
        <v>14808</v>
      </c>
      <c r="N145" s="130">
        <v>8458</v>
      </c>
      <c r="O145" s="130">
        <v>11276</v>
      </c>
      <c r="P145" s="130">
        <v>5457.8</v>
      </c>
      <c r="Q145" s="130">
        <v>10422</v>
      </c>
      <c r="R145" s="130">
        <v>3394</v>
      </c>
      <c r="S145" s="130">
        <v>4838</v>
      </c>
      <c r="T145" s="130">
        <v>730.9</v>
      </c>
      <c r="U145" s="130">
        <v>13923</v>
      </c>
      <c r="V145" s="130">
        <v>9739</v>
      </c>
      <c r="W145" s="130">
        <v>11247</v>
      </c>
      <c r="X145" s="130">
        <v>5509</v>
      </c>
      <c r="Y145" s="130">
        <v>6748</v>
      </c>
      <c r="Z145" s="130">
        <v>7250</v>
      </c>
      <c r="AA145" s="130">
        <v>5683</v>
      </c>
      <c r="AB145" s="130">
        <v>1805</v>
      </c>
      <c r="AC145" s="130">
        <v>5321</v>
      </c>
      <c r="AD145" s="130">
        <v>8907</v>
      </c>
      <c r="AE145" s="130">
        <v>7496</v>
      </c>
      <c r="AF145" s="130">
        <v>-884.39</v>
      </c>
      <c r="AG145" s="130">
        <v>4940</v>
      </c>
      <c r="AH145" s="130">
        <v>7173</v>
      </c>
      <c r="AI145" s="130">
        <v>5507</v>
      </c>
      <c r="AJ145" s="130">
        <v>588.58000000000004</v>
      </c>
      <c r="AK145" s="130">
        <v>4314</v>
      </c>
      <c r="AL145" s="130">
        <v>55</v>
      </c>
      <c r="AM145" s="130">
        <v>4032</v>
      </c>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s="130" t="s">
        <v>2454</v>
      </c>
      <c r="B146" s="130">
        <v>276804</v>
      </c>
      <c r="C146" s="130">
        <v>62084</v>
      </c>
      <c r="D146" s="130">
        <v>66477.929999999993</v>
      </c>
      <c r="E146" s="130">
        <v>58860</v>
      </c>
      <c r="F146" s="130">
        <v>15831</v>
      </c>
      <c r="G146" s="130">
        <v>45683</v>
      </c>
      <c r="H146" s="130">
        <v>56875.31</v>
      </c>
      <c r="I146" s="130">
        <v>83318</v>
      </c>
      <c r="J146" s="130">
        <v>23081</v>
      </c>
      <c r="K146" s="130">
        <v>37149</v>
      </c>
      <c r="L146" s="130">
        <v>25780.78</v>
      </c>
      <c r="M146" s="130">
        <v>69642</v>
      </c>
      <c r="N146" s="130">
        <v>37664</v>
      </c>
      <c r="O146" s="130">
        <v>44031</v>
      </c>
      <c r="P146" s="130">
        <v>30567.03</v>
      </c>
      <c r="Q146" s="130">
        <v>50546</v>
      </c>
      <c r="R146" s="130">
        <v>20776</v>
      </c>
      <c r="S146" s="130">
        <v>23794</v>
      </c>
      <c r="T146" s="130">
        <v>21668.63</v>
      </c>
      <c r="U146" s="130">
        <v>53160</v>
      </c>
      <c r="V146" s="130">
        <v>38292</v>
      </c>
      <c r="W146" s="130">
        <v>40344</v>
      </c>
      <c r="X146" s="130">
        <v>25290</v>
      </c>
      <c r="Y146" s="130">
        <v>26790</v>
      </c>
      <c r="Z146" s="130">
        <v>26559</v>
      </c>
      <c r="AA146" s="130">
        <v>22999</v>
      </c>
      <c r="AB146" s="130">
        <v>11397</v>
      </c>
      <c r="AC146" s="130">
        <v>21959</v>
      </c>
      <c r="AD146" s="130">
        <v>35438</v>
      </c>
      <c r="AE146" s="130">
        <v>26603</v>
      </c>
      <c r="AF146" s="130">
        <v>-1463.36</v>
      </c>
      <c r="AG146" s="130">
        <v>27031</v>
      </c>
      <c r="AH146" s="130">
        <v>19796</v>
      </c>
      <c r="AI146" s="130">
        <v>16321</v>
      </c>
      <c r="AJ146" s="130">
        <v>-16826.07</v>
      </c>
      <c r="AK146" s="130">
        <v>9097</v>
      </c>
      <c r="AL146" s="130">
        <v>13062</v>
      </c>
      <c r="AM146" s="130">
        <v>2599</v>
      </c>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s="130" t="s">
        <v>2455</v>
      </c>
      <c r="B147" s="130">
        <v>276804</v>
      </c>
      <c r="C147" s="130">
        <v>62084</v>
      </c>
      <c r="D147" s="130">
        <v>66477.929999999993</v>
      </c>
      <c r="E147" s="130">
        <v>58860</v>
      </c>
      <c r="F147" s="130">
        <v>15831</v>
      </c>
      <c r="G147" s="130">
        <v>45683</v>
      </c>
      <c r="H147" s="130">
        <v>56875.31</v>
      </c>
      <c r="I147" s="130">
        <v>83318</v>
      </c>
      <c r="J147" s="130">
        <v>23081</v>
      </c>
      <c r="K147" s="130">
        <v>37149</v>
      </c>
      <c r="L147" s="130">
        <v>25780.78</v>
      </c>
      <c r="M147" s="130">
        <v>69642</v>
      </c>
      <c r="N147" s="130">
        <v>37664</v>
      </c>
      <c r="O147" s="130">
        <v>44031</v>
      </c>
      <c r="P147" s="130">
        <v>30567.03</v>
      </c>
      <c r="Q147" s="130">
        <v>50546</v>
      </c>
      <c r="R147" s="130">
        <v>20776</v>
      </c>
      <c r="S147" s="130">
        <v>23794</v>
      </c>
      <c r="T147" s="130">
        <v>21668.63</v>
      </c>
      <c r="U147" s="130">
        <v>53160</v>
      </c>
      <c r="V147" s="130">
        <v>38292</v>
      </c>
      <c r="W147" s="130">
        <v>40344</v>
      </c>
      <c r="X147" s="130">
        <v>25290</v>
      </c>
      <c r="Y147" s="130">
        <v>26790</v>
      </c>
      <c r="Z147" s="130">
        <v>26559</v>
      </c>
      <c r="AA147" s="130">
        <v>22999</v>
      </c>
      <c r="AB147" s="130">
        <v>11397</v>
      </c>
      <c r="AC147" s="130">
        <v>21959</v>
      </c>
      <c r="AD147" s="130">
        <v>35438</v>
      </c>
      <c r="AE147" s="130">
        <v>26603</v>
      </c>
      <c r="AF147" s="130">
        <v>-1463.36</v>
      </c>
      <c r="AG147" s="130">
        <v>27031</v>
      </c>
      <c r="AH147" s="130">
        <v>19796</v>
      </c>
      <c r="AI147" s="130">
        <v>16321</v>
      </c>
      <c r="AJ147" s="130">
        <v>-16826.07</v>
      </c>
      <c r="AK147" s="130">
        <v>9097</v>
      </c>
      <c r="AL147" s="130">
        <v>13062</v>
      </c>
      <c r="AM147" s="130">
        <v>2599</v>
      </c>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s="130" t="s">
        <v>2456</v>
      </c>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s="130" t="s">
        <v>2457</v>
      </c>
      <c r="B149" s="130">
        <v>276804</v>
      </c>
      <c r="C149" s="130">
        <v>62084</v>
      </c>
      <c r="D149" s="130">
        <v>66477.929999999993</v>
      </c>
      <c r="E149" s="130">
        <v>58860</v>
      </c>
      <c r="F149" s="130">
        <v>15831</v>
      </c>
      <c r="G149" s="130">
        <v>45683</v>
      </c>
      <c r="H149" s="130">
        <v>56875.31</v>
      </c>
      <c r="I149" s="130">
        <v>83318</v>
      </c>
      <c r="J149" s="130">
        <v>23081</v>
      </c>
      <c r="K149" s="130">
        <v>37149</v>
      </c>
      <c r="L149" s="130">
        <v>25780.78</v>
      </c>
      <c r="M149" s="130">
        <v>69642</v>
      </c>
      <c r="N149" s="130">
        <v>37664</v>
      </c>
      <c r="O149" s="130">
        <v>44031</v>
      </c>
      <c r="P149" s="130">
        <v>30567.03</v>
      </c>
      <c r="Q149" s="130">
        <v>50546</v>
      </c>
      <c r="R149" s="130">
        <v>20776</v>
      </c>
      <c r="S149" s="130">
        <v>23794</v>
      </c>
      <c r="T149" s="130">
        <v>21668.63</v>
      </c>
      <c r="U149" s="130">
        <v>53160</v>
      </c>
      <c r="V149" s="130">
        <v>38292</v>
      </c>
      <c r="W149" s="130">
        <v>40344</v>
      </c>
      <c r="X149" s="130">
        <v>25290</v>
      </c>
      <c r="Y149" s="130">
        <v>26790</v>
      </c>
      <c r="Z149" s="130">
        <v>26559</v>
      </c>
      <c r="AA149" s="130">
        <v>22999</v>
      </c>
      <c r="AB149" s="130">
        <v>11397</v>
      </c>
      <c r="AC149" s="130">
        <v>21959</v>
      </c>
      <c r="AD149" s="130">
        <v>35438</v>
      </c>
      <c r="AE149" s="130">
        <v>26603</v>
      </c>
      <c r="AF149" s="130">
        <v>-1463.36</v>
      </c>
      <c r="AG149" s="130">
        <v>27031</v>
      </c>
      <c r="AH149" s="130">
        <v>19796</v>
      </c>
      <c r="AI149" s="130">
        <v>16321</v>
      </c>
      <c r="AJ149" s="130">
        <v>-16826.07</v>
      </c>
      <c r="AK149" s="130">
        <v>9097</v>
      </c>
      <c r="AL149" s="130">
        <v>13062</v>
      </c>
      <c r="AM149" s="130">
        <v>2599</v>
      </c>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s="130" t="s">
        <v>2458</v>
      </c>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s="130" t="s">
        <v>2462</v>
      </c>
      <c r="B151" s="130">
        <v>0</v>
      </c>
      <c r="C151" s="130">
        <v>0</v>
      </c>
      <c r="D151" s="130">
        <v>0.53</v>
      </c>
      <c r="E151" s="130">
        <v>-37.67</v>
      </c>
      <c r="F151" s="130">
        <v>-113</v>
      </c>
      <c r="G151" s="130">
        <v>0</v>
      </c>
      <c r="H151" s="130">
        <v>1152.6199999999999</v>
      </c>
      <c r="I151" s="130">
        <v>169</v>
      </c>
      <c r="J151" s="130">
        <v>507</v>
      </c>
      <c r="K151" s="130">
        <v>0</v>
      </c>
      <c r="L151" s="130">
        <v>0</v>
      </c>
      <c r="M151" s="130">
        <v>0</v>
      </c>
      <c r="N151" s="130">
        <v>0</v>
      </c>
      <c r="O151" s="130">
        <v>0</v>
      </c>
      <c r="P151" s="130">
        <v>0.04</v>
      </c>
      <c r="Q151" s="130">
        <v>466.33</v>
      </c>
      <c r="R151" s="130">
        <v>0</v>
      </c>
      <c r="S151" s="130">
        <v>1399</v>
      </c>
      <c r="T151" s="130">
        <v>0</v>
      </c>
      <c r="U151" s="130">
        <v>0</v>
      </c>
      <c r="V151" s="130">
        <v>0</v>
      </c>
      <c r="W151" s="130">
        <v>0</v>
      </c>
      <c r="X151" s="130">
        <v>0</v>
      </c>
      <c r="Y151" s="130">
        <v>0</v>
      </c>
      <c r="Z151" s="130">
        <v>0</v>
      </c>
      <c r="AA151" s="130">
        <v>0</v>
      </c>
      <c r="AB151" s="130">
        <v>0</v>
      </c>
      <c r="AC151" s="130">
        <v>15.67</v>
      </c>
      <c r="AD151" s="130">
        <v>0</v>
      </c>
      <c r="AE151" s="130">
        <v>47</v>
      </c>
      <c r="AF151" s="130">
        <v>0</v>
      </c>
      <c r="AG151" s="130">
        <v>0</v>
      </c>
      <c r="AH151" s="130">
        <v>0</v>
      </c>
      <c r="AI151" s="130">
        <v>0</v>
      </c>
      <c r="AJ151" s="130">
        <v>0</v>
      </c>
      <c r="AK151" s="130">
        <v>0</v>
      </c>
      <c r="AL151" s="130">
        <v>0</v>
      </c>
      <c r="AM151" s="130">
        <v>0</v>
      </c>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s="130" t="s">
        <v>2463</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s="130" t="s">
        <v>2465</v>
      </c>
      <c r="B153" s="130">
        <v>0</v>
      </c>
      <c r="C153" s="130">
        <v>0</v>
      </c>
      <c r="D153" s="130">
        <v>-0.19</v>
      </c>
      <c r="E153" s="130">
        <v>250</v>
      </c>
      <c r="F153" s="130">
        <v>750</v>
      </c>
      <c r="G153" s="130">
        <v>0</v>
      </c>
      <c r="H153" s="130">
        <v>-5778.13</v>
      </c>
      <c r="I153" s="130">
        <v>-853.33</v>
      </c>
      <c r="J153" s="130">
        <v>-2560</v>
      </c>
      <c r="K153" s="130">
        <v>0</v>
      </c>
      <c r="L153" s="130">
        <v>0</v>
      </c>
      <c r="M153" s="130">
        <v>0</v>
      </c>
      <c r="N153" s="130">
        <v>0</v>
      </c>
      <c r="O153" s="130">
        <v>0</v>
      </c>
      <c r="P153" s="130">
        <v>-0.14000000000000001</v>
      </c>
      <c r="Q153" s="130">
        <v>-2332.33</v>
      </c>
      <c r="R153" s="130">
        <v>0</v>
      </c>
      <c r="S153" s="130">
        <v>-6997</v>
      </c>
      <c r="T153" s="130">
        <v>0</v>
      </c>
      <c r="U153" s="130">
        <v>0</v>
      </c>
      <c r="V153" s="130">
        <v>0</v>
      </c>
      <c r="W153" s="130">
        <v>0</v>
      </c>
      <c r="X153" s="130">
        <v>0</v>
      </c>
      <c r="Y153" s="130">
        <v>0</v>
      </c>
      <c r="Z153" s="130">
        <v>0</v>
      </c>
      <c r="AA153" s="130">
        <v>0</v>
      </c>
      <c r="AB153" s="130">
        <v>0</v>
      </c>
      <c r="AC153" s="130">
        <v>-78.67</v>
      </c>
      <c r="AD153" s="130">
        <v>0</v>
      </c>
      <c r="AE153" s="130">
        <v>-236</v>
      </c>
      <c r="AF153" s="130">
        <v>0</v>
      </c>
      <c r="AG153" s="130">
        <v>0</v>
      </c>
      <c r="AH153" s="130">
        <v>0</v>
      </c>
      <c r="AI153" s="130">
        <v>0</v>
      </c>
      <c r="AJ153" s="130">
        <v>0</v>
      </c>
      <c r="AK153" s="130">
        <v>0</v>
      </c>
      <c r="AL153" s="130">
        <v>0</v>
      </c>
      <c r="AM153" s="130">
        <v>0</v>
      </c>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s="130" t="s">
        <v>2466</v>
      </c>
      <c r="B154" s="130">
        <v>0</v>
      </c>
      <c r="C154" s="130">
        <v>0</v>
      </c>
      <c r="D154" s="130">
        <v>0.34</v>
      </c>
      <c r="E154" s="130">
        <v>212.33</v>
      </c>
      <c r="F154" s="130">
        <v>637</v>
      </c>
      <c r="G154" s="130">
        <v>0</v>
      </c>
      <c r="H154" s="130">
        <v>-4625.51</v>
      </c>
      <c r="I154" s="130">
        <v>-684.33</v>
      </c>
      <c r="J154" s="130">
        <v>-2053</v>
      </c>
      <c r="K154" s="130">
        <v>0</v>
      </c>
      <c r="L154" s="130">
        <v>0</v>
      </c>
      <c r="M154" s="130">
        <v>0</v>
      </c>
      <c r="N154" s="130">
        <v>0</v>
      </c>
      <c r="O154" s="130">
        <v>0</v>
      </c>
      <c r="P154" s="130">
        <v>-0.1</v>
      </c>
      <c r="Q154" s="130">
        <v>-1866</v>
      </c>
      <c r="R154" s="130">
        <v>0</v>
      </c>
      <c r="S154" s="130">
        <v>-5598</v>
      </c>
      <c r="T154" s="130">
        <v>0</v>
      </c>
      <c r="U154" s="130">
        <v>0</v>
      </c>
      <c r="V154" s="130">
        <v>0</v>
      </c>
      <c r="W154" s="130">
        <v>0</v>
      </c>
      <c r="X154" s="130">
        <v>0</v>
      </c>
      <c r="Y154" s="130">
        <v>0</v>
      </c>
      <c r="Z154" s="130">
        <v>0</v>
      </c>
      <c r="AA154" s="130">
        <v>0</v>
      </c>
      <c r="AB154" s="130">
        <v>0</v>
      </c>
      <c r="AC154" s="130">
        <v>-63</v>
      </c>
      <c r="AD154" s="130">
        <v>0</v>
      </c>
      <c r="AE154" s="130">
        <v>-189</v>
      </c>
      <c r="AF154" s="130">
        <v>0</v>
      </c>
      <c r="AG154" s="130">
        <v>0</v>
      </c>
      <c r="AH154" s="130">
        <v>0</v>
      </c>
      <c r="AI154" s="130">
        <v>0</v>
      </c>
      <c r="AJ154" s="130">
        <v>0</v>
      </c>
      <c r="AK154" s="130">
        <v>0</v>
      </c>
      <c r="AL154" s="130">
        <v>0</v>
      </c>
      <c r="AM154" s="130">
        <v>0</v>
      </c>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s="130" t="s">
        <v>2467</v>
      </c>
      <c r="B155" s="130">
        <v>276804</v>
      </c>
      <c r="C155" s="130">
        <v>62084</v>
      </c>
      <c r="D155" s="130">
        <v>66478.27</v>
      </c>
      <c r="E155" s="130">
        <v>58860</v>
      </c>
      <c r="F155" s="130">
        <v>16468</v>
      </c>
      <c r="G155" s="130">
        <v>45683</v>
      </c>
      <c r="H155" s="130">
        <v>52249.8</v>
      </c>
      <c r="I155" s="130">
        <v>83318</v>
      </c>
      <c r="J155" s="130">
        <v>21028</v>
      </c>
      <c r="K155" s="130">
        <v>37149</v>
      </c>
      <c r="L155" s="130">
        <v>25780.78</v>
      </c>
      <c r="M155" s="130">
        <v>69642</v>
      </c>
      <c r="N155" s="130">
        <v>37664</v>
      </c>
      <c r="O155" s="130">
        <v>44031</v>
      </c>
      <c r="P155" s="130">
        <v>30566.93</v>
      </c>
      <c r="Q155" s="130">
        <v>50546</v>
      </c>
      <c r="R155" s="130">
        <v>20776</v>
      </c>
      <c r="S155" s="130">
        <v>18196</v>
      </c>
      <c r="T155" s="130">
        <v>21668.63</v>
      </c>
      <c r="U155" s="130">
        <v>53160</v>
      </c>
      <c r="V155" s="130">
        <v>38292</v>
      </c>
      <c r="W155" s="130">
        <v>40344</v>
      </c>
      <c r="X155" s="130">
        <v>25290</v>
      </c>
      <c r="Y155" s="130">
        <v>26790</v>
      </c>
      <c r="Z155" s="130">
        <v>26559</v>
      </c>
      <c r="AA155" s="130">
        <v>22999</v>
      </c>
      <c r="AB155" s="130">
        <v>11397</v>
      </c>
      <c r="AC155" s="130">
        <v>21959</v>
      </c>
      <c r="AD155" s="130">
        <v>35438</v>
      </c>
      <c r="AE155" s="130">
        <v>26414</v>
      </c>
      <c r="AF155" s="130">
        <v>-1463.36</v>
      </c>
      <c r="AG155" s="130">
        <v>27031</v>
      </c>
      <c r="AH155" s="130">
        <v>19796</v>
      </c>
      <c r="AI155" s="130">
        <v>16321</v>
      </c>
      <c r="AJ155" s="130">
        <v>-16826.07</v>
      </c>
      <c r="AK155" s="130">
        <v>9097</v>
      </c>
      <c r="AL155" s="130">
        <v>13062</v>
      </c>
      <c r="AM155" s="130">
        <v>2599</v>
      </c>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s="130" t="s">
        <v>2468</v>
      </c>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s="130" t="s">
        <v>3277</v>
      </c>
      <c r="B157" s="130">
        <v>275703</v>
      </c>
      <c r="C157" s="130">
        <v>61812</v>
      </c>
      <c r="D157" s="130">
        <v>66256.759999999995</v>
      </c>
      <c r="E157" s="130">
        <v>58680</v>
      </c>
      <c r="F157" s="130">
        <v>15798</v>
      </c>
      <c r="G157" s="130">
        <v>45543</v>
      </c>
      <c r="H157" s="130">
        <v>56745.42</v>
      </c>
      <c r="I157" s="130">
        <v>83071</v>
      </c>
      <c r="J157" s="130">
        <v>22978</v>
      </c>
      <c r="K157" s="130">
        <v>37028</v>
      </c>
      <c r="L157" s="130">
        <v>25711.77</v>
      </c>
      <c r="M157" s="130">
        <v>69446</v>
      </c>
      <c r="N157" s="130">
        <v>37497</v>
      </c>
      <c r="O157" s="130">
        <v>43829</v>
      </c>
      <c r="P157" s="130">
        <v>30474.79</v>
      </c>
      <c r="Q157" s="130">
        <v>50400</v>
      </c>
      <c r="R157" s="130">
        <v>20690</v>
      </c>
      <c r="S157" s="130">
        <v>23711</v>
      </c>
      <c r="T157" s="130">
        <v>21575.89</v>
      </c>
      <c r="U157" s="130">
        <v>53045</v>
      </c>
      <c r="V157" s="130">
        <v>38187</v>
      </c>
      <c r="W157" s="130">
        <v>40266</v>
      </c>
      <c r="X157" s="130">
        <v>25266</v>
      </c>
      <c r="Y157" s="130">
        <v>26754</v>
      </c>
      <c r="Z157" s="130">
        <v>26504</v>
      </c>
      <c r="AA157" s="130">
        <v>22968</v>
      </c>
      <c r="AB157" s="130">
        <v>11404</v>
      </c>
      <c r="AC157" s="130">
        <v>21758</v>
      </c>
      <c r="AD157" s="130">
        <v>34737</v>
      </c>
      <c r="AE157" s="130">
        <v>26499</v>
      </c>
      <c r="AF157" s="130">
        <v>-1115.53</v>
      </c>
      <c r="AG157" s="130">
        <v>26582</v>
      </c>
      <c r="AH157" s="130">
        <v>19340</v>
      </c>
      <c r="AI157" s="130">
        <v>16332</v>
      </c>
      <c r="AJ157" s="130">
        <v>-15792.06</v>
      </c>
      <c r="AK157" s="130">
        <v>9222</v>
      </c>
      <c r="AL157" s="130">
        <v>12714</v>
      </c>
      <c r="AM157" s="130">
        <v>2893</v>
      </c>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s="130" t="s">
        <v>3280</v>
      </c>
      <c r="B158" s="130">
        <v>1101</v>
      </c>
      <c r="C158" s="130">
        <v>272</v>
      </c>
      <c r="D158" s="130">
        <v>221.17</v>
      </c>
      <c r="E158" s="130">
        <v>180</v>
      </c>
      <c r="F158" s="130">
        <v>33</v>
      </c>
      <c r="G158" s="130">
        <v>140</v>
      </c>
      <c r="H158" s="130">
        <v>129.88999999999999</v>
      </c>
      <c r="I158" s="130">
        <v>247</v>
      </c>
      <c r="J158" s="130">
        <v>103</v>
      </c>
      <c r="K158" s="130">
        <v>121</v>
      </c>
      <c r="L158" s="130">
        <v>69.010000000000005</v>
      </c>
      <c r="M158" s="130">
        <v>196</v>
      </c>
      <c r="N158" s="130">
        <v>167</v>
      </c>
      <c r="O158" s="130">
        <v>202</v>
      </c>
      <c r="P158" s="130">
        <v>92.24</v>
      </c>
      <c r="Q158" s="130">
        <v>146</v>
      </c>
      <c r="R158" s="130">
        <v>86</v>
      </c>
      <c r="S158" s="130">
        <v>83</v>
      </c>
      <c r="T158" s="130">
        <v>92.74</v>
      </c>
      <c r="U158" s="130">
        <v>115</v>
      </c>
      <c r="V158" s="130">
        <v>105</v>
      </c>
      <c r="W158" s="130">
        <v>78</v>
      </c>
      <c r="X158" s="130">
        <v>24</v>
      </c>
      <c r="Y158" s="130">
        <v>36</v>
      </c>
      <c r="Z158" s="130">
        <v>55</v>
      </c>
      <c r="AA158" s="130">
        <v>31</v>
      </c>
      <c r="AB158" s="130">
        <v>-7</v>
      </c>
      <c r="AC158" s="130">
        <v>201</v>
      </c>
      <c r="AD158" s="130">
        <v>701</v>
      </c>
      <c r="AE158" s="130">
        <v>104</v>
      </c>
      <c r="AF158" s="130">
        <v>-347.83</v>
      </c>
      <c r="AG158" s="130">
        <v>449</v>
      </c>
      <c r="AH158" s="130">
        <v>456</v>
      </c>
      <c r="AI158" s="130">
        <v>-11</v>
      </c>
      <c r="AJ158" s="130">
        <v>-1034.01</v>
      </c>
      <c r="AK158" s="130">
        <v>-125</v>
      </c>
      <c r="AL158" s="130">
        <v>348</v>
      </c>
      <c r="AM158" s="130">
        <v>-294</v>
      </c>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s="130" t="s">
        <v>2469</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s="130" t="s">
        <v>3281</v>
      </c>
      <c r="B160" s="130">
        <v>275703</v>
      </c>
      <c r="C160" s="130">
        <v>61812</v>
      </c>
      <c r="D160" s="130">
        <v>66256.97</v>
      </c>
      <c r="E160" s="130">
        <v>58680</v>
      </c>
      <c r="F160" s="130">
        <v>16468</v>
      </c>
      <c r="G160" s="130">
        <v>45543</v>
      </c>
      <c r="H160" s="130">
        <v>52132.71</v>
      </c>
      <c r="I160" s="130">
        <v>83071</v>
      </c>
      <c r="J160" s="130">
        <v>20939</v>
      </c>
      <c r="K160" s="130">
        <v>37028</v>
      </c>
      <c r="L160" s="130">
        <v>25711.77</v>
      </c>
      <c r="M160" s="130">
        <v>69446</v>
      </c>
      <c r="N160" s="130">
        <v>37497</v>
      </c>
      <c r="O160" s="130">
        <v>43829</v>
      </c>
      <c r="P160" s="130">
        <v>30474.31</v>
      </c>
      <c r="Q160" s="130">
        <v>50400</v>
      </c>
      <c r="R160" s="130">
        <v>20690</v>
      </c>
      <c r="S160" s="130">
        <v>18125</v>
      </c>
      <c r="T160" s="130">
        <v>21575.89</v>
      </c>
      <c r="U160" s="130">
        <v>53045</v>
      </c>
      <c r="V160" s="130">
        <v>38187</v>
      </c>
      <c r="W160" s="130">
        <v>40266</v>
      </c>
      <c r="X160" s="130">
        <v>25266</v>
      </c>
      <c r="Y160" s="130">
        <v>26754</v>
      </c>
      <c r="Z160" s="130">
        <v>26504</v>
      </c>
      <c r="AA160" s="130">
        <v>22968</v>
      </c>
      <c r="AB160" s="130">
        <v>11404</v>
      </c>
      <c r="AC160" s="130">
        <v>21758</v>
      </c>
      <c r="AD160" s="130">
        <v>34737</v>
      </c>
      <c r="AE160" s="130">
        <v>26230</v>
      </c>
      <c r="AF160" s="130">
        <v>-1115.53</v>
      </c>
      <c r="AG160" s="130">
        <v>26582</v>
      </c>
      <c r="AH160" s="130">
        <v>19340</v>
      </c>
      <c r="AI160" s="130">
        <v>16332</v>
      </c>
      <c r="AJ160" s="130">
        <v>-15792.06</v>
      </c>
      <c r="AK160" s="130">
        <v>9222</v>
      </c>
      <c r="AL160" s="130">
        <v>12714</v>
      </c>
      <c r="AM160" s="130">
        <v>2893</v>
      </c>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s="130" t="s">
        <v>3282</v>
      </c>
      <c r="B161" s="130">
        <v>1101</v>
      </c>
      <c r="C161" s="130">
        <v>272</v>
      </c>
      <c r="D161" s="130">
        <v>221.3</v>
      </c>
      <c r="E161" s="130">
        <v>180</v>
      </c>
      <c r="F161" s="130">
        <v>0</v>
      </c>
      <c r="G161" s="130">
        <v>140</v>
      </c>
      <c r="H161" s="130">
        <v>117.09</v>
      </c>
      <c r="I161" s="130">
        <v>247</v>
      </c>
      <c r="J161" s="130">
        <v>89</v>
      </c>
      <c r="K161" s="130">
        <v>121</v>
      </c>
      <c r="L161" s="130">
        <v>69.010000000000005</v>
      </c>
      <c r="M161" s="130">
        <v>196</v>
      </c>
      <c r="N161" s="130">
        <v>167</v>
      </c>
      <c r="O161" s="130">
        <v>202</v>
      </c>
      <c r="P161" s="130">
        <v>92.62</v>
      </c>
      <c r="Q161" s="130">
        <v>146</v>
      </c>
      <c r="R161" s="130">
        <v>86</v>
      </c>
      <c r="S161" s="130">
        <v>71</v>
      </c>
      <c r="T161" s="130">
        <v>92.74</v>
      </c>
      <c r="U161" s="130">
        <v>115</v>
      </c>
      <c r="V161" s="130">
        <v>105</v>
      </c>
      <c r="W161" s="130">
        <v>78</v>
      </c>
      <c r="X161" s="130">
        <v>24</v>
      </c>
      <c r="Y161" s="130">
        <v>36</v>
      </c>
      <c r="Z161" s="130">
        <v>55</v>
      </c>
      <c r="AA161" s="130">
        <v>31</v>
      </c>
      <c r="AB161" s="130">
        <v>-7</v>
      </c>
      <c r="AC161" s="130">
        <v>201</v>
      </c>
      <c r="AD161" s="130">
        <v>701</v>
      </c>
      <c r="AE161" s="130">
        <v>184</v>
      </c>
      <c r="AF161" s="130">
        <v>-347.83</v>
      </c>
      <c r="AG161" s="130">
        <v>449</v>
      </c>
      <c r="AH161" s="130">
        <v>456</v>
      </c>
      <c r="AI161" s="130">
        <v>-11</v>
      </c>
      <c r="AJ161" s="130">
        <v>-1034.01</v>
      </c>
      <c r="AK161" s="130">
        <v>-125</v>
      </c>
      <c r="AL161" s="130">
        <v>348</v>
      </c>
      <c r="AM161" s="130">
        <v>-294</v>
      </c>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s="130" t="s">
        <v>2470</v>
      </c>
      <c r="B162" s="130">
        <v>0.48313</v>
      </c>
      <c r="C162" s="130">
        <v>0.10832</v>
      </c>
      <c r="D162" s="130">
        <v>0.11642</v>
      </c>
      <c r="E162" s="130">
        <v>0.1</v>
      </c>
      <c r="F162" s="130">
        <v>0.03</v>
      </c>
      <c r="G162" s="130">
        <v>0.08</v>
      </c>
      <c r="H162" s="130">
        <v>0.10016</v>
      </c>
      <c r="I162" s="130">
        <v>0.15</v>
      </c>
      <c r="J162" s="130">
        <v>0.04</v>
      </c>
      <c r="K162" s="130">
        <v>0.06</v>
      </c>
      <c r="L162" s="130">
        <v>0.05</v>
      </c>
      <c r="M162" s="130">
        <v>0.12</v>
      </c>
      <c r="N162" s="130">
        <v>7.0000000000000007E-2</v>
      </c>
      <c r="O162" s="130">
        <v>0.08</v>
      </c>
      <c r="P162" s="130">
        <v>0.05</v>
      </c>
      <c r="Q162" s="130">
        <v>0.09</v>
      </c>
      <c r="R162" s="130">
        <v>0.04</v>
      </c>
      <c r="S162" s="130">
        <v>0.04</v>
      </c>
      <c r="T162" s="130">
        <v>0.04</v>
      </c>
      <c r="U162" s="130">
        <v>0.09</v>
      </c>
      <c r="V162" s="130">
        <v>6.6919999999999993E-2</v>
      </c>
      <c r="W162" s="130">
        <v>7.0000000000000007E-2</v>
      </c>
      <c r="X162" s="130">
        <v>4.6429999999999999E-2</v>
      </c>
      <c r="Y162" s="130">
        <v>4.6879999999999998E-2</v>
      </c>
      <c r="Z162" s="130">
        <v>0.05</v>
      </c>
      <c r="AA162" s="130">
        <v>0.04</v>
      </c>
      <c r="AB162" s="130">
        <v>0.02</v>
      </c>
      <c r="AC162" s="130">
        <v>0.04</v>
      </c>
      <c r="AD162" s="130">
        <v>0.06</v>
      </c>
      <c r="AE162" s="130">
        <v>0.05</v>
      </c>
      <c r="AF162" s="130">
        <v>-6.0000000000000001E-3</v>
      </c>
      <c r="AG162" s="130">
        <v>0.05</v>
      </c>
      <c r="AH162" s="130">
        <v>3.5999999999999997E-2</v>
      </c>
      <c r="AI162" s="130">
        <v>3.1E-2</v>
      </c>
      <c r="AJ162" s="130">
        <v>-0.03</v>
      </c>
      <c r="AK162" s="130">
        <v>0.02</v>
      </c>
      <c r="AL162" s="130">
        <v>0.03</v>
      </c>
      <c r="AM162" s="130">
        <v>0.01</v>
      </c>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s="130" t="s">
        <v>2547</v>
      </c>
      <c r="B163" s="130" t="s">
        <v>3279</v>
      </c>
      <c r="C163" s="130" t="s">
        <v>2548</v>
      </c>
      <c r="D163" s="130" t="s">
        <v>2549</v>
      </c>
      <c r="E163" s="130" t="s">
        <v>2550</v>
      </c>
      <c r="F163" s="130" t="s">
        <v>2551</v>
      </c>
      <c r="G163" s="130" t="s">
        <v>2552</v>
      </c>
      <c r="H163" s="130" t="s">
        <v>2553</v>
      </c>
      <c r="I163" s="130" t="s">
        <v>2554</v>
      </c>
      <c r="J163" s="130" t="s">
        <v>2555</v>
      </c>
      <c r="K163" s="130" t="s">
        <v>2556</v>
      </c>
      <c r="L163" s="130" t="s">
        <v>2557</v>
      </c>
      <c r="M163" s="130" t="s">
        <v>2558</v>
      </c>
      <c r="N163" s="130" t="s">
        <v>2559</v>
      </c>
      <c r="O163" s="130" t="s">
        <v>2560</v>
      </c>
      <c r="P163" s="130" t="s">
        <v>2561</v>
      </c>
      <c r="Q163" s="130" t="s">
        <v>2562</v>
      </c>
      <c r="R163" s="130" t="s">
        <v>2563</v>
      </c>
      <c r="S163" s="130" t="s">
        <v>2564</v>
      </c>
      <c r="T163" s="130" t="s">
        <v>2565</v>
      </c>
      <c r="U163" s="130" t="s">
        <v>2566</v>
      </c>
      <c r="V163" s="130" t="s">
        <v>2567</v>
      </c>
      <c r="W163" s="130" t="s">
        <v>2568</v>
      </c>
      <c r="X163" s="130" t="s">
        <v>2569</v>
      </c>
      <c r="Y163" s="130" t="s">
        <v>2570</v>
      </c>
      <c r="Z163" s="130" t="s">
        <v>2571</v>
      </c>
      <c r="AA163" s="130" t="s">
        <v>2572</v>
      </c>
      <c r="AB163" s="130" t="s">
        <v>2573</v>
      </c>
      <c r="AC163" s="130" t="s">
        <v>2574</v>
      </c>
      <c r="AD163" s="130" t="s">
        <v>2575</v>
      </c>
      <c r="AE163" s="130" t="s">
        <v>2576</v>
      </c>
      <c r="AF163" s="130" t="s">
        <v>2577</v>
      </c>
      <c r="AG163" s="130" t="s">
        <v>2578</v>
      </c>
      <c r="AH163" s="130" t="s">
        <v>2579</v>
      </c>
      <c r="AI163" s="130" t="s">
        <v>2580</v>
      </c>
      <c r="AJ163" s="130" t="s">
        <v>2581</v>
      </c>
      <c r="AK163" s="130" t="s">
        <v>2582</v>
      </c>
      <c r="AL163" s="130" t="s">
        <v>2583</v>
      </c>
      <c r="AM163" s="130" t="s">
        <v>2584</v>
      </c>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s="130" t="s">
        <v>2601</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s="130" t="s">
        <v>2602</v>
      </c>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s="130" t="s">
        <v>2603</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s="130" t="s">
        <v>6</v>
      </c>
      <c r="B219" s="130" t="s">
        <v>3278</v>
      </c>
      <c r="C219" s="130" t="s">
        <v>2310</v>
      </c>
      <c r="D219" s="130" t="s">
        <v>2311</v>
      </c>
      <c r="E219" s="130" t="s">
        <v>2312</v>
      </c>
      <c r="F219" s="130" t="s">
        <v>2313</v>
      </c>
      <c r="G219" s="130" t="s">
        <v>2314</v>
      </c>
      <c r="H219" s="130" t="s">
        <v>2315</v>
      </c>
      <c r="I219" s="130" t="s">
        <v>2316</v>
      </c>
      <c r="J219" s="130" t="s">
        <v>2317</v>
      </c>
      <c r="K219" s="130" t="s">
        <v>2318</v>
      </c>
      <c r="L219" s="130" t="s">
        <v>2319</v>
      </c>
      <c r="M219" s="130" t="s">
        <v>2320</v>
      </c>
      <c r="N219" s="130" t="s">
        <v>2321</v>
      </c>
      <c r="O219" s="130" t="s">
        <v>2322</v>
      </c>
      <c r="P219" s="130" t="s">
        <v>2323</v>
      </c>
      <c r="Q219" s="130" t="s">
        <v>2324</v>
      </c>
      <c r="R219" s="130" t="s">
        <v>2325</v>
      </c>
      <c r="S219" s="130" t="s">
        <v>2326</v>
      </c>
      <c r="T219" s="130" t="s">
        <v>2327</v>
      </c>
      <c r="U219" s="130" t="s">
        <v>2328</v>
      </c>
      <c r="V219" s="130" t="s">
        <v>2329</v>
      </c>
      <c r="W219" s="130" t="s">
        <v>2330</v>
      </c>
      <c r="X219" s="130" t="s">
        <v>2331</v>
      </c>
      <c r="Y219" s="130" t="s">
        <v>2332</v>
      </c>
      <c r="Z219" s="130" t="s">
        <v>2333</v>
      </c>
      <c r="AA219" s="130" t="s">
        <v>2334</v>
      </c>
      <c r="AB219" s="130" t="s">
        <v>2335</v>
      </c>
      <c r="AC219" s="130" t="s">
        <v>2336</v>
      </c>
      <c r="AD219" s="130" t="s">
        <v>2337</v>
      </c>
      <c r="AE219" s="130" t="s">
        <v>2338</v>
      </c>
      <c r="AF219" s="130" t="s">
        <v>2339</v>
      </c>
      <c r="AG219" s="130" t="s">
        <v>2340</v>
      </c>
      <c r="AH219" s="130" t="s">
        <v>2341</v>
      </c>
      <c r="AI219" s="130" t="s">
        <v>2342</v>
      </c>
      <c r="AJ219" s="130" t="s">
        <v>2343</v>
      </c>
      <c r="AK219" s="130" t="s">
        <v>2344</v>
      </c>
      <c r="AL219" s="130" t="s">
        <v>2345</v>
      </c>
      <c r="AM219" s="130" t="s">
        <v>2346</v>
      </c>
      <c r="AN219"/>
      <c r="AO219"/>
      <c r="AP219"/>
      <c r="AQ219"/>
      <c r="AR219"/>
      <c r="AS219"/>
      <c r="AT219"/>
      <c r="AU219"/>
      <c r="AV219"/>
      <c r="AW219"/>
      <c r="AX219"/>
      <c r="AY219"/>
      <c r="AZ219"/>
      <c r="BA219"/>
      <c r="BB219"/>
      <c r="BC219"/>
    </row>
    <row r="220" spans="1:118" x14ac:dyDescent="0.25">
      <c r="A220" s="130" t="s">
        <v>2472</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c r="AO220"/>
      <c r="AP220"/>
      <c r="AQ220"/>
      <c r="AR220"/>
      <c r="AS220"/>
      <c r="AT220"/>
      <c r="AU220"/>
      <c r="AV220"/>
      <c r="AW220"/>
      <c r="AX220"/>
      <c r="AY220"/>
      <c r="AZ220"/>
      <c r="BA220"/>
      <c r="BB220"/>
      <c r="BC220"/>
    </row>
    <row r="221" spans="1:118" x14ac:dyDescent="0.25">
      <c r="A221" s="130" t="s">
        <v>2622</v>
      </c>
      <c r="B221" s="130">
        <v>426857</v>
      </c>
      <c r="C221" s="130">
        <v>77692</v>
      </c>
      <c r="D221" s="130">
        <v>227833.86</v>
      </c>
      <c r="E221" s="130">
        <v>148386</v>
      </c>
      <c r="F221" s="130">
        <v>75832</v>
      </c>
      <c r="G221" s="130">
        <v>56292</v>
      </c>
      <c r="H221" s="130">
        <v>245893.33</v>
      </c>
      <c r="I221" s="130">
        <v>175972</v>
      </c>
      <c r="J221" s="130">
        <v>72909</v>
      </c>
      <c r="K221" s="130">
        <v>45432</v>
      </c>
      <c r="L221" s="130">
        <v>216605.86</v>
      </c>
      <c r="M221" s="130">
        <v>185879</v>
      </c>
      <c r="N221" s="130">
        <v>101429</v>
      </c>
      <c r="O221" s="130">
        <v>55307</v>
      </c>
      <c r="P221" s="130">
        <v>149794.82</v>
      </c>
      <c r="Q221" s="130">
        <v>113770</v>
      </c>
      <c r="R221" s="130">
        <v>52802</v>
      </c>
      <c r="S221" s="130">
        <v>28632</v>
      </c>
      <c r="T221" s="130">
        <v>189105.53</v>
      </c>
      <c r="U221" s="130">
        <v>166706</v>
      </c>
      <c r="V221" s="130">
        <v>99622</v>
      </c>
      <c r="W221" s="130">
        <v>51591</v>
      </c>
      <c r="X221" s="130">
        <v>126828</v>
      </c>
      <c r="Y221" s="130">
        <v>96029</v>
      </c>
      <c r="Z221" s="130">
        <v>62491</v>
      </c>
      <c r="AA221" s="130">
        <v>28682</v>
      </c>
      <c r="AB221" s="130">
        <v>118926</v>
      </c>
      <c r="AC221" s="130">
        <v>105724</v>
      </c>
      <c r="AD221" s="130">
        <v>78444</v>
      </c>
      <c r="AE221" s="130">
        <v>34099</v>
      </c>
      <c r="AF221" s="130">
        <v>78420.259999999995</v>
      </c>
      <c r="AG221" s="130">
        <v>80768</v>
      </c>
      <c r="AH221" s="130">
        <v>48797</v>
      </c>
      <c r="AI221" s="130">
        <v>21828</v>
      </c>
      <c r="AJ221" s="130">
        <v>16922.509999999998</v>
      </c>
      <c r="AK221" s="130">
        <v>33160</v>
      </c>
      <c r="AL221" s="130">
        <v>19749</v>
      </c>
      <c r="AM221" s="130">
        <v>6631</v>
      </c>
      <c r="AN221"/>
      <c r="AO221"/>
      <c r="AP221"/>
      <c r="AQ221"/>
      <c r="AR221"/>
      <c r="AS221"/>
      <c r="AT221"/>
      <c r="AU221"/>
      <c r="AV221"/>
      <c r="AW221"/>
      <c r="AX221"/>
      <c r="AY221"/>
      <c r="AZ221"/>
      <c r="BA221"/>
      <c r="BB221"/>
      <c r="BC221"/>
    </row>
    <row r="222" spans="1:118" x14ac:dyDescent="0.25">
      <c r="A222" s="130" t="s">
        <v>880</v>
      </c>
      <c r="B222" s="130">
        <v>79045</v>
      </c>
      <c r="C222" s="130">
        <v>39650</v>
      </c>
      <c r="D222" s="130">
        <v>165657.07</v>
      </c>
      <c r="E222" s="130">
        <v>124633</v>
      </c>
      <c r="F222" s="130">
        <v>82999</v>
      </c>
      <c r="G222" s="130">
        <v>41108</v>
      </c>
      <c r="H222" s="130">
        <v>148567.95000000001</v>
      </c>
      <c r="I222" s="130">
        <v>110037</v>
      </c>
      <c r="J222" s="130">
        <v>72248</v>
      </c>
      <c r="K222" s="130">
        <v>35575</v>
      </c>
      <c r="L222" s="130">
        <v>132158.24</v>
      </c>
      <c r="M222" s="130">
        <v>97375</v>
      </c>
      <c r="N222" s="130">
        <v>63760</v>
      </c>
      <c r="O222" s="130">
        <v>31536</v>
      </c>
      <c r="P222" s="130">
        <v>112524.83</v>
      </c>
      <c r="Q222" s="130">
        <v>81488</v>
      </c>
      <c r="R222" s="130">
        <v>53584</v>
      </c>
      <c r="S222" s="130">
        <v>26302</v>
      </c>
      <c r="T222" s="130">
        <v>94613.51</v>
      </c>
      <c r="U222" s="130">
        <v>67323</v>
      </c>
      <c r="V222" s="130">
        <v>43170</v>
      </c>
      <c r="W222" s="130">
        <v>21460</v>
      </c>
      <c r="X222" s="130">
        <v>75644</v>
      </c>
      <c r="Y222" s="130">
        <v>56366</v>
      </c>
      <c r="Z222" s="130">
        <v>36590</v>
      </c>
      <c r="AA222" s="130">
        <v>18287</v>
      </c>
      <c r="AB222" s="130">
        <v>79382</v>
      </c>
      <c r="AC222" s="130">
        <v>60512</v>
      </c>
      <c r="AD222" s="130">
        <v>41574</v>
      </c>
      <c r="AE222" s="130">
        <v>20994</v>
      </c>
      <c r="AF222" s="130">
        <v>85535.85</v>
      </c>
      <c r="AG222" s="130">
        <v>63780</v>
      </c>
      <c r="AH222" s="130">
        <v>41827</v>
      </c>
      <c r="AI222" s="130">
        <v>20186</v>
      </c>
      <c r="AJ222" s="130">
        <v>75987.12</v>
      </c>
      <c r="AK222" s="130">
        <v>56610</v>
      </c>
      <c r="AL222" s="130">
        <v>37231</v>
      </c>
      <c r="AM222" s="130">
        <v>18472</v>
      </c>
      <c r="AN222"/>
      <c r="AO222"/>
      <c r="AP222"/>
      <c r="AQ222"/>
      <c r="AR222"/>
      <c r="AS222"/>
      <c r="AT222"/>
      <c r="AU222"/>
      <c r="AV222"/>
      <c r="AW222"/>
      <c r="AX222"/>
      <c r="AY222"/>
      <c r="AZ222"/>
      <c r="BA222"/>
      <c r="BB222"/>
      <c r="BC222"/>
    </row>
    <row r="223" spans="1:118" x14ac:dyDescent="0.25">
      <c r="A223" s="130" t="s">
        <v>881</v>
      </c>
      <c r="B223" s="130">
        <v>0</v>
      </c>
      <c r="C223" s="130">
        <v>283</v>
      </c>
      <c r="D223" s="130">
        <v>1248.94</v>
      </c>
      <c r="E223" s="130">
        <v>404</v>
      </c>
      <c r="F223" s="130">
        <v>4158</v>
      </c>
      <c r="G223" s="130">
        <v>-4</v>
      </c>
      <c r="H223" s="130">
        <v>2543.36</v>
      </c>
      <c r="I223" s="130">
        <v>2544</v>
      </c>
      <c r="J223" s="130">
        <v>61</v>
      </c>
      <c r="K223" s="130">
        <v>0</v>
      </c>
      <c r="L223" s="130">
        <v>-177.22</v>
      </c>
      <c r="M223" s="130">
        <v>-165</v>
      </c>
      <c r="N223" s="130">
        <v>-176</v>
      </c>
      <c r="O223" s="130">
        <v>-177</v>
      </c>
      <c r="P223" s="130">
        <v>-755.63</v>
      </c>
      <c r="Q223" s="130">
        <v>-573</v>
      </c>
      <c r="R223" s="130">
        <v>-141</v>
      </c>
      <c r="S223" s="130">
        <v>-116</v>
      </c>
      <c r="T223" s="130">
        <v>-1420.77</v>
      </c>
      <c r="U223" s="130">
        <v>-975</v>
      </c>
      <c r="V223" s="130">
        <v>-191</v>
      </c>
      <c r="W223" s="130">
        <v>-676</v>
      </c>
      <c r="X223" s="130">
        <v>504</v>
      </c>
      <c r="Y223" s="130">
        <v>-270</v>
      </c>
      <c r="Z223" s="130">
        <v>-389</v>
      </c>
      <c r="AA223" s="130">
        <v>248</v>
      </c>
      <c r="AB223" s="130">
        <v>868</v>
      </c>
      <c r="AC223" s="130">
        <v>828</v>
      </c>
      <c r="AD223" s="130">
        <v>403</v>
      </c>
      <c r="AE223" s="130">
        <v>54</v>
      </c>
      <c r="AF223" s="130">
        <v>-912.67</v>
      </c>
      <c r="AG223" s="130">
        <v>-113</v>
      </c>
      <c r="AH223" s="130">
        <v>-278</v>
      </c>
      <c r="AI223" s="130">
        <v>-474</v>
      </c>
      <c r="AJ223" s="130">
        <v>-1244</v>
      </c>
      <c r="AK223" s="130">
        <v>-557</v>
      </c>
      <c r="AL223" s="130">
        <v>-592</v>
      </c>
      <c r="AM223" s="130">
        <v>-394</v>
      </c>
      <c r="AN223"/>
      <c r="AO223"/>
      <c r="AP223"/>
      <c r="AQ223"/>
      <c r="AR223"/>
      <c r="AS223"/>
      <c r="AT223"/>
      <c r="AU223"/>
      <c r="AV223"/>
      <c r="AW223"/>
      <c r="AX223"/>
      <c r="AY223"/>
      <c r="AZ223"/>
      <c r="BA223"/>
      <c r="BB223"/>
      <c r="BC223"/>
    </row>
    <row r="224" spans="1:118" x14ac:dyDescent="0.25">
      <c r="A224" s="130" t="s">
        <v>2476</v>
      </c>
      <c r="B224" s="130">
        <v>243</v>
      </c>
      <c r="C224" s="130">
        <v>128</v>
      </c>
      <c r="D224" s="130">
        <v>-36.61</v>
      </c>
      <c r="E224" s="130">
        <v>0</v>
      </c>
      <c r="F224" s="130">
        <v>0</v>
      </c>
      <c r="G224" s="130">
        <v>0</v>
      </c>
      <c r="H224" s="130">
        <v>81.75</v>
      </c>
      <c r="I224" s="130">
        <v>0</v>
      </c>
      <c r="J224" s="130">
        <v>0</v>
      </c>
      <c r="K224" s="130">
        <v>36</v>
      </c>
      <c r="L224" s="130">
        <v>0</v>
      </c>
      <c r="M224" s="130">
        <v>0</v>
      </c>
      <c r="N224" s="130">
        <v>0</v>
      </c>
      <c r="O224" s="130">
        <v>0</v>
      </c>
      <c r="P224" s="130">
        <v>0</v>
      </c>
      <c r="Q224" s="130">
        <v>0</v>
      </c>
      <c r="R224" s="130">
        <v>0</v>
      </c>
      <c r="S224" s="130">
        <v>0</v>
      </c>
      <c r="T224" s="130">
        <v>0</v>
      </c>
      <c r="U224" s="130">
        <v>0</v>
      </c>
      <c r="V224" s="130">
        <v>103</v>
      </c>
      <c r="W224" s="130">
        <v>0</v>
      </c>
      <c r="X224" s="130">
        <v>0</v>
      </c>
      <c r="Y224" s="130">
        <v>80</v>
      </c>
      <c r="Z224" s="130">
        <v>0</v>
      </c>
      <c r="AA224" s="130">
        <v>0</v>
      </c>
      <c r="AB224" s="130">
        <v>0</v>
      </c>
      <c r="AC224" s="130">
        <v>0</v>
      </c>
      <c r="AD224" s="130">
        <v>0</v>
      </c>
      <c r="AE224" s="130">
        <v>0</v>
      </c>
      <c r="AF224" s="130">
        <v>0</v>
      </c>
      <c r="AG224" s="130">
        <v>0</v>
      </c>
      <c r="AH224" s="130">
        <v>0</v>
      </c>
      <c r="AI224" s="130">
        <v>0</v>
      </c>
      <c r="AJ224" s="130">
        <v>0</v>
      </c>
      <c r="AK224" s="130">
        <v>0</v>
      </c>
      <c r="AL224" s="130">
        <v>0</v>
      </c>
      <c r="AM224" s="130">
        <v>0</v>
      </c>
      <c r="AN224"/>
      <c r="AO224"/>
      <c r="AP224"/>
      <c r="AQ224"/>
      <c r="AR224"/>
      <c r="AS224"/>
      <c r="AT224"/>
      <c r="AU224"/>
      <c r="AV224"/>
      <c r="AW224"/>
      <c r="AX224"/>
      <c r="AY224"/>
      <c r="AZ224"/>
      <c r="BA224"/>
      <c r="BB224"/>
      <c r="BC224"/>
    </row>
    <row r="225" spans="1:55" x14ac:dyDescent="0.25">
      <c r="A225" s="130" t="s">
        <v>2481</v>
      </c>
      <c r="B225" s="130">
        <v>-229</v>
      </c>
      <c r="C225" s="130">
        <v>-640</v>
      </c>
      <c r="D225" s="130">
        <v>1335.94</v>
      </c>
      <c r="E225" s="130">
        <v>245</v>
      </c>
      <c r="F225" s="130">
        <v>6667</v>
      </c>
      <c r="G225" s="130">
        <v>6509</v>
      </c>
      <c r="H225" s="130">
        <v>679.11</v>
      </c>
      <c r="I225" s="130">
        <v>259</v>
      </c>
      <c r="J225" s="130">
        <v>163</v>
      </c>
      <c r="K225" s="130">
        <v>49</v>
      </c>
      <c r="L225" s="130">
        <v>-151.22</v>
      </c>
      <c r="M225" s="130">
        <v>-239</v>
      </c>
      <c r="N225" s="130">
        <v>-252</v>
      </c>
      <c r="O225" s="130">
        <v>-166</v>
      </c>
      <c r="P225" s="130">
        <v>771.14</v>
      </c>
      <c r="Q225" s="130">
        <v>728</v>
      </c>
      <c r="R225" s="130">
        <v>539</v>
      </c>
      <c r="S225" s="130">
        <v>360</v>
      </c>
      <c r="T225" s="130">
        <v>35.119999999999997</v>
      </c>
      <c r="U225" s="130">
        <v>21</v>
      </c>
      <c r="V225" s="130">
        <v>79</v>
      </c>
      <c r="W225" s="130">
        <v>34</v>
      </c>
      <c r="X225" s="130">
        <v>-443</v>
      </c>
      <c r="Y225" s="130">
        <v>-26</v>
      </c>
      <c r="Z225" s="130">
        <v>-57</v>
      </c>
      <c r="AA225" s="130">
        <v>-121</v>
      </c>
      <c r="AB225" s="130">
        <v>-3892</v>
      </c>
      <c r="AC225" s="130">
        <v>-1371</v>
      </c>
      <c r="AD225" s="130">
        <v>-1018</v>
      </c>
      <c r="AE225" s="130">
        <v>-797</v>
      </c>
      <c r="AF225" s="130">
        <v>-134.66999999999999</v>
      </c>
      <c r="AG225" s="130">
        <v>314</v>
      </c>
      <c r="AH225" s="130">
        <v>-243</v>
      </c>
      <c r="AI225" s="130">
        <v>-278</v>
      </c>
      <c r="AJ225" s="130">
        <v>-1465.52</v>
      </c>
      <c r="AK225" s="130">
        <v>-978</v>
      </c>
      <c r="AL225" s="130">
        <v>-789</v>
      </c>
      <c r="AM225" s="130">
        <v>1</v>
      </c>
      <c r="AN225"/>
      <c r="AO225"/>
      <c r="AP225"/>
      <c r="AQ225"/>
      <c r="AR225"/>
      <c r="AS225"/>
      <c r="AT225"/>
      <c r="AU225"/>
      <c r="AV225"/>
      <c r="AW225"/>
      <c r="AX225"/>
      <c r="AY225"/>
      <c r="AZ225"/>
      <c r="BA225"/>
      <c r="BB225"/>
      <c r="BC225"/>
    </row>
    <row r="226" spans="1:55" x14ac:dyDescent="0.25">
      <c r="A226" s="130" t="s">
        <v>2482</v>
      </c>
      <c r="B226" s="130">
        <v>-768</v>
      </c>
      <c r="C226" s="130">
        <v>-760</v>
      </c>
      <c r="D226" s="130">
        <v>-84.47</v>
      </c>
      <c r="E226" s="130">
        <v>-84</v>
      </c>
      <c r="F226" s="130">
        <v>-55</v>
      </c>
      <c r="G226" s="130">
        <v>-3</v>
      </c>
      <c r="H226" s="130">
        <v>-570.46</v>
      </c>
      <c r="I226" s="130">
        <v>-123</v>
      </c>
      <c r="J226" s="130">
        <v>-70</v>
      </c>
      <c r="K226" s="130">
        <v>-55</v>
      </c>
      <c r="L226" s="130">
        <v>-609.1</v>
      </c>
      <c r="M226" s="130">
        <v>-596</v>
      </c>
      <c r="N226" s="130">
        <v>-590</v>
      </c>
      <c r="O226" s="130">
        <v>-380</v>
      </c>
      <c r="P226" s="130">
        <v>222.45</v>
      </c>
      <c r="Q226" s="130">
        <v>235</v>
      </c>
      <c r="R226" s="130">
        <v>250</v>
      </c>
      <c r="S226" s="130">
        <v>290</v>
      </c>
      <c r="T226" s="130">
        <v>-76.900000000000006</v>
      </c>
      <c r="U226" s="130">
        <v>-74</v>
      </c>
      <c r="V226" s="130">
        <v>0</v>
      </c>
      <c r="W226" s="130">
        <v>0</v>
      </c>
      <c r="X226" s="130">
        <v>-443</v>
      </c>
      <c r="Y226" s="130">
        <v>-91</v>
      </c>
      <c r="Z226" s="130">
        <v>-91</v>
      </c>
      <c r="AA226" s="130">
        <v>-125</v>
      </c>
      <c r="AB226" s="130">
        <v>-4120</v>
      </c>
      <c r="AC226" s="130">
        <v>-1525</v>
      </c>
      <c r="AD226" s="130">
        <v>-1145</v>
      </c>
      <c r="AE226" s="130">
        <v>-840</v>
      </c>
      <c r="AF226" s="130">
        <v>-1214.1199999999999</v>
      </c>
      <c r="AG226" s="130">
        <v>-758</v>
      </c>
      <c r="AH226" s="130">
        <v>-393</v>
      </c>
      <c r="AI226" s="130">
        <v>-351</v>
      </c>
      <c r="AJ226" s="130">
        <v>-1635.44</v>
      </c>
      <c r="AK226" s="130">
        <v>-991</v>
      </c>
      <c r="AL226" s="130">
        <v>-789</v>
      </c>
      <c r="AM226" s="130">
        <v>1</v>
      </c>
      <c r="AN226"/>
      <c r="AO226"/>
      <c r="AP226"/>
      <c r="AQ226"/>
      <c r="AR226"/>
      <c r="AS226"/>
      <c r="AT226"/>
      <c r="AU226"/>
      <c r="AV226"/>
      <c r="AW226"/>
      <c r="AX226"/>
      <c r="AY226"/>
      <c r="AZ226"/>
      <c r="BA226"/>
      <c r="BB226"/>
      <c r="BC226"/>
    </row>
    <row r="227" spans="1:55" x14ac:dyDescent="0.25">
      <c r="A227" s="130" t="s">
        <v>2483</v>
      </c>
      <c r="B227" s="130">
        <v>539</v>
      </c>
      <c r="C227" s="130">
        <v>120</v>
      </c>
      <c r="D227" s="130">
        <v>1420.41</v>
      </c>
      <c r="E227" s="130">
        <v>329</v>
      </c>
      <c r="F227" s="130">
        <v>6722</v>
      </c>
      <c r="G227" s="130">
        <v>6512</v>
      </c>
      <c r="H227" s="130">
        <v>1249.57</v>
      </c>
      <c r="I227" s="130">
        <v>382</v>
      </c>
      <c r="J227" s="130">
        <v>233</v>
      </c>
      <c r="K227" s="130">
        <v>104</v>
      </c>
      <c r="L227" s="130">
        <v>457.88</v>
      </c>
      <c r="M227" s="130">
        <v>357</v>
      </c>
      <c r="N227" s="130">
        <v>338</v>
      </c>
      <c r="O227" s="130">
        <v>214</v>
      </c>
      <c r="P227" s="130">
        <v>548.69000000000005</v>
      </c>
      <c r="Q227" s="130">
        <v>493</v>
      </c>
      <c r="R227" s="130">
        <v>289</v>
      </c>
      <c r="S227" s="130">
        <v>70</v>
      </c>
      <c r="T227" s="130">
        <v>112.01</v>
      </c>
      <c r="U227" s="130">
        <v>95</v>
      </c>
      <c r="V227" s="130">
        <v>79</v>
      </c>
      <c r="W227" s="130">
        <v>34</v>
      </c>
      <c r="X227" s="130">
        <v>0</v>
      </c>
      <c r="Y227" s="130">
        <v>65</v>
      </c>
      <c r="Z227" s="130">
        <v>34</v>
      </c>
      <c r="AA227" s="130">
        <v>4</v>
      </c>
      <c r="AB227" s="130">
        <v>228</v>
      </c>
      <c r="AC227" s="130">
        <v>154</v>
      </c>
      <c r="AD227" s="130">
        <v>127</v>
      </c>
      <c r="AE227" s="130">
        <v>43</v>
      </c>
      <c r="AF227" s="130">
        <v>1079.45</v>
      </c>
      <c r="AG227" s="130">
        <v>1072</v>
      </c>
      <c r="AH227" s="130">
        <v>150</v>
      </c>
      <c r="AI227" s="130">
        <v>73</v>
      </c>
      <c r="AJ227" s="130">
        <v>169.92</v>
      </c>
      <c r="AK227" s="130">
        <v>13</v>
      </c>
      <c r="AL227" s="130">
        <v>0</v>
      </c>
      <c r="AM227" s="130">
        <v>0</v>
      </c>
      <c r="AN227"/>
      <c r="AO227"/>
      <c r="AP227"/>
      <c r="AQ227"/>
      <c r="AR227"/>
      <c r="AS227"/>
      <c r="AT227"/>
      <c r="AU227"/>
      <c r="AV227"/>
      <c r="AW227"/>
      <c r="AX227"/>
      <c r="AY227"/>
      <c r="AZ227"/>
      <c r="BA227"/>
      <c r="BB227"/>
      <c r="BC227"/>
    </row>
    <row r="228" spans="1:55" x14ac:dyDescent="0.25">
      <c r="A228" s="130" t="s">
        <v>2484</v>
      </c>
      <c r="B228" s="130">
        <v>0</v>
      </c>
      <c r="C228" s="130">
        <v>0</v>
      </c>
      <c r="D228" s="130">
        <v>0</v>
      </c>
      <c r="E228" s="130">
        <v>0</v>
      </c>
      <c r="F228" s="130">
        <v>1358</v>
      </c>
      <c r="G228" s="130">
        <v>1358</v>
      </c>
      <c r="H228" s="130">
        <v>0</v>
      </c>
      <c r="I228" s="130">
        <v>0</v>
      </c>
      <c r="J228" s="130">
        <v>0</v>
      </c>
      <c r="K228" s="130">
        <v>0</v>
      </c>
      <c r="L228" s="130">
        <v>0</v>
      </c>
      <c r="M228" s="130">
        <v>0</v>
      </c>
      <c r="N228" s="130">
        <v>0</v>
      </c>
      <c r="O228" s="130">
        <v>0</v>
      </c>
      <c r="P228" s="130">
        <v>0</v>
      </c>
      <c r="Q228" s="130">
        <v>0</v>
      </c>
      <c r="R228" s="130">
        <v>0</v>
      </c>
      <c r="S228" s="130">
        <v>0</v>
      </c>
      <c r="T228" s="130">
        <v>3491.03</v>
      </c>
      <c r="U228" s="130">
        <v>2753</v>
      </c>
      <c r="V228" s="130">
        <v>131</v>
      </c>
      <c r="W228" s="130">
        <v>0</v>
      </c>
      <c r="X228" s="130">
        <v>0</v>
      </c>
      <c r="Y228" s="130">
        <v>0</v>
      </c>
      <c r="Z228" s="130">
        <v>0</v>
      </c>
      <c r="AA228" s="130">
        <v>0</v>
      </c>
      <c r="AB228" s="130">
        <v>0</v>
      </c>
      <c r="AC228" s="130">
        <v>0</v>
      </c>
      <c r="AD228" s="130">
        <v>0</v>
      </c>
      <c r="AE228" s="130">
        <v>0</v>
      </c>
      <c r="AF228" s="130">
        <v>0</v>
      </c>
      <c r="AG228" s="130">
        <v>0</v>
      </c>
      <c r="AH228" s="130">
        <v>0</v>
      </c>
      <c r="AI228" s="130">
        <v>0</v>
      </c>
      <c r="AJ228" s="130">
        <v>0</v>
      </c>
      <c r="AK228" s="130">
        <v>0</v>
      </c>
      <c r="AL228" s="130">
        <v>0</v>
      </c>
      <c r="AM228" s="130">
        <v>0</v>
      </c>
      <c r="AN228"/>
      <c r="AO228"/>
      <c r="AP228"/>
      <c r="AQ228"/>
      <c r="AR228"/>
      <c r="AS228"/>
      <c r="AT228"/>
      <c r="AU228"/>
      <c r="AV228"/>
      <c r="AW228"/>
      <c r="AX228"/>
      <c r="AY228"/>
      <c r="AZ228"/>
      <c r="BA228"/>
      <c r="BB228"/>
      <c r="BC228"/>
    </row>
    <row r="229" spans="1:55" x14ac:dyDescent="0.25">
      <c r="A229" s="130" t="s">
        <v>2623</v>
      </c>
      <c r="B229" s="130">
        <v>0</v>
      </c>
      <c r="C229" s="130">
        <v>0</v>
      </c>
      <c r="D229" s="130">
        <v>0</v>
      </c>
      <c r="E229" s="130">
        <v>0</v>
      </c>
      <c r="F229" s="130">
        <v>1358</v>
      </c>
      <c r="G229" s="130">
        <v>1358</v>
      </c>
      <c r="H229" s="130">
        <v>0</v>
      </c>
      <c r="I229" s="130">
        <v>0</v>
      </c>
      <c r="J229" s="130">
        <v>0</v>
      </c>
      <c r="K229" s="130">
        <v>0</v>
      </c>
      <c r="L229" s="130">
        <v>0</v>
      </c>
      <c r="M229" s="130">
        <v>0</v>
      </c>
      <c r="N229" s="130">
        <v>0</v>
      </c>
      <c r="O229" s="130">
        <v>0</v>
      </c>
      <c r="P229" s="130">
        <v>0</v>
      </c>
      <c r="Q229" s="130">
        <v>0</v>
      </c>
      <c r="R229" s="130">
        <v>0</v>
      </c>
      <c r="S229" s="130">
        <v>0</v>
      </c>
      <c r="T229" s="130">
        <v>3491.03</v>
      </c>
      <c r="U229" s="130">
        <v>2753</v>
      </c>
      <c r="V229" s="130">
        <v>131</v>
      </c>
      <c r="W229" s="130">
        <v>0</v>
      </c>
      <c r="X229" s="130">
        <v>0</v>
      </c>
      <c r="Y229" s="130">
        <v>0</v>
      </c>
      <c r="Z229" s="130">
        <v>0</v>
      </c>
      <c r="AA229" s="130">
        <v>0</v>
      </c>
      <c r="AB229" s="130">
        <v>0</v>
      </c>
      <c r="AC229" s="130">
        <v>0</v>
      </c>
      <c r="AD229" s="130">
        <v>0</v>
      </c>
      <c r="AE229" s="130">
        <v>0</v>
      </c>
      <c r="AF229" s="130">
        <v>0</v>
      </c>
      <c r="AG229" s="130">
        <v>0</v>
      </c>
      <c r="AH229" s="130">
        <v>0</v>
      </c>
      <c r="AI229" s="130">
        <v>0</v>
      </c>
      <c r="AJ229" s="130">
        <v>0</v>
      </c>
      <c r="AK229" s="130">
        <v>0</v>
      </c>
      <c r="AL229" s="130">
        <v>0</v>
      </c>
      <c r="AM229" s="130">
        <v>0</v>
      </c>
      <c r="AN229"/>
      <c r="AO229"/>
      <c r="AP229"/>
      <c r="AQ229"/>
      <c r="AR229"/>
      <c r="AS229"/>
      <c r="AT229"/>
      <c r="AU229"/>
      <c r="AV229"/>
      <c r="AW229"/>
      <c r="AX229"/>
      <c r="AY229"/>
      <c r="AZ229"/>
      <c r="BA229"/>
      <c r="BB229"/>
      <c r="BC229"/>
    </row>
    <row r="230" spans="1:55" x14ac:dyDescent="0.25">
      <c r="A230" s="130" t="s">
        <v>878</v>
      </c>
      <c r="B230" s="130">
        <v>0</v>
      </c>
      <c r="C230" s="130">
        <v>0</v>
      </c>
      <c r="D230" s="130">
        <v>21009.86</v>
      </c>
      <c r="E230" s="130">
        <v>16593</v>
      </c>
      <c r="F230" s="130">
        <v>11784</v>
      </c>
      <c r="G230" s="130">
        <v>6679</v>
      </c>
      <c r="H230" s="130">
        <v>20441.490000000002</v>
      </c>
      <c r="I230" s="130">
        <v>16032</v>
      </c>
      <c r="J230" s="130">
        <v>11277</v>
      </c>
      <c r="K230" s="130">
        <v>6571</v>
      </c>
      <c r="L230" s="130">
        <v>20675.45</v>
      </c>
      <c r="M230" s="130">
        <v>15810</v>
      </c>
      <c r="N230" s="130">
        <v>11057</v>
      </c>
      <c r="O230" s="130">
        <v>6504</v>
      </c>
      <c r="P230" s="130">
        <v>18966.28</v>
      </c>
      <c r="Q230" s="130">
        <v>14695</v>
      </c>
      <c r="R230" s="130">
        <v>10249</v>
      </c>
      <c r="S230" s="130">
        <v>5818</v>
      </c>
      <c r="T230" s="130">
        <v>15739.68</v>
      </c>
      <c r="U230" s="130">
        <v>10893</v>
      </c>
      <c r="V230" s="130">
        <v>5855</v>
      </c>
      <c r="W230" s="130">
        <v>3022</v>
      </c>
      <c r="X230" s="130">
        <v>6932</v>
      </c>
      <c r="Y230" s="130">
        <v>4755</v>
      </c>
      <c r="Z230" s="130">
        <v>3282</v>
      </c>
      <c r="AA230" s="130">
        <v>1719</v>
      </c>
      <c r="AB230" s="130">
        <v>7610</v>
      </c>
      <c r="AC230" s="130">
        <v>5820</v>
      </c>
      <c r="AD230" s="130">
        <v>4040</v>
      </c>
      <c r="AE230" s="130">
        <v>2140</v>
      </c>
      <c r="AF230" s="130">
        <v>11282.78</v>
      </c>
      <c r="AG230" s="130">
        <v>8976</v>
      </c>
      <c r="AH230" s="130">
        <v>6265</v>
      </c>
      <c r="AI230" s="130">
        <v>3195</v>
      </c>
      <c r="AJ230" s="130">
        <v>16685.98</v>
      </c>
      <c r="AK230" s="130">
        <v>13235</v>
      </c>
      <c r="AL230" s="130">
        <v>9538</v>
      </c>
      <c r="AM230" s="130">
        <v>4812</v>
      </c>
      <c r="AN230"/>
      <c r="AO230"/>
      <c r="AP230"/>
      <c r="AQ230"/>
      <c r="AR230"/>
      <c r="AS230"/>
      <c r="AT230"/>
      <c r="AU230"/>
      <c r="AV230"/>
      <c r="AW230"/>
      <c r="AX230"/>
      <c r="AY230"/>
      <c r="AZ230"/>
      <c r="BA230"/>
      <c r="BB230"/>
      <c r="BC230"/>
    </row>
    <row r="231" spans="1:55" x14ac:dyDescent="0.25">
      <c r="A231" s="130" t="s">
        <v>879</v>
      </c>
      <c r="B231" s="130">
        <v>0</v>
      </c>
      <c r="C231" s="130">
        <v>0</v>
      </c>
      <c r="D231" s="130">
        <v>77.42</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-63</v>
      </c>
      <c r="T231" s="130">
        <v>0</v>
      </c>
      <c r="U231" s="130">
        <v>0</v>
      </c>
      <c r="V231" s="130">
        <v>0</v>
      </c>
      <c r="W231" s="130">
        <v>0</v>
      </c>
      <c r="X231" s="130">
        <v>0</v>
      </c>
      <c r="Y231" s="130">
        <v>0</v>
      </c>
      <c r="Z231" s="130">
        <v>0</v>
      </c>
      <c r="AA231" s="130">
        <v>0</v>
      </c>
      <c r="AB231" s="130">
        <v>0</v>
      </c>
      <c r="AC231" s="130">
        <v>0</v>
      </c>
      <c r="AD231" s="130">
        <v>0</v>
      </c>
      <c r="AE231" s="130">
        <v>0</v>
      </c>
      <c r="AF231" s="130">
        <v>0</v>
      </c>
      <c r="AG231" s="130">
        <v>0</v>
      </c>
      <c r="AH231" s="130">
        <v>0</v>
      </c>
      <c r="AI231" s="130">
        <v>0</v>
      </c>
      <c r="AJ231" s="130">
        <v>0</v>
      </c>
      <c r="AK231" s="130">
        <v>0</v>
      </c>
      <c r="AL231" s="130">
        <v>0</v>
      </c>
      <c r="AM231" s="130">
        <v>0</v>
      </c>
      <c r="AN231"/>
      <c r="AO231"/>
      <c r="AP231"/>
      <c r="AQ231"/>
      <c r="AR231"/>
      <c r="AS231"/>
      <c r="AT231"/>
      <c r="AU231"/>
      <c r="AV231"/>
      <c r="AW231"/>
      <c r="AX231"/>
      <c r="AY231"/>
      <c r="AZ231"/>
      <c r="BA231"/>
      <c r="BB231"/>
      <c r="BC231"/>
    </row>
    <row r="232" spans="1:55" x14ac:dyDescent="0.25">
      <c r="A232" s="130" t="s">
        <v>2490</v>
      </c>
      <c r="B232" s="130">
        <v>2518</v>
      </c>
      <c r="C232" s="130">
        <v>1259</v>
      </c>
      <c r="D232" s="130">
        <v>0</v>
      </c>
      <c r="E232" s="130">
        <v>0</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c r="AO232"/>
      <c r="AP232"/>
      <c r="AQ232"/>
      <c r="AR232"/>
      <c r="AS232"/>
      <c r="AT232"/>
      <c r="AU232"/>
      <c r="AV232"/>
      <c r="AW232"/>
      <c r="AX232"/>
      <c r="AY232"/>
      <c r="AZ232"/>
      <c r="BA232"/>
      <c r="BB232"/>
      <c r="BC232"/>
    </row>
    <row r="233" spans="1:55" x14ac:dyDescent="0.25">
      <c r="A233" s="130" t="s">
        <v>2491</v>
      </c>
      <c r="B233" s="130">
        <v>9626</v>
      </c>
      <c r="C233" s="130">
        <v>5828</v>
      </c>
      <c r="D233" s="130">
        <v>13412.76</v>
      </c>
      <c r="E233" s="130">
        <v>11515</v>
      </c>
      <c r="F233" s="130">
        <v>2237</v>
      </c>
      <c r="G233" s="130">
        <v>1202</v>
      </c>
      <c r="H233" s="130">
        <v>13048.03</v>
      </c>
      <c r="I233" s="130">
        <v>12367</v>
      </c>
      <c r="J233" s="130">
        <v>11193</v>
      </c>
      <c r="K233" s="130">
        <v>905</v>
      </c>
      <c r="L233" s="130">
        <v>5655.59</v>
      </c>
      <c r="M233" s="130">
        <v>5214</v>
      </c>
      <c r="N233" s="130">
        <v>4585</v>
      </c>
      <c r="O233" s="130">
        <v>3845</v>
      </c>
      <c r="P233" s="130">
        <v>2476.35</v>
      </c>
      <c r="Q233" s="130">
        <v>2252</v>
      </c>
      <c r="R233" s="130">
        <v>1503</v>
      </c>
      <c r="S233" s="130">
        <v>884</v>
      </c>
      <c r="T233" s="130">
        <v>879.91</v>
      </c>
      <c r="U233" s="130">
        <v>1017</v>
      </c>
      <c r="V233" s="130">
        <v>509</v>
      </c>
      <c r="W233" s="130">
        <v>393</v>
      </c>
      <c r="X233" s="130">
        <v>13103</v>
      </c>
      <c r="Y233" s="130">
        <v>844</v>
      </c>
      <c r="Z233" s="130">
        <v>450</v>
      </c>
      <c r="AA233" s="130">
        <v>235</v>
      </c>
      <c r="AB233" s="130">
        <v>676</v>
      </c>
      <c r="AC233" s="130">
        <v>738</v>
      </c>
      <c r="AD233" s="130">
        <v>423</v>
      </c>
      <c r="AE233" s="130">
        <v>202</v>
      </c>
      <c r="AF233" s="130">
        <v>905.59</v>
      </c>
      <c r="AG233" s="130">
        <v>851</v>
      </c>
      <c r="AH233" s="130">
        <v>244</v>
      </c>
      <c r="AI233" s="130">
        <v>171</v>
      </c>
      <c r="AJ233" s="130">
        <v>154.88</v>
      </c>
      <c r="AK233" s="130">
        <v>415</v>
      </c>
      <c r="AL233" s="130">
        <v>485</v>
      </c>
      <c r="AM233" s="130">
        <v>313</v>
      </c>
      <c r="AN233"/>
      <c r="AO233"/>
      <c r="AP233"/>
      <c r="AQ233"/>
      <c r="AR233"/>
      <c r="AS233"/>
      <c r="AT233"/>
      <c r="AU233"/>
      <c r="AV233"/>
      <c r="AW233"/>
      <c r="AX233"/>
      <c r="AY233"/>
      <c r="AZ233"/>
      <c r="BA233"/>
      <c r="BB233"/>
      <c r="BC233"/>
    </row>
    <row r="234" spans="1:55" x14ac:dyDescent="0.25">
      <c r="A234" s="130" t="s">
        <v>2492</v>
      </c>
      <c r="B234" s="130">
        <v>518060</v>
      </c>
      <c r="C234" s="130">
        <v>124200</v>
      </c>
      <c r="D234" s="130">
        <v>430539.23</v>
      </c>
      <c r="E234" s="130">
        <v>301776</v>
      </c>
      <c r="F234" s="130">
        <v>185035</v>
      </c>
      <c r="G234" s="130">
        <v>113144</v>
      </c>
      <c r="H234" s="130">
        <v>431255.03</v>
      </c>
      <c r="I234" s="130">
        <v>317211</v>
      </c>
      <c r="J234" s="130">
        <v>167851</v>
      </c>
      <c r="K234" s="130">
        <v>88568</v>
      </c>
      <c r="L234" s="130">
        <v>374766.69</v>
      </c>
      <c r="M234" s="130">
        <v>303874</v>
      </c>
      <c r="N234" s="130">
        <v>180403</v>
      </c>
      <c r="O234" s="130">
        <v>96849</v>
      </c>
      <c r="P234" s="130">
        <v>283777.8</v>
      </c>
      <c r="Q234" s="130">
        <v>212360</v>
      </c>
      <c r="R234" s="130">
        <v>118536</v>
      </c>
      <c r="S234" s="130">
        <v>61817</v>
      </c>
      <c r="T234" s="130">
        <v>302444</v>
      </c>
      <c r="U234" s="130">
        <v>247738</v>
      </c>
      <c r="V234" s="130">
        <v>149278</v>
      </c>
      <c r="W234" s="130">
        <v>75824</v>
      </c>
      <c r="X234" s="130">
        <v>222568</v>
      </c>
      <c r="Y234" s="130">
        <v>157778</v>
      </c>
      <c r="Z234" s="130">
        <v>102367</v>
      </c>
      <c r="AA234" s="130">
        <v>49050</v>
      </c>
      <c r="AB234" s="130">
        <v>203570</v>
      </c>
      <c r="AC234" s="130">
        <v>172251</v>
      </c>
      <c r="AD234" s="130">
        <v>123866</v>
      </c>
      <c r="AE234" s="130">
        <v>56692</v>
      </c>
      <c r="AF234" s="130">
        <v>175097.14</v>
      </c>
      <c r="AG234" s="130">
        <v>154576</v>
      </c>
      <c r="AH234" s="130">
        <v>96612</v>
      </c>
      <c r="AI234" s="130">
        <v>44628</v>
      </c>
      <c r="AJ234" s="130">
        <v>107040.98</v>
      </c>
      <c r="AK234" s="130">
        <v>101885</v>
      </c>
      <c r="AL234" s="130">
        <v>65622</v>
      </c>
      <c r="AM234" s="130">
        <v>29835</v>
      </c>
      <c r="AN234"/>
      <c r="AO234"/>
      <c r="AP234"/>
      <c r="AQ234"/>
      <c r="AR234"/>
      <c r="AS234"/>
      <c r="AT234"/>
      <c r="AU234"/>
      <c r="AV234"/>
      <c r="AW234"/>
      <c r="AX234"/>
      <c r="AY234"/>
      <c r="AZ234"/>
      <c r="BA234"/>
      <c r="BB234"/>
      <c r="BC234"/>
    </row>
    <row r="235" spans="1:55" x14ac:dyDescent="0.25">
      <c r="A235" s="130" t="s">
        <v>2493</v>
      </c>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c r="AO235"/>
      <c r="AP235"/>
      <c r="AQ235"/>
      <c r="AR235"/>
      <c r="AS235"/>
      <c r="AT235"/>
      <c r="AU235"/>
      <c r="AV235"/>
      <c r="AW235"/>
      <c r="AX235"/>
      <c r="AY235"/>
      <c r="AZ235"/>
      <c r="BA235"/>
      <c r="BB235"/>
      <c r="BC235"/>
    </row>
    <row r="236" spans="1:55" x14ac:dyDescent="0.25">
      <c r="A236" s="130" t="s">
        <v>2494</v>
      </c>
      <c r="B236" s="130">
        <v>-355245</v>
      </c>
      <c r="C236" s="130">
        <v>9286</v>
      </c>
      <c r="D236" s="130">
        <v>7236.13</v>
      </c>
      <c r="E236" s="130">
        <v>35401</v>
      </c>
      <c r="F236" s="130">
        <v>92038</v>
      </c>
      <c r="G236" s="130">
        <v>29162</v>
      </c>
      <c r="H236" s="130">
        <v>-48508.42</v>
      </c>
      <c r="I236" s="130">
        <v>-114752</v>
      </c>
      <c r="J236" s="130">
        <v>-52029</v>
      </c>
      <c r="K236" s="130">
        <v>-48154</v>
      </c>
      <c r="L236" s="130">
        <v>-62711.9</v>
      </c>
      <c r="M236" s="130">
        <v>-86262</v>
      </c>
      <c r="N236" s="130">
        <v>-41043</v>
      </c>
      <c r="O236" s="130">
        <v>-31967</v>
      </c>
      <c r="P236" s="130">
        <v>-15497.09</v>
      </c>
      <c r="Q236" s="130">
        <v>-32726</v>
      </c>
      <c r="R236" s="130">
        <v>-20697</v>
      </c>
      <c r="S236" s="130">
        <v>8844</v>
      </c>
      <c r="T236" s="130">
        <v>-35560.199999999997</v>
      </c>
      <c r="U236" s="130">
        <v>-64280</v>
      </c>
      <c r="V236" s="130">
        <v>-57628</v>
      </c>
      <c r="W236" s="130">
        <v>-4902</v>
      </c>
      <c r="X236" s="130">
        <v>6026</v>
      </c>
      <c r="Y236" s="130">
        <v>-40058</v>
      </c>
      <c r="Z236" s="130">
        <v>-23199</v>
      </c>
      <c r="AA236" s="130">
        <v>-2687</v>
      </c>
      <c r="AB236" s="130">
        <v>-75680</v>
      </c>
      <c r="AC236" s="130">
        <v>-64962</v>
      </c>
      <c r="AD236" s="130">
        <v>-74467</v>
      </c>
      <c r="AE236" s="130">
        <v>-28124</v>
      </c>
      <c r="AF236" s="130">
        <v>-19161.990000000002</v>
      </c>
      <c r="AG236" s="130">
        <v>-52555</v>
      </c>
      <c r="AH236" s="130">
        <v>-50601</v>
      </c>
      <c r="AI236" s="130">
        <v>-20072</v>
      </c>
      <c r="AJ236" s="130">
        <v>27885.8</v>
      </c>
      <c r="AK236" s="130">
        <v>5112</v>
      </c>
      <c r="AL236" s="130">
        <v>6844</v>
      </c>
      <c r="AM236" s="130">
        <v>-19066</v>
      </c>
      <c r="AN236"/>
      <c r="AO236"/>
      <c r="AP236"/>
      <c r="AQ236"/>
      <c r="AR236"/>
      <c r="AS236"/>
      <c r="AT236"/>
      <c r="AU236"/>
      <c r="AV236"/>
      <c r="AW236"/>
      <c r="AX236"/>
      <c r="AY236"/>
      <c r="AZ236"/>
      <c r="BA236"/>
      <c r="BB236"/>
      <c r="BC236"/>
    </row>
    <row r="237" spans="1:55" x14ac:dyDescent="0.25">
      <c r="A237" s="130" t="s">
        <v>2495</v>
      </c>
      <c r="B237" s="130">
        <v>-834</v>
      </c>
      <c r="C237" s="130">
        <v>3393</v>
      </c>
      <c r="D237" s="130">
        <v>-2225.4699999999998</v>
      </c>
      <c r="E237" s="130">
        <v>-134</v>
      </c>
      <c r="F237" s="130">
        <v>-2433</v>
      </c>
      <c r="G237" s="130">
        <v>-4161</v>
      </c>
      <c r="H237" s="130">
        <v>662.45</v>
      </c>
      <c r="I237" s="130">
        <v>4739</v>
      </c>
      <c r="J237" s="130">
        <v>-232</v>
      </c>
      <c r="K237" s="130">
        <v>2026</v>
      </c>
      <c r="L237" s="130">
        <v>156.76</v>
      </c>
      <c r="M237" s="130">
        <v>2920</v>
      </c>
      <c r="N237" s="130">
        <v>5272</v>
      </c>
      <c r="O237" s="130">
        <v>2722</v>
      </c>
      <c r="P237" s="130">
        <v>-10141.290000000001</v>
      </c>
      <c r="Q237" s="130">
        <v>-1570</v>
      </c>
      <c r="R237" s="130">
        <v>632</v>
      </c>
      <c r="S237" s="130">
        <v>-3615</v>
      </c>
      <c r="T237" s="130">
        <v>-6448.26</v>
      </c>
      <c r="U237" s="130">
        <v>-2828</v>
      </c>
      <c r="V237" s="130">
        <v>-816</v>
      </c>
      <c r="W237" s="130">
        <v>3474</v>
      </c>
      <c r="X237" s="130">
        <v>-5049</v>
      </c>
      <c r="Y237" s="130">
        <v>-633</v>
      </c>
      <c r="Z237" s="130">
        <v>575</v>
      </c>
      <c r="AA237" s="130">
        <v>-120</v>
      </c>
      <c r="AB237" s="130">
        <v>-1166</v>
      </c>
      <c r="AC237" s="130">
        <v>-848</v>
      </c>
      <c r="AD237" s="130">
        <v>467</v>
      </c>
      <c r="AE237" s="130">
        <v>1415</v>
      </c>
      <c r="AF237" s="130">
        <v>-713.34</v>
      </c>
      <c r="AG237" s="130">
        <v>239</v>
      </c>
      <c r="AH237" s="130">
        <v>-189</v>
      </c>
      <c r="AI237" s="130">
        <v>-1276</v>
      </c>
      <c r="AJ237" s="130">
        <v>604.44000000000005</v>
      </c>
      <c r="AK237" s="130">
        <v>-874</v>
      </c>
      <c r="AL237" s="130">
        <v>-2622</v>
      </c>
      <c r="AM237" s="130">
        <v>-5435</v>
      </c>
      <c r="AN237"/>
      <c r="AO237"/>
      <c r="AP237"/>
      <c r="AQ237"/>
      <c r="AR237"/>
      <c r="AS237"/>
      <c r="AT237"/>
      <c r="AU237"/>
      <c r="AV237"/>
      <c r="AW237"/>
      <c r="AX237"/>
      <c r="AY237"/>
      <c r="AZ237"/>
      <c r="BA237"/>
      <c r="BB237"/>
      <c r="BC237"/>
    </row>
    <row r="238" spans="1:55" x14ac:dyDescent="0.25">
      <c r="A238" s="130" t="s">
        <v>2496</v>
      </c>
      <c r="B238" s="130">
        <v>-1918</v>
      </c>
      <c r="C238" s="130">
        <v>-4150</v>
      </c>
      <c r="D238" s="130">
        <v>-3284.79</v>
      </c>
      <c r="E238" s="130">
        <v>-3680</v>
      </c>
      <c r="F238" s="130">
        <v>-2365</v>
      </c>
      <c r="G238" s="130">
        <v>-3303</v>
      </c>
      <c r="H238" s="130">
        <v>3650.95</v>
      </c>
      <c r="I238" s="130">
        <v>1868</v>
      </c>
      <c r="J238" s="130">
        <v>-146</v>
      </c>
      <c r="K238" s="130">
        <v>-848</v>
      </c>
      <c r="L238" s="130">
        <v>-2611.62</v>
      </c>
      <c r="M238" s="130">
        <v>-870</v>
      </c>
      <c r="N238" s="130">
        <v>-99</v>
      </c>
      <c r="O238" s="130">
        <v>-1718</v>
      </c>
      <c r="P238" s="130">
        <v>-3216.58</v>
      </c>
      <c r="Q238" s="130">
        <v>-2500</v>
      </c>
      <c r="R238" s="130">
        <v>-1154</v>
      </c>
      <c r="S238" s="130">
        <v>-3728</v>
      </c>
      <c r="T238" s="130">
        <v>-6397.08</v>
      </c>
      <c r="U238" s="130">
        <v>899</v>
      </c>
      <c r="V238" s="130">
        <v>-2256</v>
      </c>
      <c r="W238" s="130">
        <v>-2030</v>
      </c>
      <c r="X238" s="130">
        <v>-1954</v>
      </c>
      <c r="Y238" s="130">
        <v>-2249</v>
      </c>
      <c r="Z238" s="130">
        <v>-2716</v>
      </c>
      <c r="AA238" s="130">
        <v>-3647</v>
      </c>
      <c r="AB238" s="130">
        <v>-4</v>
      </c>
      <c r="AC238" s="130">
        <v>159</v>
      </c>
      <c r="AD238" s="130">
        <v>-967</v>
      </c>
      <c r="AE238" s="130">
        <v>-2233</v>
      </c>
      <c r="AF238" s="130">
        <v>-3054.6</v>
      </c>
      <c r="AG238" s="130">
        <v>-568</v>
      </c>
      <c r="AH238" s="130">
        <v>-363</v>
      </c>
      <c r="AI238" s="130">
        <v>136</v>
      </c>
      <c r="AJ238" s="130">
        <v>1038.94</v>
      </c>
      <c r="AK238" s="130">
        <v>368</v>
      </c>
      <c r="AL238" s="130">
        <v>-4319</v>
      </c>
      <c r="AM238" s="130">
        <v>-3465</v>
      </c>
      <c r="AN238"/>
      <c r="AO238"/>
      <c r="AP238"/>
      <c r="AQ238"/>
      <c r="AR238"/>
      <c r="AS238"/>
      <c r="AT238"/>
      <c r="AU238"/>
      <c r="AV238"/>
      <c r="AW238"/>
      <c r="AX238"/>
      <c r="AY238"/>
      <c r="AZ238"/>
      <c r="BA238"/>
      <c r="BB238"/>
      <c r="BC238"/>
    </row>
    <row r="239" spans="1:55" x14ac:dyDescent="0.25">
      <c r="A239" s="130" t="s">
        <v>2497</v>
      </c>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c r="AO239"/>
      <c r="AP239"/>
      <c r="AQ239"/>
      <c r="AR239"/>
      <c r="AS239"/>
      <c r="AT239"/>
      <c r="AU239"/>
      <c r="AV239"/>
      <c r="AW239"/>
      <c r="AX239"/>
      <c r="AY239"/>
      <c r="AZ239"/>
      <c r="BA239"/>
      <c r="BB239"/>
      <c r="BC239"/>
    </row>
    <row r="240" spans="1:55" x14ac:dyDescent="0.25">
      <c r="A240" s="130" t="s">
        <v>2498</v>
      </c>
      <c r="B240" s="130">
        <v>189323</v>
      </c>
      <c r="C240" s="130">
        <v>-873</v>
      </c>
      <c r="D240" s="130">
        <v>-36074.86</v>
      </c>
      <c r="E240" s="130">
        <v>-29866</v>
      </c>
      <c r="F240" s="130">
        <v>-49730</v>
      </c>
      <c r="G240" s="130">
        <v>-19974</v>
      </c>
      <c r="H240" s="130">
        <v>44441.69</v>
      </c>
      <c r="I240" s="130">
        <v>49821</v>
      </c>
      <c r="J240" s="130">
        <v>27085</v>
      </c>
      <c r="K240" s="130">
        <v>436</v>
      </c>
      <c r="L240" s="130">
        <v>2283.08</v>
      </c>
      <c r="M240" s="130">
        <v>28364</v>
      </c>
      <c r="N240" s="130">
        <v>-10359</v>
      </c>
      <c r="O240" s="130">
        <v>-10135</v>
      </c>
      <c r="P240" s="130">
        <v>23580.560000000001</v>
      </c>
      <c r="Q240" s="130">
        <v>15380</v>
      </c>
      <c r="R240" s="130">
        <v>-11933</v>
      </c>
      <c r="S240" s="130">
        <v>-614</v>
      </c>
      <c r="T240" s="130">
        <v>24910.7</v>
      </c>
      <c r="U240" s="130">
        <v>25578</v>
      </c>
      <c r="V240" s="130">
        <v>27396</v>
      </c>
      <c r="W240" s="130">
        <v>-3886</v>
      </c>
      <c r="X240" s="130">
        <v>28492</v>
      </c>
      <c r="Y240" s="130">
        <v>22247</v>
      </c>
      <c r="Z240" s="130">
        <v>3764</v>
      </c>
      <c r="AA240" s="130">
        <v>-10290</v>
      </c>
      <c r="AB240" s="130">
        <v>24062</v>
      </c>
      <c r="AC240" s="130">
        <v>19329</v>
      </c>
      <c r="AD240" s="130">
        <v>145</v>
      </c>
      <c r="AE240" s="130">
        <v>-4462</v>
      </c>
      <c r="AF240" s="130">
        <v>5855.51</v>
      </c>
      <c r="AG240" s="130">
        <v>-3756</v>
      </c>
      <c r="AH240" s="130">
        <v>-4462</v>
      </c>
      <c r="AI240" s="130">
        <v>-3959</v>
      </c>
      <c r="AJ240" s="130">
        <v>-39257.93</v>
      </c>
      <c r="AK240" s="130">
        <v>-28635</v>
      </c>
      <c r="AL240" s="130">
        <v>-35360</v>
      </c>
      <c r="AM240" s="130">
        <v>-19001</v>
      </c>
      <c r="AN240"/>
      <c r="AO240"/>
      <c r="AP240"/>
      <c r="AQ240"/>
      <c r="AR240"/>
      <c r="AS240"/>
      <c r="AT240"/>
      <c r="AU240"/>
      <c r="AV240"/>
      <c r="AW240"/>
      <c r="AX240"/>
      <c r="AY240"/>
      <c r="AZ240"/>
      <c r="BA240"/>
      <c r="BB240"/>
      <c r="BC240"/>
    </row>
    <row r="241" spans="1:55" x14ac:dyDescent="0.25">
      <c r="A241" s="130" t="s">
        <v>2500</v>
      </c>
      <c r="B241" s="130">
        <v>776</v>
      </c>
      <c r="C241" s="130">
        <v>77</v>
      </c>
      <c r="D241" s="130">
        <v>-2515.64</v>
      </c>
      <c r="E241" s="130">
        <v>1708</v>
      </c>
      <c r="F241" s="130">
        <v>1298</v>
      </c>
      <c r="G241" s="130">
        <v>65</v>
      </c>
      <c r="H241" s="130">
        <v>-5591.14</v>
      </c>
      <c r="I241" s="130">
        <v>-2671</v>
      </c>
      <c r="J241" s="130">
        <v>-3272</v>
      </c>
      <c r="K241" s="130">
        <v>-3577</v>
      </c>
      <c r="L241" s="130">
        <v>-30.79</v>
      </c>
      <c r="M241" s="130">
        <v>940</v>
      </c>
      <c r="N241" s="130">
        <v>536</v>
      </c>
      <c r="O241" s="130">
        <v>245</v>
      </c>
      <c r="P241" s="130">
        <v>-3150.99</v>
      </c>
      <c r="Q241" s="130">
        <v>-1474</v>
      </c>
      <c r="R241" s="130">
        <v>-1623</v>
      </c>
      <c r="S241" s="130">
        <v>-1983</v>
      </c>
      <c r="T241" s="130">
        <v>-1107.17</v>
      </c>
      <c r="U241" s="130">
        <v>5474</v>
      </c>
      <c r="V241" s="130">
        <v>5571</v>
      </c>
      <c r="W241" s="130">
        <v>-34</v>
      </c>
      <c r="X241" s="130">
        <v>-2912</v>
      </c>
      <c r="Y241" s="130">
        <v>-2317</v>
      </c>
      <c r="Z241" s="130">
        <v>-2614</v>
      </c>
      <c r="AA241" s="130">
        <v>-2953</v>
      </c>
      <c r="AB241" s="130">
        <v>316</v>
      </c>
      <c r="AC241" s="130">
        <v>986</v>
      </c>
      <c r="AD241" s="130">
        <v>728</v>
      </c>
      <c r="AE241" s="130">
        <v>328</v>
      </c>
      <c r="AF241" s="130">
        <v>254.15</v>
      </c>
      <c r="AG241" s="130">
        <v>694</v>
      </c>
      <c r="AH241" s="130">
        <v>220</v>
      </c>
      <c r="AI241" s="130">
        <v>15</v>
      </c>
      <c r="AJ241" s="130">
        <v>22.52</v>
      </c>
      <c r="AK241" s="130">
        <v>-15</v>
      </c>
      <c r="AL241" s="130">
        <v>2257</v>
      </c>
      <c r="AM241" s="130">
        <v>-132</v>
      </c>
      <c r="AN241"/>
      <c r="AO241"/>
      <c r="AP241"/>
      <c r="AQ241"/>
      <c r="AR241"/>
      <c r="AS241"/>
      <c r="AT241"/>
      <c r="AU241"/>
      <c r="AV241"/>
      <c r="AW241"/>
      <c r="AX241"/>
      <c r="AY241"/>
      <c r="AZ241"/>
      <c r="BA241"/>
      <c r="BB241"/>
      <c r="BC241"/>
    </row>
    <row r="242" spans="1:55" x14ac:dyDescent="0.25">
      <c r="A242" s="130" t="s">
        <v>2501</v>
      </c>
      <c r="B242" s="130">
        <v>350162</v>
      </c>
      <c r="C242" s="130">
        <v>131933</v>
      </c>
      <c r="D242" s="130">
        <v>393674.59</v>
      </c>
      <c r="E242" s="130">
        <v>305205</v>
      </c>
      <c r="F242" s="130">
        <v>223843</v>
      </c>
      <c r="G242" s="130">
        <v>114933</v>
      </c>
      <c r="H242" s="130">
        <v>425910.55</v>
      </c>
      <c r="I242" s="130">
        <v>256216</v>
      </c>
      <c r="J242" s="130">
        <v>139257</v>
      </c>
      <c r="K242" s="130">
        <v>38451</v>
      </c>
      <c r="L242" s="130">
        <v>311852.21999999997</v>
      </c>
      <c r="M242" s="130">
        <v>248966</v>
      </c>
      <c r="N242" s="130">
        <v>134710</v>
      </c>
      <c r="O242" s="130">
        <v>55996</v>
      </c>
      <c r="P242" s="130">
        <v>275352.42</v>
      </c>
      <c r="Q242" s="130">
        <v>189470</v>
      </c>
      <c r="R242" s="130">
        <v>83761</v>
      </c>
      <c r="S242" s="130">
        <v>60721</v>
      </c>
      <c r="T242" s="130">
        <v>277841.99</v>
      </c>
      <c r="U242" s="130">
        <v>212581</v>
      </c>
      <c r="V242" s="130">
        <v>121545</v>
      </c>
      <c r="W242" s="130">
        <v>68446</v>
      </c>
      <c r="X242" s="130">
        <v>247171</v>
      </c>
      <c r="Y242" s="130">
        <v>134768</v>
      </c>
      <c r="Z242" s="130">
        <v>78177</v>
      </c>
      <c r="AA242" s="130">
        <v>29353</v>
      </c>
      <c r="AB242" s="130">
        <v>151098</v>
      </c>
      <c r="AC242" s="130">
        <v>126915</v>
      </c>
      <c r="AD242" s="130">
        <v>49772</v>
      </c>
      <c r="AE242" s="130">
        <v>23616</v>
      </c>
      <c r="AF242" s="130">
        <v>158276.87</v>
      </c>
      <c r="AG242" s="130">
        <v>98630</v>
      </c>
      <c r="AH242" s="130">
        <v>41217</v>
      </c>
      <c r="AI242" s="130">
        <v>19472</v>
      </c>
      <c r="AJ242" s="130">
        <v>97334.75</v>
      </c>
      <c r="AK242" s="130">
        <v>77841</v>
      </c>
      <c r="AL242" s="130">
        <v>32422</v>
      </c>
      <c r="AM242" s="130">
        <v>-17264</v>
      </c>
      <c r="AN242"/>
      <c r="AO242"/>
      <c r="AP242"/>
      <c r="AQ242"/>
      <c r="AR242"/>
      <c r="AS242"/>
      <c r="AT242"/>
      <c r="AU242"/>
      <c r="AV242"/>
      <c r="AW242"/>
      <c r="AX242"/>
      <c r="AY242"/>
      <c r="AZ242"/>
      <c r="BA242"/>
      <c r="BB242"/>
      <c r="BC242"/>
    </row>
    <row r="243" spans="1:55" x14ac:dyDescent="0.25">
      <c r="A243" s="130" t="s">
        <v>2516</v>
      </c>
      <c r="B243" s="130">
        <v>163</v>
      </c>
      <c r="C243" s="130">
        <v>1</v>
      </c>
      <c r="D243" s="130">
        <v>392</v>
      </c>
      <c r="E243" s="130">
        <v>282</v>
      </c>
      <c r="F243" s="130">
        <v>275</v>
      </c>
      <c r="G243" s="130">
        <v>14</v>
      </c>
      <c r="H243" s="130">
        <v>536.76</v>
      </c>
      <c r="I243" s="130">
        <v>236</v>
      </c>
      <c r="J243" s="130">
        <v>213</v>
      </c>
      <c r="K243" s="130">
        <v>23</v>
      </c>
      <c r="L243" s="130">
        <v>429.88</v>
      </c>
      <c r="M243" s="130">
        <v>198</v>
      </c>
      <c r="N243" s="130">
        <v>176</v>
      </c>
      <c r="O243" s="130">
        <v>22</v>
      </c>
      <c r="P243" s="130">
        <v>516.37</v>
      </c>
      <c r="Q243" s="130">
        <v>376</v>
      </c>
      <c r="R243" s="130">
        <v>355</v>
      </c>
      <c r="S243" s="130">
        <v>97</v>
      </c>
      <c r="T243" s="130">
        <v>778.41</v>
      </c>
      <c r="U243" s="130">
        <v>385</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c r="AO243"/>
      <c r="AP243"/>
      <c r="AQ243"/>
      <c r="AR243"/>
      <c r="AS243"/>
      <c r="AT243"/>
      <c r="AU243"/>
      <c r="AV243"/>
      <c r="AW243"/>
      <c r="AX243"/>
      <c r="AY243"/>
      <c r="AZ243"/>
      <c r="BA243"/>
      <c r="BB243"/>
      <c r="BC243"/>
    </row>
    <row r="244" spans="1:55" x14ac:dyDescent="0.25">
      <c r="A244" s="130" t="s">
        <v>2502</v>
      </c>
      <c r="B244" s="130">
        <v>-34300</v>
      </c>
      <c r="C244" s="130">
        <v>-7597</v>
      </c>
      <c r="D244" s="130">
        <v>-45237.24</v>
      </c>
      <c r="E244" s="130">
        <v>-38869</v>
      </c>
      <c r="F244" s="130">
        <v>-29896</v>
      </c>
      <c r="G244" s="130">
        <v>-7256</v>
      </c>
      <c r="H244" s="130">
        <v>-42028.97</v>
      </c>
      <c r="I244" s="130">
        <v>-34103</v>
      </c>
      <c r="J244" s="130">
        <v>-24310</v>
      </c>
      <c r="K244" s="130">
        <v>-4598</v>
      </c>
      <c r="L244" s="130">
        <v>-34496.699999999997</v>
      </c>
      <c r="M244" s="130">
        <v>-27955</v>
      </c>
      <c r="N244" s="130">
        <v>-15010</v>
      </c>
      <c r="O244" s="130">
        <v>-5075</v>
      </c>
      <c r="P244" s="130">
        <v>-29537.81</v>
      </c>
      <c r="Q244" s="130">
        <v>-24172</v>
      </c>
      <c r="R244" s="130">
        <v>-16287</v>
      </c>
      <c r="S244" s="130">
        <v>-4796</v>
      </c>
      <c r="T244" s="130">
        <v>-35261.160000000003</v>
      </c>
      <c r="U244" s="130">
        <v>-30395</v>
      </c>
      <c r="V244" s="130">
        <v>-13528</v>
      </c>
      <c r="W244" s="130">
        <v>-3321</v>
      </c>
      <c r="X244" s="130">
        <v>-22658</v>
      </c>
      <c r="Y244" s="130">
        <v>-19119</v>
      </c>
      <c r="Z244" s="130">
        <v>-10252</v>
      </c>
      <c r="AA244" s="130">
        <v>-2506</v>
      </c>
      <c r="AB244" s="130">
        <v>-23157</v>
      </c>
      <c r="AC244" s="130">
        <v>-21646</v>
      </c>
      <c r="AD244" s="130">
        <v>-8258</v>
      </c>
      <c r="AE244" s="130">
        <v>-1907</v>
      </c>
      <c r="AF244" s="130">
        <v>-15508.09</v>
      </c>
      <c r="AG244" s="130">
        <v>-12896</v>
      </c>
      <c r="AH244" s="130">
        <v>-6458</v>
      </c>
      <c r="AI244" s="130">
        <v>-1807</v>
      </c>
      <c r="AJ244" s="130">
        <v>-13192.6</v>
      </c>
      <c r="AK244" s="130">
        <v>-11228</v>
      </c>
      <c r="AL244" s="130">
        <v>-7380</v>
      </c>
      <c r="AM244" s="130">
        <v>-1372</v>
      </c>
      <c r="AN244"/>
      <c r="AO244"/>
      <c r="AP244"/>
      <c r="AQ244"/>
      <c r="AR244"/>
      <c r="AS244"/>
      <c r="AT244"/>
      <c r="AU244"/>
      <c r="AV244"/>
      <c r="AW244"/>
      <c r="AX244"/>
      <c r="AY244"/>
      <c r="AZ244"/>
      <c r="BA244"/>
      <c r="BB244"/>
      <c r="BC244"/>
    </row>
    <row r="245" spans="1:55" x14ac:dyDescent="0.25">
      <c r="A245" s="130" t="s">
        <v>882</v>
      </c>
      <c r="B245" s="130">
        <v>316025</v>
      </c>
      <c r="C245" s="130">
        <v>124337</v>
      </c>
      <c r="D245" s="130">
        <v>348829.36</v>
      </c>
      <c r="E245" s="130">
        <v>266618</v>
      </c>
      <c r="F245" s="130">
        <v>194222</v>
      </c>
      <c r="G245" s="130">
        <v>107691</v>
      </c>
      <c r="H245" s="130">
        <v>384418.34</v>
      </c>
      <c r="I245" s="130">
        <v>222349</v>
      </c>
      <c r="J245" s="130">
        <v>115160</v>
      </c>
      <c r="K245" s="130">
        <v>33876</v>
      </c>
      <c r="L245" s="130">
        <v>277785.40000000002</v>
      </c>
      <c r="M245" s="130">
        <v>221209</v>
      </c>
      <c r="N245" s="130">
        <v>119876</v>
      </c>
      <c r="O245" s="130">
        <v>50943</v>
      </c>
      <c r="P245" s="130">
        <v>246330.98</v>
      </c>
      <c r="Q245" s="130">
        <v>165674</v>
      </c>
      <c r="R245" s="130">
        <v>67829</v>
      </c>
      <c r="S245" s="130">
        <v>56022</v>
      </c>
      <c r="T245" s="130">
        <v>243359.24</v>
      </c>
      <c r="U245" s="130">
        <v>182571</v>
      </c>
      <c r="V245" s="130">
        <v>108017</v>
      </c>
      <c r="W245" s="130">
        <v>65125</v>
      </c>
      <c r="X245" s="130">
        <v>224513</v>
      </c>
      <c r="Y245" s="130">
        <v>115649</v>
      </c>
      <c r="Z245" s="130">
        <v>67925</v>
      </c>
      <c r="AA245" s="130">
        <v>26847</v>
      </c>
      <c r="AB245" s="130">
        <v>127941</v>
      </c>
      <c r="AC245" s="130">
        <v>105269</v>
      </c>
      <c r="AD245" s="130">
        <v>41514</v>
      </c>
      <c r="AE245" s="130">
        <v>21709</v>
      </c>
      <c r="AF245" s="130">
        <v>142768.78</v>
      </c>
      <c r="AG245" s="130">
        <v>85734</v>
      </c>
      <c r="AH245" s="130">
        <v>34759</v>
      </c>
      <c r="AI245" s="130">
        <v>17665</v>
      </c>
      <c r="AJ245" s="130">
        <v>84142.15</v>
      </c>
      <c r="AK245" s="130">
        <v>66613</v>
      </c>
      <c r="AL245" s="130">
        <v>25042</v>
      </c>
      <c r="AM245" s="130">
        <v>-18636</v>
      </c>
      <c r="AN245"/>
      <c r="AO245"/>
      <c r="AP245"/>
      <c r="AQ245"/>
      <c r="AR245"/>
      <c r="AS245"/>
      <c r="AT245"/>
      <c r="AU245"/>
      <c r="AV245"/>
      <c r="AW245"/>
      <c r="AX245"/>
      <c r="AY245"/>
      <c r="AZ245"/>
      <c r="BA245"/>
      <c r="BB245"/>
      <c r="BC245"/>
    </row>
    <row r="246" spans="1:55" x14ac:dyDescent="0.25">
      <c r="A246" s="130" t="s">
        <v>2503</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c r="AO246"/>
      <c r="AP246"/>
      <c r="AQ246"/>
      <c r="AR246"/>
      <c r="AS246"/>
      <c r="AT246"/>
      <c r="AU246"/>
      <c r="AV246"/>
      <c r="AW246"/>
      <c r="AX246"/>
      <c r="AY246"/>
      <c r="AZ246"/>
      <c r="BA246"/>
      <c r="BB246"/>
      <c r="BC246"/>
    </row>
    <row r="247" spans="1:55" x14ac:dyDescent="0.25">
      <c r="A247" s="130" t="s">
        <v>2504</v>
      </c>
      <c r="B247" s="130">
        <v>0</v>
      </c>
      <c r="C247" s="130">
        <v>0</v>
      </c>
      <c r="D247" s="130">
        <v>0</v>
      </c>
      <c r="E247" s="130">
        <v>0</v>
      </c>
      <c r="F247" s="130">
        <v>0</v>
      </c>
      <c r="G247" s="130">
        <v>0</v>
      </c>
      <c r="H247" s="130">
        <v>0</v>
      </c>
      <c r="I247" s="130">
        <v>0</v>
      </c>
      <c r="J247" s="130">
        <v>0</v>
      </c>
      <c r="K247" s="130">
        <v>0</v>
      </c>
      <c r="L247" s="130">
        <v>0</v>
      </c>
      <c r="M247" s="130">
        <v>0</v>
      </c>
      <c r="N247" s="130">
        <v>0</v>
      </c>
      <c r="O247" s="130">
        <v>0</v>
      </c>
      <c r="P247" s="130">
        <v>0</v>
      </c>
      <c r="Q247" s="130">
        <v>0</v>
      </c>
      <c r="R247" s="130">
        <v>0</v>
      </c>
      <c r="S247" s="130">
        <v>0</v>
      </c>
      <c r="T247" s="130">
        <v>0</v>
      </c>
      <c r="U247" s="130">
        <v>0</v>
      </c>
      <c r="V247" s="130">
        <v>0</v>
      </c>
      <c r="W247" s="130">
        <v>0</v>
      </c>
      <c r="X247" s="130">
        <v>0</v>
      </c>
      <c r="Y247" s="130">
        <v>0</v>
      </c>
      <c r="Z247" s="130">
        <v>0</v>
      </c>
      <c r="AA247" s="130">
        <v>0</v>
      </c>
      <c r="AB247" s="130">
        <v>0</v>
      </c>
      <c r="AC247" s="130">
        <v>0</v>
      </c>
      <c r="AD247" s="130">
        <v>0</v>
      </c>
      <c r="AE247" s="130">
        <v>0</v>
      </c>
      <c r="AF247" s="130">
        <v>40000</v>
      </c>
      <c r="AG247" s="130">
        <v>40000</v>
      </c>
      <c r="AH247" s="130">
        <v>20000</v>
      </c>
      <c r="AI247" s="130">
        <v>10000</v>
      </c>
      <c r="AJ247" s="130">
        <v>-40000</v>
      </c>
      <c r="AK247" s="130">
        <v>0</v>
      </c>
      <c r="AL247" s="130">
        <v>0</v>
      </c>
      <c r="AM247" s="130">
        <v>0</v>
      </c>
      <c r="AN247"/>
      <c r="AO247"/>
      <c r="AP247"/>
      <c r="AQ247"/>
      <c r="AR247"/>
      <c r="AS247"/>
      <c r="AT247"/>
      <c r="AU247"/>
      <c r="AV247"/>
      <c r="AW247"/>
      <c r="AX247"/>
      <c r="AY247"/>
      <c r="AZ247"/>
      <c r="BA247"/>
      <c r="BB247"/>
      <c r="BC247"/>
    </row>
    <row r="248" spans="1:55" x14ac:dyDescent="0.25">
      <c r="A248" s="130" t="s">
        <v>2507</v>
      </c>
      <c r="B248" s="130">
        <v>0</v>
      </c>
      <c r="C248" s="130">
        <v>0</v>
      </c>
      <c r="D248" s="130">
        <v>0</v>
      </c>
      <c r="E248" s="130">
        <v>0</v>
      </c>
      <c r="F248" s="130">
        <v>0</v>
      </c>
      <c r="G248" s="130">
        <v>0</v>
      </c>
      <c r="H248" s="130">
        <v>0</v>
      </c>
      <c r="I248" s="130">
        <v>0</v>
      </c>
      <c r="J248" s="130">
        <v>0</v>
      </c>
      <c r="K248" s="130">
        <v>0</v>
      </c>
      <c r="L248" s="130">
        <v>0</v>
      </c>
      <c r="M248" s="130">
        <v>0</v>
      </c>
      <c r="N248" s="130">
        <v>0</v>
      </c>
      <c r="O248" s="130">
        <v>0</v>
      </c>
      <c r="P248" s="130">
        <v>0</v>
      </c>
      <c r="Q248" s="130">
        <v>0</v>
      </c>
      <c r="R248" s="130">
        <v>0</v>
      </c>
      <c r="S248" s="130">
        <v>0</v>
      </c>
      <c r="T248" s="130">
        <v>-3300</v>
      </c>
      <c r="U248" s="130">
        <v>-3300</v>
      </c>
      <c r="V248" s="130">
        <v>-40740</v>
      </c>
      <c r="W248" s="130">
        <v>0</v>
      </c>
      <c r="X248" s="130">
        <v>0</v>
      </c>
      <c r="Y248" s="130">
        <v>0</v>
      </c>
      <c r="Z248" s="130">
        <v>0</v>
      </c>
      <c r="AA248" s="130">
        <v>0</v>
      </c>
      <c r="AB248" s="130">
        <v>-40500</v>
      </c>
      <c r="AC248" s="130">
        <v>-30000</v>
      </c>
      <c r="AD248" s="130">
        <v>0</v>
      </c>
      <c r="AE248" s="130">
        <v>0</v>
      </c>
      <c r="AF248" s="130">
        <v>0</v>
      </c>
      <c r="AG248" s="130">
        <v>0</v>
      </c>
      <c r="AH248" s="130">
        <v>0</v>
      </c>
      <c r="AI248" s="130">
        <v>0</v>
      </c>
      <c r="AJ248" s="130">
        <v>0</v>
      </c>
      <c r="AK248" s="130">
        <v>0</v>
      </c>
      <c r="AL248" s="130">
        <v>0</v>
      </c>
      <c r="AM248" s="130">
        <v>0</v>
      </c>
      <c r="AN248"/>
      <c r="AO248"/>
      <c r="AP248"/>
      <c r="AQ248"/>
      <c r="AR248"/>
      <c r="AS248"/>
      <c r="AT248"/>
      <c r="AU248"/>
      <c r="AV248"/>
      <c r="AW248"/>
      <c r="AX248"/>
      <c r="AY248"/>
      <c r="AZ248"/>
      <c r="BA248"/>
      <c r="BB248"/>
      <c r="BC248"/>
    </row>
    <row r="249" spans="1:55" x14ac:dyDescent="0.25">
      <c r="A249" s="130" t="s">
        <v>2509</v>
      </c>
      <c r="B249" s="130">
        <v>0</v>
      </c>
      <c r="C249" s="130">
        <v>0</v>
      </c>
      <c r="D249" s="130">
        <v>0</v>
      </c>
      <c r="E249" s="130">
        <v>0</v>
      </c>
      <c r="F249" s="130">
        <v>0</v>
      </c>
      <c r="G249" s="130">
        <v>0</v>
      </c>
      <c r="H249" s="130">
        <v>0</v>
      </c>
      <c r="I249" s="130">
        <v>0</v>
      </c>
      <c r="J249" s="130">
        <v>0</v>
      </c>
      <c r="K249" s="130">
        <v>0</v>
      </c>
      <c r="L249" s="130">
        <v>0</v>
      </c>
      <c r="M249" s="130">
        <v>0</v>
      </c>
      <c r="N249" s="130">
        <v>0</v>
      </c>
      <c r="O249" s="130">
        <v>0</v>
      </c>
      <c r="P249" s="130">
        <v>0</v>
      </c>
      <c r="Q249" s="130">
        <v>0</v>
      </c>
      <c r="R249" s="130">
        <v>0</v>
      </c>
      <c r="S249" s="130">
        <v>0</v>
      </c>
      <c r="T249" s="130">
        <v>-40739.64</v>
      </c>
      <c r="U249" s="130">
        <v>-40740</v>
      </c>
      <c r="V249" s="130">
        <v>0</v>
      </c>
      <c r="W249" s="130">
        <v>0</v>
      </c>
      <c r="X249" s="130">
        <v>0</v>
      </c>
      <c r="Y249" s="130">
        <v>0</v>
      </c>
      <c r="Z249" s="130">
        <v>0</v>
      </c>
      <c r="AA249" s="130">
        <v>0</v>
      </c>
      <c r="AB249" s="130">
        <v>-31707</v>
      </c>
      <c r="AC249" s="130">
        <v>-21822</v>
      </c>
      <c r="AD249" s="130">
        <v>0</v>
      </c>
      <c r="AE249" s="130">
        <v>0</v>
      </c>
      <c r="AF249" s="130">
        <v>0</v>
      </c>
      <c r="AG249" s="130">
        <v>0</v>
      </c>
      <c r="AH249" s="130">
        <v>0</v>
      </c>
      <c r="AI249" s="130">
        <v>0</v>
      </c>
      <c r="AJ249" s="130">
        <v>0</v>
      </c>
      <c r="AK249" s="130">
        <v>0</v>
      </c>
      <c r="AL249" s="130">
        <v>0</v>
      </c>
      <c r="AM249" s="130">
        <v>0</v>
      </c>
      <c r="AN249"/>
      <c r="AO249"/>
      <c r="AP249"/>
      <c r="AQ249"/>
      <c r="AR249"/>
      <c r="AS249"/>
      <c r="AT249"/>
      <c r="AU249"/>
      <c r="AV249"/>
      <c r="AW249"/>
      <c r="AX249"/>
      <c r="AY249"/>
      <c r="AZ249"/>
      <c r="BA249"/>
      <c r="BB249"/>
      <c r="BC249"/>
    </row>
    <row r="250" spans="1:55" x14ac:dyDescent="0.25">
      <c r="A250" s="130" t="s">
        <v>2510</v>
      </c>
      <c r="B250" s="130">
        <v>768</v>
      </c>
      <c r="C250" s="130">
        <v>760</v>
      </c>
      <c r="D250" s="130">
        <v>84.5</v>
      </c>
      <c r="E250" s="130">
        <v>84</v>
      </c>
      <c r="F250" s="130">
        <v>55</v>
      </c>
      <c r="G250" s="130">
        <v>3</v>
      </c>
      <c r="H250" s="130">
        <v>619.66999999999996</v>
      </c>
      <c r="I250" s="130">
        <v>172</v>
      </c>
      <c r="J250" s="130">
        <v>83</v>
      </c>
      <c r="K250" s="130">
        <v>55</v>
      </c>
      <c r="L250" s="130">
        <v>609.15</v>
      </c>
      <c r="M250" s="130">
        <v>596</v>
      </c>
      <c r="N250" s="130">
        <v>589</v>
      </c>
      <c r="O250" s="130">
        <v>380</v>
      </c>
      <c r="P250" s="130">
        <v>254.65</v>
      </c>
      <c r="Q250" s="130">
        <v>233</v>
      </c>
      <c r="R250" s="130">
        <v>215</v>
      </c>
      <c r="S250" s="130">
        <v>175</v>
      </c>
      <c r="T250" s="130">
        <v>548.59</v>
      </c>
      <c r="U250" s="130">
        <v>546</v>
      </c>
      <c r="V250" s="130">
        <v>0</v>
      </c>
      <c r="W250" s="130">
        <v>0</v>
      </c>
      <c r="X250" s="130">
        <v>564</v>
      </c>
      <c r="Y250" s="130">
        <v>93</v>
      </c>
      <c r="Z250" s="130">
        <v>93</v>
      </c>
      <c r="AA250" s="130">
        <v>136</v>
      </c>
      <c r="AB250" s="130">
        <v>6269</v>
      </c>
      <c r="AC250" s="130">
        <v>1567</v>
      </c>
      <c r="AD250" s="130">
        <v>1148</v>
      </c>
      <c r="AE250" s="130">
        <v>840</v>
      </c>
      <c r="AF250" s="130">
        <v>1325.77</v>
      </c>
      <c r="AG250" s="130">
        <v>787</v>
      </c>
      <c r="AH250" s="130">
        <v>404</v>
      </c>
      <c r="AI250" s="130">
        <v>351</v>
      </c>
      <c r="AJ250" s="130">
        <v>1923.72</v>
      </c>
      <c r="AK250" s="130">
        <v>1258</v>
      </c>
      <c r="AL250" s="130">
        <v>844</v>
      </c>
      <c r="AM250" s="130">
        <v>5</v>
      </c>
      <c r="AN250"/>
      <c r="AO250"/>
      <c r="AP250"/>
      <c r="AQ250"/>
      <c r="AR250"/>
      <c r="AS250"/>
      <c r="AT250"/>
      <c r="AU250"/>
      <c r="AV250"/>
      <c r="AW250"/>
      <c r="AX250"/>
      <c r="AY250"/>
      <c r="AZ250"/>
      <c r="BA250"/>
      <c r="BB250"/>
      <c r="BC250"/>
    </row>
    <row r="251" spans="1:55" x14ac:dyDescent="0.25">
      <c r="A251" s="130" t="s">
        <v>2511</v>
      </c>
      <c r="B251" s="130">
        <v>768</v>
      </c>
      <c r="C251" s="130">
        <v>760</v>
      </c>
      <c r="D251" s="130">
        <v>84.5</v>
      </c>
      <c r="E251" s="130">
        <v>84</v>
      </c>
      <c r="F251" s="130">
        <v>55</v>
      </c>
      <c r="G251" s="130">
        <v>3</v>
      </c>
      <c r="H251" s="130">
        <v>619.66999999999996</v>
      </c>
      <c r="I251" s="130">
        <v>172</v>
      </c>
      <c r="J251" s="130">
        <v>83</v>
      </c>
      <c r="K251" s="130">
        <v>55</v>
      </c>
      <c r="L251" s="130">
        <v>609.15</v>
      </c>
      <c r="M251" s="130">
        <v>596</v>
      </c>
      <c r="N251" s="130">
        <v>589</v>
      </c>
      <c r="O251" s="130">
        <v>380</v>
      </c>
      <c r="P251" s="130">
        <v>254.65</v>
      </c>
      <c r="Q251" s="130">
        <v>233</v>
      </c>
      <c r="R251" s="130">
        <v>215</v>
      </c>
      <c r="S251" s="130">
        <v>175</v>
      </c>
      <c r="T251" s="130">
        <v>548.59</v>
      </c>
      <c r="U251" s="130">
        <v>546</v>
      </c>
      <c r="V251" s="130">
        <v>0</v>
      </c>
      <c r="W251" s="130">
        <v>0</v>
      </c>
      <c r="X251" s="130">
        <v>564</v>
      </c>
      <c r="Y251" s="130">
        <v>93</v>
      </c>
      <c r="Z251" s="130">
        <v>93</v>
      </c>
      <c r="AA251" s="130">
        <v>136</v>
      </c>
      <c r="AB251" s="130">
        <v>6269</v>
      </c>
      <c r="AC251" s="130">
        <v>1567</v>
      </c>
      <c r="AD251" s="130">
        <v>1148</v>
      </c>
      <c r="AE251" s="130">
        <v>840</v>
      </c>
      <c r="AF251" s="130">
        <v>1325.77</v>
      </c>
      <c r="AG251" s="130">
        <v>787</v>
      </c>
      <c r="AH251" s="130">
        <v>404</v>
      </c>
      <c r="AI251" s="130">
        <v>351</v>
      </c>
      <c r="AJ251" s="130">
        <v>1923.72</v>
      </c>
      <c r="AK251" s="130">
        <v>1258</v>
      </c>
      <c r="AL251" s="130">
        <v>844</v>
      </c>
      <c r="AM251" s="130">
        <v>5</v>
      </c>
      <c r="AN251"/>
      <c r="AO251"/>
      <c r="AP251"/>
      <c r="AQ251"/>
      <c r="AR251"/>
      <c r="AS251"/>
      <c r="AT251"/>
      <c r="AU251"/>
      <c r="AV251"/>
      <c r="AW251"/>
      <c r="AX251"/>
      <c r="AY251"/>
      <c r="AZ251"/>
      <c r="BA251"/>
      <c r="BB251"/>
      <c r="BC251"/>
    </row>
    <row r="252" spans="1:55" x14ac:dyDescent="0.25">
      <c r="A252" s="130" t="s">
        <v>883</v>
      </c>
      <c r="B252" s="130">
        <v>-53319</v>
      </c>
      <c r="C252" s="130">
        <v>-21816</v>
      </c>
      <c r="D252" s="130">
        <v>-202112.63</v>
      </c>
      <c r="E252" s="130">
        <v>-163748</v>
      </c>
      <c r="F252" s="130">
        <v>-102309</v>
      </c>
      <c r="G252" s="130">
        <v>-64400</v>
      </c>
      <c r="H252" s="130">
        <v>-194086.27</v>
      </c>
      <c r="I252" s="130">
        <v>-183310</v>
      </c>
      <c r="J252" s="130">
        <v>-110048</v>
      </c>
      <c r="K252" s="130">
        <v>-53876</v>
      </c>
      <c r="L252" s="130">
        <v>-209918.59</v>
      </c>
      <c r="M252" s="130">
        <v>-159228</v>
      </c>
      <c r="N252" s="130">
        <v>-105678</v>
      </c>
      <c r="O252" s="130">
        <v>-62668</v>
      </c>
      <c r="P252" s="130">
        <v>-187621.83</v>
      </c>
      <c r="Q252" s="130">
        <v>-126873</v>
      </c>
      <c r="R252" s="130">
        <v>-74547</v>
      </c>
      <c r="S252" s="130">
        <v>-43865</v>
      </c>
      <c r="T252" s="130">
        <v>-147484.85999999999</v>
      </c>
      <c r="U252" s="130">
        <v>-112524</v>
      </c>
      <c r="V252" s="130">
        <v>-51563</v>
      </c>
      <c r="W252" s="130">
        <v>-34990</v>
      </c>
      <c r="X252" s="130">
        <v>-169017</v>
      </c>
      <c r="Y252" s="130">
        <v>-130682</v>
      </c>
      <c r="Z252" s="130">
        <v>-85513</v>
      </c>
      <c r="AA252" s="130">
        <v>-33764</v>
      </c>
      <c r="AB252" s="130">
        <v>-163401</v>
      </c>
      <c r="AC252" s="130">
        <v>-64118</v>
      </c>
      <c r="AD252" s="130">
        <v>-21615</v>
      </c>
      <c r="AE252" s="130">
        <v>-9652</v>
      </c>
      <c r="AF252" s="130">
        <v>-67663.759999999995</v>
      </c>
      <c r="AG252" s="130">
        <v>-52827</v>
      </c>
      <c r="AH252" s="130">
        <v>-37569</v>
      </c>
      <c r="AI252" s="130">
        <v>-15398</v>
      </c>
      <c r="AJ252" s="130">
        <v>-84648.57</v>
      </c>
      <c r="AK252" s="130">
        <v>-75137</v>
      </c>
      <c r="AL252" s="130">
        <v>-51751</v>
      </c>
      <c r="AM252" s="130">
        <v>-17137</v>
      </c>
      <c r="AN252"/>
      <c r="AO252"/>
      <c r="AP252"/>
      <c r="AQ252"/>
      <c r="AR252"/>
      <c r="AS252"/>
      <c r="AT252"/>
      <c r="AU252"/>
      <c r="AV252"/>
      <c r="AW252"/>
      <c r="AX252"/>
      <c r="AY252"/>
      <c r="AZ252"/>
      <c r="BA252"/>
      <c r="BB252"/>
      <c r="BC252"/>
    </row>
    <row r="253" spans="1:55" x14ac:dyDescent="0.25">
      <c r="A253" s="130" t="s">
        <v>2511</v>
      </c>
      <c r="B253" s="130">
        <v>-49929</v>
      </c>
      <c r="C253" s="130">
        <v>-21813</v>
      </c>
      <c r="D253" s="130">
        <v>-200769.92000000001</v>
      </c>
      <c r="E253" s="130">
        <v>-162896</v>
      </c>
      <c r="F253" s="130">
        <v>-101517</v>
      </c>
      <c r="G253" s="130">
        <v>-63608</v>
      </c>
      <c r="H253" s="130">
        <v>-193056.54</v>
      </c>
      <c r="I253" s="130">
        <v>-182703</v>
      </c>
      <c r="J253" s="130">
        <v>-108506</v>
      </c>
      <c r="K253" s="130">
        <v>-53342</v>
      </c>
      <c r="L253" s="130">
        <v>-193516.07</v>
      </c>
      <c r="M253" s="130">
        <v>-150066</v>
      </c>
      <c r="N253" s="130">
        <v>-96532</v>
      </c>
      <c r="O253" s="130">
        <v>-58842</v>
      </c>
      <c r="P253" s="130">
        <v>-177742.42</v>
      </c>
      <c r="Q253" s="130">
        <v>-119713</v>
      </c>
      <c r="R253" s="130">
        <v>-69755</v>
      </c>
      <c r="S253" s="130">
        <v>-41386</v>
      </c>
      <c r="T253" s="130">
        <v>-141540</v>
      </c>
      <c r="U253" s="130">
        <v>-111963</v>
      </c>
      <c r="V253" s="130">
        <v>-51563</v>
      </c>
      <c r="W253" s="130">
        <v>-34990</v>
      </c>
      <c r="X253" s="130">
        <v>-160731</v>
      </c>
      <c r="Y253" s="130">
        <v>-122395</v>
      </c>
      <c r="Z253" s="130">
        <v>-80689</v>
      </c>
      <c r="AA253" s="130">
        <v>-33706</v>
      </c>
      <c r="AB253" s="130">
        <v>-163306</v>
      </c>
      <c r="AC253" s="130">
        <v>-63997</v>
      </c>
      <c r="AD253" s="130">
        <v>-21503</v>
      </c>
      <c r="AE253" s="130">
        <v>-9540</v>
      </c>
      <c r="AF253" s="130">
        <v>-66518.62</v>
      </c>
      <c r="AG253" s="130">
        <v>-51960</v>
      </c>
      <c r="AH253" s="130">
        <v>-36702</v>
      </c>
      <c r="AI253" s="130">
        <v>-15333</v>
      </c>
      <c r="AJ253" s="130">
        <v>-83470.63</v>
      </c>
      <c r="AK253" s="130">
        <v>-74403</v>
      </c>
      <c r="AL253" s="130">
        <v>-51017</v>
      </c>
      <c r="AM253" s="130">
        <v>-17121</v>
      </c>
      <c r="AN253"/>
      <c r="AO253"/>
      <c r="AP253"/>
      <c r="AQ253"/>
      <c r="AR253"/>
      <c r="AS253"/>
      <c r="AT253"/>
      <c r="AU253"/>
      <c r="AV253"/>
      <c r="AW253"/>
      <c r="AX253"/>
      <c r="AY253"/>
      <c r="AZ253"/>
      <c r="BA253"/>
      <c r="BB253"/>
      <c r="BC253"/>
    </row>
    <row r="254" spans="1:55" x14ac:dyDescent="0.25">
      <c r="A254" s="130" t="s">
        <v>2512</v>
      </c>
      <c r="B254" s="130">
        <v>-450</v>
      </c>
      <c r="C254" s="130">
        <v>-3</v>
      </c>
      <c r="D254" s="130">
        <v>-1342.71</v>
      </c>
      <c r="E254" s="130">
        <v>-852</v>
      </c>
      <c r="F254" s="130">
        <v>-792</v>
      </c>
      <c r="G254" s="130">
        <v>-792</v>
      </c>
      <c r="H254" s="130">
        <v>-1029.73</v>
      </c>
      <c r="I254" s="130">
        <v>-607</v>
      </c>
      <c r="J254" s="130">
        <v>-1542</v>
      </c>
      <c r="K254" s="130">
        <v>-534</v>
      </c>
      <c r="L254" s="130">
        <v>-16402.52</v>
      </c>
      <c r="M254" s="130">
        <v>-9162</v>
      </c>
      <c r="N254" s="130">
        <v>-9146</v>
      </c>
      <c r="O254" s="130">
        <v>-3826</v>
      </c>
      <c r="P254" s="130">
        <v>-9879.41</v>
      </c>
      <c r="Q254" s="130">
        <v>-7160</v>
      </c>
      <c r="R254" s="130">
        <v>-4792</v>
      </c>
      <c r="S254" s="130">
        <v>-2479</v>
      </c>
      <c r="T254" s="130">
        <v>-5944.87</v>
      </c>
      <c r="U254" s="130">
        <v>-561</v>
      </c>
      <c r="V254" s="130">
        <v>0</v>
      </c>
      <c r="W254" s="130">
        <v>0</v>
      </c>
      <c r="X254" s="130">
        <v>-7729</v>
      </c>
      <c r="Y254" s="130">
        <v>-7730</v>
      </c>
      <c r="Z254" s="130">
        <v>-4824</v>
      </c>
      <c r="AA254" s="130">
        <v>-58</v>
      </c>
      <c r="AB254" s="130">
        <v>-95</v>
      </c>
      <c r="AC254" s="130">
        <v>-121</v>
      </c>
      <c r="AD254" s="130">
        <v>-112</v>
      </c>
      <c r="AE254" s="130">
        <v>-112</v>
      </c>
      <c r="AF254" s="130">
        <v>-1077.49</v>
      </c>
      <c r="AG254" s="130">
        <v>-799</v>
      </c>
      <c r="AH254" s="130">
        <v>-799</v>
      </c>
      <c r="AI254" s="130">
        <v>-65</v>
      </c>
      <c r="AJ254" s="130">
        <v>-808.92</v>
      </c>
      <c r="AK254" s="130">
        <v>-734</v>
      </c>
      <c r="AL254" s="130">
        <v>-734</v>
      </c>
      <c r="AM254" s="130">
        <v>-16</v>
      </c>
      <c r="AN254"/>
      <c r="AO254"/>
      <c r="AP254"/>
      <c r="AQ254"/>
      <c r="AR254"/>
      <c r="AS254"/>
      <c r="AT254"/>
      <c r="AU254"/>
      <c r="AV254"/>
      <c r="AW254"/>
      <c r="AX254"/>
      <c r="AY254"/>
      <c r="AZ254"/>
      <c r="BA254"/>
      <c r="BB254"/>
      <c r="BC254"/>
    </row>
    <row r="255" spans="1:55" x14ac:dyDescent="0.25">
      <c r="A255" s="130" t="s">
        <v>2513</v>
      </c>
      <c r="B255" s="130">
        <v>0</v>
      </c>
      <c r="C255" s="130">
        <v>0</v>
      </c>
      <c r="D255" s="130">
        <v>0</v>
      </c>
      <c r="E255" s="130">
        <v>0</v>
      </c>
      <c r="F255" s="130">
        <v>0</v>
      </c>
      <c r="G255" s="130">
        <v>0</v>
      </c>
      <c r="H255" s="130">
        <v>0</v>
      </c>
      <c r="I255" s="130">
        <v>0</v>
      </c>
      <c r="J255" s="130">
        <v>0</v>
      </c>
      <c r="K255" s="130">
        <v>0</v>
      </c>
      <c r="L255" s="130">
        <v>0</v>
      </c>
      <c r="M255" s="130">
        <v>0</v>
      </c>
      <c r="N255" s="130">
        <v>0</v>
      </c>
      <c r="O255" s="130">
        <v>0</v>
      </c>
      <c r="P255" s="130">
        <v>0</v>
      </c>
      <c r="Q255" s="130">
        <v>0</v>
      </c>
      <c r="R255" s="130">
        <v>0</v>
      </c>
      <c r="S255" s="130">
        <v>0</v>
      </c>
      <c r="T255" s="130">
        <v>0</v>
      </c>
      <c r="U255" s="130">
        <v>0</v>
      </c>
      <c r="V255" s="130">
        <v>0</v>
      </c>
      <c r="W255" s="130">
        <v>0</v>
      </c>
      <c r="X255" s="130">
        <v>-557</v>
      </c>
      <c r="Y255" s="130">
        <v>-557</v>
      </c>
      <c r="Z255" s="130">
        <v>0</v>
      </c>
      <c r="AA255" s="130">
        <v>0</v>
      </c>
      <c r="AB255" s="130">
        <v>0</v>
      </c>
      <c r="AC255" s="130">
        <v>0</v>
      </c>
      <c r="AD255" s="130">
        <v>0</v>
      </c>
      <c r="AE255" s="130">
        <v>0</v>
      </c>
      <c r="AF255" s="130">
        <v>-67.650000000000006</v>
      </c>
      <c r="AG255" s="130">
        <v>-68</v>
      </c>
      <c r="AH255" s="130">
        <v>-68</v>
      </c>
      <c r="AI255" s="130">
        <v>0</v>
      </c>
      <c r="AJ255" s="130">
        <v>-369.02</v>
      </c>
      <c r="AK255" s="130">
        <v>0</v>
      </c>
      <c r="AL255" s="130">
        <v>0</v>
      </c>
      <c r="AM255" s="130">
        <v>0</v>
      </c>
      <c r="AN255"/>
      <c r="AO255"/>
      <c r="AP255"/>
      <c r="AQ255"/>
      <c r="AR255"/>
      <c r="AS255"/>
      <c r="AT255"/>
      <c r="AU255"/>
      <c r="AV255"/>
      <c r="AW255"/>
      <c r="AX255"/>
      <c r="AY255"/>
      <c r="AZ255"/>
      <c r="BA255"/>
      <c r="BB255"/>
      <c r="BC255"/>
    </row>
    <row r="256" spans="1:55" x14ac:dyDescent="0.25">
      <c r="A256" s="130" t="s">
        <v>3301</v>
      </c>
      <c r="B256" s="130">
        <v>0</v>
      </c>
      <c r="C256" s="130">
        <v>0</v>
      </c>
      <c r="D256" s="130">
        <v>0</v>
      </c>
      <c r="E256" s="130">
        <v>0</v>
      </c>
      <c r="F256" s="130">
        <v>0</v>
      </c>
      <c r="G256" s="130">
        <v>0</v>
      </c>
      <c r="H256" s="130">
        <v>0</v>
      </c>
      <c r="I256" s="130">
        <v>0</v>
      </c>
      <c r="J256" s="130">
        <v>0</v>
      </c>
      <c r="K256" s="130">
        <v>0</v>
      </c>
      <c r="L256" s="130">
        <v>0</v>
      </c>
      <c r="M256" s="130">
        <v>0</v>
      </c>
      <c r="N256" s="130">
        <v>0</v>
      </c>
      <c r="O256" s="130">
        <v>0</v>
      </c>
      <c r="P256" s="130">
        <v>0</v>
      </c>
      <c r="Q256" s="130">
        <v>449</v>
      </c>
      <c r="R256" s="130">
        <v>0</v>
      </c>
      <c r="S256" s="130">
        <v>0</v>
      </c>
      <c r="T256" s="130">
        <v>0</v>
      </c>
      <c r="U256" s="130">
        <v>0</v>
      </c>
      <c r="V256" s="130">
        <v>0</v>
      </c>
      <c r="W256" s="130">
        <v>0</v>
      </c>
      <c r="X256" s="130">
        <v>0</v>
      </c>
      <c r="Y256" s="130">
        <v>0</v>
      </c>
      <c r="Z256" s="130">
        <v>0</v>
      </c>
      <c r="AA256" s="130">
        <v>0</v>
      </c>
      <c r="AB256" s="130">
        <v>0</v>
      </c>
      <c r="AC256" s="130">
        <v>0</v>
      </c>
      <c r="AD256" s="130">
        <v>0</v>
      </c>
      <c r="AE256" s="130">
        <v>0</v>
      </c>
      <c r="AF256" s="130">
        <v>0</v>
      </c>
      <c r="AG256" s="130">
        <v>0</v>
      </c>
      <c r="AH256" s="130">
        <v>0</v>
      </c>
      <c r="AI256" s="130">
        <v>0</v>
      </c>
      <c r="AJ256" s="130">
        <v>0</v>
      </c>
      <c r="AK256" s="130">
        <v>0</v>
      </c>
      <c r="AL256" s="130">
        <v>0</v>
      </c>
      <c r="AM256" s="130">
        <v>0</v>
      </c>
      <c r="AN256"/>
      <c r="AO256"/>
      <c r="AP256"/>
      <c r="AQ256"/>
      <c r="AR256"/>
      <c r="AS256"/>
      <c r="AT256"/>
      <c r="AU256"/>
      <c r="AV256"/>
      <c r="AW256"/>
      <c r="AX256"/>
      <c r="AY256"/>
      <c r="AZ256"/>
      <c r="BA256"/>
      <c r="BB256"/>
      <c r="BC256"/>
    </row>
    <row r="257" spans="1:55" x14ac:dyDescent="0.25">
      <c r="A257" s="130" t="s">
        <v>3302</v>
      </c>
      <c r="B257" s="130">
        <v>0</v>
      </c>
      <c r="C257" s="130">
        <v>0</v>
      </c>
      <c r="D257" s="130">
        <v>0</v>
      </c>
      <c r="E257" s="130">
        <v>0</v>
      </c>
      <c r="F257" s="130">
        <v>0</v>
      </c>
      <c r="G257" s="130">
        <v>0</v>
      </c>
      <c r="H257" s="130">
        <v>0</v>
      </c>
      <c r="I257" s="130">
        <v>-11612</v>
      </c>
      <c r="J257" s="130">
        <v>-10879</v>
      </c>
      <c r="K257" s="130">
        <v>-7575</v>
      </c>
      <c r="L257" s="130">
        <v>-29607.22</v>
      </c>
      <c r="M257" s="130">
        <v>-21037</v>
      </c>
      <c r="N257" s="130">
        <v>-12655</v>
      </c>
      <c r="O257" s="130">
        <v>-1835</v>
      </c>
      <c r="P257" s="130">
        <v>-16047.83</v>
      </c>
      <c r="Q257" s="130">
        <v>-8908</v>
      </c>
      <c r="R257" s="130">
        <v>-6577</v>
      </c>
      <c r="S257" s="130">
        <v>-3877</v>
      </c>
      <c r="T257" s="130">
        <v>-16516.55</v>
      </c>
      <c r="U257" s="130">
        <v>-11653</v>
      </c>
      <c r="V257" s="130">
        <v>0</v>
      </c>
      <c r="W257" s="130">
        <v>0</v>
      </c>
      <c r="X257" s="130">
        <v>-234</v>
      </c>
      <c r="Y257" s="130">
        <v>0</v>
      </c>
      <c r="Z257" s="130">
        <v>-146</v>
      </c>
      <c r="AA257" s="130">
        <v>0</v>
      </c>
      <c r="AB257" s="130">
        <v>-542</v>
      </c>
      <c r="AC257" s="130">
        <v>-463</v>
      </c>
      <c r="AD257" s="130">
        <v>-435</v>
      </c>
      <c r="AE257" s="130">
        <v>0</v>
      </c>
      <c r="AF257" s="130">
        <v>-1685.42</v>
      </c>
      <c r="AG257" s="130">
        <v>0</v>
      </c>
      <c r="AH257" s="130">
        <v>-43</v>
      </c>
      <c r="AI257" s="130">
        <v>0</v>
      </c>
      <c r="AJ257" s="130">
        <v>0</v>
      </c>
      <c r="AK257" s="130">
        <v>0</v>
      </c>
      <c r="AL257" s="130">
        <v>0</v>
      </c>
      <c r="AM257" s="130">
        <v>0</v>
      </c>
      <c r="AN257"/>
      <c r="AO257"/>
      <c r="AP257"/>
      <c r="AQ257"/>
      <c r="AR257"/>
      <c r="AS257"/>
      <c r="AT257"/>
      <c r="AU257"/>
      <c r="AV257"/>
      <c r="AW257"/>
      <c r="AX257"/>
      <c r="AY257"/>
      <c r="AZ257"/>
      <c r="BA257"/>
      <c r="BB257"/>
      <c r="BC257"/>
    </row>
    <row r="258" spans="1:55" x14ac:dyDescent="0.25">
      <c r="A258" s="130" t="s">
        <v>2638</v>
      </c>
      <c r="B258" s="130">
        <v>0</v>
      </c>
      <c r="C258" s="130">
        <v>0</v>
      </c>
      <c r="D258" s="130">
        <v>0</v>
      </c>
      <c r="E258" s="130">
        <v>0</v>
      </c>
      <c r="F258" s="130">
        <v>0</v>
      </c>
      <c r="G258" s="130">
        <v>0</v>
      </c>
      <c r="H258" s="130">
        <v>3400</v>
      </c>
      <c r="I258" s="130">
        <v>3400</v>
      </c>
      <c r="J258" s="130">
        <v>0</v>
      </c>
      <c r="K258" s="130">
        <v>0</v>
      </c>
      <c r="L258" s="130">
        <v>-39.1</v>
      </c>
      <c r="M258" s="130">
        <v>0</v>
      </c>
      <c r="N258" s="130">
        <v>0</v>
      </c>
      <c r="O258" s="130">
        <v>0</v>
      </c>
      <c r="P258" s="130">
        <v>-100</v>
      </c>
      <c r="Q258" s="130">
        <v>0</v>
      </c>
      <c r="R258" s="130">
        <v>0</v>
      </c>
      <c r="S258" s="130">
        <v>0</v>
      </c>
      <c r="T258" s="130">
        <v>0</v>
      </c>
      <c r="U258" s="130">
        <v>0</v>
      </c>
      <c r="V258" s="130">
        <v>0</v>
      </c>
      <c r="W258" s="130">
        <v>0</v>
      </c>
      <c r="X258" s="130">
        <v>0</v>
      </c>
      <c r="Y258" s="130">
        <v>0</v>
      </c>
      <c r="Z258" s="130">
        <v>0</v>
      </c>
      <c r="AA258" s="130">
        <v>0</v>
      </c>
      <c r="AB258" s="130">
        <v>0</v>
      </c>
      <c r="AC258" s="130">
        <v>0</v>
      </c>
      <c r="AD258" s="130">
        <v>0</v>
      </c>
      <c r="AE258" s="130">
        <v>0</v>
      </c>
      <c r="AF258" s="130">
        <v>0</v>
      </c>
      <c r="AG258" s="130">
        <v>0</v>
      </c>
      <c r="AH258" s="130">
        <v>0</v>
      </c>
      <c r="AI258" s="130">
        <v>0</v>
      </c>
      <c r="AJ258" s="130">
        <v>1102.97</v>
      </c>
      <c r="AK258" s="130">
        <v>1103</v>
      </c>
      <c r="AL258" s="130">
        <v>1103</v>
      </c>
      <c r="AM258" s="130">
        <v>-11</v>
      </c>
      <c r="AN258"/>
      <c r="AO258"/>
      <c r="AP258"/>
      <c r="AQ258"/>
      <c r="AR258"/>
      <c r="AS258"/>
      <c r="AT258"/>
      <c r="AU258"/>
      <c r="AV258"/>
      <c r="AW258"/>
      <c r="AX258"/>
      <c r="AY258"/>
      <c r="AZ258"/>
      <c r="BA258"/>
      <c r="BB258"/>
      <c r="BC258"/>
    </row>
    <row r="259" spans="1:55" x14ac:dyDescent="0.25">
      <c r="A259" s="130" t="s">
        <v>2516</v>
      </c>
      <c r="B259" s="130">
        <v>0</v>
      </c>
      <c r="C259" s="130">
        <v>0</v>
      </c>
      <c r="D259" s="130">
        <v>0</v>
      </c>
      <c r="E259" s="130">
        <v>0</v>
      </c>
      <c r="F259" s="130">
        <v>0</v>
      </c>
      <c r="G259" s="130">
        <v>0</v>
      </c>
      <c r="H259" s="130">
        <v>1.48</v>
      </c>
      <c r="I259" s="130">
        <v>0</v>
      </c>
      <c r="J259" s="130">
        <v>0</v>
      </c>
      <c r="K259" s="130">
        <v>0</v>
      </c>
      <c r="L259" s="130">
        <v>0</v>
      </c>
      <c r="M259" s="130">
        <v>0</v>
      </c>
      <c r="N259" s="130">
        <v>0</v>
      </c>
      <c r="O259" s="130">
        <v>0</v>
      </c>
      <c r="P259" s="130">
        <v>0</v>
      </c>
      <c r="Q259" s="130">
        <v>0</v>
      </c>
      <c r="R259" s="130">
        <v>0</v>
      </c>
      <c r="S259" s="130">
        <v>0</v>
      </c>
      <c r="T259" s="130">
        <v>11.99</v>
      </c>
      <c r="U259" s="130">
        <v>9</v>
      </c>
      <c r="V259" s="130">
        <v>307</v>
      </c>
      <c r="W259" s="130">
        <v>78</v>
      </c>
      <c r="X259" s="130">
        <v>626</v>
      </c>
      <c r="Y259" s="130">
        <v>435</v>
      </c>
      <c r="Z259" s="130">
        <v>364</v>
      </c>
      <c r="AA259" s="130">
        <v>129</v>
      </c>
      <c r="AB259" s="130">
        <v>1219</v>
      </c>
      <c r="AC259" s="130">
        <v>923</v>
      </c>
      <c r="AD259" s="130">
        <v>851</v>
      </c>
      <c r="AE259" s="130">
        <v>414</v>
      </c>
      <c r="AF259" s="130">
        <v>1918.1</v>
      </c>
      <c r="AG259" s="130">
        <v>1563</v>
      </c>
      <c r="AH259" s="130">
        <v>1197</v>
      </c>
      <c r="AI259" s="130">
        <v>417</v>
      </c>
      <c r="AJ259" s="130">
        <v>1701</v>
      </c>
      <c r="AK259" s="130">
        <v>1030</v>
      </c>
      <c r="AL259" s="130">
        <v>618</v>
      </c>
      <c r="AM259" s="130">
        <v>155</v>
      </c>
      <c r="AN259"/>
      <c r="AO259"/>
      <c r="AP259"/>
      <c r="AQ259"/>
      <c r="AR259"/>
      <c r="AS259"/>
      <c r="AT259"/>
      <c r="AU259"/>
      <c r="AV259"/>
      <c r="AW259"/>
      <c r="AX259"/>
      <c r="AY259"/>
      <c r="AZ259"/>
      <c r="BA259"/>
      <c r="BB259"/>
      <c r="BC259"/>
    </row>
    <row r="260" spans="1:55" x14ac:dyDescent="0.25">
      <c r="A260" s="130" t="s">
        <v>2517</v>
      </c>
      <c r="B260" s="130">
        <v>-4973</v>
      </c>
      <c r="C260" s="130">
        <v>-6809</v>
      </c>
      <c r="D260" s="130">
        <v>-37050.879999999997</v>
      </c>
      <c r="E260" s="130">
        <v>-7842</v>
      </c>
      <c r="F260" s="130">
        <v>-7527</v>
      </c>
      <c r="G260" s="130">
        <v>-7410</v>
      </c>
      <c r="H260" s="130">
        <v>-45809.99</v>
      </c>
      <c r="I260" s="130">
        <v>-8321</v>
      </c>
      <c r="J260" s="130">
        <v>-7343</v>
      </c>
      <c r="K260" s="130">
        <v>-6500</v>
      </c>
      <c r="L260" s="130">
        <v>-6500</v>
      </c>
      <c r="M260" s="130">
        <v>-6500</v>
      </c>
      <c r="N260" s="130">
        <v>-6500</v>
      </c>
      <c r="O260" s="130">
        <v>-6500</v>
      </c>
      <c r="P260" s="130">
        <v>-6500</v>
      </c>
      <c r="Q260" s="130">
        <v>-6501</v>
      </c>
      <c r="R260" s="130">
        <v>-6145</v>
      </c>
      <c r="S260" s="130">
        <v>-6500</v>
      </c>
      <c r="T260" s="130">
        <v>0</v>
      </c>
      <c r="U260" s="130">
        <v>0</v>
      </c>
      <c r="V260" s="130">
        <v>-28588</v>
      </c>
      <c r="W260" s="130">
        <v>0</v>
      </c>
      <c r="X260" s="130">
        <v>0</v>
      </c>
      <c r="Y260" s="130">
        <v>-202</v>
      </c>
      <c r="Z260" s="130">
        <v>0</v>
      </c>
      <c r="AA260" s="130">
        <v>0</v>
      </c>
      <c r="AB260" s="130">
        <v>0</v>
      </c>
      <c r="AC260" s="130">
        <v>0</v>
      </c>
      <c r="AD260" s="130">
        <v>0</v>
      </c>
      <c r="AE260" s="130">
        <v>0</v>
      </c>
      <c r="AF260" s="130">
        <v>0</v>
      </c>
      <c r="AG260" s="130">
        <v>-1356</v>
      </c>
      <c r="AH260" s="130">
        <v>0</v>
      </c>
      <c r="AI260" s="130">
        <v>0</v>
      </c>
      <c r="AJ260" s="130">
        <v>0</v>
      </c>
      <c r="AK260" s="130">
        <v>0</v>
      </c>
      <c r="AL260" s="130">
        <v>0</v>
      </c>
      <c r="AM260" s="130">
        <v>0</v>
      </c>
      <c r="AN260"/>
      <c r="AO260"/>
      <c r="AP260"/>
      <c r="AQ260"/>
      <c r="AR260"/>
      <c r="AS260"/>
      <c r="AT260"/>
      <c r="AU260"/>
      <c r="AV260"/>
      <c r="AW260"/>
      <c r="AX260"/>
      <c r="AY260"/>
      <c r="AZ260"/>
      <c r="BA260"/>
      <c r="BB260"/>
      <c r="BC260"/>
    </row>
    <row r="261" spans="1:55" x14ac:dyDescent="0.25">
      <c r="A261" s="130" t="s">
        <v>884</v>
      </c>
      <c r="B261" s="130">
        <v>-57524</v>
      </c>
      <c r="C261" s="130">
        <v>-27865</v>
      </c>
      <c r="D261" s="130">
        <v>-239079.01</v>
      </c>
      <c r="E261" s="130">
        <v>-171506</v>
      </c>
      <c r="F261" s="130">
        <v>-109781</v>
      </c>
      <c r="G261" s="130">
        <v>-71807</v>
      </c>
      <c r="H261" s="130">
        <v>-235875.13</v>
      </c>
      <c r="I261" s="130">
        <v>-199671</v>
      </c>
      <c r="J261" s="130">
        <v>-128187</v>
      </c>
      <c r="K261" s="130">
        <v>-67896</v>
      </c>
      <c r="L261" s="130">
        <v>-245455.76</v>
      </c>
      <c r="M261" s="130">
        <v>-186169</v>
      </c>
      <c r="N261" s="130">
        <v>-124244</v>
      </c>
      <c r="O261" s="130">
        <v>-70623</v>
      </c>
      <c r="P261" s="130">
        <v>-210015.01</v>
      </c>
      <c r="Q261" s="130">
        <v>-141600</v>
      </c>
      <c r="R261" s="130">
        <v>-87054</v>
      </c>
      <c r="S261" s="130">
        <v>-54067</v>
      </c>
      <c r="T261" s="130">
        <v>-207480.48</v>
      </c>
      <c r="U261" s="130">
        <v>-167662</v>
      </c>
      <c r="V261" s="130">
        <v>-120584</v>
      </c>
      <c r="W261" s="130">
        <v>-34912</v>
      </c>
      <c r="X261" s="130">
        <v>-168061</v>
      </c>
      <c r="Y261" s="130">
        <v>-130356</v>
      </c>
      <c r="Z261" s="130">
        <v>-85202</v>
      </c>
      <c r="AA261" s="130">
        <v>-33499</v>
      </c>
      <c r="AB261" s="130">
        <v>-228662</v>
      </c>
      <c r="AC261" s="130">
        <v>-113913</v>
      </c>
      <c r="AD261" s="130">
        <v>-20051</v>
      </c>
      <c r="AE261" s="130">
        <v>-8398</v>
      </c>
      <c r="AF261" s="130">
        <v>-26105.32</v>
      </c>
      <c r="AG261" s="130">
        <v>-11833</v>
      </c>
      <c r="AH261" s="130">
        <v>-16011</v>
      </c>
      <c r="AI261" s="130">
        <v>-4630</v>
      </c>
      <c r="AJ261" s="130">
        <v>-119920.87</v>
      </c>
      <c r="AK261" s="130">
        <v>-71746</v>
      </c>
      <c r="AL261" s="130">
        <v>-49186</v>
      </c>
      <c r="AM261" s="130">
        <v>-16988</v>
      </c>
      <c r="AN261"/>
      <c r="AO261"/>
      <c r="AP261"/>
      <c r="AQ261"/>
      <c r="AR261"/>
      <c r="AS261"/>
      <c r="AT261"/>
      <c r="AU261"/>
      <c r="AV261"/>
      <c r="AW261"/>
      <c r="AX261"/>
      <c r="AY261"/>
      <c r="AZ261"/>
      <c r="BA261"/>
      <c r="BB261"/>
      <c r="BC261"/>
    </row>
    <row r="262" spans="1:55" x14ac:dyDescent="0.25">
      <c r="A262" s="130" t="s">
        <v>2518</v>
      </c>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c r="AO262"/>
      <c r="AP262"/>
      <c r="AQ262"/>
      <c r="AR262"/>
      <c r="AS262"/>
      <c r="AT262"/>
      <c r="AU262"/>
      <c r="AV262"/>
      <c r="AW262"/>
      <c r="AX262"/>
      <c r="AY262"/>
      <c r="AZ262"/>
      <c r="BA262"/>
      <c r="BB262"/>
      <c r="BC262"/>
    </row>
    <row r="263" spans="1:55" x14ac:dyDescent="0.25">
      <c r="A263" s="130" t="s">
        <v>2519</v>
      </c>
      <c r="B263" s="130">
        <v>0</v>
      </c>
      <c r="C263" s="130">
        <v>20000</v>
      </c>
      <c r="D263" s="130">
        <v>85300</v>
      </c>
      <c r="E263" s="130">
        <v>40300</v>
      </c>
      <c r="F263" s="130">
        <v>10300</v>
      </c>
      <c r="G263" s="130">
        <v>10000</v>
      </c>
      <c r="H263" s="130">
        <v>10000</v>
      </c>
      <c r="I263" s="130">
        <v>40000</v>
      </c>
      <c r="J263" s="130">
        <v>73155</v>
      </c>
      <c r="K263" s="130">
        <v>0</v>
      </c>
      <c r="L263" s="130">
        <v>98824.53</v>
      </c>
      <c r="M263" s="130">
        <v>90824</v>
      </c>
      <c r="N263" s="130">
        <v>109061</v>
      </c>
      <c r="O263" s="130">
        <v>40824</v>
      </c>
      <c r="P263" s="130">
        <v>0</v>
      </c>
      <c r="Q263" s="130">
        <v>33563</v>
      </c>
      <c r="R263" s="130">
        <v>34257</v>
      </c>
      <c r="S263" s="130">
        <v>0</v>
      </c>
      <c r="T263" s="130">
        <v>0</v>
      </c>
      <c r="U263" s="130">
        <v>0</v>
      </c>
      <c r="V263" s="130">
        <v>0</v>
      </c>
      <c r="W263" s="130">
        <v>0</v>
      </c>
      <c r="X263" s="130">
        <v>0</v>
      </c>
      <c r="Y263" s="130">
        <v>0</v>
      </c>
      <c r="Z263" s="130">
        <v>0</v>
      </c>
      <c r="AA263" s="130">
        <v>0</v>
      </c>
      <c r="AB263" s="130">
        <v>0</v>
      </c>
      <c r="AC263" s="130">
        <v>0</v>
      </c>
      <c r="AD263" s="130">
        <v>0</v>
      </c>
      <c r="AE263" s="130">
        <v>0</v>
      </c>
      <c r="AF263" s="130">
        <v>0</v>
      </c>
      <c r="AG263" s="130">
        <v>0</v>
      </c>
      <c r="AH263" s="130">
        <v>-174</v>
      </c>
      <c r="AI263" s="130">
        <v>-1444</v>
      </c>
      <c r="AJ263" s="130">
        <v>1444.18</v>
      </c>
      <c r="AK263" s="130">
        <v>0</v>
      </c>
      <c r="AL263" s="130">
        <v>120</v>
      </c>
      <c r="AM263" s="130">
        <v>3850</v>
      </c>
      <c r="AN263"/>
      <c r="AO263"/>
      <c r="AP263"/>
      <c r="AQ263"/>
      <c r="AR263"/>
      <c r="AS263"/>
      <c r="AT263"/>
      <c r="AU263"/>
      <c r="AV263"/>
      <c r="AW263"/>
      <c r="AX263"/>
      <c r="AY263"/>
      <c r="AZ263"/>
      <c r="BA263"/>
      <c r="BB263"/>
      <c r="BC263"/>
    </row>
    <row r="264" spans="1:55" x14ac:dyDescent="0.25">
      <c r="A264" s="130" t="s">
        <v>2520</v>
      </c>
      <c r="B264" s="130">
        <v>0</v>
      </c>
      <c r="C264" s="130">
        <v>0</v>
      </c>
      <c r="D264" s="130">
        <v>0</v>
      </c>
      <c r="E264" s="130">
        <v>0</v>
      </c>
      <c r="F264" s="130">
        <v>0</v>
      </c>
      <c r="G264" s="130">
        <v>0</v>
      </c>
      <c r="H264" s="130">
        <v>0</v>
      </c>
      <c r="I264" s="130">
        <v>0</v>
      </c>
      <c r="J264" s="130">
        <v>20000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c r="AO264"/>
      <c r="AP264"/>
      <c r="AQ264"/>
      <c r="AR264"/>
      <c r="AS264"/>
      <c r="AT264"/>
      <c r="AU264"/>
      <c r="AV264"/>
      <c r="AW264"/>
      <c r="AX264"/>
      <c r="AY264"/>
      <c r="AZ264"/>
      <c r="BA264"/>
      <c r="BB264"/>
      <c r="BC264"/>
    </row>
    <row r="265" spans="1:55" x14ac:dyDescent="0.25">
      <c r="A265" s="130" t="s">
        <v>3299</v>
      </c>
      <c r="B265" s="130">
        <v>0</v>
      </c>
      <c r="C265" s="130">
        <v>0</v>
      </c>
      <c r="D265" s="130">
        <v>0</v>
      </c>
      <c r="E265" s="130">
        <v>0</v>
      </c>
      <c r="F265" s="130">
        <v>0</v>
      </c>
      <c r="G265" s="130">
        <v>0</v>
      </c>
      <c r="H265" s="130">
        <v>0</v>
      </c>
      <c r="I265" s="130">
        <v>0</v>
      </c>
      <c r="J265" s="130">
        <v>20000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c r="AO265"/>
      <c r="AP265"/>
      <c r="AQ265"/>
      <c r="AR265"/>
      <c r="AS265"/>
      <c r="AT265"/>
      <c r="AU265"/>
      <c r="AV265"/>
      <c r="AW265"/>
      <c r="AX265"/>
      <c r="AY265"/>
      <c r="AZ265"/>
      <c r="BA265"/>
      <c r="BB265"/>
      <c r="BC265"/>
    </row>
    <row r="266" spans="1:55" x14ac:dyDescent="0.25">
      <c r="A266" s="172" t="s">
        <v>2522</v>
      </c>
      <c r="B266" s="130" t="s">
        <v>3303</v>
      </c>
      <c r="C266" s="130" t="s">
        <v>6</v>
      </c>
      <c r="D266" s="130" t="s">
        <v>6</v>
      </c>
      <c r="E266" s="130" t="s">
        <v>6</v>
      </c>
      <c r="F266" s="130" t="s">
        <v>6</v>
      </c>
      <c r="G266" s="130" t="s">
        <v>6</v>
      </c>
      <c r="H266" s="130" t="s">
        <v>6</v>
      </c>
      <c r="I266" s="130" t="s">
        <v>6</v>
      </c>
      <c r="J266" s="130" t="s">
        <v>6</v>
      </c>
      <c r="K266" s="130" t="s">
        <v>6</v>
      </c>
      <c r="L266" s="130" t="s">
        <v>6</v>
      </c>
      <c r="M266" s="130" t="s">
        <v>6</v>
      </c>
      <c r="N266" s="130" t="s">
        <v>6</v>
      </c>
      <c r="O266" s="130" t="s">
        <v>6</v>
      </c>
      <c r="P266" s="130" t="s">
        <v>6</v>
      </c>
      <c r="Q266" s="130" t="s">
        <v>6</v>
      </c>
      <c r="R266" s="130" t="s">
        <v>6</v>
      </c>
      <c r="S266" s="130" t="s">
        <v>6</v>
      </c>
      <c r="T266" s="130" t="s">
        <v>6</v>
      </c>
      <c r="U266" s="130" t="s">
        <v>6</v>
      </c>
      <c r="V266" s="130" t="s">
        <v>6</v>
      </c>
      <c r="W266" s="130" t="s">
        <v>6</v>
      </c>
      <c r="X266" s="130" t="s">
        <v>6</v>
      </c>
      <c r="Y266" s="130" t="s">
        <v>6</v>
      </c>
      <c r="Z266" s="130" t="s">
        <v>6</v>
      </c>
      <c r="AA266" s="130" t="s">
        <v>6</v>
      </c>
      <c r="AB266" s="130" t="s">
        <v>6</v>
      </c>
      <c r="AC266" s="130" t="s">
        <v>6</v>
      </c>
      <c r="AD266" s="130" t="s">
        <v>6</v>
      </c>
      <c r="AE266" s="130" t="s">
        <v>6</v>
      </c>
      <c r="AF266" s="130" t="s">
        <v>6</v>
      </c>
      <c r="AG266" s="130" t="s">
        <v>6</v>
      </c>
      <c r="AH266" s="130" t="s">
        <v>6</v>
      </c>
      <c r="AI266" s="130" t="s">
        <v>6</v>
      </c>
      <c r="AJ266" s="130" t="s">
        <v>6</v>
      </c>
      <c r="AK266" s="130" t="s">
        <v>6</v>
      </c>
      <c r="AL266" s="130" t="s">
        <v>6</v>
      </c>
      <c r="AM266" s="130" t="s">
        <v>6</v>
      </c>
      <c r="AN266"/>
      <c r="AO266"/>
      <c r="AP266"/>
      <c r="AQ266"/>
      <c r="AR266"/>
      <c r="AS266"/>
      <c r="AT266"/>
      <c r="AU266"/>
      <c r="AV266"/>
      <c r="AW266"/>
      <c r="AX266"/>
      <c r="AY266"/>
      <c r="AZ266"/>
      <c r="BA266"/>
      <c r="BB266"/>
      <c r="BC266"/>
    </row>
    <row r="267" spans="1:55" x14ac:dyDescent="0.25">
      <c r="A267" s="172" t="s">
        <v>3304</v>
      </c>
      <c r="B267" s="130" t="e">
        <v>#N/A</v>
      </c>
      <c r="C267" s="130" t="e">
        <v>#N/A</v>
      </c>
      <c r="D267" s="130" t="e">
        <v>#N/A</v>
      </c>
      <c r="E267" s="130" t="e">
        <v>#N/A</v>
      </c>
      <c r="F267" s="130" t="e">
        <v>#N/A</v>
      </c>
      <c r="G267" s="130" t="e">
        <v>#N/A</v>
      </c>
      <c r="H267" s="130" t="e">
        <v>#N/A</v>
      </c>
      <c r="I267" s="130" t="e">
        <v>#N/A</v>
      </c>
      <c r="J267" s="130" t="e">
        <v>#N/A</v>
      </c>
      <c r="K267" s="130" t="e">
        <v>#N/A</v>
      </c>
      <c r="L267" s="130" t="e">
        <v>#N/A</v>
      </c>
      <c r="M267" s="130" t="e">
        <v>#N/A</v>
      </c>
      <c r="N267" s="130" t="e">
        <v>#N/A</v>
      </c>
      <c r="O267" s="130" t="e">
        <v>#N/A</v>
      </c>
      <c r="P267" s="130" t="e">
        <v>#N/A</v>
      </c>
      <c r="Q267" s="130" t="e">
        <v>#N/A</v>
      </c>
      <c r="R267" s="130" t="e">
        <v>#N/A</v>
      </c>
      <c r="S267" s="130" t="e">
        <v>#N/A</v>
      </c>
      <c r="T267" s="130" t="e">
        <v>#N/A</v>
      </c>
      <c r="U267" s="130" t="e">
        <v>#N/A</v>
      </c>
      <c r="V267" s="130" t="e">
        <v>#N/A</v>
      </c>
      <c r="W267" s="130" t="e">
        <v>#N/A</v>
      </c>
      <c r="X267" s="130" t="e">
        <v>#N/A</v>
      </c>
      <c r="Y267" s="130" t="e">
        <v>#N/A</v>
      </c>
      <c r="Z267" s="130" t="e">
        <v>#N/A</v>
      </c>
      <c r="AA267" s="130" t="e">
        <v>#N/A</v>
      </c>
      <c r="AB267" s="130" t="e">
        <v>#N/A</v>
      </c>
      <c r="AC267" s="130" t="e">
        <v>#N/A</v>
      </c>
      <c r="AD267" s="130" t="e">
        <v>#N/A</v>
      </c>
      <c r="AE267" s="130" t="e">
        <v>#N/A</v>
      </c>
      <c r="AF267" s="130" t="e">
        <v>#N/A</v>
      </c>
      <c r="AG267" s="130" t="e">
        <v>#N/A</v>
      </c>
      <c r="AH267" s="130" t="e">
        <v>#N/A</v>
      </c>
      <c r="AI267" s="130" t="e">
        <v>#N/A</v>
      </c>
      <c r="AJ267" s="130" t="e">
        <v>#N/A</v>
      </c>
      <c r="AK267" s="130" t="e">
        <v>#N/A</v>
      </c>
      <c r="AL267" s="130" t="e">
        <v>#N/A</v>
      </c>
      <c r="AM267" s="130" t="e">
        <v>#N/A</v>
      </c>
      <c r="AN267"/>
      <c r="AO267"/>
      <c r="AP267"/>
      <c r="AQ267"/>
      <c r="AR267"/>
      <c r="AS267"/>
      <c r="AT267"/>
      <c r="AU267"/>
      <c r="AV267"/>
      <c r="AW267"/>
      <c r="AX267"/>
      <c r="AY267"/>
      <c r="AZ267"/>
      <c r="BA267"/>
      <c r="BB267"/>
      <c r="BC267"/>
    </row>
    <row r="268" spans="1:55" x14ac:dyDescent="0.25">
      <c r="A268" s="172" t="s">
        <v>3305</v>
      </c>
      <c r="B268" s="130" t="e">
        <v>#N/A</v>
      </c>
      <c r="C268" s="130" t="e">
        <v>#N/A</v>
      </c>
      <c r="D268" s="130" t="e">
        <v>#N/A</v>
      </c>
      <c r="E268" s="130" t="e">
        <v>#N/A</v>
      </c>
      <c r="F268" s="130" t="e">
        <v>#N/A</v>
      </c>
      <c r="G268" s="130" t="e">
        <v>#N/A</v>
      </c>
      <c r="H268" s="130" t="e">
        <v>#N/A</v>
      </c>
      <c r="I268" s="130" t="e">
        <v>#N/A</v>
      </c>
      <c r="J268" s="130" t="e">
        <v>#N/A</v>
      </c>
      <c r="K268" s="130" t="e">
        <v>#N/A</v>
      </c>
      <c r="L268" s="130" t="e">
        <v>#N/A</v>
      </c>
      <c r="M268" s="130" t="e">
        <v>#N/A</v>
      </c>
      <c r="N268" s="130" t="e">
        <v>#N/A</v>
      </c>
      <c r="O268" s="130" t="e">
        <v>#N/A</v>
      </c>
      <c r="P268" s="130" t="e">
        <v>#N/A</v>
      </c>
      <c r="Q268" s="130" t="e">
        <v>#N/A</v>
      </c>
      <c r="R268" s="130" t="e">
        <v>#N/A</v>
      </c>
      <c r="S268" s="130" t="e">
        <v>#N/A</v>
      </c>
      <c r="T268" s="130" t="e">
        <v>#N/A</v>
      </c>
      <c r="U268" s="130" t="e">
        <v>#N/A</v>
      </c>
      <c r="V268" s="130" t="e">
        <v>#N/A</v>
      </c>
      <c r="W268" s="130" t="e">
        <v>#N/A</v>
      </c>
      <c r="X268" s="130" t="e">
        <v>#N/A</v>
      </c>
      <c r="Y268" s="130" t="e">
        <v>#N/A</v>
      </c>
      <c r="Z268" s="130" t="e">
        <v>#N/A</v>
      </c>
      <c r="AA268" s="130" t="e">
        <v>#N/A</v>
      </c>
      <c r="AB268" s="130" t="e">
        <v>#N/A</v>
      </c>
      <c r="AC268" s="130" t="e">
        <v>#N/A</v>
      </c>
      <c r="AD268" s="130" t="e">
        <v>#N/A</v>
      </c>
      <c r="AE268" s="130" t="e">
        <v>#N/A</v>
      </c>
      <c r="AF268" s="130" t="e">
        <v>#N/A</v>
      </c>
      <c r="AG268" s="130" t="e">
        <v>#N/A</v>
      </c>
      <c r="AH268" s="130" t="e">
        <v>#N/A</v>
      </c>
      <c r="AI268" s="130" t="e">
        <v>#N/A</v>
      </c>
      <c r="AJ268" s="130" t="e">
        <v>#N/A</v>
      </c>
      <c r="AK268" s="130" t="e">
        <v>#N/A</v>
      </c>
      <c r="AL268" s="130" t="e">
        <v>#N/A</v>
      </c>
      <c r="AM268" s="130" t="e">
        <v>#N/A</v>
      </c>
      <c r="AN268"/>
      <c r="AO268"/>
      <c r="AP268"/>
      <c r="AQ268"/>
      <c r="AR268"/>
      <c r="AS268"/>
      <c r="AT268"/>
      <c r="AU268"/>
      <c r="AV268"/>
      <c r="AW268"/>
      <c r="AX268"/>
      <c r="AY268"/>
      <c r="AZ268"/>
      <c r="BA268"/>
      <c r="BB268"/>
      <c r="BC268"/>
    </row>
    <row r="269" spans="1:55" x14ac:dyDescent="0.25">
      <c r="A269" s="172" t="s">
        <v>826</v>
      </c>
      <c r="B269" s="130" t="e">
        <v>#N/A</v>
      </c>
      <c r="C269" s="130" t="e">
        <v>#N/A</v>
      </c>
      <c r="D269" s="130" t="e">
        <v>#N/A</v>
      </c>
      <c r="E269" s="130" t="e">
        <v>#N/A</v>
      </c>
      <c r="F269" s="130" t="e">
        <v>#N/A</v>
      </c>
      <c r="G269" s="130" t="e">
        <v>#N/A</v>
      </c>
      <c r="H269" s="130" t="e">
        <v>#N/A</v>
      </c>
      <c r="I269" s="130" t="e">
        <v>#N/A</v>
      </c>
      <c r="J269" s="130" t="e">
        <v>#N/A</v>
      </c>
      <c r="K269" s="130" t="e">
        <v>#N/A</v>
      </c>
      <c r="L269" s="130" t="e">
        <v>#N/A</v>
      </c>
      <c r="M269" s="130" t="e">
        <v>#N/A</v>
      </c>
      <c r="N269" s="130" t="e">
        <v>#N/A</v>
      </c>
      <c r="O269" s="130" t="e">
        <v>#N/A</v>
      </c>
      <c r="P269" s="130" t="e">
        <v>#N/A</v>
      </c>
      <c r="Q269" s="130" t="e">
        <v>#N/A</v>
      </c>
      <c r="R269" s="130" t="e">
        <v>#N/A</v>
      </c>
      <c r="S269" s="130" t="e">
        <v>#N/A</v>
      </c>
      <c r="T269" s="130" t="e">
        <v>#N/A</v>
      </c>
      <c r="U269" s="130" t="e">
        <v>#N/A</v>
      </c>
      <c r="V269" s="130" t="e">
        <v>#N/A</v>
      </c>
      <c r="W269" s="130" t="e">
        <v>#N/A</v>
      </c>
      <c r="X269" s="130" t="e">
        <v>#N/A</v>
      </c>
      <c r="Y269" s="130" t="e">
        <v>#N/A</v>
      </c>
      <c r="Z269" s="130" t="e">
        <v>#N/A</v>
      </c>
      <c r="AA269" s="130" t="e">
        <v>#N/A</v>
      </c>
      <c r="AB269" s="130" t="e">
        <v>#N/A</v>
      </c>
      <c r="AC269" s="130" t="e">
        <v>#N/A</v>
      </c>
      <c r="AD269" s="130" t="e">
        <v>#N/A</v>
      </c>
      <c r="AE269" s="130" t="e">
        <v>#N/A</v>
      </c>
      <c r="AF269" s="130" t="e">
        <v>#N/A</v>
      </c>
      <c r="AG269" s="130" t="e">
        <v>#N/A</v>
      </c>
      <c r="AH269" s="130" t="e">
        <v>#N/A</v>
      </c>
      <c r="AI269" s="130" t="e">
        <v>#N/A</v>
      </c>
      <c r="AJ269" s="130" t="e">
        <v>#N/A</v>
      </c>
      <c r="AK269" s="130" t="e">
        <v>#N/A</v>
      </c>
      <c r="AL269" s="130" t="e">
        <v>#N/A</v>
      </c>
      <c r="AM269" s="130" t="e">
        <v>#N/A</v>
      </c>
      <c r="AN269"/>
      <c r="AO269"/>
      <c r="AP269"/>
      <c r="AQ269"/>
      <c r="AR269"/>
      <c r="AS269"/>
      <c r="AT269"/>
      <c r="AU269"/>
      <c r="AV269"/>
      <c r="AW269"/>
      <c r="AX269"/>
      <c r="AY269"/>
      <c r="AZ269"/>
      <c r="BA269"/>
      <c r="BB269"/>
      <c r="BC269"/>
    </row>
    <row r="270" spans="1:55" x14ac:dyDescent="0.25">
      <c r="A270" s="172" t="s">
        <v>3306</v>
      </c>
      <c r="B270" s="130" t="e">
        <v>#N/A</v>
      </c>
      <c r="C270" s="130" t="e">
        <v>#N/A</v>
      </c>
      <c r="D270" s="130" t="e">
        <v>#N/A</v>
      </c>
      <c r="E270" s="130" t="e">
        <v>#N/A</v>
      </c>
      <c r="F270" s="130" t="e">
        <v>#N/A</v>
      </c>
      <c r="G270" s="130" t="e">
        <v>#N/A</v>
      </c>
      <c r="H270" s="130" t="e">
        <v>#N/A</v>
      </c>
      <c r="I270" s="130" t="e">
        <v>#N/A</v>
      </c>
      <c r="J270" s="130" t="e">
        <v>#N/A</v>
      </c>
      <c r="K270" s="130" t="e">
        <v>#N/A</v>
      </c>
      <c r="L270" s="130" t="e">
        <v>#N/A</v>
      </c>
      <c r="M270" s="130" t="e">
        <v>#N/A</v>
      </c>
      <c r="N270" s="130" t="e">
        <v>#N/A</v>
      </c>
      <c r="O270" s="130" t="e">
        <v>#N/A</v>
      </c>
      <c r="P270" s="130" t="e">
        <v>#N/A</v>
      </c>
      <c r="Q270" s="130" t="e">
        <v>#N/A</v>
      </c>
      <c r="R270" s="130" t="e">
        <v>#N/A</v>
      </c>
      <c r="S270" s="130" t="e">
        <v>#N/A</v>
      </c>
      <c r="T270" s="130" t="e">
        <v>#N/A</v>
      </c>
      <c r="U270" s="130" t="e">
        <v>#N/A</v>
      </c>
      <c r="V270" s="130" t="e">
        <v>#N/A</v>
      </c>
      <c r="W270" s="130" t="e">
        <v>#N/A</v>
      </c>
      <c r="X270" s="130" t="e">
        <v>#N/A</v>
      </c>
      <c r="Y270" s="130" t="e">
        <v>#N/A</v>
      </c>
      <c r="Z270" s="130" t="e">
        <v>#N/A</v>
      </c>
      <c r="AA270" s="130" t="e">
        <v>#N/A</v>
      </c>
      <c r="AB270" s="130" t="e">
        <v>#N/A</v>
      </c>
      <c r="AC270" s="130" t="e">
        <v>#N/A</v>
      </c>
      <c r="AD270" s="130" t="e">
        <v>#N/A</v>
      </c>
      <c r="AE270" s="130" t="e">
        <v>#N/A</v>
      </c>
      <c r="AF270" s="130" t="e">
        <v>#N/A</v>
      </c>
      <c r="AG270" s="130" t="e">
        <v>#N/A</v>
      </c>
      <c r="AH270" s="130" t="e">
        <v>#N/A</v>
      </c>
      <c r="AI270" s="130" t="e">
        <v>#N/A</v>
      </c>
      <c r="AJ270" s="130" t="e">
        <v>#N/A</v>
      </c>
      <c r="AK270" s="130" t="e">
        <v>#N/A</v>
      </c>
      <c r="AL270" s="130" t="e">
        <v>#N/A</v>
      </c>
      <c r="AM270" s="130" t="e">
        <v>#N/A</v>
      </c>
      <c r="AN270"/>
      <c r="AO270"/>
      <c r="AP270"/>
      <c r="AQ270"/>
      <c r="AR270"/>
      <c r="AS270"/>
      <c r="AT270"/>
      <c r="AU270"/>
      <c r="AV270"/>
      <c r="AW270"/>
      <c r="AX270"/>
      <c r="AY270"/>
      <c r="AZ270"/>
      <c r="BA270"/>
      <c r="BB270"/>
      <c r="BC270"/>
    </row>
    <row r="271" spans="1:55" x14ac:dyDescent="0.25">
      <c r="A271" s="130" t="s">
        <v>2527</v>
      </c>
      <c r="B271" s="130">
        <v>0</v>
      </c>
      <c r="C271" s="130">
        <v>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0</v>
      </c>
      <c r="AL271" s="130">
        <v>0</v>
      </c>
      <c r="AM271" s="130">
        <v>0</v>
      </c>
      <c r="AN271"/>
      <c r="AO271"/>
      <c r="AP271"/>
      <c r="AQ271"/>
      <c r="AR271"/>
      <c r="AS271"/>
      <c r="AT271"/>
      <c r="AU271"/>
      <c r="AV271"/>
      <c r="AW271"/>
      <c r="AX271"/>
      <c r="AY271"/>
      <c r="AZ271"/>
      <c r="BA271"/>
      <c r="BB271"/>
      <c r="BC271"/>
    </row>
    <row r="272" spans="1:55" x14ac:dyDescent="0.25">
      <c r="A272" s="130" t="s">
        <v>3307</v>
      </c>
      <c r="B272" s="130" t="e">
        <v>#N/A</v>
      </c>
      <c r="C272" s="130" t="e">
        <v>#N/A</v>
      </c>
      <c r="D272" s="130" t="e">
        <v>#N/A</v>
      </c>
      <c r="E272" s="130" t="e">
        <v>#N/A</v>
      </c>
      <c r="F272" s="130" t="e">
        <v>#N/A</v>
      </c>
      <c r="G272" s="130" t="e">
        <v>#N/A</v>
      </c>
      <c r="H272" s="130" t="e">
        <v>#N/A</v>
      </c>
      <c r="I272" s="130" t="e">
        <v>#N/A</v>
      </c>
      <c r="J272" s="130" t="e">
        <v>#N/A</v>
      </c>
      <c r="K272" s="130" t="e">
        <v>#N/A</v>
      </c>
      <c r="L272" s="130" t="e">
        <v>#N/A</v>
      </c>
      <c r="M272" s="130" t="e">
        <v>#N/A</v>
      </c>
      <c r="N272" s="130" t="e">
        <v>#N/A</v>
      </c>
      <c r="O272" s="130" t="e">
        <v>#N/A</v>
      </c>
      <c r="P272" s="130" t="e">
        <v>#N/A</v>
      </c>
      <c r="Q272" s="130" t="e">
        <v>#N/A</v>
      </c>
      <c r="R272" s="130" t="e">
        <v>#N/A</v>
      </c>
      <c r="S272" s="130" t="e">
        <v>#N/A</v>
      </c>
      <c r="T272" s="130" t="e">
        <v>#N/A</v>
      </c>
      <c r="U272" s="130" t="e">
        <v>#N/A</v>
      </c>
      <c r="V272" s="130" t="e">
        <v>#N/A</v>
      </c>
      <c r="W272" s="130" t="e">
        <v>#N/A</v>
      </c>
      <c r="X272" s="130" t="e">
        <v>#N/A</v>
      </c>
      <c r="Y272" s="130" t="e">
        <v>#N/A</v>
      </c>
      <c r="Z272" s="130" t="e">
        <v>#N/A</v>
      </c>
      <c r="AA272" s="130" t="e">
        <v>#N/A</v>
      </c>
      <c r="AB272" s="130" t="e">
        <v>#N/A</v>
      </c>
      <c r="AC272" s="130" t="e">
        <v>#N/A</v>
      </c>
      <c r="AD272" s="130" t="e">
        <v>#N/A</v>
      </c>
      <c r="AE272" s="130" t="e">
        <v>#N/A</v>
      </c>
      <c r="AF272" s="130" t="e">
        <v>#N/A</v>
      </c>
      <c r="AG272" s="130" t="e">
        <v>#N/A</v>
      </c>
      <c r="AH272" s="130" t="e">
        <v>#N/A</v>
      </c>
      <c r="AI272" s="130" t="e">
        <v>#N/A</v>
      </c>
      <c r="AJ272" s="130" t="e">
        <v>#N/A</v>
      </c>
      <c r="AK272" s="130" t="e">
        <v>#N/A</v>
      </c>
      <c r="AL272" s="130" t="e">
        <v>#N/A</v>
      </c>
      <c r="AM272" s="130" t="e">
        <v>#N/A</v>
      </c>
      <c r="AN272"/>
      <c r="AO272"/>
      <c r="AP272"/>
      <c r="AQ272"/>
      <c r="AR272"/>
      <c r="AS272"/>
      <c r="AT272"/>
      <c r="AU272"/>
      <c r="AV272"/>
      <c r="AW272"/>
      <c r="AX272"/>
      <c r="AY272"/>
      <c r="AZ272"/>
      <c r="BA272"/>
      <c r="BB272"/>
      <c r="BC272"/>
    </row>
    <row r="273" spans="1:55" x14ac:dyDescent="0.25">
      <c r="A273" s="130" t="s">
        <v>2530</v>
      </c>
      <c r="B273" s="130">
        <v>-40000</v>
      </c>
      <c r="C273" s="130">
        <v>0</v>
      </c>
      <c r="D273" s="130">
        <v>0</v>
      </c>
      <c r="E273" s="130">
        <v>0</v>
      </c>
      <c r="F273" s="130">
        <v>0</v>
      </c>
      <c r="G273" s="130">
        <v>0</v>
      </c>
      <c r="H273" s="130">
        <v>0</v>
      </c>
      <c r="I273" s="130">
        <v>0</v>
      </c>
      <c r="J273" s="130">
        <v>-48130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-1444.18</v>
      </c>
      <c r="AG273" s="130">
        <v>-1444</v>
      </c>
      <c r="AH273" s="130">
        <v>0</v>
      </c>
      <c r="AI273" s="130">
        <v>0</v>
      </c>
      <c r="AJ273" s="130">
        <v>0</v>
      </c>
      <c r="AK273" s="130">
        <v>0</v>
      </c>
      <c r="AL273" s="130">
        <v>0</v>
      </c>
      <c r="AM273" s="130">
        <v>0</v>
      </c>
      <c r="AN273"/>
      <c r="AO273"/>
      <c r="AP273"/>
      <c r="AQ273"/>
      <c r="AR273"/>
      <c r="AS273"/>
      <c r="AT273"/>
      <c r="AU273"/>
      <c r="AV273"/>
      <c r="AW273"/>
      <c r="AX273"/>
      <c r="AY273"/>
      <c r="AZ273"/>
      <c r="BA273"/>
      <c r="BB273"/>
      <c r="BC273"/>
    </row>
    <row r="274" spans="1:55" x14ac:dyDescent="0.25">
      <c r="A274" s="130" t="s">
        <v>2531</v>
      </c>
      <c r="B274" s="130">
        <v>-40000</v>
      </c>
      <c r="C274" s="130">
        <v>0</v>
      </c>
      <c r="D274" s="130">
        <v>0</v>
      </c>
      <c r="E274" s="130">
        <v>0</v>
      </c>
      <c r="F274" s="130">
        <v>0</v>
      </c>
      <c r="G274" s="130">
        <v>0</v>
      </c>
      <c r="H274" s="130">
        <v>0</v>
      </c>
      <c r="I274" s="130">
        <v>0</v>
      </c>
      <c r="J274" s="130">
        <v>-48130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-1444.18</v>
      </c>
      <c r="AG274" s="130">
        <v>-1444</v>
      </c>
      <c r="AH274" s="130">
        <v>0</v>
      </c>
      <c r="AI274" s="130">
        <v>0</v>
      </c>
      <c r="AJ274" s="130">
        <v>0</v>
      </c>
      <c r="AK274" s="130">
        <v>0</v>
      </c>
      <c r="AL274" s="130">
        <v>0</v>
      </c>
      <c r="AM274" s="130">
        <v>0</v>
      </c>
      <c r="AN274"/>
      <c r="AO274"/>
      <c r="AP274"/>
      <c r="AQ274"/>
      <c r="AR274"/>
      <c r="AS274"/>
      <c r="AT274"/>
      <c r="AU274"/>
      <c r="AV274"/>
      <c r="AW274"/>
      <c r="AX274"/>
      <c r="AY274"/>
      <c r="AZ274"/>
      <c r="BA274"/>
      <c r="BB274"/>
      <c r="BC274"/>
    </row>
    <row r="275" spans="1:55" x14ac:dyDescent="0.25">
      <c r="A275" s="130" t="s">
        <v>2532</v>
      </c>
      <c r="B275" s="130">
        <v>-46578</v>
      </c>
      <c r="C275" s="130">
        <v>-21664</v>
      </c>
      <c r="D275" s="130">
        <v>-116442.78</v>
      </c>
      <c r="E275" s="130">
        <v>-90183</v>
      </c>
      <c r="F275" s="130">
        <v>-60233</v>
      </c>
      <c r="G275" s="130">
        <v>-29804</v>
      </c>
      <c r="H275" s="130">
        <v>-100829.48</v>
      </c>
      <c r="I275" s="130">
        <v>-73424</v>
      </c>
      <c r="J275" s="130">
        <v>0</v>
      </c>
      <c r="K275" s="130">
        <v>-24056</v>
      </c>
      <c r="L275" s="130">
        <v>-80662.240000000005</v>
      </c>
      <c r="M275" s="130">
        <v>-57548</v>
      </c>
      <c r="N275" s="130">
        <v>-37854</v>
      </c>
      <c r="O275" s="130">
        <v>-18927</v>
      </c>
      <c r="P275" s="130">
        <v>-86068</v>
      </c>
      <c r="Q275" s="130">
        <v>-65520</v>
      </c>
      <c r="R275" s="130">
        <v>-43680</v>
      </c>
      <c r="S275" s="130">
        <v>-21840</v>
      </c>
      <c r="T275" s="130">
        <v>-80108</v>
      </c>
      <c r="U275" s="130">
        <v>-58268</v>
      </c>
      <c r="V275" s="130">
        <v>-36158</v>
      </c>
      <c r="W275" s="130">
        <v>-18494</v>
      </c>
      <c r="X275" s="130">
        <v>-73506</v>
      </c>
      <c r="Y275" s="130">
        <v>-55452</v>
      </c>
      <c r="Z275" s="130">
        <v>-41148</v>
      </c>
      <c r="AA275" s="130">
        <v>-21544</v>
      </c>
      <c r="AB275" s="130">
        <v>-69096</v>
      </c>
      <c r="AC275" s="130">
        <v>-51372</v>
      </c>
      <c r="AD275" s="130">
        <v>-34248</v>
      </c>
      <c r="AE275" s="130">
        <v>-17124</v>
      </c>
      <c r="AF275" s="130">
        <v>-66550</v>
      </c>
      <c r="AG275" s="130">
        <v>-49426</v>
      </c>
      <c r="AH275" s="130">
        <v>-32580</v>
      </c>
      <c r="AI275" s="130">
        <v>-16290</v>
      </c>
      <c r="AJ275" s="130">
        <v>-111960</v>
      </c>
      <c r="AK275" s="130">
        <v>-96070</v>
      </c>
      <c r="AL275" s="130">
        <v>-80380</v>
      </c>
      <c r="AM275" s="130">
        <v>-12690</v>
      </c>
      <c r="AN275"/>
      <c r="AO275"/>
      <c r="AP275"/>
      <c r="AQ275"/>
      <c r="AR275"/>
      <c r="AS275"/>
      <c r="AT275"/>
      <c r="AU275"/>
      <c r="AV275"/>
      <c r="AW275"/>
      <c r="AX275"/>
      <c r="AY275"/>
      <c r="AZ275"/>
      <c r="BA275"/>
      <c r="BB275"/>
      <c r="BC275"/>
    </row>
    <row r="276" spans="1:55" x14ac:dyDescent="0.25">
      <c r="A276" s="130" t="s">
        <v>2533</v>
      </c>
      <c r="B276" s="130">
        <v>-46578</v>
      </c>
      <c r="C276" s="130">
        <v>-21664</v>
      </c>
      <c r="D276" s="130">
        <v>-116442.78</v>
      </c>
      <c r="E276" s="130">
        <v>-90183</v>
      </c>
      <c r="F276" s="130">
        <v>-60233</v>
      </c>
      <c r="G276" s="130">
        <v>-29804</v>
      </c>
      <c r="H276" s="130">
        <v>-100829.48</v>
      </c>
      <c r="I276" s="130">
        <v>-73424</v>
      </c>
      <c r="J276" s="130">
        <v>0</v>
      </c>
      <c r="K276" s="130">
        <v>-24056</v>
      </c>
      <c r="L276" s="130">
        <v>-80662.240000000005</v>
      </c>
      <c r="M276" s="130">
        <v>-57548</v>
      </c>
      <c r="N276" s="130">
        <v>-37854</v>
      </c>
      <c r="O276" s="130">
        <v>-18927</v>
      </c>
      <c r="P276" s="130">
        <v>0</v>
      </c>
      <c r="Q276" s="130">
        <v>-65520</v>
      </c>
      <c r="R276" s="130">
        <v>-43680</v>
      </c>
      <c r="S276" s="130">
        <v>-21840</v>
      </c>
      <c r="T276" s="130">
        <v>-80108</v>
      </c>
      <c r="U276" s="130">
        <v>-58268</v>
      </c>
      <c r="V276" s="130">
        <v>-36158</v>
      </c>
      <c r="W276" s="130">
        <v>-18494</v>
      </c>
      <c r="X276" s="130">
        <v>-73506</v>
      </c>
      <c r="Y276" s="130">
        <v>-55452</v>
      </c>
      <c r="Z276" s="130">
        <v>-41148</v>
      </c>
      <c r="AA276" s="130">
        <v>-21544</v>
      </c>
      <c r="AB276" s="130">
        <v>-69096</v>
      </c>
      <c r="AC276" s="130">
        <v>-51372</v>
      </c>
      <c r="AD276" s="130">
        <v>-34248</v>
      </c>
      <c r="AE276" s="130">
        <v>-17124</v>
      </c>
      <c r="AF276" s="130">
        <v>-66550</v>
      </c>
      <c r="AG276" s="130">
        <v>-49426</v>
      </c>
      <c r="AH276" s="130">
        <v>-32580</v>
      </c>
      <c r="AI276" s="130">
        <v>-16290</v>
      </c>
      <c r="AJ276" s="130">
        <v>-111960</v>
      </c>
      <c r="AK276" s="130">
        <v>-96070</v>
      </c>
      <c r="AL276" s="130">
        <v>-80380</v>
      </c>
      <c r="AM276" s="130">
        <v>-12690</v>
      </c>
      <c r="AN276"/>
      <c r="AO276"/>
      <c r="AP276"/>
      <c r="AQ276"/>
      <c r="AR276"/>
      <c r="AS276"/>
      <c r="AT276"/>
      <c r="AU276"/>
      <c r="AV276"/>
      <c r="AW276"/>
      <c r="AX276"/>
      <c r="AY276"/>
      <c r="AZ276"/>
      <c r="BA276"/>
      <c r="BB276"/>
      <c r="BC276"/>
    </row>
    <row r="277" spans="1:55" x14ac:dyDescent="0.25">
      <c r="A277" s="130" t="s">
        <v>2534</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-86068</v>
      </c>
      <c r="Q277" s="130">
        <v>0</v>
      </c>
      <c r="R277" s="130">
        <v>0</v>
      </c>
      <c r="S277" s="130">
        <v>0</v>
      </c>
      <c r="T277" s="130">
        <v>0</v>
      </c>
      <c r="U277" s="130">
        <v>0</v>
      </c>
      <c r="V277" s="130">
        <v>0</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c r="AO277"/>
      <c r="AP277"/>
      <c r="AQ277"/>
      <c r="AR277"/>
      <c r="AS277"/>
      <c r="AT277"/>
      <c r="AU277"/>
      <c r="AV277"/>
      <c r="AW277"/>
      <c r="AX277"/>
      <c r="AY277"/>
      <c r="AZ277"/>
      <c r="BA277"/>
      <c r="BB277"/>
      <c r="BC277"/>
    </row>
    <row r="278" spans="1:55" x14ac:dyDescent="0.25">
      <c r="A278" s="130" t="s">
        <v>2535</v>
      </c>
      <c r="B278" s="130">
        <v>-6398</v>
      </c>
      <c r="C278" s="130">
        <v>-3343</v>
      </c>
      <c r="D278" s="130">
        <v>-13864.97</v>
      </c>
      <c r="E278" s="130">
        <v>-10544</v>
      </c>
      <c r="F278" s="130">
        <v>-7143</v>
      </c>
      <c r="G278" s="130">
        <v>-3745</v>
      </c>
      <c r="H278" s="130">
        <v>-9106.2000000000007</v>
      </c>
      <c r="I278" s="130">
        <v>-6529</v>
      </c>
      <c r="J278" s="130">
        <v>-4981</v>
      </c>
      <c r="K278" s="130">
        <v>-2218</v>
      </c>
      <c r="L278" s="130">
        <v>-9876.43</v>
      </c>
      <c r="M278" s="130">
        <v>-7754</v>
      </c>
      <c r="N278" s="130">
        <v>-5325</v>
      </c>
      <c r="O278" s="130">
        <v>-2549</v>
      </c>
      <c r="P278" s="130">
        <v>-10047.93</v>
      </c>
      <c r="Q278" s="130">
        <v>-7452</v>
      </c>
      <c r="R278" s="130">
        <v>-4771</v>
      </c>
      <c r="S278" s="130">
        <v>-2096</v>
      </c>
      <c r="T278" s="130">
        <v>-7164.39</v>
      </c>
      <c r="U278" s="130">
        <v>-4691</v>
      </c>
      <c r="V278" s="130">
        <v>-2925</v>
      </c>
      <c r="W278" s="130">
        <v>-1429</v>
      </c>
      <c r="X278" s="130">
        <v>-5428</v>
      </c>
      <c r="Y278" s="130">
        <v>-4000</v>
      </c>
      <c r="Z278" s="130">
        <v>-2042</v>
      </c>
      <c r="AA278" s="130">
        <v>-990</v>
      </c>
      <c r="AB278" s="130">
        <v>-5543</v>
      </c>
      <c r="AC278" s="130">
        <v>-3845</v>
      </c>
      <c r="AD278" s="130">
        <v>-2934</v>
      </c>
      <c r="AE278" s="130">
        <v>-588</v>
      </c>
      <c r="AF278" s="130">
        <v>-2273.9899999999998</v>
      </c>
      <c r="AG278" s="130">
        <v>-1763</v>
      </c>
      <c r="AH278" s="130">
        <v>-1249</v>
      </c>
      <c r="AI278" s="130">
        <v>-640</v>
      </c>
      <c r="AJ278" s="130">
        <v>-6896.49</v>
      </c>
      <c r="AK278" s="130">
        <v>-6104</v>
      </c>
      <c r="AL278" s="130">
        <v>-2030</v>
      </c>
      <c r="AM278" s="130">
        <v>-952</v>
      </c>
      <c r="AN278"/>
      <c r="AO278"/>
      <c r="AP278"/>
      <c r="AQ278"/>
      <c r="AR278"/>
      <c r="AS278"/>
      <c r="AT278"/>
      <c r="AU278"/>
      <c r="AV278"/>
      <c r="AW278"/>
      <c r="AX278"/>
      <c r="AY278"/>
      <c r="AZ278"/>
      <c r="BA278"/>
      <c r="BB278"/>
      <c r="BC278"/>
    </row>
    <row r="279" spans="1:55" x14ac:dyDescent="0.25">
      <c r="A279" s="130" t="s">
        <v>2538</v>
      </c>
      <c r="B279" s="130">
        <v>0</v>
      </c>
      <c r="C279" s="130">
        <v>0</v>
      </c>
      <c r="D279" s="130">
        <v>0</v>
      </c>
      <c r="E279" s="130">
        <v>0</v>
      </c>
      <c r="F279" s="130">
        <v>0</v>
      </c>
      <c r="G279" s="130">
        <v>0</v>
      </c>
      <c r="H279" s="130">
        <v>0</v>
      </c>
      <c r="I279" s="130">
        <v>0</v>
      </c>
      <c r="J279" s="130">
        <v>0</v>
      </c>
      <c r="K279" s="130">
        <v>0</v>
      </c>
      <c r="L279" s="130">
        <v>0</v>
      </c>
      <c r="M279" s="130">
        <v>0</v>
      </c>
      <c r="N279" s="130">
        <v>0</v>
      </c>
      <c r="O279" s="130">
        <v>0</v>
      </c>
      <c r="P279" s="130">
        <v>0</v>
      </c>
      <c r="Q279" s="130">
        <v>0</v>
      </c>
      <c r="R279" s="130">
        <v>0</v>
      </c>
      <c r="S279" s="130">
        <v>0</v>
      </c>
      <c r="T279" s="130">
        <v>0</v>
      </c>
      <c r="U279" s="130">
        <v>0</v>
      </c>
      <c r="V279" s="130">
        <v>0</v>
      </c>
      <c r="W279" s="130">
        <v>0</v>
      </c>
      <c r="X279" s="130">
        <v>0</v>
      </c>
      <c r="Y279" s="130">
        <v>0</v>
      </c>
      <c r="Z279" s="130">
        <v>0</v>
      </c>
      <c r="AA279" s="130">
        <v>0</v>
      </c>
      <c r="AB279" s="130">
        <v>0</v>
      </c>
      <c r="AC279" s="130">
        <v>0</v>
      </c>
      <c r="AD279" s="130">
        <v>0</v>
      </c>
      <c r="AE279" s="130">
        <v>0</v>
      </c>
      <c r="AF279" s="130">
        <v>0</v>
      </c>
      <c r="AG279" s="130">
        <v>0</v>
      </c>
      <c r="AH279" s="130">
        <v>0</v>
      </c>
      <c r="AI279" s="130">
        <v>0</v>
      </c>
      <c r="AJ279" s="130">
        <v>165559.87</v>
      </c>
      <c r="AK279" s="130">
        <v>165560</v>
      </c>
      <c r="AL279" s="130">
        <v>165560</v>
      </c>
      <c r="AM279" s="130">
        <v>0</v>
      </c>
      <c r="AN279"/>
      <c r="AO279"/>
      <c r="AP279"/>
      <c r="AQ279"/>
      <c r="AR279"/>
      <c r="AS279"/>
      <c r="AT279"/>
      <c r="AU279"/>
      <c r="AV279"/>
      <c r="AW279"/>
      <c r="AX279"/>
      <c r="AY279"/>
      <c r="AZ279"/>
      <c r="BA279"/>
      <c r="BB279"/>
      <c r="BC279"/>
    </row>
    <row r="280" spans="1:55" x14ac:dyDescent="0.25">
      <c r="A280" s="130" t="s">
        <v>2539</v>
      </c>
      <c r="B280" s="130">
        <v>-71178</v>
      </c>
      <c r="C280" s="130">
        <v>0</v>
      </c>
      <c r="D280" s="130">
        <v>-79694.11</v>
      </c>
      <c r="E280" s="130">
        <v>-79694</v>
      </c>
      <c r="F280" s="130">
        <v>-79609</v>
      </c>
      <c r="G280" s="130">
        <v>0</v>
      </c>
      <c r="H280" s="130">
        <v>-68743.3</v>
      </c>
      <c r="I280" s="130">
        <v>-68730</v>
      </c>
      <c r="J280" s="130">
        <v>-68643</v>
      </c>
      <c r="K280" s="130">
        <v>0</v>
      </c>
      <c r="L280" s="130">
        <v>-68275.3</v>
      </c>
      <c r="M280" s="130">
        <v>-68261</v>
      </c>
      <c r="N280" s="130">
        <v>-68210</v>
      </c>
      <c r="O280" s="130">
        <v>0</v>
      </c>
      <c r="P280" s="130">
        <v>-62611.76</v>
      </c>
      <c r="Q280" s="130">
        <v>-62593</v>
      </c>
      <c r="R280" s="130">
        <v>-62556</v>
      </c>
      <c r="S280" s="130">
        <v>0</v>
      </c>
      <c r="T280" s="130">
        <v>-56750.34</v>
      </c>
      <c r="U280" s="130">
        <v>-56740</v>
      </c>
      <c r="V280" s="130">
        <v>-56665</v>
      </c>
      <c r="W280" s="130">
        <v>0</v>
      </c>
      <c r="X280" s="130">
        <v>-11428</v>
      </c>
      <c r="Y280" s="130">
        <v>-11428</v>
      </c>
      <c r="Z280" s="130">
        <v>-11398</v>
      </c>
      <c r="AA280" s="130">
        <v>0</v>
      </c>
      <c r="AB280" s="130">
        <v>-36943</v>
      </c>
      <c r="AC280" s="130">
        <v>-32976</v>
      </c>
      <c r="AD280" s="130">
        <v>-32882</v>
      </c>
      <c r="AE280" s="130">
        <v>0</v>
      </c>
      <c r="AF280" s="130">
        <v>-16590.169999999998</v>
      </c>
      <c r="AG280" s="130">
        <v>-16551</v>
      </c>
      <c r="AH280" s="130">
        <v>-16551</v>
      </c>
      <c r="AI280" s="130">
        <v>0</v>
      </c>
      <c r="AJ280" s="130">
        <v>-24000</v>
      </c>
      <c r="AK280" s="130">
        <v>-24000</v>
      </c>
      <c r="AL280" s="130">
        <v>-24000</v>
      </c>
      <c r="AM280" s="130">
        <v>0</v>
      </c>
      <c r="AN280"/>
      <c r="AO280"/>
      <c r="AP280"/>
      <c r="AQ280"/>
      <c r="AR280"/>
      <c r="AS280"/>
      <c r="AT280"/>
      <c r="AU280"/>
      <c r="AV280"/>
      <c r="AW280"/>
      <c r="AX280"/>
      <c r="AY280"/>
      <c r="AZ280"/>
      <c r="BA280"/>
      <c r="BB280"/>
      <c r="BC280"/>
    </row>
    <row r="281" spans="1:55" x14ac:dyDescent="0.25">
      <c r="A281" s="130" t="s">
        <v>2540</v>
      </c>
      <c r="B281" s="130">
        <v>-8032</v>
      </c>
      <c r="C281" s="130">
        <v>-4193</v>
      </c>
      <c r="D281" s="130">
        <v>-19365.45</v>
      </c>
      <c r="E281" s="130">
        <v>-14525</v>
      </c>
      <c r="F281" s="130">
        <v>-9878</v>
      </c>
      <c r="G281" s="130">
        <v>-4940</v>
      </c>
      <c r="H281" s="130">
        <v>-17831.66</v>
      </c>
      <c r="I281" s="130">
        <v>-13767</v>
      </c>
      <c r="J281" s="130">
        <v>-9113</v>
      </c>
      <c r="K281" s="130">
        <v>-4700</v>
      </c>
      <c r="L281" s="130">
        <v>-17771.39</v>
      </c>
      <c r="M281" s="130">
        <v>-13026</v>
      </c>
      <c r="N281" s="130">
        <v>-8484</v>
      </c>
      <c r="O281" s="130">
        <v>-4065</v>
      </c>
      <c r="P281" s="130">
        <v>-16865.88</v>
      </c>
      <c r="Q281" s="130">
        <v>-12872</v>
      </c>
      <c r="R281" s="130">
        <v>-8627</v>
      </c>
      <c r="S281" s="130">
        <v>-4348</v>
      </c>
      <c r="T281" s="130">
        <v>-14954</v>
      </c>
      <c r="U281" s="130">
        <v>-11266</v>
      </c>
      <c r="V281" s="130">
        <v>-6396</v>
      </c>
      <c r="W281" s="130">
        <v>-3314</v>
      </c>
      <c r="X281" s="130">
        <v>-6090</v>
      </c>
      <c r="Y281" s="130">
        <v>-4135</v>
      </c>
      <c r="Z281" s="130">
        <v>-2942</v>
      </c>
      <c r="AA281" s="130">
        <v>-1507</v>
      </c>
      <c r="AB281" s="130">
        <v>-6893</v>
      </c>
      <c r="AC281" s="130">
        <v>-5566</v>
      </c>
      <c r="AD281" s="130">
        <v>-3939</v>
      </c>
      <c r="AE281" s="130">
        <v>-2087</v>
      </c>
      <c r="AF281" s="130">
        <v>-11102.93</v>
      </c>
      <c r="AG281" s="130">
        <v>-8940</v>
      </c>
      <c r="AH281" s="130">
        <v>-6232</v>
      </c>
      <c r="AI281" s="130">
        <v>-3179</v>
      </c>
      <c r="AJ281" s="130">
        <v>-16568.400000000001</v>
      </c>
      <c r="AK281" s="130">
        <v>-13193</v>
      </c>
      <c r="AL281" s="130">
        <v>-9456</v>
      </c>
      <c r="AM281" s="130">
        <v>-4730</v>
      </c>
      <c r="AN281"/>
      <c r="AO281"/>
      <c r="AP281"/>
      <c r="AQ281"/>
      <c r="AR281"/>
      <c r="AS281"/>
      <c r="AT281"/>
      <c r="AU281"/>
      <c r="AV281"/>
      <c r="AW281"/>
      <c r="AX281"/>
      <c r="AY281"/>
      <c r="AZ281"/>
      <c r="BA281"/>
      <c r="BB281"/>
      <c r="BC281"/>
    </row>
    <row r="282" spans="1:55" x14ac:dyDescent="0.25">
      <c r="A282" s="130" t="s">
        <v>885</v>
      </c>
      <c r="B282" s="130">
        <v>-62186</v>
      </c>
      <c r="C282" s="130">
        <v>15800</v>
      </c>
      <c r="D282" s="130">
        <v>-100747.3</v>
      </c>
      <c r="E282" s="130">
        <v>-111326</v>
      </c>
      <c r="F282" s="130">
        <v>-106843</v>
      </c>
      <c r="G282" s="130">
        <v>-28489</v>
      </c>
      <c r="H282" s="130">
        <v>-68940.639999999999</v>
      </c>
      <c r="I282" s="130">
        <v>-4880</v>
      </c>
      <c r="J282" s="130">
        <v>27958</v>
      </c>
      <c r="K282" s="130">
        <v>2696</v>
      </c>
      <c r="L282" s="130">
        <v>-4430.83</v>
      </c>
      <c r="M282" s="130">
        <v>17565</v>
      </c>
      <c r="N282" s="130">
        <v>6418</v>
      </c>
      <c r="O282" s="130">
        <v>28413</v>
      </c>
      <c r="P282" s="130">
        <v>-130248.09</v>
      </c>
      <c r="Q282" s="130">
        <v>-114874</v>
      </c>
      <c r="R282" s="130">
        <v>-85377</v>
      </c>
      <c r="S282" s="130">
        <v>-28284</v>
      </c>
      <c r="T282" s="130">
        <v>8523.27</v>
      </c>
      <c r="U282" s="130">
        <v>29835</v>
      </c>
      <c r="V282" s="130">
        <v>49706</v>
      </c>
      <c r="W282" s="130">
        <v>-23237</v>
      </c>
      <c r="X282" s="130">
        <v>-19952</v>
      </c>
      <c r="Y282" s="130">
        <v>1485</v>
      </c>
      <c r="Z282" s="130">
        <v>-13530</v>
      </c>
      <c r="AA282" s="130">
        <v>-13041</v>
      </c>
      <c r="AB282" s="130">
        <v>53525</v>
      </c>
      <c r="AC282" s="130">
        <v>-28759</v>
      </c>
      <c r="AD282" s="130">
        <v>-74003</v>
      </c>
      <c r="AE282" s="130">
        <v>-19799</v>
      </c>
      <c r="AF282" s="130">
        <v>-68961.259999999995</v>
      </c>
      <c r="AG282" s="130">
        <v>-68124</v>
      </c>
      <c r="AH282" s="130">
        <v>-46786</v>
      </c>
      <c r="AI282" s="130">
        <v>-11553</v>
      </c>
      <c r="AJ282" s="130">
        <v>27579.16</v>
      </c>
      <c r="AK282" s="130">
        <v>46193</v>
      </c>
      <c r="AL282" s="130">
        <v>69814</v>
      </c>
      <c r="AM282" s="130">
        <v>-14522</v>
      </c>
      <c r="AN282"/>
      <c r="AO282"/>
      <c r="AP282"/>
      <c r="AQ282"/>
      <c r="AR282"/>
      <c r="AS282"/>
      <c r="AT282"/>
      <c r="AU282"/>
      <c r="AV282"/>
      <c r="AW282"/>
      <c r="AX282"/>
      <c r="AY282"/>
      <c r="AZ282"/>
      <c r="BA282"/>
      <c r="BB282"/>
      <c r="BC282"/>
    </row>
    <row r="283" spans="1:55" x14ac:dyDescent="0.25">
      <c r="A283" s="130" t="s">
        <v>886</v>
      </c>
      <c r="B283" s="130">
        <v>196315</v>
      </c>
      <c r="C283" s="130">
        <v>112272</v>
      </c>
      <c r="D283" s="130">
        <v>9003.0499999999993</v>
      </c>
      <c r="E283" s="130">
        <v>-16214</v>
      </c>
      <c r="F283" s="130">
        <v>-22402</v>
      </c>
      <c r="G283" s="130">
        <v>7395</v>
      </c>
      <c r="H283" s="130">
        <v>79602.58</v>
      </c>
      <c r="I283" s="130">
        <v>17798</v>
      </c>
      <c r="J283" s="130">
        <v>14931</v>
      </c>
      <c r="K283" s="130">
        <v>-31324</v>
      </c>
      <c r="L283" s="130">
        <v>27898.81</v>
      </c>
      <c r="M283" s="130">
        <v>52605</v>
      </c>
      <c r="N283" s="130">
        <v>2050</v>
      </c>
      <c r="O283" s="130">
        <v>8733</v>
      </c>
      <c r="P283" s="130">
        <v>-93932.12</v>
      </c>
      <c r="Q283" s="130">
        <v>-90800</v>
      </c>
      <c r="R283" s="130">
        <v>-104602</v>
      </c>
      <c r="S283" s="130">
        <v>-26329</v>
      </c>
      <c r="T283" s="130">
        <v>44402.04</v>
      </c>
      <c r="U283" s="130">
        <v>44744</v>
      </c>
      <c r="V283" s="130">
        <v>37139</v>
      </c>
      <c r="W283" s="130">
        <v>6976</v>
      </c>
      <c r="X283" s="130">
        <v>36500</v>
      </c>
      <c r="Y283" s="130">
        <v>-13222</v>
      </c>
      <c r="Z283" s="130">
        <v>-30807</v>
      </c>
      <c r="AA283" s="130">
        <v>-19693</v>
      </c>
      <c r="AB283" s="130">
        <v>-47196</v>
      </c>
      <c r="AC283" s="130">
        <v>-37403</v>
      </c>
      <c r="AD283" s="130">
        <v>-52540</v>
      </c>
      <c r="AE283" s="130">
        <v>-6488</v>
      </c>
      <c r="AF283" s="130">
        <v>47702.2</v>
      </c>
      <c r="AG283" s="130">
        <v>5777</v>
      </c>
      <c r="AH283" s="130">
        <v>-28038</v>
      </c>
      <c r="AI283" s="130">
        <v>1482</v>
      </c>
      <c r="AJ283" s="130">
        <v>-8199.57</v>
      </c>
      <c r="AK283" s="130">
        <v>41060</v>
      </c>
      <c r="AL283" s="130">
        <v>45670</v>
      </c>
      <c r="AM283" s="130">
        <v>-50146</v>
      </c>
      <c r="AN283"/>
      <c r="AO283"/>
      <c r="AP283"/>
      <c r="AQ283"/>
      <c r="AR283"/>
      <c r="AS283"/>
      <c r="AT283"/>
      <c r="AU283"/>
      <c r="AV283"/>
      <c r="AW283"/>
      <c r="AX283"/>
      <c r="AY283"/>
      <c r="AZ283"/>
      <c r="BA283"/>
      <c r="BB283"/>
      <c r="BC283"/>
    </row>
    <row r="284" spans="1:55" x14ac:dyDescent="0.25">
      <c r="A284" s="130" t="s">
        <v>2545</v>
      </c>
      <c r="B284" s="130">
        <v>200161</v>
      </c>
      <c r="C284" s="130">
        <v>200161</v>
      </c>
      <c r="D284" s="130">
        <v>191157.9</v>
      </c>
      <c r="E284" s="130">
        <v>191158</v>
      </c>
      <c r="F284" s="130">
        <v>191158</v>
      </c>
      <c r="G284" s="130">
        <v>191158</v>
      </c>
      <c r="H284" s="130">
        <v>111555.32</v>
      </c>
      <c r="I284" s="130">
        <v>111555</v>
      </c>
      <c r="J284" s="130">
        <v>111555</v>
      </c>
      <c r="K284" s="130">
        <v>111555</v>
      </c>
      <c r="L284" s="130">
        <v>83656.509999999995</v>
      </c>
      <c r="M284" s="130">
        <v>83657</v>
      </c>
      <c r="N284" s="130">
        <v>83657</v>
      </c>
      <c r="O284" s="130">
        <v>83657</v>
      </c>
      <c r="P284" s="130">
        <v>177588.63</v>
      </c>
      <c r="Q284" s="130">
        <v>177589</v>
      </c>
      <c r="R284" s="130">
        <v>177589</v>
      </c>
      <c r="S284" s="130">
        <v>177589</v>
      </c>
      <c r="T284" s="130">
        <v>133186.59</v>
      </c>
      <c r="U284" s="130">
        <v>133187</v>
      </c>
      <c r="V284" s="130">
        <v>133187</v>
      </c>
      <c r="W284" s="130">
        <v>133187</v>
      </c>
      <c r="X284" s="130">
        <v>96686</v>
      </c>
      <c r="Y284" s="130">
        <v>96686</v>
      </c>
      <c r="Z284" s="130">
        <v>96686</v>
      </c>
      <c r="AA284" s="130">
        <v>96686</v>
      </c>
      <c r="AB284" s="130">
        <v>143882</v>
      </c>
      <c r="AC284" s="130">
        <v>143883</v>
      </c>
      <c r="AD284" s="130">
        <v>143883</v>
      </c>
      <c r="AE284" s="130">
        <v>143883</v>
      </c>
      <c r="AF284" s="130">
        <v>96180.36</v>
      </c>
      <c r="AG284" s="130">
        <v>96180</v>
      </c>
      <c r="AH284" s="130">
        <v>96180</v>
      </c>
      <c r="AI284" s="130">
        <v>96180</v>
      </c>
      <c r="AJ284" s="130">
        <v>104379.93</v>
      </c>
      <c r="AK284" s="130">
        <v>104268</v>
      </c>
      <c r="AL284" s="130">
        <v>104268</v>
      </c>
      <c r="AM284" s="130">
        <v>104268</v>
      </c>
      <c r="AN284"/>
      <c r="AO284"/>
      <c r="AP284"/>
      <c r="AQ284"/>
      <c r="AR284"/>
      <c r="AS284"/>
      <c r="AT284"/>
      <c r="AU284"/>
      <c r="AV284"/>
      <c r="AW284"/>
      <c r="AX284"/>
      <c r="AY284"/>
      <c r="AZ284"/>
      <c r="BA284"/>
      <c r="BB284"/>
      <c r="BC284"/>
    </row>
    <row r="285" spans="1:55" x14ac:dyDescent="0.25">
      <c r="A285" s="130" t="s">
        <v>2546</v>
      </c>
      <c r="B285" s="130">
        <v>396476</v>
      </c>
      <c r="C285" s="130">
        <v>312433</v>
      </c>
      <c r="D285" s="130">
        <v>200160.94</v>
      </c>
      <c r="E285" s="130">
        <v>174944</v>
      </c>
      <c r="F285" s="130">
        <v>168756</v>
      </c>
      <c r="G285" s="130">
        <v>198553</v>
      </c>
      <c r="H285" s="130">
        <v>191157.9</v>
      </c>
      <c r="I285" s="130">
        <v>129353</v>
      </c>
      <c r="J285" s="130">
        <v>126486</v>
      </c>
      <c r="K285" s="130">
        <v>80231</v>
      </c>
      <c r="L285" s="130">
        <v>111555.32</v>
      </c>
      <c r="M285" s="130">
        <v>136262</v>
      </c>
      <c r="N285" s="130">
        <v>85707</v>
      </c>
      <c r="O285" s="130">
        <v>92390</v>
      </c>
      <c r="P285" s="130">
        <v>83656.509999999995</v>
      </c>
      <c r="Q285" s="130">
        <v>86789</v>
      </c>
      <c r="R285" s="130">
        <v>72987</v>
      </c>
      <c r="S285" s="130">
        <v>151260</v>
      </c>
      <c r="T285" s="130">
        <v>177588.63</v>
      </c>
      <c r="U285" s="130">
        <v>177931</v>
      </c>
      <c r="V285" s="130">
        <v>170326</v>
      </c>
      <c r="W285" s="130">
        <v>140163</v>
      </c>
      <c r="X285" s="130">
        <v>133186</v>
      </c>
      <c r="Y285" s="130">
        <v>83464</v>
      </c>
      <c r="Z285" s="130">
        <v>65879</v>
      </c>
      <c r="AA285" s="130">
        <v>76993</v>
      </c>
      <c r="AB285" s="130">
        <v>96686</v>
      </c>
      <c r="AC285" s="130">
        <v>106480</v>
      </c>
      <c r="AD285" s="130">
        <v>91343</v>
      </c>
      <c r="AE285" s="130">
        <v>137395</v>
      </c>
      <c r="AF285" s="130">
        <v>143882.56</v>
      </c>
      <c r="AG285" s="130">
        <v>101957</v>
      </c>
      <c r="AH285" s="130">
        <v>68142</v>
      </c>
      <c r="AI285" s="130">
        <v>97662</v>
      </c>
      <c r="AJ285" s="130">
        <v>96180.36</v>
      </c>
      <c r="AK285" s="130">
        <v>145328</v>
      </c>
      <c r="AL285" s="130">
        <v>149938</v>
      </c>
      <c r="AM285" s="130">
        <v>54122</v>
      </c>
      <c r="AN285"/>
      <c r="AO285"/>
      <c r="AP285"/>
      <c r="AQ285"/>
      <c r="AR285"/>
      <c r="AS285"/>
      <c r="AT285"/>
      <c r="AU285"/>
      <c r="AV285"/>
      <c r="AW285"/>
      <c r="AX285"/>
      <c r="AY285"/>
      <c r="AZ285"/>
      <c r="BA285"/>
      <c r="BB285"/>
      <c r="BC285"/>
    </row>
    <row r="286" spans="1:55" x14ac:dyDescent="0.25">
      <c r="A286" s="130" t="s">
        <v>2547</v>
      </c>
      <c r="B286" s="130" t="s">
        <v>3279</v>
      </c>
      <c r="C286" s="130" t="s">
        <v>2548</v>
      </c>
      <c r="D286" s="130" t="s">
        <v>2549</v>
      </c>
      <c r="E286" s="130" t="s">
        <v>2550</v>
      </c>
      <c r="F286" s="130" t="s">
        <v>2551</v>
      </c>
      <c r="G286" s="130" t="s">
        <v>2552</v>
      </c>
      <c r="H286" s="130" t="s">
        <v>2553</v>
      </c>
      <c r="I286" s="130" t="s">
        <v>2554</v>
      </c>
      <c r="J286" s="130" t="s">
        <v>2555</v>
      </c>
      <c r="K286" s="130" t="s">
        <v>2556</v>
      </c>
      <c r="L286" s="130" t="s">
        <v>2557</v>
      </c>
      <c r="M286" s="130" t="s">
        <v>2558</v>
      </c>
      <c r="N286" s="130" t="s">
        <v>2559</v>
      </c>
      <c r="O286" s="130" t="s">
        <v>2560</v>
      </c>
      <c r="P286" s="130" t="s">
        <v>2561</v>
      </c>
      <c r="Q286" s="130" t="s">
        <v>2562</v>
      </c>
      <c r="R286" s="130" t="s">
        <v>2563</v>
      </c>
      <c r="S286" s="130" t="s">
        <v>2564</v>
      </c>
      <c r="T286" s="130" t="s">
        <v>2565</v>
      </c>
      <c r="U286" s="130" t="s">
        <v>2566</v>
      </c>
      <c r="V286" s="130" t="s">
        <v>2567</v>
      </c>
      <c r="W286" s="130" t="s">
        <v>2568</v>
      </c>
      <c r="X286" s="130" t="s">
        <v>2569</v>
      </c>
      <c r="Y286" s="130" t="s">
        <v>2570</v>
      </c>
      <c r="Z286" s="130" t="s">
        <v>2571</v>
      </c>
      <c r="AA286" s="130" t="s">
        <v>2572</v>
      </c>
      <c r="AB286" s="130" t="s">
        <v>2573</v>
      </c>
      <c r="AC286" s="130" t="s">
        <v>2574</v>
      </c>
      <c r="AD286" s="130" t="s">
        <v>2575</v>
      </c>
      <c r="AE286" s="130" t="s">
        <v>2576</v>
      </c>
      <c r="AF286" s="130" t="s">
        <v>2577</v>
      </c>
      <c r="AG286" s="130" t="s">
        <v>2578</v>
      </c>
      <c r="AH286" s="130" t="s">
        <v>2579</v>
      </c>
      <c r="AI286" s="130" t="s">
        <v>2580</v>
      </c>
      <c r="AJ286" s="130" t="s">
        <v>2581</v>
      </c>
      <c r="AK286" s="130" t="s">
        <v>2582</v>
      </c>
      <c r="AL286" s="130" t="s">
        <v>2583</v>
      </c>
      <c r="AM286" s="130" t="s">
        <v>2584</v>
      </c>
      <c r="AN286"/>
      <c r="AO286"/>
      <c r="AP286"/>
      <c r="AQ286"/>
      <c r="AR286"/>
      <c r="AS286"/>
      <c r="AT286"/>
      <c r="AU286"/>
      <c r="AV286"/>
      <c r="AW286"/>
      <c r="AX286"/>
      <c r="AY286"/>
      <c r="AZ286"/>
      <c r="BA286"/>
      <c r="BB286"/>
      <c r="BC286"/>
    </row>
    <row r="287" spans="1:55" x14ac:dyDescent="0.25">
      <c r="A287" s="130" t="s">
        <v>2601</v>
      </c>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c r="AO287"/>
      <c r="AP287"/>
      <c r="AQ287"/>
      <c r="AR287"/>
      <c r="AS287"/>
      <c r="AT287"/>
      <c r="AU287"/>
      <c r="AV287"/>
      <c r="AW287"/>
      <c r="AX287"/>
      <c r="AY287"/>
      <c r="AZ287"/>
      <c r="BA287"/>
      <c r="BB287"/>
      <c r="BC287"/>
    </row>
    <row r="288" spans="1:55" x14ac:dyDescent="0.25">
      <c r="A288" s="130" t="s">
        <v>2602</v>
      </c>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c r="AO288"/>
      <c r="AP288"/>
      <c r="AQ288"/>
      <c r="AR288"/>
      <c r="AS288"/>
      <c r="AT288"/>
      <c r="AU288"/>
      <c r="AV288"/>
      <c r="AW288"/>
      <c r="AX288"/>
      <c r="AY288"/>
      <c r="AZ288"/>
      <c r="BA288"/>
      <c r="BB288"/>
      <c r="BC288"/>
    </row>
    <row r="289" spans="1:55" x14ac:dyDescent="0.25">
      <c r="A289" s="130" t="s">
        <v>2603</v>
      </c>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f t="shared" si="9"/>
        <v>54122</v>
      </c>
      <c r="G351" s="7">
        <f t="shared" si="9"/>
        <v>97662</v>
      </c>
      <c r="H351" s="7">
        <f t="shared" si="9"/>
        <v>137395</v>
      </c>
      <c r="I351" s="7">
        <f t="shared" si="9"/>
        <v>76993</v>
      </c>
      <c r="J351" s="7">
        <f t="shared" si="9"/>
        <v>140163</v>
      </c>
      <c r="K351" s="7">
        <f t="shared" si="9"/>
        <v>151260</v>
      </c>
      <c r="L351" s="7">
        <f t="shared" si="9"/>
        <v>92390</v>
      </c>
      <c r="M351" s="7">
        <f t="shared" si="9"/>
        <v>80231</v>
      </c>
      <c r="N351" s="8">
        <f t="shared" si="9"/>
        <v>198553</v>
      </c>
      <c r="O351" s="8">
        <f t="shared" si="9"/>
        <v>312433</v>
      </c>
      <c r="P351" s="6"/>
      <c r="Q351" s="9" t="s">
        <v>12</v>
      </c>
    </row>
    <row r="352" spans="1:53" x14ac:dyDescent="0.25">
      <c r="B352" s="7" t="str">
        <f t="shared" si="9"/>
        <v/>
      </c>
      <c r="C352" s="7" t="str">
        <f t="shared" si="9"/>
        <v/>
      </c>
      <c r="D352" s="7" t="str">
        <f t="shared" si="9"/>
        <v/>
      </c>
      <c r="E352" s="7" t="str">
        <f t="shared" si="9"/>
        <v/>
      </c>
      <c r="F352" s="7">
        <f t="shared" si="9"/>
        <v>149938</v>
      </c>
      <c r="G352" s="7">
        <f t="shared" si="9"/>
        <v>68142</v>
      </c>
      <c r="H352" s="7">
        <f t="shared" si="9"/>
        <v>91343</v>
      </c>
      <c r="I352" s="7">
        <f t="shared" si="9"/>
        <v>65879</v>
      </c>
      <c r="J352" s="7">
        <f t="shared" si="9"/>
        <v>170326</v>
      </c>
      <c r="K352" s="7">
        <f t="shared" si="9"/>
        <v>72987</v>
      </c>
      <c r="L352" s="7">
        <f t="shared" si="9"/>
        <v>85707</v>
      </c>
      <c r="M352" s="7">
        <f t="shared" si="9"/>
        <v>126486</v>
      </c>
      <c r="N352" s="8">
        <f t="shared" si="9"/>
        <v>168756</v>
      </c>
      <c r="O352" s="8">
        <f t="shared" si="9"/>
        <v>396476</v>
      </c>
      <c r="P352" s="6"/>
      <c r="Q352" s="9" t="s">
        <v>13</v>
      </c>
    </row>
    <row r="353" spans="2:17" x14ac:dyDescent="0.25">
      <c r="B353" s="7" t="str">
        <f t="shared" si="9"/>
        <v/>
      </c>
      <c r="C353" s="7" t="str">
        <f t="shared" si="9"/>
        <v/>
      </c>
      <c r="D353" s="7" t="str">
        <f t="shared" si="9"/>
        <v/>
      </c>
      <c r="E353" s="7" t="str">
        <f t="shared" si="9"/>
        <v/>
      </c>
      <c r="F353" s="7">
        <f t="shared" si="9"/>
        <v>145328</v>
      </c>
      <c r="G353" s="7">
        <f t="shared" si="9"/>
        <v>101957</v>
      </c>
      <c r="H353" s="7">
        <f t="shared" si="9"/>
        <v>106480</v>
      </c>
      <c r="I353" s="7">
        <f t="shared" si="9"/>
        <v>83464</v>
      </c>
      <c r="J353" s="7">
        <f t="shared" si="9"/>
        <v>177931</v>
      </c>
      <c r="K353" s="7">
        <f t="shared" si="9"/>
        <v>86789</v>
      </c>
      <c r="L353" s="7">
        <f t="shared" si="9"/>
        <v>136262</v>
      </c>
      <c r="M353" s="7">
        <f t="shared" si="9"/>
        <v>129353</v>
      </c>
      <c r="N353" s="8">
        <f t="shared" si="9"/>
        <v>174944</v>
      </c>
      <c r="O353" s="8" t="str">
        <f t="shared" si="9"/>
        <v/>
      </c>
      <c r="P353" s="6"/>
      <c r="Q353" s="9" t="s">
        <v>14</v>
      </c>
    </row>
    <row r="354" spans="2:17" x14ac:dyDescent="0.25">
      <c r="B354" s="7" t="str">
        <f t="shared" si="9"/>
        <v/>
      </c>
      <c r="C354" s="7" t="str">
        <f t="shared" si="9"/>
        <v/>
      </c>
      <c r="D354" s="7" t="str">
        <f t="shared" si="9"/>
        <v/>
      </c>
      <c r="E354" s="7" t="str">
        <f t="shared" si="9"/>
        <v/>
      </c>
      <c r="F354" s="7">
        <f t="shared" si="9"/>
        <v>96180.36</v>
      </c>
      <c r="G354" s="7">
        <f t="shared" si="9"/>
        <v>143882.56</v>
      </c>
      <c r="H354" s="7">
        <f t="shared" si="9"/>
        <v>96686</v>
      </c>
      <c r="I354" s="7">
        <f t="shared" si="9"/>
        <v>133187</v>
      </c>
      <c r="J354" s="7">
        <f t="shared" si="9"/>
        <v>177588.63</v>
      </c>
      <c r="K354" s="7">
        <f t="shared" si="9"/>
        <v>83656.509999999995</v>
      </c>
      <c r="L354" s="7">
        <f t="shared" si="9"/>
        <v>111555.32</v>
      </c>
      <c r="M354" s="7">
        <f t="shared" si="9"/>
        <v>191157.9</v>
      </c>
      <c r="N354" s="8">
        <f>IFERROR(VLOOKUP($B$350,$4:$126,MATCH($Q354&amp;"/"&amp;N$348,$2:$2,0),FALSE),IFERROR(VLOOKUP($B$350,$4:$126,MATCH($Q353&amp;"/"&amp;N$348,$2:$2,0),FALSE),IFERROR(VLOOKUP($B$350,$4:$126,MATCH($Q352&amp;"/"&amp;N$348,$2:$2,0),FALSE),IFERROR(VLOOKUP($B$350,$4:$126,MATCH($Q351&amp;"/"&amp;N$348,$2:$2,0),FALSE),""))))</f>
        <v>200160.94</v>
      </c>
      <c r="O354" s="8">
        <f>IFERROR(VLOOKUP($B$350,$4:$126,MATCH($Q354&amp;"/"&amp;O$348,$2:$2,0),FALSE),IFERROR(VLOOKUP($B$350,$4:$126,MATCH($Q353&amp;"/"&amp;O$348,$2:$2,0),FALSE),IFERROR(VLOOKUP($B$350,$4:$126,MATCH($Q352&amp;"/"&amp;O$348,$2:$2,0),FALSE),IFERROR(VLOOKUP($B$350,$4:$126,MATCH($Q351&amp;"/"&amp;O$348,$2:$2,0),FALSE),""))))</f>
        <v>396476</v>
      </c>
      <c r="P354" s="6"/>
      <c r="Q354" s="9" t="s">
        <v>15</v>
      </c>
    </row>
    <row r="355" spans="2:17" x14ac:dyDescent="0.25">
      <c r="B355" s="12" t="e">
        <f t="shared" ref="B355:O355" si="10">+B354/B$402</f>
        <v>#VALUE!</v>
      </c>
      <c r="C355" s="12" t="e">
        <f t="shared" si="10"/>
        <v>#VALUE!</v>
      </c>
      <c r="D355" s="12" t="e">
        <f t="shared" si="10"/>
        <v>#VALUE!</v>
      </c>
      <c r="E355" s="12" t="e">
        <f t="shared" si="10"/>
        <v>#VALUE!</v>
      </c>
      <c r="F355" s="12">
        <f t="shared" si="10"/>
        <v>8.8014022892894256E-2</v>
      </c>
      <c r="G355" s="12">
        <f t="shared" si="10"/>
        <v>0.12807553509283329</v>
      </c>
      <c r="H355" s="12">
        <f t="shared" si="10"/>
        <v>7.4594761408787569E-2</v>
      </c>
      <c r="I355" s="12">
        <f t="shared" si="10"/>
        <v>9.2134972924062863E-2</v>
      </c>
      <c r="J355" s="12">
        <f t="shared" si="10"/>
        <v>0.10130733853340229</v>
      </c>
      <c r="K355" s="12">
        <f t="shared" si="10"/>
        <v>4.6093174633447961E-2</v>
      </c>
      <c r="L355" s="12">
        <f t="shared" si="10"/>
        <v>5.6094634794251398E-2</v>
      </c>
      <c r="M355" s="12">
        <f t="shared" si="10"/>
        <v>8.6524959230617191E-2</v>
      </c>
      <c r="N355" s="12">
        <f t="shared" si="10"/>
        <v>8.6599590920094574E-2</v>
      </c>
      <c r="O355" s="12">
        <f t="shared" si="10"/>
        <v>0.13906173767896296</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f t="shared" si="11"/>
        <v>0</v>
      </c>
      <c r="G357" s="8">
        <f t="shared" si="11"/>
        <v>30000</v>
      </c>
      <c r="H357" s="8">
        <f t="shared" si="11"/>
        <v>0</v>
      </c>
      <c r="I357" s="8">
        <f t="shared" si="11"/>
        <v>0</v>
      </c>
      <c r="J357" s="8">
        <f t="shared" si="11"/>
        <v>0</v>
      </c>
      <c r="K357" s="8">
        <f t="shared" si="11"/>
        <v>0</v>
      </c>
      <c r="L357" s="8">
        <f t="shared" si="11"/>
        <v>0</v>
      </c>
      <c r="M357" s="8">
        <f t="shared" si="11"/>
        <v>0</v>
      </c>
      <c r="N357" s="8">
        <f t="shared" si="11"/>
        <v>0</v>
      </c>
      <c r="O357" s="8">
        <f>IFERROR(VLOOKUP($B$356,$4:$126,MATCH($Q357&amp;"/"&amp;O$348,$2:$2,0),FALSE),"")</f>
        <v>0</v>
      </c>
      <c r="P357" s="6"/>
      <c r="Q357" s="9" t="s">
        <v>12</v>
      </c>
    </row>
    <row r="358" spans="2:17" x14ac:dyDescent="0.25">
      <c r="B358" s="8" t="str">
        <f t="shared" si="11"/>
        <v/>
      </c>
      <c r="C358" s="8" t="str">
        <f t="shared" si="11"/>
        <v/>
      </c>
      <c r="D358" s="8" t="str">
        <f t="shared" si="11"/>
        <v/>
      </c>
      <c r="E358" s="8" t="str">
        <f t="shared" si="11"/>
        <v/>
      </c>
      <c r="F358" s="8">
        <f t="shared" si="11"/>
        <v>0</v>
      </c>
      <c r="G358" s="8">
        <f t="shared" si="11"/>
        <v>20000</v>
      </c>
      <c r="H358" s="8">
        <f t="shared" si="11"/>
        <v>0</v>
      </c>
      <c r="I358" s="8">
        <f t="shared" si="11"/>
        <v>0</v>
      </c>
      <c r="J358" s="8">
        <f t="shared" si="11"/>
        <v>0</v>
      </c>
      <c r="K358" s="8">
        <f t="shared" si="11"/>
        <v>0</v>
      </c>
      <c r="L358" s="8">
        <f t="shared" si="11"/>
        <v>0</v>
      </c>
      <c r="M358" s="8">
        <f t="shared" si="11"/>
        <v>0</v>
      </c>
      <c r="N358" s="8">
        <f t="shared" si="11"/>
        <v>0</v>
      </c>
      <c r="O358" s="8">
        <f>IFERROR(VLOOKUP($B$356,$4:$126,MATCH($Q358&amp;"/"&amp;O$348,$2:$2,0),FALSE),"")</f>
        <v>0</v>
      </c>
      <c r="P358" s="6"/>
      <c r="Q358" s="9" t="s">
        <v>13</v>
      </c>
    </row>
    <row r="359" spans="2:17" x14ac:dyDescent="0.25">
      <c r="B359" s="8" t="str">
        <f t="shared" si="11"/>
        <v/>
      </c>
      <c r="C359" s="8" t="str">
        <f t="shared" si="11"/>
        <v/>
      </c>
      <c r="D359" s="8" t="str">
        <f t="shared" si="11"/>
        <v/>
      </c>
      <c r="E359" s="8" t="str">
        <f t="shared" si="11"/>
        <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f t="shared" si="12"/>
        <v>40000</v>
      </c>
      <c r="G360" s="8">
        <f t="shared" si="12"/>
        <v>0</v>
      </c>
      <c r="H360" s="8">
        <f t="shared" si="12"/>
        <v>0</v>
      </c>
      <c r="I360" s="8">
        <f t="shared" si="12"/>
        <v>0</v>
      </c>
      <c r="J360" s="8">
        <f t="shared" si="12"/>
        <v>0</v>
      </c>
      <c r="K360" s="8">
        <f t="shared" si="12"/>
        <v>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t="e">
        <f t="shared" ref="B361:O361" si="13">+B360/B$402</f>
        <v>#VALUE!</v>
      </c>
      <c r="C361" s="12" t="e">
        <f t="shared" si="13"/>
        <v>#VALUE!</v>
      </c>
      <c r="D361" s="12" t="e">
        <f t="shared" si="13"/>
        <v>#VALUE!</v>
      </c>
      <c r="E361" s="12" t="e">
        <f t="shared" si="13"/>
        <v>#VALUE!</v>
      </c>
      <c r="F361" s="12">
        <f t="shared" si="13"/>
        <v>3.6603740261689291E-2</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f t="shared" si="14"/>
        <v>143542</v>
      </c>
      <c r="G363" s="8">
        <f t="shared" si="14"/>
        <v>118103</v>
      </c>
      <c r="H363" s="8">
        <f t="shared" si="14"/>
        <v>145392</v>
      </c>
      <c r="I363" s="8">
        <f t="shared" si="14"/>
        <v>194548</v>
      </c>
      <c r="J363" s="8">
        <f t="shared" si="14"/>
        <v>191135</v>
      </c>
      <c r="K363" s="8">
        <f t="shared" si="14"/>
        <v>229527</v>
      </c>
      <c r="L363" s="8">
        <f t="shared" si="14"/>
        <v>286651</v>
      </c>
      <c r="M363" s="8">
        <f t="shared" si="14"/>
        <v>365550</v>
      </c>
      <c r="N363" s="8">
        <f t="shared" si="14"/>
        <v>334203</v>
      </c>
      <c r="O363" s="8">
        <f t="shared" si="14"/>
        <v>345307</v>
      </c>
      <c r="P363" s="6"/>
      <c r="Q363" s="9" t="s">
        <v>12</v>
      </c>
    </row>
    <row r="364" spans="2:17" x14ac:dyDescent="0.25">
      <c r="B364" s="8" t="str">
        <f t="shared" si="14"/>
        <v/>
      </c>
      <c r="C364" s="8" t="str">
        <f t="shared" si="14"/>
        <v/>
      </c>
      <c r="D364" s="8" t="str">
        <f t="shared" si="14"/>
        <v/>
      </c>
      <c r="E364" s="8" t="str">
        <f t="shared" si="14"/>
        <v/>
      </c>
      <c r="F364" s="8">
        <f t="shared" si="14"/>
        <v>117716</v>
      </c>
      <c r="G364" s="8">
        <f t="shared" si="14"/>
        <v>148226</v>
      </c>
      <c r="H364" s="8">
        <f t="shared" si="14"/>
        <v>191336</v>
      </c>
      <c r="I364" s="8">
        <f t="shared" si="14"/>
        <v>215690</v>
      </c>
      <c r="J364" s="8">
        <f t="shared" si="14"/>
        <v>259093</v>
      </c>
      <c r="K364" s="8">
        <f t="shared" si="14"/>
        <v>259093</v>
      </c>
      <c r="L364" s="8">
        <f t="shared" si="14"/>
        <v>295726</v>
      </c>
      <c r="M364" s="8">
        <f t="shared" si="14"/>
        <v>369364</v>
      </c>
      <c r="N364" s="8">
        <f t="shared" si="14"/>
        <v>267165</v>
      </c>
      <c r="O364" s="8">
        <f t="shared" si="14"/>
        <v>709960</v>
      </c>
      <c r="P364" s="6"/>
      <c r="Q364" s="9" t="s">
        <v>13</v>
      </c>
    </row>
    <row r="365" spans="2:17" x14ac:dyDescent="0.25">
      <c r="B365" s="8" t="str">
        <f t="shared" si="14"/>
        <v/>
      </c>
      <c r="C365" s="8" t="str">
        <f t="shared" si="14"/>
        <v/>
      </c>
      <c r="D365" s="8" t="str">
        <f t="shared" si="14"/>
        <v/>
      </c>
      <c r="E365" s="8" t="str">
        <f t="shared" si="14"/>
        <v/>
      </c>
      <c r="F365" s="8">
        <f t="shared" si="14"/>
        <v>119584</v>
      </c>
      <c r="G365" s="8">
        <f t="shared" si="14"/>
        <v>149860</v>
      </c>
      <c r="H365" s="8">
        <f t="shared" si="14"/>
        <v>181438</v>
      </c>
      <c r="I365" s="8">
        <f t="shared" si="14"/>
        <v>232407</v>
      </c>
      <c r="J365" s="8">
        <f t="shared" si="14"/>
        <v>266580</v>
      </c>
      <c r="K365" s="8">
        <f t="shared" si="14"/>
        <v>271553</v>
      </c>
      <c r="L365" s="8">
        <f t="shared" si="14"/>
        <v>340934</v>
      </c>
      <c r="M365" s="8">
        <f t="shared" si="14"/>
        <v>429604</v>
      </c>
      <c r="N365" s="8">
        <f t="shared" si="14"/>
        <v>327556</v>
      </c>
      <c r="O365" s="8" t="str">
        <f t="shared" si="14"/>
        <v/>
      </c>
      <c r="P365" s="6"/>
      <c r="Q365" s="9" t="s">
        <v>14</v>
      </c>
    </row>
    <row r="366" spans="2:17" x14ac:dyDescent="0.25">
      <c r="B366" s="8" t="str">
        <f t="shared" si="14"/>
        <v/>
      </c>
      <c r="C366" s="8" t="str">
        <f t="shared" si="14"/>
        <v/>
      </c>
      <c r="D366" s="8" t="str">
        <f t="shared" si="14"/>
        <v/>
      </c>
      <c r="E366" s="8" t="str">
        <f t="shared" si="14"/>
        <v/>
      </c>
      <c r="F366" s="8">
        <f t="shared" si="14"/>
        <v>97500.6</v>
      </c>
      <c r="G366" s="8">
        <f t="shared" si="14"/>
        <v>117446.84</v>
      </c>
      <c r="H366" s="8">
        <f t="shared" si="14"/>
        <v>192115</v>
      </c>
      <c r="I366" s="8">
        <f t="shared" si="14"/>
        <v>185550</v>
      </c>
      <c r="J366" s="8">
        <f t="shared" si="14"/>
        <v>238304.26</v>
      </c>
      <c r="K366" s="8">
        <f t="shared" si="14"/>
        <v>254507.3</v>
      </c>
      <c r="L366" s="8">
        <f t="shared" si="14"/>
        <v>317396.42</v>
      </c>
      <c r="M366" s="8">
        <f t="shared" si="14"/>
        <v>363361.47</v>
      </c>
      <c r="N366" s="8">
        <f>IFERROR(VLOOKUP($B$362,$4:$126,MATCH($Q366&amp;"/"&amp;N$348,$2:$2,0),FALSE),IFERROR(VLOOKUP($B$362,$4:$126,MATCH($Q365&amp;"/"&amp;N$348,$2:$2,0),FALSE),IFERROR(VLOOKUP($B$362,$4:$126,MATCH($Q364&amp;"/"&amp;N$348,$2:$2,0),FALSE),IFERROR(VLOOKUP($B$362,$4:$126,MATCH($Q363&amp;"/"&amp;N$348,$2:$2,0),FALSE),""))))</f>
        <v>354876.41</v>
      </c>
      <c r="O366" s="8">
        <f>IFERROR(VLOOKUP($B$362,$4:$126,MATCH($Q366&amp;"/"&amp;O$348,$2:$2,0),FALSE),IFERROR(VLOOKUP($B$362,$4:$126,MATCH($Q365&amp;"/"&amp;O$348,$2:$2,0),FALSE),IFERROR(VLOOKUP($B$362,$4:$126,MATCH($Q364&amp;"/"&amp;O$348,$2:$2,0),FALSE),IFERROR(VLOOKUP($B$362,$4:$126,MATCH($Q363&amp;"/"&amp;O$348,$2:$2,0),FALSE),""))))</f>
        <v>709960</v>
      </c>
      <c r="P366" s="6"/>
      <c r="Q366" s="9" t="s">
        <v>15</v>
      </c>
    </row>
    <row r="367" spans="2:17" x14ac:dyDescent="0.25">
      <c r="B367" s="12" t="e">
        <f t="shared" ref="B367:O367" si="15">+B366/B$402</f>
        <v>#VALUE!</v>
      </c>
      <c r="C367" s="12" t="e">
        <f t="shared" si="15"/>
        <v>#VALUE!</v>
      </c>
      <c r="D367" s="12" t="e">
        <f t="shared" si="15"/>
        <v>#VALUE!</v>
      </c>
      <c r="E367" s="12" t="e">
        <f t="shared" si="15"/>
        <v>#VALUE!</v>
      </c>
      <c r="F367" s="12">
        <f t="shared" si="15"/>
        <v>8.9222165943971574E-2</v>
      </c>
      <c r="G367" s="12">
        <f t="shared" si="15"/>
        <v>0.10454405925195087</v>
      </c>
      <c r="H367" s="12">
        <f t="shared" si="15"/>
        <v>0.14821972765497821</v>
      </c>
      <c r="I367" s="12">
        <f t="shared" si="15"/>
        <v>0.12835820482524468</v>
      </c>
      <c r="J367" s="12">
        <f t="shared" si="15"/>
        <v>0.135943220811895</v>
      </c>
      <c r="K367" s="12">
        <f t="shared" si="15"/>
        <v>0.14022876909863119</v>
      </c>
      <c r="L367" s="12">
        <f t="shared" si="15"/>
        <v>0.15960006447834876</v>
      </c>
      <c r="M367" s="12">
        <f t="shared" si="15"/>
        <v>0.16447050515687361</v>
      </c>
      <c r="N367" s="12">
        <f t="shared" si="15"/>
        <v>0.15353720827446032</v>
      </c>
      <c r="O367" s="12">
        <f t="shared" si="15"/>
        <v>0.24901449591540606</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f t="shared" si="16"/>
        <v>29200</v>
      </c>
      <c r="G369" s="8">
        <f t="shared" si="16"/>
        <v>24437</v>
      </c>
      <c r="H369" s="8">
        <f t="shared" si="16"/>
        <v>22251</v>
      </c>
      <c r="I369" s="8">
        <f t="shared" si="16"/>
        <v>24948</v>
      </c>
      <c r="J369" s="8">
        <f t="shared" si="16"/>
        <v>26320</v>
      </c>
      <c r="K369" s="8">
        <f t="shared" si="16"/>
        <v>43247</v>
      </c>
      <c r="L369" s="8">
        <f t="shared" si="16"/>
        <v>46871</v>
      </c>
      <c r="M369" s="8">
        <f t="shared" si="16"/>
        <v>47689</v>
      </c>
      <c r="N369" s="8">
        <f t="shared" si="16"/>
        <v>53280</v>
      </c>
      <c r="O369" s="8">
        <f t="shared" si="16"/>
        <v>47748</v>
      </c>
      <c r="P369" s="6"/>
      <c r="Q369" s="9" t="s">
        <v>12</v>
      </c>
    </row>
    <row r="370" spans="1:17" x14ac:dyDescent="0.25">
      <c r="B370" s="8" t="str">
        <f t="shared" si="16"/>
        <v/>
      </c>
      <c r="C370" s="8" t="str">
        <f t="shared" si="16"/>
        <v/>
      </c>
      <c r="D370" s="8" t="str">
        <f t="shared" si="16"/>
        <v/>
      </c>
      <c r="E370" s="8" t="str">
        <f t="shared" si="16"/>
        <v/>
      </c>
      <c r="F370" s="8">
        <f t="shared" si="16"/>
        <v>26387</v>
      </c>
      <c r="G370" s="8">
        <f t="shared" si="16"/>
        <v>23350</v>
      </c>
      <c r="H370" s="8">
        <f t="shared" si="16"/>
        <v>22991</v>
      </c>
      <c r="I370" s="8">
        <f t="shared" si="16"/>
        <v>24225</v>
      </c>
      <c r="J370" s="8">
        <f t="shared" si="16"/>
        <v>33859</v>
      </c>
      <c r="K370" s="8">
        <f t="shared" si="16"/>
        <v>38829</v>
      </c>
      <c r="L370" s="8">
        <f t="shared" si="16"/>
        <v>44268</v>
      </c>
      <c r="M370" s="8">
        <f t="shared" si="16"/>
        <v>49858</v>
      </c>
      <c r="N370" s="8">
        <f t="shared" si="16"/>
        <v>51508</v>
      </c>
      <c r="O370" s="8">
        <f t="shared" si="16"/>
        <v>51860</v>
      </c>
      <c r="P370" s="6"/>
      <c r="Q370" s="9" t="s">
        <v>13</v>
      </c>
    </row>
    <row r="371" spans="1:17" x14ac:dyDescent="0.25">
      <c r="B371" s="8" t="str">
        <f t="shared" si="16"/>
        <v/>
      </c>
      <c r="C371" s="8" t="str">
        <f t="shared" si="16"/>
        <v/>
      </c>
      <c r="D371" s="8" t="str">
        <f t="shared" si="16"/>
        <v/>
      </c>
      <c r="E371" s="8" t="str">
        <f t="shared" si="16"/>
        <v/>
      </c>
      <c r="F371" s="8">
        <f t="shared" si="16"/>
        <v>24639</v>
      </c>
      <c r="G371" s="8">
        <f t="shared" si="16"/>
        <v>22750</v>
      </c>
      <c r="H371" s="8">
        <f t="shared" si="16"/>
        <v>24288</v>
      </c>
      <c r="I371" s="8">
        <f t="shared" si="16"/>
        <v>25325</v>
      </c>
      <c r="J371" s="8">
        <f t="shared" si="16"/>
        <v>35889</v>
      </c>
      <c r="K371" s="8">
        <f t="shared" si="16"/>
        <v>41030</v>
      </c>
      <c r="L371" s="8">
        <f t="shared" si="16"/>
        <v>46811</v>
      </c>
      <c r="M371" s="8">
        <f t="shared" si="16"/>
        <v>44893</v>
      </c>
      <c r="N371" s="8">
        <f t="shared" si="16"/>
        <v>48953</v>
      </c>
      <c r="O371" s="8" t="str">
        <f t="shared" si="16"/>
        <v/>
      </c>
      <c r="P371" s="6"/>
      <c r="Q371" s="9" t="s">
        <v>14</v>
      </c>
    </row>
    <row r="372" spans="1:17" x14ac:dyDescent="0.25">
      <c r="B372" s="8" t="str">
        <f t="shared" si="16"/>
        <v/>
      </c>
      <c r="C372" s="8" t="str">
        <f t="shared" si="16"/>
        <v/>
      </c>
      <c r="D372" s="8" t="str">
        <f t="shared" si="16"/>
        <v/>
      </c>
      <c r="E372" s="8" t="str">
        <f t="shared" si="16"/>
        <v/>
      </c>
      <c r="F372" s="8">
        <f t="shared" si="16"/>
        <v>23160.54</v>
      </c>
      <c r="G372" s="8">
        <f t="shared" si="16"/>
        <v>23757.72</v>
      </c>
      <c r="H372" s="8">
        <f t="shared" si="16"/>
        <v>24772</v>
      </c>
      <c r="I372" s="8">
        <f t="shared" si="16"/>
        <v>29697</v>
      </c>
      <c r="J372" s="8">
        <f t="shared" si="16"/>
        <v>39795.129999999997</v>
      </c>
      <c r="K372" s="8">
        <f t="shared" si="16"/>
        <v>49953.69</v>
      </c>
      <c r="L372" s="8">
        <f t="shared" si="16"/>
        <v>49750.87</v>
      </c>
      <c r="M372" s="8">
        <f t="shared" si="16"/>
        <v>49006.68</v>
      </c>
      <c r="N372" s="8">
        <f>IFERROR(VLOOKUP($B$368,$4:$126,MATCH($Q372&amp;"/"&amp;N$348,$2:$2,0),FALSE),IFERROR(VLOOKUP($B$368,$4:$126,MATCH($Q371&amp;"/"&amp;N$348,$2:$2,0),FALSE),IFERROR(VLOOKUP($B$368,$4:$126,MATCH($Q370&amp;"/"&amp;N$348,$2:$2,0),FALSE),IFERROR(VLOOKUP($B$368,$4:$126,MATCH($Q369&amp;"/"&amp;N$348,$2:$2,0),FALSE),""))))</f>
        <v>51268.75</v>
      </c>
      <c r="O372" s="8">
        <f>IFERROR(VLOOKUP($B$368,$4:$126,MATCH($Q372&amp;"/"&amp;O$348,$2:$2,0),FALSE),IFERROR(VLOOKUP($B$368,$4:$126,MATCH($Q371&amp;"/"&amp;O$348,$2:$2,0),FALSE),IFERROR(VLOOKUP($B$368,$4:$126,MATCH($Q370&amp;"/"&amp;O$348,$2:$2,0),FALSE),IFERROR(VLOOKUP($B$368,$4:$126,MATCH($Q369&amp;"/"&amp;O$348,$2:$2,0),FALSE),""))))</f>
        <v>51860</v>
      </c>
      <c r="P372" s="6"/>
      <c r="Q372" s="9" t="s">
        <v>15</v>
      </c>
    </row>
    <row r="373" spans="1:17" x14ac:dyDescent="0.25">
      <c r="B373" s="12" t="e">
        <f t="shared" ref="B373:O373" si="17">+B372/B$402</f>
        <v>#VALUE!</v>
      </c>
      <c r="C373" s="12" t="e">
        <f t="shared" si="17"/>
        <v>#VALUE!</v>
      </c>
      <c r="D373" s="12" t="e">
        <f t="shared" si="17"/>
        <v>#VALUE!</v>
      </c>
      <c r="E373" s="12" t="e">
        <f t="shared" si="17"/>
        <v>#VALUE!</v>
      </c>
      <c r="F373" s="12">
        <f t="shared" si="17"/>
        <v>2.1194059762011632E-2</v>
      </c>
      <c r="G373" s="12">
        <f t="shared" si="17"/>
        <v>2.1147682537659238E-2</v>
      </c>
      <c r="H373" s="12">
        <f t="shared" si="17"/>
        <v>1.9111985495505922E-2</v>
      </c>
      <c r="I373" s="12">
        <f t="shared" si="17"/>
        <v>2.0543538715684675E-2</v>
      </c>
      <c r="J373" s="12">
        <f t="shared" si="17"/>
        <v>2.2701558691515068E-2</v>
      </c>
      <c r="K373" s="12">
        <f t="shared" si="17"/>
        <v>2.7523550250364535E-2</v>
      </c>
      <c r="L373" s="12">
        <f t="shared" si="17"/>
        <v>2.5016797794549628E-2</v>
      </c>
      <c r="M373" s="12">
        <f t="shared" si="17"/>
        <v>2.2182190686484329E-2</v>
      </c>
      <c r="N373" s="12">
        <f t="shared" si="17"/>
        <v>2.2181414500674301E-2</v>
      </c>
      <c r="O373" s="12">
        <f t="shared" si="17"/>
        <v>1.8189604707551071E-2</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f t="shared" si="18"/>
        <v>235007</v>
      </c>
      <c r="G375" s="8">
        <f t="shared" si="18"/>
        <v>275537</v>
      </c>
      <c r="H375" s="8">
        <f t="shared" si="18"/>
        <v>312886</v>
      </c>
      <c r="I375" s="8">
        <f t="shared" si="18"/>
        <v>302450</v>
      </c>
      <c r="J375" s="8">
        <f t="shared" si="18"/>
        <v>364930</v>
      </c>
      <c r="K375" s="8">
        <f t="shared" si="18"/>
        <v>430971</v>
      </c>
      <c r="L375" s="8">
        <f t="shared" si="18"/>
        <v>438494</v>
      </c>
      <c r="M375" s="8">
        <f t="shared" si="18"/>
        <v>507790</v>
      </c>
      <c r="N375" s="8">
        <f t="shared" si="18"/>
        <v>597338</v>
      </c>
      <c r="O375" s="8">
        <f t="shared" si="18"/>
        <v>720645</v>
      </c>
      <c r="P375" s="6"/>
      <c r="Q375" s="9" t="s">
        <v>12</v>
      </c>
    </row>
    <row r="376" spans="1:17" x14ac:dyDescent="0.25">
      <c r="B376" s="8" t="str">
        <f t="shared" si="18"/>
        <v/>
      </c>
      <c r="C376" s="8" t="str">
        <f t="shared" si="18"/>
        <v/>
      </c>
      <c r="D376" s="8" t="str">
        <f t="shared" si="18"/>
        <v/>
      </c>
      <c r="E376" s="8" t="str">
        <f t="shared" si="18"/>
        <v/>
      </c>
      <c r="F376" s="8">
        <f t="shared" si="18"/>
        <v>301807</v>
      </c>
      <c r="G376" s="8">
        <f t="shared" si="18"/>
        <v>265790</v>
      </c>
      <c r="H376" s="8">
        <f t="shared" si="18"/>
        <v>312205</v>
      </c>
      <c r="I376" s="8">
        <f t="shared" si="18"/>
        <v>312093</v>
      </c>
      <c r="J376" s="8">
        <f t="shared" si="18"/>
        <v>469545</v>
      </c>
      <c r="K376" s="8">
        <f t="shared" si="18"/>
        <v>378516</v>
      </c>
      <c r="L376" s="8">
        <f t="shared" si="18"/>
        <v>436995</v>
      </c>
      <c r="M376" s="8">
        <f t="shared" si="18"/>
        <v>558379</v>
      </c>
      <c r="N376" s="8">
        <f t="shared" si="18"/>
        <v>497906</v>
      </c>
      <c r="O376" s="8">
        <f t="shared" si="18"/>
        <v>1170650</v>
      </c>
      <c r="P376" s="6"/>
      <c r="Q376" s="9" t="s">
        <v>13</v>
      </c>
    </row>
    <row r="377" spans="1:17" x14ac:dyDescent="0.25">
      <c r="B377" s="8" t="str">
        <f t="shared" si="18"/>
        <v/>
      </c>
      <c r="C377" s="8" t="str">
        <f t="shared" si="18"/>
        <v/>
      </c>
      <c r="D377" s="8" t="str">
        <f t="shared" si="18"/>
        <v/>
      </c>
      <c r="E377" s="8" t="str">
        <f t="shared" si="18"/>
        <v/>
      </c>
      <c r="F377" s="8">
        <f t="shared" si="18"/>
        <v>295627</v>
      </c>
      <c r="G377" s="8">
        <f t="shared" si="18"/>
        <v>280881</v>
      </c>
      <c r="H377" s="8">
        <f t="shared" si="18"/>
        <v>317271</v>
      </c>
      <c r="I377" s="8">
        <f t="shared" si="18"/>
        <v>347611</v>
      </c>
      <c r="J377" s="8">
        <f t="shared" si="18"/>
        <v>485321</v>
      </c>
      <c r="K377" s="8">
        <f t="shared" si="18"/>
        <v>407725</v>
      </c>
      <c r="L377" s="8">
        <f t="shared" si="18"/>
        <v>537260</v>
      </c>
      <c r="M377" s="8">
        <f t="shared" si="18"/>
        <v>612929</v>
      </c>
      <c r="N377" s="8">
        <f t="shared" si="18"/>
        <v>562353</v>
      </c>
      <c r="O377" s="8" t="str">
        <f t="shared" si="18"/>
        <v/>
      </c>
      <c r="P377" s="6"/>
      <c r="Q377" s="9" t="s">
        <v>14</v>
      </c>
    </row>
    <row r="378" spans="1:17" x14ac:dyDescent="0.25">
      <c r="B378" s="8" t="str">
        <f t="shared" si="18"/>
        <v/>
      </c>
      <c r="C378" s="8" t="str">
        <f t="shared" si="18"/>
        <v/>
      </c>
      <c r="D378" s="8" t="str">
        <f t="shared" si="18"/>
        <v/>
      </c>
      <c r="E378" s="8" t="str">
        <f t="shared" si="18"/>
        <v/>
      </c>
      <c r="F378" s="8">
        <f t="shared" si="18"/>
        <v>262567.94</v>
      </c>
      <c r="G378" s="8">
        <f t="shared" si="18"/>
        <v>290486.13</v>
      </c>
      <c r="H378" s="8">
        <f t="shared" si="18"/>
        <v>317729</v>
      </c>
      <c r="I378" s="8">
        <f t="shared" si="18"/>
        <v>353911</v>
      </c>
      <c r="J378" s="8">
        <f t="shared" si="18"/>
        <v>460506.45</v>
      </c>
      <c r="K378" s="8">
        <f t="shared" si="18"/>
        <v>398643.55</v>
      </c>
      <c r="L378" s="8">
        <f t="shared" si="18"/>
        <v>492071.02</v>
      </c>
      <c r="M378" s="8">
        <f t="shared" si="18"/>
        <v>612018.96</v>
      </c>
      <c r="N378" s="8">
        <f>IFERROR(VLOOKUP($B$374,$4:$126,MATCH($Q378&amp;"/"&amp;N$348,$2:$2,0),FALSE),IFERROR(VLOOKUP($B$374,$4:$126,MATCH($Q377&amp;"/"&amp;N$348,$2:$2,0),FALSE),IFERROR(VLOOKUP($B$374,$4:$126,MATCH($Q376&amp;"/"&amp;N$348,$2:$2,0),FALSE),IFERROR(VLOOKUP($B$374,$4:$126,MATCH($Q375&amp;"/"&amp;N$348,$2:$2,0),FALSE),""))))</f>
        <v>616671.26</v>
      </c>
      <c r="O378" s="8">
        <f>IFERROR(VLOOKUP($B$374,$4:$126,MATCH($Q378&amp;"/"&amp;O$348,$2:$2,0),FALSE),IFERROR(VLOOKUP($B$374,$4:$126,MATCH($Q377&amp;"/"&amp;O$348,$2:$2,0),FALSE),IFERROR(VLOOKUP($B$374,$4:$126,MATCH($Q376&amp;"/"&amp;O$348,$2:$2,0),FALSE),IFERROR(VLOOKUP($B$374,$4:$126,MATCH($Q375&amp;"/"&amp;O$348,$2:$2,0),FALSE),""))))</f>
        <v>1170650</v>
      </c>
      <c r="P378" s="6"/>
      <c r="Q378" s="9" t="s">
        <v>15</v>
      </c>
    </row>
    <row r="379" spans="1:17" x14ac:dyDescent="0.25">
      <c r="B379" s="12" t="e">
        <f t="shared" ref="B379:O379" si="19">+B378/B$402</f>
        <v>#VALUE!</v>
      </c>
      <c r="C379" s="12" t="e">
        <f t="shared" si="19"/>
        <v>#VALUE!</v>
      </c>
      <c r="D379" s="12" t="e">
        <f t="shared" si="19"/>
        <v>#VALUE!</v>
      </c>
      <c r="E379" s="12" t="e">
        <f t="shared" si="19"/>
        <v>#VALUE!</v>
      </c>
      <c r="F379" s="12">
        <f t="shared" si="19"/>
        <v>0.24027421692017045</v>
      </c>
      <c r="G379" s="12">
        <f t="shared" si="19"/>
        <v>0.25857314838432355</v>
      </c>
      <c r="H379" s="12">
        <f t="shared" si="19"/>
        <v>0.24513289356941712</v>
      </c>
      <c r="I379" s="12">
        <f t="shared" si="19"/>
        <v>0.24482554905905238</v>
      </c>
      <c r="J379" s="12">
        <f t="shared" si="19"/>
        <v>0.26270084310558223</v>
      </c>
      <c r="K379" s="12">
        <f t="shared" si="19"/>
        <v>0.21964515094698123</v>
      </c>
      <c r="L379" s="12">
        <f t="shared" si="19"/>
        <v>0.2474336872480378</v>
      </c>
      <c r="M379" s="12">
        <f t="shared" si="19"/>
        <v>0.27702185241815658</v>
      </c>
      <c r="N379" s="12">
        <f t="shared" si="19"/>
        <v>0.26680269810972751</v>
      </c>
      <c r="O379" s="12">
        <f t="shared" si="19"/>
        <v>0.4105989346489522</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f t="shared" si="20"/>
        <v>779379</v>
      </c>
      <c r="G381" s="8">
        <f t="shared" si="20"/>
        <v>796359</v>
      </c>
      <c r="H381" s="8">
        <f t="shared" si="20"/>
        <v>771714</v>
      </c>
      <c r="I381" s="8">
        <f t="shared" si="20"/>
        <v>907540</v>
      </c>
      <c r="J381" s="8">
        <f t="shared" si="20"/>
        <v>1010604</v>
      </c>
      <c r="K381" s="8">
        <f t="shared" si="20"/>
        <v>1150387</v>
      </c>
      <c r="L381" s="8">
        <f t="shared" si="20"/>
        <v>1262811</v>
      </c>
      <c r="M381" s="8">
        <f t="shared" si="20"/>
        <v>1360110</v>
      </c>
      <c r="N381" s="8">
        <f t="shared" si="20"/>
        <v>1436815</v>
      </c>
      <c r="O381" s="8">
        <f t="shared" si="20"/>
        <v>1474201</v>
      </c>
      <c r="P381" s="6"/>
      <c r="Q381" s="9" t="s">
        <v>12</v>
      </c>
    </row>
    <row r="382" spans="1:17" x14ac:dyDescent="0.25">
      <c r="B382" s="8" t="str">
        <f t="shared" si="20"/>
        <v/>
      </c>
      <c r="C382" s="8" t="str">
        <f t="shared" si="20"/>
        <v/>
      </c>
      <c r="D382" s="8" t="str">
        <f t="shared" si="20"/>
        <v/>
      </c>
      <c r="E382" s="8" t="str">
        <f t="shared" si="20"/>
        <v/>
      </c>
      <c r="F382" s="8">
        <f t="shared" si="20"/>
        <v>794628</v>
      </c>
      <c r="G382" s="8">
        <f t="shared" si="20"/>
        <v>795907</v>
      </c>
      <c r="H382" s="8">
        <f t="shared" si="20"/>
        <v>780760</v>
      </c>
      <c r="I382" s="8">
        <f t="shared" si="20"/>
        <v>945167</v>
      </c>
      <c r="J382" s="8">
        <f t="shared" si="20"/>
        <v>1071507</v>
      </c>
      <c r="K382" s="8">
        <f t="shared" si="20"/>
        <v>1171649</v>
      </c>
      <c r="L382" s="8">
        <f t="shared" si="20"/>
        <v>1282783</v>
      </c>
      <c r="M382" s="8">
        <f t="shared" si="20"/>
        <v>1391232</v>
      </c>
      <c r="N382" s="8">
        <f t="shared" si="20"/>
        <v>1430470</v>
      </c>
      <c r="O382" s="8">
        <f t="shared" si="20"/>
        <v>1478570</v>
      </c>
      <c r="P382" s="6"/>
      <c r="Q382" s="9" t="s">
        <v>13</v>
      </c>
    </row>
    <row r="383" spans="1:17" x14ac:dyDescent="0.25">
      <c r="B383" s="8" t="str">
        <f t="shared" si="20"/>
        <v/>
      </c>
      <c r="C383" s="8" t="str">
        <f t="shared" si="20"/>
        <v/>
      </c>
      <c r="D383" s="8" t="str">
        <f t="shared" si="20"/>
        <v/>
      </c>
      <c r="E383" s="8" t="str">
        <f t="shared" si="20"/>
        <v/>
      </c>
      <c r="F383" s="8">
        <f t="shared" si="20"/>
        <v>798164</v>
      </c>
      <c r="G383" s="8">
        <f t="shared" si="20"/>
        <v>787898</v>
      </c>
      <c r="H383" s="8">
        <f t="shared" si="20"/>
        <v>802169</v>
      </c>
      <c r="I383" s="8">
        <f t="shared" si="20"/>
        <v>986649</v>
      </c>
      <c r="J383" s="8">
        <f t="shared" si="20"/>
        <v>1094042</v>
      </c>
      <c r="K383" s="8">
        <f t="shared" si="20"/>
        <v>1205850</v>
      </c>
      <c r="L383" s="8">
        <f t="shared" si="20"/>
        <v>1312693</v>
      </c>
      <c r="M383" s="8">
        <f t="shared" si="20"/>
        <v>1413565</v>
      </c>
      <c r="N383" s="8">
        <f t="shared" si="20"/>
        <v>1453254</v>
      </c>
      <c r="O383" s="8" t="str">
        <f t="shared" si="20"/>
        <v/>
      </c>
      <c r="P383" s="6"/>
      <c r="Q383" s="9" t="s">
        <v>14</v>
      </c>
    </row>
    <row r="384" spans="1:17" x14ac:dyDescent="0.25">
      <c r="B384" s="8" t="str">
        <f t="shared" si="20"/>
        <v/>
      </c>
      <c r="C384" s="8" t="str">
        <f t="shared" si="20"/>
        <v/>
      </c>
      <c r="D384" s="8" t="str">
        <f t="shared" si="20"/>
        <v/>
      </c>
      <c r="E384" s="8" t="str">
        <f t="shared" si="20"/>
        <v/>
      </c>
      <c r="F384" s="8">
        <f t="shared" si="20"/>
        <v>793462.5</v>
      </c>
      <c r="G384" s="8">
        <f t="shared" si="20"/>
        <v>781208.46</v>
      </c>
      <c r="H384" s="8">
        <f t="shared" si="20"/>
        <v>884705</v>
      </c>
      <c r="I384" s="8">
        <f t="shared" si="20"/>
        <v>1002157</v>
      </c>
      <c r="J384" s="8">
        <f t="shared" si="20"/>
        <v>1122755.31</v>
      </c>
      <c r="K384" s="8">
        <f t="shared" si="20"/>
        <v>1257924.01</v>
      </c>
      <c r="L384" s="8">
        <f t="shared" si="20"/>
        <v>1332172.78</v>
      </c>
      <c r="M384" s="8">
        <f t="shared" si="20"/>
        <v>1431959.18</v>
      </c>
      <c r="N384" s="8">
        <f>IFERROR(VLOOKUP($B$380,$4:$126,MATCH($Q384&amp;"/"&amp;N$348,$2:$2,0),FALSE),IFERROR(VLOOKUP($B$380,$4:$126,MATCH($Q383&amp;"/"&amp;N$348,$2:$2,0),FALSE),IFERROR(VLOOKUP($B$380,$4:$126,MATCH($Q382&amp;"/"&amp;N$348,$2:$2,0),FALSE),IFERROR(VLOOKUP($B$380,$4:$126,MATCH($Q381&amp;"/"&amp;N$348,$2:$2,0),FALSE),""))))</f>
        <v>1488027.35</v>
      </c>
      <c r="O384" s="8">
        <f>IFERROR(VLOOKUP($B$380,$4:$126,MATCH($Q384&amp;"/"&amp;O$348,$2:$2,0),FALSE),IFERROR(VLOOKUP($B$380,$4:$126,MATCH($Q383&amp;"/"&amp;O$348,$2:$2,0),FALSE),IFERROR(VLOOKUP($B$380,$4:$126,MATCH($Q382&amp;"/"&amp;O$348,$2:$2,0),FALSE),IFERROR(VLOOKUP($B$380,$4:$126,MATCH($Q381&amp;"/"&amp;O$348,$2:$2,0),FALSE),""))))</f>
        <v>1478570</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f t="shared" si="21"/>
        <v>0.72609238143476595</v>
      </c>
      <c r="G385" s="12">
        <f t="shared" si="21"/>
        <v>0.69538442694895231</v>
      </c>
      <c r="H385" s="12">
        <f t="shared" si="21"/>
        <v>0.68256374647995988</v>
      </c>
      <c r="I385" s="12">
        <f t="shared" si="21"/>
        <v>0.69326366732984501</v>
      </c>
      <c r="J385" s="12">
        <f t="shared" si="21"/>
        <v>0.6404878075828675</v>
      </c>
      <c r="K385" s="12">
        <f t="shared" si="21"/>
        <v>0.69309263640734164</v>
      </c>
      <c r="L385" s="12">
        <f t="shared" si="21"/>
        <v>0.66987164374538666</v>
      </c>
      <c r="M385" s="12">
        <f t="shared" si="21"/>
        <v>0.64815636533676091</v>
      </c>
      <c r="N385" s="12">
        <f t="shared" si="21"/>
        <v>0.64379473731444503</v>
      </c>
      <c r="O385" s="12">
        <f t="shared" si="21"/>
        <v>0.51860015103053969</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f t="shared" si="22"/>
        <v>0</v>
      </c>
      <c r="G387" s="8">
        <f t="shared" si="22"/>
        <v>0</v>
      </c>
      <c r="H387" s="8">
        <f t="shared" si="22"/>
        <v>0</v>
      </c>
      <c r="I387" s="8">
        <f t="shared" si="22"/>
        <v>0</v>
      </c>
      <c r="J387" s="8">
        <f t="shared" si="22"/>
        <v>0</v>
      </c>
      <c r="K387" s="8">
        <f t="shared" si="22"/>
        <v>0</v>
      </c>
      <c r="L387" s="8">
        <f t="shared" si="22"/>
        <v>0</v>
      </c>
      <c r="M387" s="8">
        <f t="shared" si="22"/>
        <v>0</v>
      </c>
      <c r="N387" s="8">
        <f t="shared" si="22"/>
        <v>60907</v>
      </c>
      <c r="O387" s="8">
        <f t="shared" si="22"/>
        <v>0</v>
      </c>
      <c r="P387" s="6"/>
      <c r="Q387" s="9" t="s">
        <v>12</v>
      </c>
    </row>
    <row r="388" spans="1:17" x14ac:dyDescent="0.25">
      <c r="B388" s="8" t="str">
        <f t="shared" si="22"/>
        <v/>
      </c>
      <c r="C388" s="8" t="str">
        <f t="shared" si="22"/>
        <v/>
      </c>
      <c r="D388" s="8" t="str">
        <f t="shared" si="22"/>
        <v/>
      </c>
      <c r="E388" s="8" t="str">
        <f t="shared" si="22"/>
        <v/>
      </c>
      <c r="F388" s="8">
        <f t="shared" si="22"/>
        <v>0</v>
      </c>
      <c r="G388" s="8">
        <f t="shared" si="22"/>
        <v>0</v>
      </c>
      <c r="H388" s="8">
        <f t="shared" si="22"/>
        <v>0</v>
      </c>
      <c r="I388" s="8">
        <f t="shared" si="22"/>
        <v>0</v>
      </c>
      <c r="J388" s="8">
        <f t="shared" si="22"/>
        <v>0</v>
      </c>
      <c r="K388" s="8">
        <f t="shared" si="22"/>
        <v>0</v>
      </c>
      <c r="L388" s="8">
        <f t="shared" si="22"/>
        <v>0</v>
      </c>
      <c r="M388" s="8">
        <f t="shared" si="22"/>
        <v>0</v>
      </c>
      <c r="N388" s="8">
        <f t="shared" si="22"/>
        <v>57855</v>
      </c>
      <c r="O388" s="8">
        <f t="shared" si="22"/>
        <v>0</v>
      </c>
      <c r="P388" s="6"/>
      <c r="Q388" s="9" t="s">
        <v>13</v>
      </c>
    </row>
    <row r="389" spans="1:17" x14ac:dyDescent="0.25">
      <c r="B389" s="8" t="str">
        <f t="shared" si="22"/>
        <v/>
      </c>
      <c r="C389" s="8" t="str">
        <f t="shared" si="22"/>
        <v/>
      </c>
      <c r="D389" s="8" t="str">
        <f t="shared" si="22"/>
        <v/>
      </c>
      <c r="E389" s="8" t="str">
        <f t="shared" si="22"/>
        <v/>
      </c>
      <c r="F389" s="8">
        <f t="shared" si="22"/>
        <v>0</v>
      </c>
      <c r="G389" s="8">
        <f t="shared" si="22"/>
        <v>0</v>
      </c>
      <c r="H389" s="8">
        <f t="shared" si="22"/>
        <v>0</v>
      </c>
      <c r="I389" s="8">
        <f t="shared" si="22"/>
        <v>0</v>
      </c>
      <c r="J389" s="8">
        <f t="shared" si="22"/>
        <v>0</v>
      </c>
      <c r="K389" s="8">
        <f t="shared" si="22"/>
        <v>0</v>
      </c>
      <c r="L389" s="8">
        <f t="shared" si="22"/>
        <v>0</v>
      </c>
      <c r="M389" s="8">
        <f t="shared" si="22"/>
        <v>0</v>
      </c>
      <c r="N389" s="8">
        <f t="shared" si="22"/>
        <v>54792</v>
      </c>
      <c r="O389" s="8" t="str">
        <f t="shared" si="22"/>
        <v/>
      </c>
      <c r="P389" s="6"/>
      <c r="Q389" s="9" t="s">
        <v>14</v>
      </c>
    </row>
    <row r="390" spans="1:17" x14ac:dyDescent="0.25">
      <c r="B390" s="8" t="str">
        <f t="shared" si="22"/>
        <v/>
      </c>
      <c r="C390" s="8" t="str">
        <f t="shared" si="22"/>
        <v/>
      </c>
      <c r="D390" s="8" t="str">
        <f t="shared" si="22"/>
        <v/>
      </c>
      <c r="E390" s="8" t="str">
        <f t="shared" si="22"/>
        <v/>
      </c>
      <c r="F390" s="8">
        <f t="shared" si="22"/>
        <v>0</v>
      </c>
      <c r="G390" s="8">
        <f t="shared" si="22"/>
        <v>0</v>
      </c>
      <c r="H390" s="8">
        <f t="shared" si="22"/>
        <v>0</v>
      </c>
      <c r="I390" s="8">
        <f t="shared" si="22"/>
        <v>0</v>
      </c>
      <c r="J390" s="8">
        <f t="shared" si="22"/>
        <v>0</v>
      </c>
      <c r="K390" s="8">
        <f t="shared" si="22"/>
        <v>0</v>
      </c>
      <c r="L390" s="8">
        <f t="shared" si="22"/>
        <v>0</v>
      </c>
      <c r="M390" s="8">
        <f t="shared" si="22"/>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25">
      <c r="B391" s="12" t="e">
        <f t="shared" ref="B391:O391" si="23">+B390/B$402</f>
        <v>#VALUE!</v>
      </c>
      <c r="C391" s="12" t="e">
        <f t="shared" si="23"/>
        <v>#VALUE!</v>
      </c>
      <c r="D391" s="12" t="e">
        <f t="shared" si="23"/>
        <v>#VALUE!</v>
      </c>
      <c r="E391" s="12" t="e">
        <f t="shared" si="23"/>
        <v>#VALUE!</v>
      </c>
      <c r="F391" s="12">
        <f t="shared" si="23"/>
        <v>0</v>
      </c>
      <c r="G391" s="12">
        <f t="shared" si="23"/>
        <v>0</v>
      </c>
      <c r="H391" s="12">
        <f t="shared" si="23"/>
        <v>0</v>
      </c>
      <c r="I391" s="12">
        <f t="shared" si="23"/>
        <v>0</v>
      </c>
      <c r="J391" s="12">
        <f t="shared" si="23"/>
        <v>0</v>
      </c>
      <c r="K391" s="12">
        <f t="shared" si="23"/>
        <v>0</v>
      </c>
      <c r="L391" s="12">
        <f t="shared" si="23"/>
        <v>0</v>
      </c>
      <c r="M391" s="12">
        <f t="shared" si="23"/>
        <v>0</v>
      </c>
      <c r="N391" s="12">
        <f t="shared" si="23"/>
        <v>0</v>
      </c>
      <c r="O391" s="12">
        <f t="shared" si="23"/>
        <v>0</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f t="shared" si="24"/>
        <v>817252</v>
      </c>
      <c r="G393" s="8">
        <f t="shared" si="24"/>
        <v>845039</v>
      </c>
      <c r="H393" s="8">
        <f t="shared" si="24"/>
        <v>822819</v>
      </c>
      <c r="I393" s="8">
        <f t="shared" si="24"/>
        <v>1003397</v>
      </c>
      <c r="J393" s="8">
        <f t="shared" si="24"/>
        <v>1099154</v>
      </c>
      <c r="K393" s="8">
        <f t="shared" si="24"/>
        <v>1301306</v>
      </c>
      <c r="L393" s="8">
        <f t="shared" si="24"/>
        <v>1423046</v>
      </c>
      <c r="M393" s="8">
        <f t="shared" si="24"/>
        <v>1523219</v>
      </c>
      <c r="N393" s="8">
        <f t="shared" si="24"/>
        <v>1654462</v>
      </c>
      <c r="O393" s="8">
        <f t="shared" si="24"/>
        <v>1679975</v>
      </c>
      <c r="P393" s="6"/>
      <c r="Q393" s="9" t="s">
        <v>12</v>
      </c>
    </row>
    <row r="394" spans="1:17" x14ac:dyDescent="0.25">
      <c r="B394" s="8" t="str">
        <f t="shared" si="24"/>
        <v/>
      </c>
      <c r="C394" s="8" t="str">
        <f t="shared" si="24"/>
        <v/>
      </c>
      <c r="D394" s="8" t="str">
        <f t="shared" si="24"/>
        <v/>
      </c>
      <c r="E394" s="8" t="str">
        <f t="shared" si="24"/>
        <v/>
      </c>
      <c r="F394" s="8">
        <f t="shared" si="24"/>
        <v>832784</v>
      </c>
      <c r="G394" s="8">
        <f t="shared" si="24"/>
        <v>837579</v>
      </c>
      <c r="H394" s="8">
        <f t="shared" si="24"/>
        <v>832044</v>
      </c>
      <c r="I394" s="8">
        <f t="shared" si="24"/>
        <v>1042999</v>
      </c>
      <c r="J394" s="8">
        <f t="shared" si="24"/>
        <v>1238581</v>
      </c>
      <c r="K394" s="8">
        <f t="shared" si="24"/>
        <v>1322370</v>
      </c>
      <c r="L394" s="8">
        <f t="shared" si="24"/>
        <v>1447022</v>
      </c>
      <c r="M394" s="8">
        <f t="shared" si="24"/>
        <v>1559279</v>
      </c>
      <c r="N394" s="8">
        <f t="shared" si="24"/>
        <v>1644433</v>
      </c>
      <c r="O394" s="8">
        <f t="shared" si="24"/>
        <v>1680429</v>
      </c>
      <c r="P394" s="6"/>
      <c r="Q394" s="9" t="s">
        <v>13</v>
      </c>
    </row>
    <row r="395" spans="1:17" x14ac:dyDescent="0.25">
      <c r="B395" s="8" t="str">
        <f t="shared" si="24"/>
        <v/>
      </c>
      <c r="C395" s="8" t="str">
        <f t="shared" si="24"/>
        <v/>
      </c>
      <c r="D395" s="8" t="str">
        <f t="shared" si="24"/>
        <v/>
      </c>
      <c r="E395" s="8" t="str">
        <f t="shared" si="24"/>
        <v/>
      </c>
      <c r="F395" s="8">
        <f t="shared" si="24"/>
        <v>835094</v>
      </c>
      <c r="G395" s="8">
        <f t="shared" si="24"/>
        <v>834047</v>
      </c>
      <c r="H395" s="8">
        <f t="shared" si="24"/>
        <v>884233</v>
      </c>
      <c r="I395" s="8">
        <f t="shared" si="24"/>
        <v>1085968</v>
      </c>
      <c r="J395" s="8">
        <f t="shared" si="24"/>
        <v>1260551</v>
      </c>
      <c r="K395" s="8">
        <f t="shared" si="24"/>
        <v>1359016</v>
      </c>
      <c r="L395" s="8">
        <f t="shared" si="24"/>
        <v>1476212</v>
      </c>
      <c r="M395" s="8">
        <f t="shared" si="24"/>
        <v>1578745</v>
      </c>
      <c r="N395" s="8">
        <f t="shared" si="24"/>
        <v>1667856</v>
      </c>
      <c r="O395" s="8" t="str">
        <f t="shared" si="24"/>
        <v/>
      </c>
      <c r="P395" s="6"/>
      <c r="Q395" s="9" t="s">
        <v>14</v>
      </c>
    </row>
    <row r="396" spans="1:17" x14ac:dyDescent="0.25">
      <c r="B396" s="8" t="str">
        <f t="shared" si="24"/>
        <v/>
      </c>
      <c r="C396" s="8" t="str">
        <f t="shared" si="24"/>
        <v/>
      </c>
      <c r="D396" s="8" t="str">
        <f t="shared" si="24"/>
        <v/>
      </c>
      <c r="E396" s="8" t="str">
        <f t="shared" si="24"/>
        <v/>
      </c>
      <c r="F396" s="8">
        <f t="shared" si="24"/>
        <v>830216.56</v>
      </c>
      <c r="G396" s="8">
        <f t="shared" si="24"/>
        <v>832933.42</v>
      </c>
      <c r="H396" s="8">
        <f t="shared" si="24"/>
        <v>978421</v>
      </c>
      <c r="I396" s="8">
        <f t="shared" si="24"/>
        <v>1091653</v>
      </c>
      <c r="J396" s="8">
        <f t="shared" si="24"/>
        <v>1292462.6100000001</v>
      </c>
      <c r="K396" s="8">
        <f t="shared" si="24"/>
        <v>1416300</v>
      </c>
      <c r="L396" s="8">
        <f t="shared" si="24"/>
        <v>1496627.55</v>
      </c>
      <c r="M396" s="8">
        <f t="shared" si="24"/>
        <v>1597261.48</v>
      </c>
      <c r="N396" s="8">
        <f>IFERROR(VLOOKUP($B$392,$4:$126,MATCH($Q396&amp;"/"&amp;N$348,$2:$2,0),FALSE),IFERROR(VLOOKUP($B$392,$4:$126,MATCH($Q395&amp;"/"&amp;N$348,$2:$2,0),FALSE),IFERROR(VLOOKUP($B$392,$4:$126,MATCH($Q394&amp;"/"&amp;N$348,$2:$2,0),FALSE),IFERROR(VLOOKUP($B$392,$4:$126,MATCH($Q393&amp;"/"&amp;N$348,$2:$2,0),FALSE),""))))</f>
        <v>1694666.91</v>
      </c>
      <c r="O396" s="8">
        <f>IFERROR(VLOOKUP($B$392,$4:$126,MATCH($Q396&amp;"/"&amp;O$348,$2:$2,0),FALSE),IFERROR(VLOOKUP($B$392,$4:$126,MATCH($Q395&amp;"/"&amp;O$348,$2:$2,0),FALSE),IFERROR(VLOOKUP($B$392,$4:$126,MATCH($Q394&amp;"/"&amp;O$348,$2:$2,0),FALSE),IFERROR(VLOOKUP($B$392,$4:$126,MATCH($Q393&amp;"/"&amp;O$348,$2:$2,0),FALSE),""))))</f>
        <v>1680429</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f t="shared" si="25"/>
        <v>0.75972578307982963</v>
      </c>
      <c r="G397" s="12">
        <f t="shared" si="25"/>
        <v>0.74142685161567645</v>
      </c>
      <c r="H397" s="12">
        <f t="shared" si="25"/>
        <v>0.75486710643058286</v>
      </c>
      <c r="I397" s="12">
        <f t="shared" si="25"/>
        <v>0.75517445094094759</v>
      </c>
      <c r="J397" s="12">
        <f t="shared" si="25"/>
        <v>0.73729915689441783</v>
      </c>
      <c r="K397" s="12">
        <f t="shared" si="25"/>
        <v>0.78035484905301877</v>
      </c>
      <c r="L397" s="12">
        <f t="shared" si="25"/>
        <v>0.75256631275196217</v>
      </c>
      <c r="M397" s="12">
        <f t="shared" si="25"/>
        <v>0.72297814758184342</v>
      </c>
      <c r="N397" s="12">
        <f>+N396/N$402</f>
        <v>0.73319730189027255</v>
      </c>
      <c r="O397" s="12">
        <f>+O396/O$402</f>
        <v>0.58940106535104775</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f t="shared" si="26"/>
        <v>1052259</v>
      </c>
      <c r="G399" s="8">
        <f t="shared" si="26"/>
        <v>1120576</v>
      </c>
      <c r="H399" s="8">
        <f t="shared" si="26"/>
        <v>1135705</v>
      </c>
      <c r="I399" s="8">
        <f t="shared" si="26"/>
        <v>1305847</v>
      </c>
      <c r="J399" s="8">
        <f t="shared" si="26"/>
        <v>1464084</v>
      </c>
      <c r="K399" s="8">
        <f t="shared" si="26"/>
        <v>1732277</v>
      </c>
      <c r="L399" s="8">
        <f t="shared" si="26"/>
        <v>1861540</v>
      </c>
      <c r="M399" s="8">
        <f t="shared" si="26"/>
        <v>2031009</v>
      </c>
      <c r="N399" s="8">
        <f t="shared" si="26"/>
        <v>2251800</v>
      </c>
      <c r="O399" s="8">
        <f t="shared" si="26"/>
        <v>2400620</v>
      </c>
      <c r="P399" s="6"/>
      <c r="Q399" s="9" t="s">
        <v>12</v>
      </c>
    </row>
    <row r="400" spans="1:17" x14ac:dyDescent="0.25">
      <c r="B400" s="8" t="str">
        <f t="shared" si="26"/>
        <v/>
      </c>
      <c r="C400" s="8" t="str">
        <f t="shared" si="26"/>
        <v/>
      </c>
      <c r="D400" s="8" t="str">
        <f t="shared" si="26"/>
        <v/>
      </c>
      <c r="E400" s="8" t="str">
        <f t="shared" si="26"/>
        <v/>
      </c>
      <c r="F400" s="8">
        <f t="shared" si="26"/>
        <v>1134591</v>
      </c>
      <c r="G400" s="8">
        <f t="shared" si="26"/>
        <v>1103369</v>
      </c>
      <c r="H400" s="8">
        <f t="shared" si="26"/>
        <v>1144249</v>
      </c>
      <c r="I400" s="8">
        <f t="shared" si="26"/>
        <v>1355092</v>
      </c>
      <c r="J400" s="8">
        <f t="shared" si="26"/>
        <v>1708126</v>
      </c>
      <c r="K400" s="8">
        <f t="shared" si="26"/>
        <v>1700886</v>
      </c>
      <c r="L400" s="8">
        <f t="shared" si="26"/>
        <v>1884017</v>
      </c>
      <c r="M400" s="8">
        <f t="shared" si="26"/>
        <v>2117658</v>
      </c>
      <c r="N400" s="8">
        <f t="shared" si="26"/>
        <v>2142339</v>
      </c>
      <c r="O400" s="8">
        <f t="shared" si="26"/>
        <v>2851079</v>
      </c>
      <c r="P400" s="6"/>
      <c r="Q400" s="9" t="s">
        <v>13</v>
      </c>
    </row>
    <row r="401" spans="1:17" x14ac:dyDescent="0.25">
      <c r="B401" s="8" t="str">
        <f t="shared" si="26"/>
        <v/>
      </c>
      <c r="C401" s="8" t="str">
        <f t="shared" si="26"/>
        <v/>
      </c>
      <c r="D401" s="8" t="str">
        <f t="shared" si="26"/>
        <v/>
      </c>
      <c r="E401" s="8" t="str">
        <f t="shared" si="26"/>
        <v/>
      </c>
      <c r="F401" s="8">
        <f t="shared" si="26"/>
        <v>1130721</v>
      </c>
      <c r="G401" s="8">
        <f t="shared" si="26"/>
        <v>1114928</v>
      </c>
      <c r="H401" s="8">
        <f t="shared" si="26"/>
        <v>1201504</v>
      </c>
      <c r="I401" s="8">
        <f t="shared" si="26"/>
        <v>1433579</v>
      </c>
      <c r="J401" s="8">
        <f t="shared" si="26"/>
        <v>1745872</v>
      </c>
      <c r="K401" s="8">
        <f t="shared" si="26"/>
        <v>1766741</v>
      </c>
      <c r="L401" s="8">
        <f t="shared" si="26"/>
        <v>2013472</v>
      </c>
      <c r="M401" s="8">
        <f t="shared" si="26"/>
        <v>2191674</v>
      </c>
      <c r="N401" s="8">
        <f t="shared" si="26"/>
        <v>2230209</v>
      </c>
      <c r="O401" s="8" t="str">
        <f t="shared" si="26"/>
        <v/>
      </c>
      <c r="P401" s="6"/>
      <c r="Q401" s="9" t="s">
        <v>14</v>
      </c>
    </row>
    <row r="402" spans="1:17" x14ac:dyDescent="0.25">
      <c r="B402" s="8" t="str">
        <f t="shared" si="26"/>
        <v/>
      </c>
      <c r="C402" s="8" t="str">
        <f t="shared" si="26"/>
        <v/>
      </c>
      <c r="D402" s="8" t="str">
        <f t="shared" si="26"/>
        <v/>
      </c>
      <c r="E402" s="8" t="str">
        <f t="shared" si="26"/>
        <v/>
      </c>
      <c r="F402" s="8">
        <f t="shared" si="26"/>
        <v>1092784.5</v>
      </c>
      <c r="G402" s="8">
        <f t="shared" si="26"/>
        <v>1123419.55</v>
      </c>
      <c r="H402" s="8">
        <f t="shared" si="26"/>
        <v>1296150</v>
      </c>
      <c r="I402" s="8">
        <f t="shared" si="26"/>
        <v>1445564</v>
      </c>
      <c r="J402" s="8">
        <f t="shared" si="26"/>
        <v>1752969.06</v>
      </c>
      <c r="K402" s="8">
        <f t="shared" si="26"/>
        <v>1814943.55</v>
      </c>
      <c r="L402" s="8">
        <f t="shared" si="26"/>
        <v>1988698.57</v>
      </c>
      <c r="M402" s="8">
        <f t="shared" si="26"/>
        <v>2209280.44</v>
      </c>
      <c r="N402" s="8">
        <f>IFERROR(VLOOKUP($B$398,$4:$126,MATCH($Q402&amp;"/"&amp;N$348,$2:$2,0),FALSE),IFERROR(VLOOKUP($B$398,$4:$126,MATCH($Q401&amp;"/"&amp;N$348,$2:$2,0),FALSE),IFERROR(VLOOKUP($B$398,$4:$126,MATCH($Q400&amp;"/"&amp;N$348,$2:$2,0),FALSE),IFERROR(VLOOKUP($B$398,$4:$126,MATCH($Q399&amp;"/"&amp;N$348,$2:$2,0),FALSE),""))))</f>
        <v>2311338.17</v>
      </c>
      <c r="O402" s="8">
        <f>IFERROR(VLOOKUP($B$398,$4:$126,MATCH($Q402&amp;"/"&amp;O$348,$2:$2,0),FALSE),IFERROR(VLOOKUP($B$398,$4:$126,MATCH($Q401&amp;"/"&amp;O$348,$2:$2,0),FALSE),IFERROR(VLOOKUP($B$398,$4:$126,MATCH($Q400&amp;"/"&amp;O$348,$2:$2,0),FALSE),IFERROR(VLOOKUP($B$398,$4:$126,MATCH($Q399&amp;"/"&amp;O$348,$2:$2,0),FALSE),""))))</f>
        <v>2851079</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f t="shared" si="27"/>
        <v>182583</v>
      </c>
      <c r="G405" s="8">
        <f t="shared" si="27"/>
        <v>143880</v>
      </c>
      <c r="H405" s="8">
        <f t="shared" si="27"/>
        <v>147090</v>
      </c>
      <c r="I405" s="8">
        <f t="shared" si="27"/>
        <v>180269</v>
      </c>
      <c r="J405" s="8">
        <f t="shared" si="27"/>
        <v>227273</v>
      </c>
      <c r="K405" s="8">
        <f t="shared" si="27"/>
        <v>283842</v>
      </c>
      <c r="L405" s="8">
        <f t="shared" si="27"/>
        <v>309383</v>
      </c>
      <c r="M405" s="8">
        <f t="shared" si="27"/>
        <v>316499</v>
      </c>
      <c r="N405" s="8">
        <f t="shared" si="27"/>
        <v>305715</v>
      </c>
      <c r="O405" s="8">
        <f t="shared" si="27"/>
        <v>287293</v>
      </c>
      <c r="P405" s="6"/>
      <c r="Q405" s="9" t="s">
        <v>12</v>
      </c>
    </row>
    <row r="406" spans="1:17" x14ac:dyDescent="0.25">
      <c r="B406" s="8" t="str">
        <f t="shared" si="27"/>
        <v/>
      </c>
      <c r="C406" s="8" t="str">
        <f t="shared" si="27"/>
        <v/>
      </c>
      <c r="D406" s="8" t="str">
        <f t="shared" si="27"/>
        <v/>
      </c>
      <c r="E406" s="8" t="str">
        <f t="shared" si="27"/>
        <v/>
      </c>
      <c r="F406" s="8">
        <f t="shared" si="27"/>
        <v>142114</v>
      </c>
      <c r="G406" s="8">
        <f t="shared" si="27"/>
        <v>143527</v>
      </c>
      <c r="H406" s="8">
        <f t="shared" si="27"/>
        <v>162210</v>
      </c>
      <c r="I406" s="8">
        <f t="shared" si="27"/>
        <v>201884</v>
      </c>
      <c r="J406" s="8">
        <f t="shared" si="27"/>
        <v>292667</v>
      </c>
      <c r="K406" s="8">
        <f t="shared" si="27"/>
        <v>282334</v>
      </c>
      <c r="L406" s="8">
        <f t="shared" si="27"/>
        <v>310369</v>
      </c>
      <c r="M406" s="8">
        <f t="shared" si="27"/>
        <v>350589</v>
      </c>
      <c r="N406" s="8">
        <f t="shared" si="27"/>
        <v>270330</v>
      </c>
      <c r="O406" s="8">
        <f t="shared" si="27"/>
        <v>487977</v>
      </c>
      <c r="P406" s="6"/>
      <c r="Q406" s="9" t="s">
        <v>13</v>
      </c>
    </row>
    <row r="407" spans="1:17" x14ac:dyDescent="0.25">
      <c r="B407" s="8" t="str">
        <f t="shared" si="27"/>
        <v/>
      </c>
      <c r="C407" s="8" t="str">
        <f t="shared" si="27"/>
        <v/>
      </c>
      <c r="D407" s="8" t="str">
        <f t="shared" si="27"/>
        <v/>
      </c>
      <c r="E407" s="8" t="str">
        <f t="shared" si="27"/>
        <v/>
      </c>
      <c r="F407" s="8">
        <f t="shared" si="27"/>
        <v>148707</v>
      </c>
      <c r="G407" s="8">
        <f t="shared" si="27"/>
        <v>141312</v>
      </c>
      <c r="H407" s="8">
        <f t="shared" si="27"/>
        <v>184975</v>
      </c>
      <c r="I407" s="8">
        <f t="shared" si="27"/>
        <v>234107</v>
      </c>
      <c r="J407" s="8">
        <f t="shared" si="27"/>
        <v>294237</v>
      </c>
      <c r="K407" s="8">
        <f t="shared" si="27"/>
        <v>319402</v>
      </c>
      <c r="L407" s="8">
        <f t="shared" si="27"/>
        <v>349701</v>
      </c>
      <c r="M407" s="8">
        <f t="shared" si="27"/>
        <v>358655</v>
      </c>
      <c r="N407" s="8">
        <f t="shared" si="27"/>
        <v>292264</v>
      </c>
      <c r="O407" s="8" t="str">
        <f t="shared" si="27"/>
        <v/>
      </c>
      <c r="P407" s="6"/>
      <c r="Q407" s="9" t="s">
        <v>14</v>
      </c>
    </row>
    <row r="408" spans="1:17" x14ac:dyDescent="0.25">
      <c r="B408" s="8" t="str">
        <f t="shared" si="27"/>
        <v/>
      </c>
      <c r="C408" s="8" t="str">
        <f t="shared" si="27"/>
        <v/>
      </c>
      <c r="D408" s="8" t="str">
        <f t="shared" si="27"/>
        <v/>
      </c>
      <c r="E408" s="8" t="str">
        <f t="shared" si="27"/>
        <v/>
      </c>
      <c r="F408" s="8">
        <f t="shared" si="27"/>
        <v>143309.10999999999</v>
      </c>
      <c r="G408" s="8">
        <f t="shared" si="27"/>
        <v>151012.9</v>
      </c>
      <c r="H408" s="8">
        <f t="shared" si="27"/>
        <v>183254</v>
      </c>
      <c r="I408" s="8">
        <f t="shared" si="27"/>
        <v>236909</v>
      </c>
      <c r="J408" s="8">
        <f t="shared" si="27"/>
        <v>298779.05</v>
      </c>
      <c r="K408" s="8">
        <f t="shared" si="27"/>
        <v>345446.23</v>
      </c>
      <c r="L408" s="8">
        <f t="shared" si="27"/>
        <v>317974.57</v>
      </c>
      <c r="M408" s="8">
        <f t="shared" si="27"/>
        <v>362658.75</v>
      </c>
      <c r="N408" s="8">
        <f>IFERROR(VLOOKUP($B$404,$4:$126,MATCH($Q408&amp;"/"&amp;N$348,$2:$2,0),FALSE),IFERROR(VLOOKUP($B$404,$4:$126,MATCH($Q407&amp;"/"&amp;N$348,$2:$2,0),FALSE),IFERROR(VLOOKUP($B$404,$4:$126,MATCH($Q406&amp;"/"&amp;N$348,$2:$2,0),FALSE),IFERROR(VLOOKUP($B$404,$4:$126,MATCH($Q405&amp;"/"&amp;N$348,$2:$2,0),FALSE),""))))</f>
        <v>288427.5</v>
      </c>
      <c r="O408" s="8">
        <f>IFERROR(VLOOKUP($B$404,$4:$126,MATCH($Q408&amp;"/"&amp;O$348,$2:$2,0),FALSE),IFERROR(VLOOKUP($B$404,$4:$126,MATCH($Q407&amp;"/"&amp;O$348,$2:$2,0),FALSE),IFERROR(VLOOKUP($B$404,$4:$126,MATCH($Q406&amp;"/"&amp;O$348,$2:$2,0),FALSE),IFERROR(VLOOKUP($B$404,$4:$126,MATCH($Q405&amp;"/"&amp;O$348,$2:$2,0),FALSE),""))))</f>
        <v>487977</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f t="shared" si="28"/>
        <v>0.13114123598934646</v>
      </c>
      <c r="G409" s="12">
        <f t="shared" si="28"/>
        <v>0.13442253163566539</v>
      </c>
      <c r="H409" s="12">
        <f t="shared" si="28"/>
        <v>0.141383327546966</v>
      </c>
      <c r="I409" s="12">
        <f t="shared" si="28"/>
        <v>0.16388689812419235</v>
      </c>
      <c r="J409" s="12">
        <f t="shared" si="28"/>
        <v>0.17044171332949823</v>
      </c>
      <c r="K409" s="12">
        <f t="shared" si="28"/>
        <v>0.19033442114494414</v>
      </c>
      <c r="L409" s="12">
        <f t="shared" si="28"/>
        <v>0.15989078224157419</v>
      </c>
      <c r="M409" s="12">
        <f t="shared" si="28"/>
        <v>0.16415242874281727</v>
      </c>
      <c r="N409" s="12">
        <f>+N408/N$402</f>
        <v>0.12478810056600242</v>
      </c>
      <c r="O409" s="12">
        <f>+O408/O$402</f>
        <v>0.17115520124135458</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f t="shared" si="29"/>
        <v>262739</v>
      </c>
      <c r="G411" s="8">
        <f t="shared" si="29"/>
        <v>219920</v>
      </c>
      <c r="H411" s="8">
        <f t="shared" si="29"/>
        <v>232979</v>
      </c>
      <c r="I411" s="8">
        <f t="shared" si="29"/>
        <v>262397</v>
      </c>
      <c r="J411" s="8">
        <f t="shared" si="29"/>
        <v>317233</v>
      </c>
      <c r="K411" s="8">
        <f t="shared" si="29"/>
        <v>388925</v>
      </c>
      <c r="L411" s="8">
        <f t="shared" si="29"/>
        <v>467231</v>
      </c>
      <c r="M411" s="8">
        <f t="shared" si="29"/>
        <v>556099</v>
      </c>
      <c r="N411" s="8">
        <f t="shared" si="29"/>
        <v>588585</v>
      </c>
      <c r="O411" s="8">
        <f t="shared" si="29"/>
        <v>663936</v>
      </c>
      <c r="P411" s="6"/>
      <c r="Q411" s="9" t="s">
        <v>12</v>
      </c>
    </row>
    <row r="412" spans="1:17" x14ac:dyDescent="0.25">
      <c r="B412" s="8" t="str">
        <f t="shared" si="29"/>
        <v/>
      </c>
      <c r="C412" s="8" t="str">
        <f t="shared" si="29"/>
        <v/>
      </c>
      <c r="D412" s="8" t="str">
        <f t="shared" si="29"/>
        <v/>
      </c>
      <c r="E412" s="8" t="str">
        <f t="shared" si="29"/>
        <v/>
      </c>
      <c r="F412" s="8">
        <f t="shared" si="29"/>
        <v>216547</v>
      </c>
      <c r="G412" s="8">
        <f t="shared" si="29"/>
        <v>224978</v>
      </c>
      <c r="H412" s="8">
        <f t="shared" si="29"/>
        <v>251287</v>
      </c>
      <c r="I412" s="8">
        <f t="shared" si="29"/>
        <v>281271</v>
      </c>
      <c r="J412" s="8">
        <f t="shared" si="29"/>
        <v>408627</v>
      </c>
      <c r="K412" s="8">
        <f t="shared" si="29"/>
        <v>415020</v>
      </c>
      <c r="L412" s="8">
        <f t="shared" si="29"/>
        <v>540097</v>
      </c>
      <c r="M412" s="8">
        <f t="shared" si="29"/>
        <v>673379</v>
      </c>
      <c r="N412" s="8">
        <f t="shared" si="29"/>
        <v>530219</v>
      </c>
      <c r="O412" s="8">
        <f t="shared" si="29"/>
        <v>852648</v>
      </c>
      <c r="P412" s="6"/>
      <c r="Q412" s="9" t="s">
        <v>13</v>
      </c>
    </row>
    <row r="413" spans="1:17" x14ac:dyDescent="0.25">
      <c r="B413" s="8" t="str">
        <f t="shared" si="29"/>
        <v/>
      </c>
      <c r="C413" s="8" t="str">
        <f t="shared" si="29"/>
        <v/>
      </c>
      <c r="D413" s="8" t="str">
        <f t="shared" si="29"/>
        <v/>
      </c>
      <c r="E413" s="8" t="str">
        <f t="shared" si="29"/>
        <v/>
      </c>
      <c r="F413" s="8">
        <f t="shared" si="29"/>
        <v>219578</v>
      </c>
      <c r="G413" s="8">
        <f t="shared" si="29"/>
        <v>221529</v>
      </c>
      <c r="H413" s="8">
        <f t="shared" si="29"/>
        <v>263215</v>
      </c>
      <c r="I413" s="8">
        <f t="shared" si="29"/>
        <v>316718</v>
      </c>
      <c r="J413" s="8">
        <f t="shared" si="29"/>
        <v>407025</v>
      </c>
      <c r="K413" s="8">
        <f t="shared" si="29"/>
        <v>450063</v>
      </c>
      <c r="L413" s="8">
        <f t="shared" si="29"/>
        <v>575917</v>
      </c>
      <c r="M413" s="8">
        <f t="shared" si="29"/>
        <v>651170</v>
      </c>
      <c r="N413" s="8">
        <f t="shared" si="29"/>
        <v>585494</v>
      </c>
      <c r="O413" s="8" t="str">
        <f t="shared" si="29"/>
        <v/>
      </c>
      <c r="P413" s="6"/>
      <c r="Q413" s="9" t="s">
        <v>14</v>
      </c>
    </row>
    <row r="414" spans="1:17" x14ac:dyDescent="0.25">
      <c r="B414" s="8" t="str">
        <f t="shared" si="29"/>
        <v/>
      </c>
      <c r="C414" s="8" t="str">
        <f t="shared" si="29"/>
        <v/>
      </c>
      <c r="D414" s="8" t="str">
        <f t="shared" si="29"/>
        <v/>
      </c>
      <c r="E414" s="8" t="str">
        <f t="shared" si="29"/>
        <v/>
      </c>
      <c r="F414" s="8">
        <f t="shared" si="29"/>
        <v>214469.25</v>
      </c>
      <c r="G414" s="8">
        <f t="shared" si="29"/>
        <v>228307.35</v>
      </c>
      <c r="H414" s="8">
        <f t="shared" si="29"/>
        <v>270361</v>
      </c>
      <c r="I414" s="8">
        <f t="shared" si="29"/>
        <v>321505</v>
      </c>
      <c r="J414" s="8">
        <f t="shared" si="29"/>
        <v>407794.44</v>
      </c>
      <c r="K414" s="8">
        <f t="shared" si="29"/>
        <v>452339.9</v>
      </c>
      <c r="L414" s="8">
        <f t="shared" si="29"/>
        <v>551142.30000000005</v>
      </c>
      <c r="M414" s="8">
        <f t="shared" si="29"/>
        <v>631204.01</v>
      </c>
      <c r="N414" s="8">
        <f>IFERROR(VLOOKUP($B$410,$4:$126,MATCH($Q414&amp;"/"&amp;N$348,$2:$2,0),FALSE),IFERROR(VLOOKUP($B$410,$4:$126,MATCH($Q413&amp;"/"&amp;N$348,$2:$2,0),FALSE),IFERROR(VLOOKUP($B$410,$4:$126,MATCH($Q412&amp;"/"&amp;N$348,$2:$2,0),FALSE),IFERROR(VLOOKUP($B$410,$4:$126,MATCH($Q411&amp;"/"&amp;N$348,$2:$2,0),FALSE),""))))</f>
        <v>630455.02</v>
      </c>
      <c r="O414" s="8">
        <f>IFERROR(VLOOKUP($B$410,$4:$126,MATCH($Q414&amp;"/"&amp;O$348,$2:$2,0),FALSE),IFERROR(VLOOKUP($B$410,$4:$126,MATCH($Q413&amp;"/"&amp;O$348,$2:$2,0),FALSE),IFERROR(VLOOKUP($B$410,$4:$126,MATCH($Q412&amp;"/"&amp;O$348,$2:$2,0),FALSE),IFERROR(VLOOKUP($B$410,$4:$126,MATCH($Q411&amp;"/"&amp;O$348,$2:$2,0),FALSE),""))))</f>
        <v>852648</v>
      </c>
      <c r="P414" s="6"/>
      <c r="Q414" s="9" t="s">
        <v>15</v>
      </c>
    </row>
    <row r="415" spans="1:17" x14ac:dyDescent="0.25">
      <c r="B415" s="12" t="e">
        <f t="shared" ref="B415:M415" si="30">+B414/B$402</f>
        <v>#VALUE!</v>
      </c>
      <c r="C415" s="12" t="e">
        <f t="shared" si="30"/>
        <v>#VALUE!</v>
      </c>
      <c r="D415" s="12" t="e">
        <f t="shared" si="30"/>
        <v>#VALUE!</v>
      </c>
      <c r="E415" s="12" t="e">
        <f t="shared" si="30"/>
        <v>#VALUE!</v>
      </c>
      <c r="F415" s="12">
        <f t="shared" si="30"/>
        <v>0.19625941802798264</v>
      </c>
      <c r="G415" s="12">
        <f t="shared" si="30"/>
        <v>0.20322536669403696</v>
      </c>
      <c r="H415" s="12">
        <f t="shared" si="30"/>
        <v>0.208587740616441</v>
      </c>
      <c r="I415" s="12">
        <f t="shared" si="30"/>
        <v>0.22240800130606461</v>
      </c>
      <c r="J415" s="12">
        <f t="shared" si="30"/>
        <v>0.23263071169094107</v>
      </c>
      <c r="K415" s="12">
        <f t="shared" si="30"/>
        <v>0.2492308369590889</v>
      </c>
      <c r="L415" s="12">
        <f t="shared" si="30"/>
        <v>0.27713717318155462</v>
      </c>
      <c r="M415" s="12">
        <f t="shared" si="30"/>
        <v>0.28570569791492839</v>
      </c>
      <c r="N415" s="12">
        <f>+N414/N$402</f>
        <v>0.27276623913496834</v>
      </c>
      <c r="O415" s="12">
        <f>+O414/O$402</f>
        <v>0.29906151320254543</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f t="shared" si="31"/>
        <v>65410</v>
      </c>
      <c r="G417" s="8">
        <f t="shared" si="31"/>
        <v>67384</v>
      </c>
      <c r="H417" s="8">
        <f t="shared" si="31"/>
        <v>71116</v>
      </c>
      <c r="I417" s="8">
        <f t="shared" si="31"/>
        <v>68176</v>
      </c>
      <c r="J417" s="8">
        <f t="shared" si="31"/>
        <v>68424</v>
      </c>
      <c r="K417" s="8">
        <f t="shared" si="31"/>
        <v>86495</v>
      </c>
      <c r="L417" s="8">
        <f t="shared" si="31"/>
        <v>134701</v>
      </c>
      <c r="M417" s="8">
        <f t="shared" si="31"/>
        <v>212502</v>
      </c>
      <c r="N417" s="8">
        <f t="shared" si="31"/>
        <v>240633</v>
      </c>
      <c r="O417" s="8">
        <f t="shared" si="31"/>
        <v>325836</v>
      </c>
      <c r="P417" s="6"/>
      <c r="Q417" s="9" t="s">
        <v>12</v>
      </c>
    </row>
    <row r="418" spans="2:17" x14ac:dyDescent="0.25">
      <c r="B418" s="8" t="str">
        <f t="shared" si="31"/>
        <v/>
      </c>
      <c r="C418" s="8" t="str">
        <f t="shared" si="31"/>
        <v/>
      </c>
      <c r="D418" s="8" t="str">
        <f t="shared" si="31"/>
        <v/>
      </c>
      <c r="E418" s="8" t="str">
        <f t="shared" si="31"/>
        <v/>
      </c>
      <c r="F418" s="8">
        <f t="shared" si="31"/>
        <v>64280</v>
      </c>
      <c r="G418" s="8">
        <f t="shared" si="31"/>
        <v>69488</v>
      </c>
      <c r="H418" s="8">
        <f t="shared" si="31"/>
        <v>71796</v>
      </c>
      <c r="I418" s="8">
        <f t="shared" si="31"/>
        <v>66716</v>
      </c>
      <c r="J418" s="8">
        <f t="shared" si="31"/>
        <v>92823</v>
      </c>
      <c r="K418" s="8">
        <f t="shared" si="31"/>
        <v>117302</v>
      </c>
      <c r="L418" s="8">
        <f t="shared" si="31"/>
        <v>205653</v>
      </c>
      <c r="M418" s="8">
        <f t="shared" si="31"/>
        <v>309070</v>
      </c>
      <c r="N418" s="8">
        <f t="shared" si="31"/>
        <v>235224</v>
      </c>
      <c r="O418" s="8">
        <f t="shared" si="31"/>
        <v>268006</v>
      </c>
      <c r="P418" s="6"/>
      <c r="Q418" s="9" t="s">
        <v>13</v>
      </c>
    </row>
    <row r="419" spans="2:17" x14ac:dyDescent="0.25">
      <c r="B419" s="8" t="str">
        <f t="shared" si="31"/>
        <v/>
      </c>
      <c r="C419" s="8" t="str">
        <f t="shared" si="31"/>
        <v/>
      </c>
      <c r="D419" s="8" t="str">
        <f t="shared" si="31"/>
        <v/>
      </c>
      <c r="E419" s="8" t="str">
        <f t="shared" si="31"/>
        <v/>
      </c>
      <c r="F419" s="8">
        <f t="shared" si="31"/>
        <v>64760</v>
      </c>
      <c r="G419" s="8">
        <f t="shared" si="31"/>
        <v>68496</v>
      </c>
      <c r="H419" s="8">
        <f t="shared" si="31"/>
        <v>67176</v>
      </c>
      <c r="I419" s="8">
        <f t="shared" si="31"/>
        <v>71312</v>
      </c>
      <c r="J419" s="8">
        <f t="shared" si="31"/>
        <v>92553</v>
      </c>
      <c r="K419" s="8">
        <f t="shared" si="31"/>
        <v>113158</v>
      </c>
      <c r="L419" s="8">
        <f t="shared" si="31"/>
        <v>199814</v>
      </c>
      <c r="M419" s="8">
        <f t="shared" si="31"/>
        <v>269825</v>
      </c>
      <c r="N419" s="8">
        <f t="shared" si="31"/>
        <v>263677</v>
      </c>
      <c r="O419" s="8" t="str">
        <f t="shared" si="31"/>
        <v/>
      </c>
      <c r="P419" s="6"/>
      <c r="Q419" s="9" t="s">
        <v>14</v>
      </c>
    </row>
    <row r="420" spans="2:17" x14ac:dyDescent="0.25">
      <c r="B420" s="8" t="str">
        <f t="shared" si="31"/>
        <v/>
      </c>
      <c r="C420" s="8" t="str">
        <f t="shared" si="31"/>
        <v/>
      </c>
      <c r="D420" s="8" t="str">
        <f t="shared" si="31"/>
        <v/>
      </c>
      <c r="E420" s="8" t="str">
        <f t="shared" si="31"/>
        <v/>
      </c>
      <c r="F420" s="8">
        <f t="shared" si="31"/>
        <v>66604.179999999993</v>
      </c>
      <c r="G420" s="8">
        <f t="shared" si="31"/>
        <v>68496</v>
      </c>
      <c r="H420" s="8">
        <f t="shared" si="31"/>
        <v>73506</v>
      </c>
      <c r="I420" s="8">
        <f t="shared" si="31"/>
        <v>70088</v>
      </c>
      <c r="J420" s="8">
        <f t="shared" si="31"/>
        <v>90903.44</v>
      </c>
      <c r="K420" s="8">
        <f t="shared" si="31"/>
        <v>90928.86</v>
      </c>
      <c r="L420" s="8">
        <f t="shared" si="31"/>
        <v>209573.28999999998</v>
      </c>
      <c r="M420" s="8">
        <f t="shared" si="31"/>
        <v>238171.57</v>
      </c>
      <c r="N420" s="8">
        <f>IFERROR(VLOOKUP($B$416,$4:$126,MATCH($Q420&amp;"/"&amp;N$348,$2:$2,0),FALSE),IFERROR(VLOOKUP($B$416,$4:$126,MATCH($Q419&amp;"/"&amp;N$348,$2:$2,0),FALSE),IFERROR(VLOOKUP($B$416,$4:$126,MATCH($Q418&amp;"/"&amp;N$348,$2:$2,0),FALSE),IFERROR(VLOOKUP($B$416,$4:$126,MATCH($Q417&amp;"/"&amp;N$348,$2:$2,0),FALSE),""))))</f>
        <v>307444.74</v>
      </c>
      <c r="O420" s="8">
        <f>IFERROR(VLOOKUP($B$416,$4:$126,MATCH($Q420&amp;"/"&amp;O$348,$2:$2,0),FALSE),IFERROR(VLOOKUP($B$416,$4:$126,MATCH($Q419&amp;"/"&amp;O$348,$2:$2,0),FALSE),IFERROR(VLOOKUP($B$416,$4:$126,MATCH($Q418&amp;"/"&amp;O$348,$2:$2,0),FALSE),IFERROR(VLOOKUP($B$416,$4:$126,MATCH($Q417&amp;"/"&amp;O$348,$2:$2,0),FALSE),""))))</f>
        <v>268006</v>
      </c>
      <c r="P420" s="6"/>
      <c r="Q420" s="9" t="s">
        <v>15</v>
      </c>
    </row>
    <row r="421" spans="2:17" x14ac:dyDescent="0.25">
      <c r="B421" s="12" t="e">
        <f t="shared" ref="B421:M421" si="32">+B420/B$402</f>
        <v>#VALUE!</v>
      </c>
      <c r="C421" s="12" t="e">
        <f t="shared" si="32"/>
        <v>#VALUE!</v>
      </c>
      <c r="D421" s="12" t="e">
        <f t="shared" si="32"/>
        <v>#VALUE!</v>
      </c>
      <c r="E421" s="12" t="e">
        <f t="shared" si="32"/>
        <v>#VALUE!</v>
      </c>
      <c r="F421" s="12">
        <f t="shared" si="32"/>
        <v>6.0949052626570008E-2</v>
      </c>
      <c r="G421" s="12">
        <f t="shared" si="32"/>
        <v>6.097098808721995E-2</v>
      </c>
      <c r="H421" s="12">
        <f t="shared" si="32"/>
        <v>5.6711028816109246E-2</v>
      </c>
      <c r="I421" s="12">
        <f t="shared" si="32"/>
        <v>4.8484882025285635E-2</v>
      </c>
      <c r="J421" s="12">
        <f t="shared" si="32"/>
        <v>5.1856842242269809E-2</v>
      </c>
      <c r="K421" s="12">
        <f t="shared" si="32"/>
        <v>5.0100103664381189E-2</v>
      </c>
      <c r="L421" s="12">
        <f t="shared" si="32"/>
        <v>0.10538212937921505</v>
      </c>
      <c r="M421" s="12">
        <f t="shared" si="32"/>
        <v>0.10780504171756485</v>
      </c>
      <c r="N421" s="12">
        <f>+N420/N$402</f>
        <v>0.13301590567337881</v>
      </c>
      <c r="O421" s="12">
        <f>+O420/O$402</f>
        <v>9.4001604304896499E-2</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f t="shared" si="33"/>
        <v>205830</v>
      </c>
      <c r="G423" s="8">
        <f t="shared" si="33"/>
        <v>114446</v>
      </c>
      <c r="H423" s="8">
        <f t="shared" si="33"/>
        <v>62330</v>
      </c>
      <c r="I423" s="8">
        <f t="shared" si="33"/>
        <v>174754</v>
      </c>
      <c r="J423" s="8">
        <f t="shared" si="33"/>
        <v>169550</v>
      </c>
      <c r="K423" s="8">
        <f t="shared" si="33"/>
        <v>276699</v>
      </c>
      <c r="L423" s="8">
        <f t="shared" si="33"/>
        <v>207932</v>
      </c>
      <c r="M423" s="8">
        <f t="shared" si="33"/>
        <v>224213</v>
      </c>
      <c r="N423" s="8">
        <f t="shared" si="33"/>
        <v>165906</v>
      </c>
      <c r="O423" s="8">
        <f t="shared" si="33"/>
        <v>131047</v>
      </c>
      <c r="P423" s="6"/>
      <c r="Q423" s="9" t="s">
        <v>12</v>
      </c>
    </row>
    <row r="424" spans="2:17" x14ac:dyDescent="0.25">
      <c r="B424" s="8" t="str">
        <f t="shared" si="33"/>
        <v/>
      </c>
      <c r="C424" s="8" t="str">
        <f t="shared" si="33"/>
        <v/>
      </c>
      <c r="D424" s="8" t="str">
        <f t="shared" si="33"/>
        <v/>
      </c>
      <c r="E424" s="8" t="str">
        <f t="shared" si="33"/>
        <v/>
      </c>
      <c r="F424" s="8">
        <f t="shared" si="33"/>
        <v>155540</v>
      </c>
      <c r="G424" s="8">
        <f t="shared" si="33"/>
        <v>97322</v>
      </c>
      <c r="H424" s="8">
        <f t="shared" si="33"/>
        <v>44526</v>
      </c>
      <c r="I424" s="8">
        <f t="shared" si="33"/>
        <v>189610</v>
      </c>
      <c r="J424" s="8">
        <f t="shared" si="33"/>
        <v>284530</v>
      </c>
      <c r="K424" s="8">
        <f t="shared" si="33"/>
        <v>258309</v>
      </c>
      <c r="L424" s="8">
        <f t="shared" si="33"/>
        <v>190390</v>
      </c>
      <c r="M424" s="8">
        <f t="shared" si="33"/>
        <v>200969</v>
      </c>
      <c r="N424" s="8">
        <f t="shared" si="33"/>
        <v>180906</v>
      </c>
      <c r="O424" s="8">
        <f t="shared" si="33"/>
        <v>188963</v>
      </c>
      <c r="P424" s="6"/>
      <c r="Q424" s="9" t="s">
        <v>13</v>
      </c>
    </row>
    <row r="425" spans="2:17" x14ac:dyDescent="0.25">
      <c r="B425" s="8" t="str">
        <f t="shared" si="33"/>
        <v/>
      </c>
      <c r="C425" s="8" t="str">
        <f t="shared" si="33"/>
        <v/>
      </c>
      <c r="D425" s="8" t="str">
        <f t="shared" si="33"/>
        <v/>
      </c>
      <c r="E425" s="8" t="str">
        <f t="shared" si="33"/>
        <v/>
      </c>
      <c r="F425" s="8">
        <f t="shared" si="33"/>
        <v>139250</v>
      </c>
      <c r="G425" s="8">
        <f t="shared" si="33"/>
        <v>80198</v>
      </c>
      <c r="H425" s="8">
        <f t="shared" si="33"/>
        <v>97022</v>
      </c>
      <c r="I425" s="8">
        <f t="shared" si="33"/>
        <v>203210</v>
      </c>
      <c r="J425" s="8">
        <f t="shared" si="33"/>
        <v>312815</v>
      </c>
      <c r="K425" s="8">
        <f t="shared" si="33"/>
        <v>202980</v>
      </c>
      <c r="L425" s="8">
        <f t="shared" si="33"/>
        <v>214398</v>
      </c>
      <c r="M425" s="8">
        <f t="shared" si="33"/>
        <v>241422</v>
      </c>
      <c r="N425" s="8">
        <f t="shared" si="33"/>
        <v>156103</v>
      </c>
      <c r="O425" s="8" t="str">
        <f t="shared" si="33"/>
        <v/>
      </c>
      <c r="P425" s="6"/>
      <c r="Q425" s="9" t="s">
        <v>14</v>
      </c>
    </row>
    <row r="426" spans="2:17" x14ac:dyDescent="0.25">
      <c r="B426" s="8" t="str">
        <f t="shared" si="33"/>
        <v/>
      </c>
      <c r="C426" s="8" t="str">
        <f t="shared" si="33"/>
        <v/>
      </c>
      <c r="D426" s="8" t="str">
        <f t="shared" si="33"/>
        <v/>
      </c>
      <c r="E426" s="8" t="str">
        <f t="shared" si="33"/>
        <v/>
      </c>
      <c r="F426" s="8">
        <f t="shared" si="33"/>
        <v>122960</v>
      </c>
      <c r="G426" s="8">
        <f t="shared" si="33"/>
        <v>82074</v>
      </c>
      <c r="H426" s="8">
        <f t="shared" si="33"/>
        <v>179968</v>
      </c>
      <c r="I426" s="8">
        <f t="shared" si="33"/>
        <v>186380</v>
      </c>
      <c r="J426" s="8">
        <f t="shared" si="33"/>
        <v>299324.68</v>
      </c>
      <c r="K426" s="8">
        <f t="shared" si="33"/>
        <v>216444</v>
      </c>
      <c r="L426" s="8">
        <f t="shared" si="33"/>
        <v>189524.81</v>
      </c>
      <c r="M426" s="8">
        <f t="shared" si="33"/>
        <v>187912.81</v>
      </c>
      <c r="N426" s="8">
        <f>IFERROR(VLOOKUP($B$422,$4:$126,MATCH($Q426&amp;"/"&amp;N$348,$2:$2,0),FALSE),IFERROR(VLOOKUP($B$422,$4:$126,MATCH($Q425&amp;"/"&amp;N$348,$2:$2,0),FALSE),IFERROR(VLOOKUP($B$422,$4:$126,MATCH($Q424&amp;"/"&amp;N$348,$2:$2,0),FALSE),IFERROR(VLOOKUP($B$422,$4:$126,MATCH($Q423&amp;"/"&amp;N$348,$2:$2,0),FALSE),""))))</f>
        <v>131076.14000000001</v>
      </c>
      <c r="O426" s="8">
        <f>IFERROR(VLOOKUP($B$422,$4:$126,MATCH($Q426&amp;"/"&amp;O$348,$2:$2,0),FALSE),IFERROR(VLOOKUP($B$422,$4:$126,MATCH($Q425&amp;"/"&amp;O$348,$2:$2,0),FALSE),IFERROR(VLOOKUP($B$422,$4:$126,MATCH($Q424&amp;"/"&amp;O$348,$2:$2,0),FALSE),IFERROR(VLOOKUP($B$422,$4:$126,MATCH($Q423&amp;"/"&amp;O$348,$2:$2,0),FALSE),""))))</f>
        <v>188963</v>
      </c>
      <c r="P426" s="6"/>
      <c r="Q426" s="9" t="s">
        <v>15</v>
      </c>
    </row>
    <row r="427" spans="2:17" x14ac:dyDescent="0.25">
      <c r="B427" s="12" t="e">
        <f t="shared" ref="B427:M427" si="34">+B426/B$402</f>
        <v>#VALUE!</v>
      </c>
      <c r="C427" s="12" t="e">
        <f t="shared" si="34"/>
        <v>#VALUE!</v>
      </c>
      <c r="D427" s="12" t="e">
        <f t="shared" si="34"/>
        <v>#VALUE!</v>
      </c>
      <c r="E427" s="12" t="e">
        <f t="shared" si="34"/>
        <v>#VALUE!</v>
      </c>
      <c r="F427" s="12">
        <f t="shared" si="34"/>
        <v>0.11251989756443288</v>
      </c>
      <c r="G427" s="12">
        <f t="shared" si="34"/>
        <v>7.3057300809835468E-2</v>
      </c>
      <c r="H427" s="12">
        <f t="shared" si="34"/>
        <v>0.13884812714577788</v>
      </c>
      <c r="I427" s="12">
        <f t="shared" si="34"/>
        <v>0.12893237518366535</v>
      </c>
      <c r="J427" s="12">
        <f t="shared" si="34"/>
        <v>0.17075297381460913</v>
      </c>
      <c r="K427" s="12">
        <f t="shared" si="34"/>
        <v>0.11925660167226688</v>
      </c>
      <c r="L427" s="12">
        <f t="shared" si="34"/>
        <v>9.5300923357127976E-2</v>
      </c>
      <c r="M427" s="12">
        <f t="shared" si="34"/>
        <v>8.505611446956006E-2</v>
      </c>
      <c r="N427" s="12">
        <f>+N426/N$402</f>
        <v>5.6710065926873873E-2</v>
      </c>
      <c r="O427" s="12">
        <f>+O426/O$402</f>
        <v>6.6277714507384747E-2</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f t="shared" si="35"/>
        <v>271240</v>
      </c>
      <c r="G429" s="8">
        <f t="shared" si="35"/>
        <v>181830</v>
      </c>
      <c r="H429" s="8">
        <f t="shared" si="35"/>
        <v>133446</v>
      </c>
      <c r="I429" s="8">
        <f t="shared" si="35"/>
        <v>242930</v>
      </c>
      <c r="J429" s="8">
        <f t="shared" si="35"/>
        <v>237974</v>
      </c>
      <c r="K429" s="8">
        <f t="shared" si="35"/>
        <v>363194</v>
      </c>
      <c r="L429" s="8">
        <f t="shared" si="35"/>
        <v>342633</v>
      </c>
      <c r="M429" s="8">
        <f t="shared" si="35"/>
        <v>436715</v>
      </c>
      <c r="N429" s="8">
        <f t="shared" si="35"/>
        <v>406539</v>
      </c>
      <c r="O429" s="8">
        <f t="shared" si="35"/>
        <v>456883</v>
      </c>
      <c r="P429" s="6"/>
      <c r="Q429" s="9" t="s">
        <v>12</v>
      </c>
    </row>
    <row r="430" spans="2:17" x14ac:dyDescent="0.25">
      <c r="B430" s="8" t="str">
        <f t="shared" si="35"/>
        <v/>
      </c>
      <c r="C430" s="8" t="str">
        <f t="shared" si="35"/>
        <v/>
      </c>
      <c r="D430" s="8" t="str">
        <f t="shared" si="35"/>
        <v/>
      </c>
      <c r="E430" s="8" t="str">
        <f t="shared" si="35"/>
        <v/>
      </c>
      <c r="F430" s="8">
        <f t="shared" si="35"/>
        <v>219820</v>
      </c>
      <c r="G430" s="8">
        <f t="shared" si="35"/>
        <v>166810</v>
      </c>
      <c r="H430" s="8">
        <f t="shared" si="35"/>
        <v>116322</v>
      </c>
      <c r="I430" s="8">
        <f t="shared" si="35"/>
        <v>256326</v>
      </c>
      <c r="J430" s="8">
        <f t="shared" si="35"/>
        <v>377353</v>
      </c>
      <c r="K430" s="8">
        <f t="shared" si="35"/>
        <v>375611</v>
      </c>
      <c r="L430" s="8">
        <f t="shared" si="35"/>
        <v>396043</v>
      </c>
      <c r="M430" s="8">
        <f t="shared" si="35"/>
        <v>510039</v>
      </c>
      <c r="N430" s="8">
        <f t="shared" si="35"/>
        <v>416130</v>
      </c>
      <c r="O430" s="8">
        <f t="shared" si="35"/>
        <v>456969</v>
      </c>
      <c r="P430" s="6"/>
      <c r="Q430" s="9" t="s">
        <v>13</v>
      </c>
    </row>
    <row r="431" spans="2:17" x14ac:dyDescent="0.25">
      <c r="B431" s="8" t="str">
        <f t="shared" si="35"/>
        <v/>
      </c>
      <c r="C431" s="8" t="str">
        <f t="shared" si="35"/>
        <v/>
      </c>
      <c r="D431" s="8" t="str">
        <f t="shared" si="35"/>
        <v/>
      </c>
      <c r="E431" s="8" t="str">
        <f t="shared" si="35"/>
        <v/>
      </c>
      <c r="F431" s="8">
        <f t="shared" si="35"/>
        <v>204010</v>
      </c>
      <c r="G431" s="8">
        <f t="shared" si="35"/>
        <v>148694</v>
      </c>
      <c r="H431" s="8">
        <f t="shared" si="35"/>
        <v>164198</v>
      </c>
      <c r="I431" s="8">
        <f t="shared" si="35"/>
        <v>274522</v>
      </c>
      <c r="J431" s="8">
        <f t="shared" si="35"/>
        <v>405368</v>
      </c>
      <c r="K431" s="8">
        <f t="shared" si="35"/>
        <v>316138</v>
      </c>
      <c r="L431" s="8">
        <f t="shared" si="35"/>
        <v>414212</v>
      </c>
      <c r="M431" s="8">
        <f t="shared" si="35"/>
        <v>511247</v>
      </c>
      <c r="N431" s="8">
        <f t="shared" si="35"/>
        <v>419780</v>
      </c>
      <c r="O431" s="8" t="str">
        <f t="shared" si="35"/>
        <v/>
      </c>
      <c r="P431" s="6"/>
      <c r="Q431" s="9" t="s">
        <v>14</v>
      </c>
    </row>
    <row r="432" spans="2:17" x14ac:dyDescent="0.25">
      <c r="B432" s="8" t="str">
        <f t="shared" si="35"/>
        <v/>
      </c>
      <c r="C432" s="8" t="str">
        <f t="shared" si="35"/>
        <v/>
      </c>
      <c r="D432" s="8" t="str">
        <f t="shared" si="35"/>
        <v/>
      </c>
      <c r="E432" s="8" t="str">
        <f t="shared" si="35"/>
        <v/>
      </c>
      <c r="F432" s="8">
        <f t="shared" si="35"/>
        <v>189564.18</v>
      </c>
      <c r="G432" s="8">
        <f t="shared" si="35"/>
        <v>150570</v>
      </c>
      <c r="H432" s="8">
        <f t="shared" si="35"/>
        <v>253474</v>
      </c>
      <c r="I432" s="8">
        <f t="shared" si="35"/>
        <v>256468</v>
      </c>
      <c r="J432" s="8">
        <f t="shared" si="35"/>
        <v>390228.12</v>
      </c>
      <c r="K432" s="8">
        <f t="shared" si="35"/>
        <v>307372.86</v>
      </c>
      <c r="L432" s="8">
        <f t="shared" si="35"/>
        <v>399098.1</v>
      </c>
      <c r="M432" s="8">
        <f t="shared" si="35"/>
        <v>426084.38</v>
      </c>
      <c r="N432" s="8">
        <f>IFERROR(VLOOKUP($B$428,$4:$126,MATCH($Q432&amp;"/"&amp;N$348,$2:$2,0),FALSE),IFERROR(VLOOKUP($B$428,$4:$126,MATCH($Q431&amp;"/"&amp;N$348,$2:$2,0),FALSE),IFERROR(VLOOKUP($B$428,$4:$126,MATCH($Q430&amp;"/"&amp;N$348,$2:$2,0),FALSE),IFERROR(VLOOKUP($B$428,$4:$126,MATCH($Q429&amp;"/"&amp;N$348,$2:$2,0),FALSE),""))))</f>
        <v>438520.88</v>
      </c>
      <c r="O432" s="8">
        <f>IFERROR(VLOOKUP($B$428,$4:$126,MATCH($Q432&amp;"/"&amp;O$348,$2:$2,0),FALSE),IFERROR(VLOOKUP($B$428,$4:$126,MATCH($Q431&amp;"/"&amp;O$348,$2:$2,0),FALSE),IFERROR(VLOOKUP($B$428,$4:$126,MATCH($Q430&amp;"/"&amp;O$348,$2:$2,0),FALSE),IFERROR(VLOOKUP($B$428,$4:$126,MATCH($Q429&amp;"/"&amp;O$348,$2:$2,0),FALSE),""))))</f>
        <v>456969</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f t="shared" si="36"/>
        <v>0.26062321754375178</v>
      </c>
      <c r="G433" s="13">
        <f t="shared" si="36"/>
        <v>0.19390768006028664</v>
      </c>
      <c r="H433" s="13">
        <f t="shared" si="36"/>
        <v>0.30963345899104111</v>
      </c>
      <c r="I433" s="13">
        <f t="shared" si="36"/>
        <v>0.28223460859134702</v>
      </c>
      <c r="J433" s="13">
        <f t="shared" si="36"/>
        <v>0.38839798094582367</v>
      </c>
      <c r="K433" s="13">
        <f t="shared" si="36"/>
        <v>0.28952968409447022</v>
      </c>
      <c r="L433" s="13">
        <f t="shared" si="36"/>
        <v>0.34121679256979326</v>
      </c>
      <c r="M433" s="13">
        <f t="shared" si="36"/>
        <v>0.32919480402927581</v>
      </c>
      <c r="N433" s="13">
        <f t="shared" si="36"/>
        <v>0.3128562909440093</v>
      </c>
      <c r="O433" s="13">
        <f t="shared" si="36"/>
        <v>0.2739865407722028</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f t="shared" si="37"/>
        <v>217180</v>
      </c>
      <c r="G435" s="8">
        <f t="shared" si="37"/>
        <v>136563</v>
      </c>
      <c r="H435" s="8">
        <f t="shared" si="37"/>
        <v>83491</v>
      </c>
      <c r="I435" s="8">
        <f t="shared" si="37"/>
        <v>200752</v>
      </c>
      <c r="J435" s="8">
        <f t="shared" si="37"/>
        <v>196628</v>
      </c>
      <c r="K435" s="8">
        <f t="shared" si="37"/>
        <v>318961</v>
      </c>
      <c r="L435" s="8">
        <f t="shared" si="37"/>
        <v>287033</v>
      </c>
      <c r="M435" s="8">
        <f t="shared" si="37"/>
        <v>266130</v>
      </c>
      <c r="N435" s="8">
        <f t="shared" si="37"/>
        <v>320721</v>
      </c>
      <c r="O435" s="8">
        <f t="shared" si="37"/>
        <v>270513</v>
      </c>
      <c r="P435" s="6"/>
      <c r="Q435" s="9" t="s">
        <v>12</v>
      </c>
    </row>
    <row r="436" spans="1:17" x14ac:dyDescent="0.25">
      <c r="B436" s="8" t="str">
        <f t="shared" si="37"/>
        <v/>
      </c>
      <c r="C436" s="8" t="str">
        <f t="shared" si="37"/>
        <v/>
      </c>
      <c r="D436" s="8" t="str">
        <f t="shared" si="37"/>
        <v/>
      </c>
      <c r="E436" s="8" t="str">
        <f t="shared" si="37"/>
        <v/>
      </c>
      <c r="F436" s="8">
        <f t="shared" si="37"/>
        <v>167082</v>
      </c>
      <c r="G436" s="8">
        <f t="shared" si="37"/>
        <v>111053</v>
      </c>
      <c r="H436" s="8">
        <f t="shared" si="37"/>
        <v>70938</v>
      </c>
      <c r="I436" s="8">
        <f t="shared" si="37"/>
        <v>216022</v>
      </c>
      <c r="J436" s="8">
        <f t="shared" si="37"/>
        <v>368132</v>
      </c>
      <c r="K436" s="8">
        <f t="shared" si="37"/>
        <v>303734</v>
      </c>
      <c r="L436" s="8">
        <f t="shared" si="37"/>
        <v>267712</v>
      </c>
      <c r="M436" s="8">
        <f t="shared" si="37"/>
        <v>283359</v>
      </c>
      <c r="N436" s="8">
        <f t="shared" si="37"/>
        <v>333371</v>
      </c>
      <c r="O436" s="8">
        <f t="shared" si="37"/>
        <v>327093</v>
      </c>
      <c r="P436" s="6"/>
      <c r="Q436" s="9" t="s">
        <v>13</v>
      </c>
    </row>
    <row r="437" spans="1:17" x14ac:dyDescent="0.25">
      <c r="B437" s="8" t="str">
        <f t="shared" si="37"/>
        <v/>
      </c>
      <c r="C437" s="8" t="str">
        <f t="shared" si="37"/>
        <v/>
      </c>
      <c r="D437" s="8" t="str">
        <f t="shared" si="37"/>
        <v/>
      </c>
      <c r="E437" s="8" t="str">
        <f t="shared" si="37"/>
        <v/>
      </c>
      <c r="F437" s="8">
        <f t="shared" si="37"/>
        <v>151084</v>
      </c>
      <c r="G437" s="8">
        <f t="shared" si="37"/>
        <v>99115</v>
      </c>
      <c r="H437" s="8">
        <f t="shared" si="37"/>
        <v>126023</v>
      </c>
      <c r="I437" s="8">
        <f t="shared" si="37"/>
        <v>232272</v>
      </c>
      <c r="J437" s="8">
        <f t="shared" si="37"/>
        <v>354320</v>
      </c>
      <c r="K437" s="8">
        <f t="shared" si="37"/>
        <v>284000</v>
      </c>
      <c r="L437" s="8">
        <f t="shared" si="37"/>
        <v>291705</v>
      </c>
      <c r="M437" s="8">
        <f t="shared" si="37"/>
        <v>296266</v>
      </c>
      <c r="N437" s="8">
        <f t="shared" si="37"/>
        <v>307106</v>
      </c>
      <c r="O437" s="8" t="str">
        <f t="shared" si="37"/>
        <v/>
      </c>
      <c r="P437" s="6"/>
      <c r="Q437" s="9" t="s">
        <v>14</v>
      </c>
    </row>
    <row r="438" spans="1:17" x14ac:dyDescent="0.25">
      <c r="B438" s="8" t="str">
        <f t="shared" si="37"/>
        <v/>
      </c>
      <c r="C438" s="8" t="str">
        <f t="shared" si="37"/>
        <v/>
      </c>
      <c r="D438" s="8" t="str">
        <f t="shared" si="37"/>
        <v/>
      </c>
      <c r="E438" s="8" t="str">
        <f t="shared" si="37"/>
        <v/>
      </c>
      <c r="F438" s="8">
        <f t="shared" si="37"/>
        <v>135082.65</v>
      </c>
      <c r="G438" s="8">
        <f t="shared" si="37"/>
        <v>102291.43</v>
      </c>
      <c r="H438" s="8">
        <f t="shared" si="37"/>
        <v>206089</v>
      </c>
      <c r="I438" s="8">
        <f t="shared" si="37"/>
        <v>214180</v>
      </c>
      <c r="J438" s="8">
        <f t="shared" si="37"/>
        <v>338979.72</v>
      </c>
      <c r="K438" s="8">
        <f t="shared" si="37"/>
        <v>299358.86</v>
      </c>
      <c r="L438" s="8">
        <f t="shared" si="37"/>
        <v>265925.63</v>
      </c>
      <c r="M438" s="8">
        <f t="shared" si="37"/>
        <v>281589.03999999998</v>
      </c>
      <c r="N438" s="8">
        <f>IFERROR(VLOOKUP($B$434,$4:$126,MATCH($Q438&amp;"/"&amp;N$348,$2:$2,0),FALSE),IFERROR(VLOOKUP($B$434,$4:$126,MATCH($Q437&amp;"/"&amp;N$348,$2:$2,0),FALSE),IFERROR(VLOOKUP($B$434,$4:$126,MATCH($Q436&amp;"/"&amp;N$348,$2:$2,0),FALSE),IFERROR(VLOOKUP($B$434,$4:$126,MATCH($Q435&amp;"/"&amp;N$348,$2:$2,0),FALSE),""))))</f>
        <v>276796.03000000003</v>
      </c>
      <c r="O438" s="8">
        <f>IFERROR(VLOOKUP($B$434,$4:$126,MATCH($Q438&amp;"/"&amp;O$348,$2:$2,0),FALSE),IFERROR(VLOOKUP($B$434,$4:$126,MATCH($Q437&amp;"/"&amp;O$348,$2:$2,0),FALSE),IFERROR(VLOOKUP($B$434,$4:$126,MATCH($Q436&amp;"/"&amp;O$348,$2:$2,0),FALSE),IFERROR(VLOOKUP($B$434,$4:$126,MATCH($Q435&amp;"/"&amp;O$348,$2:$2,0),FALSE),""))))</f>
        <v>327093</v>
      </c>
      <c r="P438" s="6"/>
      <c r="Q438" s="9" t="s">
        <v>15</v>
      </c>
    </row>
    <row r="439" spans="1:17" x14ac:dyDescent="0.25">
      <c r="B439" s="12" t="e">
        <f t="shared" ref="B439:M439" si="38">+B438/B$402</f>
        <v>#VALUE!</v>
      </c>
      <c r="C439" s="12" t="e">
        <f t="shared" si="38"/>
        <v>#VALUE!</v>
      </c>
      <c r="D439" s="12" t="e">
        <f t="shared" si="38"/>
        <v>#VALUE!</v>
      </c>
      <c r="E439" s="12" t="e">
        <f t="shared" si="38"/>
        <v>#VALUE!</v>
      </c>
      <c r="F439" s="12">
        <f t="shared" si="38"/>
        <v>0.12361325586151706</v>
      </c>
      <c r="G439" s="12">
        <f t="shared" si="38"/>
        <v>9.1053631744257957E-2</v>
      </c>
      <c r="H439" s="12">
        <f t="shared" si="38"/>
        <v>0.15900088724298886</v>
      </c>
      <c r="I439" s="12">
        <f t="shared" si="38"/>
        <v>0.14816362333317654</v>
      </c>
      <c r="J439" s="12">
        <f t="shared" si="38"/>
        <v>0.19337461666322847</v>
      </c>
      <c r="K439" s="12">
        <f t="shared" si="38"/>
        <v>0.16494114100683735</v>
      </c>
      <c r="L439" s="12">
        <f t="shared" si="38"/>
        <v>0.13371841967986128</v>
      </c>
      <c r="M439" s="12">
        <f t="shared" si="38"/>
        <v>0.1274573543954429</v>
      </c>
      <c r="N439" s="12">
        <f>+N438/N$402</f>
        <v>0.11975574738161315</v>
      </c>
      <c r="O439" s="12">
        <f>+O438/O$402</f>
        <v>0.11472603880846514</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f t="shared" si="39"/>
        <v>479919</v>
      </c>
      <c r="G441" s="8">
        <f t="shared" si="39"/>
        <v>356483</v>
      </c>
      <c r="H441" s="8">
        <f t="shared" si="39"/>
        <v>316470</v>
      </c>
      <c r="I441" s="8">
        <f t="shared" si="39"/>
        <v>463149</v>
      </c>
      <c r="J441" s="8">
        <f t="shared" si="39"/>
        <v>513861</v>
      </c>
      <c r="K441" s="8">
        <f t="shared" si="39"/>
        <v>707886</v>
      </c>
      <c r="L441" s="8">
        <f t="shared" si="39"/>
        <v>754264</v>
      </c>
      <c r="M441" s="8">
        <f t="shared" si="39"/>
        <v>822229</v>
      </c>
      <c r="N441" s="8">
        <f t="shared" si="39"/>
        <v>909306</v>
      </c>
      <c r="O441" s="8">
        <f t="shared" si="39"/>
        <v>934449</v>
      </c>
      <c r="P441" s="6"/>
      <c r="Q441" s="9" t="s">
        <v>12</v>
      </c>
    </row>
    <row r="442" spans="1:17" x14ac:dyDescent="0.25">
      <c r="B442" s="8" t="str">
        <f t="shared" si="39"/>
        <v/>
      </c>
      <c r="C442" s="8" t="str">
        <f t="shared" si="39"/>
        <v/>
      </c>
      <c r="D442" s="8" t="str">
        <f t="shared" si="39"/>
        <v/>
      </c>
      <c r="E442" s="8" t="str">
        <f t="shared" si="39"/>
        <v/>
      </c>
      <c r="F442" s="8">
        <f t="shared" si="39"/>
        <v>383629</v>
      </c>
      <c r="G442" s="8">
        <f t="shared" si="39"/>
        <v>336031</v>
      </c>
      <c r="H442" s="8">
        <f t="shared" si="39"/>
        <v>322225</v>
      </c>
      <c r="I442" s="8">
        <f t="shared" si="39"/>
        <v>497293</v>
      </c>
      <c r="J442" s="8">
        <f t="shared" si="39"/>
        <v>776759</v>
      </c>
      <c r="K442" s="8">
        <f t="shared" si="39"/>
        <v>718754</v>
      </c>
      <c r="L442" s="8">
        <f t="shared" si="39"/>
        <v>807809</v>
      </c>
      <c r="M442" s="8">
        <f t="shared" si="39"/>
        <v>956738</v>
      </c>
      <c r="N442" s="8">
        <f t="shared" si="39"/>
        <v>863590</v>
      </c>
      <c r="O442" s="8">
        <f t="shared" si="39"/>
        <v>1179741</v>
      </c>
      <c r="P442" s="6"/>
      <c r="Q442" s="9" t="s">
        <v>13</v>
      </c>
    </row>
    <row r="443" spans="1:17" x14ac:dyDescent="0.25">
      <c r="B443" s="8" t="str">
        <f t="shared" si="39"/>
        <v/>
      </c>
      <c r="C443" s="8" t="str">
        <f t="shared" si="39"/>
        <v/>
      </c>
      <c r="D443" s="8" t="str">
        <f t="shared" si="39"/>
        <v/>
      </c>
      <c r="E443" s="8" t="str">
        <f t="shared" si="39"/>
        <v/>
      </c>
      <c r="F443" s="8">
        <f t="shared" si="39"/>
        <v>370662</v>
      </c>
      <c r="G443" s="8">
        <f t="shared" si="39"/>
        <v>320644</v>
      </c>
      <c r="H443" s="8">
        <f t="shared" si="39"/>
        <v>389238</v>
      </c>
      <c r="I443" s="8">
        <f t="shared" si="39"/>
        <v>548990</v>
      </c>
      <c r="J443" s="8">
        <f t="shared" si="39"/>
        <v>761345</v>
      </c>
      <c r="K443" s="8">
        <f t="shared" si="39"/>
        <v>734063</v>
      </c>
      <c r="L443" s="8">
        <f t="shared" si="39"/>
        <v>867622</v>
      </c>
      <c r="M443" s="8">
        <f t="shared" si="39"/>
        <v>947436</v>
      </c>
      <c r="N443" s="8">
        <f t="shared" si="39"/>
        <v>892600</v>
      </c>
      <c r="O443" s="8" t="str">
        <f t="shared" si="39"/>
        <v/>
      </c>
      <c r="P443" s="6"/>
      <c r="Q443" s="9" t="s">
        <v>14</v>
      </c>
    </row>
    <row r="444" spans="1:17" x14ac:dyDescent="0.25">
      <c r="B444" s="8" t="str">
        <f t="shared" si="39"/>
        <v/>
      </c>
      <c r="C444" s="8" t="str">
        <f t="shared" si="39"/>
        <v/>
      </c>
      <c r="D444" s="8" t="str">
        <f t="shared" si="39"/>
        <v/>
      </c>
      <c r="E444" s="8" t="str">
        <f t="shared" si="39"/>
        <v/>
      </c>
      <c r="F444" s="8">
        <f t="shared" si="39"/>
        <v>349551.9</v>
      </c>
      <c r="G444" s="8">
        <f t="shared" si="39"/>
        <v>330598.78000000003</v>
      </c>
      <c r="H444" s="8">
        <f t="shared" si="39"/>
        <v>476450</v>
      </c>
      <c r="I444" s="8">
        <f t="shared" si="39"/>
        <v>535685</v>
      </c>
      <c r="J444" s="8">
        <f t="shared" si="39"/>
        <v>746774.16</v>
      </c>
      <c r="K444" s="8">
        <f t="shared" si="39"/>
        <v>751698.76</v>
      </c>
      <c r="L444" s="8">
        <f t="shared" si="39"/>
        <v>817067.93</v>
      </c>
      <c r="M444" s="8">
        <f t="shared" si="39"/>
        <v>912793.04</v>
      </c>
      <c r="N444" s="8">
        <f>IFERROR(VLOOKUP($B$440,$4:$126,MATCH($Q444&amp;"/"&amp;N$348,$2:$2,0),FALSE),IFERROR(VLOOKUP($B$440,$4:$126,MATCH($Q443&amp;"/"&amp;N$348,$2:$2,0),FALSE),IFERROR(VLOOKUP($B$440,$4:$126,MATCH($Q442&amp;"/"&amp;N$348,$2:$2,0),FALSE),IFERROR(VLOOKUP($B$440,$4:$126,MATCH($Q441&amp;"/"&amp;N$348,$2:$2,0),FALSE),""))))</f>
        <v>907251.04</v>
      </c>
      <c r="O444" s="8">
        <f>IFERROR(VLOOKUP($B$440,$4:$126,MATCH($Q444&amp;"/"&amp;O$348,$2:$2,0),FALSE),IFERROR(VLOOKUP($B$440,$4:$126,MATCH($Q443&amp;"/"&amp;O$348,$2:$2,0),FALSE),IFERROR(VLOOKUP($B$440,$4:$126,MATCH($Q442&amp;"/"&amp;O$348,$2:$2,0),FALSE),IFERROR(VLOOKUP($B$440,$4:$126,MATCH($Q441&amp;"/"&amp;O$348,$2:$2,0),FALSE),""))))</f>
        <v>1179741</v>
      </c>
      <c r="P444" s="6"/>
      <c r="Q444" s="9" t="s">
        <v>15</v>
      </c>
    </row>
    <row r="445" spans="1:17" x14ac:dyDescent="0.25">
      <c r="B445" s="12" t="e">
        <f t="shared" ref="B445:M445" si="40">+B444/B$402</f>
        <v>#VALUE!</v>
      </c>
      <c r="C445" s="12" t="e">
        <f t="shared" si="40"/>
        <v>#VALUE!</v>
      </c>
      <c r="D445" s="12" t="e">
        <f t="shared" si="40"/>
        <v>#VALUE!</v>
      </c>
      <c r="E445" s="12" t="e">
        <f t="shared" si="40"/>
        <v>#VALUE!</v>
      </c>
      <c r="F445" s="12">
        <f t="shared" si="40"/>
        <v>0.31987267388949975</v>
      </c>
      <c r="G445" s="12">
        <f t="shared" si="40"/>
        <v>0.29427899843829497</v>
      </c>
      <c r="H445" s="12">
        <f t="shared" si="40"/>
        <v>0.36758862785942986</v>
      </c>
      <c r="I445" s="12">
        <f t="shared" si="40"/>
        <v>0.37057162463924115</v>
      </c>
      <c r="J445" s="12">
        <f t="shared" si="40"/>
        <v>0.4260053283541696</v>
      </c>
      <c r="K445" s="12">
        <f t="shared" si="40"/>
        <v>0.41417197796592625</v>
      </c>
      <c r="L445" s="12">
        <f t="shared" si="40"/>
        <v>0.41085559286141593</v>
      </c>
      <c r="M445" s="12">
        <f t="shared" si="40"/>
        <v>0.41316304778401064</v>
      </c>
      <c r="N445" s="12">
        <f>+N444/N$402</f>
        <v>0.39252198219008344</v>
      </c>
      <c r="O445" s="12">
        <f>+O444/O$402</f>
        <v>0.41378755201101058</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t="str">
        <f t="shared" ref="B448:O451" si="41">IFERROR(VLOOKUP($B$447,$4:$126,MATCH($Q448&amp;"/"&amp;B$348,$2:$2,0),FALSE),"")</f>
        <v/>
      </c>
      <c r="C448" s="8" t="str">
        <f t="shared" si="41"/>
        <v/>
      </c>
      <c r="D448" s="8" t="str">
        <f t="shared" si="41"/>
        <v/>
      </c>
      <c r="E448" s="8" t="str">
        <f t="shared" si="41"/>
        <v/>
      </c>
      <c r="F448" s="8">
        <f t="shared" si="41"/>
        <v>105508</v>
      </c>
      <c r="G448" s="8">
        <f t="shared" si="41"/>
        <v>130706</v>
      </c>
      <c r="H448" s="8">
        <f t="shared" si="41"/>
        <v>182667</v>
      </c>
      <c r="I448" s="8">
        <f t="shared" si="41"/>
        <v>197477</v>
      </c>
      <c r="J448" s="8">
        <f t="shared" si="41"/>
        <v>300638</v>
      </c>
      <c r="K448" s="8">
        <f t="shared" si="41"/>
        <v>369886</v>
      </c>
      <c r="L448" s="8">
        <f t="shared" si="41"/>
        <v>447251</v>
      </c>
      <c r="M448" s="8">
        <f t="shared" si="41"/>
        <v>543188</v>
      </c>
      <c r="N448" s="8">
        <f t="shared" si="41"/>
        <v>668470</v>
      </c>
      <c r="O448" s="8">
        <f t="shared" si="41"/>
        <v>784908</v>
      </c>
      <c r="P448" s="6"/>
      <c r="Q448" s="9" t="s">
        <v>12</v>
      </c>
    </row>
    <row r="449" spans="1:18" x14ac:dyDescent="0.25">
      <c r="B449" s="8" t="str">
        <f t="shared" si="41"/>
        <v/>
      </c>
      <c r="C449" s="8" t="str">
        <f t="shared" si="41"/>
        <v/>
      </c>
      <c r="D449" s="8" t="str">
        <f t="shared" si="41"/>
        <v/>
      </c>
      <c r="E449" s="8" t="str">
        <f t="shared" si="41"/>
        <v/>
      </c>
      <c r="F449" s="8">
        <f t="shared" si="41"/>
        <v>118222</v>
      </c>
      <c r="G449" s="8">
        <f t="shared" si="41"/>
        <v>133997</v>
      </c>
      <c r="H449" s="8">
        <f t="shared" si="41"/>
        <v>185307</v>
      </c>
      <c r="I449" s="8">
        <f t="shared" si="41"/>
        <v>212568</v>
      </c>
      <c r="J449" s="8">
        <f t="shared" si="41"/>
        <v>281759</v>
      </c>
      <c r="K449" s="8">
        <f t="shared" si="41"/>
        <v>327803</v>
      </c>
      <c r="L449" s="8">
        <f t="shared" si="41"/>
        <v>416268</v>
      </c>
      <c r="M449" s="8">
        <f t="shared" si="41"/>
        <v>495647</v>
      </c>
      <c r="N449" s="8">
        <f t="shared" si="41"/>
        <v>605012</v>
      </c>
      <c r="O449" s="8">
        <f t="shared" si="41"/>
        <v>989279</v>
      </c>
      <c r="P449" s="6"/>
      <c r="Q449" s="9" t="s">
        <v>13</v>
      </c>
    </row>
    <row r="450" spans="1:18" x14ac:dyDescent="0.25">
      <c r="B450" s="8" t="str">
        <f t="shared" si="41"/>
        <v/>
      </c>
      <c r="C450" s="8" t="str">
        <f t="shared" si="41"/>
        <v/>
      </c>
      <c r="D450" s="8" t="str">
        <f t="shared" si="41"/>
        <v/>
      </c>
      <c r="E450" s="8" t="str">
        <f t="shared" si="41"/>
        <v/>
      </c>
      <c r="F450" s="8">
        <f t="shared" si="41"/>
        <v>127444</v>
      </c>
      <c r="G450" s="8">
        <f t="shared" si="41"/>
        <v>160494</v>
      </c>
      <c r="H450" s="8">
        <f t="shared" si="41"/>
        <v>207064</v>
      </c>
      <c r="I450" s="8">
        <f t="shared" si="41"/>
        <v>239322</v>
      </c>
      <c r="J450" s="8">
        <f t="shared" si="41"/>
        <v>334804</v>
      </c>
      <c r="K450" s="8">
        <f t="shared" si="41"/>
        <v>378203</v>
      </c>
      <c r="L450" s="8">
        <f t="shared" si="41"/>
        <v>485714</v>
      </c>
      <c r="M450" s="8">
        <f t="shared" si="41"/>
        <v>578718</v>
      </c>
      <c r="N450" s="8">
        <f t="shared" si="41"/>
        <v>663692</v>
      </c>
      <c r="O450" s="8" t="str">
        <f t="shared" si="41"/>
        <v/>
      </c>
      <c r="P450" s="6"/>
      <c r="Q450" s="9" t="s">
        <v>14</v>
      </c>
    </row>
    <row r="451" spans="1:18" x14ac:dyDescent="0.25">
      <c r="B451" s="8" t="str">
        <f t="shared" si="41"/>
        <v/>
      </c>
      <c r="C451" s="8" t="str">
        <f t="shared" si="41"/>
        <v/>
      </c>
      <c r="D451" s="8" t="str">
        <f t="shared" si="41"/>
        <v/>
      </c>
      <c r="E451" s="8" t="str">
        <f t="shared" si="41"/>
        <v/>
      </c>
      <c r="F451" s="8">
        <f t="shared" si="41"/>
        <v>110224.84</v>
      </c>
      <c r="G451" s="8">
        <f t="shared" si="41"/>
        <v>156437.39000000001</v>
      </c>
      <c r="H451" s="8">
        <f t="shared" si="41"/>
        <v>174510</v>
      </c>
      <c r="I451" s="8">
        <f t="shared" si="41"/>
        <v>260372</v>
      </c>
      <c r="J451" s="8">
        <f t="shared" si="41"/>
        <v>351761.6</v>
      </c>
      <c r="K451" s="8">
        <f t="shared" si="41"/>
        <v>403422.12</v>
      </c>
      <c r="L451" s="8">
        <f t="shared" si="41"/>
        <v>506159.57</v>
      </c>
      <c r="M451" s="8">
        <f t="shared" si="41"/>
        <v>622926.68000000005</v>
      </c>
      <c r="N451" s="8">
        <f>IFERROR(VLOOKUP($B$447,$4:$126,MATCH($Q451&amp;"/"&amp;N$348,$2:$2,0),FALSE),IFERROR(VLOOKUP($B$447,$4:$126,MATCH($Q450&amp;"/"&amp;N$348,$2:$2,0),FALSE),IFERROR(VLOOKUP($B$447,$4:$126,MATCH($Q449&amp;"/"&amp;N$348,$2:$2,0),FALSE),IFERROR(VLOOKUP($B$447,$4:$126,MATCH($Q448&amp;"/"&amp;N$348,$2:$2,0),FALSE),""))))</f>
        <v>723095.62</v>
      </c>
      <c r="O451" s="8">
        <f>IFERROR(VLOOKUP($B$447,$4:$126,MATCH($Q451&amp;"/"&amp;O$348,$2:$2,0),FALSE),IFERROR(VLOOKUP($B$447,$4:$126,MATCH($Q450&amp;"/"&amp;O$348,$2:$2,0),FALSE),IFERROR(VLOOKUP($B$447,$4:$126,MATCH($Q449&amp;"/"&amp;O$348,$2:$2,0),FALSE),IFERROR(VLOOKUP($B$447,$4:$126,MATCH($Q448&amp;"/"&amp;O$348,$2:$2,0),FALSE),""))))</f>
        <v>989279</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f t="shared" si="42"/>
        <v>0.1008660353436565</v>
      </c>
      <c r="G452" s="12">
        <f t="shared" si="42"/>
        <v>0.13925108388936261</v>
      </c>
      <c r="H452" s="12">
        <f t="shared" si="42"/>
        <v>0.13463719476912395</v>
      </c>
      <c r="I452" s="12">
        <f t="shared" si="42"/>
        <v>0.18011793320807656</v>
      </c>
      <c r="J452" s="12">
        <f t="shared" si="42"/>
        <v>0.2006661771885466</v>
      </c>
      <c r="K452" s="12">
        <f t="shared" si="42"/>
        <v>0.22227805377197543</v>
      </c>
      <c r="L452" s="12">
        <f t="shared" si="42"/>
        <v>0.25451799364445665</v>
      </c>
      <c r="M452" s="12">
        <f t="shared" si="42"/>
        <v>0.28195907985316704</v>
      </c>
      <c r="N452" s="12">
        <f>+N451/N$402</f>
        <v>0.31284717631777786</v>
      </c>
      <c r="O452" s="12">
        <f>+O451/O$402</f>
        <v>0.34698407164445461</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t="str">
        <f t="shared" ref="B454:O457" si="43">IFERROR(VLOOKUP($B$453,$4:$126,MATCH($Q454&amp;"/"&amp;B$348,$2:$2,0),FALSE),"")</f>
        <v/>
      </c>
      <c r="C454" s="8" t="str">
        <f t="shared" si="43"/>
        <v/>
      </c>
      <c r="D454" s="8" t="str">
        <f t="shared" si="43"/>
        <v/>
      </c>
      <c r="E454" s="8" t="str">
        <f t="shared" si="43"/>
        <v/>
      </c>
      <c r="F454" s="8">
        <f t="shared" si="43"/>
        <v>558268</v>
      </c>
      <c r="G454" s="8">
        <f t="shared" si="43"/>
        <v>747831</v>
      </c>
      <c r="H454" s="8">
        <f t="shared" si="43"/>
        <v>802734</v>
      </c>
      <c r="I454" s="8">
        <f t="shared" si="43"/>
        <v>841593</v>
      </c>
      <c r="J454" s="8">
        <f t="shared" si="43"/>
        <v>948971</v>
      </c>
      <c r="K454" s="8">
        <f t="shared" si="43"/>
        <v>1022837</v>
      </c>
      <c r="L454" s="8">
        <f t="shared" si="43"/>
        <v>1105457</v>
      </c>
      <c r="M454" s="8">
        <f t="shared" si="43"/>
        <v>1206660</v>
      </c>
      <c r="N454" s="8">
        <f t="shared" si="43"/>
        <v>1340190</v>
      </c>
      <c r="O454" s="8">
        <f t="shared" si="43"/>
        <v>1463481</v>
      </c>
      <c r="P454" s="6"/>
      <c r="Q454" s="9" t="s">
        <v>12</v>
      </c>
    </row>
    <row r="455" spans="1:18" x14ac:dyDescent="0.25">
      <c r="B455" s="8" t="str">
        <f t="shared" si="43"/>
        <v/>
      </c>
      <c r="C455" s="8" t="str">
        <f t="shared" si="43"/>
        <v/>
      </c>
      <c r="D455" s="8" t="str">
        <f t="shared" si="43"/>
        <v/>
      </c>
      <c r="E455" s="8" t="str">
        <f t="shared" si="43"/>
        <v/>
      </c>
      <c r="F455" s="8">
        <f t="shared" si="43"/>
        <v>733920</v>
      </c>
      <c r="G455" s="8">
        <f t="shared" si="43"/>
        <v>751122</v>
      </c>
      <c r="H455" s="8">
        <f t="shared" si="43"/>
        <v>805374</v>
      </c>
      <c r="I455" s="8">
        <f t="shared" si="43"/>
        <v>856684</v>
      </c>
      <c r="J455" s="8">
        <f t="shared" si="43"/>
        <v>930092</v>
      </c>
      <c r="K455" s="8">
        <f t="shared" si="43"/>
        <v>980754</v>
      </c>
      <c r="L455" s="8">
        <f t="shared" si="43"/>
        <v>1074474</v>
      </c>
      <c r="M455" s="8">
        <f t="shared" si="43"/>
        <v>1159119</v>
      </c>
      <c r="N455" s="8">
        <f t="shared" si="43"/>
        <v>1276732</v>
      </c>
      <c r="O455" s="8">
        <f t="shared" si="43"/>
        <v>1667852</v>
      </c>
      <c r="P455" s="6"/>
      <c r="Q455" s="9" t="s">
        <v>13</v>
      </c>
    </row>
    <row r="456" spans="1:18" x14ac:dyDescent="0.25">
      <c r="B456" s="8" t="str">
        <f t="shared" si="43"/>
        <v/>
      </c>
      <c r="C456" s="8" t="str">
        <f t="shared" si="43"/>
        <v/>
      </c>
      <c r="D456" s="8" t="str">
        <f t="shared" si="43"/>
        <v/>
      </c>
      <c r="E456" s="8" t="str">
        <f t="shared" si="43"/>
        <v/>
      </c>
      <c r="F456" s="8">
        <f t="shared" si="43"/>
        <v>743142</v>
      </c>
      <c r="G456" s="8">
        <f t="shared" si="43"/>
        <v>777619</v>
      </c>
      <c r="H456" s="8">
        <f t="shared" si="43"/>
        <v>811185</v>
      </c>
      <c r="I456" s="8">
        <f t="shared" si="43"/>
        <v>883438</v>
      </c>
      <c r="J456" s="8">
        <f t="shared" si="43"/>
        <v>983137</v>
      </c>
      <c r="K456" s="8">
        <f t="shared" si="43"/>
        <v>1031154</v>
      </c>
      <c r="L456" s="8">
        <f t="shared" si="43"/>
        <v>1143920</v>
      </c>
      <c r="M456" s="8">
        <f t="shared" si="43"/>
        <v>1242190</v>
      </c>
      <c r="N456" s="8">
        <f t="shared" si="43"/>
        <v>1335412</v>
      </c>
      <c r="O456" s="8" t="str">
        <f t="shared" si="43"/>
        <v/>
      </c>
      <c r="P456" s="6"/>
      <c r="Q456" s="9" t="s">
        <v>14</v>
      </c>
    </row>
    <row r="457" spans="1:18" x14ac:dyDescent="0.25">
      <c r="B457" s="8" t="str">
        <f t="shared" si="43"/>
        <v/>
      </c>
      <c r="C457" s="8" t="str">
        <f t="shared" si="43"/>
        <v/>
      </c>
      <c r="D457" s="8" t="str">
        <f t="shared" si="43"/>
        <v/>
      </c>
      <c r="E457" s="8" t="str">
        <f t="shared" si="43"/>
        <v/>
      </c>
      <c r="F457" s="8">
        <f t="shared" si="43"/>
        <v>727349.55</v>
      </c>
      <c r="G457" s="8">
        <f t="shared" si="43"/>
        <v>776503.54</v>
      </c>
      <c r="H457" s="8">
        <f t="shared" si="43"/>
        <v>818626</v>
      </c>
      <c r="I457" s="8">
        <f t="shared" si="43"/>
        <v>908705</v>
      </c>
      <c r="J457" s="8">
        <f t="shared" si="43"/>
        <v>1004712.02</v>
      </c>
      <c r="K457" s="8">
        <f t="shared" si="43"/>
        <v>1061628.1399999999</v>
      </c>
      <c r="L457" s="8">
        <f t="shared" si="43"/>
        <v>1169632.06</v>
      </c>
      <c r="M457" s="8">
        <f t="shared" si="43"/>
        <v>1294322.92</v>
      </c>
      <c r="N457" s="8">
        <f>IFERROR(VLOOKUP($B$453,$4:$126,MATCH($Q457&amp;"/"&amp;N$348,$2:$2,0),FALSE),IFERROR(VLOOKUP($B$453,$4:$126,MATCH($Q456&amp;"/"&amp;N$348,$2:$2,0),FALSE),IFERROR(VLOOKUP($B$453,$4:$126,MATCH($Q455&amp;"/"&amp;N$348,$2:$2,0),FALSE),IFERROR(VLOOKUP($B$453,$4:$126,MATCH($Q454&amp;"/"&amp;N$348,$2:$2,0),FALSE),""))))</f>
        <v>1401668.73</v>
      </c>
      <c r="O457" s="8">
        <f>IFERROR(VLOOKUP($B$453,$4:$126,MATCH($Q457&amp;"/"&amp;O$348,$2:$2,0),FALSE),IFERROR(VLOOKUP($B$453,$4:$126,MATCH($Q456&amp;"/"&amp;O$348,$2:$2,0),FALSE),IFERROR(VLOOKUP($B$453,$4:$126,MATCH($Q455&amp;"/"&amp;O$348,$2:$2,0),FALSE),IFERROR(VLOOKUP($B$453,$4:$126,MATCH($Q454&amp;"/"&amp;O$348,$2:$2,0),FALSE),""))))</f>
        <v>1667852</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f t="shared" si="44"/>
        <v>0.66559285019141468</v>
      </c>
      <c r="G458" s="12">
        <f t="shared" si="44"/>
        <v>0.69119639230063246</v>
      </c>
      <c r="H458" s="12">
        <f t="shared" si="44"/>
        <v>0.63158276434054705</v>
      </c>
      <c r="I458" s="12">
        <f t="shared" si="44"/>
        <v>0.62861623560077584</v>
      </c>
      <c r="J458" s="12">
        <f t="shared" si="44"/>
        <v>0.57314874684667849</v>
      </c>
      <c r="K458" s="12">
        <f t="shared" si="44"/>
        <v>0.58493727807677542</v>
      </c>
      <c r="L458" s="12">
        <f t="shared" si="44"/>
        <v>0.58813943834635529</v>
      </c>
      <c r="M458" s="12">
        <f t="shared" si="44"/>
        <v>0.58585723051076299</v>
      </c>
      <c r="N458" s="12">
        <f>+N457/N$402</f>
        <v>0.60643169753043968</v>
      </c>
      <c r="O458" s="12">
        <f>+O457/O$402</f>
        <v>0.5849897530022844</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f t="shared" si="45"/>
        <v>247208</v>
      </c>
      <c r="G461" s="7">
        <f t="shared" si="45"/>
        <v>263667</v>
      </c>
      <c r="H461" s="7">
        <f t="shared" si="45"/>
        <v>293652</v>
      </c>
      <c r="I461" s="7">
        <f t="shared" si="45"/>
        <v>305812</v>
      </c>
      <c r="J461" s="7">
        <f t="shared" si="45"/>
        <v>368370</v>
      </c>
      <c r="K461" s="7">
        <f t="shared" si="45"/>
        <v>438377</v>
      </c>
      <c r="L461" s="7">
        <f t="shared" si="45"/>
        <v>544910</v>
      </c>
      <c r="M461" s="7">
        <f t="shared" si="45"/>
        <v>566197</v>
      </c>
      <c r="N461" s="7">
        <f t="shared" si="45"/>
        <v>601689</v>
      </c>
      <c r="O461" s="7">
        <f t="shared" si="45"/>
        <v>632422</v>
      </c>
      <c r="P461" s="17"/>
      <c r="Q461" s="9" t="s">
        <v>12</v>
      </c>
      <c r="R461" s="88"/>
    </row>
    <row r="462" spans="1:18" x14ac:dyDescent="0.25">
      <c r="B462" s="7" t="str">
        <f t="shared" si="45"/>
        <v/>
      </c>
      <c r="C462" s="7" t="str">
        <f t="shared" si="45"/>
        <v/>
      </c>
      <c r="D462" s="7" t="str">
        <f t="shared" si="45"/>
        <v/>
      </c>
      <c r="E462" s="7" t="str">
        <f t="shared" si="45"/>
        <v/>
      </c>
      <c r="F462" s="7">
        <f t="shared" si="45"/>
        <v>253612</v>
      </c>
      <c r="G462" s="7">
        <f t="shared" si="45"/>
        <v>283596</v>
      </c>
      <c r="H462" s="7">
        <f t="shared" si="45"/>
        <v>318906</v>
      </c>
      <c r="I462" s="7">
        <f t="shared" si="45"/>
        <v>322446</v>
      </c>
      <c r="J462" s="7">
        <f t="shared" si="45"/>
        <v>394854</v>
      </c>
      <c r="K462" s="7">
        <f t="shared" si="45"/>
        <v>467347</v>
      </c>
      <c r="L462" s="7">
        <f t="shared" si="45"/>
        <v>532291</v>
      </c>
      <c r="M462" s="7">
        <f t="shared" si="45"/>
        <v>576685</v>
      </c>
      <c r="N462" s="7">
        <f t="shared" si="45"/>
        <v>477784</v>
      </c>
      <c r="O462" s="7">
        <f t="shared" si="45"/>
        <v>1140997</v>
      </c>
      <c r="P462" s="17"/>
      <c r="Q462" s="9" t="s">
        <v>13</v>
      </c>
    </row>
    <row r="463" spans="1:18" x14ac:dyDescent="0.25">
      <c r="B463" s="7" t="str">
        <f t="shared" si="45"/>
        <v/>
      </c>
      <c r="C463" s="7" t="str">
        <f t="shared" si="45"/>
        <v/>
      </c>
      <c r="D463" s="7" t="str">
        <f t="shared" si="45"/>
        <v/>
      </c>
      <c r="E463" s="7" t="str">
        <f t="shared" si="45"/>
        <v/>
      </c>
      <c r="F463" s="7">
        <f t="shared" si="45"/>
        <v>264809</v>
      </c>
      <c r="G463" s="7">
        <f t="shared" si="45"/>
        <v>288618</v>
      </c>
      <c r="H463" s="7">
        <f t="shared" si="45"/>
        <v>324731</v>
      </c>
      <c r="I463" s="7">
        <f t="shared" si="45"/>
        <v>350718</v>
      </c>
      <c r="J463" s="7">
        <f t="shared" si="45"/>
        <v>496524</v>
      </c>
      <c r="K463" s="7">
        <f t="shared" si="45"/>
        <v>536937</v>
      </c>
      <c r="L463" s="7">
        <f t="shared" si="45"/>
        <v>614491</v>
      </c>
      <c r="M463" s="7">
        <f t="shared" si="45"/>
        <v>696408</v>
      </c>
      <c r="N463" s="7">
        <f t="shared" si="45"/>
        <v>595021</v>
      </c>
      <c r="O463" s="7" t="str">
        <f t="shared" si="45"/>
        <v/>
      </c>
      <c r="P463" s="17"/>
      <c r="Q463" s="9" t="s">
        <v>14</v>
      </c>
    </row>
    <row r="464" spans="1:18" x14ac:dyDescent="0.25">
      <c r="B464" s="18" t="str">
        <f t="shared" si="45"/>
        <v/>
      </c>
      <c r="C464" s="18" t="str">
        <f t="shared" si="45"/>
        <v/>
      </c>
      <c r="D464" s="18" t="str">
        <f t="shared" si="45"/>
        <v/>
      </c>
      <c r="E464" s="18" t="str">
        <f t="shared" si="45"/>
        <v/>
      </c>
      <c r="F464" s="18">
        <f t="shared" si="45"/>
        <v>243082.51</v>
      </c>
      <c r="G464" s="18">
        <f t="shared" si="45"/>
        <v>270802.38</v>
      </c>
      <c r="H464" s="18">
        <f t="shared" si="45"/>
        <v>309813</v>
      </c>
      <c r="I464" s="18">
        <f t="shared" si="45"/>
        <v>365362</v>
      </c>
      <c r="J464" s="18">
        <f t="shared" si="45"/>
        <v>458855.31</v>
      </c>
      <c r="K464" s="18">
        <f t="shared" si="45"/>
        <v>519420.34</v>
      </c>
      <c r="L464" s="18">
        <f t="shared" si="45"/>
        <v>554994.15</v>
      </c>
      <c r="M464" s="18">
        <f t="shared" si="45"/>
        <v>641557.56999999995</v>
      </c>
      <c r="N464" s="18">
        <f t="shared" si="45"/>
        <v>601177.82999999996</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1008711.51</v>
      </c>
      <c r="G465" s="16">
        <f t="shared" si="46"/>
        <v>1106683.3799999999</v>
      </c>
      <c r="H465" s="16">
        <f t="shared" si="46"/>
        <v>1247102</v>
      </c>
      <c r="I465" s="16">
        <f t="shared" si="46"/>
        <v>1344338</v>
      </c>
      <c r="J465" s="16">
        <f t="shared" si="46"/>
        <v>1718603.31</v>
      </c>
      <c r="K465" s="16">
        <f t="shared" si="46"/>
        <v>1962081.34</v>
      </c>
      <c r="L465" s="16">
        <f t="shared" si="46"/>
        <v>2246686.15</v>
      </c>
      <c r="M465" s="16">
        <f t="shared" si="46"/>
        <v>2480847.5699999998</v>
      </c>
      <c r="N465" s="16">
        <f>IF(N462="",N461*4,IF(N463="",(N462+N461)*2,IF(N464="",((N463+N462+N461)/3)*4,SUM(N461:N464))))</f>
        <v>2275671.83</v>
      </c>
      <c r="O465" s="16">
        <f>IF(O462="",O461*4,IF(O463="",(O462+O461)*2,IF(O464="",((O463+O462+O461)/3)*4,SUM(O461:O464))))</f>
        <v>3546838</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f t="shared" si="47"/>
        <v>9.7125757988029582E-2</v>
      </c>
      <c r="H466" s="20">
        <f t="shared" si="47"/>
        <v>0.12688237895106025</v>
      </c>
      <c r="I466" s="20">
        <f t="shared" si="47"/>
        <v>7.7969564638658229E-2</v>
      </c>
      <c r="J466" s="20">
        <f t="shared" si="47"/>
        <v>0.27840119821056919</v>
      </c>
      <c r="K466" s="20">
        <f t="shared" si="47"/>
        <v>0.14167203599764977</v>
      </c>
      <c r="L466" s="20">
        <f t="shared" si="47"/>
        <v>0.14505250327695385</v>
      </c>
      <c r="M466" s="20">
        <f t="shared" si="47"/>
        <v>0.10422524748283157</v>
      </c>
      <c r="N466" s="12">
        <f>N465/M465-1</f>
        <v>-8.2703888171573481E-2</v>
      </c>
      <c r="O466" s="12">
        <f>O465/N465-1</f>
        <v>0.55858940346420694</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f t="shared" si="48"/>
        <v>4323</v>
      </c>
      <c r="G468" s="7">
        <f t="shared" si="48"/>
        <v>6545</v>
      </c>
      <c r="H468" s="7">
        <f t="shared" si="48"/>
        <v>6438</v>
      </c>
      <c r="I468" s="7">
        <f t="shared" si="48"/>
        <v>4616</v>
      </c>
      <c r="J468" s="7">
        <f t="shared" si="48"/>
        <v>6416</v>
      </c>
      <c r="K468" s="7">
        <f t="shared" si="48"/>
        <v>2685</v>
      </c>
      <c r="L468" s="7">
        <f t="shared" si="48"/>
        <v>2644</v>
      </c>
      <c r="M468" s="7">
        <f t="shared" si="48"/>
        <v>4603</v>
      </c>
      <c r="N468" s="7">
        <f t="shared" si="48"/>
        <v>3526</v>
      </c>
      <c r="O468" s="7">
        <f t="shared" si="48"/>
        <v>3160</v>
      </c>
      <c r="P468" s="6"/>
      <c r="Q468" s="9" t="s">
        <v>12</v>
      </c>
    </row>
    <row r="469" spans="1:17" x14ac:dyDescent="0.25">
      <c r="B469" s="7" t="str">
        <f t="shared" si="48"/>
        <v/>
      </c>
      <c r="C469" s="7" t="str">
        <f t="shared" si="48"/>
        <v/>
      </c>
      <c r="D469" s="7" t="str">
        <f t="shared" si="48"/>
        <v/>
      </c>
      <c r="E469" s="7" t="str">
        <f t="shared" si="48"/>
        <v/>
      </c>
      <c r="F469" s="7">
        <f t="shared" si="48"/>
        <v>4563</v>
      </c>
      <c r="G469" s="7">
        <f t="shared" si="48"/>
        <v>6335</v>
      </c>
      <c r="H469" s="7">
        <f t="shared" si="48"/>
        <v>8758</v>
      </c>
      <c r="I469" s="7">
        <f t="shared" si="48"/>
        <v>7526</v>
      </c>
      <c r="J469" s="7">
        <f t="shared" si="48"/>
        <v>4612</v>
      </c>
      <c r="K469" s="7">
        <f t="shared" si="48"/>
        <v>2794</v>
      </c>
      <c r="L469" s="7">
        <f t="shared" si="48"/>
        <v>2794</v>
      </c>
      <c r="M469" s="7">
        <f t="shared" si="48"/>
        <v>6362</v>
      </c>
      <c r="N469" s="7">
        <f t="shared" si="48"/>
        <v>5336</v>
      </c>
      <c r="O469" s="7">
        <f t="shared" si="48"/>
        <v>2247</v>
      </c>
      <c r="P469" s="6"/>
      <c r="Q469" s="9" t="s">
        <v>13</v>
      </c>
    </row>
    <row r="470" spans="1:17" x14ac:dyDescent="0.25">
      <c r="B470" s="7" t="str">
        <f t="shared" si="48"/>
        <v/>
      </c>
      <c r="C470" s="7" t="str">
        <f t="shared" si="48"/>
        <v/>
      </c>
      <c r="D470" s="7" t="str">
        <f t="shared" si="48"/>
        <v/>
      </c>
      <c r="E470" s="7" t="str">
        <f t="shared" si="48"/>
        <v/>
      </c>
      <c r="F470" s="7">
        <f t="shared" si="48"/>
        <v>3582</v>
      </c>
      <c r="G470" s="7">
        <f t="shared" si="48"/>
        <v>4238</v>
      </c>
      <c r="H470" s="7">
        <f t="shared" si="48"/>
        <v>6027</v>
      </c>
      <c r="I470" s="7">
        <f t="shared" si="48"/>
        <v>5544</v>
      </c>
      <c r="J470" s="7">
        <f t="shared" si="48"/>
        <v>4961</v>
      </c>
      <c r="K470" s="7">
        <f t="shared" si="48"/>
        <v>2286</v>
      </c>
      <c r="L470" s="7">
        <f t="shared" si="48"/>
        <v>3352</v>
      </c>
      <c r="M470" s="7">
        <f t="shared" si="48"/>
        <v>8107</v>
      </c>
      <c r="N470" s="7">
        <f t="shared" si="48"/>
        <v>2706</v>
      </c>
      <c r="O470" s="7" t="str">
        <f t="shared" si="48"/>
        <v/>
      </c>
      <c r="P470" s="6"/>
      <c r="Q470" s="9" t="s">
        <v>14</v>
      </c>
    </row>
    <row r="471" spans="1:17" x14ac:dyDescent="0.25">
      <c r="B471" s="18" t="str">
        <f t="shared" si="48"/>
        <v/>
      </c>
      <c r="C471" s="18" t="str">
        <f t="shared" si="48"/>
        <v/>
      </c>
      <c r="D471" s="18" t="str">
        <f t="shared" si="48"/>
        <v/>
      </c>
      <c r="E471" s="18" t="str">
        <f t="shared" si="48"/>
        <v/>
      </c>
      <c r="F471" s="18">
        <f t="shared" si="48"/>
        <v>5031.3</v>
      </c>
      <c r="G471" s="18">
        <f t="shared" si="48"/>
        <v>5830.15</v>
      </c>
      <c r="H471" s="18">
        <f t="shared" si="48"/>
        <v>8086</v>
      </c>
      <c r="I471" s="18">
        <f t="shared" si="48"/>
        <v>6688</v>
      </c>
      <c r="J471" s="18">
        <f t="shared" si="48"/>
        <v>7954.16</v>
      </c>
      <c r="K471" s="18">
        <f t="shared" si="48"/>
        <v>4630.04</v>
      </c>
      <c r="L471" s="18">
        <f t="shared" si="48"/>
        <v>3769.5</v>
      </c>
      <c r="M471" s="18">
        <f t="shared" si="48"/>
        <v>3139.98</v>
      </c>
      <c r="N471" s="18">
        <f t="shared" si="48"/>
        <v>2697.34</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17499.3</v>
      </c>
      <c r="G472" s="112">
        <f t="shared" si="49"/>
        <v>22948.15</v>
      </c>
      <c r="H472" s="112">
        <f t="shared" si="49"/>
        <v>29309</v>
      </c>
      <c r="I472" s="112">
        <f t="shared" si="49"/>
        <v>24374</v>
      </c>
      <c r="J472" s="112">
        <f t="shared" si="49"/>
        <v>23943.16</v>
      </c>
      <c r="K472" s="112">
        <f t="shared" si="49"/>
        <v>12395.04</v>
      </c>
      <c r="L472" s="112">
        <f t="shared" si="49"/>
        <v>12559.5</v>
      </c>
      <c r="M472" s="112">
        <f t="shared" si="49"/>
        <v>22211.98</v>
      </c>
      <c r="N472" s="112">
        <f>IF(N469="",N468*4,IF(N470="",(N469+N468)*2,IF(N471="",((N470+N469+N468)/3)*4,SUM(N468:N471))))</f>
        <v>14265.34</v>
      </c>
      <c r="O472" s="112">
        <f>IF(O469="",O468*4,IF(O470="",(O469+O468)*2,IF(O471="",((O470+O469+O468)/3)*4,SUM(O468:O471))))</f>
        <v>10814</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f t="shared" si="56"/>
        <v>251531</v>
      </c>
      <c r="G492" s="7">
        <f t="shared" si="56"/>
        <v>270212</v>
      </c>
      <c r="H492" s="7">
        <f t="shared" si="56"/>
        <v>300090</v>
      </c>
      <c r="I492" s="7">
        <f t="shared" si="56"/>
        <v>310428</v>
      </c>
      <c r="J492" s="7">
        <f t="shared" si="56"/>
        <v>374786</v>
      </c>
      <c r="K492" s="7">
        <f t="shared" si="56"/>
        <v>441062</v>
      </c>
      <c r="L492" s="7">
        <f t="shared" si="56"/>
        <v>547554</v>
      </c>
      <c r="M492" s="7">
        <f t="shared" si="56"/>
        <v>570800</v>
      </c>
      <c r="N492" s="7">
        <f t="shared" si="56"/>
        <v>605215</v>
      </c>
      <c r="O492" s="7">
        <f t="shared" si="56"/>
        <v>635582</v>
      </c>
      <c r="P492" s="6"/>
      <c r="Q492" s="9" t="s">
        <v>12</v>
      </c>
    </row>
    <row r="493" spans="2:17" s="2" customFormat="1" x14ac:dyDescent="0.25">
      <c r="B493" s="7" t="str">
        <f t="shared" si="56"/>
        <v/>
      </c>
      <c r="C493" s="7" t="str">
        <f t="shared" si="56"/>
        <v/>
      </c>
      <c r="D493" s="7" t="str">
        <f t="shared" si="56"/>
        <v/>
      </c>
      <c r="E493" s="7" t="str">
        <f t="shared" si="56"/>
        <v/>
      </c>
      <c r="F493" s="7">
        <f t="shared" si="56"/>
        <v>258175</v>
      </c>
      <c r="G493" s="7">
        <f t="shared" si="56"/>
        <v>289931</v>
      </c>
      <c r="H493" s="7">
        <f t="shared" si="56"/>
        <v>327664</v>
      </c>
      <c r="I493" s="7">
        <f t="shared" si="56"/>
        <v>329972</v>
      </c>
      <c r="J493" s="7">
        <f t="shared" si="56"/>
        <v>399466</v>
      </c>
      <c r="K493" s="7">
        <f t="shared" si="56"/>
        <v>470141</v>
      </c>
      <c r="L493" s="7">
        <f t="shared" si="56"/>
        <v>535085</v>
      </c>
      <c r="M493" s="7">
        <f t="shared" si="56"/>
        <v>583047</v>
      </c>
      <c r="N493" s="7">
        <f t="shared" si="56"/>
        <v>483120</v>
      </c>
      <c r="O493" s="7">
        <f t="shared" si="56"/>
        <v>1143244</v>
      </c>
      <c r="P493" s="6"/>
      <c r="Q493" s="9" t="s">
        <v>13</v>
      </c>
    </row>
    <row r="494" spans="2:17" s="2" customFormat="1" x14ac:dyDescent="0.25">
      <c r="B494" s="7" t="str">
        <f t="shared" si="56"/>
        <v/>
      </c>
      <c r="C494" s="7" t="str">
        <f t="shared" si="56"/>
        <v/>
      </c>
      <c r="D494" s="7" t="str">
        <f t="shared" si="56"/>
        <v/>
      </c>
      <c r="E494" s="7" t="str">
        <f t="shared" si="56"/>
        <v/>
      </c>
      <c r="F494" s="7">
        <f t="shared" si="56"/>
        <v>268391</v>
      </c>
      <c r="G494" s="7">
        <f t="shared" si="56"/>
        <v>292856</v>
      </c>
      <c r="H494" s="7">
        <f t="shared" si="56"/>
        <v>330758</v>
      </c>
      <c r="I494" s="7">
        <f t="shared" si="56"/>
        <v>356262</v>
      </c>
      <c r="J494" s="7">
        <f t="shared" si="56"/>
        <v>501485</v>
      </c>
      <c r="K494" s="7">
        <f t="shared" si="56"/>
        <v>539223</v>
      </c>
      <c r="L494" s="7">
        <f t="shared" si="56"/>
        <v>617843</v>
      </c>
      <c r="M494" s="7">
        <f t="shared" si="56"/>
        <v>704515</v>
      </c>
      <c r="N494" s="7">
        <f t="shared" si="56"/>
        <v>597727</v>
      </c>
      <c r="O494" s="7" t="str">
        <f t="shared" si="56"/>
        <v/>
      </c>
      <c r="P494" s="6"/>
      <c r="Q494" s="9" t="s">
        <v>14</v>
      </c>
    </row>
    <row r="495" spans="2:17" s="2" customFormat="1" x14ac:dyDescent="0.25">
      <c r="B495" s="7" t="str">
        <f t="shared" si="56"/>
        <v/>
      </c>
      <c r="C495" s="7" t="str">
        <f t="shared" si="56"/>
        <v/>
      </c>
      <c r="D495" s="7" t="str">
        <f t="shared" si="56"/>
        <v/>
      </c>
      <c r="E495" s="7" t="str">
        <f t="shared" si="56"/>
        <v/>
      </c>
      <c r="F495" s="7">
        <f t="shared" si="56"/>
        <v>248113.81</v>
      </c>
      <c r="G495" s="7">
        <f t="shared" si="56"/>
        <v>276632.52</v>
      </c>
      <c r="H495" s="7">
        <f t="shared" si="56"/>
        <v>317899</v>
      </c>
      <c r="I495" s="7">
        <f t="shared" si="56"/>
        <v>372050</v>
      </c>
      <c r="J495" s="7">
        <f t="shared" si="56"/>
        <v>466809.48</v>
      </c>
      <c r="K495" s="7">
        <f t="shared" si="56"/>
        <v>524050.38</v>
      </c>
      <c r="L495" s="7">
        <f t="shared" si="56"/>
        <v>558763.65</v>
      </c>
      <c r="M495" s="7">
        <f t="shared" si="56"/>
        <v>644697.56000000006</v>
      </c>
      <c r="N495" s="7">
        <f t="shared" si="56"/>
        <v>603875.17000000004</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1026210.81</v>
      </c>
      <c r="G496" s="16">
        <f t="shared" si="57"/>
        <v>1129631.52</v>
      </c>
      <c r="H496" s="16">
        <f t="shared" si="57"/>
        <v>1276411</v>
      </c>
      <c r="I496" s="16">
        <f t="shared" si="57"/>
        <v>1368712</v>
      </c>
      <c r="J496" s="16">
        <f t="shared" si="57"/>
        <v>1742546.48</v>
      </c>
      <c r="K496" s="16">
        <f t="shared" si="57"/>
        <v>1974476.38</v>
      </c>
      <c r="L496" s="16">
        <f t="shared" si="57"/>
        <v>2259245.65</v>
      </c>
      <c r="M496" s="16">
        <f t="shared" si="57"/>
        <v>2503059.56</v>
      </c>
      <c r="N496" s="16">
        <f>IF(N493="",N492*4,IF(N494="",(N493+N492)*2,IF(N495="",((N494+N493+N492)/3)*4,SUM(N492:N495))))</f>
        <v>2289937.17</v>
      </c>
      <c r="O496" s="16">
        <f>IF(O493="",O492*4,IF(O494="",(O493+O492)*2,IF(O495="",((O494+O493+O492)/3)*4,SUM(O492:O495))))</f>
        <v>3557652</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f t="shared" si="58"/>
        <v>190729</v>
      </c>
      <c r="G499" s="7">
        <f t="shared" si="58"/>
        <v>201032</v>
      </c>
      <c r="H499" s="7">
        <f t="shared" si="58"/>
        <v>216727</v>
      </c>
      <c r="I499" s="7">
        <f t="shared" si="58"/>
        <v>230439</v>
      </c>
      <c r="J499" s="7">
        <f t="shared" si="58"/>
        <v>266896</v>
      </c>
      <c r="K499" s="7">
        <f t="shared" si="58"/>
        <v>338327</v>
      </c>
      <c r="L499" s="7">
        <f t="shared" si="58"/>
        <v>409290</v>
      </c>
      <c r="M499" s="7">
        <f t="shared" si="58"/>
        <v>432105</v>
      </c>
      <c r="N499" s="7">
        <f t="shared" si="58"/>
        <v>450735</v>
      </c>
      <c r="O499" s="7">
        <f t="shared" si="58"/>
        <v>482044</v>
      </c>
      <c r="P499" s="6"/>
      <c r="Q499" s="9" t="s">
        <v>12</v>
      </c>
    </row>
    <row r="500" spans="1:17" x14ac:dyDescent="0.25">
      <c r="B500" s="7" t="str">
        <f t="shared" si="58"/>
        <v/>
      </c>
      <c r="C500" s="7" t="str">
        <f t="shared" si="58"/>
        <v/>
      </c>
      <c r="D500" s="7" t="str">
        <f t="shared" si="58"/>
        <v/>
      </c>
      <c r="E500" s="7" t="str">
        <f t="shared" si="58"/>
        <v/>
      </c>
      <c r="F500" s="7">
        <f t="shared" si="58"/>
        <v>193092</v>
      </c>
      <c r="G500" s="7">
        <f t="shared" si="58"/>
        <v>213069</v>
      </c>
      <c r="H500" s="7">
        <f t="shared" si="58"/>
        <v>229390</v>
      </c>
      <c r="I500" s="7">
        <f t="shared" si="58"/>
        <v>245171</v>
      </c>
      <c r="J500" s="7">
        <f t="shared" si="58"/>
        <v>293083</v>
      </c>
      <c r="K500" s="7">
        <f t="shared" si="58"/>
        <v>371898</v>
      </c>
      <c r="L500" s="7">
        <f t="shared" si="58"/>
        <v>410291</v>
      </c>
      <c r="M500" s="7">
        <f t="shared" si="58"/>
        <v>460708</v>
      </c>
      <c r="N500" s="7">
        <f t="shared" si="58"/>
        <v>386571</v>
      </c>
      <c r="O500" s="7">
        <f t="shared" si="58"/>
        <v>706516</v>
      </c>
      <c r="P500" s="6"/>
      <c r="Q500" s="9" t="s">
        <v>13</v>
      </c>
    </row>
    <row r="501" spans="1:17" x14ac:dyDescent="0.25">
      <c r="B501" s="7" t="str">
        <f t="shared" si="58"/>
        <v/>
      </c>
      <c r="C501" s="7" t="str">
        <f t="shared" si="58"/>
        <v/>
      </c>
      <c r="D501" s="7" t="str">
        <f t="shared" si="58"/>
        <v/>
      </c>
      <c r="E501" s="7" t="str">
        <f t="shared" si="58"/>
        <v/>
      </c>
      <c r="F501" s="7">
        <f t="shared" si="58"/>
        <v>205022</v>
      </c>
      <c r="G501" s="7">
        <f t="shared" si="58"/>
        <v>212178</v>
      </c>
      <c r="H501" s="7">
        <f t="shared" si="58"/>
        <v>248592</v>
      </c>
      <c r="I501" s="7">
        <f t="shared" si="58"/>
        <v>265762</v>
      </c>
      <c r="J501" s="7">
        <f t="shared" si="58"/>
        <v>364453</v>
      </c>
      <c r="K501" s="7">
        <f t="shared" si="58"/>
        <v>402775</v>
      </c>
      <c r="L501" s="7">
        <f t="shared" si="58"/>
        <v>452020</v>
      </c>
      <c r="M501" s="7">
        <f t="shared" si="58"/>
        <v>507102</v>
      </c>
      <c r="N501" s="7">
        <f t="shared" si="58"/>
        <v>444896</v>
      </c>
      <c r="O501" s="7" t="str">
        <f t="shared" si="58"/>
        <v/>
      </c>
      <c r="P501" s="6"/>
      <c r="Q501" s="9" t="s">
        <v>14</v>
      </c>
    </row>
    <row r="502" spans="1:17" x14ac:dyDescent="0.25">
      <c r="B502" s="18" t="str">
        <f t="shared" si="58"/>
        <v/>
      </c>
      <c r="C502" s="18" t="str">
        <f t="shared" si="58"/>
        <v/>
      </c>
      <c r="D502" s="18" t="str">
        <f t="shared" si="58"/>
        <v/>
      </c>
      <c r="E502" s="18" t="str">
        <f t="shared" si="58"/>
        <v/>
      </c>
      <c r="F502" s="18">
        <f t="shared" si="58"/>
        <v>206630.84</v>
      </c>
      <c r="G502" s="18">
        <f t="shared" si="58"/>
        <v>219684.38</v>
      </c>
      <c r="H502" s="18">
        <f t="shared" si="58"/>
        <v>243885</v>
      </c>
      <c r="I502" s="18">
        <f t="shared" si="58"/>
        <v>270511</v>
      </c>
      <c r="J502" s="18">
        <f t="shared" si="58"/>
        <v>365530.79</v>
      </c>
      <c r="K502" s="18">
        <f t="shared" si="58"/>
        <v>418956.27</v>
      </c>
      <c r="L502" s="18">
        <f t="shared" si="58"/>
        <v>438528.5</v>
      </c>
      <c r="M502" s="18">
        <f t="shared" si="58"/>
        <v>480594.75</v>
      </c>
      <c r="N502" s="18">
        <f t="shared" si="58"/>
        <v>445729.61</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795473.84</v>
      </c>
      <c r="G503" s="18">
        <f t="shared" si="59"/>
        <v>845963.38</v>
      </c>
      <c r="H503" s="18">
        <f t="shared" si="59"/>
        <v>938594</v>
      </c>
      <c r="I503" s="18">
        <f t="shared" si="59"/>
        <v>1011883</v>
      </c>
      <c r="J503" s="18">
        <f t="shared" si="59"/>
        <v>1289962.79</v>
      </c>
      <c r="K503" s="18">
        <f t="shared" si="59"/>
        <v>1531956.27</v>
      </c>
      <c r="L503" s="18">
        <f t="shared" si="59"/>
        <v>1710129.5</v>
      </c>
      <c r="M503" s="18">
        <f t="shared" si="59"/>
        <v>1880509.75</v>
      </c>
      <c r="N503" s="18">
        <f>IF(N500="",N499*4,IF(N501="",(N500+N499)*2,IF(N502="",((N501+N500+N499)/3)*4,SUM(N499:N502))))</f>
        <v>1727931.6099999999</v>
      </c>
      <c r="O503" s="18">
        <f>IF(O500="",O499*4,IF(O501="",(O500+O499)*2,IF(O502="",((O501+O500+O499)/3)*4,SUM(O499:O502))))</f>
        <v>2377120</v>
      </c>
      <c r="P503" s="6"/>
      <c r="Q503" s="9" t="s">
        <v>15</v>
      </c>
    </row>
    <row r="504" spans="1:17" x14ac:dyDescent="0.25">
      <c r="B504" s="21" t="e">
        <f>B503/B$465</f>
        <v>#DIV/0!</v>
      </c>
      <c r="C504" s="22" t="e">
        <f>C503/C$465</f>
        <v>#DIV/0!</v>
      </c>
      <c r="D504" s="22" t="e">
        <f t="shared" ref="D504:O504" si="60">D503/D$465</f>
        <v>#DIV/0!</v>
      </c>
      <c r="E504" s="22" t="e">
        <f t="shared" si="60"/>
        <v>#DIV/0!</v>
      </c>
      <c r="F504" s="22">
        <f t="shared" si="60"/>
        <v>0.78860390915931944</v>
      </c>
      <c r="G504" s="22">
        <f t="shared" si="60"/>
        <v>0.76441319648262906</v>
      </c>
      <c r="H504" s="22">
        <f t="shared" si="60"/>
        <v>0.75262007438044365</v>
      </c>
      <c r="I504" s="22">
        <f t="shared" si="60"/>
        <v>0.75269984185524774</v>
      </c>
      <c r="J504" s="22">
        <f t="shared" si="60"/>
        <v>0.75058786544522593</v>
      </c>
      <c r="K504" s="22">
        <f t="shared" si="60"/>
        <v>0.78078122388137072</v>
      </c>
      <c r="L504" s="22">
        <f t="shared" si="60"/>
        <v>0.7611786363662767</v>
      </c>
      <c r="M504" s="22">
        <f t="shared" si="60"/>
        <v>0.75801100105477259</v>
      </c>
      <c r="N504" s="23">
        <f t="shared" si="60"/>
        <v>0.7593061474070274</v>
      </c>
      <c r="O504" s="23">
        <f t="shared" si="60"/>
        <v>0.67020822490342102</v>
      </c>
      <c r="P504" s="6"/>
      <c r="Q504" s="11" t="s">
        <v>2305</v>
      </c>
    </row>
    <row r="505" spans="1:17" s="87" customFormat="1" x14ac:dyDescent="0.25">
      <c r="A505" s="86"/>
      <c r="B505" s="19"/>
      <c r="C505" s="10" t="e">
        <f t="shared" ref="C505:M505" si="61">C503/B503-1</f>
        <v>#DIV/0!</v>
      </c>
      <c r="D505" s="10" t="e">
        <f t="shared" si="61"/>
        <v>#DIV/0!</v>
      </c>
      <c r="E505" s="10" t="e">
        <f t="shared" si="61"/>
        <v>#DIV/0!</v>
      </c>
      <c r="F505" s="10" t="e">
        <f t="shared" si="61"/>
        <v>#DIV/0!</v>
      </c>
      <c r="G505" s="10">
        <f t="shared" si="61"/>
        <v>6.3471025018245752E-2</v>
      </c>
      <c r="H505" s="10">
        <f t="shared" si="61"/>
        <v>0.1094971983302635</v>
      </c>
      <c r="I505" s="10">
        <f t="shared" si="61"/>
        <v>7.8083814727134326E-2</v>
      </c>
      <c r="J505" s="10">
        <f t="shared" si="61"/>
        <v>0.27481417318010082</v>
      </c>
      <c r="K505" s="10">
        <f t="shared" si="61"/>
        <v>0.18759725619682399</v>
      </c>
      <c r="L505" s="10">
        <f t="shared" si="61"/>
        <v>0.11630438380594255</v>
      </c>
      <c r="M505" s="10">
        <f t="shared" si="61"/>
        <v>9.9630028018345973E-2</v>
      </c>
      <c r="N505" s="10">
        <f>N503/M503-1</f>
        <v>-8.1136585439134379E-2</v>
      </c>
      <c r="O505" s="10">
        <f>O503/N503-1</f>
        <v>0.37570259508129511</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t="str">
        <f t="shared" ref="B507:O511" si="62">IFERROR(B461-B499,"")</f>
        <v/>
      </c>
      <c r="C507" s="16" t="str">
        <f t="shared" si="62"/>
        <v/>
      </c>
      <c r="D507" s="16" t="str">
        <f t="shared" si="62"/>
        <v/>
      </c>
      <c r="E507" s="16" t="str">
        <f t="shared" si="62"/>
        <v/>
      </c>
      <c r="F507" s="16">
        <f t="shared" si="62"/>
        <v>56479</v>
      </c>
      <c r="G507" s="16">
        <f t="shared" si="62"/>
        <v>62635</v>
      </c>
      <c r="H507" s="16">
        <f t="shared" si="62"/>
        <v>76925</v>
      </c>
      <c r="I507" s="16">
        <f t="shared" si="62"/>
        <v>75373</v>
      </c>
      <c r="J507" s="16">
        <f t="shared" si="62"/>
        <v>101474</v>
      </c>
      <c r="K507" s="16">
        <f t="shared" si="62"/>
        <v>100050</v>
      </c>
      <c r="L507" s="16">
        <f t="shared" si="62"/>
        <v>135620</v>
      </c>
      <c r="M507" s="16">
        <f t="shared" si="62"/>
        <v>134092</v>
      </c>
      <c r="N507" s="16">
        <f t="shared" si="62"/>
        <v>150954</v>
      </c>
      <c r="O507" s="16">
        <f t="shared" si="62"/>
        <v>150378</v>
      </c>
      <c r="P507" s="6"/>
      <c r="Q507" s="9" t="s">
        <v>12</v>
      </c>
    </row>
    <row r="508" spans="1:17" x14ac:dyDescent="0.25">
      <c r="B508" s="7" t="str">
        <f t="shared" si="62"/>
        <v/>
      </c>
      <c r="C508" s="7" t="str">
        <f t="shared" si="62"/>
        <v/>
      </c>
      <c r="D508" s="7" t="str">
        <f t="shared" si="62"/>
        <v/>
      </c>
      <c r="E508" s="7" t="str">
        <f t="shared" si="62"/>
        <v/>
      </c>
      <c r="F508" s="7">
        <f t="shared" si="62"/>
        <v>60520</v>
      </c>
      <c r="G508" s="7">
        <f t="shared" si="62"/>
        <v>70527</v>
      </c>
      <c r="H508" s="7">
        <f t="shared" si="62"/>
        <v>89516</v>
      </c>
      <c r="I508" s="7">
        <f t="shared" si="62"/>
        <v>77275</v>
      </c>
      <c r="J508" s="7">
        <f t="shared" si="62"/>
        <v>101771</v>
      </c>
      <c r="K508" s="7">
        <f t="shared" si="62"/>
        <v>95449</v>
      </c>
      <c r="L508" s="7">
        <f t="shared" si="62"/>
        <v>122000</v>
      </c>
      <c r="M508" s="7">
        <f t="shared" si="62"/>
        <v>115977</v>
      </c>
      <c r="N508" s="7">
        <f t="shared" si="62"/>
        <v>91213</v>
      </c>
      <c r="O508" s="7">
        <f t="shared" si="62"/>
        <v>434481</v>
      </c>
      <c r="P508" s="6"/>
      <c r="Q508" s="9" t="s">
        <v>13</v>
      </c>
    </row>
    <row r="509" spans="1:17" x14ac:dyDescent="0.25">
      <c r="B509" s="7" t="str">
        <f t="shared" si="62"/>
        <v/>
      </c>
      <c r="C509" s="7" t="str">
        <f t="shared" si="62"/>
        <v/>
      </c>
      <c r="D509" s="7" t="str">
        <f t="shared" si="62"/>
        <v/>
      </c>
      <c r="E509" s="7" t="str">
        <f t="shared" si="62"/>
        <v/>
      </c>
      <c r="F509" s="7">
        <f t="shared" si="62"/>
        <v>59787</v>
      </c>
      <c r="G509" s="7">
        <f t="shared" si="62"/>
        <v>76440</v>
      </c>
      <c r="H509" s="7">
        <f t="shared" si="62"/>
        <v>76139</v>
      </c>
      <c r="I509" s="7">
        <f t="shared" si="62"/>
        <v>84956</v>
      </c>
      <c r="J509" s="7">
        <f t="shared" si="62"/>
        <v>132071</v>
      </c>
      <c r="K509" s="7">
        <f t="shared" si="62"/>
        <v>134162</v>
      </c>
      <c r="L509" s="7">
        <f t="shared" si="62"/>
        <v>162471</v>
      </c>
      <c r="M509" s="7">
        <f t="shared" si="62"/>
        <v>189306</v>
      </c>
      <c r="N509" s="7">
        <f t="shared" si="62"/>
        <v>150125</v>
      </c>
      <c r="O509" s="7" t="str">
        <f t="shared" si="62"/>
        <v/>
      </c>
      <c r="P509" s="6"/>
      <c r="Q509" s="9" t="s">
        <v>14</v>
      </c>
    </row>
    <row r="510" spans="1:17" x14ac:dyDescent="0.25">
      <c r="B510" s="18" t="str">
        <f t="shared" si="62"/>
        <v/>
      </c>
      <c r="C510" s="18" t="str">
        <f t="shared" si="62"/>
        <v/>
      </c>
      <c r="D510" s="18" t="str">
        <f t="shared" si="62"/>
        <v/>
      </c>
      <c r="E510" s="18" t="str">
        <f t="shared" si="62"/>
        <v/>
      </c>
      <c r="F510" s="18">
        <f t="shared" si="62"/>
        <v>36451.670000000013</v>
      </c>
      <c r="G510" s="18">
        <f t="shared" si="62"/>
        <v>51118</v>
      </c>
      <c r="H510" s="18">
        <f t="shared" si="62"/>
        <v>65928</v>
      </c>
      <c r="I510" s="18">
        <f t="shared" si="62"/>
        <v>94851</v>
      </c>
      <c r="J510" s="18">
        <f t="shared" si="62"/>
        <v>93324.520000000019</v>
      </c>
      <c r="K510" s="18">
        <f t="shared" si="62"/>
        <v>100464.07</v>
      </c>
      <c r="L510" s="18">
        <f t="shared" si="62"/>
        <v>116465.65000000002</v>
      </c>
      <c r="M510" s="18">
        <f t="shared" si="62"/>
        <v>160962.81999999995</v>
      </c>
      <c r="N510" s="18">
        <f t="shared" si="62"/>
        <v>155448.21999999997</v>
      </c>
      <c r="O510" s="18" t="str">
        <f t="shared" si="62"/>
        <v/>
      </c>
      <c r="P510" s="6"/>
      <c r="Q510" s="9" t="s">
        <v>19</v>
      </c>
    </row>
    <row r="511" spans="1:17" x14ac:dyDescent="0.25">
      <c r="B511" s="16">
        <f t="shared" si="62"/>
        <v>0</v>
      </c>
      <c r="C511" s="16">
        <f t="shared" si="62"/>
        <v>0</v>
      </c>
      <c r="D511" s="16">
        <f t="shared" si="62"/>
        <v>0</v>
      </c>
      <c r="E511" s="16">
        <f t="shared" si="62"/>
        <v>0</v>
      </c>
      <c r="F511" s="16">
        <f t="shared" si="62"/>
        <v>213237.67000000004</v>
      </c>
      <c r="G511" s="16">
        <f t="shared" si="62"/>
        <v>260719.99999999988</v>
      </c>
      <c r="H511" s="16">
        <f t="shared" si="62"/>
        <v>308508</v>
      </c>
      <c r="I511" s="16">
        <f t="shared" si="62"/>
        <v>332455</v>
      </c>
      <c r="J511" s="16">
        <f t="shared" si="62"/>
        <v>428640.52</v>
      </c>
      <c r="K511" s="16">
        <f t="shared" si="62"/>
        <v>430125.07000000007</v>
      </c>
      <c r="L511" s="16">
        <f t="shared" si="62"/>
        <v>536556.64999999991</v>
      </c>
      <c r="M511" s="16">
        <f t="shared" si="62"/>
        <v>600337.81999999983</v>
      </c>
      <c r="N511" s="16">
        <f t="shared" si="62"/>
        <v>547740.2200000002</v>
      </c>
      <c r="O511" s="16">
        <f t="shared" si="62"/>
        <v>1169718</v>
      </c>
      <c r="P511" s="6"/>
      <c r="Q511" s="9" t="s">
        <v>15</v>
      </c>
    </row>
    <row r="512" spans="1:17" x14ac:dyDescent="0.25">
      <c r="B512" s="10" t="e">
        <f t="shared" ref="B512:O512" si="63">B511/B$465</f>
        <v>#DIV/0!</v>
      </c>
      <c r="C512" s="10" t="e">
        <f t="shared" si="63"/>
        <v>#DIV/0!</v>
      </c>
      <c r="D512" s="10" t="e">
        <f t="shared" si="63"/>
        <v>#DIV/0!</v>
      </c>
      <c r="E512" s="10" t="e">
        <f t="shared" si="63"/>
        <v>#DIV/0!</v>
      </c>
      <c r="F512" s="10">
        <f t="shared" si="63"/>
        <v>0.21139609084068053</v>
      </c>
      <c r="G512" s="10">
        <f t="shared" si="63"/>
        <v>0.23558680351737091</v>
      </c>
      <c r="H512" s="10">
        <f t="shared" si="63"/>
        <v>0.24737992561955638</v>
      </c>
      <c r="I512" s="10">
        <f t="shared" si="63"/>
        <v>0.24730015814475229</v>
      </c>
      <c r="J512" s="10">
        <f t="shared" si="63"/>
        <v>0.24941213455477401</v>
      </c>
      <c r="K512" s="10">
        <f t="shared" si="63"/>
        <v>0.21921877611862922</v>
      </c>
      <c r="L512" s="10">
        <f t="shared" si="63"/>
        <v>0.23882136363372336</v>
      </c>
      <c r="M512" s="10">
        <f t="shared" si="63"/>
        <v>0.24198899894522738</v>
      </c>
      <c r="N512" s="10">
        <f t="shared" si="63"/>
        <v>0.2406938525929726</v>
      </c>
      <c r="O512" s="10">
        <f t="shared" si="63"/>
        <v>0.32979177509657898</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f t="shared" si="64"/>
        <v>0.22267327344178844</v>
      </c>
      <c r="H513" s="10">
        <f t="shared" si="64"/>
        <v>0.18329242098803378</v>
      </c>
      <c r="I513" s="10">
        <f t="shared" si="64"/>
        <v>7.7621974146537598E-2</v>
      </c>
      <c r="J513" s="10">
        <f t="shared" si="64"/>
        <v>0.289318915341926</v>
      </c>
      <c r="K513" s="10">
        <f t="shared" si="64"/>
        <v>3.4633916550868005E-3</v>
      </c>
      <c r="L513" s="10">
        <f t="shared" si="64"/>
        <v>0.24744333084328196</v>
      </c>
      <c r="M513" s="10">
        <f t="shared" si="64"/>
        <v>0.11887126923131031</v>
      </c>
      <c r="N513" s="10">
        <f>N511/M511-1</f>
        <v>-8.761333743724431E-2</v>
      </c>
      <c r="O513" s="10">
        <f>O511/N511-1</f>
        <v>1.1355342501596826</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f t="shared" si="65"/>
        <v>5521</v>
      </c>
      <c r="G516" s="16">
        <f t="shared" si="65"/>
        <v>7331</v>
      </c>
      <c r="H516" s="16">
        <f t="shared" si="65"/>
        <v>8599</v>
      </c>
      <c r="I516" s="16">
        <f t="shared" si="65"/>
        <v>10526</v>
      </c>
      <c r="J516" s="16">
        <f t="shared" si="65"/>
        <v>10737</v>
      </c>
      <c r="K516" s="16">
        <f t="shared" si="65"/>
        <v>14900</v>
      </c>
      <c r="L516" s="16">
        <f t="shared" si="65"/>
        <v>16595</v>
      </c>
      <c r="M516" s="16">
        <f t="shared" si="65"/>
        <v>18286</v>
      </c>
      <c r="N516" s="16">
        <f t="shared" si="65"/>
        <v>18692</v>
      </c>
      <c r="O516" s="16">
        <f t="shared" si="65"/>
        <v>12588</v>
      </c>
      <c r="P516" s="6"/>
      <c r="Q516" s="9" t="s">
        <v>12</v>
      </c>
    </row>
    <row r="517" spans="1:17" x14ac:dyDescent="0.25">
      <c r="B517" s="7" t="str">
        <f t="shared" si="65"/>
        <v/>
      </c>
      <c r="C517" s="7" t="str">
        <f t="shared" si="65"/>
        <v/>
      </c>
      <c r="D517" s="7" t="str">
        <f t="shared" si="65"/>
        <v/>
      </c>
      <c r="E517" s="7" t="str">
        <f t="shared" si="65"/>
        <v/>
      </c>
      <c r="F517" s="7">
        <f t="shared" si="65"/>
        <v>8418</v>
      </c>
      <c r="G517" s="7">
        <f t="shared" si="65"/>
        <v>6745</v>
      </c>
      <c r="H517" s="7">
        <f t="shared" si="65"/>
        <v>8945</v>
      </c>
      <c r="I517" s="7">
        <f t="shared" si="65"/>
        <v>9048</v>
      </c>
      <c r="J517" s="7">
        <f t="shared" si="65"/>
        <v>11500</v>
      </c>
      <c r="K517" s="7">
        <f t="shared" si="65"/>
        <v>14190</v>
      </c>
      <c r="L517" s="7">
        <f t="shared" si="65"/>
        <v>14672</v>
      </c>
      <c r="M517" s="7">
        <f t="shared" si="65"/>
        <v>18861</v>
      </c>
      <c r="N517" s="7">
        <f t="shared" si="65"/>
        <v>11370</v>
      </c>
      <c r="O517" s="7">
        <f t="shared" si="65"/>
        <v>14131</v>
      </c>
      <c r="P517" s="6"/>
      <c r="Q517" s="9" t="s">
        <v>13</v>
      </c>
    </row>
    <row r="518" spans="1:17" x14ac:dyDescent="0.25">
      <c r="B518" s="7" t="str">
        <f t="shared" si="65"/>
        <v/>
      </c>
      <c r="C518" s="7" t="str">
        <f t="shared" si="65"/>
        <v/>
      </c>
      <c r="D518" s="7" t="str">
        <f t="shared" si="65"/>
        <v/>
      </c>
      <c r="E518" s="7" t="str">
        <f t="shared" si="65"/>
        <v/>
      </c>
      <c r="F518" s="7">
        <f t="shared" si="65"/>
        <v>7353</v>
      </c>
      <c r="G518" s="7">
        <f t="shared" si="65"/>
        <v>7393</v>
      </c>
      <c r="H518" s="7">
        <f t="shared" si="65"/>
        <v>10136</v>
      </c>
      <c r="I518" s="7">
        <f t="shared" si="65"/>
        <v>10378</v>
      </c>
      <c r="J518" s="7">
        <f t="shared" si="65"/>
        <v>13994</v>
      </c>
      <c r="K518" s="7">
        <f t="shared" si="65"/>
        <v>15374</v>
      </c>
      <c r="L518" s="7">
        <f t="shared" si="65"/>
        <v>17429</v>
      </c>
      <c r="M518" s="7">
        <f t="shared" si="65"/>
        <v>20371</v>
      </c>
      <c r="N518" s="7">
        <f t="shared" si="65"/>
        <v>12340</v>
      </c>
      <c r="O518" s="7" t="str">
        <f t="shared" si="65"/>
        <v/>
      </c>
      <c r="P518" s="6"/>
      <c r="Q518" s="9" t="s">
        <v>14</v>
      </c>
    </row>
    <row r="519" spans="1:17" x14ac:dyDescent="0.25">
      <c r="B519" s="18" t="str">
        <f t="shared" si="65"/>
        <v/>
      </c>
      <c r="C519" s="18" t="str">
        <f t="shared" si="65"/>
        <v/>
      </c>
      <c r="D519" s="18" t="str">
        <f t="shared" si="65"/>
        <v/>
      </c>
      <c r="E519" s="18" t="str">
        <f t="shared" si="65"/>
        <v/>
      </c>
      <c r="F519" s="18">
        <f t="shared" si="65"/>
        <v>8586.1200000000008</v>
      </c>
      <c r="G519" s="18">
        <f t="shared" si="65"/>
        <v>9487.25</v>
      </c>
      <c r="H519" s="18">
        <f t="shared" si="65"/>
        <v>10218</v>
      </c>
      <c r="I519" s="18">
        <f t="shared" si="65"/>
        <v>9293</v>
      </c>
      <c r="J519" s="18">
        <f t="shared" si="65"/>
        <v>14751.93</v>
      </c>
      <c r="K519" s="18">
        <f t="shared" si="65"/>
        <v>14218.25</v>
      </c>
      <c r="L519" s="18">
        <f t="shared" si="65"/>
        <v>18372.72</v>
      </c>
      <c r="M519" s="18">
        <f t="shared" si="65"/>
        <v>19855.009999999998</v>
      </c>
      <c r="N519" s="18">
        <f t="shared" si="65"/>
        <v>15757.89</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29878.120000000003</v>
      </c>
      <c r="G520" s="18">
        <f t="shared" si="66"/>
        <v>30956.25</v>
      </c>
      <c r="H520" s="18">
        <f t="shared" si="66"/>
        <v>37898</v>
      </c>
      <c r="I520" s="18">
        <f t="shared" si="66"/>
        <v>39245</v>
      </c>
      <c r="J520" s="18">
        <f t="shared" si="66"/>
        <v>50982.93</v>
      </c>
      <c r="K520" s="18">
        <f t="shared" si="66"/>
        <v>58682.25</v>
      </c>
      <c r="L520" s="18">
        <f t="shared" si="66"/>
        <v>67068.72</v>
      </c>
      <c r="M520" s="18">
        <f t="shared" si="66"/>
        <v>77373.009999999995</v>
      </c>
      <c r="N520" s="18">
        <f>IF(N517="",N516*4,IF(N518="",(N517+N516)*2,IF(N519="",((N518+N517+N516)/3)*4,SUM(N516:N519))))</f>
        <v>58159.89</v>
      </c>
      <c r="O520" s="18">
        <f>IF(O517="",O516*4,IF(O518="",(O517+O516)*2,IF(O519="",((O518+O517+O516)/3)*4,SUM(O516:O519))))</f>
        <v>53438</v>
      </c>
      <c r="P520" s="6"/>
      <c r="Q520" s="9" t="s">
        <v>15</v>
      </c>
    </row>
    <row r="521" spans="1:17" x14ac:dyDescent="0.25">
      <c r="B521" s="10" t="e">
        <f t="shared" ref="B521:M521" si="67">+B520/(B$465+B$472)</f>
        <v>#DIV/0!</v>
      </c>
      <c r="C521" s="10" t="e">
        <f t="shared" si="67"/>
        <v>#DIV/0!</v>
      </c>
      <c r="D521" s="10" t="e">
        <f t="shared" si="67"/>
        <v>#DIV/0!</v>
      </c>
      <c r="E521" s="10" t="e">
        <f t="shared" si="67"/>
        <v>#DIV/0!</v>
      </c>
      <c r="F521" s="10">
        <f t="shared" si="67"/>
        <v>2.9114992464365094E-2</v>
      </c>
      <c r="G521" s="10">
        <f t="shared" si="67"/>
        <v>2.7403847341265348E-2</v>
      </c>
      <c r="H521" s="10">
        <f t="shared" si="67"/>
        <v>2.9691063458400155E-2</v>
      </c>
      <c r="I521" s="10">
        <f t="shared" si="67"/>
        <v>2.8672942152914566E-2</v>
      </c>
      <c r="J521" s="10">
        <f t="shared" si="67"/>
        <v>2.9257716151466537E-2</v>
      </c>
      <c r="K521" s="10">
        <f t="shared" si="67"/>
        <v>2.9720411241384411E-2</v>
      </c>
      <c r="L521" s="10">
        <f t="shared" si="67"/>
        <v>2.9686333577758579E-2</v>
      </c>
      <c r="M521" s="10">
        <f t="shared" si="67"/>
        <v>3.091137404221965E-2</v>
      </c>
      <c r="N521" s="10">
        <f>+N520/(N$465+N$472)</f>
        <v>2.5398028715346806E-2</v>
      </c>
      <c r="O521" s="10">
        <f>+O520/(O$465+O$472)</f>
        <v>1.5020580989933811E-2</v>
      </c>
      <c r="P521" s="6"/>
      <c r="Q521" s="11" t="s">
        <v>2305</v>
      </c>
    </row>
    <row r="522" spans="1:17" s="87" customFormat="1" x14ac:dyDescent="0.25">
      <c r="A522" s="86"/>
      <c r="B522" s="19"/>
      <c r="C522" s="10" t="e">
        <f t="shared" ref="C522:M522" si="68">C520/B520-1</f>
        <v>#DIV/0!</v>
      </c>
      <c r="D522" s="10" t="e">
        <f t="shared" si="68"/>
        <v>#DIV/0!</v>
      </c>
      <c r="E522" s="10" t="e">
        <f t="shared" si="68"/>
        <v>#DIV/0!</v>
      </c>
      <c r="F522" s="10" t="e">
        <f t="shared" si="68"/>
        <v>#DIV/0!</v>
      </c>
      <c r="G522" s="10">
        <f t="shared" si="68"/>
        <v>3.6084265007302996E-2</v>
      </c>
      <c r="H522" s="10">
        <f t="shared" si="68"/>
        <v>0.22424389259034938</v>
      </c>
      <c r="I522" s="10">
        <f t="shared" si="68"/>
        <v>3.5542772705683623E-2</v>
      </c>
      <c r="J522" s="10">
        <f t="shared" si="68"/>
        <v>0.2990936425022297</v>
      </c>
      <c r="K522" s="10">
        <f t="shared" si="68"/>
        <v>0.1510176053043637</v>
      </c>
      <c r="L522" s="10">
        <f t="shared" si="68"/>
        <v>0.14291323185460691</v>
      </c>
      <c r="M522" s="10">
        <f t="shared" si="68"/>
        <v>0.15363779120877807</v>
      </c>
      <c r="N522" s="10">
        <f>N520/M520-1</f>
        <v>-0.24831811506363777</v>
      </c>
      <c r="O522" s="10">
        <f>O520/N520-1</f>
        <v>-8.1188083402496058E-2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f t="shared" si="69"/>
        <v>43838</v>
      </c>
      <c r="G524" s="16">
        <f t="shared" si="69"/>
        <v>36826</v>
      </c>
      <c r="H524" s="16">
        <f t="shared" si="69"/>
        <v>38525</v>
      </c>
      <c r="I524" s="16">
        <f t="shared" si="69"/>
        <v>39062</v>
      </c>
      <c r="J524" s="16">
        <f t="shared" si="69"/>
        <v>42540</v>
      </c>
      <c r="K524" s="16">
        <f t="shared" si="69"/>
        <v>53384</v>
      </c>
      <c r="L524" s="16">
        <f t="shared" si="69"/>
        <v>59858</v>
      </c>
      <c r="M524" s="16">
        <f t="shared" si="69"/>
        <v>68406</v>
      </c>
      <c r="N524" s="16">
        <f t="shared" si="69"/>
        <v>72817</v>
      </c>
      <c r="O524" s="16">
        <f t="shared" si="69"/>
        <v>57485</v>
      </c>
      <c r="P524" s="6"/>
      <c r="Q524" s="9" t="s">
        <v>12</v>
      </c>
    </row>
    <row r="525" spans="1:17" x14ac:dyDescent="0.25">
      <c r="B525" s="7" t="str">
        <f t="shared" si="69"/>
        <v/>
      </c>
      <c r="C525" s="7" t="str">
        <f t="shared" si="69"/>
        <v/>
      </c>
      <c r="D525" s="7" t="str">
        <f t="shared" si="69"/>
        <v/>
      </c>
      <c r="E525" s="7" t="str">
        <f t="shared" si="69"/>
        <v/>
      </c>
      <c r="F525" s="7">
        <f t="shared" si="69"/>
        <v>38821</v>
      </c>
      <c r="G525" s="7">
        <f t="shared" si="69"/>
        <v>40078</v>
      </c>
      <c r="H525" s="7">
        <f t="shared" si="69"/>
        <v>43084</v>
      </c>
      <c r="I525" s="7">
        <f t="shared" si="69"/>
        <v>40380</v>
      </c>
      <c r="J525" s="7">
        <f t="shared" si="69"/>
        <v>44019</v>
      </c>
      <c r="K525" s="7">
        <f t="shared" si="69"/>
        <v>55453</v>
      </c>
      <c r="L525" s="7">
        <f t="shared" si="69"/>
        <v>59447</v>
      </c>
      <c r="M525" s="7">
        <f t="shared" si="69"/>
        <v>71295</v>
      </c>
      <c r="N525" s="7">
        <f t="shared" si="69"/>
        <v>60534</v>
      </c>
      <c r="O525" s="7">
        <f t="shared" si="69"/>
        <v>69685</v>
      </c>
      <c r="P525" s="6"/>
      <c r="Q525" s="9" t="s">
        <v>13</v>
      </c>
    </row>
    <row r="526" spans="1:17" x14ac:dyDescent="0.25">
      <c r="B526" s="7" t="str">
        <f t="shared" si="69"/>
        <v/>
      </c>
      <c r="C526" s="7" t="str">
        <f t="shared" si="69"/>
        <v/>
      </c>
      <c r="D526" s="7" t="str">
        <f t="shared" si="69"/>
        <v/>
      </c>
      <c r="E526" s="7" t="str">
        <f t="shared" si="69"/>
        <v/>
      </c>
      <c r="F526" s="7">
        <f t="shared" si="69"/>
        <v>38908</v>
      </c>
      <c r="G526" s="7">
        <f t="shared" si="69"/>
        <v>38603</v>
      </c>
      <c r="H526" s="7">
        <f t="shared" si="69"/>
        <v>42970</v>
      </c>
      <c r="I526" s="7">
        <f t="shared" si="69"/>
        <v>45114</v>
      </c>
      <c r="J526" s="7">
        <f t="shared" si="69"/>
        <v>50917</v>
      </c>
      <c r="K526" s="7">
        <f t="shared" si="69"/>
        <v>55660</v>
      </c>
      <c r="L526" s="7">
        <f t="shared" si="69"/>
        <v>59191</v>
      </c>
      <c r="M526" s="7">
        <f t="shared" si="69"/>
        <v>69224</v>
      </c>
      <c r="N526" s="7">
        <f t="shared" si="69"/>
        <v>63128</v>
      </c>
      <c r="O526" s="7" t="str">
        <f t="shared" si="69"/>
        <v/>
      </c>
      <c r="P526" s="6"/>
      <c r="Q526" s="9" t="s">
        <v>14</v>
      </c>
    </row>
    <row r="527" spans="1:17" x14ac:dyDescent="0.25">
      <c r="B527" s="18" t="str">
        <f t="shared" si="69"/>
        <v/>
      </c>
      <c r="C527" s="18" t="str">
        <f t="shared" si="69"/>
        <v/>
      </c>
      <c r="D527" s="18" t="str">
        <f t="shared" si="69"/>
        <v/>
      </c>
      <c r="E527" s="18" t="str">
        <f t="shared" si="69"/>
        <v/>
      </c>
      <c r="F527" s="18">
        <f t="shared" si="69"/>
        <v>45683.35</v>
      </c>
      <c r="G527" s="18">
        <f t="shared" si="69"/>
        <v>47501.85</v>
      </c>
      <c r="H527" s="18">
        <f t="shared" si="69"/>
        <v>48804</v>
      </c>
      <c r="I527" s="18">
        <f t="shared" si="69"/>
        <v>59268</v>
      </c>
      <c r="J527" s="18">
        <f t="shared" si="69"/>
        <v>59280.03</v>
      </c>
      <c r="K527" s="18">
        <f t="shared" si="69"/>
        <v>50579.75</v>
      </c>
      <c r="L527" s="18">
        <f t="shared" si="69"/>
        <v>66270.13</v>
      </c>
      <c r="M527" s="18">
        <f t="shared" si="69"/>
        <v>69916.97</v>
      </c>
      <c r="N527" s="18">
        <f t="shared" si="69"/>
        <v>58522.95</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167250.35</v>
      </c>
      <c r="G528" s="18">
        <f t="shared" si="70"/>
        <v>163008.85</v>
      </c>
      <c r="H528" s="18">
        <f t="shared" si="70"/>
        <v>173383</v>
      </c>
      <c r="I528" s="18">
        <f t="shared" si="70"/>
        <v>183824</v>
      </c>
      <c r="J528" s="18">
        <f t="shared" si="70"/>
        <v>196756.03</v>
      </c>
      <c r="K528" s="18">
        <f t="shared" si="70"/>
        <v>215076.75</v>
      </c>
      <c r="L528" s="18">
        <f t="shared" si="70"/>
        <v>244766.13</v>
      </c>
      <c r="M528" s="18">
        <f t="shared" si="70"/>
        <v>278841.96999999997</v>
      </c>
      <c r="N528" s="18">
        <f>IF(N525="",N524*4,IF(N526="",(N525+N524)*2,IF(N527="",((N526+N525+N524)/3)*4,SUM(N524:N527))))</f>
        <v>255001.95</v>
      </c>
      <c r="O528" s="18">
        <f>IF(O525="",O524*4,IF(O526="",(O525+O524)*2,IF(O527="",((O526+O525+O524)/3)*4,SUM(O524:O527))))</f>
        <v>254340</v>
      </c>
      <c r="P528" s="6"/>
      <c r="Q528" s="9" t="s">
        <v>15</v>
      </c>
    </row>
    <row r="529" spans="1:17" x14ac:dyDescent="0.25">
      <c r="B529" s="10" t="e">
        <f t="shared" ref="B529:O529" si="71">+B528/(B$465+B$472)</f>
        <v>#DIV/0!</v>
      </c>
      <c r="C529" s="10" t="e">
        <f t="shared" si="71"/>
        <v>#DIV/0!</v>
      </c>
      <c r="D529" s="10" t="e">
        <f t="shared" si="71"/>
        <v>#DIV/0!</v>
      </c>
      <c r="E529" s="10" t="e">
        <f t="shared" si="71"/>
        <v>#DIV/0!</v>
      </c>
      <c r="F529" s="10">
        <f t="shared" si="71"/>
        <v>0.16297855018697377</v>
      </c>
      <c r="G529" s="10">
        <f t="shared" si="71"/>
        <v>0.14430267363376448</v>
      </c>
      <c r="H529" s="10">
        <f t="shared" si="71"/>
        <v>0.13583634111583182</v>
      </c>
      <c r="I529" s="10">
        <f t="shared" si="71"/>
        <v>0.13430436790208605</v>
      </c>
      <c r="J529" s="10">
        <f t="shared" si="71"/>
        <v>0.1129129313836893</v>
      </c>
      <c r="K529" s="10">
        <f t="shared" si="71"/>
        <v>0.10892849981826573</v>
      </c>
      <c r="L529" s="10">
        <f t="shared" si="71"/>
        <v>0.10833975933515685</v>
      </c>
      <c r="M529" s="10">
        <f t="shared" si="71"/>
        <v>0.11140045389651236</v>
      </c>
      <c r="N529" s="10">
        <f t="shared" si="71"/>
        <v>0.11135761860226061</v>
      </c>
      <c r="O529" s="10">
        <f t="shared" si="71"/>
        <v>7.1490972135554567E-2</v>
      </c>
      <c r="P529" s="6"/>
      <c r="Q529" s="11" t="s">
        <v>2305</v>
      </c>
    </row>
    <row r="530" spans="1:17" s="87" customFormat="1" x14ac:dyDescent="0.25">
      <c r="A530" s="86"/>
      <c r="B530" s="19"/>
      <c r="C530" s="10" t="e">
        <f t="shared" ref="C530:M530" si="72">C528/B528-1</f>
        <v>#DIV/0!</v>
      </c>
      <c r="D530" s="10" t="e">
        <f t="shared" si="72"/>
        <v>#DIV/0!</v>
      </c>
      <c r="E530" s="10" t="e">
        <f t="shared" si="72"/>
        <v>#DIV/0!</v>
      </c>
      <c r="F530" s="10" t="e">
        <f t="shared" si="72"/>
        <v>#DIV/0!</v>
      </c>
      <c r="G530" s="10">
        <f t="shared" si="72"/>
        <v>-2.5360186092286185E-2</v>
      </c>
      <c r="H530" s="10">
        <f t="shared" si="72"/>
        <v>6.3641636635066057E-2</v>
      </c>
      <c r="I530" s="10">
        <f t="shared" si="72"/>
        <v>6.0219283320740891E-2</v>
      </c>
      <c r="J530" s="10">
        <f t="shared" si="72"/>
        <v>7.0350063103838512E-2</v>
      </c>
      <c r="K530" s="10">
        <f t="shared" si="72"/>
        <v>9.311389338359799E-2</v>
      </c>
      <c r="L530" s="10">
        <f t="shared" si="72"/>
        <v>0.13804086215734612</v>
      </c>
      <c r="M530" s="10">
        <f t="shared" si="72"/>
        <v>0.13921795470639653</v>
      </c>
      <c r="N530" s="10">
        <f>N528/M528-1</f>
        <v>-8.5496526939613737E-2</v>
      </c>
      <c r="O530" s="10">
        <f>O528/N528-1</f>
        <v>-2.5958625022279858E-3</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f t="shared" si="73"/>
        <v>49359</v>
      </c>
      <c r="G532" s="16">
        <f t="shared" si="73"/>
        <v>44157</v>
      </c>
      <c r="H532" s="16">
        <f t="shared" si="73"/>
        <v>47124</v>
      </c>
      <c r="I532" s="16">
        <f t="shared" si="73"/>
        <v>49588</v>
      </c>
      <c r="J532" s="16">
        <f t="shared" si="73"/>
        <v>53277</v>
      </c>
      <c r="K532" s="16">
        <f t="shared" si="73"/>
        <v>68284</v>
      </c>
      <c r="L532" s="16">
        <f t="shared" si="73"/>
        <v>76453</v>
      </c>
      <c r="M532" s="16">
        <f t="shared" si="73"/>
        <v>86692</v>
      </c>
      <c r="N532" s="16">
        <f t="shared" si="73"/>
        <v>91509</v>
      </c>
      <c r="O532" s="16">
        <f t="shared" si="73"/>
        <v>70073</v>
      </c>
      <c r="P532" s="6"/>
      <c r="Q532" s="9" t="s">
        <v>12</v>
      </c>
    </row>
    <row r="533" spans="1:17" x14ac:dyDescent="0.25">
      <c r="B533" s="7" t="str">
        <f t="shared" si="73"/>
        <v/>
      </c>
      <c r="C533" s="7" t="str">
        <f t="shared" si="73"/>
        <v/>
      </c>
      <c r="D533" s="7" t="str">
        <f t="shared" si="73"/>
        <v/>
      </c>
      <c r="E533" s="7" t="str">
        <f t="shared" si="73"/>
        <v/>
      </c>
      <c r="F533" s="7">
        <f t="shared" si="73"/>
        <v>47239</v>
      </c>
      <c r="G533" s="7">
        <f t="shared" si="73"/>
        <v>46823</v>
      </c>
      <c r="H533" s="7">
        <f t="shared" si="73"/>
        <v>52029</v>
      </c>
      <c r="I533" s="7">
        <f t="shared" si="73"/>
        <v>49428</v>
      </c>
      <c r="J533" s="7">
        <f t="shared" si="73"/>
        <v>55519</v>
      </c>
      <c r="K533" s="7">
        <f t="shared" si="73"/>
        <v>69643</v>
      </c>
      <c r="L533" s="7">
        <f t="shared" si="73"/>
        <v>74119</v>
      </c>
      <c r="M533" s="7">
        <f t="shared" si="73"/>
        <v>90156</v>
      </c>
      <c r="N533" s="7">
        <f t="shared" si="73"/>
        <v>71904</v>
      </c>
      <c r="O533" s="7">
        <f t="shared" si="73"/>
        <v>83816</v>
      </c>
      <c r="P533" s="6"/>
      <c r="Q533" s="9" t="s">
        <v>13</v>
      </c>
    </row>
    <row r="534" spans="1:17" x14ac:dyDescent="0.25">
      <c r="B534" s="7" t="str">
        <f t="shared" si="73"/>
        <v/>
      </c>
      <c r="C534" s="7" t="str">
        <f t="shared" si="73"/>
        <v/>
      </c>
      <c r="D534" s="7" t="str">
        <f t="shared" si="73"/>
        <v/>
      </c>
      <c r="E534" s="7" t="str">
        <f t="shared" si="73"/>
        <v/>
      </c>
      <c r="F534" s="7">
        <f t="shared" si="73"/>
        <v>46261</v>
      </c>
      <c r="G534" s="7">
        <f t="shared" si="73"/>
        <v>45996</v>
      </c>
      <c r="H534" s="7">
        <f t="shared" si="73"/>
        <v>53106</v>
      </c>
      <c r="I534" s="7">
        <f t="shared" si="73"/>
        <v>55492</v>
      </c>
      <c r="J534" s="7">
        <f t="shared" si="73"/>
        <v>64911</v>
      </c>
      <c r="K534" s="7">
        <f t="shared" si="73"/>
        <v>71034</v>
      </c>
      <c r="L534" s="7">
        <f t="shared" si="73"/>
        <v>76620</v>
      </c>
      <c r="M534" s="7">
        <f t="shared" si="73"/>
        <v>89595</v>
      </c>
      <c r="N534" s="7">
        <f t="shared" si="73"/>
        <v>75468</v>
      </c>
      <c r="O534" s="7" t="str">
        <f t="shared" si="73"/>
        <v/>
      </c>
      <c r="P534" s="6"/>
      <c r="Q534" s="9" t="s">
        <v>14</v>
      </c>
    </row>
    <row r="535" spans="1:17" x14ac:dyDescent="0.25">
      <c r="B535" s="18" t="str">
        <f t="shared" si="73"/>
        <v/>
      </c>
      <c r="C535" s="18" t="str">
        <f t="shared" si="73"/>
        <v/>
      </c>
      <c r="D535" s="18" t="str">
        <f t="shared" si="73"/>
        <v/>
      </c>
      <c r="E535" s="18" t="str">
        <f t="shared" si="73"/>
        <v/>
      </c>
      <c r="F535" s="18">
        <f t="shared" si="73"/>
        <v>54269.47</v>
      </c>
      <c r="G535" s="18">
        <f t="shared" si="73"/>
        <v>56989.1</v>
      </c>
      <c r="H535" s="18">
        <f t="shared" si="73"/>
        <v>59022</v>
      </c>
      <c r="I535" s="18">
        <f t="shared" si="73"/>
        <v>68561</v>
      </c>
      <c r="J535" s="18">
        <f t="shared" si="73"/>
        <v>74031.960000000006</v>
      </c>
      <c r="K535" s="18">
        <f t="shared" si="73"/>
        <v>64798.01</v>
      </c>
      <c r="L535" s="18">
        <f t="shared" si="73"/>
        <v>84642.84</v>
      </c>
      <c r="M535" s="18">
        <f t="shared" si="73"/>
        <v>89771.98</v>
      </c>
      <c r="N535" s="18">
        <f t="shared" si="73"/>
        <v>74280.84</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197128.47</v>
      </c>
      <c r="G536" s="25">
        <f t="shared" si="74"/>
        <v>193965.1</v>
      </c>
      <c r="H536" s="25">
        <f t="shared" si="74"/>
        <v>211281</v>
      </c>
      <c r="I536" s="25">
        <f t="shared" si="74"/>
        <v>223069</v>
      </c>
      <c r="J536" s="25">
        <f t="shared" si="74"/>
        <v>247738.96000000002</v>
      </c>
      <c r="K536" s="25">
        <f t="shared" si="74"/>
        <v>273759.01</v>
      </c>
      <c r="L536" s="25">
        <f t="shared" si="74"/>
        <v>311834.83999999997</v>
      </c>
      <c r="M536" s="25">
        <f t="shared" si="74"/>
        <v>356214.98</v>
      </c>
      <c r="N536" s="25">
        <f>IF(N533="",N532*4,IF(N534="",(N533+N532)*2,IF(N535="",((N534+N533+N532)/3)*4,SUM(N532:N535))))</f>
        <v>313161.83999999997</v>
      </c>
      <c r="O536" s="25">
        <f>IF(O533="",O532*4,IF(O534="",(O533+O532)*2,IF(O535="",((O534+O533+O532)/3)*4,SUM(O532:O535))))</f>
        <v>307778</v>
      </c>
      <c r="P536" s="6"/>
      <c r="Q536" s="9" t="s">
        <v>15</v>
      </c>
    </row>
    <row r="537" spans="1:17" x14ac:dyDescent="0.25">
      <c r="B537" s="21" t="e">
        <f t="shared" ref="B537:O537" si="75">+B536/(B$465+B$472)</f>
        <v>#DIV/0!</v>
      </c>
      <c r="C537" s="10" t="e">
        <f t="shared" si="75"/>
        <v>#DIV/0!</v>
      </c>
      <c r="D537" s="10" t="e">
        <f t="shared" si="75"/>
        <v>#DIV/0!</v>
      </c>
      <c r="E537" s="10" t="e">
        <f t="shared" si="75"/>
        <v>#DIV/0!</v>
      </c>
      <c r="F537" s="10">
        <f t="shared" si="75"/>
        <v>0.19209354265133885</v>
      </c>
      <c r="G537" s="10">
        <f t="shared" si="75"/>
        <v>0.17170652097502984</v>
      </c>
      <c r="H537" s="10">
        <f t="shared" si="75"/>
        <v>0.16552740457423196</v>
      </c>
      <c r="I537" s="10">
        <f t="shared" si="75"/>
        <v>0.1629773100550006</v>
      </c>
      <c r="J537" s="10">
        <f t="shared" si="75"/>
        <v>0.14217064753515585</v>
      </c>
      <c r="K537" s="10">
        <f t="shared" si="75"/>
        <v>0.13864891612428404</v>
      </c>
      <c r="L537" s="10">
        <f t="shared" si="75"/>
        <v>0.13802608848665923</v>
      </c>
      <c r="M537" s="10">
        <f t="shared" si="75"/>
        <v>0.14231182793873201</v>
      </c>
      <c r="N537" s="10">
        <f t="shared" si="75"/>
        <v>0.13675564731760739</v>
      </c>
      <c r="O537" s="10">
        <f t="shared" si="75"/>
        <v>8.6511553125488388E-2</v>
      </c>
      <c r="P537" s="6"/>
      <c r="Q537" s="11" t="s">
        <v>2305</v>
      </c>
    </row>
    <row r="538" spans="1:17" s="87" customFormat="1" x14ac:dyDescent="0.25">
      <c r="A538" s="86"/>
      <c r="B538" s="19"/>
      <c r="C538" s="10" t="e">
        <f t="shared" ref="C538:M538" si="76">C536/B536-1</f>
        <v>#DIV/0!</v>
      </c>
      <c r="D538" s="10" t="e">
        <f t="shared" si="76"/>
        <v>#DIV/0!</v>
      </c>
      <c r="E538" s="10" t="e">
        <f t="shared" si="76"/>
        <v>#DIV/0!</v>
      </c>
      <c r="F538" s="10" t="e">
        <f t="shared" si="76"/>
        <v>#DIV/0!</v>
      </c>
      <c r="G538" s="10">
        <f t="shared" si="76"/>
        <v>-1.6047250810600766E-2</v>
      </c>
      <c r="H538" s="10">
        <f t="shared" si="76"/>
        <v>8.9273276481181441E-2</v>
      </c>
      <c r="I538" s="10">
        <f t="shared" si="76"/>
        <v>5.5792996057383304E-2</v>
      </c>
      <c r="J538" s="10">
        <f t="shared" si="76"/>
        <v>0.11059340383468808</v>
      </c>
      <c r="K538" s="10">
        <f t="shared" si="76"/>
        <v>0.10503010911162303</v>
      </c>
      <c r="L538" s="10">
        <f t="shared" si="76"/>
        <v>0.13908521220908843</v>
      </c>
      <c r="M538" s="10">
        <f t="shared" si="76"/>
        <v>0.14231937650071425</v>
      </c>
      <c r="N538" s="10">
        <f>N536/M536-1</f>
        <v>-0.12086280032355745</v>
      </c>
      <c r="O538" s="10">
        <f>O536/N536-1</f>
        <v>-1.7191877528883959E-2</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t="str">
        <f t="shared" si="77"/>
        <v/>
      </c>
      <c r="C541" s="7" t="str">
        <f t="shared" si="77"/>
        <v/>
      </c>
      <c r="D541" s="7" t="str">
        <f t="shared" si="77"/>
        <v/>
      </c>
      <c r="E541" s="7" t="str">
        <f t="shared" si="77"/>
        <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t="str">
        <f t="shared" si="77"/>
        <v/>
      </c>
      <c r="C542" s="7" t="str">
        <f t="shared" si="77"/>
        <v/>
      </c>
      <c r="D542" s="7" t="str">
        <f t="shared" si="77"/>
        <v/>
      </c>
      <c r="E542" s="7" t="str">
        <f t="shared" si="77"/>
        <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t="str">
        <f t="shared" si="77"/>
        <v/>
      </c>
      <c r="C543" s="18" t="str">
        <f t="shared" si="77"/>
        <v/>
      </c>
      <c r="D543" s="18" t="str">
        <f t="shared" si="77"/>
        <v/>
      </c>
      <c r="E543" s="18" t="str">
        <f t="shared" si="77"/>
        <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t="e">
        <f t="shared" ref="B545:O545" si="79">+B544/(B$465+B$472)</f>
        <v>#DIV/0!</v>
      </c>
      <c r="C545" s="22" t="e">
        <f t="shared" si="79"/>
        <v>#DIV/0!</v>
      </c>
      <c r="D545" s="22" t="e">
        <f t="shared" si="79"/>
        <v>#DIV/0!</v>
      </c>
      <c r="E545" s="22" t="e">
        <f t="shared" si="79"/>
        <v>#DIV/0!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t="str">
        <f t="shared" ref="B547:O551" si="80">IFERROR(B507+B468-B532-B540,"")</f>
        <v/>
      </c>
      <c r="C547" s="16" t="str">
        <f t="shared" si="80"/>
        <v/>
      </c>
      <c r="D547" s="16" t="str">
        <f t="shared" si="80"/>
        <v/>
      </c>
      <c r="E547" s="16" t="str">
        <f t="shared" si="80"/>
        <v/>
      </c>
      <c r="F547" s="16">
        <f t="shared" si="80"/>
        <v>11443</v>
      </c>
      <c r="G547" s="16">
        <f t="shared" si="80"/>
        <v>25023</v>
      </c>
      <c r="H547" s="16">
        <f t="shared" si="80"/>
        <v>36239</v>
      </c>
      <c r="I547" s="16">
        <f t="shared" si="80"/>
        <v>30401</v>
      </c>
      <c r="J547" s="16">
        <f t="shared" si="80"/>
        <v>54613</v>
      </c>
      <c r="K547" s="16">
        <f t="shared" si="80"/>
        <v>34451</v>
      </c>
      <c r="L547" s="16">
        <f t="shared" si="80"/>
        <v>61811</v>
      </c>
      <c r="M547" s="16">
        <f t="shared" si="80"/>
        <v>52003</v>
      </c>
      <c r="N547" s="16">
        <f t="shared" si="80"/>
        <v>62971</v>
      </c>
      <c r="O547" s="16">
        <f t="shared" si="80"/>
        <v>83465</v>
      </c>
      <c r="P547" s="6"/>
      <c r="Q547" s="9" t="s">
        <v>12</v>
      </c>
    </row>
    <row r="548" spans="1:17" x14ac:dyDescent="0.25">
      <c r="B548" s="7" t="str">
        <f t="shared" si="80"/>
        <v/>
      </c>
      <c r="C548" s="7" t="str">
        <f t="shared" si="80"/>
        <v/>
      </c>
      <c r="D548" s="7" t="str">
        <f t="shared" si="80"/>
        <v/>
      </c>
      <c r="E548" s="7" t="str">
        <f t="shared" si="80"/>
        <v/>
      </c>
      <c r="F548" s="7">
        <f t="shared" si="80"/>
        <v>17844</v>
      </c>
      <c r="G548" s="7">
        <f t="shared" si="80"/>
        <v>30039</v>
      </c>
      <c r="H548" s="7">
        <f t="shared" si="80"/>
        <v>46245</v>
      </c>
      <c r="I548" s="7">
        <f t="shared" si="80"/>
        <v>35373</v>
      </c>
      <c r="J548" s="7">
        <f t="shared" si="80"/>
        <v>50864</v>
      </c>
      <c r="K548" s="7">
        <f t="shared" si="80"/>
        <v>28600</v>
      </c>
      <c r="L548" s="7">
        <f t="shared" si="80"/>
        <v>50675</v>
      </c>
      <c r="M548" s="7">
        <f t="shared" si="80"/>
        <v>32183</v>
      </c>
      <c r="N548" s="7">
        <f t="shared" si="80"/>
        <v>24645</v>
      </c>
      <c r="O548" s="7">
        <f t="shared" si="80"/>
        <v>352912</v>
      </c>
      <c r="P548" s="6"/>
      <c r="Q548" s="9" t="s">
        <v>13</v>
      </c>
    </row>
    <row r="549" spans="1:17" x14ac:dyDescent="0.25">
      <c r="B549" s="7" t="str">
        <f t="shared" si="80"/>
        <v/>
      </c>
      <c r="C549" s="7" t="str">
        <f t="shared" si="80"/>
        <v/>
      </c>
      <c r="D549" s="7" t="str">
        <f t="shared" si="80"/>
        <v/>
      </c>
      <c r="E549" s="7" t="str">
        <f t="shared" si="80"/>
        <v/>
      </c>
      <c r="F549" s="7">
        <f t="shared" si="80"/>
        <v>17108</v>
      </c>
      <c r="G549" s="7">
        <f t="shared" si="80"/>
        <v>34682</v>
      </c>
      <c r="H549" s="7">
        <f t="shared" si="80"/>
        <v>29060</v>
      </c>
      <c r="I549" s="7">
        <f t="shared" si="80"/>
        <v>35008</v>
      </c>
      <c r="J549" s="7">
        <f t="shared" si="80"/>
        <v>72121</v>
      </c>
      <c r="K549" s="7">
        <f t="shared" si="80"/>
        <v>65414</v>
      </c>
      <c r="L549" s="7">
        <f t="shared" si="80"/>
        <v>89203</v>
      </c>
      <c r="M549" s="7">
        <f t="shared" si="80"/>
        <v>107818</v>
      </c>
      <c r="N549" s="7">
        <f t="shared" si="80"/>
        <v>77363</v>
      </c>
      <c r="O549" s="7" t="str">
        <f t="shared" si="80"/>
        <v/>
      </c>
      <c r="P549" s="6"/>
      <c r="Q549" s="9" t="s">
        <v>14</v>
      </c>
    </row>
    <row r="550" spans="1:17" x14ac:dyDescent="0.25">
      <c r="B550" s="18" t="str">
        <f t="shared" si="80"/>
        <v/>
      </c>
      <c r="C550" s="18" t="str">
        <f t="shared" si="80"/>
        <v/>
      </c>
      <c r="D550" s="18" t="str">
        <f t="shared" si="80"/>
        <v/>
      </c>
      <c r="E550" s="18" t="str">
        <f t="shared" si="80"/>
        <v/>
      </c>
      <c r="F550" s="18">
        <f t="shared" si="80"/>
        <v>-12786.499999999985</v>
      </c>
      <c r="G550" s="18">
        <f t="shared" si="80"/>
        <v>-40.94999999999709</v>
      </c>
      <c r="H550" s="18">
        <f t="shared" si="80"/>
        <v>14992</v>
      </c>
      <c r="I550" s="18">
        <f t="shared" si="80"/>
        <v>32978</v>
      </c>
      <c r="J550" s="18">
        <f t="shared" si="80"/>
        <v>27246.720000000016</v>
      </c>
      <c r="K550" s="18">
        <f t="shared" si="80"/>
        <v>40296.1</v>
      </c>
      <c r="L550" s="18">
        <f t="shared" si="80"/>
        <v>35592.310000000027</v>
      </c>
      <c r="M550" s="18">
        <f t="shared" si="80"/>
        <v>74330.819999999963</v>
      </c>
      <c r="N550" s="18">
        <f t="shared" si="80"/>
        <v>83864.719999999972</v>
      </c>
      <c r="O550" s="18" t="str">
        <f t="shared" si="80"/>
        <v/>
      </c>
      <c r="P550" s="6"/>
      <c r="Q550" s="9" t="s">
        <v>19</v>
      </c>
    </row>
    <row r="551" spans="1:17" x14ac:dyDescent="0.25">
      <c r="B551" s="25">
        <f t="shared" si="80"/>
        <v>0</v>
      </c>
      <c r="C551" s="18">
        <f t="shared" si="80"/>
        <v>0</v>
      </c>
      <c r="D551" s="18">
        <f t="shared" si="80"/>
        <v>0</v>
      </c>
      <c r="E551" s="18">
        <f t="shared" si="80"/>
        <v>0</v>
      </c>
      <c r="F551" s="18">
        <f t="shared" si="80"/>
        <v>33608.500000000029</v>
      </c>
      <c r="G551" s="18">
        <f t="shared" si="80"/>
        <v>89703.049999999901</v>
      </c>
      <c r="H551" s="18">
        <f t="shared" si="80"/>
        <v>126536</v>
      </c>
      <c r="I551" s="18">
        <f t="shared" si="80"/>
        <v>133760</v>
      </c>
      <c r="J551" s="18">
        <f t="shared" si="80"/>
        <v>204844.71999999997</v>
      </c>
      <c r="K551" s="18">
        <f t="shared" si="80"/>
        <v>168761.10000000003</v>
      </c>
      <c r="L551" s="18">
        <f t="shared" si="80"/>
        <v>237281.30999999994</v>
      </c>
      <c r="M551" s="18">
        <f t="shared" si="80"/>
        <v>266334.81999999983</v>
      </c>
      <c r="N551" s="18">
        <f t="shared" si="80"/>
        <v>248843.7200000002</v>
      </c>
      <c r="O551" s="18">
        <f t="shared" si="80"/>
        <v>872754</v>
      </c>
      <c r="P551" s="6"/>
      <c r="Q551" s="9" t="s">
        <v>15</v>
      </c>
    </row>
    <row r="552" spans="1:17" x14ac:dyDescent="0.25">
      <c r="B552" s="10" t="e">
        <f t="shared" ref="B552:O552" si="81">+B551/(B$465+B$472)</f>
        <v>#DIV/0!</v>
      </c>
      <c r="C552" s="10" t="e">
        <f t="shared" si="81"/>
        <v>#DIV/0!</v>
      </c>
      <c r="D552" s="10" t="e">
        <f t="shared" si="81"/>
        <v>#DIV/0!</v>
      </c>
      <c r="E552" s="10" t="e">
        <f t="shared" si="81"/>
        <v>#DIV/0!</v>
      </c>
      <c r="F552" s="10">
        <f t="shared" si="81"/>
        <v>3.2750093521232766E-2</v>
      </c>
      <c r="G552" s="10">
        <f t="shared" si="81"/>
        <v>7.9409123787470698E-2</v>
      </c>
      <c r="H552" s="10">
        <f t="shared" si="81"/>
        <v>9.9134213039530364E-2</v>
      </c>
      <c r="I552" s="10">
        <f t="shared" si="81"/>
        <v>9.7726914062271686E-2</v>
      </c>
      <c r="J552" s="10">
        <f t="shared" si="81"/>
        <v>0.11755481046080796</v>
      </c>
      <c r="K552" s="10">
        <f t="shared" si="81"/>
        <v>8.5471318730082776E-2</v>
      </c>
      <c r="L552" s="10">
        <f t="shared" si="81"/>
        <v>0.1050267862638133</v>
      </c>
      <c r="M552" s="10">
        <f t="shared" si="81"/>
        <v>0.10640370901283586</v>
      </c>
      <c r="N552" s="10">
        <f t="shared" si="81"/>
        <v>0.1086683614118549</v>
      </c>
      <c r="O552" s="10">
        <f t="shared" si="81"/>
        <v>0.24531741721787292</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f t="shared" si="82"/>
        <v>1.6690584227204375</v>
      </c>
      <c r="H553" s="10">
        <f t="shared" si="82"/>
        <v>0.41060978417121974</v>
      </c>
      <c r="I553" s="10">
        <f t="shared" si="82"/>
        <v>5.7090472276664306E-2</v>
      </c>
      <c r="J553" s="10">
        <f t="shared" si="82"/>
        <v>0.53143480861244008</v>
      </c>
      <c r="K553" s="10">
        <f t="shared" si="82"/>
        <v>-0.17615108654008726</v>
      </c>
      <c r="L553" s="10">
        <f t="shared" si="82"/>
        <v>0.40601898186252572</v>
      </c>
      <c r="M553" s="10">
        <f t="shared" si="82"/>
        <v>0.12244331422479049</v>
      </c>
      <c r="N553" s="10">
        <f>N551/M551-1</f>
        <v>-6.5673350559268373E-2</v>
      </c>
      <c r="O553" s="10">
        <f>O551/N551-1</f>
        <v>2.507237393814878</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t="str">
        <f t="shared" ref="B555:O555" si="83">IFERROR(B547+B593,"")</f>
        <v/>
      </c>
      <c r="C555" s="16" t="str">
        <f t="shared" si="83"/>
        <v/>
      </c>
      <c r="D555" s="16" t="str">
        <f t="shared" si="83"/>
        <v/>
      </c>
      <c r="E555" s="16" t="str">
        <f t="shared" si="83"/>
        <v/>
      </c>
      <c r="F555" s="16">
        <f t="shared" si="83"/>
        <v>29915</v>
      </c>
      <c r="G555" s="16">
        <f t="shared" si="83"/>
        <v>45209</v>
      </c>
      <c r="H555" s="16">
        <f t="shared" si="83"/>
        <v>57233</v>
      </c>
      <c r="I555" s="16">
        <f t="shared" si="83"/>
        <v>48688</v>
      </c>
      <c r="J555" s="16">
        <f t="shared" si="83"/>
        <v>76073</v>
      </c>
      <c r="K555" s="16">
        <f t="shared" si="83"/>
        <v>60753</v>
      </c>
      <c r="L555" s="16">
        <f t="shared" si="83"/>
        <v>93347</v>
      </c>
      <c r="M555" s="16">
        <f t="shared" si="83"/>
        <v>87578</v>
      </c>
      <c r="N555" s="16">
        <f t="shared" si="83"/>
        <v>104079</v>
      </c>
      <c r="O555" s="16">
        <f t="shared" si="83"/>
        <v>123115</v>
      </c>
      <c r="P555" s="6"/>
      <c r="Q555" s="9" t="s">
        <v>12</v>
      </c>
    </row>
    <row r="556" spans="1:17" x14ac:dyDescent="0.25">
      <c r="B556" s="7" t="str">
        <f t="shared" ref="B556:O558" si="84">IFERROR(B548+B594-B593,"")</f>
        <v/>
      </c>
      <c r="C556" s="7" t="str">
        <f t="shared" si="84"/>
        <v/>
      </c>
      <c r="D556" s="7" t="str">
        <f t="shared" si="84"/>
        <v/>
      </c>
      <c r="E556" s="7" t="str">
        <f t="shared" si="84"/>
        <v/>
      </c>
      <c r="F556" s="7">
        <f t="shared" si="84"/>
        <v>36603</v>
      </c>
      <c r="G556" s="7">
        <f t="shared" si="84"/>
        <v>51680</v>
      </c>
      <c r="H556" s="7">
        <f t="shared" si="84"/>
        <v>66825</v>
      </c>
      <c r="I556" s="7">
        <f t="shared" si="84"/>
        <v>53676</v>
      </c>
      <c r="J556" s="7">
        <f t="shared" si="84"/>
        <v>72574</v>
      </c>
      <c r="K556" s="7">
        <f t="shared" si="84"/>
        <v>55882</v>
      </c>
      <c r="L556" s="7">
        <f t="shared" si="84"/>
        <v>82899</v>
      </c>
      <c r="M556" s="7">
        <f t="shared" si="84"/>
        <v>68856</v>
      </c>
      <c r="N556" s="7">
        <f t="shared" si="84"/>
        <v>66536</v>
      </c>
      <c r="O556" s="7">
        <f t="shared" si="84"/>
        <v>392307</v>
      </c>
      <c r="P556" s="6"/>
      <c r="Q556" s="9" t="s">
        <v>13</v>
      </c>
    </row>
    <row r="557" spans="1:17" x14ac:dyDescent="0.25">
      <c r="B557" s="7" t="str">
        <f t="shared" si="84"/>
        <v/>
      </c>
      <c r="C557" s="7" t="str">
        <f t="shared" si="84"/>
        <v/>
      </c>
      <c r="D557" s="7" t="str">
        <f t="shared" si="84"/>
        <v/>
      </c>
      <c r="E557" s="7" t="str">
        <f t="shared" si="84"/>
        <v/>
      </c>
      <c r="F557" s="7">
        <f t="shared" si="84"/>
        <v>36487</v>
      </c>
      <c r="G557" s="7">
        <f t="shared" si="84"/>
        <v>56635</v>
      </c>
      <c r="H557" s="7">
        <f t="shared" si="84"/>
        <v>47998</v>
      </c>
      <c r="I557" s="7">
        <f t="shared" si="84"/>
        <v>54784</v>
      </c>
      <c r="J557" s="7">
        <f t="shared" si="84"/>
        <v>96274</v>
      </c>
      <c r="K557" s="7">
        <f t="shared" si="84"/>
        <v>93318</v>
      </c>
      <c r="L557" s="7">
        <f t="shared" si="84"/>
        <v>122818</v>
      </c>
      <c r="M557" s="7">
        <f t="shared" si="84"/>
        <v>145607</v>
      </c>
      <c r="N557" s="7">
        <f t="shared" si="84"/>
        <v>118997</v>
      </c>
      <c r="O557" s="7" t="str">
        <f t="shared" si="84"/>
        <v/>
      </c>
      <c r="P557" s="6"/>
      <c r="Q557" s="9" t="s">
        <v>14</v>
      </c>
    </row>
    <row r="558" spans="1:17" x14ac:dyDescent="0.25">
      <c r="B558" s="18" t="str">
        <f t="shared" si="84"/>
        <v/>
      </c>
      <c r="C558" s="18" t="str">
        <f t="shared" si="84"/>
        <v/>
      </c>
      <c r="D558" s="18" t="str">
        <f t="shared" si="84"/>
        <v/>
      </c>
      <c r="E558" s="18" t="str">
        <f t="shared" si="84"/>
        <v/>
      </c>
      <c r="F558" s="18">
        <f t="shared" si="84"/>
        <v>6590.6200000000099</v>
      </c>
      <c r="G558" s="18">
        <f t="shared" si="84"/>
        <v>21714.900000000009</v>
      </c>
      <c r="H558" s="18">
        <f t="shared" si="84"/>
        <v>33862</v>
      </c>
      <c r="I558" s="18">
        <f t="shared" si="84"/>
        <v>52256</v>
      </c>
      <c r="J558" s="18">
        <f t="shared" si="84"/>
        <v>54537.23000000001</v>
      </c>
      <c r="K558" s="18">
        <f t="shared" si="84"/>
        <v>71332.929999999993</v>
      </c>
      <c r="L558" s="18">
        <f t="shared" si="84"/>
        <v>70375.550000000017</v>
      </c>
      <c r="M558" s="18">
        <f t="shared" si="84"/>
        <v>112861.76999999996</v>
      </c>
      <c r="N558" s="18">
        <f t="shared" si="84"/>
        <v>124888.78999999998</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f t="shared" si="85"/>
        <v>109595.62000000002</v>
      </c>
      <c r="G559" s="18">
        <f t="shared" si="85"/>
        <v>175238.89999999991</v>
      </c>
      <c r="H559" s="18">
        <f t="shared" si="85"/>
        <v>205918</v>
      </c>
      <c r="I559" s="18">
        <f t="shared" si="85"/>
        <v>209404</v>
      </c>
      <c r="J559" s="18">
        <f t="shared" si="85"/>
        <v>299458.23</v>
      </c>
      <c r="K559" s="18">
        <f t="shared" si="85"/>
        <v>281285.93000000005</v>
      </c>
      <c r="L559" s="18">
        <f t="shared" si="85"/>
        <v>369439.54999999993</v>
      </c>
      <c r="M559" s="18">
        <f t="shared" si="85"/>
        <v>414902.76999999984</v>
      </c>
      <c r="N559" s="18">
        <f t="shared" si="85"/>
        <v>414500.79000000021</v>
      </c>
      <c r="O559" s="18">
        <f t="shared" si="85"/>
        <v>1030844</v>
      </c>
      <c r="P559" s="6"/>
      <c r="Q559" s="9" t="s">
        <v>15</v>
      </c>
    </row>
    <row r="560" spans="1:17" x14ac:dyDescent="0.25">
      <c r="B560" s="10" t="e">
        <f t="shared" ref="B560:O560" si="86">+B559/(B$465+B$472)</f>
        <v>#VALUE!</v>
      </c>
      <c r="C560" s="10" t="e">
        <f t="shared" si="86"/>
        <v>#VALUE!</v>
      </c>
      <c r="D560" s="10" t="e">
        <f t="shared" si="86"/>
        <v>#VALUE!</v>
      </c>
      <c r="E560" s="10" t="e">
        <f t="shared" si="86"/>
        <v>#VALUE!</v>
      </c>
      <c r="F560" s="10">
        <f t="shared" si="86"/>
        <v>0.10679639985472382</v>
      </c>
      <c r="G560" s="10">
        <f t="shared" si="86"/>
        <v>0.15512925705960062</v>
      </c>
      <c r="H560" s="10">
        <f t="shared" si="86"/>
        <v>0.16132577986244243</v>
      </c>
      <c r="I560" s="10">
        <f t="shared" si="86"/>
        <v>0.15299347123426987</v>
      </c>
      <c r="J560" s="10">
        <f t="shared" si="86"/>
        <v>0.17185092917493328</v>
      </c>
      <c r="K560" s="10">
        <f t="shared" si="86"/>
        <v>0.14246102554035112</v>
      </c>
      <c r="L560" s="10">
        <f t="shared" si="86"/>
        <v>0.16352340879797642</v>
      </c>
      <c r="M560" s="10">
        <f t="shared" si="86"/>
        <v>0.1657582497388046</v>
      </c>
      <c r="N560" s="10">
        <f t="shared" si="86"/>
        <v>0.18100967809522925</v>
      </c>
      <c r="O560" s="10">
        <f t="shared" si="86"/>
        <v>0.28975402878078016</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f t="shared" si="87"/>
        <v>0.59895897299545253</v>
      </c>
      <c r="H561" s="10">
        <f t="shared" si="87"/>
        <v>0.17507014709633606</v>
      </c>
      <c r="I561" s="10">
        <f t="shared" si="87"/>
        <v>1.6929068852649998E-2</v>
      </c>
      <c r="J561" s="10">
        <f t="shared" si="87"/>
        <v>0.43005019006322698</v>
      </c>
      <c r="K561" s="10">
        <f t="shared" si="87"/>
        <v>-6.0683922428847348E-2</v>
      </c>
      <c r="L561" s="10">
        <f t="shared" si="87"/>
        <v>0.31339505676661417</v>
      </c>
      <c r="M561" s="10">
        <f t="shared" si="87"/>
        <v>0.1230599701629127</v>
      </c>
      <c r="N561" s="10">
        <f>N559/M559-1</f>
        <v>-9.6885349789210817E-4</v>
      </c>
      <c r="O561" s="10">
        <f>O559/N559-1</f>
        <v>1.486953040547883</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f t="shared" si="88"/>
        <v>4812</v>
      </c>
      <c r="G563" s="16">
        <f t="shared" si="88"/>
        <v>3195</v>
      </c>
      <c r="H563" s="16">
        <f t="shared" si="88"/>
        <v>2140</v>
      </c>
      <c r="I563" s="16">
        <f t="shared" si="88"/>
        <v>1719</v>
      </c>
      <c r="J563" s="16">
        <f t="shared" si="88"/>
        <v>3022</v>
      </c>
      <c r="K563" s="16">
        <f t="shared" si="88"/>
        <v>5819</v>
      </c>
      <c r="L563" s="16">
        <f t="shared" si="88"/>
        <v>6504</v>
      </c>
      <c r="M563" s="16">
        <f t="shared" si="88"/>
        <v>6571</v>
      </c>
      <c r="N563" s="16">
        <f t="shared" si="88"/>
        <v>6679</v>
      </c>
      <c r="O563" s="16">
        <f t="shared" si="88"/>
        <v>5773</v>
      </c>
      <c r="P563" s="6"/>
      <c r="Q563" s="9" t="s">
        <v>12</v>
      </c>
    </row>
    <row r="564" spans="1:17" x14ac:dyDescent="0.25">
      <c r="B564" s="7" t="str">
        <f t="shared" si="88"/>
        <v/>
      </c>
      <c r="C564" s="7" t="str">
        <f t="shared" si="88"/>
        <v/>
      </c>
      <c r="D564" s="7" t="str">
        <f t="shared" si="88"/>
        <v/>
      </c>
      <c r="E564" s="7" t="str">
        <f t="shared" si="88"/>
        <v/>
      </c>
      <c r="F564" s="7">
        <f t="shared" si="88"/>
        <v>4727</v>
      </c>
      <c r="G564" s="7">
        <f t="shared" si="88"/>
        <v>3070</v>
      </c>
      <c r="H564" s="7">
        <f t="shared" si="88"/>
        <v>1900</v>
      </c>
      <c r="I564" s="7">
        <f t="shared" si="88"/>
        <v>1564</v>
      </c>
      <c r="J564" s="7">
        <f t="shared" si="88"/>
        <v>2833</v>
      </c>
      <c r="K564" s="7">
        <f t="shared" si="88"/>
        <v>4430</v>
      </c>
      <c r="L564" s="7">
        <f t="shared" si="88"/>
        <v>4553</v>
      </c>
      <c r="M564" s="7">
        <f t="shared" si="88"/>
        <v>4706</v>
      </c>
      <c r="N564" s="7">
        <f t="shared" si="88"/>
        <v>5105</v>
      </c>
      <c r="O564" s="7">
        <f t="shared" si="88"/>
        <v>3747</v>
      </c>
      <c r="P564" s="6"/>
      <c r="Q564" s="9" t="s">
        <v>13</v>
      </c>
    </row>
    <row r="565" spans="1:17" x14ac:dyDescent="0.25">
      <c r="B565" s="7" t="str">
        <f t="shared" si="88"/>
        <v/>
      </c>
      <c r="C565" s="7" t="str">
        <f t="shared" si="88"/>
        <v/>
      </c>
      <c r="D565" s="7" t="str">
        <f t="shared" si="88"/>
        <v/>
      </c>
      <c r="E565" s="7" t="str">
        <f t="shared" si="88"/>
        <v/>
      </c>
      <c r="F565" s="7">
        <f t="shared" si="88"/>
        <v>3697</v>
      </c>
      <c r="G565" s="7">
        <f t="shared" si="88"/>
        <v>2711</v>
      </c>
      <c r="H565" s="7">
        <f t="shared" si="88"/>
        <v>1780</v>
      </c>
      <c r="I565" s="7">
        <f t="shared" si="88"/>
        <v>1470</v>
      </c>
      <c r="J565" s="7">
        <f t="shared" si="88"/>
        <v>5038</v>
      </c>
      <c r="K565" s="7">
        <f t="shared" si="88"/>
        <v>4446</v>
      </c>
      <c r="L565" s="7">
        <f t="shared" si="88"/>
        <v>4753</v>
      </c>
      <c r="M565" s="7">
        <f t="shared" si="88"/>
        <v>4755</v>
      </c>
      <c r="N565" s="7">
        <f t="shared" si="88"/>
        <v>4809</v>
      </c>
      <c r="O565" s="7" t="str">
        <f t="shared" si="88"/>
        <v/>
      </c>
      <c r="P565" s="6"/>
      <c r="Q565" s="9" t="s">
        <v>14</v>
      </c>
    </row>
    <row r="566" spans="1:17" x14ac:dyDescent="0.25">
      <c r="B566" s="18" t="str">
        <f t="shared" si="88"/>
        <v/>
      </c>
      <c r="C566" s="18" t="str">
        <f t="shared" si="88"/>
        <v/>
      </c>
      <c r="D566" s="18" t="str">
        <f t="shared" si="88"/>
        <v/>
      </c>
      <c r="E566" s="18" t="str">
        <f t="shared" si="88"/>
        <v/>
      </c>
      <c r="F566" s="18">
        <f t="shared" si="88"/>
        <v>3450.98</v>
      </c>
      <c r="G566" s="18">
        <f t="shared" si="88"/>
        <v>2306.7800000000002</v>
      </c>
      <c r="H566" s="18">
        <f t="shared" si="88"/>
        <v>1790</v>
      </c>
      <c r="I566" s="18">
        <f t="shared" si="88"/>
        <v>2179</v>
      </c>
      <c r="J566" s="18">
        <f t="shared" si="88"/>
        <v>4847.2</v>
      </c>
      <c r="K566" s="18">
        <f t="shared" si="88"/>
        <v>4271.28</v>
      </c>
      <c r="L566" s="18">
        <f t="shared" si="88"/>
        <v>4865.45</v>
      </c>
      <c r="M566" s="18">
        <f t="shared" si="88"/>
        <v>4409.49</v>
      </c>
      <c r="N566" s="18">
        <f t="shared" si="88"/>
        <v>4416.8599999999997</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16686.98</v>
      </c>
      <c r="G567" s="18">
        <f t="shared" si="89"/>
        <v>11282.78</v>
      </c>
      <c r="H567" s="18">
        <f t="shared" si="89"/>
        <v>7610</v>
      </c>
      <c r="I567" s="18">
        <f t="shared" si="89"/>
        <v>6932</v>
      </c>
      <c r="J567" s="18">
        <f t="shared" si="89"/>
        <v>15740.2</v>
      </c>
      <c r="K567" s="18">
        <f t="shared" si="89"/>
        <v>18966.28</v>
      </c>
      <c r="L567" s="18">
        <f t="shared" si="89"/>
        <v>20675.45</v>
      </c>
      <c r="M567" s="18">
        <f t="shared" si="89"/>
        <v>20441.489999999998</v>
      </c>
      <c r="N567" s="18">
        <f>IF(N564="",N563*4,IF(N565="",(N564+N563)*2,IF(N566="",((N565+N564+N563)/3)*4,SUM(N563:N566))))</f>
        <v>21009.86</v>
      </c>
      <c r="O567" s="18">
        <f>IF(O564="",O563*4,IF(O565="",(O564+O563)*2,IF(O566="",((O565+O564+O563)/3)*4,SUM(O563:O566))))</f>
        <v>19040</v>
      </c>
      <c r="P567" s="6"/>
      <c r="Q567" s="9" t="s">
        <v>15</v>
      </c>
    </row>
    <row r="568" spans="1:17" x14ac:dyDescent="0.25">
      <c r="B568" s="10" t="e">
        <f t="shared" ref="B568:O568" si="90">+B567/(B$465+B$472)</f>
        <v>#DIV/0!</v>
      </c>
      <c r="C568" s="10" t="e">
        <f t="shared" si="90"/>
        <v>#DIV/0!</v>
      </c>
      <c r="D568" s="10" t="e">
        <f t="shared" si="90"/>
        <v>#DIV/0!</v>
      </c>
      <c r="E568" s="10" t="e">
        <f t="shared" si="90"/>
        <v>#DIV/0!</v>
      </c>
      <c r="F568" s="10">
        <f t="shared" si="90"/>
        <v>1.6260771994791205E-2</v>
      </c>
      <c r="G568" s="10">
        <f t="shared" si="90"/>
        <v>9.9880179513048856E-3</v>
      </c>
      <c r="H568" s="10">
        <f t="shared" si="90"/>
        <v>5.9620294716983789E-3</v>
      </c>
      <c r="I568" s="10">
        <f t="shared" si="90"/>
        <v>5.0646154925214366E-3</v>
      </c>
      <c r="J568" s="10">
        <f t="shared" si="90"/>
        <v>9.0328724490199679E-3</v>
      </c>
      <c r="K568" s="10">
        <f t="shared" si="90"/>
        <v>9.6057264559427126E-3</v>
      </c>
      <c r="L568" s="10">
        <f t="shared" si="90"/>
        <v>9.151483814962752E-3</v>
      </c>
      <c r="M568" s="10">
        <f t="shared" si="90"/>
        <v>8.1666015496914563E-3</v>
      </c>
      <c r="N568" s="10">
        <f t="shared" si="90"/>
        <v>9.1748630815054206E-3</v>
      </c>
      <c r="O568" s="10">
        <f t="shared" si="90"/>
        <v>5.351844418734604E-3</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t="str">
        <f t="shared" ref="B570:O573" si="91">IFERROR(B547-B563,"")</f>
        <v/>
      </c>
      <c r="C570" s="16" t="str">
        <f t="shared" si="91"/>
        <v/>
      </c>
      <c r="D570" s="16" t="str">
        <f t="shared" si="91"/>
        <v/>
      </c>
      <c r="E570" s="16" t="str">
        <f t="shared" si="91"/>
        <v/>
      </c>
      <c r="F570" s="16">
        <f t="shared" si="91"/>
        <v>6631</v>
      </c>
      <c r="G570" s="16">
        <f t="shared" si="91"/>
        <v>21828</v>
      </c>
      <c r="H570" s="16">
        <f t="shared" si="91"/>
        <v>34099</v>
      </c>
      <c r="I570" s="16">
        <f t="shared" si="91"/>
        <v>28682</v>
      </c>
      <c r="J570" s="16">
        <f t="shared" si="91"/>
        <v>51591</v>
      </c>
      <c r="K570" s="16">
        <f t="shared" si="91"/>
        <v>28632</v>
      </c>
      <c r="L570" s="16">
        <f t="shared" si="91"/>
        <v>55307</v>
      </c>
      <c r="M570" s="16">
        <f t="shared" si="91"/>
        <v>45432</v>
      </c>
      <c r="N570" s="16">
        <f t="shared" si="91"/>
        <v>56292</v>
      </c>
      <c r="O570" s="16">
        <f t="shared" si="91"/>
        <v>77692</v>
      </c>
      <c r="P570" s="6"/>
      <c r="Q570" s="9" t="s">
        <v>12</v>
      </c>
    </row>
    <row r="571" spans="1:17" x14ac:dyDescent="0.25">
      <c r="B571" s="7" t="str">
        <f t="shared" si="91"/>
        <v/>
      </c>
      <c r="C571" s="7" t="str">
        <f t="shared" si="91"/>
        <v/>
      </c>
      <c r="D571" s="7" t="str">
        <f t="shared" si="91"/>
        <v/>
      </c>
      <c r="E571" s="7" t="str">
        <f t="shared" si="91"/>
        <v/>
      </c>
      <c r="F571" s="7">
        <f t="shared" si="91"/>
        <v>13117</v>
      </c>
      <c r="G571" s="7">
        <f t="shared" si="91"/>
        <v>26969</v>
      </c>
      <c r="H571" s="7">
        <f t="shared" si="91"/>
        <v>44345</v>
      </c>
      <c r="I571" s="7">
        <f t="shared" si="91"/>
        <v>33809</v>
      </c>
      <c r="J571" s="7">
        <f t="shared" si="91"/>
        <v>48031</v>
      </c>
      <c r="K571" s="7">
        <f t="shared" si="91"/>
        <v>24170</v>
      </c>
      <c r="L571" s="7">
        <f t="shared" si="91"/>
        <v>46122</v>
      </c>
      <c r="M571" s="7">
        <f t="shared" si="91"/>
        <v>27477</v>
      </c>
      <c r="N571" s="7">
        <f t="shared" si="91"/>
        <v>19540</v>
      </c>
      <c r="O571" s="7">
        <f t="shared" si="91"/>
        <v>349165</v>
      </c>
      <c r="P571" s="6"/>
      <c r="Q571" s="9" t="s">
        <v>13</v>
      </c>
    </row>
    <row r="572" spans="1:17" x14ac:dyDescent="0.25">
      <c r="B572" s="7" t="str">
        <f t="shared" si="91"/>
        <v/>
      </c>
      <c r="C572" s="7" t="str">
        <f t="shared" si="91"/>
        <v/>
      </c>
      <c r="D572" s="7" t="str">
        <f t="shared" si="91"/>
        <v/>
      </c>
      <c r="E572" s="7" t="str">
        <f t="shared" si="91"/>
        <v/>
      </c>
      <c r="F572" s="7">
        <f t="shared" si="91"/>
        <v>13411</v>
      </c>
      <c r="G572" s="7">
        <f t="shared" si="91"/>
        <v>31971</v>
      </c>
      <c r="H572" s="7">
        <f t="shared" si="91"/>
        <v>27280</v>
      </c>
      <c r="I572" s="7">
        <f t="shared" si="91"/>
        <v>33538</v>
      </c>
      <c r="J572" s="7">
        <f t="shared" si="91"/>
        <v>67083</v>
      </c>
      <c r="K572" s="7">
        <f t="shared" si="91"/>
        <v>60968</v>
      </c>
      <c r="L572" s="7">
        <f t="shared" si="91"/>
        <v>84450</v>
      </c>
      <c r="M572" s="7">
        <f t="shared" si="91"/>
        <v>103063</v>
      </c>
      <c r="N572" s="7">
        <f t="shared" si="91"/>
        <v>72554</v>
      </c>
      <c r="O572" s="7" t="str">
        <f t="shared" si="91"/>
        <v/>
      </c>
      <c r="P572" s="6"/>
      <c r="Q572" s="9" t="s">
        <v>14</v>
      </c>
    </row>
    <row r="573" spans="1:17" x14ac:dyDescent="0.25">
      <c r="B573" s="7" t="str">
        <f t="shared" si="91"/>
        <v/>
      </c>
      <c r="C573" s="18" t="str">
        <f t="shared" si="91"/>
        <v/>
      </c>
      <c r="D573" s="18" t="str">
        <f t="shared" si="91"/>
        <v/>
      </c>
      <c r="E573" s="18" t="str">
        <f t="shared" si="91"/>
        <v/>
      </c>
      <c r="F573" s="18">
        <f t="shared" si="91"/>
        <v>-16237.479999999985</v>
      </c>
      <c r="G573" s="18">
        <f t="shared" si="91"/>
        <v>-2347.7299999999973</v>
      </c>
      <c r="H573" s="18">
        <f t="shared" si="91"/>
        <v>13202</v>
      </c>
      <c r="I573" s="18">
        <f t="shared" si="91"/>
        <v>30799</v>
      </c>
      <c r="J573" s="18">
        <f t="shared" si="91"/>
        <v>22399.520000000015</v>
      </c>
      <c r="K573" s="18">
        <f t="shared" si="91"/>
        <v>36024.82</v>
      </c>
      <c r="L573" s="18">
        <f t="shared" si="91"/>
        <v>30726.860000000026</v>
      </c>
      <c r="M573" s="18">
        <f t="shared" si="91"/>
        <v>69921.329999999958</v>
      </c>
      <c r="N573" s="18">
        <f t="shared" si="91"/>
        <v>79447.859999999971</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16921.52000000003</v>
      </c>
      <c r="G574" s="18">
        <f t="shared" si="92"/>
        <v>78420.269999999902</v>
      </c>
      <c r="H574" s="18">
        <f t="shared" si="92"/>
        <v>118926</v>
      </c>
      <c r="I574" s="18">
        <f t="shared" si="92"/>
        <v>126828</v>
      </c>
      <c r="J574" s="18">
        <f t="shared" si="92"/>
        <v>189104.51999999996</v>
      </c>
      <c r="K574" s="18">
        <f t="shared" si="92"/>
        <v>149794.82000000004</v>
      </c>
      <c r="L574" s="18">
        <f t="shared" si="92"/>
        <v>216605.85999999993</v>
      </c>
      <c r="M574" s="18">
        <f t="shared" si="92"/>
        <v>245893.32999999984</v>
      </c>
      <c r="N574" s="18">
        <f>IFERROR(N551-N567,"")</f>
        <v>227833.86000000022</v>
      </c>
      <c r="O574" s="18">
        <f>IFERROR(O551-O567,"")</f>
        <v>853714</v>
      </c>
      <c r="P574" s="6"/>
      <c r="Q574" s="9" t="s">
        <v>15</v>
      </c>
    </row>
    <row r="575" spans="1:17" x14ac:dyDescent="0.25">
      <c r="B575" s="10" t="e">
        <f t="shared" ref="B575:O575" si="93">+B574/(B$465+B$472)</f>
        <v>#DIV/0!</v>
      </c>
      <c r="C575" s="10" t="e">
        <f t="shared" si="93"/>
        <v>#DIV/0!</v>
      </c>
      <c r="D575" s="10" t="e">
        <f t="shared" si="93"/>
        <v>#DIV/0!</v>
      </c>
      <c r="E575" s="10" t="e">
        <f t="shared" si="93"/>
        <v>#DIV/0!</v>
      </c>
      <c r="F575" s="10">
        <f t="shared" si="93"/>
        <v>1.6489321526441558E-2</v>
      </c>
      <c r="G575" s="10">
        <f t="shared" si="93"/>
        <v>6.9421105836165814E-2</v>
      </c>
      <c r="H575" s="10">
        <f t="shared" si="93"/>
        <v>9.3172183567831995E-2</v>
      </c>
      <c r="I575" s="10">
        <f t="shared" si="93"/>
        <v>9.2662298569750251E-2</v>
      </c>
      <c r="J575" s="10">
        <f t="shared" si="93"/>
        <v>0.10852193801178799</v>
      </c>
      <c r="K575" s="10">
        <f t="shared" si="93"/>
        <v>7.5865592274140053E-2</v>
      </c>
      <c r="L575" s="10">
        <f t="shared" si="93"/>
        <v>9.587530244885055E-2</v>
      </c>
      <c r="M575" s="10">
        <f t="shared" si="93"/>
        <v>9.8237107463144402E-2</v>
      </c>
      <c r="N575" s="10">
        <f t="shared" si="93"/>
        <v>9.9493498330349484E-2</v>
      </c>
      <c r="O575" s="10">
        <f t="shared" si="93"/>
        <v>0.2399655727991383</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f t="shared" si="94"/>
        <v>4032</v>
      </c>
      <c r="G577" s="16">
        <f t="shared" si="94"/>
        <v>5507</v>
      </c>
      <c r="H577" s="16">
        <f t="shared" si="94"/>
        <v>7496</v>
      </c>
      <c r="I577" s="16">
        <f t="shared" si="94"/>
        <v>5683</v>
      </c>
      <c r="J577" s="16">
        <f t="shared" si="94"/>
        <v>11247</v>
      </c>
      <c r="K577" s="16">
        <f t="shared" si="94"/>
        <v>4838</v>
      </c>
      <c r="L577" s="16">
        <f t="shared" si="94"/>
        <v>11276</v>
      </c>
      <c r="M577" s="16">
        <f t="shared" si="94"/>
        <v>8283</v>
      </c>
      <c r="N577" s="16">
        <f t="shared" si="94"/>
        <v>10609</v>
      </c>
      <c r="O577" s="16">
        <f t="shared" si="94"/>
        <v>15608</v>
      </c>
      <c r="P577" s="6"/>
      <c r="Q577" s="9" t="s">
        <v>12</v>
      </c>
    </row>
    <row r="578" spans="1:17" x14ac:dyDescent="0.25">
      <c r="B578" s="7" t="str">
        <f t="shared" si="94"/>
        <v/>
      </c>
      <c r="C578" s="7" t="str">
        <f t="shared" si="94"/>
        <v/>
      </c>
      <c r="D578" s="7" t="str">
        <f t="shared" si="94"/>
        <v/>
      </c>
      <c r="E578" s="7" t="str">
        <f t="shared" si="94"/>
        <v/>
      </c>
      <c r="F578" s="7">
        <f t="shared" si="94"/>
        <v>55</v>
      </c>
      <c r="G578" s="7">
        <f t="shared" si="94"/>
        <v>7173</v>
      </c>
      <c r="H578" s="7">
        <f t="shared" si="94"/>
        <v>8907</v>
      </c>
      <c r="I578" s="7">
        <f t="shared" si="94"/>
        <v>7250</v>
      </c>
      <c r="J578" s="7">
        <f t="shared" si="94"/>
        <v>9739</v>
      </c>
      <c r="K578" s="7">
        <f t="shared" si="94"/>
        <v>3394</v>
      </c>
      <c r="L578" s="7">
        <f t="shared" si="94"/>
        <v>8458</v>
      </c>
      <c r="M578" s="7">
        <f t="shared" si="94"/>
        <v>4396</v>
      </c>
      <c r="N578" s="7">
        <f t="shared" si="94"/>
        <v>3709</v>
      </c>
      <c r="O578" s="7">
        <f t="shared" si="94"/>
        <v>72361</v>
      </c>
      <c r="P578" s="6"/>
      <c r="Q578" s="9" t="s">
        <v>13</v>
      </c>
    </row>
    <row r="579" spans="1:17" x14ac:dyDescent="0.25">
      <c r="B579" s="7" t="str">
        <f t="shared" si="94"/>
        <v/>
      </c>
      <c r="C579" s="7" t="str">
        <f t="shared" si="94"/>
        <v/>
      </c>
      <c r="D579" s="7" t="str">
        <f t="shared" si="94"/>
        <v/>
      </c>
      <c r="E579" s="7" t="str">
        <f t="shared" si="94"/>
        <v/>
      </c>
      <c r="F579" s="7">
        <f t="shared" si="94"/>
        <v>4314</v>
      </c>
      <c r="G579" s="7">
        <f t="shared" si="94"/>
        <v>4940</v>
      </c>
      <c r="H579" s="7">
        <f t="shared" si="94"/>
        <v>5321</v>
      </c>
      <c r="I579" s="7">
        <f t="shared" si="94"/>
        <v>6748</v>
      </c>
      <c r="J579" s="7">
        <f t="shared" si="94"/>
        <v>13923</v>
      </c>
      <c r="K579" s="7">
        <f t="shared" si="94"/>
        <v>10422</v>
      </c>
      <c r="L579" s="7">
        <f t="shared" si="94"/>
        <v>14808</v>
      </c>
      <c r="M579" s="7">
        <f t="shared" si="94"/>
        <v>19745</v>
      </c>
      <c r="N579" s="7">
        <f t="shared" si="94"/>
        <v>13694</v>
      </c>
      <c r="O579" s="7" t="str">
        <f t="shared" si="94"/>
        <v/>
      </c>
      <c r="P579" s="6"/>
      <c r="Q579" s="9" t="s">
        <v>14</v>
      </c>
    </row>
    <row r="580" spans="1:17" x14ac:dyDescent="0.25">
      <c r="B580" s="18" t="str">
        <f t="shared" si="94"/>
        <v/>
      </c>
      <c r="C580" s="18" t="str">
        <f t="shared" si="94"/>
        <v/>
      </c>
      <c r="D580" s="18" t="str">
        <f t="shared" si="94"/>
        <v/>
      </c>
      <c r="E580" s="18" t="str">
        <f t="shared" si="94"/>
        <v/>
      </c>
      <c r="F580" s="18">
        <f t="shared" si="94"/>
        <v>588.58000000000004</v>
      </c>
      <c r="G580" s="18">
        <f t="shared" si="94"/>
        <v>-884.39</v>
      </c>
      <c r="H580" s="18">
        <f t="shared" si="94"/>
        <v>1805</v>
      </c>
      <c r="I580" s="18">
        <f t="shared" si="94"/>
        <v>5509</v>
      </c>
      <c r="J580" s="18">
        <f t="shared" si="94"/>
        <v>730.9</v>
      </c>
      <c r="K580" s="18">
        <f t="shared" si="94"/>
        <v>5457.8</v>
      </c>
      <c r="L580" s="18">
        <f t="shared" si="94"/>
        <v>4946.08</v>
      </c>
      <c r="M580" s="18">
        <f t="shared" si="94"/>
        <v>13046.03</v>
      </c>
      <c r="N580" s="18">
        <f t="shared" si="94"/>
        <v>12969.93</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8989.58</v>
      </c>
      <c r="G581" s="18">
        <f t="shared" si="95"/>
        <v>16735.61</v>
      </c>
      <c r="H581" s="18">
        <f t="shared" si="95"/>
        <v>23529</v>
      </c>
      <c r="I581" s="18">
        <f t="shared" si="95"/>
        <v>25190</v>
      </c>
      <c r="J581" s="18">
        <f t="shared" si="95"/>
        <v>35639.9</v>
      </c>
      <c r="K581" s="18">
        <f t="shared" si="95"/>
        <v>24111.8</v>
      </c>
      <c r="L581" s="18">
        <f t="shared" si="95"/>
        <v>39488.080000000002</v>
      </c>
      <c r="M581" s="18">
        <f t="shared" si="95"/>
        <v>45470.03</v>
      </c>
      <c r="N581" s="18">
        <f>IF(N578="",N577*4,IF(N579="",(N578+N577)*2,IF(N580="",((N579+N578+N577)/3)*4,SUM(N577:N580))))</f>
        <v>40981.93</v>
      </c>
      <c r="O581" s="18">
        <f>IF(O578="",O577*4,IF(O579="",(O578+O577)*2,IF(O580="",((O579+O578+O577)/3)*4,SUM(O577:O580))))</f>
        <v>175938</v>
      </c>
      <c r="P581" s="6"/>
      <c r="Q581" s="9" t="s">
        <v>15</v>
      </c>
    </row>
    <row r="582" spans="1:17" x14ac:dyDescent="0.25">
      <c r="B582" s="10" t="e">
        <f t="shared" ref="B582:M582" si="96">+B581/B$574</f>
        <v>#DIV/0!</v>
      </c>
      <c r="C582" s="10" t="e">
        <f t="shared" si="96"/>
        <v>#DIV/0!</v>
      </c>
      <c r="D582" s="10" t="e">
        <f t="shared" si="96"/>
        <v>#DIV/0!</v>
      </c>
      <c r="E582" s="10" t="e">
        <f t="shared" si="96"/>
        <v>#DIV/0!</v>
      </c>
      <c r="F582" s="10">
        <f t="shared" si="96"/>
        <v>0.5312513296677831</v>
      </c>
      <c r="G582" s="10">
        <f t="shared" si="96"/>
        <v>0.2134092371780921</v>
      </c>
      <c r="H582" s="10">
        <f t="shared" si="96"/>
        <v>0.19784571918672114</v>
      </c>
      <c r="I582" s="10">
        <f t="shared" si="96"/>
        <v>0.19861544769293846</v>
      </c>
      <c r="J582" s="10">
        <f t="shared" si="96"/>
        <v>0.18846667440841716</v>
      </c>
      <c r="K582" s="10">
        <f t="shared" si="96"/>
        <v>0.16096551269262846</v>
      </c>
      <c r="L582" s="10">
        <f t="shared" si="96"/>
        <v>0.18230383979454673</v>
      </c>
      <c r="M582" s="10">
        <f t="shared" si="96"/>
        <v>0.18491770394910684</v>
      </c>
      <c r="N582" s="10">
        <f>+N581/N$574</f>
        <v>0.17987638009556595</v>
      </c>
      <c r="O582" s="10">
        <f>+O581/O$574</f>
        <v>0.2060854103364827</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f t="shared" si="97"/>
        <v>2893</v>
      </c>
      <c r="G584" s="16">
        <f t="shared" si="97"/>
        <v>16332</v>
      </c>
      <c r="H584" s="16">
        <f t="shared" si="97"/>
        <v>26499</v>
      </c>
      <c r="I584" s="16">
        <f t="shared" si="97"/>
        <v>22968</v>
      </c>
      <c r="J584" s="16">
        <f t="shared" si="97"/>
        <v>40266</v>
      </c>
      <c r="K584" s="16">
        <f t="shared" si="97"/>
        <v>23711</v>
      </c>
      <c r="L584" s="16">
        <f t="shared" si="97"/>
        <v>43829</v>
      </c>
      <c r="M584" s="16">
        <f t="shared" si="97"/>
        <v>37028</v>
      </c>
      <c r="N584" s="16">
        <f t="shared" si="97"/>
        <v>45543</v>
      </c>
      <c r="O584" s="16">
        <f t="shared" si="97"/>
        <v>61812</v>
      </c>
      <c r="P584" s="6"/>
      <c r="Q584" s="9" t="s">
        <v>12</v>
      </c>
    </row>
    <row r="585" spans="1:17" x14ac:dyDescent="0.25">
      <c r="B585" s="7" t="str">
        <f t="shared" si="97"/>
        <v/>
      </c>
      <c r="C585" s="7" t="str">
        <f t="shared" si="97"/>
        <v/>
      </c>
      <c r="D585" s="7" t="str">
        <f t="shared" si="97"/>
        <v/>
      </c>
      <c r="E585" s="7" t="str">
        <f t="shared" si="97"/>
        <v/>
      </c>
      <c r="F585" s="7">
        <f t="shared" si="97"/>
        <v>12714</v>
      </c>
      <c r="G585" s="7">
        <f t="shared" si="97"/>
        <v>19340</v>
      </c>
      <c r="H585" s="7">
        <f t="shared" si="97"/>
        <v>34737</v>
      </c>
      <c r="I585" s="7">
        <f t="shared" si="97"/>
        <v>26504</v>
      </c>
      <c r="J585" s="7">
        <f t="shared" si="97"/>
        <v>38187</v>
      </c>
      <c r="K585" s="7">
        <f t="shared" si="97"/>
        <v>20690</v>
      </c>
      <c r="L585" s="7">
        <f t="shared" si="97"/>
        <v>37497</v>
      </c>
      <c r="M585" s="7">
        <f t="shared" si="97"/>
        <v>22978</v>
      </c>
      <c r="N585" s="7">
        <f t="shared" si="97"/>
        <v>15798</v>
      </c>
      <c r="O585" s="7">
        <f t="shared" si="97"/>
        <v>275703</v>
      </c>
      <c r="P585" s="6"/>
      <c r="Q585" s="9" t="s">
        <v>13</v>
      </c>
    </row>
    <row r="586" spans="1:17" x14ac:dyDescent="0.25">
      <c r="B586" s="7" t="str">
        <f t="shared" si="97"/>
        <v/>
      </c>
      <c r="C586" s="7" t="str">
        <f t="shared" si="97"/>
        <v/>
      </c>
      <c r="D586" s="7" t="str">
        <f t="shared" si="97"/>
        <v/>
      </c>
      <c r="E586" s="7" t="str">
        <f t="shared" si="97"/>
        <v/>
      </c>
      <c r="F586" s="7">
        <f t="shared" si="97"/>
        <v>9222</v>
      </c>
      <c r="G586" s="7">
        <f t="shared" si="97"/>
        <v>26582</v>
      </c>
      <c r="H586" s="7">
        <f t="shared" si="97"/>
        <v>21758</v>
      </c>
      <c r="I586" s="7">
        <f t="shared" si="97"/>
        <v>26754</v>
      </c>
      <c r="J586" s="7">
        <f t="shared" si="97"/>
        <v>53045</v>
      </c>
      <c r="K586" s="7">
        <f t="shared" si="97"/>
        <v>50400</v>
      </c>
      <c r="L586" s="7">
        <f t="shared" si="97"/>
        <v>69446</v>
      </c>
      <c r="M586" s="7">
        <f t="shared" si="97"/>
        <v>83071</v>
      </c>
      <c r="N586" s="7">
        <f t="shared" si="97"/>
        <v>58680</v>
      </c>
      <c r="O586" s="7" t="str">
        <f t="shared" si="97"/>
        <v/>
      </c>
      <c r="P586" s="6"/>
      <c r="Q586" s="9" t="s">
        <v>14</v>
      </c>
    </row>
    <row r="587" spans="1:17" x14ac:dyDescent="0.25">
      <c r="B587" s="7" t="str">
        <f t="shared" si="97"/>
        <v/>
      </c>
      <c r="C587" s="18" t="str">
        <f t="shared" si="97"/>
        <v/>
      </c>
      <c r="D587" s="18" t="str">
        <f t="shared" si="97"/>
        <v/>
      </c>
      <c r="E587" s="18" t="str">
        <f t="shared" si="97"/>
        <v/>
      </c>
      <c r="F587" s="18">
        <f t="shared" si="97"/>
        <v>-15792.06</v>
      </c>
      <c r="G587" s="18">
        <f t="shared" si="97"/>
        <v>-1115.53</v>
      </c>
      <c r="H587" s="18">
        <f t="shared" si="97"/>
        <v>11404</v>
      </c>
      <c r="I587" s="18">
        <f t="shared" si="97"/>
        <v>25266</v>
      </c>
      <c r="J587" s="18">
        <f t="shared" si="97"/>
        <v>21575.89</v>
      </c>
      <c r="K587" s="18">
        <f t="shared" si="97"/>
        <v>30474.79</v>
      </c>
      <c r="L587" s="18">
        <f t="shared" si="97"/>
        <v>25711.77</v>
      </c>
      <c r="M587" s="18">
        <f t="shared" si="97"/>
        <v>56745.42</v>
      </c>
      <c r="N587" s="18">
        <f t="shared" si="97"/>
        <v>66256.759999999995</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9036.94</v>
      </c>
      <c r="G588" s="18">
        <f t="shared" si="98"/>
        <v>61138.47</v>
      </c>
      <c r="H588" s="18">
        <f t="shared" si="98"/>
        <v>94398</v>
      </c>
      <c r="I588" s="18">
        <f t="shared" si="98"/>
        <v>101492</v>
      </c>
      <c r="J588" s="18">
        <f t="shared" si="98"/>
        <v>153073.89000000001</v>
      </c>
      <c r="K588" s="18">
        <f t="shared" si="98"/>
        <v>125275.79000000001</v>
      </c>
      <c r="L588" s="18">
        <f t="shared" si="98"/>
        <v>176483.77</v>
      </c>
      <c r="M588" s="18">
        <f t="shared" si="98"/>
        <v>199822.41999999998</v>
      </c>
      <c r="N588" s="18">
        <f>IF(N585="",N584*4,IF(N586="",(N585+N584)*2,IF(N587="",((N586+N585+N584)/3)*4,SUM(N584:N587))))</f>
        <v>186277.76000000001</v>
      </c>
      <c r="O588" s="18">
        <f>IF(O585="",O584*4,IF(O586="",(O585+O584)*2,IF(O587="",((O586+O585+O584)/3)*4,SUM(O584:O587))))</f>
        <v>675030</v>
      </c>
      <c r="P588" s="6"/>
      <c r="Q588" s="9" t="s">
        <v>15</v>
      </c>
    </row>
    <row r="589" spans="1:17" x14ac:dyDescent="0.25">
      <c r="B589" s="10" t="e">
        <f t="shared" ref="B589:O589" si="99">+B588/(B$465+B$472)</f>
        <v>#DIV/0!</v>
      </c>
      <c r="C589" s="10" t="e">
        <f t="shared" si="99"/>
        <v>#DIV/0!</v>
      </c>
      <c r="D589" s="10" t="e">
        <f t="shared" si="99"/>
        <v>#DIV/0!</v>
      </c>
      <c r="E589" s="10" t="e">
        <f t="shared" si="99"/>
        <v>#DIV/0!</v>
      </c>
      <c r="F589" s="10">
        <f t="shared" si="99"/>
        <v>8.8061243478813091E-3</v>
      </c>
      <c r="G589" s="10">
        <f t="shared" si="99"/>
        <v>5.4122488950003024E-2</v>
      </c>
      <c r="H589" s="10">
        <f t="shared" si="99"/>
        <v>7.3955802637238319E-2</v>
      </c>
      <c r="I589" s="10">
        <f t="shared" si="99"/>
        <v>7.415146502697427E-2</v>
      </c>
      <c r="J589" s="10">
        <f t="shared" si="99"/>
        <v>8.7844939940109612E-2</v>
      </c>
      <c r="K589" s="10">
        <f t="shared" si="99"/>
        <v>6.3447601231876982E-2</v>
      </c>
      <c r="L589" s="10">
        <f t="shared" si="99"/>
        <v>7.8116237603467337E-2</v>
      </c>
      <c r="M589" s="10">
        <f t="shared" si="99"/>
        <v>7.983126889649908E-2</v>
      </c>
      <c r="N589" s="10">
        <f t="shared" si="99"/>
        <v>8.1346231870632515E-2</v>
      </c>
      <c r="O589" s="10">
        <f t="shared" si="99"/>
        <v>0.18974031186861448</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f t="shared" si="100"/>
        <v>5.7653951448167184</v>
      </c>
      <c r="H590" s="10">
        <f t="shared" si="100"/>
        <v>0.54400330920940609</v>
      </c>
      <c r="I590" s="10">
        <f t="shared" si="100"/>
        <v>7.5149897243585562E-2</v>
      </c>
      <c r="J590" s="10">
        <f t="shared" si="100"/>
        <v>0.50823601860245149</v>
      </c>
      <c r="K590" s="10">
        <f t="shared" si="100"/>
        <v>-0.18159922636055048</v>
      </c>
      <c r="L590" s="10">
        <f t="shared" si="100"/>
        <v>0.40876198026769561</v>
      </c>
      <c r="M590" s="10">
        <f t="shared" si="100"/>
        <v>0.13224247192815519</v>
      </c>
      <c r="N590" s="10">
        <f>N588/M588-1</f>
        <v>-6.7783484956292606E-2</v>
      </c>
      <c r="O590" s="10">
        <f>O588/N588-1</f>
        <v>2.6237820338831646</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t="str">
        <f t="shared" ref="B593:O596" si="101">IFERROR(VLOOKUP($B$592,$221:$343,MATCH($Q593&amp;"/"&amp;B$348,$219:$219,0),FALSE),"")</f>
        <v/>
      </c>
      <c r="C593" s="7" t="str">
        <f t="shared" si="101"/>
        <v/>
      </c>
      <c r="D593" s="7" t="str">
        <f t="shared" si="101"/>
        <v/>
      </c>
      <c r="E593" s="7" t="str">
        <f t="shared" si="101"/>
        <v/>
      </c>
      <c r="F593" s="7">
        <f t="shared" si="101"/>
        <v>18472</v>
      </c>
      <c r="G593" s="7">
        <f t="shared" si="101"/>
        <v>20186</v>
      </c>
      <c r="H593" s="7">
        <f t="shared" si="101"/>
        <v>20994</v>
      </c>
      <c r="I593" s="7">
        <f t="shared" si="101"/>
        <v>18287</v>
      </c>
      <c r="J593" s="7">
        <f t="shared" si="101"/>
        <v>21460</v>
      </c>
      <c r="K593" s="7">
        <f t="shared" si="101"/>
        <v>26302</v>
      </c>
      <c r="L593" s="7">
        <f t="shared" si="101"/>
        <v>31536</v>
      </c>
      <c r="M593" s="7">
        <f t="shared" si="101"/>
        <v>35575</v>
      </c>
      <c r="N593" s="8">
        <f t="shared" si="101"/>
        <v>41108</v>
      </c>
      <c r="O593" s="8">
        <f t="shared" si="101"/>
        <v>39650</v>
      </c>
      <c r="P593" s="6"/>
      <c r="Q593" s="9" t="s">
        <v>12</v>
      </c>
    </row>
    <row r="594" spans="2:17" x14ac:dyDescent="0.25">
      <c r="B594" s="7" t="str">
        <f t="shared" si="101"/>
        <v/>
      </c>
      <c r="C594" s="7" t="str">
        <f t="shared" si="101"/>
        <v/>
      </c>
      <c r="D594" s="7" t="str">
        <f t="shared" si="101"/>
        <v/>
      </c>
      <c r="E594" s="7" t="str">
        <f t="shared" si="101"/>
        <v/>
      </c>
      <c r="F594" s="7">
        <f t="shared" si="101"/>
        <v>37231</v>
      </c>
      <c r="G594" s="7">
        <f t="shared" si="101"/>
        <v>41827</v>
      </c>
      <c r="H594" s="7">
        <f t="shared" si="101"/>
        <v>41574</v>
      </c>
      <c r="I594" s="7">
        <f t="shared" si="101"/>
        <v>36590</v>
      </c>
      <c r="J594" s="7">
        <f t="shared" si="101"/>
        <v>43170</v>
      </c>
      <c r="K594" s="7">
        <f t="shared" si="101"/>
        <v>53584</v>
      </c>
      <c r="L594" s="7">
        <f t="shared" si="101"/>
        <v>63760</v>
      </c>
      <c r="M594" s="7">
        <f t="shared" si="101"/>
        <v>72248</v>
      </c>
      <c r="N594" s="8">
        <f t="shared" si="101"/>
        <v>82999</v>
      </c>
      <c r="O594" s="8">
        <f t="shared" si="101"/>
        <v>79045</v>
      </c>
      <c r="P594" s="6"/>
      <c r="Q594" s="9" t="s">
        <v>13</v>
      </c>
    </row>
    <row r="595" spans="2:17" x14ac:dyDescent="0.25">
      <c r="B595" s="7" t="str">
        <f t="shared" si="101"/>
        <v/>
      </c>
      <c r="C595" s="7" t="str">
        <f t="shared" si="101"/>
        <v/>
      </c>
      <c r="D595" s="7" t="str">
        <f t="shared" si="101"/>
        <v/>
      </c>
      <c r="E595" s="7" t="str">
        <f t="shared" si="101"/>
        <v/>
      </c>
      <c r="F595" s="7">
        <f t="shared" si="101"/>
        <v>56610</v>
      </c>
      <c r="G595" s="7">
        <f t="shared" si="101"/>
        <v>63780</v>
      </c>
      <c r="H595" s="7">
        <f t="shared" si="101"/>
        <v>60512</v>
      </c>
      <c r="I595" s="7">
        <f t="shared" si="101"/>
        <v>56366</v>
      </c>
      <c r="J595" s="7">
        <f t="shared" si="101"/>
        <v>67323</v>
      </c>
      <c r="K595" s="7">
        <f t="shared" si="101"/>
        <v>81488</v>
      </c>
      <c r="L595" s="7">
        <f t="shared" si="101"/>
        <v>97375</v>
      </c>
      <c r="M595" s="7">
        <f t="shared" si="101"/>
        <v>110037</v>
      </c>
      <c r="N595" s="8">
        <f t="shared" si="101"/>
        <v>124633</v>
      </c>
      <c r="O595" s="8" t="str">
        <f t="shared" si="101"/>
        <v/>
      </c>
      <c r="P595" s="6"/>
      <c r="Q595" s="9" t="s">
        <v>14</v>
      </c>
    </row>
    <row r="596" spans="2:17" x14ac:dyDescent="0.25">
      <c r="B596" s="7" t="str">
        <f t="shared" si="101"/>
        <v/>
      </c>
      <c r="C596" s="7" t="str">
        <f t="shared" si="101"/>
        <v/>
      </c>
      <c r="D596" s="7" t="str">
        <f t="shared" si="101"/>
        <v/>
      </c>
      <c r="E596" s="7" t="str">
        <f t="shared" si="101"/>
        <v/>
      </c>
      <c r="F596" s="7">
        <f t="shared" si="101"/>
        <v>75987.12</v>
      </c>
      <c r="G596" s="7">
        <f t="shared" si="101"/>
        <v>85535.85</v>
      </c>
      <c r="H596" s="7">
        <f t="shared" si="101"/>
        <v>79382</v>
      </c>
      <c r="I596" s="7">
        <f t="shared" si="101"/>
        <v>75644</v>
      </c>
      <c r="J596" s="7">
        <f t="shared" si="101"/>
        <v>94613.51</v>
      </c>
      <c r="K596" s="7">
        <f t="shared" si="101"/>
        <v>112524.83</v>
      </c>
      <c r="L596" s="7">
        <f t="shared" si="101"/>
        <v>132158.24</v>
      </c>
      <c r="M596" s="7">
        <f t="shared" si="101"/>
        <v>148567.95000000001</v>
      </c>
      <c r="N596" s="8">
        <f>IFERROR(VLOOKUP($B$592,$221:$343,MATCH($Q596&amp;"/"&amp;N$348,$219:$219,0),FALSE),IFERROR((VLOOKUP($B$592,$221:$343,MATCH($Q595&amp;"/"&amp;N$348,$219:$219,0),FALSE)/3)*4,IFERROR(VLOOKUP($B$592,$221:$343,MATCH($Q594&amp;"/"&amp;N$348,$219:$219,0),FALSE)*2,IFERROR(VLOOKUP($B$592,$221:$343,MATCH($Q593&amp;"/"&amp;N$348,$219:$219,0),FALSE)*4,""))))</f>
        <v>165657.07</v>
      </c>
      <c r="O596" s="8">
        <f>IFERROR(VLOOKUP($B$592,$221:$343,MATCH($Q596&amp;"/"&amp;O$348,$219:$219,0),FALSE),IFERROR((VLOOKUP($B$592,$221:$343,MATCH($Q595&amp;"/"&amp;O$348,$219:$219,0),FALSE)/3)*4,IFERROR(VLOOKUP($B$592,$221:$343,MATCH($Q594&amp;"/"&amp;O$348,$219:$219,0),FALSE)*2,IFERROR(VLOOKUP($B$592,$221:$343,MATCH($Q593&amp;"/"&amp;O$348,$219:$219,0),FALSE)*4,""))))</f>
        <v>158090</v>
      </c>
      <c r="P596" s="6"/>
      <c r="Q596" s="9" t="s">
        <v>15</v>
      </c>
    </row>
    <row r="597" spans="2:17" x14ac:dyDescent="0.25">
      <c r="B597" s="10" t="e">
        <f t="shared" ref="B597:O597" si="102">B596/(B$465+B472)</f>
        <v>#VALUE!</v>
      </c>
      <c r="C597" s="10" t="e">
        <f t="shared" si="102"/>
        <v>#VALUE!</v>
      </c>
      <c r="D597" s="10" t="e">
        <f t="shared" si="102"/>
        <v>#VALUE!</v>
      </c>
      <c r="E597" s="10" t="e">
        <f t="shared" si="102"/>
        <v>#VALUE!</v>
      </c>
      <c r="F597" s="10">
        <f t="shared" si="102"/>
        <v>7.404630633349106E-2</v>
      </c>
      <c r="G597" s="10">
        <f t="shared" si="102"/>
        <v>7.5720133272129911E-2</v>
      </c>
      <c r="H597" s="10">
        <f t="shared" si="102"/>
        <v>6.2191566822912055E-2</v>
      </c>
      <c r="I597" s="10">
        <f t="shared" si="102"/>
        <v>5.5266557171998201E-2</v>
      </c>
      <c r="J597" s="10">
        <f t="shared" si="102"/>
        <v>5.4296118714125312E-2</v>
      </c>
      <c r="K597" s="10">
        <f t="shared" si="102"/>
        <v>5.6989706810268347E-2</v>
      </c>
      <c r="L597" s="10">
        <f t="shared" si="102"/>
        <v>5.8496622534163115E-2</v>
      </c>
      <c r="M597" s="10">
        <f t="shared" si="102"/>
        <v>5.9354540725968755E-2</v>
      </c>
      <c r="N597" s="10">
        <f t="shared" si="102"/>
        <v>7.2341316683374332E-2</v>
      </c>
      <c r="O597" s="10">
        <f t="shared" si="102"/>
        <v>4.4436611562907222E-2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t="str">
        <f t="shared" ref="B599:O602" si="103">IFERROR(VLOOKUP($B$598,$221:$343,MATCH($Q599&amp;"/"&amp;B$348,$219:$219,0),FALSE),"")</f>
        <v/>
      </c>
      <c r="C599" s="7" t="str">
        <f t="shared" si="103"/>
        <v/>
      </c>
      <c r="D599" s="7" t="str">
        <f t="shared" si="103"/>
        <v/>
      </c>
      <c r="E599" s="7" t="str">
        <f t="shared" si="103"/>
        <v/>
      </c>
      <c r="F599" s="7">
        <f t="shared" si="103"/>
        <v>-18636</v>
      </c>
      <c r="G599" s="7">
        <f t="shared" si="103"/>
        <v>17665</v>
      </c>
      <c r="H599" s="7">
        <f t="shared" si="103"/>
        <v>21709</v>
      </c>
      <c r="I599" s="7">
        <f t="shared" si="103"/>
        <v>26847</v>
      </c>
      <c r="J599" s="7">
        <f t="shared" si="103"/>
        <v>65125</v>
      </c>
      <c r="K599" s="7">
        <f t="shared" si="103"/>
        <v>56022</v>
      </c>
      <c r="L599" s="7">
        <f t="shared" si="103"/>
        <v>50943</v>
      </c>
      <c r="M599" s="7">
        <f t="shared" si="103"/>
        <v>33876</v>
      </c>
      <c r="N599" s="8">
        <f t="shared" si="103"/>
        <v>107691</v>
      </c>
      <c r="O599" s="8">
        <f t="shared" si="103"/>
        <v>124337</v>
      </c>
      <c r="P599" s="6"/>
      <c r="Q599" s="9" t="s">
        <v>12</v>
      </c>
    </row>
    <row r="600" spans="2:17" x14ac:dyDescent="0.25">
      <c r="B600" s="7" t="str">
        <f t="shared" si="103"/>
        <v/>
      </c>
      <c r="C600" s="7" t="str">
        <f t="shared" si="103"/>
        <v/>
      </c>
      <c r="D600" s="7" t="str">
        <f t="shared" si="103"/>
        <v/>
      </c>
      <c r="E600" s="7" t="str">
        <f t="shared" si="103"/>
        <v/>
      </c>
      <c r="F600" s="7">
        <f t="shared" si="103"/>
        <v>25042</v>
      </c>
      <c r="G600" s="7">
        <f t="shared" si="103"/>
        <v>34759</v>
      </c>
      <c r="H600" s="7">
        <f t="shared" si="103"/>
        <v>41514</v>
      </c>
      <c r="I600" s="7">
        <f t="shared" si="103"/>
        <v>67925</v>
      </c>
      <c r="J600" s="7">
        <f t="shared" si="103"/>
        <v>108017</v>
      </c>
      <c r="K600" s="7">
        <f t="shared" si="103"/>
        <v>67829</v>
      </c>
      <c r="L600" s="7">
        <f t="shared" si="103"/>
        <v>119876</v>
      </c>
      <c r="M600" s="7">
        <f t="shared" si="103"/>
        <v>115160</v>
      </c>
      <c r="N600" s="8">
        <f t="shared" si="103"/>
        <v>194222</v>
      </c>
      <c r="O600" s="8">
        <f t="shared" si="103"/>
        <v>316025</v>
      </c>
      <c r="P600" s="6"/>
      <c r="Q600" s="9" t="s">
        <v>13</v>
      </c>
    </row>
    <row r="601" spans="2:17" x14ac:dyDescent="0.25">
      <c r="B601" s="7" t="str">
        <f t="shared" si="103"/>
        <v/>
      </c>
      <c r="C601" s="7" t="str">
        <f t="shared" si="103"/>
        <v/>
      </c>
      <c r="D601" s="7" t="str">
        <f t="shared" si="103"/>
        <v/>
      </c>
      <c r="E601" s="7" t="str">
        <f t="shared" si="103"/>
        <v/>
      </c>
      <c r="F601" s="7">
        <f t="shared" si="103"/>
        <v>66613</v>
      </c>
      <c r="G601" s="7">
        <f t="shared" si="103"/>
        <v>85734</v>
      </c>
      <c r="H601" s="7">
        <f t="shared" si="103"/>
        <v>105269</v>
      </c>
      <c r="I601" s="7">
        <f t="shared" si="103"/>
        <v>115649</v>
      </c>
      <c r="J601" s="7">
        <f t="shared" si="103"/>
        <v>182571</v>
      </c>
      <c r="K601" s="7">
        <f t="shared" si="103"/>
        <v>165674</v>
      </c>
      <c r="L601" s="7">
        <f t="shared" si="103"/>
        <v>221209</v>
      </c>
      <c r="M601" s="7">
        <f t="shared" si="103"/>
        <v>222349</v>
      </c>
      <c r="N601" s="8">
        <f t="shared" si="103"/>
        <v>266618</v>
      </c>
      <c r="O601" s="8" t="str">
        <f t="shared" si="103"/>
        <v/>
      </c>
      <c r="P601" s="6"/>
      <c r="Q601" s="9" t="s">
        <v>14</v>
      </c>
    </row>
    <row r="602" spans="2:17" x14ac:dyDescent="0.25">
      <c r="B602" s="7" t="str">
        <f t="shared" si="103"/>
        <v/>
      </c>
      <c r="C602" s="7" t="str">
        <f t="shared" si="103"/>
        <v/>
      </c>
      <c r="D602" s="7" t="str">
        <f t="shared" si="103"/>
        <v/>
      </c>
      <c r="E602" s="7" t="str">
        <f t="shared" si="103"/>
        <v/>
      </c>
      <c r="F602" s="7">
        <f t="shared" si="103"/>
        <v>84142.15</v>
      </c>
      <c r="G602" s="7">
        <f t="shared" si="103"/>
        <v>142768.78</v>
      </c>
      <c r="H602" s="7">
        <f t="shared" si="103"/>
        <v>127941</v>
      </c>
      <c r="I602" s="7">
        <f t="shared" si="103"/>
        <v>224513</v>
      </c>
      <c r="J602" s="7">
        <f t="shared" si="103"/>
        <v>243359.24</v>
      </c>
      <c r="K602" s="7">
        <f t="shared" si="103"/>
        <v>246330.98</v>
      </c>
      <c r="L602" s="7">
        <f t="shared" si="103"/>
        <v>277785.40000000002</v>
      </c>
      <c r="M602" s="7">
        <f t="shared" si="103"/>
        <v>384418.34</v>
      </c>
      <c r="N602" s="8">
        <f t="shared" si="103"/>
        <v>348829.36</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f t="shared" si="104"/>
        <v>9.3109116581497702</v>
      </c>
      <c r="G603" s="111">
        <f t="shared" si="104"/>
        <v>2.3351709651877122</v>
      </c>
      <c r="H603" s="111">
        <f t="shared" si="104"/>
        <v>1.3553359181338587</v>
      </c>
      <c r="I603" s="111">
        <f t="shared" si="104"/>
        <v>2.2121250936034369</v>
      </c>
      <c r="J603" s="111">
        <f t="shared" si="104"/>
        <v>1.5898154806152764</v>
      </c>
      <c r="K603" s="111">
        <f t="shared" si="104"/>
        <v>1.9663095319534605</v>
      </c>
      <c r="L603" s="111">
        <f t="shared" si="104"/>
        <v>1.5739996941361805</v>
      </c>
      <c r="M603" s="111">
        <f t="shared" si="104"/>
        <v>1.9237998418796052</v>
      </c>
      <c r="N603" s="111">
        <f>IFERROR(N602/N$588,IFERROR(N601/N$588,IFERROR(N600/N$588,N599/N$588)))</f>
        <v>1.8726302055596973</v>
      </c>
      <c r="O603" s="111">
        <f>IFERROR(O602/O$588,IFERROR(O601/O$588,IFERROR(O600/O$588,O599/O$588)))</f>
        <v>0.46816437787950166</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t="str">
        <f>IFERROR(B599+B611,"")</f>
        <v/>
      </c>
      <c r="C605" s="7" t="str">
        <f t="shared" ref="C605:O608" si="105">IFERROR(C599+C611,"")</f>
        <v/>
      </c>
      <c r="D605" s="7" t="str">
        <f t="shared" si="105"/>
        <v/>
      </c>
      <c r="E605" s="7" t="str">
        <f t="shared" si="105"/>
        <v/>
      </c>
      <c r="F605" s="7">
        <f t="shared" si="105"/>
        <v>-35773</v>
      </c>
      <c r="G605" s="7">
        <f t="shared" si="105"/>
        <v>2267</v>
      </c>
      <c r="H605" s="7">
        <f t="shared" si="105"/>
        <v>12057</v>
      </c>
      <c r="I605" s="7">
        <f t="shared" si="105"/>
        <v>-6917</v>
      </c>
      <c r="J605" s="7">
        <f t="shared" si="105"/>
        <v>30135</v>
      </c>
      <c r="K605" s="7">
        <f t="shared" si="105"/>
        <v>12157</v>
      </c>
      <c r="L605" s="7">
        <f t="shared" si="105"/>
        <v>-11725</v>
      </c>
      <c r="M605" s="7">
        <f t="shared" si="105"/>
        <v>-20000</v>
      </c>
      <c r="N605" s="8">
        <f t="shared" si="105"/>
        <v>43291</v>
      </c>
      <c r="O605" s="8">
        <f t="shared" si="105"/>
        <v>102521</v>
      </c>
      <c r="P605" s="6"/>
      <c r="Q605" s="9" t="s">
        <v>12</v>
      </c>
    </row>
    <row r="606" spans="2:17" x14ac:dyDescent="0.25">
      <c r="B606" s="7" t="str">
        <f t="shared" ref="B606:N608" si="106">IFERROR(B600+B612,"")</f>
        <v/>
      </c>
      <c r="C606" s="7" t="str">
        <f t="shared" si="106"/>
        <v/>
      </c>
      <c r="D606" s="7" t="str">
        <f t="shared" si="106"/>
        <v/>
      </c>
      <c r="E606" s="7" t="str">
        <f t="shared" si="106"/>
        <v/>
      </c>
      <c r="F606" s="7">
        <f t="shared" si="106"/>
        <v>-26709</v>
      </c>
      <c r="G606" s="7">
        <f t="shared" si="106"/>
        <v>-2810</v>
      </c>
      <c r="H606" s="7">
        <f t="shared" si="106"/>
        <v>19899</v>
      </c>
      <c r="I606" s="7">
        <f t="shared" si="106"/>
        <v>-17588</v>
      </c>
      <c r="J606" s="7">
        <f t="shared" si="106"/>
        <v>56454</v>
      </c>
      <c r="K606" s="7">
        <f t="shared" si="106"/>
        <v>-6718</v>
      </c>
      <c r="L606" s="7">
        <f t="shared" si="106"/>
        <v>14198</v>
      </c>
      <c r="M606" s="7">
        <f t="shared" si="106"/>
        <v>5112</v>
      </c>
      <c r="N606" s="8">
        <f t="shared" si="106"/>
        <v>91913</v>
      </c>
      <c r="O606" s="8">
        <f t="shared" si="105"/>
        <v>262706</v>
      </c>
      <c r="P606" s="6"/>
      <c r="Q606" s="9" t="s">
        <v>13</v>
      </c>
    </row>
    <row r="607" spans="2:17" x14ac:dyDescent="0.25">
      <c r="B607" s="7" t="str">
        <f t="shared" si="106"/>
        <v/>
      </c>
      <c r="C607" s="7" t="str">
        <f t="shared" si="106"/>
        <v/>
      </c>
      <c r="D607" s="7" t="str">
        <f t="shared" si="106"/>
        <v/>
      </c>
      <c r="E607" s="7" t="str">
        <f t="shared" si="106"/>
        <v/>
      </c>
      <c r="F607" s="7">
        <f t="shared" si="106"/>
        <v>-8524</v>
      </c>
      <c r="G607" s="7">
        <f t="shared" si="106"/>
        <v>32907</v>
      </c>
      <c r="H607" s="7">
        <f t="shared" si="106"/>
        <v>41151</v>
      </c>
      <c r="I607" s="7">
        <f t="shared" si="106"/>
        <v>-15033</v>
      </c>
      <c r="J607" s="7">
        <f t="shared" si="106"/>
        <v>70047</v>
      </c>
      <c r="K607" s="7">
        <f t="shared" si="106"/>
        <v>38801</v>
      </c>
      <c r="L607" s="7">
        <f t="shared" si="106"/>
        <v>61981</v>
      </c>
      <c r="M607" s="7">
        <f t="shared" si="106"/>
        <v>39039</v>
      </c>
      <c r="N607" s="8">
        <f t="shared" si="106"/>
        <v>102870</v>
      </c>
      <c r="O607" s="8" t="str">
        <f t="shared" si="105"/>
        <v/>
      </c>
      <c r="P607" s="6"/>
      <c r="Q607" s="9" t="s">
        <v>14</v>
      </c>
    </row>
    <row r="608" spans="2:17" x14ac:dyDescent="0.25">
      <c r="B608" s="7" t="str">
        <f t="shared" si="106"/>
        <v/>
      </c>
      <c r="C608" s="18" t="str">
        <f t="shared" si="106"/>
        <v/>
      </c>
      <c r="D608" s="18" t="str">
        <f t="shared" si="106"/>
        <v/>
      </c>
      <c r="E608" s="18" t="str">
        <f t="shared" si="106"/>
        <v/>
      </c>
      <c r="F608" s="18">
        <f t="shared" si="106"/>
        <v>-506.42000000001281</v>
      </c>
      <c r="G608" s="18">
        <f t="shared" si="106"/>
        <v>75105.02</v>
      </c>
      <c r="H608" s="18">
        <f t="shared" si="106"/>
        <v>-35460</v>
      </c>
      <c r="I608" s="18">
        <f t="shared" si="106"/>
        <v>55496</v>
      </c>
      <c r="J608" s="18">
        <f t="shared" si="106"/>
        <v>95874.38</v>
      </c>
      <c r="K608" s="18">
        <f t="shared" si="106"/>
        <v>58709.150000000023</v>
      </c>
      <c r="L608" s="18">
        <f t="shared" si="106"/>
        <v>67866.810000000027</v>
      </c>
      <c r="M608" s="18">
        <f t="shared" si="106"/>
        <v>190332.07000000004</v>
      </c>
      <c r="N608" s="18">
        <f t="shared" si="106"/>
        <v>146716.72999999998</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t="str">
        <f t="shared" ref="B611:O614" si="107">IFERROR(VLOOKUP($B$610,$221:$343,MATCH($Q611&amp;"/"&amp;B$348,$219:$219,0),FALSE),"")</f>
        <v/>
      </c>
      <c r="C611" s="7" t="str">
        <f t="shared" si="107"/>
        <v/>
      </c>
      <c r="D611" s="7" t="str">
        <f t="shared" si="107"/>
        <v/>
      </c>
      <c r="E611" s="7" t="str">
        <f t="shared" si="107"/>
        <v/>
      </c>
      <c r="F611" s="7">
        <f t="shared" si="107"/>
        <v>-17137</v>
      </c>
      <c r="G611" s="7">
        <f t="shared" si="107"/>
        <v>-15398</v>
      </c>
      <c r="H611" s="7">
        <f t="shared" si="107"/>
        <v>-9652</v>
      </c>
      <c r="I611" s="7">
        <f t="shared" si="107"/>
        <v>-33764</v>
      </c>
      <c r="J611" s="7">
        <f t="shared" si="107"/>
        <v>-34990</v>
      </c>
      <c r="K611" s="7">
        <f t="shared" si="107"/>
        <v>-43865</v>
      </c>
      <c r="L611" s="7">
        <f t="shared" si="107"/>
        <v>-62668</v>
      </c>
      <c r="M611" s="7">
        <f t="shared" si="107"/>
        <v>-53876</v>
      </c>
      <c r="N611" s="8">
        <f t="shared" si="107"/>
        <v>-64400</v>
      </c>
      <c r="O611" s="8">
        <f t="shared" si="107"/>
        <v>-21816</v>
      </c>
      <c r="P611" s="6"/>
      <c r="Q611" s="9" t="s">
        <v>12</v>
      </c>
    </row>
    <row r="612" spans="2:17" x14ac:dyDescent="0.25">
      <c r="B612" s="7" t="str">
        <f t="shared" si="107"/>
        <v/>
      </c>
      <c r="C612" s="7" t="str">
        <f t="shared" si="107"/>
        <v/>
      </c>
      <c r="D612" s="7" t="str">
        <f t="shared" si="107"/>
        <v/>
      </c>
      <c r="E612" s="7" t="str">
        <f t="shared" si="107"/>
        <v/>
      </c>
      <c r="F612" s="7">
        <f t="shared" si="107"/>
        <v>-51751</v>
      </c>
      <c r="G612" s="7">
        <f t="shared" si="107"/>
        <v>-37569</v>
      </c>
      <c r="H612" s="7">
        <f t="shared" si="107"/>
        <v>-21615</v>
      </c>
      <c r="I612" s="7">
        <f t="shared" si="107"/>
        <v>-85513</v>
      </c>
      <c r="J612" s="7">
        <f t="shared" si="107"/>
        <v>-51563</v>
      </c>
      <c r="K612" s="7">
        <f t="shared" si="107"/>
        <v>-74547</v>
      </c>
      <c r="L612" s="7">
        <f t="shared" si="107"/>
        <v>-105678</v>
      </c>
      <c r="M612" s="7">
        <f t="shared" si="107"/>
        <v>-110048</v>
      </c>
      <c r="N612" s="8">
        <f t="shared" si="107"/>
        <v>-102309</v>
      </c>
      <c r="O612" s="8">
        <f t="shared" si="107"/>
        <v>-53319</v>
      </c>
      <c r="P612" s="6"/>
      <c r="Q612" s="9" t="s">
        <v>13</v>
      </c>
    </row>
    <row r="613" spans="2:17" x14ac:dyDescent="0.25">
      <c r="B613" s="7" t="str">
        <f t="shared" si="107"/>
        <v/>
      </c>
      <c r="C613" s="7" t="str">
        <f t="shared" si="107"/>
        <v/>
      </c>
      <c r="D613" s="7" t="str">
        <f t="shared" si="107"/>
        <v/>
      </c>
      <c r="E613" s="7" t="str">
        <f t="shared" si="107"/>
        <v/>
      </c>
      <c r="F613" s="7">
        <f t="shared" si="107"/>
        <v>-75137</v>
      </c>
      <c r="G613" s="7">
        <f t="shared" si="107"/>
        <v>-52827</v>
      </c>
      <c r="H613" s="7">
        <f t="shared" si="107"/>
        <v>-64118</v>
      </c>
      <c r="I613" s="7">
        <f t="shared" si="107"/>
        <v>-130682</v>
      </c>
      <c r="J613" s="7">
        <f t="shared" si="107"/>
        <v>-112524</v>
      </c>
      <c r="K613" s="7">
        <f t="shared" si="107"/>
        <v>-126873</v>
      </c>
      <c r="L613" s="7">
        <f t="shared" si="107"/>
        <v>-159228</v>
      </c>
      <c r="M613" s="7">
        <f t="shared" si="107"/>
        <v>-183310</v>
      </c>
      <c r="N613" s="8">
        <f t="shared" si="107"/>
        <v>-163748</v>
      </c>
      <c r="O613" s="8" t="str">
        <f t="shared" si="107"/>
        <v/>
      </c>
      <c r="P613" s="6"/>
      <c r="Q613" s="9" t="s">
        <v>14</v>
      </c>
    </row>
    <row r="614" spans="2:17" x14ac:dyDescent="0.25">
      <c r="B614" s="7" t="str">
        <f t="shared" si="107"/>
        <v/>
      </c>
      <c r="C614" s="7" t="str">
        <f t="shared" si="107"/>
        <v/>
      </c>
      <c r="D614" s="7" t="str">
        <f t="shared" si="107"/>
        <v/>
      </c>
      <c r="E614" s="7" t="str">
        <f t="shared" si="107"/>
        <v/>
      </c>
      <c r="F614" s="7">
        <f t="shared" si="107"/>
        <v>-84648.57</v>
      </c>
      <c r="G614" s="7">
        <f t="shared" si="107"/>
        <v>-67663.759999999995</v>
      </c>
      <c r="H614" s="7">
        <f t="shared" si="107"/>
        <v>-163401</v>
      </c>
      <c r="I614" s="7">
        <f t="shared" si="107"/>
        <v>-169017</v>
      </c>
      <c r="J614" s="7">
        <f t="shared" si="107"/>
        <v>-147484.85999999999</v>
      </c>
      <c r="K614" s="7">
        <f t="shared" si="107"/>
        <v>-187621.83</v>
      </c>
      <c r="L614" s="7">
        <f t="shared" si="107"/>
        <v>-209918.59</v>
      </c>
      <c r="M614" s="7">
        <f t="shared" si="107"/>
        <v>-194086.27</v>
      </c>
      <c r="N614" s="8">
        <f t="shared" si="107"/>
        <v>-202112.63</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t="str">
        <f t="shared" ref="B616:O619" si="108">IFERROR(VLOOKUP($B$615,$221:$343,MATCH($Q616&amp;"/"&amp;B$348,$219:$219,0),FALSE),"")</f>
        <v/>
      </c>
      <c r="C616" s="7" t="str">
        <f t="shared" si="108"/>
        <v/>
      </c>
      <c r="D616" s="7" t="str">
        <f t="shared" si="108"/>
        <v/>
      </c>
      <c r="E616" s="7" t="str">
        <f t="shared" si="108"/>
        <v/>
      </c>
      <c r="F616" s="7">
        <f t="shared" si="108"/>
        <v>-16988</v>
      </c>
      <c r="G616" s="7">
        <f t="shared" si="108"/>
        <v>-4630</v>
      </c>
      <c r="H616" s="7">
        <f t="shared" si="108"/>
        <v>-8398</v>
      </c>
      <c r="I616" s="7">
        <f t="shared" si="108"/>
        <v>-33499</v>
      </c>
      <c r="J616" s="7">
        <f t="shared" si="108"/>
        <v>-34912</v>
      </c>
      <c r="K616" s="7">
        <f t="shared" si="108"/>
        <v>-54067</v>
      </c>
      <c r="L616" s="7">
        <f t="shared" si="108"/>
        <v>-70623</v>
      </c>
      <c r="M616" s="7">
        <f t="shared" si="108"/>
        <v>-67896</v>
      </c>
      <c r="N616" s="8">
        <f t="shared" si="108"/>
        <v>-71807</v>
      </c>
      <c r="O616" s="8">
        <f t="shared" si="108"/>
        <v>-27865</v>
      </c>
      <c r="P616" s="6"/>
      <c r="Q616" s="9" t="s">
        <v>12</v>
      </c>
    </row>
    <row r="617" spans="2:17" x14ac:dyDescent="0.25">
      <c r="B617" s="7" t="str">
        <f t="shared" si="108"/>
        <v/>
      </c>
      <c r="C617" s="7" t="str">
        <f t="shared" si="108"/>
        <v/>
      </c>
      <c r="D617" s="7" t="str">
        <f t="shared" si="108"/>
        <v/>
      </c>
      <c r="E617" s="7" t="str">
        <f t="shared" si="108"/>
        <v/>
      </c>
      <c r="F617" s="7">
        <f t="shared" si="108"/>
        <v>-49186</v>
      </c>
      <c r="G617" s="7">
        <f t="shared" si="108"/>
        <v>-16011</v>
      </c>
      <c r="H617" s="7">
        <f t="shared" si="108"/>
        <v>-20051</v>
      </c>
      <c r="I617" s="7">
        <f t="shared" si="108"/>
        <v>-85202</v>
      </c>
      <c r="J617" s="7">
        <f t="shared" si="108"/>
        <v>-120584</v>
      </c>
      <c r="K617" s="7">
        <f t="shared" si="108"/>
        <v>-87054</v>
      </c>
      <c r="L617" s="7">
        <f t="shared" si="108"/>
        <v>-124244</v>
      </c>
      <c r="M617" s="7">
        <f t="shared" si="108"/>
        <v>-128187</v>
      </c>
      <c r="N617" s="8">
        <f t="shared" si="108"/>
        <v>-109781</v>
      </c>
      <c r="O617" s="8">
        <f t="shared" si="108"/>
        <v>-57524</v>
      </c>
      <c r="P617" s="6"/>
      <c r="Q617" s="9" t="s">
        <v>13</v>
      </c>
    </row>
    <row r="618" spans="2:17" x14ac:dyDescent="0.25">
      <c r="B618" s="7" t="str">
        <f t="shared" si="108"/>
        <v/>
      </c>
      <c r="C618" s="7" t="str">
        <f t="shared" si="108"/>
        <v/>
      </c>
      <c r="D618" s="7" t="str">
        <f t="shared" si="108"/>
        <v/>
      </c>
      <c r="E618" s="7" t="str">
        <f t="shared" si="108"/>
        <v/>
      </c>
      <c r="F618" s="7">
        <f t="shared" si="108"/>
        <v>-71746</v>
      </c>
      <c r="G618" s="7">
        <f t="shared" si="108"/>
        <v>-11833</v>
      </c>
      <c r="H618" s="7">
        <f t="shared" si="108"/>
        <v>-113913</v>
      </c>
      <c r="I618" s="7">
        <f t="shared" si="108"/>
        <v>-130356</v>
      </c>
      <c r="J618" s="7">
        <f t="shared" si="108"/>
        <v>-167662</v>
      </c>
      <c r="K618" s="7">
        <f t="shared" si="108"/>
        <v>-141600</v>
      </c>
      <c r="L618" s="7">
        <f t="shared" si="108"/>
        <v>-186169</v>
      </c>
      <c r="M618" s="7">
        <f t="shared" si="108"/>
        <v>-199671</v>
      </c>
      <c r="N618" s="8">
        <f t="shared" si="108"/>
        <v>-171506</v>
      </c>
      <c r="O618" s="8" t="str">
        <f t="shared" si="108"/>
        <v/>
      </c>
      <c r="P618" s="6"/>
      <c r="Q618" s="9" t="s">
        <v>14</v>
      </c>
    </row>
    <row r="619" spans="2:17" x14ac:dyDescent="0.25">
      <c r="B619" s="7" t="str">
        <f t="shared" si="108"/>
        <v/>
      </c>
      <c r="C619" s="7" t="str">
        <f t="shared" si="108"/>
        <v/>
      </c>
      <c r="D619" s="7" t="str">
        <f t="shared" si="108"/>
        <v/>
      </c>
      <c r="E619" s="7" t="str">
        <f t="shared" si="108"/>
        <v/>
      </c>
      <c r="F619" s="7">
        <f t="shared" si="108"/>
        <v>-119920.87</v>
      </c>
      <c r="G619" s="7">
        <f t="shared" si="108"/>
        <v>-26105.32</v>
      </c>
      <c r="H619" s="7">
        <f t="shared" si="108"/>
        <v>-228662</v>
      </c>
      <c r="I619" s="7">
        <f t="shared" si="108"/>
        <v>-168061</v>
      </c>
      <c r="J619" s="7">
        <f t="shared" si="108"/>
        <v>-207480.48</v>
      </c>
      <c r="K619" s="7">
        <f t="shared" si="108"/>
        <v>-210015.01</v>
      </c>
      <c r="L619" s="7">
        <f t="shared" si="108"/>
        <v>-245455.76</v>
      </c>
      <c r="M619" s="7">
        <f t="shared" si="108"/>
        <v>-235875.13</v>
      </c>
      <c r="N619" s="8">
        <f t="shared" si="108"/>
        <v>-239079.01</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t="str">
        <f t="shared" ref="B621:O624" si="109">IFERROR(VLOOKUP($B$620,$221:$343,MATCH($Q621&amp;"/"&amp;B$348,$219:$219,0),FALSE),"")</f>
        <v/>
      </c>
      <c r="C621" s="7" t="str">
        <f t="shared" si="109"/>
        <v/>
      </c>
      <c r="D621" s="7" t="str">
        <f t="shared" si="109"/>
        <v/>
      </c>
      <c r="E621" s="7" t="str">
        <f t="shared" si="109"/>
        <v/>
      </c>
      <c r="F621" s="7">
        <f t="shared" si="109"/>
        <v>-14522</v>
      </c>
      <c r="G621" s="7">
        <f t="shared" si="109"/>
        <v>-11553</v>
      </c>
      <c r="H621" s="7">
        <f t="shared" si="109"/>
        <v>-19799</v>
      </c>
      <c r="I621" s="7">
        <f t="shared" si="109"/>
        <v>-13041</v>
      </c>
      <c r="J621" s="7">
        <f t="shared" si="109"/>
        <v>-23237</v>
      </c>
      <c r="K621" s="7">
        <f t="shared" si="109"/>
        <v>-28284</v>
      </c>
      <c r="L621" s="7">
        <f t="shared" si="109"/>
        <v>28413</v>
      </c>
      <c r="M621" s="7">
        <f t="shared" si="109"/>
        <v>2696</v>
      </c>
      <c r="N621" s="7">
        <f t="shared" si="109"/>
        <v>-28489</v>
      </c>
      <c r="O621" s="7">
        <f t="shared" si="109"/>
        <v>15800</v>
      </c>
      <c r="P621" s="6"/>
      <c r="Q621" s="9" t="s">
        <v>12</v>
      </c>
    </row>
    <row r="622" spans="2:17" x14ac:dyDescent="0.25">
      <c r="B622" s="7" t="str">
        <f t="shared" si="109"/>
        <v/>
      </c>
      <c r="C622" s="7" t="str">
        <f t="shared" si="109"/>
        <v/>
      </c>
      <c r="D622" s="7" t="str">
        <f t="shared" si="109"/>
        <v/>
      </c>
      <c r="E622" s="7" t="str">
        <f t="shared" si="109"/>
        <v/>
      </c>
      <c r="F622" s="7">
        <f t="shared" si="109"/>
        <v>69814</v>
      </c>
      <c r="G622" s="7">
        <f t="shared" si="109"/>
        <v>-46786</v>
      </c>
      <c r="H622" s="7">
        <f t="shared" si="109"/>
        <v>-74003</v>
      </c>
      <c r="I622" s="7">
        <f t="shared" si="109"/>
        <v>-13530</v>
      </c>
      <c r="J622" s="7">
        <f t="shared" si="109"/>
        <v>49706</v>
      </c>
      <c r="K622" s="7">
        <f t="shared" si="109"/>
        <v>-85377</v>
      </c>
      <c r="L622" s="7">
        <f t="shared" si="109"/>
        <v>6418</v>
      </c>
      <c r="M622" s="7">
        <f t="shared" si="109"/>
        <v>27958</v>
      </c>
      <c r="N622" s="7">
        <f t="shared" si="109"/>
        <v>-106843</v>
      </c>
      <c r="O622" s="7">
        <f t="shared" si="109"/>
        <v>-62186</v>
      </c>
      <c r="P622" s="6"/>
      <c r="Q622" s="9" t="s">
        <v>13</v>
      </c>
    </row>
    <row r="623" spans="2:17" x14ac:dyDescent="0.25">
      <c r="B623" s="7" t="str">
        <f t="shared" si="109"/>
        <v/>
      </c>
      <c r="C623" s="7" t="str">
        <f t="shared" si="109"/>
        <v/>
      </c>
      <c r="D623" s="7" t="str">
        <f t="shared" si="109"/>
        <v/>
      </c>
      <c r="E623" s="7" t="str">
        <f t="shared" si="109"/>
        <v/>
      </c>
      <c r="F623" s="7">
        <f t="shared" si="109"/>
        <v>46193</v>
      </c>
      <c r="G623" s="7">
        <f t="shared" si="109"/>
        <v>-68124</v>
      </c>
      <c r="H623" s="7">
        <f t="shared" si="109"/>
        <v>-28759</v>
      </c>
      <c r="I623" s="7">
        <f t="shared" si="109"/>
        <v>1485</v>
      </c>
      <c r="J623" s="7">
        <f t="shared" si="109"/>
        <v>29835</v>
      </c>
      <c r="K623" s="7">
        <f t="shared" si="109"/>
        <v>-114874</v>
      </c>
      <c r="L623" s="7">
        <f t="shared" si="109"/>
        <v>17565</v>
      </c>
      <c r="M623" s="7">
        <f t="shared" si="109"/>
        <v>-4880</v>
      </c>
      <c r="N623" s="7">
        <f t="shared" si="109"/>
        <v>-111326</v>
      </c>
      <c r="O623" s="7" t="str">
        <f t="shared" si="109"/>
        <v/>
      </c>
      <c r="P623" s="6"/>
      <c r="Q623" s="9" t="s">
        <v>14</v>
      </c>
    </row>
    <row r="624" spans="2:17" x14ac:dyDescent="0.25">
      <c r="B624" s="7" t="str">
        <f t="shared" si="109"/>
        <v/>
      </c>
      <c r="C624" s="7" t="str">
        <f t="shared" si="109"/>
        <v/>
      </c>
      <c r="D624" s="7" t="str">
        <f t="shared" si="109"/>
        <v/>
      </c>
      <c r="E624" s="7" t="str">
        <f t="shared" si="109"/>
        <v/>
      </c>
      <c r="F624" s="7">
        <f t="shared" si="109"/>
        <v>27579.16</v>
      </c>
      <c r="G624" s="7">
        <f t="shared" si="109"/>
        <v>-68961.259999999995</v>
      </c>
      <c r="H624" s="7">
        <f t="shared" si="109"/>
        <v>53525</v>
      </c>
      <c r="I624" s="7">
        <f t="shared" si="109"/>
        <v>-19952</v>
      </c>
      <c r="J624" s="7">
        <f t="shared" si="109"/>
        <v>8523.27</v>
      </c>
      <c r="K624" s="7">
        <f t="shared" si="109"/>
        <v>-130248.09</v>
      </c>
      <c r="L624" s="7">
        <f t="shared" si="109"/>
        <v>-4430.83</v>
      </c>
      <c r="M624" s="7">
        <f t="shared" si="109"/>
        <v>-68940.639999999999</v>
      </c>
      <c r="N624" s="7">
        <f t="shared" si="109"/>
        <v>-100747.3</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0"/>
    </row>
    <row r="626" spans="2:17" x14ac:dyDescent="0.25">
      <c r="B626" s="7" t="str">
        <f t="shared" ref="B626:O629" si="110">IFERROR(VLOOKUP($B$625,$221:$343,MATCH($Q626&amp;"/"&amp;B$348,$219:$219,0),FALSE),"")</f>
        <v/>
      </c>
      <c r="C626" s="7" t="str">
        <f t="shared" si="110"/>
        <v/>
      </c>
      <c r="D626" s="7" t="str">
        <f t="shared" si="110"/>
        <v/>
      </c>
      <c r="E626" s="7" t="str">
        <f t="shared" si="110"/>
        <v/>
      </c>
      <c r="F626" s="7">
        <f t="shared" si="110"/>
        <v>-50146</v>
      </c>
      <c r="G626" s="7">
        <f t="shared" si="110"/>
        <v>1482</v>
      </c>
      <c r="H626" s="7">
        <f t="shared" si="110"/>
        <v>-6488</v>
      </c>
      <c r="I626" s="7">
        <f t="shared" si="110"/>
        <v>-19693</v>
      </c>
      <c r="J626" s="7">
        <f t="shared" si="110"/>
        <v>6976</v>
      </c>
      <c r="K626" s="7">
        <f t="shared" si="110"/>
        <v>-26329</v>
      </c>
      <c r="L626" s="7">
        <f t="shared" si="110"/>
        <v>8733</v>
      </c>
      <c r="M626" s="7">
        <f t="shared" si="110"/>
        <v>-31324</v>
      </c>
      <c r="N626" s="8">
        <f t="shared" si="110"/>
        <v>7395</v>
      </c>
      <c r="O626" s="8">
        <f t="shared" si="110"/>
        <v>112272</v>
      </c>
      <c r="P626" s="6"/>
      <c r="Q626" s="9" t="s">
        <v>12</v>
      </c>
    </row>
    <row r="627" spans="2:17" x14ac:dyDescent="0.25">
      <c r="B627" s="7" t="str">
        <f t="shared" si="110"/>
        <v/>
      </c>
      <c r="C627" s="7" t="str">
        <f t="shared" si="110"/>
        <v/>
      </c>
      <c r="D627" s="7" t="str">
        <f t="shared" si="110"/>
        <v/>
      </c>
      <c r="E627" s="7" t="str">
        <f t="shared" si="110"/>
        <v/>
      </c>
      <c r="F627" s="7">
        <f t="shared" si="110"/>
        <v>45670</v>
      </c>
      <c r="G627" s="7">
        <f t="shared" si="110"/>
        <v>-28038</v>
      </c>
      <c r="H627" s="7">
        <f t="shared" si="110"/>
        <v>-52540</v>
      </c>
      <c r="I627" s="7">
        <f t="shared" si="110"/>
        <v>-30807</v>
      </c>
      <c r="J627" s="7">
        <f t="shared" si="110"/>
        <v>37139</v>
      </c>
      <c r="K627" s="7">
        <f t="shared" si="110"/>
        <v>-104602</v>
      </c>
      <c r="L627" s="7">
        <f t="shared" si="110"/>
        <v>2050</v>
      </c>
      <c r="M627" s="7">
        <f t="shared" si="110"/>
        <v>14931</v>
      </c>
      <c r="N627" s="8">
        <f t="shared" si="110"/>
        <v>-22402</v>
      </c>
      <c r="O627" s="8">
        <f t="shared" si="110"/>
        <v>196315</v>
      </c>
      <c r="P627" s="6"/>
      <c r="Q627" s="9" t="s">
        <v>13</v>
      </c>
    </row>
    <row r="628" spans="2:17" x14ac:dyDescent="0.25">
      <c r="B628" s="7" t="str">
        <f t="shared" si="110"/>
        <v/>
      </c>
      <c r="C628" s="7" t="str">
        <f t="shared" si="110"/>
        <v/>
      </c>
      <c r="D628" s="7" t="str">
        <f t="shared" si="110"/>
        <v/>
      </c>
      <c r="E628" s="7" t="str">
        <f t="shared" si="110"/>
        <v/>
      </c>
      <c r="F628" s="7">
        <f t="shared" si="110"/>
        <v>41060</v>
      </c>
      <c r="G628" s="7">
        <f t="shared" si="110"/>
        <v>5777</v>
      </c>
      <c r="H628" s="7">
        <f t="shared" si="110"/>
        <v>-37403</v>
      </c>
      <c r="I628" s="7">
        <f t="shared" si="110"/>
        <v>-13222</v>
      </c>
      <c r="J628" s="7">
        <f t="shared" si="110"/>
        <v>44744</v>
      </c>
      <c r="K628" s="7">
        <f t="shared" si="110"/>
        <v>-90800</v>
      </c>
      <c r="L628" s="7">
        <f t="shared" si="110"/>
        <v>52605</v>
      </c>
      <c r="M628" s="7">
        <f t="shared" si="110"/>
        <v>17798</v>
      </c>
      <c r="N628" s="8">
        <f t="shared" si="110"/>
        <v>-16214</v>
      </c>
      <c r="O628" s="8" t="str">
        <f t="shared" si="110"/>
        <v/>
      </c>
      <c r="P628" s="6"/>
      <c r="Q628" s="9" t="s">
        <v>14</v>
      </c>
    </row>
    <row r="629" spans="2:17" x14ac:dyDescent="0.25">
      <c r="B629" s="7" t="str">
        <f t="shared" si="110"/>
        <v/>
      </c>
      <c r="C629" s="7" t="str">
        <f t="shared" si="110"/>
        <v/>
      </c>
      <c r="D629" s="7" t="str">
        <f t="shared" si="110"/>
        <v/>
      </c>
      <c r="E629" s="7" t="str">
        <f t="shared" si="110"/>
        <v/>
      </c>
      <c r="F629" s="7">
        <f t="shared" si="110"/>
        <v>-8199.57</v>
      </c>
      <c r="G629" s="7">
        <f t="shared" si="110"/>
        <v>47702.2</v>
      </c>
      <c r="H629" s="7">
        <f t="shared" si="110"/>
        <v>-47196</v>
      </c>
      <c r="I629" s="7">
        <f t="shared" si="110"/>
        <v>36500</v>
      </c>
      <c r="J629" s="7">
        <f t="shared" si="110"/>
        <v>44402.04</v>
      </c>
      <c r="K629" s="7">
        <f t="shared" si="110"/>
        <v>-93932.12</v>
      </c>
      <c r="L629" s="7">
        <f t="shared" si="110"/>
        <v>27898.81</v>
      </c>
      <c r="M629" s="7">
        <f t="shared" si="110"/>
        <v>79602.58</v>
      </c>
      <c r="N629" s="8">
        <f t="shared" si="110"/>
        <v>9003.0499999999993</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t="e">
        <f t="shared" ref="B632:O632" si="111">B588/B402</f>
        <v>#VALUE!</v>
      </c>
      <c r="C632" s="29" t="e">
        <f t="shared" si="111"/>
        <v>#VALUE!</v>
      </c>
      <c r="D632" s="29" t="e">
        <f t="shared" si="111"/>
        <v>#VALUE!</v>
      </c>
      <c r="E632" s="29" t="e">
        <f t="shared" si="111"/>
        <v>#VALUE!</v>
      </c>
      <c r="F632" s="29">
        <f t="shared" si="111"/>
        <v>8.2696451130117605E-3</v>
      </c>
      <c r="G632" s="29">
        <f t="shared" si="111"/>
        <v>5.4421760774948237E-2</v>
      </c>
      <c r="H632" s="29">
        <f t="shared" si="111"/>
        <v>7.2829533618794115E-2</v>
      </c>
      <c r="I632" s="29">
        <f t="shared" si="111"/>
        <v>7.0209274719071582E-2</v>
      </c>
      <c r="J632" s="29">
        <f t="shared" si="111"/>
        <v>8.7322642191984837E-2</v>
      </c>
      <c r="K632" s="29">
        <f t="shared" si="111"/>
        <v>6.902462062800796E-2</v>
      </c>
      <c r="L632" s="29">
        <f t="shared" si="111"/>
        <v>8.8743348369783356E-2</v>
      </c>
      <c r="M632" s="29">
        <f t="shared" si="111"/>
        <v>9.0446833449537078E-2</v>
      </c>
      <c r="N632" s="29">
        <f t="shared" si="111"/>
        <v>8.0593035851608E-2</v>
      </c>
      <c r="O632" s="29">
        <f t="shared" si="111"/>
        <v>0.23676299394018896</v>
      </c>
      <c r="P632" s="6"/>
      <c r="Q632" s="89" t="s">
        <v>37</v>
      </c>
    </row>
    <row r="633" spans="2:17" x14ac:dyDescent="0.25">
      <c r="B633" s="29" t="e">
        <f t="shared" ref="B633:O633" si="112">((B551*(1-B582))/(B457+B432))</f>
        <v>#DIV/0!</v>
      </c>
      <c r="C633" s="29" t="e">
        <f t="shared" si="112"/>
        <v>#DIV/0!</v>
      </c>
      <c r="D633" s="29" t="e">
        <f t="shared" si="112"/>
        <v>#DIV/0!</v>
      </c>
      <c r="E633" s="29" t="e">
        <f t="shared" si="112"/>
        <v>#DIV/0!</v>
      </c>
      <c r="F633" s="29">
        <f t="shared" si="112"/>
        <v>1.7181485205658688E-2</v>
      </c>
      <c r="G633" s="29">
        <f t="shared" si="112"/>
        <v>7.6110025238075141E-2</v>
      </c>
      <c r="H633" s="29">
        <f t="shared" si="112"/>
        <v>9.467530461429817E-2</v>
      </c>
      <c r="I633" s="29">
        <f t="shared" si="112"/>
        <v>9.1997667055958687E-2</v>
      </c>
      <c r="J633" s="29">
        <f t="shared" si="112"/>
        <v>0.11917236595648943</v>
      </c>
      <c r="K633" s="29">
        <f t="shared" si="112"/>
        <v>0.10343044527792755</v>
      </c>
      <c r="L633" s="29">
        <f t="shared" si="112"/>
        <v>0.12368221190795475</v>
      </c>
      <c r="M633" s="29">
        <f t="shared" si="112"/>
        <v>0.1261822108078135</v>
      </c>
      <c r="N633" s="29">
        <f t="shared" si="112"/>
        <v>0.11090303484372223</v>
      </c>
      <c r="O633" s="29">
        <f t="shared" si="112"/>
        <v>0.32609435514200652</v>
      </c>
      <c r="P633" s="6"/>
      <c r="Q633" s="89" t="s">
        <v>38</v>
      </c>
    </row>
    <row r="634" spans="2:17" x14ac:dyDescent="0.25">
      <c r="B634" s="29" t="e">
        <f t="shared" ref="B634:O634" si="113">B588/B457</f>
        <v>#VALUE!</v>
      </c>
      <c r="C634" s="29" t="e">
        <f t="shared" si="113"/>
        <v>#VALUE!</v>
      </c>
      <c r="D634" s="29" t="e">
        <f t="shared" si="113"/>
        <v>#VALUE!</v>
      </c>
      <c r="E634" s="29" t="e">
        <f t="shared" si="113"/>
        <v>#VALUE!</v>
      </c>
      <c r="F634" s="29">
        <f t="shared" si="113"/>
        <v>1.2424480086637848E-2</v>
      </c>
      <c r="G634" s="29">
        <f t="shared" si="113"/>
        <v>7.8735597264630627E-2</v>
      </c>
      <c r="H634" s="29">
        <f t="shared" si="113"/>
        <v>0.11531273133274536</v>
      </c>
      <c r="I634" s="29">
        <f t="shared" si="113"/>
        <v>0.11168861181571577</v>
      </c>
      <c r="J634" s="29">
        <f t="shared" si="113"/>
        <v>0.15235598554897353</v>
      </c>
      <c r="K634" s="29">
        <f t="shared" si="113"/>
        <v>0.11800345646452064</v>
      </c>
      <c r="L634" s="29">
        <f t="shared" si="113"/>
        <v>0.15088828019984335</v>
      </c>
      <c r="M634" s="29">
        <f t="shared" si="113"/>
        <v>0.15438374528668625</v>
      </c>
      <c r="N634" s="29">
        <f t="shared" si="113"/>
        <v>0.13289713611574969</v>
      </c>
      <c r="O634" s="29">
        <f t="shared" si="113"/>
        <v>0.40473015591311462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t="e">
        <f t="shared" ref="B636:N636" si="114">B378/B414</f>
        <v>#VALUE!</v>
      </c>
      <c r="C636" s="27" t="e">
        <f t="shared" si="114"/>
        <v>#VALUE!</v>
      </c>
      <c r="D636" s="27" t="e">
        <f t="shared" si="114"/>
        <v>#VALUE!</v>
      </c>
      <c r="E636" s="27" t="e">
        <f t="shared" si="114"/>
        <v>#VALUE!</v>
      </c>
      <c r="F636" s="27">
        <f t="shared" si="114"/>
        <v>1.2242684673910129</v>
      </c>
      <c r="G636" s="27">
        <f t="shared" si="114"/>
        <v>1.2723468166924981</v>
      </c>
      <c r="H636" s="27">
        <f t="shared" si="114"/>
        <v>1.1752027844252684</v>
      </c>
      <c r="I636" s="27">
        <f t="shared" si="114"/>
        <v>1.1007946999269063</v>
      </c>
      <c r="J636" s="27">
        <f t="shared" si="114"/>
        <v>1.1292612277891774</v>
      </c>
      <c r="K636" s="27">
        <f t="shared" si="114"/>
        <v>0.88129203282752633</v>
      </c>
      <c r="L636" s="27">
        <f t="shared" si="114"/>
        <v>0.89282027527192154</v>
      </c>
      <c r="M636" s="27">
        <f t="shared" si="114"/>
        <v>0.96960562718858512</v>
      </c>
      <c r="N636" s="27">
        <f t="shared" si="114"/>
        <v>0.97813680665117075</v>
      </c>
      <c r="O636" s="27">
        <f>O378/O414</f>
        <v>1.3729581257447387</v>
      </c>
      <c r="P636" s="6"/>
      <c r="Q636" s="89" t="s">
        <v>2307</v>
      </c>
    </row>
    <row r="637" spans="2:17" x14ac:dyDescent="0.25">
      <c r="B637" s="27" t="e">
        <f t="shared" ref="B637:N637" si="115">(B378-B372)/B414</f>
        <v>#VALUE!</v>
      </c>
      <c r="C637" s="27" t="e">
        <f t="shared" si="115"/>
        <v>#VALUE!</v>
      </c>
      <c r="D637" s="27" t="e">
        <f t="shared" si="115"/>
        <v>#VALUE!</v>
      </c>
      <c r="E637" s="27" t="e">
        <f t="shared" si="115"/>
        <v>#VALUE!</v>
      </c>
      <c r="F637" s="27">
        <f t="shared" si="115"/>
        <v>1.1162784408487463</v>
      </c>
      <c r="G637" s="27">
        <f t="shared" si="115"/>
        <v>1.1682865663326214</v>
      </c>
      <c r="H637" s="27">
        <f t="shared" si="115"/>
        <v>1.0835771431530434</v>
      </c>
      <c r="I637" s="27">
        <f t="shared" si="115"/>
        <v>1.0084259964852802</v>
      </c>
      <c r="J637" s="27">
        <f t="shared" si="115"/>
        <v>1.0316749782071575</v>
      </c>
      <c r="K637" s="27">
        <f t="shared" si="115"/>
        <v>0.77085806491976494</v>
      </c>
      <c r="L637" s="27">
        <f t="shared" si="115"/>
        <v>0.80255162777380717</v>
      </c>
      <c r="M637" s="27">
        <f t="shared" si="115"/>
        <v>0.89196562613726094</v>
      </c>
      <c r="N637" s="27">
        <f t="shared" si="115"/>
        <v>0.89681657225919142</v>
      </c>
      <c r="O637" s="27">
        <f>(O378-O372)/O414</f>
        <v>1.3121358403467784</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6">B432/B457</f>
        <v>#VALUE!</v>
      </c>
      <c r="C639" s="27" t="e">
        <f t="shared" si="116"/>
        <v>#VALUE!</v>
      </c>
      <c r="D639" s="27" t="e">
        <f t="shared" si="116"/>
        <v>#VALUE!</v>
      </c>
      <c r="E639" s="27" t="e">
        <f t="shared" si="116"/>
        <v>#VALUE!</v>
      </c>
      <c r="F639" s="27">
        <f t="shared" si="116"/>
        <v>0.26062321754375178</v>
      </c>
      <c r="G639" s="27">
        <f t="shared" si="116"/>
        <v>0.19390768006028664</v>
      </c>
      <c r="H639" s="27">
        <f t="shared" si="116"/>
        <v>0.30963345899104111</v>
      </c>
      <c r="I639" s="27">
        <f t="shared" si="116"/>
        <v>0.28223460859134702</v>
      </c>
      <c r="J639" s="27">
        <f t="shared" si="116"/>
        <v>0.38839798094582367</v>
      </c>
      <c r="K639" s="27">
        <f t="shared" si="116"/>
        <v>0.28952968409447022</v>
      </c>
      <c r="L639" s="27">
        <f t="shared" si="116"/>
        <v>0.34121679256979326</v>
      </c>
      <c r="M639" s="27">
        <f t="shared" si="116"/>
        <v>0.32919480402927581</v>
      </c>
      <c r="N639" s="27">
        <f t="shared" si="116"/>
        <v>0.3128562909440093</v>
      </c>
      <c r="O639" s="27">
        <f>O432/O457</f>
        <v>0.2739865407722028</v>
      </c>
      <c r="P639" s="6"/>
      <c r="Q639" s="89" t="s">
        <v>40</v>
      </c>
    </row>
    <row r="640" spans="2:17" x14ac:dyDescent="0.25">
      <c r="B640" s="27" t="e">
        <f t="shared" ref="B640:N640" si="117">B432/B588</f>
        <v>#VALUE!</v>
      </c>
      <c r="C640" s="27" t="e">
        <f t="shared" si="117"/>
        <v>#VALUE!</v>
      </c>
      <c r="D640" s="27" t="e">
        <f t="shared" si="117"/>
        <v>#VALUE!</v>
      </c>
      <c r="E640" s="27" t="e">
        <f t="shared" si="117"/>
        <v>#VALUE!</v>
      </c>
      <c r="F640" s="27">
        <f t="shared" si="117"/>
        <v>20.976589420755253</v>
      </c>
      <c r="G640" s="27">
        <f t="shared" si="117"/>
        <v>2.4627701674575762</v>
      </c>
      <c r="H640" s="27">
        <f t="shared" si="117"/>
        <v>2.6851628212462129</v>
      </c>
      <c r="I640" s="27">
        <f t="shared" si="117"/>
        <v>2.5269774957632127</v>
      </c>
      <c r="J640" s="27">
        <f t="shared" si="117"/>
        <v>2.5492794362252109</v>
      </c>
      <c r="K640" s="27">
        <f t="shared" si="117"/>
        <v>2.4535695204955399</v>
      </c>
      <c r="L640" s="27">
        <f t="shared" si="117"/>
        <v>2.2613869819304062</v>
      </c>
      <c r="M640" s="27">
        <f t="shared" si="117"/>
        <v>2.1323151826506757</v>
      </c>
      <c r="N640" s="27">
        <f t="shared" si="117"/>
        <v>2.3541236484698977</v>
      </c>
      <c r="O640" s="27">
        <f>O432/O588</f>
        <v>0.67696102395449087</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f t="shared" si="118"/>
        <v>35.446369312964656</v>
      </c>
      <c r="H642" s="43">
        <f t="shared" si="118"/>
        <v>45.301054604996224</v>
      </c>
      <c r="I642" s="43">
        <f t="shared" si="118"/>
        <v>51.269742058916734</v>
      </c>
      <c r="J642" s="43">
        <f t="shared" si="118"/>
        <v>45.009457388977097</v>
      </c>
      <c r="K642" s="43">
        <f t="shared" si="118"/>
        <v>45.83811479497583</v>
      </c>
      <c r="L642" s="43">
        <f t="shared" si="118"/>
        <v>46.45616785415266</v>
      </c>
      <c r="M642" s="43">
        <f t="shared" si="118"/>
        <v>50.07897963073966</v>
      </c>
      <c r="N642" s="44">
        <f t="shared" si="118"/>
        <v>57.599875066344687</v>
      </c>
      <c r="O642" s="44">
        <f t="shared" si="118"/>
        <v>54.790392125324018</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f t="shared" si="119"/>
        <v>10.121693979235838</v>
      </c>
      <c r="H643" s="43">
        <f t="shared" si="119"/>
        <v>9.4361075182666845</v>
      </c>
      <c r="I643" s="43">
        <f t="shared" si="119"/>
        <v>9.8238556236244712</v>
      </c>
      <c r="J643" s="43">
        <f t="shared" si="119"/>
        <v>9.831534539845137</v>
      </c>
      <c r="K643" s="43">
        <f t="shared" si="119"/>
        <v>10.691662660840834</v>
      </c>
      <c r="L643" s="43">
        <f t="shared" si="119"/>
        <v>10.640177951435842</v>
      </c>
      <c r="M643" s="43">
        <f t="shared" si="119"/>
        <v>9.5842379306993752</v>
      </c>
      <c r="N643" s="44">
        <f t="shared" si="119"/>
        <v>10.590850858385535</v>
      </c>
      <c r="O643" s="44">
        <f t="shared" si="119"/>
        <v>7.9175627965773705</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f t="shared" si="120"/>
        <v>63.494198560935345</v>
      </c>
      <c r="H644" s="43">
        <f t="shared" si="120"/>
        <v>64.994778626328312</v>
      </c>
      <c r="I644" s="43">
        <f t="shared" si="120"/>
        <v>75.779262523434028</v>
      </c>
      <c r="J644" s="43">
        <f t="shared" si="120"/>
        <v>75.787510990917809</v>
      </c>
      <c r="K644" s="43">
        <f t="shared" si="120"/>
        <v>76.745737396276994</v>
      </c>
      <c r="L644" s="43">
        <f t="shared" si="120"/>
        <v>70.79832024416865</v>
      </c>
      <c r="M644" s="43">
        <f t="shared" si="120"/>
        <v>66.054207323306883</v>
      </c>
      <c r="N644" s="44">
        <f t="shared" si="120"/>
        <v>68.76617103208153</v>
      </c>
      <c r="O644" s="44">
        <f t="shared" si="120"/>
        <v>59.60734891381167</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f t="shared" si="121"/>
        <v>-17.926135268734853</v>
      </c>
      <c r="H645" s="46">
        <f t="shared" si="121"/>
        <v>-10.257616503065407</v>
      </c>
      <c r="I645" s="46">
        <f t="shared" si="121"/>
        <v>-14.685664840892827</v>
      </c>
      <c r="J645" s="46">
        <f t="shared" si="121"/>
        <v>-20.946519062095575</v>
      </c>
      <c r="K645" s="46">
        <f t="shared" si="121"/>
        <v>-20.21595994046033</v>
      </c>
      <c r="L645" s="46">
        <f t="shared" si="121"/>
        <v>-13.701974438580152</v>
      </c>
      <c r="M645" s="46">
        <f t="shared" si="121"/>
        <v>-6.3909897618678499</v>
      </c>
      <c r="N645" s="47">
        <f>N643+N642-N644</f>
        <v>-0.57544510735131382</v>
      </c>
      <c r="O645" s="47">
        <f>O643+O642-O644</f>
        <v>3.10060600808972</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42" t="e">
        <v>#N/A</v>
      </c>
      <c r="C647" s="142" t="e">
        <v>#N/A</v>
      </c>
      <c r="D647" s="142" t="e">
        <v>#N/A</v>
      </c>
      <c r="E647" s="142" t="e">
        <v>#N/A</v>
      </c>
      <c r="F647">
        <v>535</v>
      </c>
      <c r="G647">
        <v>535</v>
      </c>
      <c r="H647">
        <v>570</v>
      </c>
      <c r="I647">
        <v>570</v>
      </c>
      <c r="J647">
        <v>570</v>
      </c>
      <c r="K647">
        <v>570</v>
      </c>
      <c r="L647">
        <v>570</v>
      </c>
      <c r="M647">
        <v>570</v>
      </c>
      <c r="N647">
        <v>570</v>
      </c>
      <c r="O647">
        <v>570</v>
      </c>
      <c r="P647" s="30"/>
      <c r="Q647" s="90" t="s">
        <v>43</v>
      </c>
    </row>
    <row r="648" spans="2:17" x14ac:dyDescent="0.25">
      <c r="B648" s="13" t="e">
        <f t="shared" ref="B648:O648" si="122">B457/B647</f>
        <v>#VALUE!</v>
      </c>
      <c r="C648" s="13" t="e">
        <f t="shared" si="122"/>
        <v>#VALUE!</v>
      </c>
      <c r="D648" s="13" t="e">
        <f t="shared" si="122"/>
        <v>#VALUE!</v>
      </c>
      <c r="E648" s="13" t="e">
        <f t="shared" si="122"/>
        <v>#VALUE!</v>
      </c>
      <c r="F648" s="13">
        <f t="shared" si="122"/>
        <v>1359.5318691588786</v>
      </c>
      <c r="G648" s="13">
        <f t="shared" si="122"/>
        <v>1451.4084859813086</v>
      </c>
      <c r="H648" s="13">
        <f t="shared" si="122"/>
        <v>1436.1859649122807</v>
      </c>
      <c r="I648" s="13">
        <f t="shared" si="122"/>
        <v>1594.219298245614</v>
      </c>
      <c r="J648" s="13">
        <f t="shared" si="122"/>
        <v>1762.6526666666666</v>
      </c>
      <c r="K648" s="13">
        <f t="shared" si="122"/>
        <v>1862.5055087719297</v>
      </c>
      <c r="L648" s="13">
        <f t="shared" si="122"/>
        <v>2051.9860701754387</v>
      </c>
      <c r="M648" s="13">
        <f t="shared" si="122"/>
        <v>2270.7419649122808</v>
      </c>
      <c r="N648" s="13">
        <f t="shared" si="122"/>
        <v>2459.0679473684208</v>
      </c>
      <c r="O648" s="13">
        <f t="shared" si="122"/>
        <v>2926.0561403508773</v>
      </c>
      <c r="P648" s="6"/>
      <c r="Q648" s="90" t="s">
        <v>44</v>
      </c>
    </row>
    <row r="649" spans="2:17" x14ac:dyDescent="0.25">
      <c r="B649" s="13" t="e">
        <f t="shared" ref="B649:O649" si="123">B588/B647</f>
        <v>#N/A</v>
      </c>
      <c r="C649" s="13" t="e">
        <f t="shared" si="123"/>
        <v>#N/A</v>
      </c>
      <c r="D649" s="13" t="e">
        <f t="shared" si="123"/>
        <v>#N/A</v>
      </c>
      <c r="E649" s="13" t="e">
        <f t="shared" si="123"/>
        <v>#N/A</v>
      </c>
      <c r="F649" s="13">
        <f t="shared" si="123"/>
        <v>16.891476635514021</v>
      </c>
      <c r="G649" s="13">
        <f t="shared" si="123"/>
        <v>114.27751401869159</v>
      </c>
      <c r="H649" s="13">
        <f t="shared" si="123"/>
        <v>165.61052631578949</v>
      </c>
      <c r="I649" s="13">
        <f t="shared" si="123"/>
        <v>178.0561403508772</v>
      </c>
      <c r="J649" s="13">
        <f t="shared" si="123"/>
        <v>268.55068421052636</v>
      </c>
      <c r="K649" s="13">
        <f t="shared" si="123"/>
        <v>219.78208771929826</v>
      </c>
      <c r="L649" s="13">
        <f t="shared" si="123"/>
        <v>309.62064912280698</v>
      </c>
      <c r="M649" s="13">
        <f t="shared" si="123"/>
        <v>350.56564912280697</v>
      </c>
      <c r="N649" s="13">
        <f t="shared" si="123"/>
        <v>326.80308771929828</v>
      </c>
      <c r="O649" s="13">
        <f t="shared" si="123"/>
        <v>1184.2631578947369</v>
      </c>
      <c r="P649" s="6"/>
      <c r="Q649" s="89" t="s">
        <v>45</v>
      </c>
    </row>
    <row r="650" spans="2:17" x14ac:dyDescent="0.25">
      <c r="B650" s="91"/>
      <c r="C650" s="91" t="e">
        <f t="shared" ref="C650:M650" si="124">+C649/B649-1</f>
        <v>#N/A</v>
      </c>
      <c r="D650" s="92" t="e">
        <f t="shared" si="124"/>
        <v>#N/A</v>
      </c>
      <c r="E650" s="91" t="e">
        <f t="shared" si="124"/>
        <v>#N/A</v>
      </c>
      <c r="F650" s="92" t="e">
        <f t="shared" si="124"/>
        <v>#N/A</v>
      </c>
      <c r="G650" s="91">
        <f t="shared" si="124"/>
        <v>5.7653951448167184</v>
      </c>
      <c r="H650" s="92">
        <f t="shared" si="124"/>
        <v>0.44919608846847781</v>
      </c>
      <c r="I650" s="91">
        <f t="shared" si="124"/>
        <v>7.5149897243585562E-2</v>
      </c>
      <c r="J650" s="92">
        <f t="shared" si="124"/>
        <v>0.50823601860245149</v>
      </c>
      <c r="K650" s="91">
        <f t="shared" si="124"/>
        <v>-0.18159922636055048</v>
      </c>
      <c r="L650" s="92">
        <f t="shared" si="124"/>
        <v>0.40876198026769561</v>
      </c>
      <c r="M650" s="91">
        <f t="shared" si="124"/>
        <v>0.13224247192815519</v>
      </c>
      <c r="N650" s="93">
        <f>+N649/M649-1</f>
        <v>-6.7783484956292495E-2</v>
      </c>
      <c r="O650" s="93">
        <f>+O649/N649-1</f>
        <v>2.6237820338831646</v>
      </c>
      <c r="P650" s="31"/>
      <c r="Q650" s="94" t="s">
        <v>46</v>
      </c>
    </row>
    <row r="651" spans="2:17" x14ac:dyDescent="0.25">
      <c r="B651" s="130">
        <v>0</v>
      </c>
      <c r="C651" s="130">
        <v>0</v>
      </c>
      <c r="D651" s="130">
        <v>0</v>
      </c>
      <c r="E651" s="130">
        <v>0</v>
      </c>
      <c r="F651" s="130">
        <v>2.8124999999999997E-2</v>
      </c>
      <c r="G651" s="130">
        <v>5.6249999999999994E-2</v>
      </c>
      <c r="H651" s="130">
        <v>2.740741E-2</v>
      </c>
      <c r="I651" s="130">
        <v>0.1</v>
      </c>
      <c r="J651" s="130">
        <v>0.11</v>
      </c>
      <c r="K651" s="130">
        <v>0.12</v>
      </c>
      <c r="L651" s="130">
        <v>0.12</v>
      </c>
      <c r="M651" s="130">
        <v>0.14000000000000001</v>
      </c>
      <c r="N651" s="130">
        <v>0.125</v>
      </c>
      <c r="O651" s="130">
        <v>0</v>
      </c>
      <c r="P651" s="6"/>
      <c r="Q651" s="90" t="s">
        <v>47</v>
      </c>
    </row>
    <row r="652" spans="2:17" x14ac:dyDescent="0.25">
      <c r="B652" s="91" t="e">
        <f t="shared" ref="B652:O652" si="125">+B651/B661</f>
        <v>#N/A</v>
      </c>
      <c r="C652" s="91" t="e">
        <f t="shared" si="125"/>
        <v>#N/A</v>
      </c>
      <c r="D652" s="92" t="e">
        <f t="shared" si="125"/>
        <v>#N/A</v>
      </c>
      <c r="E652" s="91" t="e">
        <f t="shared" si="125"/>
        <v>#N/A</v>
      </c>
      <c r="F652" s="92">
        <f t="shared" si="125"/>
        <v>8.6110911404192834E-3</v>
      </c>
      <c r="G652" s="91">
        <f t="shared" si="125"/>
        <v>1.6360335616936492E-2</v>
      </c>
      <c r="H652" s="92">
        <f t="shared" si="125"/>
        <v>4.6704775819236917E-3</v>
      </c>
      <c r="I652" s="91">
        <f t="shared" si="125"/>
        <v>1.5830846305239434E-2</v>
      </c>
      <c r="J652" s="92">
        <f t="shared" si="125"/>
        <v>1.3521897999496438E-2</v>
      </c>
      <c r="K652" s="91">
        <f t="shared" si="125"/>
        <v>1.3005881634391373E-2</v>
      </c>
      <c r="L652" s="92">
        <f t="shared" si="125"/>
        <v>1.5223135540056703E-2</v>
      </c>
      <c r="M652" s="91">
        <f t="shared" si="125"/>
        <v>2.3889257258466915E-2</v>
      </c>
      <c r="N652" s="93">
        <f t="shared" si="125"/>
        <v>1.9254508471972073E-2</v>
      </c>
      <c r="O652" s="93">
        <f t="shared" si="125"/>
        <v>0</v>
      </c>
      <c r="P652" s="6"/>
      <c r="Q652" s="94" t="s">
        <v>48</v>
      </c>
    </row>
    <row r="653" spans="2:17" x14ac:dyDescent="0.25">
      <c r="B653" s="95" t="e">
        <f t="shared" ref="B653:M653" si="126">+B651/B649</f>
        <v>#N/A</v>
      </c>
      <c r="C653" s="95" t="e">
        <f t="shared" si="126"/>
        <v>#N/A</v>
      </c>
      <c r="D653" s="96" t="e">
        <f t="shared" si="126"/>
        <v>#N/A</v>
      </c>
      <c r="E653" s="95" t="e">
        <f t="shared" si="126"/>
        <v>#N/A</v>
      </c>
      <c r="F653" s="96">
        <f t="shared" si="126"/>
        <v>1.6650409319968924E-3</v>
      </c>
      <c r="G653" s="95">
        <f t="shared" si="126"/>
        <v>4.9222281813725462E-4</v>
      </c>
      <c r="H653" s="96">
        <f t="shared" si="126"/>
        <v>1.6549316405008581E-4</v>
      </c>
      <c r="I653" s="95">
        <f t="shared" si="126"/>
        <v>5.6162062034446068E-4</v>
      </c>
      <c r="J653" s="96">
        <f t="shared" si="126"/>
        <v>4.0960610591394777E-4</v>
      </c>
      <c r="K653" s="95">
        <f t="shared" si="126"/>
        <v>5.4599535951838736E-4</v>
      </c>
      <c r="L653" s="96">
        <f t="shared" si="126"/>
        <v>3.8757104973448836E-4</v>
      </c>
      <c r="M653" s="95">
        <f t="shared" si="126"/>
        <v>3.993545869377421E-4</v>
      </c>
      <c r="N653" s="97">
        <f>+N651/N649</f>
        <v>3.8249332609539643E-4</v>
      </c>
      <c r="O653" s="97">
        <f>+O651/O649</f>
        <v>0</v>
      </c>
      <c r="P653" s="28"/>
      <c r="Q653" s="98" t="s">
        <v>49</v>
      </c>
    </row>
    <row r="654" spans="2:17" x14ac:dyDescent="0.25">
      <c r="B654" s="16" t="e">
        <f t="shared" ref="B654:M654" si="127">+B661*B647</f>
        <v>#N/A</v>
      </c>
      <c r="C654" s="16" t="e">
        <f t="shared" si="127"/>
        <v>#N/A</v>
      </c>
      <c r="D654" s="16" t="e">
        <f t="shared" si="127"/>
        <v>#N/A</v>
      </c>
      <c r="E654" s="16" t="e">
        <f t="shared" si="127"/>
        <v>#N/A</v>
      </c>
      <c r="F654" s="16">
        <f t="shared" si="127"/>
        <v>1747.3830847489266</v>
      </c>
      <c r="G654" s="16">
        <f t="shared" si="127"/>
        <v>1839.4335363662371</v>
      </c>
      <c r="H654" s="16">
        <f t="shared" si="127"/>
        <v>3344.8878462586404</v>
      </c>
      <c r="I654" s="16">
        <f t="shared" si="127"/>
        <v>3600.5655604864969</v>
      </c>
      <c r="J654" s="16">
        <f t="shared" si="127"/>
        <v>4636.9230120161365</v>
      </c>
      <c r="K654" s="16">
        <f t="shared" si="127"/>
        <v>5259.1590422544132</v>
      </c>
      <c r="L654" s="16">
        <f t="shared" si="127"/>
        <v>4493.1610718448101</v>
      </c>
      <c r="M654" s="16">
        <f t="shared" si="127"/>
        <v>3340.413606694156</v>
      </c>
      <c r="N654" s="16">
        <f>+N661*N647</f>
        <v>3700.4320366689935</v>
      </c>
      <c r="O654" s="16">
        <f>+O661*O647</f>
        <v>6669</v>
      </c>
      <c r="P654" s="6"/>
      <c r="Q654" s="89" t="s">
        <v>50</v>
      </c>
    </row>
    <row r="655" spans="2:17" x14ac:dyDescent="0.25">
      <c r="B655" s="32" t="e">
        <f t="shared" ref="B655:M655" si="128">+B661/B$648</f>
        <v>#N/A</v>
      </c>
      <c r="C655" s="32" t="e">
        <f t="shared" si="128"/>
        <v>#N/A</v>
      </c>
      <c r="D655" s="33" t="e">
        <f t="shared" si="128"/>
        <v>#N/A</v>
      </c>
      <c r="E655" s="32" t="e">
        <f t="shared" si="128"/>
        <v>#N/A</v>
      </c>
      <c r="F655" s="33">
        <f t="shared" si="128"/>
        <v>2.4023979732288644E-3</v>
      </c>
      <c r="G655" s="32">
        <f t="shared" si="128"/>
        <v>2.3688669035124258E-3</v>
      </c>
      <c r="H655" s="33">
        <f t="shared" si="128"/>
        <v>4.08597802446861E-3</v>
      </c>
      <c r="I655" s="32">
        <f t="shared" si="128"/>
        <v>3.9623041146318073E-3</v>
      </c>
      <c r="J655" s="33">
        <f t="shared" si="128"/>
        <v>4.6151762094138547E-3</v>
      </c>
      <c r="K655" s="32">
        <f t="shared" si="128"/>
        <v>4.9538617563909086E-3</v>
      </c>
      <c r="L655" s="33">
        <f t="shared" si="128"/>
        <v>3.8415166833275839E-3</v>
      </c>
      <c r="M655" s="32">
        <f t="shared" si="128"/>
        <v>2.580819326520275E-3</v>
      </c>
      <c r="N655" s="34">
        <f>+N661/N$648</f>
        <v>2.64001896986672E-3</v>
      </c>
      <c r="O655" s="34">
        <f>+O661/O$648</f>
        <v>3.9985562268114909E-3</v>
      </c>
      <c r="P655" s="35">
        <f>(SUM(INDEX($B655:$O655,,$Q$348-$B$348-$P$348+1):INDEX($B655:$O655,$Q$348-$B$348+1))-MAX(INDEX($B655:$O655,,$Q$348-$B$348-$P$348+1):INDEX($B655:$O655,$Q$348-$B$348+1))-MIN(INDEX($B655:$O655,,$Q$348-$B$348-$P$348+1):INDEX($B655:$O655,$Q$348-$B$348+1)))/(COUNT(INDEX($B655:$O655,,$Q$348-$B$348-$P$348+1):INDEX($B655:$O655,$Q$348-$B$348+1))-2)</f>
        <v>3.6749099364343347E-3</v>
      </c>
      <c r="Q655" s="36" t="s">
        <v>51</v>
      </c>
    </row>
    <row r="656" spans="2:17" x14ac:dyDescent="0.25">
      <c r="B656" s="32" t="e">
        <f t="shared" ref="B656:M656" si="129">+B661/B$649</f>
        <v>#N/A</v>
      </c>
      <c r="C656" s="32" t="e">
        <f t="shared" si="129"/>
        <v>#N/A</v>
      </c>
      <c r="D656" s="33" t="e">
        <f t="shared" si="129"/>
        <v>#N/A</v>
      </c>
      <c r="E656" s="32" t="e">
        <f t="shared" si="129"/>
        <v>#N/A</v>
      </c>
      <c r="F656" s="33">
        <f t="shared" si="129"/>
        <v>0.19336004053904601</v>
      </c>
      <c r="G656" s="32">
        <f t="shared" si="129"/>
        <v>3.0086352117843922E-2</v>
      </c>
      <c r="H656" s="33">
        <f t="shared" si="129"/>
        <v>3.5433884682500055E-2</v>
      </c>
      <c r="I656" s="32">
        <f t="shared" si="129"/>
        <v>3.5476348485461877E-2</v>
      </c>
      <c r="J656" s="33">
        <f t="shared" si="129"/>
        <v>3.0292057071366882E-2</v>
      </c>
      <c r="K656" s="32">
        <f t="shared" si="129"/>
        <v>4.1980649591229185E-2</v>
      </c>
      <c r="L656" s="33">
        <f t="shared" si="129"/>
        <v>2.5459344345629124E-2</v>
      </c>
      <c r="M656" s="32">
        <f t="shared" si="129"/>
        <v>1.6716910978728794E-2</v>
      </c>
      <c r="N656" s="34">
        <f>+N661/N$649</f>
        <v>1.98651306343226E-2</v>
      </c>
      <c r="O656" s="34">
        <f>+O661/O$649</f>
        <v>9.8795609084040698E-3</v>
      </c>
      <c r="P656" s="35">
        <f>(SUM(INDEX($B656:$O656,,$Q$348-$B$348-$P$348+1):INDEX($B656:$O656,$Q$348-$B$348+1))-MAX(INDEX($B656:$O656,,$Q$348-$B$348-$P$348+1):INDEX($B656:$O656,$Q$348-$B$348+1))-MIN(INDEX($B656:$O656,,$Q$348-$B$348-$P$348+1):INDEX($B656:$O656,$Q$348-$B$348+1)))/(COUNT(INDEX($B656:$O656,,$Q$348-$B$348-$P$348+1):INDEX($B656:$O656,$Q$348-$B$348+1))-2)</f>
        <v>2.7618575473693324E-2</v>
      </c>
      <c r="Q656" s="36" t="s">
        <v>52</v>
      </c>
    </row>
    <row r="657" spans="1:17" x14ac:dyDescent="0.25">
      <c r="B657" s="32" t="e">
        <f t="shared" ref="B657:O657" si="130">+(B654+B432-B354-B360)/B559</f>
        <v>#N/A</v>
      </c>
      <c r="C657" s="32" t="e">
        <f t="shared" si="130"/>
        <v>#N/A</v>
      </c>
      <c r="D657" s="33" t="e">
        <f t="shared" si="130"/>
        <v>#N/A</v>
      </c>
      <c r="E657" s="32" t="e">
        <f t="shared" si="130"/>
        <v>#N/A</v>
      </c>
      <c r="F657" s="33">
        <f t="shared" si="130"/>
        <v>0.50304202927771124</v>
      </c>
      <c r="G657" s="32">
        <f t="shared" si="130"/>
        <v>4.8658565742915792E-2</v>
      </c>
      <c r="H657" s="33">
        <f t="shared" si="130"/>
        <v>0.77765366721830365</v>
      </c>
      <c r="I657" s="32">
        <f t="shared" si="130"/>
        <v>0.60591758304753729</v>
      </c>
      <c r="J657" s="33">
        <f t="shared" si="130"/>
        <v>0.72556500788779832</v>
      </c>
      <c r="K657" s="32">
        <f t="shared" si="130"/>
        <v>0.81403114987747294</v>
      </c>
      <c r="L657" s="33">
        <f t="shared" si="130"/>
        <v>0.79048369637697113</v>
      </c>
      <c r="M657" s="32">
        <f t="shared" si="130"/>
        <v>0.57427163864607178</v>
      </c>
      <c r="N657" s="34">
        <f t="shared" si="130"/>
        <v>0.58398048417873671</v>
      </c>
      <c r="O657" s="34">
        <f t="shared" si="130"/>
        <v>6.5152438196274115E-2</v>
      </c>
      <c r="P657" s="35">
        <f>(SUM(INDEX($B657:$O657,,$Q$348-$B$348-$P$348+1):INDEX($B657:$O657,$Q$348-$B$348+1))-MAX(INDEX($B657:$O657,,$Q$348-$B$348-$P$348+1):INDEX($B657:$O657,$Q$348-$B$348+1))-MIN(INDEX($B657:$O657,,$Q$348-$B$348-$P$348+1):INDEX($B657:$O657,$Q$348-$B$348+1)))/(COUNT(INDEX($B657:$O657,,$Q$348-$B$348-$P$348+1):INDEX($B657:$O657,$Q$348-$B$348+1))-2)</f>
        <v>0.58900350222167042</v>
      </c>
      <c r="Q657" s="36" t="s">
        <v>53</v>
      </c>
    </row>
    <row r="658" spans="1:17" x14ac:dyDescent="0.25">
      <c r="B658" s="32" t="e">
        <f t="shared" ref="B658:O658" si="131">B654/B465</f>
        <v>#N/A</v>
      </c>
      <c r="C658" s="32" t="e">
        <f t="shared" si="131"/>
        <v>#N/A</v>
      </c>
      <c r="D658" s="33" t="e">
        <f t="shared" si="131"/>
        <v>#N/A</v>
      </c>
      <c r="E658" s="32" t="e">
        <f t="shared" si="131"/>
        <v>#N/A</v>
      </c>
      <c r="F658" s="33">
        <f t="shared" si="131"/>
        <v>1.7322922038918011E-3</v>
      </c>
      <c r="G658" s="32">
        <f t="shared" si="131"/>
        <v>1.6621136357593419E-3</v>
      </c>
      <c r="H658" s="33">
        <f t="shared" si="131"/>
        <v>2.6821285237764356E-3</v>
      </c>
      <c r="I658" s="32">
        <f t="shared" si="131"/>
        <v>2.678318667244768E-3</v>
      </c>
      <c r="J658" s="33">
        <f t="shared" si="131"/>
        <v>2.6980763885623704E-3</v>
      </c>
      <c r="K658" s="32">
        <f t="shared" si="131"/>
        <v>2.6803980727192547E-3</v>
      </c>
      <c r="L658" s="33">
        <f t="shared" si="131"/>
        <v>1.9999059823486293E-3</v>
      </c>
      <c r="M658" s="32">
        <f t="shared" si="131"/>
        <v>1.3464807943416516E-3</v>
      </c>
      <c r="N658" s="34">
        <f t="shared" si="131"/>
        <v>1.6260833341110495E-3</v>
      </c>
      <c r="O658" s="34">
        <f t="shared" si="131"/>
        <v>1.8802663104432737E-3</v>
      </c>
      <c r="P658" s="35">
        <f>(SUM(INDEX($B658:$O658,,$Q$348-$B$348-$P$348+1):INDEX($B658:$O658,$Q$348-$B$348+1))-MAX(INDEX($B658:$O658,,$Q$348-$B$348-$P$348+1):INDEX($B658:$O658,$Q$348-$B$348+1))-MIN(INDEX($B658:$O658,,$Q$348-$B$348-$P$348+1):INDEX($B658:$O658,$Q$348-$B$348+1)))/(COUNT(INDEX($B658:$O658,,$Q$348-$B$348-$P$348+1):INDEX($B658:$O658,$Q$348-$B$348+1))-2)</f>
        <v>2.1727449323432498E-3</v>
      </c>
      <c r="Q658" s="36" t="s">
        <v>54</v>
      </c>
    </row>
    <row r="659" spans="1:17" s="15" customFormat="1" x14ac:dyDescent="0.25">
      <c r="A659" s="99"/>
      <c r="B659" s="130" t="e">
        <v>#N/A</v>
      </c>
      <c r="C659" s="130" t="e">
        <v>#N/A</v>
      </c>
      <c r="D659" s="130" t="e">
        <v>#N/A</v>
      </c>
      <c r="E659" s="130" t="e">
        <v>#N/A</v>
      </c>
      <c r="F659" s="130">
        <v>4.78125</v>
      </c>
      <c r="G659" s="130">
        <v>4.1437499999999998</v>
      </c>
      <c r="H659" s="130">
        <v>9.65625</v>
      </c>
      <c r="I659" s="130">
        <v>7.6</v>
      </c>
      <c r="J659" s="130">
        <v>12.5</v>
      </c>
      <c r="K659" s="130">
        <v>13.6</v>
      </c>
      <c r="L659" s="130">
        <v>9.8000000000000007</v>
      </c>
      <c r="M659" s="130">
        <v>7.05</v>
      </c>
      <c r="N659" s="130">
        <v>7.95</v>
      </c>
      <c r="O659" s="130">
        <v>15.2</v>
      </c>
      <c r="P659" s="31"/>
      <c r="Q659" s="37" t="s">
        <v>55</v>
      </c>
    </row>
    <row r="660" spans="1:17" s="71" customFormat="1" x14ac:dyDescent="0.25">
      <c r="A660" s="100"/>
      <c r="B660" s="130" t="e">
        <v>#N/A</v>
      </c>
      <c r="C660" s="130" t="e">
        <v>#N/A</v>
      </c>
      <c r="D660" s="130" t="e">
        <v>#N/A</v>
      </c>
      <c r="E660" s="130" t="e">
        <v>#N/A</v>
      </c>
      <c r="F660" s="130">
        <v>2.0062500000000001</v>
      </c>
      <c r="G660" s="130">
        <v>2.71875</v>
      </c>
      <c r="H660" s="130">
        <v>3.0562499999999999</v>
      </c>
      <c r="I660" s="130">
        <v>4.9000000000000004</v>
      </c>
      <c r="J660" s="130">
        <v>5.35</v>
      </c>
      <c r="K660" s="130">
        <v>7.1</v>
      </c>
      <c r="L660" s="130">
        <v>6.1</v>
      </c>
      <c r="M660" s="130">
        <v>4.9000000000000004</v>
      </c>
      <c r="N660" s="130">
        <v>4.7</v>
      </c>
      <c r="O660" s="130">
        <v>7</v>
      </c>
      <c r="P660" s="38"/>
      <c r="Q660" s="39" t="s">
        <v>56</v>
      </c>
    </row>
    <row r="661" spans="1:17" s="3" customFormat="1" x14ac:dyDescent="0.25">
      <c r="A661" s="101"/>
      <c r="B661" s="130" t="e">
        <v>#N/A</v>
      </c>
      <c r="C661" s="130" t="e">
        <v>#N/A</v>
      </c>
      <c r="D661" s="130" t="e">
        <v>#N/A</v>
      </c>
      <c r="E661" s="130" t="e">
        <v>#N/A</v>
      </c>
      <c r="F661" s="130">
        <v>3.2661366070073394</v>
      </c>
      <c r="G661" s="130">
        <v>3.4381935259182002</v>
      </c>
      <c r="H661" s="130">
        <v>5.868224291681825</v>
      </c>
      <c r="I661" s="130">
        <v>6.3167816850640293</v>
      </c>
      <c r="J661" s="130">
        <v>8.134952652659889</v>
      </c>
      <c r="K661" s="130">
        <v>9.2265948109726548</v>
      </c>
      <c r="L661" s="130">
        <v>7.8827387225347545</v>
      </c>
      <c r="M661" s="130">
        <v>5.8603747485862385</v>
      </c>
      <c r="N661" s="130">
        <v>6.491986029243848</v>
      </c>
      <c r="O661" s="152">
        <f>VLOOKUP($P661,Price!$A:$E,5,FALSE)</f>
        <v>11.7</v>
      </c>
      <c r="P661" s="151" t="s">
        <v>102</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t="e">
        <f t="shared" ref="C663:O663" si="132">+C656/C650/100</f>
        <v>#N/A</v>
      </c>
      <c r="D663" s="102" t="e">
        <f t="shared" si="132"/>
        <v>#N/A</v>
      </c>
      <c r="E663" s="103" t="e">
        <f t="shared" si="132"/>
        <v>#N/A</v>
      </c>
      <c r="F663" s="102" t="e">
        <f t="shared" si="132"/>
        <v>#N/A</v>
      </c>
      <c r="G663" s="103">
        <f t="shared" si="132"/>
        <v>5.2184371343380599E-5</v>
      </c>
      <c r="H663" s="102">
        <f t="shared" si="132"/>
        <v>7.8882887879346746E-4</v>
      </c>
      <c r="I663" s="103">
        <f t="shared" si="132"/>
        <v>4.7207447763330072E-3</v>
      </c>
      <c r="J663" s="102">
        <f t="shared" si="132"/>
        <v>5.960234214541513E-4</v>
      </c>
      <c r="K663" s="103">
        <f t="shared" si="132"/>
        <v>-2.3117196274768277E-3</v>
      </c>
      <c r="L663" s="102">
        <f t="shared" si="132"/>
        <v>6.2284032211009364E-4</v>
      </c>
      <c r="M663" s="103">
        <f t="shared" si="132"/>
        <v>1.264110594349051E-3</v>
      </c>
      <c r="N663" s="104">
        <f t="shared" si="132"/>
        <v>-2.930674137975031E-3</v>
      </c>
      <c r="O663" s="104">
        <f t="shared" si="132"/>
        <v>3.7653893428725262E-5</v>
      </c>
      <c r="P663" s="28"/>
      <c r="Q663" s="89" t="s">
        <v>65</v>
      </c>
    </row>
    <row r="664" spans="1:17" x14ac:dyDescent="0.25">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25">
      <c r="B665" s="48" t="e">
        <f t="shared" ref="B665:O668" si="133">($P655-B655)/$P655</f>
        <v>#N/A</v>
      </c>
      <c r="C665" s="49" t="e">
        <f t="shared" si="133"/>
        <v>#N/A</v>
      </c>
      <c r="D665" s="48" t="e">
        <f t="shared" si="133"/>
        <v>#N/A</v>
      </c>
      <c r="E665" s="49" t="e">
        <f t="shared" si="133"/>
        <v>#N/A</v>
      </c>
      <c r="F665" s="48">
        <f t="shared" si="133"/>
        <v>0.3462702447723533</v>
      </c>
      <c r="G665" s="49">
        <f t="shared" si="133"/>
        <v>0.35539456898612515</v>
      </c>
      <c r="H665" s="48">
        <f t="shared" si="133"/>
        <v>-0.11185800336460042</v>
      </c>
      <c r="I665" s="49">
        <f t="shared" si="133"/>
        <v>-7.8204414031524117E-2</v>
      </c>
      <c r="J665" s="48">
        <f t="shared" si="133"/>
        <v>-0.2558610385678825</v>
      </c>
      <c r="K665" s="49">
        <f t="shared" si="133"/>
        <v>-0.34802262969130238</v>
      </c>
      <c r="L665" s="48">
        <f t="shared" si="133"/>
        <v>-4.5336280283076326E-2</v>
      </c>
      <c r="M665" s="49">
        <f t="shared" si="133"/>
        <v>0.29771902681664791</v>
      </c>
      <c r="N665" s="50">
        <f t="shared" si="133"/>
        <v>0.28160988553960081</v>
      </c>
      <c r="O665" s="50">
        <f t="shared" si="133"/>
        <v>-8.8069176109165134E-2</v>
      </c>
      <c r="P665" s="31"/>
      <c r="Q665" s="51" t="s">
        <v>67</v>
      </c>
    </row>
    <row r="666" spans="1:17" x14ac:dyDescent="0.25">
      <c r="B666" s="48" t="e">
        <f t="shared" si="133"/>
        <v>#N/A</v>
      </c>
      <c r="C666" s="49" t="e">
        <f t="shared" si="133"/>
        <v>#N/A</v>
      </c>
      <c r="D666" s="48" t="e">
        <f t="shared" si="133"/>
        <v>#N/A</v>
      </c>
      <c r="E666" s="49" t="e">
        <f t="shared" si="133"/>
        <v>#N/A</v>
      </c>
      <c r="F666" s="48">
        <f t="shared" si="133"/>
        <v>-6.0010866680369288</v>
      </c>
      <c r="G666" s="49">
        <f t="shared" si="133"/>
        <v>-8.9352061133679925E-2</v>
      </c>
      <c r="H666" s="48">
        <f t="shared" si="133"/>
        <v>-0.28297292944202751</v>
      </c>
      <c r="I666" s="49">
        <f t="shared" si="133"/>
        <v>-0.2845104382466459</v>
      </c>
      <c r="J666" s="48">
        <f t="shared" si="133"/>
        <v>-9.6800126430128447E-2</v>
      </c>
      <c r="K666" s="49">
        <f t="shared" si="133"/>
        <v>-0.52001502145596645</v>
      </c>
      <c r="L666" s="48">
        <f t="shared" si="133"/>
        <v>7.818039457251752E-2</v>
      </c>
      <c r="M666" s="49">
        <f t="shared" si="133"/>
        <v>0.39472218635419332</v>
      </c>
      <c r="N666" s="50">
        <f t="shared" si="133"/>
        <v>0.28073297432577127</v>
      </c>
      <c r="O666" s="50">
        <f t="shared" si="133"/>
        <v>0.64228564511539177</v>
      </c>
      <c r="P666" s="31"/>
      <c r="Q666" s="51" t="s">
        <v>68</v>
      </c>
    </row>
    <row r="667" spans="1:17" x14ac:dyDescent="0.25">
      <c r="B667" s="48" t="e">
        <f t="shared" si="133"/>
        <v>#N/A</v>
      </c>
      <c r="C667" s="49" t="e">
        <f t="shared" si="133"/>
        <v>#N/A</v>
      </c>
      <c r="D667" s="48" t="e">
        <f t="shared" si="133"/>
        <v>#N/A</v>
      </c>
      <c r="E667" s="49" t="e">
        <f t="shared" si="133"/>
        <v>#N/A</v>
      </c>
      <c r="F667" s="48">
        <f t="shared" si="133"/>
        <v>0.14594390800686227</v>
      </c>
      <c r="G667" s="49">
        <f t="shared" si="133"/>
        <v>0.91738832526567349</v>
      </c>
      <c r="H667" s="48">
        <f t="shared" si="133"/>
        <v>-0.32028700047633174</v>
      </c>
      <c r="I667" s="49">
        <f t="shared" si="133"/>
        <v>-2.8716435067140379E-2</v>
      </c>
      <c r="J667" s="48">
        <f t="shared" si="133"/>
        <v>-0.23185177193519169</v>
      </c>
      <c r="K667" s="49">
        <f t="shared" si="133"/>
        <v>-0.38204806390287605</v>
      </c>
      <c r="L667" s="48">
        <f t="shared" si="133"/>
        <v>-0.34206960297406519</v>
      </c>
      <c r="M667" s="49">
        <f t="shared" si="133"/>
        <v>2.5011504210130021E-2</v>
      </c>
      <c r="N667" s="50">
        <f t="shared" si="133"/>
        <v>8.5279935076571049E-3</v>
      </c>
      <c r="O667" s="50">
        <f t="shared" si="133"/>
        <v>0.8893853127349417</v>
      </c>
      <c r="P667" s="31"/>
      <c r="Q667" s="51" t="s">
        <v>69</v>
      </c>
    </row>
    <row r="668" spans="1:17" x14ac:dyDescent="0.25">
      <c r="B668" s="48" t="e">
        <f t="shared" si="133"/>
        <v>#N/A</v>
      </c>
      <c r="C668" s="49" t="e">
        <f t="shared" si="133"/>
        <v>#N/A</v>
      </c>
      <c r="D668" s="48" t="e">
        <f t="shared" si="133"/>
        <v>#N/A</v>
      </c>
      <c r="E668" s="49" t="e">
        <f t="shared" si="133"/>
        <v>#N/A</v>
      </c>
      <c r="F668" s="48">
        <f t="shared" si="133"/>
        <v>0.20271718133818484</v>
      </c>
      <c r="G668" s="49">
        <f t="shared" si="133"/>
        <v>0.23501667820401043</v>
      </c>
      <c r="H668" s="48">
        <f t="shared" si="133"/>
        <v>-0.23444242527070522</v>
      </c>
      <c r="I668" s="49">
        <f t="shared" si="133"/>
        <v>-0.23268894906880294</v>
      </c>
      <c r="J668" s="48">
        <f t="shared" si="133"/>
        <v>-0.24178238706214084</v>
      </c>
      <c r="K668" s="49">
        <f t="shared" si="133"/>
        <v>-0.23364598983485557</v>
      </c>
      <c r="L668" s="48">
        <f t="shared" si="133"/>
        <v>7.9548660968785767E-2</v>
      </c>
      <c r="M668" s="49">
        <f t="shared" si="133"/>
        <v>0.38028584289942097</v>
      </c>
      <c r="N668" s="50">
        <f t="shared" si="133"/>
        <v>0.25159952744321429</v>
      </c>
      <c r="O668" s="50">
        <f t="shared" si="133"/>
        <v>0.13461249755835139</v>
      </c>
      <c r="P668" s="31"/>
      <c r="Q668" s="51" t="s">
        <v>70</v>
      </c>
    </row>
    <row r="669" spans="1:17" x14ac:dyDescent="0.25">
      <c r="B669" s="105"/>
      <c r="D669" s="105"/>
      <c r="F669" s="105"/>
      <c r="H669" s="105"/>
      <c r="I669" s="96"/>
      <c r="J669" s="95"/>
      <c r="K669" s="96"/>
      <c r="L669" s="95"/>
      <c r="M669" s="96"/>
      <c r="N669" s="97">
        <f>N664/N661-1</f>
        <v>-1</v>
      </c>
      <c r="O669" s="97" t="e">
        <f>O664/O661-1</f>
        <v>#N/A</v>
      </c>
      <c r="P669" s="28"/>
      <c r="Q669" s="98" t="s">
        <v>71</v>
      </c>
    </row>
    <row r="670" spans="1:17" x14ac:dyDescent="0.25">
      <c r="B670" s="109" t="e">
        <f t="shared" ref="B670:M670" si="134">AVERAGE(B665:B669)</f>
        <v>#N/A</v>
      </c>
      <c r="C670" s="110" t="e">
        <f t="shared" si="134"/>
        <v>#N/A</v>
      </c>
      <c r="D670" s="109" t="e">
        <f t="shared" si="134"/>
        <v>#N/A</v>
      </c>
      <c r="E670" s="110" t="e">
        <f t="shared" si="134"/>
        <v>#N/A</v>
      </c>
      <c r="F670" s="109">
        <f t="shared" si="134"/>
        <v>-1.326538833479882</v>
      </c>
      <c r="G670" s="110">
        <f t="shared" si="134"/>
        <v>0.35461187783053227</v>
      </c>
      <c r="H670" s="109">
        <f t="shared" si="134"/>
        <v>-0.23739008963841624</v>
      </c>
      <c r="I670" s="110">
        <f t="shared" si="134"/>
        <v>-0.15603005910352835</v>
      </c>
      <c r="J670" s="52">
        <f t="shared" si="134"/>
        <v>-0.20657383099883586</v>
      </c>
      <c r="K670" s="53">
        <f t="shared" si="134"/>
        <v>-0.37093292622125007</v>
      </c>
      <c r="L670" s="52">
        <f t="shared" si="134"/>
        <v>-5.7419206928959562E-2</v>
      </c>
      <c r="M670" s="53">
        <f t="shared" si="134"/>
        <v>0.27443464007009805</v>
      </c>
      <c r="N670" s="54">
        <f>AVERAGE(N665:N669)</f>
        <v>-3.5505923836751309E-2</v>
      </c>
      <c r="O670" s="54" t="e">
        <f>AVERAGE(O665:O669)</f>
        <v>#N/A</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2.8124999999999997E-2</v>
      </c>
      <c r="H672" s="56">
        <f t="shared" si="135"/>
        <v>8.4374999999999992E-2</v>
      </c>
      <c r="I672" s="56">
        <f t="shared" si="135"/>
        <v>0.11178241</v>
      </c>
      <c r="J672" s="56">
        <f t="shared" si="135"/>
        <v>0.21178241</v>
      </c>
      <c r="K672" s="56">
        <f t="shared" si="135"/>
        <v>0.32178241000000002</v>
      </c>
      <c r="L672" s="56">
        <f t="shared" si="135"/>
        <v>0.44178241000000001</v>
      </c>
      <c r="M672" s="56">
        <f t="shared" si="135"/>
        <v>0.56178240999999995</v>
      </c>
      <c r="N672" s="57">
        <f t="shared" si="135"/>
        <v>0.70178240999999997</v>
      </c>
      <c r="O672" s="57">
        <f>+N$651+N672</f>
        <v>0.82678240999999997</v>
      </c>
      <c r="P672" s="31"/>
      <c r="Q672" s="36" t="s">
        <v>74</v>
      </c>
    </row>
    <row r="673" spans="1:17" s="3" customFormat="1" x14ac:dyDescent="0.25">
      <c r="B673" s="58" t="e">
        <f>+B$661+B672</f>
        <v>#N/A</v>
      </c>
      <c r="C673" s="59" t="e">
        <f t="shared" ref="C673:O673" si="136">+C$661+C672</f>
        <v>#N/A</v>
      </c>
      <c r="D673" s="59" t="e">
        <f t="shared" si="136"/>
        <v>#N/A</v>
      </c>
      <c r="E673" s="59" t="e">
        <f t="shared" si="136"/>
        <v>#N/A</v>
      </c>
      <c r="F673" s="59">
        <f t="shared" si="136"/>
        <v>3.2661366070073394</v>
      </c>
      <c r="G673" s="59">
        <f t="shared" si="136"/>
        <v>3.4663185259182003</v>
      </c>
      <c r="H673" s="59">
        <f t="shared" si="136"/>
        <v>5.9525992916818247</v>
      </c>
      <c r="I673" s="59">
        <f t="shared" si="136"/>
        <v>6.4285640950640293</v>
      </c>
      <c r="J673" s="59">
        <f t="shared" si="136"/>
        <v>8.3467350626598886</v>
      </c>
      <c r="K673" s="59">
        <f t="shared" si="136"/>
        <v>9.5483772209726556</v>
      </c>
      <c r="L673" s="59">
        <f t="shared" si="136"/>
        <v>8.3245211325347537</v>
      </c>
      <c r="M673" s="59">
        <f t="shared" si="136"/>
        <v>6.4221571585862387</v>
      </c>
      <c r="N673" s="60">
        <f t="shared" si="136"/>
        <v>7.1937684392438479</v>
      </c>
      <c r="O673" s="60">
        <f t="shared" si="136"/>
        <v>12.526782409999999</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2.8124999999999997E-2</v>
      </c>
      <c r="H676" s="56">
        <f t="shared" si="138"/>
        <v>8.4374999999999992E-2</v>
      </c>
      <c r="I676" s="56">
        <f t="shared" si="138"/>
        <v>0.11178241</v>
      </c>
      <c r="J676" s="56">
        <f t="shared" si="138"/>
        <v>0.21178241</v>
      </c>
      <c r="K676" s="56">
        <f t="shared" si="138"/>
        <v>0.32178241000000002</v>
      </c>
      <c r="L676" s="56">
        <f t="shared" si="138"/>
        <v>0.44178241000000001</v>
      </c>
      <c r="M676" s="56">
        <f t="shared" si="138"/>
        <v>0.56178240999999995</v>
      </c>
      <c r="N676" s="57">
        <f t="shared" si="138"/>
        <v>0.70178240999999997</v>
      </c>
      <c r="O676" s="57">
        <f>+N$651+N676</f>
        <v>0.82678240999999997</v>
      </c>
      <c r="P676" s="31"/>
      <c r="Q676" s="36" t="s">
        <v>74</v>
      </c>
    </row>
    <row r="677" spans="1:17" s="3" customFormat="1" x14ac:dyDescent="0.25">
      <c r="B677" s="58"/>
      <c r="C677" s="59" t="e">
        <f t="shared" ref="C677:O677" si="139">+C$661+C676</f>
        <v>#N/A</v>
      </c>
      <c r="D677" s="59" t="e">
        <f t="shared" si="139"/>
        <v>#N/A</v>
      </c>
      <c r="E677" s="59" t="e">
        <f t="shared" si="139"/>
        <v>#N/A</v>
      </c>
      <c r="F677" s="59">
        <f t="shared" si="139"/>
        <v>3.2661366070073394</v>
      </c>
      <c r="G677" s="59">
        <f t="shared" si="139"/>
        <v>3.4663185259182003</v>
      </c>
      <c r="H677" s="59">
        <f t="shared" si="139"/>
        <v>5.9525992916818247</v>
      </c>
      <c r="I677" s="59">
        <f t="shared" si="139"/>
        <v>6.4285640950640293</v>
      </c>
      <c r="J677" s="59">
        <f t="shared" si="139"/>
        <v>8.3467350626598886</v>
      </c>
      <c r="K677" s="59">
        <f t="shared" si="139"/>
        <v>9.5483772209726556</v>
      </c>
      <c r="L677" s="59">
        <f t="shared" si="139"/>
        <v>8.3245211325347537</v>
      </c>
      <c r="M677" s="59">
        <f t="shared" si="139"/>
        <v>6.4221571585862387</v>
      </c>
      <c r="N677" s="60">
        <f t="shared" si="139"/>
        <v>7.1937684392438479</v>
      </c>
      <c r="O677" s="60">
        <f t="shared" si="139"/>
        <v>12.526782409999999</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x14ac:dyDescent="0.25">
      <c r="B680" s="55"/>
      <c r="C680" s="56"/>
      <c r="D680" s="56"/>
      <c r="E680" s="56">
        <f t="shared" ref="E680:N680" si="141">+D$651+D680</f>
        <v>0</v>
      </c>
      <c r="F680" s="56">
        <f t="shared" si="141"/>
        <v>0</v>
      </c>
      <c r="G680" s="56">
        <f t="shared" si="141"/>
        <v>2.8124999999999997E-2</v>
      </c>
      <c r="H680" s="56">
        <f t="shared" si="141"/>
        <v>8.4374999999999992E-2</v>
      </c>
      <c r="I680" s="56">
        <f t="shared" si="141"/>
        <v>0.11178241</v>
      </c>
      <c r="J680" s="56">
        <f t="shared" si="141"/>
        <v>0.21178241</v>
      </c>
      <c r="K680" s="56">
        <f t="shared" si="141"/>
        <v>0.32178241000000002</v>
      </c>
      <c r="L680" s="56">
        <f t="shared" si="141"/>
        <v>0.44178241000000001</v>
      </c>
      <c r="M680" s="56">
        <f t="shared" si="141"/>
        <v>0.56178240999999995</v>
      </c>
      <c r="N680" s="57">
        <f t="shared" si="141"/>
        <v>0.70178240999999997</v>
      </c>
      <c r="O680" s="57">
        <f>+N$651+N680</f>
        <v>0.82678240999999997</v>
      </c>
      <c r="P680" s="31"/>
      <c r="Q680" s="36" t="s">
        <v>74</v>
      </c>
    </row>
    <row r="681" spans="1:17" s="3" customFormat="1" x14ac:dyDescent="0.25">
      <c r="B681" s="58"/>
      <c r="C681" s="59"/>
      <c r="D681" s="59" t="e">
        <f t="shared" ref="D681:O681" si="142">+D$661+D680</f>
        <v>#N/A</v>
      </c>
      <c r="E681" s="59" t="e">
        <f t="shared" si="142"/>
        <v>#N/A</v>
      </c>
      <c r="F681" s="59">
        <f t="shared" si="142"/>
        <v>3.2661366070073394</v>
      </c>
      <c r="G681" s="59">
        <f t="shared" si="142"/>
        <v>3.4663185259182003</v>
      </c>
      <c r="H681" s="59">
        <f t="shared" si="142"/>
        <v>5.9525992916818247</v>
      </c>
      <c r="I681" s="59">
        <f t="shared" si="142"/>
        <v>6.4285640950640293</v>
      </c>
      <c r="J681" s="59">
        <f t="shared" si="142"/>
        <v>8.3467350626598886</v>
      </c>
      <c r="K681" s="59">
        <f t="shared" si="142"/>
        <v>9.5483772209726556</v>
      </c>
      <c r="L681" s="59">
        <f t="shared" si="142"/>
        <v>8.3245211325347537</v>
      </c>
      <c r="M681" s="59">
        <f t="shared" si="142"/>
        <v>6.4221571585862387</v>
      </c>
      <c r="N681" s="60">
        <f t="shared" si="142"/>
        <v>7.1937684392438479</v>
      </c>
      <c r="O681" s="60">
        <f t="shared" si="142"/>
        <v>12.526782409999999</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x14ac:dyDescent="0.25">
      <c r="B684" s="55"/>
      <c r="C684" s="56"/>
      <c r="D684" s="56"/>
      <c r="E684" s="56"/>
      <c r="F684" s="56">
        <f t="shared" ref="F684:N684" si="144">+E$651+E684</f>
        <v>0</v>
      </c>
      <c r="G684" s="56">
        <f t="shared" si="144"/>
        <v>2.8124999999999997E-2</v>
      </c>
      <c r="H684" s="56">
        <f t="shared" si="144"/>
        <v>8.4374999999999992E-2</v>
      </c>
      <c r="I684" s="56">
        <f t="shared" si="144"/>
        <v>0.11178241</v>
      </c>
      <c r="J684" s="56">
        <f t="shared" si="144"/>
        <v>0.21178241</v>
      </c>
      <c r="K684" s="56">
        <f t="shared" si="144"/>
        <v>0.32178241000000002</v>
      </c>
      <c r="L684" s="56">
        <f t="shared" si="144"/>
        <v>0.44178241000000001</v>
      </c>
      <c r="M684" s="56">
        <f t="shared" si="144"/>
        <v>0.56178240999999995</v>
      </c>
      <c r="N684" s="57">
        <f t="shared" si="144"/>
        <v>0.70178240999999997</v>
      </c>
      <c r="O684" s="57">
        <f>+N$651+N684</f>
        <v>0.82678240999999997</v>
      </c>
      <c r="P684" s="31"/>
      <c r="Q684" s="36" t="s">
        <v>74</v>
      </c>
    </row>
    <row r="685" spans="1:17" s="3" customFormat="1" x14ac:dyDescent="0.25">
      <c r="B685" s="58"/>
      <c r="C685" s="59"/>
      <c r="D685" s="59"/>
      <c r="E685" s="59" t="e">
        <f t="shared" ref="E685:O685" si="145">+E$661+E684</f>
        <v>#N/A</v>
      </c>
      <c r="F685" s="59">
        <f t="shared" si="145"/>
        <v>3.2661366070073394</v>
      </c>
      <c r="G685" s="59">
        <f t="shared" si="145"/>
        <v>3.4663185259182003</v>
      </c>
      <c r="H685" s="59">
        <f t="shared" si="145"/>
        <v>5.9525992916818247</v>
      </c>
      <c r="I685" s="59">
        <f t="shared" si="145"/>
        <v>6.4285640950640293</v>
      </c>
      <c r="J685" s="59">
        <f t="shared" si="145"/>
        <v>8.3467350626598886</v>
      </c>
      <c r="K685" s="59">
        <f t="shared" si="145"/>
        <v>9.5483772209726556</v>
      </c>
      <c r="L685" s="59">
        <f t="shared" si="145"/>
        <v>8.3245211325347537</v>
      </c>
      <c r="M685" s="59">
        <f t="shared" si="145"/>
        <v>6.4221571585862387</v>
      </c>
      <c r="N685" s="60">
        <f t="shared" si="145"/>
        <v>7.1937684392438479</v>
      </c>
      <c r="O685" s="60">
        <f t="shared" si="145"/>
        <v>12.526782409999999</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x14ac:dyDescent="0.25">
      <c r="B688" s="55"/>
      <c r="C688" s="56"/>
      <c r="D688" s="56"/>
      <c r="E688" s="56"/>
      <c r="F688" s="56"/>
      <c r="G688" s="56">
        <f t="shared" ref="G688:N688" si="147">+F$651+F688</f>
        <v>2.8124999999999997E-2</v>
      </c>
      <c r="H688" s="56">
        <f t="shared" si="147"/>
        <v>8.4374999999999992E-2</v>
      </c>
      <c r="I688" s="56">
        <f t="shared" si="147"/>
        <v>0.11178241</v>
      </c>
      <c r="J688" s="56">
        <f t="shared" si="147"/>
        <v>0.21178241</v>
      </c>
      <c r="K688" s="56">
        <f t="shared" si="147"/>
        <v>0.32178241000000002</v>
      </c>
      <c r="L688" s="56">
        <f t="shared" si="147"/>
        <v>0.44178241000000001</v>
      </c>
      <c r="M688" s="56">
        <f t="shared" si="147"/>
        <v>0.56178240999999995</v>
      </c>
      <c r="N688" s="57">
        <f t="shared" si="147"/>
        <v>0.70178240999999997</v>
      </c>
      <c r="O688" s="57">
        <f>+N$651+N688</f>
        <v>0.82678240999999997</v>
      </c>
      <c r="P688" s="31"/>
      <c r="Q688" s="36" t="s">
        <v>74</v>
      </c>
    </row>
    <row r="689" spans="1:17" s="3" customFormat="1" x14ac:dyDescent="0.25">
      <c r="B689" s="58"/>
      <c r="C689" s="59"/>
      <c r="D689" s="59"/>
      <c r="E689" s="59"/>
      <c r="F689" s="59">
        <f t="shared" ref="F689:O689" si="148">+F$661+F688</f>
        <v>3.2661366070073394</v>
      </c>
      <c r="G689" s="59">
        <f t="shared" si="148"/>
        <v>3.4663185259182003</v>
      </c>
      <c r="H689" s="59">
        <f t="shared" si="148"/>
        <v>5.9525992916818247</v>
      </c>
      <c r="I689" s="59">
        <f t="shared" si="148"/>
        <v>6.4285640950640293</v>
      </c>
      <c r="J689" s="59">
        <f t="shared" si="148"/>
        <v>8.3467350626598886</v>
      </c>
      <c r="K689" s="59">
        <f t="shared" si="148"/>
        <v>9.5483772209726556</v>
      </c>
      <c r="L689" s="59">
        <f t="shared" si="148"/>
        <v>8.3245211325347537</v>
      </c>
      <c r="M689" s="59">
        <f t="shared" si="148"/>
        <v>6.4221571585862387</v>
      </c>
      <c r="N689" s="60">
        <f t="shared" si="148"/>
        <v>7.1937684392438479</v>
      </c>
      <c r="O689" s="60">
        <f t="shared" si="148"/>
        <v>12.526782409999999</v>
      </c>
      <c r="P689" s="31"/>
      <c r="Q689" s="36" t="s">
        <v>75</v>
      </c>
    </row>
    <row r="690" spans="1:17" s="3" customFormat="1" x14ac:dyDescent="0.25">
      <c r="B690" s="72"/>
      <c r="I690" s="61"/>
      <c r="J690" s="61"/>
      <c r="K690" s="61"/>
      <c r="L690" s="61"/>
      <c r="M690" s="61"/>
      <c r="N690" s="62"/>
      <c r="O690" s="62">
        <f>+O689/F689-1</f>
        <v>2.8353516454652841</v>
      </c>
      <c r="P690" s="31"/>
      <c r="Q690" s="63" t="s">
        <v>76</v>
      </c>
    </row>
    <row r="691" spans="1:17" s="70" customFormat="1" x14ac:dyDescent="0.25">
      <c r="A691" s="64"/>
      <c r="B691" s="65"/>
      <c r="C691" s="66"/>
      <c r="D691" s="66"/>
      <c r="E691" s="66"/>
      <c r="F691" s="66"/>
      <c r="G691" s="66">
        <f>RATE(G$348-$F$348,,-$F689,G689)</f>
        <v>6.1290124387749091E-2</v>
      </c>
      <c r="H691" s="66">
        <f t="shared" ref="H691:O691" si="149">RATE(H$348-$F$348,,-$F689,H689)</f>
        <v>0.35000740769048899</v>
      </c>
      <c r="I691" s="66">
        <f t="shared" si="149"/>
        <v>0.25321777007486757</v>
      </c>
      <c r="J691" s="66">
        <f t="shared" si="149"/>
        <v>0.26435948479073751</v>
      </c>
      <c r="K691" s="66">
        <f t="shared" si="149"/>
        <v>0.23930740469658782</v>
      </c>
      <c r="L691" s="66">
        <f t="shared" si="149"/>
        <v>0.16874783434502597</v>
      </c>
      <c r="M691" s="66">
        <f t="shared" si="149"/>
        <v>0.10141125977358639</v>
      </c>
      <c r="N691" s="67">
        <f t="shared" si="149"/>
        <v>0.10373614147737885</v>
      </c>
      <c r="O691" s="67">
        <f t="shared" si="149"/>
        <v>0.16109363196333812</v>
      </c>
      <c r="P691" s="68"/>
      <c r="Q691" s="69" t="s">
        <v>77</v>
      </c>
    </row>
    <row r="692" spans="1:17" s="3" customFormat="1" x14ac:dyDescent="0.25">
      <c r="B692" s="55"/>
      <c r="C692" s="56"/>
      <c r="D692" s="56"/>
      <c r="E692" s="56"/>
      <c r="F692" s="56"/>
      <c r="G692" s="56"/>
      <c r="H692" s="56">
        <f t="shared" ref="H692:N692" si="150">+G$651+G692</f>
        <v>5.6249999999999994E-2</v>
      </c>
      <c r="I692" s="56">
        <f t="shared" si="150"/>
        <v>8.3657409999999988E-2</v>
      </c>
      <c r="J692" s="56">
        <f t="shared" si="150"/>
        <v>0.18365740999999999</v>
      </c>
      <c r="K692" s="56">
        <f t="shared" si="150"/>
        <v>0.29365741000000001</v>
      </c>
      <c r="L692" s="56">
        <f t="shared" si="150"/>
        <v>0.41365741</v>
      </c>
      <c r="M692" s="56">
        <f t="shared" si="150"/>
        <v>0.53365741</v>
      </c>
      <c r="N692" s="57">
        <f t="shared" si="150"/>
        <v>0.67365741000000001</v>
      </c>
      <c r="O692" s="57">
        <f>+N$651+N692</f>
        <v>0.79865741000000001</v>
      </c>
      <c r="P692" s="31"/>
      <c r="Q692" s="36" t="s">
        <v>74</v>
      </c>
    </row>
    <row r="693" spans="1:17" s="3" customFormat="1" x14ac:dyDescent="0.25">
      <c r="B693" s="58"/>
      <c r="C693" s="59"/>
      <c r="D693" s="59"/>
      <c r="E693" s="59"/>
      <c r="F693" s="59"/>
      <c r="G693" s="59">
        <f t="shared" ref="G693:O693" si="151">+G$661+G692</f>
        <v>3.4381935259182002</v>
      </c>
      <c r="H693" s="59">
        <f t="shared" si="151"/>
        <v>5.9244742916818254</v>
      </c>
      <c r="I693" s="59">
        <f t="shared" si="151"/>
        <v>6.4004390950640291</v>
      </c>
      <c r="J693" s="59">
        <f t="shared" si="151"/>
        <v>8.3186100626598893</v>
      </c>
      <c r="K693" s="59">
        <f t="shared" si="151"/>
        <v>9.5202522209726546</v>
      </c>
      <c r="L693" s="59">
        <f t="shared" si="151"/>
        <v>8.2963961325347544</v>
      </c>
      <c r="M693" s="59">
        <f t="shared" si="151"/>
        <v>6.3940321585862385</v>
      </c>
      <c r="N693" s="60">
        <f t="shared" si="151"/>
        <v>7.1656434392438477</v>
      </c>
      <c r="O693" s="60">
        <f t="shared" si="151"/>
        <v>12.49865741</v>
      </c>
      <c r="P693" s="31"/>
      <c r="Q693" s="36" t="s">
        <v>75</v>
      </c>
    </row>
    <row r="694" spans="1:17" s="3" customFormat="1" x14ac:dyDescent="0.25">
      <c r="B694" s="72"/>
      <c r="I694" s="61"/>
      <c r="J694" s="61"/>
      <c r="K694" s="61"/>
      <c r="L694" s="61"/>
      <c r="M694" s="61"/>
      <c r="N694" s="62"/>
      <c r="O694" s="62">
        <f>+O693/G693-1</f>
        <v>2.6352396442437378</v>
      </c>
      <c r="P694" s="31"/>
      <c r="Q694" s="63" t="s">
        <v>76</v>
      </c>
    </row>
    <row r="695" spans="1:17" s="70" customFormat="1" x14ac:dyDescent="0.25">
      <c r="A695" s="64"/>
      <c r="B695" s="65"/>
      <c r="C695" s="66"/>
      <c r="D695" s="66"/>
      <c r="E695" s="66"/>
      <c r="F695" s="66"/>
      <c r="G695" s="66"/>
      <c r="H695" s="66">
        <f>RATE(H$348-$G$348,,-$G693,H693)</f>
        <v>0.72313578250358723</v>
      </c>
      <c r="I695" s="66">
        <f t="shared" ref="I695:O695" si="152">RATE(I$348-$G$348,,-$G693,I693)</f>
        <v>0.36439376324123129</v>
      </c>
      <c r="J695" s="66">
        <f t="shared" si="152"/>
        <v>0.34247688380799712</v>
      </c>
      <c r="K695" s="66">
        <f t="shared" si="152"/>
        <v>0.2899697734351247</v>
      </c>
      <c r="L695" s="66">
        <f t="shared" si="152"/>
        <v>0.19264675928945665</v>
      </c>
      <c r="M695" s="66">
        <f t="shared" si="152"/>
        <v>0.10893838461305368</v>
      </c>
      <c r="N695" s="67">
        <f t="shared" si="152"/>
        <v>0.11060774185127689</v>
      </c>
      <c r="O695" s="67">
        <f t="shared" si="152"/>
        <v>0.17507782502044961</v>
      </c>
      <c r="P695" s="68"/>
      <c r="Q695" s="69" t="s">
        <v>77</v>
      </c>
    </row>
    <row r="696" spans="1:17" s="3" customFormat="1" x14ac:dyDescent="0.25">
      <c r="B696" s="55"/>
      <c r="C696" s="56"/>
      <c r="D696" s="56"/>
      <c r="E696" s="56"/>
      <c r="F696" s="56"/>
      <c r="G696" s="56"/>
      <c r="H696" s="56"/>
      <c r="I696" s="56">
        <f t="shared" ref="I696:N696" si="153">+H$651+H696</f>
        <v>2.740741E-2</v>
      </c>
      <c r="J696" s="56">
        <f t="shared" si="153"/>
        <v>0.12740741</v>
      </c>
      <c r="K696" s="56">
        <f t="shared" si="153"/>
        <v>0.23740740999999999</v>
      </c>
      <c r="L696" s="56">
        <f t="shared" si="153"/>
        <v>0.35740740999999998</v>
      </c>
      <c r="M696" s="56">
        <f t="shared" si="153"/>
        <v>0.47740740999999998</v>
      </c>
      <c r="N696" s="57">
        <f t="shared" si="153"/>
        <v>0.61740740999999999</v>
      </c>
      <c r="O696" s="57">
        <f>+N$651+N696</f>
        <v>0.74240740999999999</v>
      </c>
      <c r="P696" s="31"/>
      <c r="Q696" s="36" t="s">
        <v>74</v>
      </c>
    </row>
    <row r="697" spans="1:17" s="3" customFormat="1" x14ac:dyDescent="0.25">
      <c r="B697" s="58"/>
      <c r="C697" s="59"/>
      <c r="D697" s="59"/>
      <c r="E697" s="59"/>
      <c r="F697" s="59"/>
      <c r="G697" s="59"/>
      <c r="H697" s="59">
        <f t="shared" ref="H697:O697" si="154">+H$661+H696</f>
        <v>5.868224291681825</v>
      </c>
      <c r="I697" s="59">
        <f t="shared" si="154"/>
        <v>6.3441890950640296</v>
      </c>
      <c r="J697" s="59">
        <f t="shared" si="154"/>
        <v>8.262360062659889</v>
      </c>
      <c r="K697" s="59">
        <f t="shared" si="154"/>
        <v>9.4640022209726542</v>
      </c>
      <c r="L697" s="59">
        <f t="shared" si="154"/>
        <v>8.240146132534754</v>
      </c>
      <c r="M697" s="59">
        <f t="shared" si="154"/>
        <v>6.3377821585862382</v>
      </c>
      <c r="N697" s="60">
        <f t="shared" si="154"/>
        <v>7.1093934392438483</v>
      </c>
      <c r="O697" s="60">
        <f t="shared" si="154"/>
        <v>12.44240741</v>
      </c>
      <c r="P697" s="31"/>
      <c r="Q697" s="36" t="s">
        <v>75</v>
      </c>
    </row>
    <row r="698" spans="1:17" s="3" customFormat="1" x14ac:dyDescent="0.25">
      <c r="B698" s="72"/>
      <c r="I698" s="61"/>
      <c r="J698" s="61"/>
      <c r="K698" s="61"/>
      <c r="L698" s="61"/>
      <c r="M698" s="61"/>
      <c r="N698" s="62"/>
      <c r="O698" s="62">
        <f>+O697/H697-1</f>
        <v>1.1203019502231779</v>
      </c>
      <c r="P698" s="31"/>
      <c r="Q698" s="63" t="s">
        <v>76</v>
      </c>
    </row>
    <row r="699" spans="1:17" s="70" customFormat="1" x14ac:dyDescent="0.25">
      <c r="A699" s="64"/>
      <c r="B699" s="65"/>
      <c r="C699" s="66"/>
      <c r="D699" s="66"/>
      <c r="E699" s="66"/>
      <c r="F699" s="66"/>
      <c r="G699" s="66"/>
      <c r="H699" s="66"/>
      <c r="I699" s="66">
        <f t="shared" ref="I699:O699" si="155">RATE(I$348-$H$348,,-$H697,I697)</f>
        <v>8.1108829472807037E-2</v>
      </c>
      <c r="J699" s="66">
        <f t="shared" si="155"/>
        <v>0.18658459596082755</v>
      </c>
      <c r="K699" s="66">
        <f t="shared" si="155"/>
        <v>0.172706618541003</v>
      </c>
      <c r="L699" s="66">
        <f t="shared" si="155"/>
        <v>8.857173155414573E-2</v>
      </c>
      <c r="M699" s="66">
        <f t="shared" si="155"/>
        <v>1.5514480605117292E-2</v>
      </c>
      <c r="N699" s="67">
        <f t="shared" si="155"/>
        <v>3.2494247566444284E-2</v>
      </c>
      <c r="O699" s="67">
        <f t="shared" si="155"/>
        <v>0.11334110755394827</v>
      </c>
      <c r="P699" s="68"/>
      <c r="Q699" s="69" t="s">
        <v>77</v>
      </c>
    </row>
    <row r="700" spans="1:17" s="3" customFormat="1" x14ac:dyDescent="0.25">
      <c r="B700" s="55"/>
      <c r="C700" s="56"/>
      <c r="D700" s="56"/>
      <c r="E700" s="56"/>
      <c r="F700" s="56"/>
      <c r="G700" s="56"/>
      <c r="H700" s="56"/>
      <c r="I700" s="56"/>
      <c r="J700" s="56">
        <f t="shared" ref="J700:N700" si="156">+I$651+I700</f>
        <v>0.1</v>
      </c>
      <c r="K700" s="56">
        <f t="shared" si="156"/>
        <v>0.21000000000000002</v>
      </c>
      <c r="L700" s="56">
        <f t="shared" si="156"/>
        <v>0.33</v>
      </c>
      <c r="M700" s="56">
        <f t="shared" si="156"/>
        <v>0.45</v>
      </c>
      <c r="N700" s="57">
        <f t="shared" si="156"/>
        <v>0.59000000000000008</v>
      </c>
      <c r="O700" s="57">
        <f>+N$651+N700</f>
        <v>0.71500000000000008</v>
      </c>
      <c r="P700" s="31"/>
      <c r="Q700" s="36" t="s">
        <v>74</v>
      </c>
    </row>
    <row r="701" spans="1:17" s="3" customFormat="1" x14ac:dyDescent="0.25">
      <c r="B701" s="58"/>
      <c r="C701" s="59"/>
      <c r="D701" s="59"/>
      <c r="E701" s="59"/>
      <c r="F701" s="59"/>
      <c r="G701" s="59"/>
      <c r="H701" s="59"/>
      <c r="I701" s="59">
        <f t="shared" ref="I701:O701" si="157">+I$661+I700</f>
        <v>6.3167816850640293</v>
      </c>
      <c r="J701" s="59">
        <f t="shared" si="157"/>
        <v>8.2349526526598886</v>
      </c>
      <c r="K701" s="59">
        <f t="shared" si="157"/>
        <v>9.4365948109726556</v>
      </c>
      <c r="L701" s="59">
        <f t="shared" si="157"/>
        <v>8.2127387225347537</v>
      </c>
      <c r="M701" s="59">
        <f t="shared" si="157"/>
        <v>6.3103747485862387</v>
      </c>
      <c r="N701" s="60">
        <f t="shared" si="157"/>
        <v>7.0819860292438479</v>
      </c>
      <c r="O701" s="60">
        <f t="shared" si="157"/>
        <v>12.414999999999999</v>
      </c>
      <c r="P701" s="31"/>
      <c r="Q701" s="36" t="s">
        <v>75</v>
      </c>
    </row>
    <row r="702" spans="1:17" s="3" customFormat="1" x14ac:dyDescent="0.25">
      <c r="B702" s="72"/>
      <c r="I702" s="61"/>
      <c r="J702" s="61"/>
      <c r="K702" s="61"/>
      <c r="L702" s="61"/>
      <c r="M702" s="61"/>
      <c r="N702" s="62"/>
      <c r="O702" s="62">
        <f>+O701/I701-1</f>
        <v>0.96539956879547528</v>
      </c>
      <c r="P702" s="31"/>
      <c r="Q702" s="63" t="s">
        <v>76</v>
      </c>
    </row>
    <row r="703" spans="1:17" s="70" customFormat="1" x14ac:dyDescent="0.25">
      <c r="A703" s="64"/>
      <c r="B703" s="65"/>
      <c r="C703" s="66"/>
      <c r="D703" s="66"/>
      <c r="E703" s="66"/>
      <c r="F703" s="66"/>
      <c r="G703" s="66"/>
      <c r="H703" s="66"/>
      <c r="I703" s="66"/>
      <c r="J703" s="66">
        <f t="shared" ref="J703:O703" si="158">RATE(J$348-$I$348,,-$I701,J701)</f>
        <v>0.30366269775182475</v>
      </c>
      <c r="K703" s="66">
        <f t="shared" si="158"/>
        <v>0.22224908303229282</v>
      </c>
      <c r="L703" s="66">
        <f t="shared" si="158"/>
        <v>9.1433751288126114E-2</v>
      </c>
      <c r="M703" s="66">
        <f t="shared" si="158"/>
        <v>-2.5366456403805575E-4</v>
      </c>
      <c r="N703" s="67">
        <f t="shared" si="158"/>
        <v>2.3132404150510592E-2</v>
      </c>
      <c r="O703" s="67">
        <f t="shared" si="158"/>
        <v>0.11920199616498252</v>
      </c>
      <c r="P703" s="68"/>
      <c r="Q703" s="69" t="s">
        <v>77</v>
      </c>
    </row>
    <row r="704" spans="1:17" s="3" customFormat="1" x14ac:dyDescent="0.25">
      <c r="B704" s="55"/>
      <c r="C704" s="56"/>
      <c r="D704" s="56"/>
      <c r="E704" s="56"/>
      <c r="F704" s="56"/>
      <c r="G704" s="56"/>
      <c r="H704" s="56"/>
      <c r="I704" s="56"/>
      <c r="J704" s="56"/>
      <c r="K704" s="56">
        <f>+J$651+J704</f>
        <v>0.11</v>
      </c>
      <c r="L704" s="56">
        <f>+K$651+K704</f>
        <v>0.22999999999999998</v>
      </c>
      <c r="M704" s="56">
        <f>+L$651+L704</f>
        <v>0.35</v>
      </c>
      <c r="N704" s="57">
        <f>+M$651+M704</f>
        <v>0.49</v>
      </c>
      <c r="O704" s="57">
        <f>+N$651+N704</f>
        <v>0.61499999999999999</v>
      </c>
      <c r="P704" s="31"/>
      <c r="Q704" s="36" t="s">
        <v>74</v>
      </c>
    </row>
    <row r="705" spans="1:17" s="3" customFormat="1" x14ac:dyDescent="0.25">
      <c r="B705" s="58"/>
      <c r="C705" s="59"/>
      <c r="D705" s="59"/>
      <c r="E705" s="59"/>
      <c r="F705" s="59"/>
      <c r="G705" s="59"/>
      <c r="H705" s="59"/>
      <c r="I705" s="59"/>
      <c r="J705" s="59">
        <f t="shared" ref="J705:O705" si="159">+J$661+J704</f>
        <v>8.134952652659889</v>
      </c>
      <c r="K705" s="59">
        <f t="shared" si="159"/>
        <v>9.3365948109726542</v>
      </c>
      <c r="L705" s="59">
        <f t="shared" si="159"/>
        <v>8.112738722534754</v>
      </c>
      <c r="M705" s="59">
        <f t="shared" si="159"/>
        <v>6.2103747485862382</v>
      </c>
      <c r="N705" s="60">
        <f t="shared" si="159"/>
        <v>6.9819860292438483</v>
      </c>
      <c r="O705" s="60">
        <f t="shared" si="159"/>
        <v>12.315</v>
      </c>
      <c r="P705" s="31"/>
      <c r="Q705" s="36" t="s">
        <v>75</v>
      </c>
    </row>
    <row r="706" spans="1:17" s="3" customFormat="1" x14ac:dyDescent="0.25">
      <c r="B706" s="72"/>
      <c r="I706" s="61"/>
      <c r="J706" s="61"/>
      <c r="K706" s="61"/>
      <c r="L706" s="61"/>
      <c r="M706" s="61"/>
      <c r="N706" s="62"/>
      <c r="O706" s="62">
        <f>+O705/J705-1</f>
        <v>0.51383794421635121</v>
      </c>
      <c r="P706" s="31"/>
      <c r="Q706" s="63" t="s">
        <v>76</v>
      </c>
    </row>
    <row r="707" spans="1:17" s="70" customFormat="1" x14ac:dyDescent="0.25">
      <c r="A707" s="64"/>
      <c r="B707" s="65"/>
      <c r="C707" s="66"/>
      <c r="D707" s="66"/>
      <c r="E707" s="66"/>
      <c r="F707" s="66"/>
      <c r="G707" s="66"/>
      <c r="H707" s="66"/>
      <c r="I707" s="66"/>
      <c r="J707" s="66"/>
      <c r="K707" s="66">
        <f>RATE(K$348-$J$348,,-$J705,K705)</f>
        <v>0.14771347905999965</v>
      </c>
      <c r="L707" s="66">
        <f>RATE(L$348-$J$348,,-$J705,L705)</f>
        <v>-1.3662719737348927E-3</v>
      </c>
      <c r="M707" s="66">
        <f>RATE(M$348-$J$348,,-$J705,M705)</f>
        <v>-8.6053180382388392E-2</v>
      </c>
      <c r="N707" s="67">
        <f>RATE(N$348-$J$348,,-$J705,N705)</f>
        <v>-3.7488368468162954E-2</v>
      </c>
      <c r="O707" s="67">
        <f>RATE(O$348-$J$348,,-$J705,O705)</f>
        <v>8.646534284311061E-2</v>
      </c>
      <c r="P707" s="68"/>
      <c r="Q707" s="69" t="s">
        <v>77</v>
      </c>
    </row>
    <row r="708" spans="1:17" s="3" customFormat="1" x14ac:dyDescent="0.25">
      <c r="B708" s="73"/>
      <c r="C708" s="74"/>
      <c r="D708" s="74"/>
      <c r="E708" s="74"/>
      <c r="F708" s="74"/>
      <c r="G708" s="74"/>
      <c r="H708" s="74"/>
      <c r="I708" s="74"/>
      <c r="J708" s="74"/>
      <c r="K708" s="74"/>
      <c r="L708" s="74">
        <f>+K$651+K708</f>
        <v>0.12</v>
      </c>
      <c r="M708" s="74">
        <f>+L$651+L708</f>
        <v>0.24</v>
      </c>
      <c r="N708" s="75">
        <f>+M$651+M708</f>
        <v>0.38</v>
      </c>
      <c r="O708" s="75">
        <f>+N$651+N708</f>
        <v>0.505</v>
      </c>
      <c r="P708" s="31"/>
      <c r="Q708" s="36" t="s">
        <v>74</v>
      </c>
    </row>
    <row r="709" spans="1:17" s="3" customFormat="1" x14ac:dyDescent="0.25">
      <c r="B709" s="76"/>
      <c r="C709" s="77"/>
      <c r="D709" s="77"/>
      <c r="E709" s="77"/>
      <c r="F709" s="77"/>
      <c r="G709" s="77"/>
      <c r="H709" s="77"/>
      <c r="I709" s="77"/>
      <c r="J709" s="77"/>
      <c r="K709" s="77">
        <f>+K$661+K708</f>
        <v>9.2265948109726548</v>
      </c>
      <c r="L709" s="77">
        <f>+L$661+L708</f>
        <v>8.0027387225347546</v>
      </c>
      <c r="M709" s="77">
        <f>+M$661+M708</f>
        <v>6.1003747485862387</v>
      </c>
      <c r="N709" s="78">
        <f>+N$661+N708</f>
        <v>6.8719860292438479</v>
      </c>
      <c r="O709" s="78">
        <f>+O$661+O708</f>
        <v>12.205</v>
      </c>
      <c r="P709" s="31"/>
      <c r="Q709" s="36" t="s">
        <v>75</v>
      </c>
    </row>
    <row r="710" spans="1:17" s="3" customFormat="1" x14ac:dyDescent="0.25">
      <c r="B710" s="72"/>
      <c r="I710" s="61"/>
      <c r="J710" s="61"/>
      <c r="K710" s="61"/>
      <c r="L710" s="61"/>
      <c r="M710" s="61"/>
      <c r="N710" s="62"/>
      <c r="O710" s="62">
        <f>+O709/K709-1</f>
        <v>0.32280654456455604</v>
      </c>
      <c r="P710" s="31"/>
      <c r="Q710" s="63" t="s">
        <v>76</v>
      </c>
    </row>
    <row r="711" spans="1:17" s="70" customFormat="1" x14ac:dyDescent="0.25">
      <c r="A711" s="64"/>
      <c r="B711" s="65"/>
      <c r="C711" s="66"/>
      <c r="D711" s="66"/>
      <c r="E711" s="66"/>
      <c r="F711" s="66"/>
      <c r="G711" s="66"/>
      <c r="H711" s="66"/>
      <c r="I711" s="66"/>
      <c r="J711" s="66"/>
      <c r="K711" s="66"/>
      <c r="L711" s="66">
        <f>RATE(L$348-$K$348,,-$K709,L709)</f>
        <v>-0.13264439519793789</v>
      </c>
      <c r="M711" s="66">
        <f>RATE(M$348-$K$348,,-$K709,M709)</f>
        <v>-0.18687458990252381</v>
      </c>
      <c r="N711" s="67">
        <f>RATE(N$348-$K$348,,-$K709,N709)</f>
        <v>-9.3543558145385244E-2</v>
      </c>
      <c r="O711" s="67">
        <f>RATE(O$348-$K$348,,-$K709,O709)</f>
        <v>7.2442666313929746E-2</v>
      </c>
      <c r="P711" s="68"/>
      <c r="Q711" s="69" t="s">
        <v>77</v>
      </c>
    </row>
    <row r="712" spans="1:17" s="3" customFormat="1" x14ac:dyDescent="0.25">
      <c r="B712" s="73"/>
      <c r="C712" s="74"/>
      <c r="D712" s="74"/>
      <c r="E712" s="74"/>
      <c r="F712" s="74"/>
      <c r="G712" s="74"/>
      <c r="H712" s="74"/>
      <c r="I712" s="74"/>
      <c r="J712" s="74"/>
      <c r="K712" s="74"/>
      <c r="L712" s="74"/>
      <c r="M712" s="74">
        <f>+L$651+L712</f>
        <v>0.12</v>
      </c>
      <c r="N712" s="75">
        <f>+M$651+M712</f>
        <v>0.26</v>
      </c>
      <c r="O712" s="75">
        <f>+N$651+N712</f>
        <v>0.38500000000000001</v>
      </c>
      <c r="P712" s="31"/>
      <c r="Q712" s="36" t="s">
        <v>74</v>
      </c>
    </row>
    <row r="713" spans="1:17" s="3" customFormat="1" x14ac:dyDescent="0.25">
      <c r="B713" s="76"/>
      <c r="C713" s="77"/>
      <c r="D713" s="77"/>
      <c r="E713" s="77"/>
      <c r="F713" s="77"/>
      <c r="G713" s="77"/>
      <c r="H713" s="77"/>
      <c r="I713" s="77"/>
      <c r="J713" s="77"/>
      <c r="K713" s="77"/>
      <c r="L713" s="77">
        <f>+L$661+L712</f>
        <v>7.8827387225347545</v>
      </c>
      <c r="M713" s="77">
        <f>+M$661+M712</f>
        <v>5.9803747485862386</v>
      </c>
      <c r="N713" s="78">
        <f>+N$661+N712</f>
        <v>6.7519860292438478</v>
      </c>
      <c r="O713" s="78">
        <f>+O$661+O712</f>
        <v>12.084999999999999</v>
      </c>
      <c r="P713" s="31"/>
      <c r="Q713" s="36" t="s">
        <v>75</v>
      </c>
    </row>
    <row r="714" spans="1:17" s="3" customFormat="1" x14ac:dyDescent="0.25">
      <c r="B714" s="72"/>
      <c r="I714" s="61"/>
      <c r="J714" s="61"/>
      <c r="K714" s="61"/>
      <c r="L714" s="61"/>
      <c r="M714" s="61"/>
      <c r="N714" s="62"/>
      <c r="O714" s="62">
        <f>+O713/L713-1</f>
        <v>0.53309660834654382</v>
      </c>
      <c r="P714" s="31"/>
      <c r="Q714" s="63" t="s">
        <v>76</v>
      </c>
    </row>
    <row r="715" spans="1:17" s="70" customFormat="1" x14ac:dyDescent="0.25">
      <c r="A715" s="64"/>
      <c r="B715" s="65"/>
      <c r="C715" s="66"/>
      <c r="D715" s="66"/>
      <c r="E715" s="66"/>
      <c r="F715" s="66"/>
      <c r="G715" s="66"/>
      <c r="H715" s="66"/>
      <c r="I715" s="66"/>
      <c r="J715" s="66"/>
      <c r="K715" s="66"/>
      <c r="L715" s="66"/>
      <c r="M715" s="66">
        <f>RATE(M$348-$L$348,,-$L713,M713)</f>
        <v>-0.24133287184949304</v>
      </c>
      <c r="N715" s="67">
        <f>RATE(N$348-$L$348,,-$L713,N713)</f>
        <v>-7.4498341043470695E-2</v>
      </c>
      <c r="O715" s="67">
        <f>RATE(O$348-$L$348,,-$L713,O713)</f>
        <v>0.15307221587613318</v>
      </c>
      <c r="P715" s="68"/>
      <c r="Q715" s="69" t="s">
        <v>77</v>
      </c>
    </row>
    <row r="716" spans="1:17" s="3" customFormat="1" x14ac:dyDescent="0.25">
      <c r="B716" s="73"/>
      <c r="C716" s="74"/>
      <c r="D716" s="74"/>
      <c r="E716" s="74"/>
      <c r="F716" s="74"/>
      <c r="G716" s="74"/>
      <c r="H716" s="74"/>
      <c r="I716" s="74"/>
      <c r="J716" s="74"/>
      <c r="K716" s="74"/>
      <c r="L716" s="74"/>
      <c r="M716" s="74"/>
      <c r="N716" s="75">
        <f>+M$651+M716</f>
        <v>0.14000000000000001</v>
      </c>
      <c r="O716" s="75">
        <f>+N$651+N716</f>
        <v>0.26500000000000001</v>
      </c>
      <c r="P716" s="31"/>
      <c r="Q716" s="36" t="s">
        <v>74</v>
      </c>
    </row>
    <row r="717" spans="1:17" s="3" customFormat="1" x14ac:dyDescent="0.25">
      <c r="B717" s="76"/>
      <c r="C717" s="77"/>
      <c r="D717" s="77"/>
      <c r="E717" s="77"/>
      <c r="F717" s="77"/>
      <c r="G717" s="77"/>
      <c r="H717" s="77"/>
      <c r="I717" s="77"/>
      <c r="J717" s="77"/>
      <c r="K717" s="77"/>
      <c r="L717" s="77"/>
      <c r="M717" s="77">
        <f>+M$661+M716</f>
        <v>5.8603747485862385</v>
      </c>
      <c r="N717" s="78">
        <f>+N$661+N716</f>
        <v>6.6319860292438477</v>
      </c>
      <c r="O717" s="78">
        <f>+O$661+O716</f>
        <v>11.965</v>
      </c>
      <c r="P717" s="31"/>
      <c r="Q717" s="36" t="s">
        <v>75</v>
      </c>
    </row>
    <row r="718" spans="1:17" s="3" customFormat="1" x14ac:dyDescent="0.25">
      <c r="B718" s="72"/>
      <c r="I718" s="61"/>
      <c r="J718" s="61"/>
      <c r="K718" s="61"/>
      <c r="L718" s="61"/>
      <c r="M718" s="61"/>
      <c r="N718" s="62"/>
      <c r="O718" s="62">
        <f>+O717/M717-1</f>
        <v>1.0416783078396898</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0.13166585990831961</v>
      </c>
      <c r="O719" s="67">
        <f>RATE(O$348-$M$348,,-$M717,O717)</f>
        <v>0.42887309017970177</v>
      </c>
      <c r="P719" s="68"/>
      <c r="Q719" s="69" t="s">
        <v>77</v>
      </c>
    </row>
    <row r="720" spans="1:17" s="3" customFormat="1" x14ac:dyDescent="0.25">
      <c r="B720" s="73"/>
      <c r="C720" s="74"/>
      <c r="D720" s="74"/>
      <c r="E720" s="74"/>
      <c r="F720" s="74"/>
      <c r="G720" s="74"/>
      <c r="H720" s="74"/>
      <c r="I720" s="74"/>
      <c r="J720" s="74"/>
      <c r="K720" s="74"/>
      <c r="L720" s="74"/>
      <c r="M720" s="74"/>
      <c r="N720" s="75"/>
      <c r="O720" s="75">
        <f>+N$651+N720</f>
        <v>0.125</v>
      </c>
      <c r="P720" s="31"/>
      <c r="Q720" s="36" t="s">
        <v>74</v>
      </c>
    </row>
    <row r="721" spans="1:17" s="3" customFormat="1" x14ac:dyDescent="0.25">
      <c r="B721" s="76"/>
      <c r="C721" s="77"/>
      <c r="D721" s="77"/>
      <c r="E721" s="77"/>
      <c r="F721" s="77"/>
      <c r="G721" s="77"/>
      <c r="H721" s="77"/>
      <c r="I721" s="77"/>
      <c r="J721" s="77"/>
      <c r="K721" s="77"/>
      <c r="L721" s="77"/>
      <c r="M721" s="77"/>
      <c r="N721" s="78">
        <f>+N$661+N720</f>
        <v>6.491986029243848</v>
      </c>
      <c r="O721" s="78">
        <f>+O$661+O720</f>
        <v>11.824999999999999</v>
      </c>
      <c r="P721" s="31"/>
      <c r="Q721" s="36" t="s">
        <v>75</v>
      </c>
    </row>
    <row r="722" spans="1:17" s="3" customFormat="1" x14ac:dyDescent="0.25">
      <c r="B722" s="72"/>
      <c r="I722" s="61"/>
      <c r="J722" s="61"/>
      <c r="K722" s="61"/>
      <c r="L722" s="61"/>
      <c r="M722" s="61"/>
      <c r="N722" s="62"/>
      <c r="O722" s="62">
        <f>+O721/N721-1</f>
        <v>0.82147650144855788</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0.82147650144855777</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0762" priority="1193" operator="lessThan">
      <formula>0</formula>
    </cfRule>
  </conditionalFormatting>
  <conditionalFormatting sqref="P583">
    <cfRule type="cellIs" dxfId="10761" priority="1188" operator="lessThan">
      <formula>0</formula>
    </cfRule>
  </conditionalFormatting>
  <conditionalFormatting sqref="B348:N348">
    <cfRule type="cellIs" dxfId="10760" priority="1187" operator="lessThan">
      <formula>0</formula>
    </cfRule>
  </conditionalFormatting>
  <conditionalFormatting sqref="P514:P515">
    <cfRule type="cellIs" dxfId="10759" priority="1189" operator="lessThan">
      <formula>0</formula>
    </cfRule>
  </conditionalFormatting>
  <conditionalFormatting sqref="P523 Q529 Q539:Q545">
    <cfRule type="cellIs" dxfId="10758" priority="1190" operator="lessThan">
      <formula>0</formula>
    </cfRule>
  </conditionalFormatting>
  <conditionalFormatting sqref="P531">
    <cfRule type="cellIs" dxfId="10757" priority="1191" operator="lessThan">
      <formula>0</formula>
    </cfRule>
  </conditionalFormatting>
  <conditionalFormatting sqref="P562">
    <cfRule type="cellIs" dxfId="10756" priority="1192" operator="lessThan">
      <formula>0</formula>
    </cfRule>
  </conditionalFormatting>
  <conditionalFormatting sqref="B348:N348">
    <cfRule type="cellIs" dxfId="10755" priority="1186" operator="lessThan">
      <formula>0</formula>
    </cfRule>
  </conditionalFormatting>
  <conditionalFormatting sqref="Q588">
    <cfRule type="cellIs" dxfId="10754" priority="1171" operator="lessThan">
      <formula>0</formula>
    </cfRule>
  </conditionalFormatting>
  <conditionalFormatting sqref="Q499:Q502">
    <cfRule type="cellIs" dxfId="10753" priority="1185" operator="lessThan">
      <formula>0</formula>
    </cfRule>
  </conditionalFormatting>
  <conditionalFormatting sqref="Q503">
    <cfRule type="cellIs" dxfId="10752" priority="1184" operator="lessThan">
      <formula>0</formula>
    </cfRule>
  </conditionalFormatting>
  <conditionalFormatting sqref="Q503">
    <cfRule type="cellIs" dxfId="10751" priority="1183" operator="lessThan">
      <formula>0</formula>
    </cfRule>
  </conditionalFormatting>
  <conditionalFormatting sqref="B514">
    <cfRule type="cellIs" dxfId="10750" priority="1181" operator="lessThan">
      <formula>0</formula>
    </cfRule>
  </conditionalFormatting>
  <conditionalFormatting sqref="B531">
    <cfRule type="cellIs" dxfId="10749" priority="1180" operator="lessThan">
      <formula>0</formula>
    </cfRule>
  </conditionalFormatting>
  <conditionalFormatting sqref="Q520">
    <cfRule type="cellIs" dxfId="10748" priority="1179" operator="lessThan">
      <formula>0</formula>
    </cfRule>
  </conditionalFormatting>
  <conditionalFormatting sqref="Q520">
    <cfRule type="cellIs" dxfId="10747" priority="1178" operator="lessThan">
      <formula>0</formula>
    </cfRule>
  </conditionalFormatting>
  <conditionalFormatting sqref="Q567">
    <cfRule type="cellIs" dxfId="10746" priority="1173" operator="lessThan">
      <formula>0</formula>
    </cfRule>
  </conditionalFormatting>
  <conditionalFormatting sqref="B523 B515">
    <cfRule type="cellIs" dxfId="10745" priority="1182" operator="lessThan">
      <formula>0</formula>
    </cfRule>
  </conditionalFormatting>
  <conditionalFormatting sqref="Q528">
    <cfRule type="cellIs" dxfId="10744" priority="1176" operator="lessThan">
      <formula>0</formula>
    </cfRule>
  </conditionalFormatting>
  <conditionalFormatting sqref="Q536">
    <cfRule type="cellIs" dxfId="10743" priority="1175" operator="lessThan">
      <formula>0</formula>
    </cfRule>
  </conditionalFormatting>
  <conditionalFormatting sqref="Q536">
    <cfRule type="cellIs" dxfId="10742" priority="1174" operator="lessThan">
      <formula>0</formula>
    </cfRule>
  </conditionalFormatting>
  <conditionalFormatting sqref="P539">
    <cfRule type="cellIs" dxfId="10741" priority="1162" operator="lessThan">
      <formula>0</formula>
    </cfRule>
  </conditionalFormatting>
  <conditionalFormatting sqref="Q528">
    <cfRule type="cellIs" dxfId="10740" priority="1177" operator="lessThan">
      <formula>0</formula>
    </cfRule>
  </conditionalFormatting>
  <conditionalFormatting sqref="Q567">
    <cfRule type="cellIs" dxfId="10739" priority="1172" operator="lessThan">
      <formula>0</formula>
    </cfRule>
  </conditionalFormatting>
  <conditionalFormatting sqref="P584:P587">
    <cfRule type="cellIs" dxfId="10738" priority="1164" operator="lessThan">
      <formula>0</formula>
    </cfRule>
  </conditionalFormatting>
  <conditionalFormatting sqref="P563:P566">
    <cfRule type="cellIs" dxfId="10737" priority="1165" operator="lessThan">
      <formula>0</formula>
    </cfRule>
  </conditionalFormatting>
  <conditionalFormatting sqref="Q366">
    <cfRule type="cellIs" dxfId="10736" priority="1127" operator="lessThan">
      <formula>0</formula>
    </cfRule>
  </conditionalFormatting>
  <conditionalFormatting sqref="Q588">
    <cfRule type="cellIs" dxfId="10735" priority="1170" operator="lessThan">
      <formula>0</formula>
    </cfRule>
  </conditionalFormatting>
  <conditionalFormatting sqref="Q544">
    <cfRule type="cellIs" dxfId="10734" priority="1161" operator="lessThan">
      <formula>0</formula>
    </cfRule>
  </conditionalFormatting>
  <conditionalFormatting sqref="J353:N354 K351:N352">
    <cfRule type="cellIs" dxfId="10733" priority="1150" operator="lessThan">
      <formula>0</formula>
    </cfRule>
  </conditionalFormatting>
  <conditionalFormatting sqref="P516:P519">
    <cfRule type="cellIs" dxfId="10732" priority="1169" operator="lessThan">
      <formula>0</formula>
    </cfRule>
  </conditionalFormatting>
  <conditionalFormatting sqref="P524:P527">
    <cfRule type="cellIs" dxfId="10731" priority="1168" operator="lessThan">
      <formula>0</formula>
    </cfRule>
  </conditionalFormatting>
  <conditionalFormatting sqref="P539:P543">
    <cfRule type="cellIs" dxfId="10730" priority="1167" operator="lessThan">
      <formula>0</formula>
    </cfRule>
  </conditionalFormatting>
  <conditionalFormatting sqref="P532:P535">
    <cfRule type="cellIs" dxfId="10729" priority="1166" operator="lessThan">
      <formula>0</formula>
    </cfRule>
  </conditionalFormatting>
  <conditionalFormatting sqref="Q544">
    <cfRule type="cellIs" dxfId="10728" priority="1160" operator="lessThan">
      <formula>0</formula>
    </cfRule>
  </conditionalFormatting>
  <conditionalFormatting sqref="Q354">
    <cfRule type="cellIs" dxfId="10727" priority="1143" operator="lessThan">
      <formula>0</formula>
    </cfRule>
  </conditionalFormatting>
  <conditionalFormatting sqref="Q540:Q543 B539">
    <cfRule type="cellIs" dxfId="10726" priority="1163" operator="lessThan">
      <formula>0</formula>
    </cfRule>
  </conditionalFormatting>
  <conditionalFormatting sqref="P555:P558">
    <cfRule type="cellIs" dxfId="10725" priority="1155" operator="lessThan">
      <formula>0</formula>
    </cfRule>
  </conditionalFormatting>
  <conditionalFormatting sqref="Q555:Q558 Q560">
    <cfRule type="cellIs" dxfId="10724" priority="1158" operator="lessThan">
      <formula>0</formula>
    </cfRule>
  </conditionalFormatting>
  <conditionalFormatting sqref="Q559">
    <cfRule type="cellIs" dxfId="10723" priority="1157" operator="lessThan">
      <formula>0</formula>
    </cfRule>
  </conditionalFormatting>
  <conditionalFormatting sqref="Q468:Q472">
    <cfRule type="cellIs" dxfId="10722" priority="1154" operator="lessThan">
      <formula>0</formula>
    </cfRule>
  </conditionalFormatting>
  <conditionalFormatting sqref="Q559">
    <cfRule type="cellIs" dxfId="10721" priority="1156" operator="lessThan">
      <formula>0</formula>
    </cfRule>
  </conditionalFormatting>
  <conditionalFormatting sqref="J351">
    <cfRule type="cellIs" dxfId="10720" priority="1149" operator="lessThan">
      <formula>0</formula>
    </cfRule>
  </conditionalFormatting>
  <conditionalFormatting sqref="P540:P543">
    <cfRule type="cellIs" dxfId="10719" priority="1159" operator="lessThan">
      <formula>0</formula>
    </cfRule>
  </conditionalFormatting>
  <conditionalFormatting sqref="P349:Q350 Q351:Q353">
    <cfRule type="cellIs" dxfId="10718" priority="1153" operator="lessThan">
      <formula>0</formula>
    </cfRule>
  </conditionalFormatting>
  <conditionalFormatting sqref="Q396">
    <cfRule type="cellIs" dxfId="10717" priority="1080" operator="lessThan">
      <formula>0</formula>
    </cfRule>
  </conditionalFormatting>
  <conditionalFormatting sqref="B349">
    <cfRule type="cellIs" dxfId="10716" priority="1148" operator="lessThan">
      <formula>0</formula>
    </cfRule>
  </conditionalFormatting>
  <conditionalFormatting sqref="P393:P395">
    <cfRule type="cellIs" dxfId="10715" priority="1084" operator="lessThan">
      <formula>0</formula>
    </cfRule>
  </conditionalFormatting>
  <conditionalFormatting sqref="Q397">
    <cfRule type="cellIs" dxfId="10714" priority="1082" operator="lessThan">
      <formula>0</formula>
    </cfRule>
  </conditionalFormatting>
  <conditionalFormatting sqref="P349:P350">
    <cfRule type="cellIs" dxfId="10713" priority="1152" operator="lessThan">
      <formula>0</formula>
    </cfRule>
  </conditionalFormatting>
  <conditionalFormatting sqref="P351:P354">
    <cfRule type="cellIs" dxfId="10712" priority="1151" operator="lessThan">
      <formula>0</formula>
    </cfRule>
  </conditionalFormatting>
  <conditionalFormatting sqref="C397:M397">
    <cfRule type="cellIs" dxfId="10711" priority="1079" operator="lessThan">
      <formula>0</formula>
    </cfRule>
  </conditionalFormatting>
  <conditionalFormatting sqref="Q355">
    <cfRule type="cellIs" dxfId="10710" priority="1146" operator="lessThan">
      <formula>0</formula>
    </cfRule>
  </conditionalFormatting>
  <conditionalFormatting sqref="P398:Q398 Q399:Q401">
    <cfRule type="cellIs" dxfId="10709" priority="1078" operator="lessThan">
      <formula>0</formula>
    </cfRule>
  </conditionalFormatting>
  <conditionalFormatting sqref="P399:P401">
    <cfRule type="cellIs" dxfId="10708" priority="1076" operator="lessThan">
      <formula>0</formula>
    </cfRule>
  </conditionalFormatting>
  <conditionalFormatting sqref="H385">
    <cfRule type="cellIs" dxfId="10707" priority="1041" operator="lessThan">
      <formula>0</formula>
    </cfRule>
  </conditionalFormatting>
  <conditionalFormatting sqref="Q402">
    <cfRule type="cellIs" dxfId="10706" priority="1074" operator="lessThan">
      <formula>0</formula>
    </cfRule>
  </conditionalFormatting>
  <conditionalFormatting sqref="B350">
    <cfRule type="cellIs" dxfId="10705" priority="1147" operator="lessThan">
      <formula>0</formula>
    </cfRule>
  </conditionalFormatting>
  <conditionalFormatting sqref="J352">
    <cfRule type="cellIs" dxfId="10704" priority="1144" operator="lessThan">
      <formula>0</formula>
    </cfRule>
  </conditionalFormatting>
  <conditionalFormatting sqref="P355">
    <cfRule type="cellIs" dxfId="10703" priority="1145" operator="lessThan">
      <formula>0</formula>
    </cfRule>
  </conditionalFormatting>
  <conditionalFormatting sqref="P440">
    <cfRule type="cellIs" dxfId="10702" priority="1028" operator="lessThan">
      <formula>0</formula>
    </cfRule>
  </conditionalFormatting>
  <conditionalFormatting sqref="Q354">
    <cfRule type="cellIs" dxfId="10701" priority="1142" operator="lessThan">
      <formula>0</formula>
    </cfRule>
  </conditionalFormatting>
  <conditionalFormatting sqref="P356:Q356 Q357:Q359">
    <cfRule type="cellIs" dxfId="10700" priority="1141" operator="lessThan">
      <formula>0</formula>
    </cfRule>
  </conditionalFormatting>
  <conditionalFormatting sqref="P356">
    <cfRule type="cellIs" dxfId="10699" priority="1140" operator="lessThan">
      <formula>0</formula>
    </cfRule>
  </conditionalFormatting>
  <conditionalFormatting sqref="P357:P360">
    <cfRule type="cellIs" dxfId="10698" priority="1139" operator="lessThan">
      <formula>0</formula>
    </cfRule>
  </conditionalFormatting>
  <conditionalFormatting sqref="B356">
    <cfRule type="cellIs" dxfId="10697" priority="1138" operator="lessThan">
      <formula>0</formula>
    </cfRule>
  </conditionalFormatting>
  <conditionalFormatting sqref="Q361">
    <cfRule type="cellIs" dxfId="10696" priority="1137" operator="lessThan">
      <formula>0</formula>
    </cfRule>
  </conditionalFormatting>
  <conditionalFormatting sqref="Q360">
    <cfRule type="cellIs" dxfId="10695" priority="1136" operator="lessThan">
      <formula>0</formula>
    </cfRule>
  </conditionalFormatting>
  <conditionalFormatting sqref="Q360">
    <cfRule type="cellIs" dxfId="10694" priority="1135" operator="lessThan">
      <formula>0</formula>
    </cfRule>
  </conditionalFormatting>
  <conditionalFormatting sqref="P362:Q362 Q363:Q365">
    <cfRule type="cellIs" dxfId="10693" priority="1134" operator="lessThan">
      <formula>0</formula>
    </cfRule>
  </conditionalFormatting>
  <conditionalFormatting sqref="P362">
    <cfRule type="cellIs" dxfId="10692" priority="1133" operator="lessThan">
      <formula>0</formula>
    </cfRule>
  </conditionalFormatting>
  <conditionalFormatting sqref="J363">
    <cfRule type="cellIs" dxfId="10691" priority="1131" operator="lessThan">
      <formula>0</formula>
    </cfRule>
  </conditionalFormatting>
  <conditionalFormatting sqref="K363:N364 J365:M366">
    <cfRule type="cellIs" dxfId="10690" priority="1132" operator="lessThan">
      <formula>0</formula>
    </cfRule>
  </conditionalFormatting>
  <conditionalFormatting sqref="P368">
    <cfRule type="cellIs" dxfId="10689" priority="1124" operator="lessThan">
      <formula>0</formula>
    </cfRule>
  </conditionalFormatting>
  <conditionalFormatting sqref="Q367">
    <cfRule type="cellIs" dxfId="10688" priority="1129" operator="lessThan">
      <formula>0</formula>
    </cfRule>
  </conditionalFormatting>
  <conditionalFormatting sqref="B362">
    <cfRule type="cellIs" dxfId="10687" priority="1130" operator="lessThan">
      <formula>0</formula>
    </cfRule>
  </conditionalFormatting>
  <conditionalFormatting sqref="P405:P407">
    <cfRule type="cellIs" dxfId="10686" priority="1062" operator="lessThan">
      <formula>0</formula>
    </cfRule>
  </conditionalFormatting>
  <conditionalFormatting sqref="J364">
    <cfRule type="cellIs" dxfId="10685" priority="1128" operator="lessThan">
      <formula>0</formula>
    </cfRule>
  </conditionalFormatting>
  <conditionalFormatting sqref="Q366">
    <cfRule type="cellIs" dxfId="10684" priority="1126" operator="lessThan">
      <formula>0</formula>
    </cfRule>
  </conditionalFormatting>
  <conditionalFormatting sqref="P368:Q368 Q369:Q371">
    <cfRule type="cellIs" dxfId="10683" priority="1125" operator="lessThan">
      <formula>0</formula>
    </cfRule>
  </conditionalFormatting>
  <conditionalFormatting sqref="Q372">
    <cfRule type="cellIs" dxfId="10682" priority="1116" operator="lessThan">
      <formula>0</formula>
    </cfRule>
  </conditionalFormatting>
  <conditionalFormatting sqref="I370 K369:N370 C371:M372">
    <cfRule type="cellIs" dxfId="10681" priority="1123" operator="lessThan">
      <formula>0</formula>
    </cfRule>
  </conditionalFormatting>
  <conditionalFormatting sqref="I369">
    <cfRule type="cellIs" dxfId="10680" priority="1121" operator="lessThan">
      <formula>0</formula>
    </cfRule>
  </conditionalFormatting>
  <conditionalFormatting sqref="C369:J369">
    <cfRule type="cellIs" dxfId="10679" priority="1122" operator="lessThan">
      <formula>0</formula>
    </cfRule>
  </conditionalFormatting>
  <conditionalFormatting sqref="B368">
    <cfRule type="cellIs" dxfId="10678" priority="1120" operator="lessThan">
      <formula>0</formula>
    </cfRule>
  </conditionalFormatting>
  <conditionalFormatting sqref="Q373">
    <cfRule type="cellIs" dxfId="10677" priority="1119" operator="lessThan">
      <formula>0</formula>
    </cfRule>
  </conditionalFormatting>
  <conditionalFormatting sqref="P411:P413">
    <cfRule type="cellIs" dxfId="10676" priority="1055" operator="lessThan">
      <formula>0</formula>
    </cfRule>
  </conditionalFormatting>
  <conditionalFormatting sqref="C370:J370">
    <cfRule type="cellIs" dxfId="10675" priority="1118" operator="lessThan">
      <formula>0</formula>
    </cfRule>
  </conditionalFormatting>
  <conditionalFormatting sqref="Q372">
    <cfRule type="cellIs" dxfId="10674" priority="1117" operator="lessThan">
      <formula>0</formula>
    </cfRule>
  </conditionalFormatting>
  <conditionalFormatting sqref="P374:Q374 Q375:Q377">
    <cfRule type="cellIs" dxfId="10673" priority="1115" operator="lessThan">
      <formula>0</formula>
    </cfRule>
  </conditionalFormatting>
  <conditionalFormatting sqref="P374">
    <cfRule type="cellIs" dxfId="10672" priority="1114" operator="lessThan">
      <formula>0</formula>
    </cfRule>
  </conditionalFormatting>
  <conditionalFormatting sqref="P375:P377">
    <cfRule type="cellIs" dxfId="10671" priority="1113" operator="lessThan">
      <formula>0</formula>
    </cfRule>
  </conditionalFormatting>
  <conditionalFormatting sqref="I376 K375:N376 C377:M378">
    <cfRule type="cellIs" dxfId="10670" priority="1112" operator="lessThan">
      <formula>0</formula>
    </cfRule>
  </conditionalFormatting>
  <conditionalFormatting sqref="I375">
    <cfRule type="cellIs" dxfId="10669" priority="1110" operator="lessThan">
      <formula>0</formula>
    </cfRule>
  </conditionalFormatting>
  <conditionalFormatting sqref="C375:J375">
    <cfRule type="cellIs" dxfId="10668" priority="1111" operator="lessThan">
      <formula>0</formula>
    </cfRule>
  </conditionalFormatting>
  <conditionalFormatting sqref="B374">
    <cfRule type="cellIs" dxfId="10667" priority="1109" operator="lessThan">
      <formula>0</formula>
    </cfRule>
  </conditionalFormatting>
  <conditionalFormatting sqref="Q379">
    <cfRule type="cellIs" dxfId="10666" priority="1108" operator="lessThan">
      <formula>0</formula>
    </cfRule>
  </conditionalFormatting>
  <conditionalFormatting sqref="C376:J376">
    <cfRule type="cellIs" dxfId="10665" priority="1107" operator="lessThan">
      <formula>0</formula>
    </cfRule>
  </conditionalFormatting>
  <conditionalFormatting sqref="Q378">
    <cfRule type="cellIs" dxfId="10664" priority="1106" operator="lessThan">
      <formula>0</formula>
    </cfRule>
  </conditionalFormatting>
  <conditionalFormatting sqref="Q378">
    <cfRule type="cellIs" dxfId="10663" priority="1105" operator="lessThan">
      <formula>0</formula>
    </cfRule>
  </conditionalFormatting>
  <conditionalFormatting sqref="P380:Q380 Q381:Q383">
    <cfRule type="cellIs" dxfId="10662" priority="1104" operator="lessThan">
      <formula>0</formula>
    </cfRule>
  </conditionalFormatting>
  <conditionalFormatting sqref="P380">
    <cfRule type="cellIs" dxfId="10661" priority="1103" operator="lessThan">
      <formula>0</formula>
    </cfRule>
  </conditionalFormatting>
  <conditionalFormatting sqref="P381:P383">
    <cfRule type="cellIs" dxfId="10660" priority="1102" operator="lessThan">
      <formula>0</formula>
    </cfRule>
  </conditionalFormatting>
  <conditionalFormatting sqref="I382 K381:N382 C383:N383 C384:M384">
    <cfRule type="cellIs" dxfId="10659" priority="1101" operator="lessThan">
      <formula>0</formula>
    </cfRule>
  </conditionalFormatting>
  <conditionalFormatting sqref="I381">
    <cfRule type="cellIs" dxfId="10658" priority="1099" operator="lessThan">
      <formula>0</formula>
    </cfRule>
  </conditionalFormatting>
  <conditionalFormatting sqref="C381:J381">
    <cfRule type="cellIs" dxfId="10657" priority="1100" operator="lessThan">
      <formula>0</formula>
    </cfRule>
  </conditionalFormatting>
  <conditionalFormatting sqref="B380">
    <cfRule type="cellIs" dxfId="10656" priority="1098" operator="lessThan">
      <formula>0</formula>
    </cfRule>
  </conditionalFormatting>
  <conditionalFormatting sqref="Q385">
    <cfRule type="cellIs" dxfId="10655" priority="1097" operator="lessThan">
      <formula>0</formula>
    </cfRule>
  </conditionalFormatting>
  <conditionalFormatting sqref="C382:J382">
    <cfRule type="cellIs" dxfId="10654" priority="1096" operator="lessThan">
      <formula>0</formula>
    </cfRule>
  </conditionalFormatting>
  <conditionalFormatting sqref="Q384">
    <cfRule type="cellIs" dxfId="10653" priority="1095" operator="lessThan">
      <formula>0</formula>
    </cfRule>
  </conditionalFormatting>
  <conditionalFormatting sqref="Q384">
    <cfRule type="cellIs" dxfId="10652" priority="1094" operator="lessThan">
      <formula>0</formula>
    </cfRule>
  </conditionalFormatting>
  <conditionalFormatting sqref="P386:Q386 Q387:Q389">
    <cfRule type="cellIs" dxfId="10651" priority="1093" operator="lessThan">
      <formula>0</formula>
    </cfRule>
  </conditionalFormatting>
  <conditionalFormatting sqref="P386">
    <cfRule type="cellIs" dxfId="10650" priority="1092" operator="lessThan">
      <formula>0</formula>
    </cfRule>
  </conditionalFormatting>
  <conditionalFormatting sqref="P387:P389">
    <cfRule type="cellIs" dxfId="10649" priority="1091" operator="lessThan">
      <formula>0</formula>
    </cfRule>
  </conditionalFormatting>
  <conditionalFormatting sqref="B386">
    <cfRule type="cellIs" dxfId="10648" priority="1090" operator="lessThan">
      <formula>0</formula>
    </cfRule>
  </conditionalFormatting>
  <conditionalFormatting sqref="Q391">
    <cfRule type="cellIs" dxfId="10647" priority="1089" operator="lessThan">
      <formula>0</formula>
    </cfRule>
  </conditionalFormatting>
  <conditionalFormatting sqref="Q390">
    <cfRule type="cellIs" dxfId="10646" priority="1088" operator="lessThan">
      <formula>0</formula>
    </cfRule>
  </conditionalFormatting>
  <conditionalFormatting sqref="Q390">
    <cfRule type="cellIs" dxfId="10645" priority="1087" operator="lessThan">
      <formula>0</formula>
    </cfRule>
  </conditionalFormatting>
  <conditionalFormatting sqref="P392:Q392 Q393:Q395">
    <cfRule type="cellIs" dxfId="10644" priority="1086" operator="lessThan">
      <formula>0</formula>
    </cfRule>
  </conditionalFormatting>
  <conditionalFormatting sqref="P392">
    <cfRule type="cellIs" dxfId="10643" priority="1085" operator="lessThan">
      <formula>0</formula>
    </cfRule>
  </conditionalFormatting>
  <conditionalFormatting sqref="H397">
    <cfRule type="cellIs" dxfId="10642" priority="1044" operator="lessThan">
      <formula>0</formula>
    </cfRule>
  </conditionalFormatting>
  <conditionalFormatting sqref="B392">
    <cfRule type="cellIs" dxfId="10641" priority="1083" operator="lessThan">
      <formula>0</formula>
    </cfRule>
  </conditionalFormatting>
  <conditionalFormatting sqref="H378">
    <cfRule type="cellIs" dxfId="10640" priority="1040" operator="lessThan">
      <formula>0</formula>
    </cfRule>
  </conditionalFormatting>
  <conditionalFormatting sqref="Q396">
    <cfRule type="cellIs" dxfId="10639" priority="1081" operator="lessThan">
      <formula>0</formula>
    </cfRule>
  </conditionalFormatting>
  <conditionalFormatting sqref="H361">
    <cfRule type="cellIs" dxfId="10638" priority="1038" operator="lessThan">
      <formula>0</formula>
    </cfRule>
  </conditionalFormatting>
  <conditionalFormatting sqref="P398">
    <cfRule type="cellIs" dxfId="10637" priority="1077" operator="lessThan">
      <formula>0</formula>
    </cfRule>
  </conditionalFormatting>
  <conditionalFormatting sqref="Q438">
    <cfRule type="cellIs" dxfId="10636" priority="1031" operator="lessThan">
      <formula>0</formula>
    </cfRule>
  </conditionalFormatting>
  <conditionalFormatting sqref="H372">
    <cfRule type="cellIs" dxfId="10635" priority="1037" operator="lessThan">
      <formula>0</formula>
    </cfRule>
  </conditionalFormatting>
  <conditionalFormatting sqref="Q402">
    <cfRule type="cellIs" dxfId="10634" priority="1075" operator="lessThan">
      <formula>0</formula>
    </cfRule>
  </conditionalFormatting>
  <conditionalFormatting sqref="P440:Q440 Q441:Q443">
    <cfRule type="cellIs" dxfId="10633" priority="1029" operator="lessThan">
      <formula>0</formula>
    </cfRule>
  </conditionalFormatting>
  <conditionalFormatting sqref="C391:M391">
    <cfRule type="cellIs" dxfId="10632" priority="1073" operator="lessThan">
      <formula>0</formula>
    </cfRule>
  </conditionalFormatting>
  <conditionalFormatting sqref="C385:M385">
    <cfRule type="cellIs" dxfId="10631" priority="1072" operator="lessThan">
      <formula>0</formula>
    </cfRule>
  </conditionalFormatting>
  <conditionalFormatting sqref="C379:M379">
    <cfRule type="cellIs" dxfId="10630" priority="1071" operator="lessThan">
      <formula>0</formula>
    </cfRule>
  </conditionalFormatting>
  <conditionalFormatting sqref="C373:M373">
    <cfRule type="cellIs" dxfId="10629" priority="1070" operator="lessThan">
      <formula>0</formula>
    </cfRule>
  </conditionalFormatting>
  <conditionalFormatting sqref="J367:M367">
    <cfRule type="cellIs" dxfId="10628" priority="1069" operator="lessThan">
      <formula>0</formula>
    </cfRule>
  </conditionalFormatting>
  <conditionalFormatting sqref="C361:M361">
    <cfRule type="cellIs" dxfId="10627" priority="1068" operator="lessThan">
      <formula>0</formula>
    </cfRule>
  </conditionalFormatting>
  <conditionalFormatting sqref="J355:N355">
    <cfRule type="cellIs" dxfId="10626" priority="1067" operator="lessThan">
      <formula>0</formula>
    </cfRule>
  </conditionalFormatting>
  <conditionalFormatting sqref="B398">
    <cfRule type="cellIs" dxfId="10625" priority="1066" operator="lessThan">
      <formula>0</formula>
    </cfRule>
  </conditionalFormatting>
  <conditionalFormatting sqref="B403">
    <cfRule type="cellIs" dxfId="10624" priority="1065" operator="lessThan">
      <formula>0</formula>
    </cfRule>
  </conditionalFormatting>
  <conditionalFormatting sqref="Q408">
    <cfRule type="cellIs" dxfId="10623" priority="1059" operator="lessThan">
      <formula>0</formula>
    </cfRule>
  </conditionalFormatting>
  <conditionalFormatting sqref="Q409">
    <cfRule type="cellIs" dxfId="10622" priority="1061" operator="lessThan">
      <formula>0</formula>
    </cfRule>
  </conditionalFormatting>
  <conditionalFormatting sqref="P404:Q404 Q405:Q407">
    <cfRule type="cellIs" dxfId="10621" priority="1064" operator="lessThan">
      <formula>0</formula>
    </cfRule>
  </conditionalFormatting>
  <conditionalFormatting sqref="P404">
    <cfRule type="cellIs" dxfId="10620" priority="1063" operator="lessThan">
      <formula>0</formula>
    </cfRule>
  </conditionalFormatting>
  <conditionalFormatting sqref="Q408">
    <cfRule type="cellIs" dxfId="10619" priority="1060" operator="lessThan">
      <formula>0</formula>
    </cfRule>
  </conditionalFormatting>
  <conditionalFormatting sqref="B404">
    <cfRule type="cellIs" dxfId="10618" priority="1058" operator="lessThan">
      <formula>0</formula>
    </cfRule>
  </conditionalFormatting>
  <conditionalFormatting sqref="Q414">
    <cfRule type="cellIs" dxfId="10617" priority="1052" operator="lessThan">
      <formula>0</formula>
    </cfRule>
  </conditionalFormatting>
  <conditionalFormatting sqref="Q415">
    <cfRule type="cellIs" dxfId="10616" priority="1054" operator="lessThan">
      <formula>0</formula>
    </cfRule>
  </conditionalFormatting>
  <conditionalFormatting sqref="P410:Q410 Q411:Q413">
    <cfRule type="cellIs" dxfId="10615" priority="1057" operator="lessThan">
      <formula>0</formula>
    </cfRule>
  </conditionalFormatting>
  <conditionalFormatting sqref="P410">
    <cfRule type="cellIs" dxfId="10614" priority="1056" operator="lessThan">
      <formula>0</formula>
    </cfRule>
  </conditionalFormatting>
  <conditionalFormatting sqref="Q414">
    <cfRule type="cellIs" dxfId="10613" priority="1053" operator="lessThan">
      <formula>0</formula>
    </cfRule>
  </conditionalFormatting>
  <conditionalFormatting sqref="B410">
    <cfRule type="cellIs" dxfId="10612" priority="1051" operator="lessThan">
      <formula>0</formula>
    </cfRule>
  </conditionalFormatting>
  <conditionalFormatting sqref="Q432">
    <cfRule type="cellIs" dxfId="10611" priority="1045" operator="lessThan">
      <formula>0</formula>
    </cfRule>
  </conditionalFormatting>
  <conditionalFormatting sqref="P429:P431">
    <cfRule type="cellIs" dxfId="10610" priority="1048" operator="lessThan">
      <formula>0</formula>
    </cfRule>
  </conditionalFormatting>
  <conditionalFormatting sqref="Q433">
    <cfRule type="cellIs" dxfId="10609" priority="1047" operator="lessThan">
      <formula>0</formula>
    </cfRule>
  </conditionalFormatting>
  <conditionalFormatting sqref="P428:Q428 Q429:Q431">
    <cfRule type="cellIs" dxfId="10608" priority="1050" operator="lessThan">
      <formula>0</formula>
    </cfRule>
  </conditionalFormatting>
  <conditionalFormatting sqref="P428">
    <cfRule type="cellIs" dxfId="10607" priority="1049" operator="lessThan">
      <formula>0</formula>
    </cfRule>
  </conditionalFormatting>
  <conditionalFormatting sqref="Q432">
    <cfRule type="cellIs" dxfId="10606" priority="1046" operator="lessThan">
      <formula>0</formula>
    </cfRule>
  </conditionalFormatting>
  <conditionalFormatting sqref="H391">
    <cfRule type="cellIs" dxfId="10605" priority="1043" operator="lessThan">
      <formula>0</formula>
    </cfRule>
  </conditionalFormatting>
  <conditionalFormatting sqref="P435:P437">
    <cfRule type="cellIs" dxfId="10604" priority="1033" operator="lessThan">
      <formula>0</formula>
    </cfRule>
  </conditionalFormatting>
  <conditionalFormatting sqref="Q444">
    <cfRule type="cellIs" dxfId="10603" priority="1025" operator="lessThan">
      <formula>0</formula>
    </cfRule>
  </conditionalFormatting>
  <conditionalFormatting sqref="H384">
    <cfRule type="cellIs" dxfId="10602" priority="1042" operator="lessThan">
      <formula>0</formula>
    </cfRule>
  </conditionalFormatting>
  <conditionalFormatting sqref="H379">
    <cfRule type="cellIs" dxfId="10601" priority="1039" operator="lessThan">
      <formula>0</formula>
    </cfRule>
  </conditionalFormatting>
  <conditionalFormatting sqref="Q438">
    <cfRule type="cellIs" dxfId="10600" priority="1032" operator="lessThan">
      <formula>0</formula>
    </cfRule>
  </conditionalFormatting>
  <conditionalFormatting sqref="H373">
    <cfRule type="cellIs" dxfId="10599" priority="1036" operator="lessThan">
      <formula>0</formula>
    </cfRule>
  </conditionalFormatting>
  <conditionalFormatting sqref="P441:P443">
    <cfRule type="cellIs" dxfId="10598" priority="1027" operator="lessThan">
      <formula>0</formula>
    </cfRule>
  </conditionalFormatting>
  <conditionalFormatting sqref="P434:Q434 Q435:Q437">
    <cfRule type="cellIs" dxfId="10597" priority="1035" operator="lessThan">
      <formula>0</formula>
    </cfRule>
  </conditionalFormatting>
  <conditionalFormatting sqref="P434">
    <cfRule type="cellIs" dxfId="10596" priority="1034" operator="lessThan">
      <formula>0</formula>
    </cfRule>
  </conditionalFormatting>
  <conditionalFormatting sqref="B434">
    <cfRule type="cellIs" dxfId="10595" priority="1030" operator="lessThan">
      <formula>0</formula>
    </cfRule>
  </conditionalFormatting>
  <conditionalFormatting sqref="Q445:Q446">
    <cfRule type="cellIs" dxfId="10594" priority="1021" operator="lessThan">
      <formula>0</formula>
    </cfRule>
  </conditionalFormatting>
  <conditionalFormatting sqref="Q444">
    <cfRule type="cellIs" dxfId="10593" priority="1024" operator="lessThan">
      <formula>0</formula>
    </cfRule>
  </conditionalFormatting>
  <conditionalFormatting sqref="B446">
    <cfRule type="cellIs" dxfId="10592" priority="1020" operator="lessThan">
      <formula>0</formula>
    </cfRule>
  </conditionalFormatting>
  <conditionalFormatting sqref="B440">
    <cfRule type="cellIs" dxfId="10591" priority="1023" operator="lessThan">
      <formula>0</formula>
    </cfRule>
  </conditionalFormatting>
  <conditionalFormatting sqref="P446">
    <cfRule type="cellIs" dxfId="10590" priority="1026" operator="lessThan">
      <formula>0</formula>
    </cfRule>
  </conditionalFormatting>
  <conditionalFormatting sqref="B447">
    <cfRule type="cellIs" dxfId="10589" priority="1019" operator="lessThan">
      <formula>0</formula>
    </cfRule>
  </conditionalFormatting>
  <conditionalFormatting sqref="Q439">
    <cfRule type="cellIs" dxfId="10588" priority="1022" operator="lessThan">
      <formula>0</formula>
    </cfRule>
  </conditionalFormatting>
  <conditionalFormatting sqref="Q448:Q450">
    <cfRule type="cellIs" dxfId="10587" priority="1018" operator="lessThan">
      <formula>0</formula>
    </cfRule>
  </conditionalFormatting>
  <conditionalFormatting sqref="P448:P450">
    <cfRule type="cellIs" dxfId="10586" priority="1017" operator="lessThan">
      <formula>0</formula>
    </cfRule>
  </conditionalFormatting>
  <conditionalFormatting sqref="Q603">
    <cfRule type="cellIs" dxfId="10585" priority="992" operator="lessThan">
      <formula>0</formula>
    </cfRule>
  </conditionalFormatting>
  <conditionalFormatting sqref="B625">
    <cfRule type="cellIs" dxfId="10584" priority="956" operator="lessThan">
      <formula>0</formula>
    </cfRule>
  </conditionalFormatting>
  <conditionalFormatting sqref="P454:P456">
    <cfRule type="cellIs" dxfId="10583" priority="1013" operator="lessThan">
      <formula>0</formula>
    </cfRule>
  </conditionalFormatting>
  <conditionalFormatting sqref="Q457">
    <cfRule type="cellIs" dxfId="10582" priority="1012" operator="lessThan">
      <formula>0</formula>
    </cfRule>
  </conditionalFormatting>
  <conditionalFormatting sqref="Q597">
    <cfRule type="cellIs" dxfId="10581" priority="1001" operator="lessThan">
      <formula>0</formula>
    </cfRule>
  </conditionalFormatting>
  <conditionalFormatting sqref="Q451">
    <cfRule type="cellIs" dxfId="10580" priority="1016" operator="lessThan">
      <formula>0</formula>
    </cfRule>
  </conditionalFormatting>
  <conditionalFormatting sqref="Q451">
    <cfRule type="cellIs" dxfId="10579" priority="1015" operator="lessThan">
      <formula>0</formula>
    </cfRule>
  </conditionalFormatting>
  <conditionalFormatting sqref="Q457">
    <cfRule type="cellIs" dxfId="10578" priority="1011" operator="lessThan">
      <formula>0</formula>
    </cfRule>
  </conditionalFormatting>
  <conditionalFormatting sqref="J593:N595 J596:M596">
    <cfRule type="cellIs" dxfId="10577" priority="1005" operator="lessThan">
      <formula>0</formula>
    </cfRule>
  </conditionalFormatting>
  <conditionalFormatting sqref="B453">
    <cfRule type="cellIs" dxfId="10576" priority="1009" operator="lessThan">
      <formula>0</formula>
    </cfRule>
  </conditionalFormatting>
  <conditionalFormatting sqref="P599:P602">
    <cfRule type="cellIs" dxfId="10575" priority="998" operator="lessThan">
      <formula>0</formula>
    </cfRule>
  </conditionalFormatting>
  <conditionalFormatting sqref="Q454:Q456">
    <cfRule type="cellIs" dxfId="10574" priority="1014" operator="lessThan">
      <formula>0</formula>
    </cfRule>
  </conditionalFormatting>
  <conditionalFormatting sqref="Q593:Q595">
    <cfRule type="cellIs" dxfId="10573" priority="1008" operator="lessThan">
      <formula>0</formula>
    </cfRule>
  </conditionalFormatting>
  <conditionalFormatting sqref="Q596">
    <cfRule type="cellIs" dxfId="10572" priority="1003" operator="lessThan">
      <formula>0</formula>
    </cfRule>
  </conditionalFormatting>
  <conditionalFormatting sqref="Q452">
    <cfRule type="cellIs" dxfId="10571" priority="1010" operator="lessThan">
      <formula>0</formula>
    </cfRule>
  </conditionalFormatting>
  <conditionalFormatting sqref="B592">
    <cfRule type="cellIs" dxfId="10570" priority="1000" operator="lessThan">
      <formula>0</formula>
    </cfRule>
  </conditionalFormatting>
  <conditionalFormatting sqref="P593:P595">
    <cfRule type="cellIs" dxfId="10569" priority="1007" operator="lessThan">
      <formula>0</formula>
    </cfRule>
  </conditionalFormatting>
  <conditionalFormatting sqref="J594">
    <cfRule type="cellIs" dxfId="10568" priority="1004" operator="lessThan">
      <formula>0</formula>
    </cfRule>
  </conditionalFormatting>
  <conditionalFormatting sqref="Q602">
    <cfRule type="cellIs" dxfId="10567" priority="993" operator="lessThan">
      <formula>0</formula>
    </cfRule>
  </conditionalFormatting>
  <conditionalFormatting sqref="J595:N595 K593:N594 J596:M596">
    <cfRule type="cellIs" dxfId="10566" priority="1006" operator="lessThan">
      <formula>0</formula>
    </cfRule>
  </conditionalFormatting>
  <conditionalFormatting sqref="Q596">
    <cfRule type="cellIs" dxfId="10565" priority="1002" operator="lessThan">
      <formula>0</formula>
    </cfRule>
  </conditionalFormatting>
  <conditionalFormatting sqref="J599:N599 J601:N602 J600:M600">
    <cfRule type="cellIs" dxfId="10564" priority="996" operator="lessThan">
      <formula>0</formula>
    </cfRule>
  </conditionalFormatting>
  <conditionalFormatting sqref="P616:P619">
    <cfRule type="cellIs" dxfId="10563" priority="990" operator="lessThan">
      <formula>0</formula>
    </cfRule>
  </conditionalFormatting>
  <conditionalFormatting sqref="Q602">
    <cfRule type="cellIs" dxfId="10562" priority="994" operator="lessThan">
      <formula>0</formula>
    </cfRule>
  </conditionalFormatting>
  <conditionalFormatting sqref="J600">
    <cfRule type="cellIs" dxfId="10561" priority="995" operator="lessThan">
      <formula>0</formula>
    </cfRule>
  </conditionalFormatting>
  <conditionalFormatting sqref="J601:N602 K599:N599 K600:M600">
    <cfRule type="cellIs" dxfId="10560" priority="997" operator="lessThan">
      <formula>0</formula>
    </cfRule>
  </conditionalFormatting>
  <conditionalFormatting sqref="Q599:Q601">
    <cfRule type="cellIs" dxfId="10559" priority="999" operator="lessThan">
      <formula>0</formula>
    </cfRule>
  </conditionalFormatting>
  <conditionalFormatting sqref="Q629">
    <cfRule type="cellIs" dxfId="10558" priority="960" operator="lessThan">
      <formula>0</formula>
    </cfRule>
  </conditionalFormatting>
  <conditionalFormatting sqref="I626">
    <cfRule type="cellIs" dxfId="10557" priority="963" operator="lessThan">
      <formula>0</formula>
    </cfRule>
  </conditionalFormatting>
  <conditionalFormatting sqref="C616:N619">
    <cfRule type="cellIs" dxfId="10556" priority="988" operator="lessThan">
      <formula>0</formula>
    </cfRule>
  </conditionalFormatting>
  <conditionalFormatting sqref="Q619">
    <cfRule type="cellIs" dxfId="10555" priority="984" operator="lessThan">
      <formula>0</formula>
    </cfRule>
  </conditionalFormatting>
  <conditionalFormatting sqref="I616">
    <cfRule type="cellIs" dxfId="10554" priority="987" operator="lessThan">
      <formula>0</formula>
    </cfRule>
  </conditionalFormatting>
  <conditionalFormatting sqref="H621:H624">
    <cfRule type="cellIs" dxfId="10553" priority="970" operator="lessThan">
      <formula>0</formula>
    </cfRule>
  </conditionalFormatting>
  <conditionalFormatting sqref="Q619">
    <cfRule type="cellIs" dxfId="10552" priority="985" operator="lessThan">
      <formula>0</formula>
    </cfRule>
  </conditionalFormatting>
  <conditionalFormatting sqref="H616">
    <cfRule type="cellIs" dxfId="10551" priority="981" operator="lessThan">
      <formula>0</formula>
    </cfRule>
  </conditionalFormatting>
  <conditionalFormatting sqref="H616:H619">
    <cfRule type="cellIs" dxfId="10550" priority="982" operator="lessThan">
      <formula>0</formula>
    </cfRule>
  </conditionalFormatting>
  <conditionalFormatting sqref="C617:J617">
    <cfRule type="cellIs" dxfId="10549" priority="986" operator="lessThan">
      <formula>0</formula>
    </cfRule>
  </conditionalFormatting>
  <conditionalFormatting sqref="H617:H619">
    <cfRule type="cellIs" dxfId="10548" priority="983" operator="lessThan">
      <formula>0</formula>
    </cfRule>
  </conditionalFormatting>
  <conditionalFormatting sqref="I617 K616:N617 C618:N619">
    <cfRule type="cellIs" dxfId="10547" priority="989" operator="lessThan">
      <formula>0</formula>
    </cfRule>
  </conditionalFormatting>
  <conditionalFormatting sqref="Q616:Q618">
    <cfRule type="cellIs" dxfId="10546" priority="991" operator="lessThan">
      <formula>0</formula>
    </cfRule>
  </conditionalFormatting>
  <conditionalFormatting sqref="B615">
    <cfRule type="cellIs" dxfId="10545" priority="980" operator="lessThan">
      <formula>0</formula>
    </cfRule>
  </conditionalFormatting>
  <conditionalFormatting sqref="Q624">
    <cfRule type="cellIs" dxfId="10544" priority="972" operator="lessThan">
      <formula>0</formula>
    </cfRule>
  </conditionalFormatting>
  <conditionalFormatting sqref="I621">
    <cfRule type="cellIs" dxfId="10543" priority="975" operator="lessThan">
      <formula>0</formula>
    </cfRule>
  </conditionalFormatting>
  <conditionalFormatting sqref="C621:N624">
    <cfRule type="cellIs" dxfId="10542" priority="976" operator="lessThan">
      <formula>0</formula>
    </cfRule>
  </conditionalFormatting>
  <conditionalFormatting sqref="Q624">
    <cfRule type="cellIs" dxfId="10541" priority="973" operator="lessThan">
      <formula>0</formula>
    </cfRule>
  </conditionalFormatting>
  <conditionalFormatting sqref="H621">
    <cfRule type="cellIs" dxfId="10540" priority="969" operator="lessThan">
      <formula>0</formula>
    </cfRule>
  </conditionalFormatting>
  <conditionalFormatting sqref="P621:P624">
    <cfRule type="cellIs" dxfId="10539" priority="978" operator="lessThan">
      <formula>0</formula>
    </cfRule>
  </conditionalFormatting>
  <conditionalFormatting sqref="C622:J622">
    <cfRule type="cellIs" dxfId="10538" priority="974" operator="lessThan">
      <formula>0</formula>
    </cfRule>
  </conditionalFormatting>
  <conditionalFormatting sqref="H622:H624">
    <cfRule type="cellIs" dxfId="10537" priority="971" operator="lessThan">
      <formula>0</formula>
    </cfRule>
  </conditionalFormatting>
  <conditionalFormatting sqref="I622 K621:N622 C623:N624">
    <cfRule type="cellIs" dxfId="10536" priority="977" operator="lessThan">
      <formula>0</formula>
    </cfRule>
  </conditionalFormatting>
  <conditionalFormatting sqref="Q621:Q623">
    <cfRule type="cellIs" dxfId="10535" priority="979" operator="lessThan">
      <formula>0</formula>
    </cfRule>
  </conditionalFormatting>
  <conditionalFormatting sqref="B620">
    <cfRule type="cellIs" dxfId="10534" priority="968" operator="lessThan">
      <formula>0</formula>
    </cfRule>
  </conditionalFormatting>
  <conditionalFormatting sqref="C626:N629">
    <cfRule type="cellIs" dxfId="10533" priority="964" operator="lessThan">
      <formula>0</formula>
    </cfRule>
  </conditionalFormatting>
  <conditionalFormatting sqref="Q629">
    <cfRule type="cellIs" dxfId="10532" priority="961" operator="lessThan">
      <formula>0</formula>
    </cfRule>
  </conditionalFormatting>
  <conditionalFormatting sqref="H626">
    <cfRule type="cellIs" dxfId="10531" priority="957" operator="lessThan">
      <formula>0</formula>
    </cfRule>
  </conditionalFormatting>
  <conditionalFormatting sqref="H626:H629">
    <cfRule type="cellIs" dxfId="10530" priority="958" operator="lessThan">
      <formula>0</formula>
    </cfRule>
  </conditionalFormatting>
  <conditionalFormatting sqref="P626:P629">
    <cfRule type="cellIs" dxfId="10529" priority="966" operator="lessThan">
      <formula>0</formula>
    </cfRule>
  </conditionalFormatting>
  <conditionalFormatting sqref="C627:J627">
    <cfRule type="cellIs" dxfId="10528" priority="962" operator="lessThan">
      <formula>0</formula>
    </cfRule>
  </conditionalFormatting>
  <conditionalFormatting sqref="H627:H629">
    <cfRule type="cellIs" dxfId="10527" priority="959" operator="lessThan">
      <formula>0</formula>
    </cfRule>
  </conditionalFormatting>
  <conditionalFormatting sqref="I627 K626:N627 C628:N629">
    <cfRule type="cellIs" dxfId="10526" priority="965" operator="lessThan">
      <formula>0</formula>
    </cfRule>
  </conditionalFormatting>
  <conditionalFormatting sqref="Q626:Q628">
    <cfRule type="cellIs" dxfId="10525" priority="967" operator="lessThan">
      <formula>0</formula>
    </cfRule>
  </conditionalFormatting>
  <conditionalFormatting sqref="C351:I351">
    <cfRule type="cellIs" dxfId="10524" priority="953" operator="lessThan">
      <formula>0</formula>
    </cfRule>
  </conditionalFormatting>
  <conditionalFormatting sqref="C353:I354">
    <cfRule type="cellIs" dxfId="10523" priority="954" operator="lessThan">
      <formula>0</formula>
    </cfRule>
  </conditionalFormatting>
  <conditionalFormatting sqref="P506:Q506">
    <cfRule type="cellIs" dxfId="10522" priority="937" operator="lessThan">
      <formula>0</formula>
    </cfRule>
  </conditionalFormatting>
  <conditionalFormatting sqref="P499:P502">
    <cfRule type="cellIs" dxfId="10521" priority="938" operator="lessThan">
      <formula>0</formula>
    </cfRule>
  </conditionalFormatting>
  <conditionalFormatting sqref="Q611:Q613">
    <cfRule type="cellIs" dxfId="10520" priority="900" operator="lessThan">
      <formula>0</formula>
    </cfRule>
  </conditionalFormatting>
  <conditionalFormatting sqref="B498">
    <cfRule type="cellIs" dxfId="10519" priority="955" operator="lessThan">
      <formula>0</formula>
    </cfRule>
  </conditionalFormatting>
  <conditionalFormatting sqref="N427">
    <cfRule type="cellIs" dxfId="10518" priority="679" operator="lessThan">
      <formula>0</formula>
    </cfRule>
  </conditionalFormatting>
  <conditionalFormatting sqref="C352:I352">
    <cfRule type="cellIs" dxfId="10517" priority="952" operator="lessThan">
      <formula>0</formula>
    </cfRule>
  </conditionalFormatting>
  <conditionalFormatting sqref="C355:I355">
    <cfRule type="cellIs" dxfId="10516" priority="951" operator="lessThan">
      <formula>0</formula>
    </cfRule>
  </conditionalFormatting>
  <conditionalFormatting sqref="C365:I366">
    <cfRule type="cellIs" dxfId="10515" priority="950" operator="lessThan">
      <formula>0</formula>
    </cfRule>
  </conditionalFormatting>
  <conditionalFormatting sqref="C363:I363">
    <cfRule type="cellIs" dxfId="10514" priority="949" operator="lessThan">
      <formula>0</formula>
    </cfRule>
  </conditionalFormatting>
  <conditionalFormatting sqref="C364:I364">
    <cfRule type="cellIs" dxfId="10513" priority="948" operator="lessThan">
      <formula>0</formula>
    </cfRule>
  </conditionalFormatting>
  <conditionalFormatting sqref="C367:I367">
    <cfRule type="cellIs" dxfId="10512" priority="947" operator="lessThan">
      <formula>0</formula>
    </cfRule>
  </conditionalFormatting>
  <conditionalFormatting sqref="C593:I596">
    <cfRule type="cellIs" dxfId="10511" priority="945" operator="lessThan">
      <formula>0</formula>
    </cfRule>
  </conditionalFormatting>
  <conditionalFormatting sqref="C594:I594">
    <cfRule type="cellIs" dxfId="10510" priority="944" operator="lessThan">
      <formula>0</formula>
    </cfRule>
  </conditionalFormatting>
  <conditionalFormatting sqref="C595:I596">
    <cfRule type="cellIs" dxfId="10509" priority="946" operator="lessThan">
      <formula>0</formula>
    </cfRule>
  </conditionalFormatting>
  <conditionalFormatting sqref="Q551">
    <cfRule type="cellIs" dxfId="10508" priority="926" operator="lessThan">
      <formula>0</formula>
    </cfRule>
  </conditionalFormatting>
  <conditionalFormatting sqref="Q551">
    <cfRule type="cellIs" dxfId="10507" priority="927" operator="lessThan">
      <formula>0</formula>
    </cfRule>
  </conditionalFormatting>
  <conditionalFormatting sqref="C599:I602">
    <cfRule type="cellIs" dxfId="10506" priority="942" operator="lessThan">
      <formula>0</formula>
    </cfRule>
  </conditionalFormatting>
  <conditionalFormatting sqref="C600:I600">
    <cfRule type="cellIs" dxfId="10505" priority="941" operator="lessThan">
      <formula>0</formula>
    </cfRule>
  </conditionalFormatting>
  <conditionalFormatting sqref="C601:I602">
    <cfRule type="cellIs" dxfId="10504" priority="943" operator="lessThan">
      <formula>0</formula>
    </cfRule>
  </conditionalFormatting>
  <conditionalFormatting sqref="C461:C464">
    <cfRule type="cellIs" dxfId="10503" priority="940" operator="lessThan">
      <formula>0</formula>
    </cfRule>
  </conditionalFormatting>
  <conditionalFormatting sqref="P468:P471">
    <cfRule type="cellIs" dxfId="10502" priority="939" operator="lessThan">
      <formula>0</formula>
    </cfRule>
  </conditionalFormatting>
  <conditionalFormatting sqref="Q507:Q510">
    <cfRule type="cellIs" dxfId="10501" priority="936" operator="lessThan">
      <formula>0</formula>
    </cfRule>
  </conditionalFormatting>
  <conditionalFormatting sqref="Q511:Q512">
    <cfRule type="cellIs" dxfId="10500" priority="935" operator="lessThan">
      <formula>0</formula>
    </cfRule>
  </conditionalFormatting>
  <conditionalFormatting sqref="Q512">
    <cfRule type="cellIs" dxfId="10499" priority="934" operator="lessThan">
      <formula>0</formula>
    </cfRule>
  </conditionalFormatting>
  <conditionalFormatting sqref="Q511">
    <cfRule type="cellIs" dxfId="10498" priority="933" operator="lessThan">
      <formula>0</formula>
    </cfRule>
  </conditionalFormatting>
  <conditionalFormatting sqref="P507:P510">
    <cfRule type="cellIs" dxfId="10497" priority="932" operator="lessThan">
      <formula>0</formula>
    </cfRule>
  </conditionalFormatting>
  <conditionalFormatting sqref="B506">
    <cfRule type="cellIs" dxfId="10496" priority="931" operator="lessThan">
      <formula>0</formula>
    </cfRule>
  </conditionalFormatting>
  <conditionalFormatting sqref="C611:N614">
    <cfRule type="cellIs" dxfId="10495" priority="897" operator="lessThan">
      <formula>0</formula>
    </cfRule>
  </conditionalFormatting>
  <conditionalFormatting sqref="Q614">
    <cfRule type="cellIs" dxfId="10494" priority="894" operator="lessThan">
      <formula>0</formula>
    </cfRule>
  </conditionalFormatting>
  <conditionalFormatting sqref="P547:P550">
    <cfRule type="cellIs" dxfId="10493" priority="925" operator="lessThan">
      <formula>0</formula>
    </cfRule>
  </conditionalFormatting>
  <conditionalFormatting sqref="H611:H614">
    <cfRule type="cellIs" dxfId="10492" priority="891" operator="lessThan">
      <formula>0</formula>
    </cfRule>
  </conditionalFormatting>
  <conditionalFormatting sqref="Q504">
    <cfRule type="cellIs" dxfId="10491" priority="930" operator="lessThan">
      <formula>0</formula>
    </cfRule>
  </conditionalFormatting>
  <conditionalFormatting sqref="Q547:Q550 Q552 Q554:Q560">
    <cfRule type="cellIs" dxfId="10490" priority="929" operator="lessThan">
      <formula>0</formula>
    </cfRule>
  </conditionalFormatting>
  <conditionalFormatting sqref="P546">
    <cfRule type="cellIs" dxfId="10489" priority="928" operator="lessThan">
      <formula>0</formula>
    </cfRule>
  </conditionalFormatting>
  <conditionalFormatting sqref="P554:P558">
    <cfRule type="cellIs" dxfId="10488" priority="924" operator="lessThan">
      <formula>0</formula>
    </cfRule>
  </conditionalFormatting>
  <conditionalFormatting sqref="Q570:Q573 Q575">
    <cfRule type="cellIs" dxfId="10487" priority="922" operator="lessThan">
      <formula>0</formula>
    </cfRule>
  </conditionalFormatting>
  <conditionalFormatting sqref="B546">
    <cfRule type="cellIs" dxfId="10486" priority="923" operator="lessThan">
      <formula>0</formula>
    </cfRule>
  </conditionalFormatting>
  <conditionalFormatting sqref="P569">
    <cfRule type="cellIs" dxfId="10485" priority="921" operator="lessThan">
      <formula>0</formula>
    </cfRule>
  </conditionalFormatting>
  <conditionalFormatting sqref="Q574">
    <cfRule type="cellIs" dxfId="10484" priority="920" operator="lessThan">
      <formula>0</formula>
    </cfRule>
  </conditionalFormatting>
  <conditionalFormatting sqref="Q574">
    <cfRule type="cellIs" dxfId="10483" priority="919" operator="lessThan">
      <formula>0</formula>
    </cfRule>
  </conditionalFormatting>
  <conditionalFormatting sqref="P570:P573">
    <cfRule type="cellIs" dxfId="10482" priority="918" operator="lessThan">
      <formula>0</formula>
    </cfRule>
  </conditionalFormatting>
  <conditionalFormatting sqref="Q582 Q577:Q580">
    <cfRule type="cellIs" dxfId="10481" priority="916" operator="lessThan">
      <formula>0</formula>
    </cfRule>
  </conditionalFormatting>
  <conditionalFormatting sqref="Q581">
    <cfRule type="cellIs" dxfId="10480" priority="914" operator="lessThan">
      <formula>0</formula>
    </cfRule>
  </conditionalFormatting>
  <conditionalFormatting sqref="B569">
    <cfRule type="cellIs" dxfId="10479" priority="917" operator="lessThan">
      <formula>0</formula>
    </cfRule>
  </conditionalFormatting>
  <conditionalFormatting sqref="P576">
    <cfRule type="cellIs" dxfId="10478" priority="915" operator="lessThan">
      <formula>0</formula>
    </cfRule>
  </conditionalFormatting>
  <conditionalFormatting sqref="P577:P580">
    <cfRule type="cellIs" dxfId="10477" priority="912" operator="lessThan">
      <formula>0</formula>
    </cfRule>
  </conditionalFormatting>
  <conditionalFormatting sqref="Q581">
    <cfRule type="cellIs" dxfId="10476" priority="913" operator="lessThan">
      <formula>0</formula>
    </cfRule>
  </conditionalFormatting>
  <conditionalFormatting sqref="P605:P607 P609">
    <cfRule type="cellIs" dxfId="10475" priority="910" operator="lessThan">
      <formula>0</formula>
    </cfRule>
  </conditionalFormatting>
  <conditionalFormatting sqref="Q605:Q607">
    <cfRule type="cellIs" dxfId="10474" priority="911" operator="lessThan">
      <formula>0</formula>
    </cfRule>
  </conditionalFormatting>
  <conditionalFormatting sqref="C607:I607">
    <cfRule type="cellIs" dxfId="10473" priority="903" operator="lessThan">
      <formula>0</formula>
    </cfRule>
  </conditionalFormatting>
  <conditionalFormatting sqref="C605:I607">
    <cfRule type="cellIs" dxfId="10472" priority="902" operator="lessThan">
      <formula>0</formula>
    </cfRule>
  </conditionalFormatting>
  <conditionalFormatting sqref="B604">
    <cfRule type="cellIs" dxfId="10471" priority="904" operator="lessThan">
      <formula>0</formula>
    </cfRule>
  </conditionalFormatting>
  <conditionalFormatting sqref="J605:N607">
    <cfRule type="cellIs" dxfId="10470" priority="908" operator="lessThan">
      <formula>0</formula>
    </cfRule>
  </conditionalFormatting>
  <conditionalFormatting sqref="P611:P614">
    <cfRule type="cellIs" dxfId="10469" priority="899" operator="lessThan">
      <formula>0</formula>
    </cfRule>
  </conditionalFormatting>
  <conditionalFormatting sqref="Q608:Q609">
    <cfRule type="cellIs" dxfId="10468" priority="905" operator="lessThan">
      <formula>0</formula>
    </cfRule>
  </conditionalFormatting>
  <conditionalFormatting sqref="C433:M433">
    <cfRule type="cellIs" dxfId="10467" priority="677" operator="lessThan">
      <formula>0</formula>
    </cfRule>
  </conditionalFormatting>
  <conditionalFormatting sqref="Q608:Q609">
    <cfRule type="cellIs" dxfId="10466" priority="906" operator="lessThan">
      <formula>0</formula>
    </cfRule>
  </conditionalFormatting>
  <conditionalFormatting sqref="J606">
    <cfRule type="cellIs" dxfId="10465" priority="907" operator="lessThan">
      <formula>0</formula>
    </cfRule>
  </conditionalFormatting>
  <conditionalFormatting sqref="J607:N607 K605:N606">
    <cfRule type="cellIs" dxfId="10464" priority="909" operator="lessThan">
      <formula>0</formula>
    </cfRule>
  </conditionalFormatting>
  <conditionalFormatting sqref="I612 K611:N612 C613:N614">
    <cfRule type="cellIs" dxfId="10463" priority="898" operator="lessThan">
      <formula>0</formula>
    </cfRule>
  </conditionalFormatting>
  <conditionalFormatting sqref="N427">
    <cfRule type="cellIs" dxfId="10462" priority="680" operator="lessThan">
      <formula>0</formula>
    </cfRule>
  </conditionalFormatting>
  <conditionalFormatting sqref="B429:N429">
    <cfRule type="cellIs" dxfId="10461" priority="672" operator="lessThan">
      <formula>0</formula>
    </cfRule>
  </conditionalFormatting>
  <conditionalFormatting sqref="C606:I606">
    <cfRule type="cellIs" dxfId="10460" priority="901" operator="lessThan">
      <formula>0</formula>
    </cfRule>
  </conditionalFormatting>
  <conditionalFormatting sqref="B429:N429">
    <cfRule type="cellIs" dxfId="10459" priority="673" operator="lessThan">
      <formula>0</formula>
    </cfRule>
  </conditionalFormatting>
  <conditionalFormatting sqref="H433">
    <cfRule type="cellIs" dxfId="10458" priority="676" operator="lessThan">
      <formula>0</formula>
    </cfRule>
  </conditionalFormatting>
  <conditionalFormatting sqref="B433">
    <cfRule type="cellIs" dxfId="10457" priority="675" operator="lessThan">
      <formula>0</formula>
    </cfRule>
  </conditionalFormatting>
  <conditionalFormatting sqref="B433">
    <cfRule type="cellIs" dxfId="10456" priority="674" operator="lessThan">
      <formula>0</formula>
    </cfRule>
  </conditionalFormatting>
  <conditionalFormatting sqref="B429:N429">
    <cfRule type="cellIs" dxfId="10455" priority="670" operator="lessThan">
      <formula>0</formula>
    </cfRule>
  </conditionalFormatting>
  <conditionalFormatting sqref="B429:N429">
    <cfRule type="cellIs" dxfId="10454" priority="671" operator="lessThan">
      <formula>0</formula>
    </cfRule>
  </conditionalFormatting>
  <conditionalFormatting sqref="B435:N435">
    <cfRule type="cellIs" dxfId="10453" priority="657" operator="lessThan">
      <formula>0</formula>
    </cfRule>
  </conditionalFormatting>
  <conditionalFormatting sqref="H611">
    <cfRule type="cellIs" dxfId="10452" priority="890" operator="lessThan">
      <formula>0</formula>
    </cfRule>
  </conditionalFormatting>
  <conditionalFormatting sqref="C433:M433">
    <cfRule type="cellIs" dxfId="10451" priority="678" operator="lessThan">
      <formula>0</formula>
    </cfRule>
  </conditionalFormatting>
  <conditionalFormatting sqref="H612:H614">
    <cfRule type="cellIs" dxfId="10450" priority="892" operator="lessThan">
      <formula>0</formula>
    </cfRule>
  </conditionalFormatting>
  <conditionalFormatting sqref="Q614">
    <cfRule type="cellIs" dxfId="10449" priority="893" operator="lessThan">
      <formula>0</formula>
    </cfRule>
  </conditionalFormatting>
  <conditionalFormatting sqref="I611">
    <cfRule type="cellIs" dxfId="10448" priority="896" operator="lessThan">
      <formula>0</formula>
    </cfRule>
  </conditionalFormatting>
  <conditionalFormatting sqref="N439">
    <cfRule type="cellIs" dxfId="10447" priority="650" operator="lessThan">
      <formula>0</formula>
    </cfRule>
  </conditionalFormatting>
  <conditionalFormatting sqref="C612:J612">
    <cfRule type="cellIs" dxfId="10446" priority="895" operator="lessThan">
      <formula>0</formula>
    </cfRule>
  </conditionalFormatting>
  <conditionalFormatting sqref="B610">
    <cfRule type="cellIs" dxfId="10445" priority="889" operator="lessThan">
      <formula>0</formula>
    </cfRule>
  </conditionalFormatting>
  <conditionalFormatting sqref="B435:N435">
    <cfRule type="cellIs" dxfId="10444" priority="656" operator="lessThan">
      <formula>0</formula>
    </cfRule>
  </conditionalFormatting>
  <conditionalFormatting sqref="C445:M445">
    <cfRule type="cellIs" dxfId="10443" priority="647" operator="lessThan">
      <formula>0</formula>
    </cfRule>
  </conditionalFormatting>
  <conditionalFormatting sqref="C445:M445">
    <cfRule type="cellIs" dxfId="10442" priority="648" operator="lessThan">
      <formula>0</formula>
    </cfRule>
  </conditionalFormatting>
  <conditionalFormatting sqref="B435:N435">
    <cfRule type="cellIs" dxfId="10441" priority="655" operator="lessThan">
      <formula>0</formula>
    </cfRule>
  </conditionalFormatting>
  <conditionalFormatting sqref="N438">
    <cfRule type="cellIs" dxfId="10440" priority="651" operator="lessThan">
      <formula>0</formula>
    </cfRule>
  </conditionalFormatting>
  <conditionalFormatting sqref="B435:N435">
    <cfRule type="cellIs" dxfId="10439" priority="654" operator="lessThan">
      <formula>0</formula>
    </cfRule>
  </conditionalFormatting>
  <conditionalFormatting sqref="B435:N435">
    <cfRule type="cellIs" dxfId="10438" priority="652" operator="lessThan">
      <formula>0</formula>
    </cfRule>
  </conditionalFormatting>
  <conditionalFormatting sqref="B598">
    <cfRule type="cellIs" dxfId="10437" priority="888" operator="lessThan">
      <formula>0</formula>
    </cfRule>
  </conditionalFormatting>
  <conditionalFormatting sqref="N439">
    <cfRule type="cellIs" dxfId="10436" priority="649" operator="lessThan">
      <formula>0</formula>
    </cfRule>
  </conditionalFormatting>
  <conditionalFormatting sqref="B435:N435">
    <cfRule type="cellIs" dxfId="10435" priority="653" operator="lessThan">
      <formula>0</formula>
    </cfRule>
  </conditionalFormatting>
  <conditionalFormatting sqref="B598">
    <cfRule type="cellIs" dxfId="10434" priority="887" operator="lessThan">
      <formula>0</formula>
    </cfRule>
  </conditionalFormatting>
  <conditionalFormatting sqref="B641">
    <cfRule type="cellIs" dxfId="10433" priority="875" operator="lessThan">
      <formula>0</formula>
    </cfRule>
  </conditionalFormatting>
  <conditionalFormatting sqref="B591">
    <cfRule type="cellIs" dxfId="10432" priority="885" operator="lessThan">
      <formula>0</formula>
    </cfRule>
  </conditionalFormatting>
  <conditionalFormatting sqref="B591">
    <cfRule type="cellIs" dxfId="10431" priority="886" operator="lessThan">
      <formula>0</formula>
    </cfRule>
  </conditionalFormatting>
  <conditionalFormatting sqref="B609">
    <cfRule type="cellIs" dxfId="10430" priority="883" operator="lessThan">
      <formula>0</formula>
    </cfRule>
  </conditionalFormatting>
  <conditionalFormatting sqref="B609">
    <cfRule type="cellIs" dxfId="10429"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0428" priority="882" operator="lessThan">
      <formula>0</formula>
    </cfRule>
  </conditionalFormatting>
  <conditionalFormatting sqref="B646">
    <cfRule type="cellIs" dxfId="10427" priority="879" operator="lessThan">
      <formula>0</formula>
    </cfRule>
  </conditionalFormatting>
  <conditionalFormatting sqref="B631">
    <cfRule type="cellIs" dxfId="10426" priority="881" operator="lessThan">
      <formula>0</formula>
    </cfRule>
  </conditionalFormatting>
  <conditionalFormatting sqref="B635">
    <cfRule type="cellIs" dxfId="10425" priority="880" operator="lessThan">
      <formula>0</formula>
    </cfRule>
  </conditionalFormatting>
  <conditionalFormatting sqref="B662">
    <cfRule type="cellIs" dxfId="10424" priority="878" operator="lessThan">
      <formula>0</formula>
    </cfRule>
  </conditionalFormatting>
  <conditionalFormatting sqref="B671">
    <cfRule type="cellIs" dxfId="10423" priority="877" operator="lessThan">
      <formula>0</formula>
    </cfRule>
  </conditionalFormatting>
  <conditionalFormatting sqref="I674:N674 P672:Q675">
    <cfRule type="cellIs" dxfId="10422" priority="876" operator="lessThan">
      <formula>0</formula>
    </cfRule>
  </conditionalFormatting>
  <conditionalFormatting sqref="P641">
    <cfRule type="cellIs" dxfId="10421" priority="873" operator="lessThan">
      <formula>0</formula>
    </cfRule>
  </conditionalFormatting>
  <conditionalFormatting sqref="P641">
    <cfRule type="cellIs" dxfId="10420" priority="874" operator="lessThan">
      <formula>0</formula>
    </cfRule>
  </conditionalFormatting>
  <conditionalFormatting sqref="P422:Q422 Q423:Q425">
    <cfRule type="cellIs" dxfId="10419" priority="860" operator="lessThan">
      <formula>0</formula>
    </cfRule>
  </conditionalFormatting>
  <conditionalFormatting sqref="B416">
    <cfRule type="cellIs" dxfId="10418" priority="861" operator="lessThan">
      <formula>0</formula>
    </cfRule>
  </conditionalFormatting>
  <conditionalFormatting sqref="P423:P425">
    <cfRule type="cellIs" dxfId="10417" priority="858" operator="lessThan">
      <formula>0</formula>
    </cfRule>
  </conditionalFormatting>
  <conditionalFormatting sqref="P422">
    <cfRule type="cellIs" dxfId="10416" priority="859" operator="lessThan">
      <formula>0</formula>
    </cfRule>
  </conditionalFormatting>
  <conditionalFormatting sqref="Q426">
    <cfRule type="cellIs" dxfId="10415" priority="856" operator="lessThan">
      <formula>0</formula>
    </cfRule>
  </conditionalFormatting>
  <conditionalFormatting sqref="Q427">
    <cfRule type="cellIs" dxfId="10414" priority="857" operator="lessThan">
      <formula>0</formula>
    </cfRule>
  </conditionalFormatting>
  <conditionalFormatting sqref="B422">
    <cfRule type="cellIs" dxfId="10413" priority="854" operator="lessThan">
      <formula>0</formula>
    </cfRule>
  </conditionalFormatting>
  <conditionalFormatting sqref="Q426">
    <cfRule type="cellIs" dxfId="10412" priority="855" operator="lessThan">
      <formula>0</formula>
    </cfRule>
  </conditionalFormatting>
  <conditionalFormatting sqref="B454:N454">
    <cfRule type="cellIs" dxfId="10411" priority="610" operator="lessThan">
      <formula>0</formula>
    </cfRule>
  </conditionalFormatting>
  <conditionalFormatting sqref="B454:N454">
    <cfRule type="cellIs" dxfId="10410" priority="611" operator="lessThan">
      <formula>0</formula>
    </cfRule>
  </conditionalFormatting>
  <conditionalFormatting sqref="C652:I652">
    <cfRule type="cellIs" dxfId="10409" priority="872" operator="lessThan">
      <formula>0</formula>
    </cfRule>
  </conditionalFormatting>
  <conditionalFormatting sqref="C653:I653">
    <cfRule type="cellIs" dxfId="10408" priority="871" operator="lessThan">
      <formula>0</formula>
    </cfRule>
  </conditionalFormatting>
  <conditionalFormatting sqref="C658:M658">
    <cfRule type="cellIs" dxfId="10407" priority="870" operator="lessThan">
      <formula>0</formula>
    </cfRule>
  </conditionalFormatting>
  <conditionalFormatting sqref="C647:G647">
    <cfRule type="cellIs" dxfId="10406" priority="869" operator="lessThan">
      <formula>0</formula>
    </cfRule>
  </conditionalFormatting>
  <conditionalFormatting sqref="P650">
    <cfRule type="cellIs" dxfId="10405" priority="868" operator="lessThan">
      <formula>0</formula>
    </cfRule>
  </conditionalFormatting>
  <conditionalFormatting sqref="P417:P419">
    <cfRule type="cellIs" dxfId="10404" priority="865" operator="lessThan">
      <formula>0</formula>
    </cfRule>
  </conditionalFormatting>
  <conditionalFormatting sqref="Q420">
    <cfRule type="cellIs" dxfId="10403" priority="862" operator="lessThan">
      <formula>0</formula>
    </cfRule>
  </conditionalFormatting>
  <conditionalFormatting sqref="Q421">
    <cfRule type="cellIs" dxfId="10402" priority="864" operator="lessThan">
      <formula>0</formula>
    </cfRule>
  </conditionalFormatting>
  <conditionalFormatting sqref="P416:Q416 Q417:Q419">
    <cfRule type="cellIs" dxfId="10401" priority="867" operator="lessThan">
      <formula>0</formula>
    </cfRule>
  </conditionalFormatting>
  <conditionalFormatting sqref="P416">
    <cfRule type="cellIs" dxfId="10400" priority="866" operator="lessThan">
      <formula>0</formula>
    </cfRule>
  </conditionalFormatting>
  <conditionalFormatting sqref="Q420">
    <cfRule type="cellIs" dxfId="10399" priority="863" operator="lessThan">
      <formula>0</formula>
    </cfRule>
  </conditionalFormatting>
  <conditionalFormatting sqref="B454:N454">
    <cfRule type="cellIs" dxfId="10398" priority="609" operator="lessThan">
      <formula>0</formula>
    </cfRule>
  </conditionalFormatting>
  <conditionalFormatting sqref="B454:N454">
    <cfRule type="cellIs" dxfId="10397" priority="608" operator="lessThan">
      <formula>0</formula>
    </cfRule>
  </conditionalFormatting>
  <conditionalFormatting sqref="B454:N454">
    <cfRule type="cellIs" dxfId="10396" priority="607" operator="lessThan">
      <formula>0</formula>
    </cfRule>
  </conditionalFormatting>
  <conditionalFormatting sqref="B454:N454">
    <cfRule type="cellIs" dxfId="10395" priority="605" operator="lessThan">
      <formula>0</formula>
    </cfRule>
  </conditionalFormatting>
  <conditionalFormatting sqref="B454:N454">
    <cfRule type="cellIs" dxfId="10394" priority="606" operator="lessThan">
      <formula>0</formula>
    </cfRule>
  </conditionalFormatting>
  <conditionalFormatting sqref="N457">
    <cfRule type="cellIs" dxfId="10393" priority="603" operator="lessThan">
      <formula>0</formula>
    </cfRule>
  </conditionalFormatting>
  <conditionalFormatting sqref="B454:N454">
    <cfRule type="cellIs" dxfId="10392" priority="604" operator="lessThan">
      <formula>0</formula>
    </cfRule>
  </conditionalFormatting>
  <conditionalFormatting sqref="N458">
    <cfRule type="cellIs" dxfId="10391" priority="602" operator="lessThan">
      <formula>0</formula>
    </cfRule>
  </conditionalFormatting>
  <conditionalFormatting sqref="P530">
    <cfRule type="cellIs" dxfId="10390" priority="324" operator="lessThan">
      <formula>0</formula>
    </cfRule>
  </conditionalFormatting>
  <conditionalFormatting sqref="N458">
    <cfRule type="cellIs" dxfId="10389" priority="601" operator="lessThan">
      <formula>0</formula>
    </cfRule>
  </conditionalFormatting>
  <conditionalFormatting sqref="D461:N464">
    <cfRule type="cellIs" dxfId="10388" priority="598" operator="lessThan">
      <formula>0</formula>
    </cfRule>
  </conditionalFormatting>
  <conditionalFormatting sqref="P538">
    <cfRule type="cellIs" dxfId="10387" priority="321" operator="lessThan">
      <formula>0</formula>
    </cfRule>
  </conditionalFormatting>
  <conditionalFormatting sqref="B461:B464">
    <cfRule type="cellIs" dxfId="10386" priority="595" operator="lessThan">
      <formula>0</formula>
    </cfRule>
  </conditionalFormatting>
  <conditionalFormatting sqref="P553">
    <cfRule type="cellIs" dxfId="10385" priority="318" operator="lessThan">
      <formula>0</formula>
    </cfRule>
  </conditionalFormatting>
  <conditionalFormatting sqref="B512">
    <cfRule type="cellIs" dxfId="10384" priority="592" operator="lessThan">
      <formula>0</formula>
    </cfRule>
  </conditionalFormatting>
  <conditionalFormatting sqref="C512">
    <cfRule type="cellIs" dxfId="10383" priority="589" operator="lessThan">
      <formula>0</formula>
    </cfRule>
  </conditionalFormatting>
  <conditionalFormatting sqref="P561">
    <cfRule type="cellIs" dxfId="10382" priority="315" operator="lessThan">
      <formula>0</formula>
    </cfRule>
  </conditionalFormatting>
  <conditionalFormatting sqref="P590">
    <cfRule type="cellIs" dxfId="10381" priority="312" operator="lessThan">
      <formula>0</formula>
    </cfRule>
  </conditionalFormatting>
  <conditionalFormatting sqref="N365">
    <cfRule type="cellIs" dxfId="10380" priority="853" operator="lessThan">
      <formula>0</formula>
    </cfRule>
  </conditionalFormatting>
  <conditionalFormatting sqref="N371">
    <cfRule type="cellIs" dxfId="10379" priority="852" operator="lessThan">
      <formula>0</formula>
    </cfRule>
  </conditionalFormatting>
  <conditionalFormatting sqref="N377">
    <cfRule type="cellIs" dxfId="10378" priority="851" operator="lessThan">
      <formula>0</formula>
    </cfRule>
  </conditionalFormatting>
  <conditionalFormatting sqref="B376">
    <cfRule type="cellIs" dxfId="10377" priority="838" operator="lessThan">
      <formula>0</formula>
    </cfRule>
  </conditionalFormatting>
  <conditionalFormatting sqref="B588">
    <cfRule type="cellIs" dxfId="10376" priority="845" operator="lessThan">
      <formula>0</formula>
    </cfRule>
  </conditionalFormatting>
  <conditionalFormatting sqref="B371:B372">
    <cfRule type="cellIs" dxfId="10375" priority="843" operator="lessThan">
      <formula>0</formula>
    </cfRule>
  </conditionalFormatting>
  <conditionalFormatting sqref="B377:B378">
    <cfRule type="cellIs" dxfId="10374" priority="840" operator="lessThan">
      <formula>0</formula>
    </cfRule>
  </conditionalFormatting>
  <conditionalFormatting sqref="C351:M354">
    <cfRule type="cellIs" dxfId="10373" priority="850" operator="lessThan">
      <formula>0</formula>
    </cfRule>
  </conditionalFormatting>
  <conditionalFormatting sqref="B428">
    <cfRule type="cellIs" dxfId="10372" priority="849" operator="lessThan">
      <formula>0</formula>
    </cfRule>
  </conditionalFormatting>
  <conditionalFormatting sqref="B428">
    <cfRule type="cellIs" dxfId="10371" priority="848" operator="lessThan">
      <formula>0</formula>
    </cfRule>
  </conditionalFormatting>
  <conditionalFormatting sqref="B391 B397 B381:B385 B375:B379 B369:B373 B363:B367 B361 B351:B355">
    <cfRule type="cellIs" dxfId="10370" priority="847" operator="lessThan">
      <formula>0</formula>
    </cfRule>
  </conditionalFormatting>
  <conditionalFormatting sqref="B585:B587">
    <cfRule type="cellIs" dxfId="10369" priority="846" operator="lessThan">
      <formula>0</formula>
    </cfRule>
  </conditionalFormatting>
  <conditionalFormatting sqref="B584">
    <cfRule type="cellIs" dxfId="10368" priority="844" operator="lessThan">
      <formula>0</formula>
    </cfRule>
  </conditionalFormatting>
  <conditionalFormatting sqref="B397">
    <cfRule type="cellIs" dxfId="10367" priority="834" operator="lessThan">
      <formula>0</formula>
    </cfRule>
  </conditionalFormatting>
  <conditionalFormatting sqref="B369">
    <cfRule type="cellIs" dxfId="10366" priority="842" operator="lessThan">
      <formula>0</formula>
    </cfRule>
  </conditionalFormatting>
  <conditionalFormatting sqref="B370">
    <cfRule type="cellIs" dxfId="10365" priority="841" operator="lessThan">
      <formula>0</formula>
    </cfRule>
  </conditionalFormatting>
  <conditionalFormatting sqref="B375">
    <cfRule type="cellIs" dxfId="10364" priority="839" operator="lessThan">
      <formula>0</formula>
    </cfRule>
  </conditionalFormatting>
  <conditionalFormatting sqref="B383:B384">
    <cfRule type="cellIs" dxfId="10363" priority="837" operator="lessThan">
      <formula>0</formula>
    </cfRule>
  </conditionalFormatting>
  <conditionalFormatting sqref="B381">
    <cfRule type="cellIs" dxfId="10362" priority="836" operator="lessThan">
      <formula>0</formula>
    </cfRule>
  </conditionalFormatting>
  <conditionalFormatting sqref="B382">
    <cfRule type="cellIs" dxfId="10361" priority="835" operator="lessThan">
      <formula>0</formula>
    </cfRule>
  </conditionalFormatting>
  <conditionalFormatting sqref="B391">
    <cfRule type="cellIs" dxfId="10360" priority="833" operator="lessThan">
      <formula>0</formula>
    </cfRule>
  </conditionalFormatting>
  <conditionalFormatting sqref="B385">
    <cfRule type="cellIs" dxfId="10359" priority="832" operator="lessThan">
      <formula>0</formula>
    </cfRule>
  </conditionalFormatting>
  <conditionalFormatting sqref="B379">
    <cfRule type="cellIs" dxfId="10358" priority="831" operator="lessThan">
      <formula>0</formula>
    </cfRule>
  </conditionalFormatting>
  <conditionalFormatting sqref="B373">
    <cfRule type="cellIs" dxfId="10357" priority="830" operator="lessThan">
      <formula>0</formula>
    </cfRule>
  </conditionalFormatting>
  <conditionalFormatting sqref="B361">
    <cfRule type="cellIs" dxfId="10356" priority="829" operator="lessThan">
      <formula>0</formula>
    </cfRule>
  </conditionalFormatting>
  <conditionalFormatting sqref="B621:B624">
    <cfRule type="cellIs" dxfId="10355" priority="824" operator="lessThan">
      <formula>0</formula>
    </cfRule>
  </conditionalFormatting>
  <conditionalFormatting sqref="B616:B619">
    <cfRule type="cellIs" dxfId="10354" priority="827" operator="lessThan">
      <formula>0</formula>
    </cfRule>
  </conditionalFormatting>
  <conditionalFormatting sqref="B617">
    <cfRule type="cellIs" dxfId="10353" priority="826" operator="lessThan">
      <formula>0</formula>
    </cfRule>
  </conditionalFormatting>
  <conditionalFormatting sqref="B618:B619">
    <cfRule type="cellIs" dxfId="10352" priority="828" operator="lessThan">
      <formula>0</formula>
    </cfRule>
  </conditionalFormatting>
  <conditionalFormatting sqref="B628:B629">
    <cfRule type="cellIs" dxfId="10351" priority="822" operator="lessThan">
      <formula>0</formula>
    </cfRule>
  </conditionalFormatting>
  <conditionalFormatting sqref="B622">
    <cfRule type="cellIs" dxfId="10350" priority="823" operator="lessThan">
      <formula>0</formula>
    </cfRule>
  </conditionalFormatting>
  <conditionalFormatting sqref="B623:B624">
    <cfRule type="cellIs" dxfId="10349" priority="825" operator="lessThan">
      <formula>0</formula>
    </cfRule>
  </conditionalFormatting>
  <conditionalFormatting sqref="B626:B629">
    <cfRule type="cellIs" dxfId="10348" priority="821" operator="lessThan">
      <formula>0</formula>
    </cfRule>
  </conditionalFormatting>
  <conditionalFormatting sqref="B627">
    <cfRule type="cellIs" dxfId="10347" priority="820" operator="lessThan">
      <formula>0</formula>
    </cfRule>
  </conditionalFormatting>
  <conditionalFormatting sqref="B365:B366">
    <cfRule type="cellIs" dxfId="10346" priority="815" operator="lessThan">
      <formula>0</formula>
    </cfRule>
  </conditionalFormatting>
  <conditionalFormatting sqref="B355">
    <cfRule type="cellIs" dxfId="10345" priority="816" operator="lessThan">
      <formula>0</formula>
    </cfRule>
  </conditionalFormatting>
  <conditionalFormatting sqref="B393:N393">
    <cfRule type="cellIs" dxfId="10344" priority="771" operator="lessThan">
      <formula>0</formula>
    </cfRule>
  </conditionalFormatting>
  <conditionalFormatting sqref="B387:N387">
    <cfRule type="cellIs" dxfId="10343" priority="782" operator="lessThan">
      <formula>0</formula>
    </cfRule>
  </conditionalFormatting>
  <conditionalFormatting sqref="B387:N387">
    <cfRule type="cellIs" dxfId="10342" priority="781" operator="lessThan">
      <formula>0</formula>
    </cfRule>
  </conditionalFormatting>
  <conditionalFormatting sqref="B353:B354">
    <cfRule type="cellIs" dxfId="10341" priority="819" operator="lessThan">
      <formula>0</formula>
    </cfRule>
  </conditionalFormatting>
  <conditionalFormatting sqref="B351">
    <cfRule type="cellIs" dxfId="10340" priority="818" operator="lessThan">
      <formula>0</formula>
    </cfRule>
  </conditionalFormatting>
  <conditionalFormatting sqref="B352">
    <cfRule type="cellIs" dxfId="10339" priority="817" operator="lessThan">
      <formula>0</formula>
    </cfRule>
  </conditionalFormatting>
  <conditionalFormatting sqref="B363">
    <cfRule type="cellIs" dxfId="10338" priority="814" operator="lessThan">
      <formula>0</formula>
    </cfRule>
  </conditionalFormatting>
  <conditionalFormatting sqref="B364">
    <cfRule type="cellIs" dxfId="10337" priority="813" operator="lessThan">
      <formula>0</formula>
    </cfRule>
  </conditionalFormatting>
  <conditionalFormatting sqref="B367">
    <cfRule type="cellIs" dxfId="10336" priority="812" operator="lessThan">
      <formula>0</formula>
    </cfRule>
  </conditionalFormatting>
  <conditionalFormatting sqref="B593:B596">
    <cfRule type="cellIs" dxfId="10335" priority="810" operator="lessThan">
      <formula>0</formula>
    </cfRule>
  </conditionalFormatting>
  <conditionalFormatting sqref="B594">
    <cfRule type="cellIs" dxfId="10334" priority="809" operator="lessThan">
      <formula>0</formula>
    </cfRule>
  </conditionalFormatting>
  <conditionalFormatting sqref="B595:B596">
    <cfRule type="cellIs" dxfId="10333" priority="811" operator="lessThan">
      <formula>0</formula>
    </cfRule>
  </conditionalFormatting>
  <conditionalFormatting sqref="B603">
    <cfRule type="cellIs" dxfId="10332" priority="804" operator="lessThan">
      <formula>0</formula>
    </cfRule>
  </conditionalFormatting>
  <conditionalFormatting sqref="B603">
    <cfRule type="cellIs" dxfId="10331" priority="805" operator="lessThan">
      <formula>0</formula>
    </cfRule>
  </conditionalFormatting>
  <conditionalFormatting sqref="B599:B602">
    <cfRule type="cellIs" dxfId="10330" priority="807" operator="lessThan">
      <formula>0</formula>
    </cfRule>
  </conditionalFormatting>
  <conditionalFormatting sqref="B600">
    <cfRule type="cellIs" dxfId="10329" priority="806" operator="lessThan">
      <formula>0</formula>
    </cfRule>
  </conditionalFormatting>
  <conditionalFormatting sqref="B601:B602">
    <cfRule type="cellIs" dxfId="10328" priority="808" operator="lessThan">
      <formula>0</formula>
    </cfRule>
  </conditionalFormatting>
  <conditionalFormatting sqref="N390">
    <cfRule type="cellIs" dxfId="10327" priority="776" operator="lessThan">
      <formula>0</formula>
    </cfRule>
  </conditionalFormatting>
  <conditionalFormatting sqref="B393:N393">
    <cfRule type="cellIs" dxfId="10326" priority="774" operator="lessThan">
      <formula>0</formula>
    </cfRule>
  </conditionalFormatting>
  <conditionalFormatting sqref="B571:B573">
    <cfRule type="cellIs" dxfId="10325" priority="803" operator="lessThan">
      <formula>0</formula>
    </cfRule>
  </conditionalFormatting>
  <conditionalFormatting sqref="B574">
    <cfRule type="cellIs" dxfId="10324" priority="802" operator="lessThan">
      <formula>0</formula>
    </cfRule>
  </conditionalFormatting>
  <conditionalFormatting sqref="B570">
    <cfRule type="cellIs" dxfId="10323" priority="801" operator="lessThan">
      <formula>0</formula>
    </cfRule>
  </conditionalFormatting>
  <conditionalFormatting sqref="B607:B608">
    <cfRule type="cellIs" dxfId="10322" priority="800" operator="lessThan">
      <formula>0</formula>
    </cfRule>
  </conditionalFormatting>
  <conditionalFormatting sqref="B605:B608">
    <cfRule type="cellIs" dxfId="10321" priority="799" operator="lessThan">
      <formula>0</formula>
    </cfRule>
  </conditionalFormatting>
  <conditionalFormatting sqref="B589">
    <cfRule type="cellIs" dxfId="10320" priority="526" operator="lessThan">
      <formula>0</formula>
    </cfRule>
  </conditionalFormatting>
  <conditionalFormatting sqref="B613:B614">
    <cfRule type="cellIs" dxfId="10319" priority="797" operator="lessThan">
      <formula>0</formula>
    </cfRule>
  </conditionalFormatting>
  <conditionalFormatting sqref="B606">
    <cfRule type="cellIs" dxfId="10318" priority="798" operator="lessThan">
      <formula>0</formula>
    </cfRule>
  </conditionalFormatting>
  <conditionalFormatting sqref="B611:B614">
    <cfRule type="cellIs" dxfId="10317" priority="796" operator="lessThan">
      <formula>0</formula>
    </cfRule>
  </conditionalFormatting>
  <conditionalFormatting sqref="O616:O619">
    <cfRule type="cellIs" dxfId="10316" priority="278" operator="lessThan">
      <formula>0</formula>
    </cfRule>
  </conditionalFormatting>
  <conditionalFormatting sqref="O599 O601:O602">
    <cfRule type="cellIs" dxfId="10315" priority="280" operator="lessThan">
      <formula>0</formula>
    </cfRule>
  </conditionalFormatting>
  <conditionalFormatting sqref="B612">
    <cfRule type="cellIs" dxfId="10314" priority="795" operator="lessThan">
      <formula>0</formula>
    </cfRule>
  </conditionalFormatting>
  <conditionalFormatting sqref="D589">
    <cfRule type="cellIs" dxfId="10313" priority="520" operator="lessThan">
      <formula>0</formula>
    </cfRule>
  </conditionalFormatting>
  <conditionalFormatting sqref="O605:O607">
    <cfRule type="cellIs" dxfId="10312" priority="272" operator="lessThan">
      <formula>0</formula>
    </cfRule>
  </conditionalFormatting>
  <conditionalFormatting sqref="O626:O629">
    <cfRule type="cellIs" dxfId="10311" priority="274" operator="lessThan">
      <formula>0</formula>
    </cfRule>
  </conditionalFormatting>
  <conditionalFormatting sqref="B650 B655:B657 B663 B665:B668 B642:B645 B670">
    <cfRule type="cellIs" dxfId="10310" priority="794" operator="lessThan">
      <formula>0</formula>
    </cfRule>
  </conditionalFormatting>
  <conditionalFormatting sqref="N378">
    <cfRule type="cellIs" dxfId="10309" priority="786" operator="lessThan">
      <formula>0</formula>
    </cfRule>
  </conditionalFormatting>
  <conditionalFormatting sqref="N372">
    <cfRule type="cellIs" dxfId="10308" priority="787" operator="lessThan">
      <formula>0</formula>
    </cfRule>
  </conditionalFormatting>
  <conditionalFormatting sqref="B387:N387">
    <cfRule type="cellIs" dxfId="10307" priority="784" operator="lessThan">
      <formula>0</formula>
    </cfRule>
  </conditionalFormatting>
  <conditionalFormatting sqref="N384">
    <cfRule type="cellIs" dxfId="10306" priority="785" operator="lessThan">
      <formula>0</formula>
    </cfRule>
  </conditionalFormatting>
  <conditionalFormatting sqref="B387:N387">
    <cfRule type="cellIs" dxfId="10305" priority="783" operator="lessThan">
      <formula>0</formula>
    </cfRule>
  </conditionalFormatting>
  <conditionalFormatting sqref="B387:N387">
    <cfRule type="cellIs" dxfId="10304" priority="780" operator="lessThan">
      <formula>0</formula>
    </cfRule>
  </conditionalFormatting>
  <conditionalFormatting sqref="B652">
    <cfRule type="cellIs" dxfId="10303" priority="793" operator="lessThan">
      <formula>0</formula>
    </cfRule>
  </conditionalFormatting>
  <conditionalFormatting sqref="B653">
    <cfRule type="cellIs" dxfId="10302" priority="792" operator="lessThan">
      <formula>0</formula>
    </cfRule>
  </conditionalFormatting>
  <conditionalFormatting sqref="B658">
    <cfRule type="cellIs" dxfId="10301" priority="791" operator="lessThan">
      <formula>0</formula>
    </cfRule>
  </conditionalFormatting>
  <conditionalFormatting sqref="B647">
    <cfRule type="cellIs" dxfId="10300" priority="790" operator="lessThan">
      <formula>0</formula>
    </cfRule>
  </conditionalFormatting>
  <conditionalFormatting sqref="O365">
    <cfRule type="cellIs" dxfId="10299" priority="266" operator="lessThan">
      <formula>0</formula>
    </cfRule>
  </conditionalFormatting>
  <conditionalFormatting sqref="O371">
    <cfRule type="cellIs" dxfId="10298" priority="265" operator="lessThan">
      <formula>0</formula>
    </cfRule>
  </conditionalFormatting>
  <conditionalFormatting sqref="G589">
    <cfRule type="cellIs" dxfId="10297" priority="511" operator="lessThan">
      <formula>0</formula>
    </cfRule>
  </conditionalFormatting>
  <conditionalFormatting sqref="H589">
    <cfRule type="cellIs" dxfId="10296" priority="508" operator="lessThan">
      <formula>0</formula>
    </cfRule>
  </conditionalFormatting>
  <conditionalFormatting sqref="B351:B354">
    <cfRule type="cellIs" dxfId="10295" priority="789" operator="lessThan">
      <formula>0</formula>
    </cfRule>
  </conditionalFormatting>
  <conditionalFormatting sqref="N366">
    <cfRule type="cellIs" dxfId="10294" priority="788" operator="lessThan">
      <formula>0</formula>
    </cfRule>
  </conditionalFormatting>
  <conditionalFormatting sqref="B387:N387">
    <cfRule type="cellIs" dxfId="10293" priority="779" operator="lessThan">
      <formula>0</formula>
    </cfRule>
  </conditionalFormatting>
  <conditionalFormatting sqref="B387:N387">
    <cfRule type="cellIs" dxfId="10292" priority="778" operator="lessThan">
      <formula>0</formula>
    </cfRule>
  </conditionalFormatting>
  <conditionalFormatting sqref="B387:N387">
    <cfRule type="cellIs" dxfId="10291" priority="777" operator="lessThan">
      <formula>0</formula>
    </cfRule>
  </conditionalFormatting>
  <conditionalFormatting sqref="B393:N393">
    <cfRule type="cellIs" dxfId="10290" priority="772" operator="lessThan">
      <formula>0</formula>
    </cfRule>
  </conditionalFormatting>
  <conditionalFormatting sqref="B393:N393">
    <cfRule type="cellIs" dxfId="10289" priority="775" operator="lessThan">
      <formula>0</formula>
    </cfRule>
  </conditionalFormatting>
  <conditionalFormatting sqref="B393:N393">
    <cfRule type="cellIs" dxfId="10288" priority="770" operator="lessThan">
      <formula>0</formula>
    </cfRule>
  </conditionalFormatting>
  <conditionalFormatting sqref="B393:N393">
    <cfRule type="cellIs" dxfId="10287" priority="773" operator="lessThan">
      <formula>0</formula>
    </cfRule>
  </conditionalFormatting>
  <conditionalFormatting sqref="B393:N393">
    <cfRule type="cellIs" dxfId="10286" priority="768" operator="lessThan">
      <formula>0</formula>
    </cfRule>
  </conditionalFormatting>
  <conditionalFormatting sqref="B393:N393">
    <cfRule type="cellIs" dxfId="10285" priority="769" operator="lessThan">
      <formula>0</formula>
    </cfRule>
  </conditionalFormatting>
  <conditionalFormatting sqref="B399:N399">
    <cfRule type="cellIs" dxfId="10284" priority="766" operator="lessThan">
      <formula>0</formula>
    </cfRule>
  </conditionalFormatting>
  <conditionalFormatting sqref="N396">
    <cfRule type="cellIs" dxfId="10283" priority="767" operator="lessThan">
      <formula>0</formula>
    </cfRule>
  </conditionalFormatting>
  <conditionalFormatting sqref="B399:N399">
    <cfRule type="cellIs" dxfId="10282" priority="765" operator="lessThan">
      <formula>0</formula>
    </cfRule>
  </conditionalFormatting>
  <conditionalFormatting sqref="B399:N399">
    <cfRule type="cellIs" dxfId="10281" priority="764" operator="lessThan">
      <formula>0</formula>
    </cfRule>
  </conditionalFormatting>
  <conditionalFormatting sqref="B399:N399">
    <cfRule type="cellIs" dxfId="10280" priority="763" operator="lessThan">
      <formula>0</formula>
    </cfRule>
  </conditionalFormatting>
  <conditionalFormatting sqref="B399:N399">
    <cfRule type="cellIs" dxfId="10279" priority="762" operator="lessThan">
      <formula>0</formula>
    </cfRule>
  </conditionalFormatting>
  <conditionalFormatting sqref="B399:N399">
    <cfRule type="cellIs" dxfId="10278" priority="761" operator="lessThan">
      <formula>0</formula>
    </cfRule>
  </conditionalFormatting>
  <conditionalFormatting sqref="B399:N399">
    <cfRule type="cellIs" dxfId="10277" priority="760" operator="lessThan">
      <formula>0</formula>
    </cfRule>
  </conditionalFormatting>
  <conditionalFormatting sqref="B399:N399">
    <cfRule type="cellIs" dxfId="10276" priority="759" operator="lessThan">
      <formula>0</formula>
    </cfRule>
  </conditionalFormatting>
  <conditionalFormatting sqref="N402">
    <cfRule type="cellIs" dxfId="10275" priority="758" operator="lessThan">
      <formula>0</formula>
    </cfRule>
  </conditionalFormatting>
  <conditionalFormatting sqref="N355">
    <cfRule type="cellIs" dxfId="10274" priority="757" operator="lessThan">
      <formula>0</formula>
    </cfRule>
  </conditionalFormatting>
  <conditionalFormatting sqref="N361">
    <cfRule type="cellIs" dxfId="10273" priority="756" operator="lessThan">
      <formula>0</formula>
    </cfRule>
  </conditionalFormatting>
  <conditionalFormatting sqref="N361">
    <cfRule type="cellIs" dxfId="10272" priority="755" operator="lessThan">
      <formula>0</formula>
    </cfRule>
  </conditionalFormatting>
  <conditionalFormatting sqref="N367">
    <cfRule type="cellIs" dxfId="10271" priority="754" operator="lessThan">
      <formula>0</formula>
    </cfRule>
  </conditionalFormatting>
  <conditionalFormatting sqref="N367">
    <cfRule type="cellIs" dxfId="10270" priority="753" operator="lessThan">
      <formula>0</formula>
    </cfRule>
  </conditionalFormatting>
  <conditionalFormatting sqref="N373">
    <cfRule type="cellIs" dxfId="10269" priority="752" operator="lessThan">
      <formula>0</formula>
    </cfRule>
  </conditionalFormatting>
  <conditionalFormatting sqref="N373">
    <cfRule type="cellIs" dxfId="10268" priority="751" operator="lessThan">
      <formula>0</formula>
    </cfRule>
  </conditionalFormatting>
  <conditionalFormatting sqref="N379">
    <cfRule type="cellIs" dxfId="10267" priority="750" operator="lessThan">
      <formula>0</formula>
    </cfRule>
  </conditionalFormatting>
  <conditionalFormatting sqref="N379">
    <cfRule type="cellIs" dxfId="10266" priority="749" operator="lessThan">
      <formula>0</formula>
    </cfRule>
  </conditionalFormatting>
  <conditionalFormatting sqref="N385">
    <cfRule type="cellIs" dxfId="10265" priority="748" operator="lessThan">
      <formula>0</formula>
    </cfRule>
  </conditionalFormatting>
  <conditionalFormatting sqref="N385">
    <cfRule type="cellIs" dxfId="10264" priority="747" operator="lessThan">
      <formula>0</formula>
    </cfRule>
  </conditionalFormatting>
  <conditionalFormatting sqref="N391">
    <cfRule type="cellIs" dxfId="10263" priority="746" operator="lessThan">
      <formula>0</formula>
    </cfRule>
  </conditionalFormatting>
  <conditionalFormatting sqref="N391">
    <cfRule type="cellIs" dxfId="10262" priority="745" operator="lessThan">
      <formula>0</formula>
    </cfRule>
  </conditionalFormatting>
  <conditionalFormatting sqref="N397">
    <cfRule type="cellIs" dxfId="10261" priority="744" operator="lessThan">
      <formula>0</formula>
    </cfRule>
  </conditionalFormatting>
  <conditionalFormatting sqref="N397">
    <cfRule type="cellIs" dxfId="10260" priority="743" operator="lessThan">
      <formula>0</formula>
    </cfRule>
  </conditionalFormatting>
  <conditionalFormatting sqref="C409:M409">
    <cfRule type="cellIs" dxfId="10259" priority="742" operator="lessThan">
      <formula>0</formula>
    </cfRule>
  </conditionalFormatting>
  <conditionalFormatting sqref="C409:M409">
    <cfRule type="cellIs" dxfId="10258" priority="741" operator="lessThan">
      <formula>0</formula>
    </cfRule>
  </conditionalFormatting>
  <conditionalFormatting sqref="H409">
    <cfRule type="cellIs" dxfId="10257" priority="740" operator="lessThan">
      <formula>0</formula>
    </cfRule>
  </conditionalFormatting>
  <conditionalFormatting sqref="B409">
    <cfRule type="cellIs" dxfId="10256" priority="739" operator="lessThan">
      <formula>0</formula>
    </cfRule>
  </conditionalFormatting>
  <conditionalFormatting sqref="B409">
    <cfRule type="cellIs" dxfId="10255" priority="738" operator="lessThan">
      <formula>0</formula>
    </cfRule>
  </conditionalFormatting>
  <conditionalFormatting sqref="B405:N405">
    <cfRule type="cellIs" dxfId="10254" priority="737" operator="lessThan">
      <formula>0</formula>
    </cfRule>
  </conditionalFormatting>
  <conditionalFormatting sqref="B405:N405">
    <cfRule type="cellIs" dxfId="10253" priority="736" operator="lessThan">
      <formula>0</formula>
    </cfRule>
  </conditionalFormatting>
  <conditionalFormatting sqref="B405:N405">
    <cfRule type="cellIs" dxfId="10252" priority="735" operator="lessThan">
      <formula>0</formula>
    </cfRule>
  </conditionalFormatting>
  <conditionalFormatting sqref="B405:N405">
    <cfRule type="cellIs" dxfId="10251" priority="734" operator="lessThan">
      <formula>0</formula>
    </cfRule>
  </conditionalFormatting>
  <conditionalFormatting sqref="B405:N405">
    <cfRule type="cellIs" dxfId="10250" priority="733" operator="lessThan">
      <formula>0</formula>
    </cfRule>
  </conditionalFormatting>
  <conditionalFormatting sqref="B405:N405">
    <cfRule type="cellIs" dxfId="10249" priority="732" operator="lessThan">
      <formula>0</formula>
    </cfRule>
  </conditionalFormatting>
  <conditionalFormatting sqref="B405:N405">
    <cfRule type="cellIs" dxfId="10248" priority="731" operator="lessThan">
      <formula>0</formula>
    </cfRule>
  </conditionalFormatting>
  <conditionalFormatting sqref="B405:N405">
    <cfRule type="cellIs" dxfId="10247" priority="730" operator="lessThan">
      <formula>0</formula>
    </cfRule>
  </conditionalFormatting>
  <conditionalFormatting sqref="N408">
    <cfRule type="cellIs" dxfId="10246" priority="729" operator="lessThan">
      <formula>0</formula>
    </cfRule>
  </conditionalFormatting>
  <conditionalFormatting sqref="N409">
    <cfRule type="cellIs" dxfId="10245" priority="728" operator="lessThan">
      <formula>0</formula>
    </cfRule>
  </conditionalFormatting>
  <conditionalFormatting sqref="N409">
    <cfRule type="cellIs" dxfId="10244" priority="727" operator="lessThan">
      <formula>0</formula>
    </cfRule>
  </conditionalFormatting>
  <conditionalFormatting sqref="C415:M415">
    <cfRule type="cellIs" dxfId="10243" priority="726" operator="lessThan">
      <formula>0</formula>
    </cfRule>
  </conditionalFormatting>
  <conditionalFormatting sqref="C415:M415">
    <cfRule type="cellIs" dxfId="10242" priority="725" operator="lessThan">
      <formula>0</formula>
    </cfRule>
  </conditionalFormatting>
  <conditionalFormatting sqref="H415">
    <cfRule type="cellIs" dxfId="10241" priority="724" operator="lessThan">
      <formula>0</formula>
    </cfRule>
  </conditionalFormatting>
  <conditionalFormatting sqref="B415">
    <cfRule type="cellIs" dxfId="10240" priority="723" operator="lessThan">
      <formula>0</formula>
    </cfRule>
  </conditionalFormatting>
  <conditionalFormatting sqref="B415">
    <cfRule type="cellIs" dxfId="10239" priority="722" operator="lessThan">
      <formula>0</formula>
    </cfRule>
  </conditionalFormatting>
  <conditionalFormatting sqref="B411:N411">
    <cfRule type="cellIs" dxfId="10238" priority="721" operator="lessThan">
      <formula>0</formula>
    </cfRule>
  </conditionalFormatting>
  <conditionalFormatting sqref="B411:N411">
    <cfRule type="cellIs" dxfId="10237" priority="720" operator="lessThan">
      <formula>0</formula>
    </cfRule>
  </conditionalFormatting>
  <conditionalFormatting sqref="B411:N411">
    <cfRule type="cellIs" dxfId="10236" priority="719" operator="lessThan">
      <formula>0</formula>
    </cfRule>
  </conditionalFormatting>
  <conditionalFormatting sqref="B411:N411">
    <cfRule type="cellIs" dxfId="10235" priority="718" operator="lessThan">
      <formula>0</formula>
    </cfRule>
  </conditionalFormatting>
  <conditionalFormatting sqref="B411:N411">
    <cfRule type="cellIs" dxfId="10234" priority="717" operator="lessThan">
      <formula>0</formula>
    </cfRule>
  </conditionalFormatting>
  <conditionalFormatting sqref="B411:N411">
    <cfRule type="cellIs" dxfId="10233" priority="716" operator="lessThan">
      <formula>0</formula>
    </cfRule>
  </conditionalFormatting>
  <conditionalFormatting sqref="B411:N411">
    <cfRule type="cellIs" dxfId="10232" priority="715" operator="lessThan">
      <formula>0</formula>
    </cfRule>
  </conditionalFormatting>
  <conditionalFormatting sqref="B411:N411">
    <cfRule type="cellIs" dxfId="10231" priority="714" operator="lessThan">
      <formula>0</formula>
    </cfRule>
  </conditionalFormatting>
  <conditionalFormatting sqref="N414">
    <cfRule type="cellIs" dxfId="10230" priority="713" operator="lessThan">
      <formula>0</formula>
    </cfRule>
  </conditionalFormatting>
  <conditionalFormatting sqref="N415">
    <cfRule type="cellIs" dxfId="10229" priority="712" operator="lessThan">
      <formula>0</formula>
    </cfRule>
  </conditionalFormatting>
  <conditionalFormatting sqref="N415">
    <cfRule type="cellIs" dxfId="10228" priority="711" operator="lessThan">
      <formula>0</formula>
    </cfRule>
  </conditionalFormatting>
  <conditionalFormatting sqref="C421:M421">
    <cfRule type="cellIs" dxfId="10227" priority="710" operator="lessThan">
      <formula>0</formula>
    </cfRule>
  </conditionalFormatting>
  <conditionalFormatting sqref="C421:M421">
    <cfRule type="cellIs" dxfId="10226" priority="709" operator="lessThan">
      <formula>0</formula>
    </cfRule>
  </conditionalFormatting>
  <conditionalFormatting sqref="H421">
    <cfRule type="cellIs" dxfId="10225" priority="708" operator="lessThan">
      <formula>0</formula>
    </cfRule>
  </conditionalFormatting>
  <conditionalFormatting sqref="B421">
    <cfRule type="cellIs" dxfId="10224" priority="707" operator="lessThan">
      <formula>0</formula>
    </cfRule>
  </conditionalFormatting>
  <conditionalFormatting sqref="B421">
    <cfRule type="cellIs" dxfId="10223" priority="706" operator="lessThan">
      <formula>0</formula>
    </cfRule>
  </conditionalFormatting>
  <conditionalFormatting sqref="B417:N417">
    <cfRule type="cellIs" dxfId="10222" priority="705" operator="lessThan">
      <formula>0</formula>
    </cfRule>
  </conditionalFormatting>
  <conditionalFormatting sqref="B417:N417">
    <cfRule type="cellIs" dxfId="10221" priority="704" operator="lessThan">
      <formula>0</formula>
    </cfRule>
  </conditionalFormatting>
  <conditionalFormatting sqref="B417:N417">
    <cfRule type="cellIs" dxfId="10220" priority="703" operator="lessThan">
      <formula>0</formula>
    </cfRule>
  </conditionalFormatting>
  <conditionalFormatting sqref="B417:N417">
    <cfRule type="cellIs" dxfId="10219" priority="702" operator="lessThan">
      <formula>0</formula>
    </cfRule>
  </conditionalFormatting>
  <conditionalFormatting sqref="B417:N417">
    <cfRule type="cellIs" dxfId="10218" priority="701" operator="lessThan">
      <formula>0</formula>
    </cfRule>
  </conditionalFormatting>
  <conditionalFormatting sqref="B417:N417">
    <cfRule type="cellIs" dxfId="10217" priority="700" operator="lessThan">
      <formula>0</formula>
    </cfRule>
  </conditionalFormatting>
  <conditionalFormatting sqref="B417:N417">
    <cfRule type="cellIs" dxfId="10216" priority="699" operator="lessThan">
      <formula>0</formula>
    </cfRule>
  </conditionalFormatting>
  <conditionalFormatting sqref="B417:N417">
    <cfRule type="cellIs" dxfId="10215" priority="698" operator="lessThan">
      <formula>0</formula>
    </cfRule>
  </conditionalFormatting>
  <conditionalFormatting sqref="N420">
    <cfRule type="cellIs" dxfId="10214" priority="697" operator="lessThan">
      <formula>0</formula>
    </cfRule>
  </conditionalFormatting>
  <conditionalFormatting sqref="N421">
    <cfRule type="cellIs" dxfId="10213" priority="696" operator="lessThan">
      <formula>0</formula>
    </cfRule>
  </conditionalFormatting>
  <conditionalFormatting sqref="N421">
    <cfRule type="cellIs" dxfId="10212" priority="695" operator="lessThan">
      <formula>0</formula>
    </cfRule>
  </conditionalFormatting>
  <conditionalFormatting sqref="C427:M427">
    <cfRule type="cellIs" dxfId="10211" priority="694" operator="lessThan">
      <formula>0</formula>
    </cfRule>
  </conditionalFormatting>
  <conditionalFormatting sqref="C427:M427">
    <cfRule type="cellIs" dxfId="10210" priority="693" operator="lessThan">
      <formula>0</formula>
    </cfRule>
  </conditionalFormatting>
  <conditionalFormatting sqref="H427">
    <cfRule type="cellIs" dxfId="10209" priority="692" operator="lessThan">
      <formula>0</formula>
    </cfRule>
  </conditionalFormatting>
  <conditionalFormatting sqref="B427">
    <cfRule type="cellIs" dxfId="10208" priority="691" operator="lessThan">
      <formula>0</formula>
    </cfRule>
  </conditionalFormatting>
  <conditionalFormatting sqref="B427">
    <cfRule type="cellIs" dxfId="10207" priority="690" operator="lessThan">
      <formula>0</formula>
    </cfRule>
  </conditionalFormatting>
  <conditionalFormatting sqref="B423:N423">
    <cfRule type="cellIs" dxfId="10206" priority="689" operator="lessThan">
      <formula>0</formula>
    </cfRule>
  </conditionalFormatting>
  <conditionalFormatting sqref="B423:N423">
    <cfRule type="cellIs" dxfId="10205" priority="688" operator="lessThan">
      <formula>0</formula>
    </cfRule>
  </conditionalFormatting>
  <conditionalFormatting sqref="B423:N423">
    <cfRule type="cellIs" dxfId="10204" priority="687" operator="lessThan">
      <formula>0</formula>
    </cfRule>
  </conditionalFormatting>
  <conditionalFormatting sqref="B423:N423">
    <cfRule type="cellIs" dxfId="10203" priority="686" operator="lessThan">
      <formula>0</formula>
    </cfRule>
  </conditionalFormatting>
  <conditionalFormatting sqref="B423:N423">
    <cfRule type="cellIs" dxfId="10202" priority="685" operator="lessThan">
      <formula>0</formula>
    </cfRule>
  </conditionalFormatting>
  <conditionalFormatting sqref="B423:N423">
    <cfRule type="cellIs" dxfId="10201" priority="684" operator="lessThan">
      <formula>0</formula>
    </cfRule>
  </conditionalFormatting>
  <conditionalFormatting sqref="B423:N423">
    <cfRule type="cellIs" dxfId="10200" priority="683" operator="lessThan">
      <formula>0</formula>
    </cfRule>
  </conditionalFormatting>
  <conditionalFormatting sqref="B423:N423">
    <cfRule type="cellIs" dxfId="10199" priority="682" operator="lessThan">
      <formula>0</formula>
    </cfRule>
  </conditionalFormatting>
  <conditionalFormatting sqref="N426">
    <cfRule type="cellIs" dxfId="10198" priority="681" operator="lessThan">
      <formula>0</formula>
    </cfRule>
  </conditionalFormatting>
  <conditionalFormatting sqref="C537:N537">
    <cfRule type="cellIs" dxfId="10197" priority="401" operator="lessThan">
      <formula>0</formula>
    </cfRule>
  </conditionalFormatting>
  <conditionalFormatting sqref="C568:N568">
    <cfRule type="cellIs" dxfId="10196" priority="398" operator="lessThan">
      <formula>0</formula>
    </cfRule>
  </conditionalFormatting>
  <conditionalFormatting sqref="I552:N552">
    <cfRule type="cellIs" dxfId="10195" priority="395" operator="lessThan">
      <formula>0</formula>
    </cfRule>
  </conditionalFormatting>
  <conditionalFormatting sqref="I560:N560">
    <cfRule type="cellIs" dxfId="10194" priority="392" operator="lessThan">
      <formula>0</formula>
    </cfRule>
  </conditionalFormatting>
  <conditionalFormatting sqref="B429:N429">
    <cfRule type="cellIs" dxfId="10193" priority="669" operator="lessThan">
      <formula>0</formula>
    </cfRule>
  </conditionalFormatting>
  <conditionalFormatting sqref="B429:N429">
    <cfRule type="cellIs" dxfId="10192" priority="668" operator="lessThan">
      <formula>0</formula>
    </cfRule>
  </conditionalFormatting>
  <conditionalFormatting sqref="B429:N429">
    <cfRule type="cellIs" dxfId="10191" priority="667" operator="lessThan">
      <formula>0</formula>
    </cfRule>
  </conditionalFormatting>
  <conditionalFormatting sqref="B429:N429">
    <cfRule type="cellIs" dxfId="10190" priority="666" operator="lessThan">
      <formula>0</formula>
    </cfRule>
  </conditionalFormatting>
  <conditionalFormatting sqref="N432">
    <cfRule type="cellIs" dxfId="10189" priority="665" operator="lessThan">
      <formula>0</formula>
    </cfRule>
  </conditionalFormatting>
  <conditionalFormatting sqref="C439:M439">
    <cfRule type="cellIs" dxfId="10188" priority="664" operator="lessThan">
      <formula>0</formula>
    </cfRule>
  </conditionalFormatting>
  <conditionalFormatting sqref="C439:M439">
    <cfRule type="cellIs" dxfId="10187" priority="663" operator="lessThan">
      <formula>0</formula>
    </cfRule>
  </conditionalFormatting>
  <conditionalFormatting sqref="H439">
    <cfRule type="cellIs" dxfId="10186" priority="662" operator="lessThan">
      <formula>0</formula>
    </cfRule>
  </conditionalFormatting>
  <conditionalFormatting sqref="B439">
    <cfRule type="cellIs" dxfId="10185" priority="661" operator="lessThan">
      <formula>0</formula>
    </cfRule>
  </conditionalFormatting>
  <conditionalFormatting sqref="B439">
    <cfRule type="cellIs" dxfId="10184" priority="660" operator="lessThan">
      <formula>0</formula>
    </cfRule>
  </conditionalFormatting>
  <conditionalFormatting sqref="B435:N435">
    <cfRule type="cellIs" dxfId="10183" priority="659" operator="lessThan">
      <formula>0</formula>
    </cfRule>
  </conditionalFormatting>
  <conditionalFormatting sqref="B435:N435">
    <cfRule type="cellIs" dxfId="10182" priority="658" operator="lessThan">
      <formula>0</formula>
    </cfRule>
  </conditionalFormatting>
  <conditionalFormatting sqref="C641:N645">
    <cfRule type="cellIs" dxfId="10181" priority="377" operator="lessThan">
      <formula>0</formula>
    </cfRule>
  </conditionalFormatting>
  <conditionalFormatting sqref="C597:N597">
    <cfRule type="cellIs" dxfId="10180" priority="376" operator="lessThan">
      <formula>0</formula>
    </cfRule>
  </conditionalFormatting>
  <conditionalFormatting sqref="C603:N603">
    <cfRule type="cellIs" dxfId="10179" priority="373" operator="lessThan">
      <formula>0</formula>
    </cfRule>
  </conditionalFormatting>
  <conditionalFormatting sqref="C603:N603">
    <cfRule type="cellIs" dxfId="10178" priority="372" operator="lessThan">
      <formula>0</formula>
    </cfRule>
  </conditionalFormatting>
  <conditionalFormatting sqref="C603:N603">
    <cfRule type="cellIs" dxfId="10177" priority="371" operator="lessThan">
      <formula>0</formula>
    </cfRule>
  </conditionalFormatting>
  <conditionalFormatting sqref="H445">
    <cfRule type="cellIs" dxfId="10176" priority="646" operator="lessThan">
      <formula>0</formula>
    </cfRule>
  </conditionalFormatting>
  <conditionalFormatting sqref="B445">
    <cfRule type="cellIs" dxfId="10175" priority="645" operator="lessThan">
      <formula>0</formula>
    </cfRule>
  </conditionalFormatting>
  <conditionalFormatting sqref="B445">
    <cfRule type="cellIs" dxfId="10174" priority="644" operator="lessThan">
      <formula>0</formula>
    </cfRule>
  </conditionalFormatting>
  <conditionalFormatting sqref="B441:N441">
    <cfRule type="cellIs" dxfId="10173" priority="643" operator="lessThan">
      <formula>0</formula>
    </cfRule>
  </conditionalFormatting>
  <conditionalFormatting sqref="B441:N441">
    <cfRule type="cellIs" dxfId="10172" priority="642" operator="lessThan">
      <formula>0</formula>
    </cfRule>
  </conditionalFormatting>
  <conditionalFormatting sqref="B441:N441">
    <cfRule type="cellIs" dxfId="10171" priority="641" operator="lessThan">
      <formula>0</formula>
    </cfRule>
  </conditionalFormatting>
  <conditionalFormatting sqref="B441:N441">
    <cfRule type="cellIs" dxfId="10170" priority="640" operator="lessThan">
      <formula>0</formula>
    </cfRule>
  </conditionalFormatting>
  <conditionalFormatting sqref="B441:N441">
    <cfRule type="cellIs" dxfId="10169" priority="639" operator="lessThan">
      <formula>0</formula>
    </cfRule>
  </conditionalFormatting>
  <conditionalFormatting sqref="B441:N441">
    <cfRule type="cellIs" dxfId="10168" priority="638" operator="lessThan">
      <formula>0</formula>
    </cfRule>
  </conditionalFormatting>
  <conditionalFormatting sqref="B441:N441">
    <cfRule type="cellIs" dxfId="10167" priority="637" operator="lessThan">
      <formula>0</formula>
    </cfRule>
  </conditionalFormatting>
  <conditionalFormatting sqref="B441:N441">
    <cfRule type="cellIs" dxfId="10166" priority="636" operator="lessThan">
      <formula>0</formula>
    </cfRule>
  </conditionalFormatting>
  <conditionalFormatting sqref="N444">
    <cfRule type="cellIs" dxfId="10165" priority="635" operator="lessThan">
      <formula>0</formula>
    </cfRule>
  </conditionalFormatting>
  <conditionalFormatting sqref="N445">
    <cfRule type="cellIs" dxfId="10164" priority="634" operator="lessThan">
      <formula>0</formula>
    </cfRule>
  </conditionalFormatting>
  <conditionalFormatting sqref="N445">
    <cfRule type="cellIs" dxfId="10163" priority="633" operator="lessThan">
      <formula>0</formula>
    </cfRule>
  </conditionalFormatting>
  <conditionalFormatting sqref="C452:M452">
    <cfRule type="cellIs" dxfId="10162" priority="632" operator="lessThan">
      <formula>0</formula>
    </cfRule>
  </conditionalFormatting>
  <conditionalFormatting sqref="C452:M452">
    <cfRule type="cellIs" dxfId="10161" priority="631" operator="lessThan">
      <formula>0</formula>
    </cfRule>
  </conditionalFormatting>
  <conditionalFormatting sqref="H452">
    <cfRule type="cellIs" dxfId="10160" priority="630" operator="lessThan">
      <formula>0</formula>
    </cfRule>
  </conditionalFormatting>
  <conditionalFormatting sqref="B452">
    <cfRule type="cellIs" dxfId="10159" priority="629" operator="lessThan">
      <formula>0</formula>
    </cfRule>
  </conditionalFormatting>
  <conditionalFormatting sqref="B452">
    <cfRule type="cellIs" dxfId="10158" priority="628" operator="lessThan">
      <formula>0</formula>
    </cfRule>
  </conditionalFormatting>
  <conditionalFormatting sqref="B448:N448">
    <cfRule type="cellIs" dxfId="10157" priority="627" operator="lessThan">
      <formula>0</formula>
    </cfRule>
  </conditionalFormatting>
  <conditionalFormatting sqref="B448:N448">
    <cfRule type="cellIs" dxfId="10156" priority="626" operator="lessThan">
      <formula>0</formula>
    </cfRule>
  </conditionalFormatting>
  <conditionalFormatting sqref="B448:N448">
    <cfRule type="cellIs" dxfId="10155" priority="625" operator="lessThan">
      <formula>0</formula>
    </cfRule>
  </conditionalFormatting>
  <conditionalFormatting sqref="B448:N448">
    <cfRule type="cellIs" dxfId="10154" priority="624" operator="lessThan">
      <formula>0</formula>
    </cfRule>
  </conditionalFormatting>
  <conditionalFormatting sqref="B448:N448">
    <cfRule type="cellIs" dxfId="10153" priority="623" operator="lessThan">
      <formula>0</formula>
    </cfRule>
  </conditionalFormatting>
  <conditionalFormatting sqref="B448:N448">
    <cfRule type="cellIs" dxfId="10152" priority="622" operator="lessThan">
      <formula>0</formula>
    </cfRule>
  </conditionalFormatting>
  <conditionalFormatting sqref="B448:N448">
    <cfRule type="cellIs" dxfId="10151" priority="621" operator="lessThan">
      <formula>0</formula>
    </cfRule>
  </conditionalFormatting>
  <conditionalFormatting sqref="B448:N448">
    <cfRule type="cellIs" dxfId="10150" priority="620" operator="lessThan">
      <formula>0</formula>
    </cfRule>
  </conditionalFormatting>
  <conditionalFormatting sqref="N451">
    <cfRule type="cellIs" dxfId="10149" priority="619" operator="lessThan">
      <formula>0</formula>
    </cfRule>
  </conditionalFormatting>
  <conditionalFormatting sqref="N452">
    <cfRule type="cellIs" dxfId="10148" priority="618" operator="lessThan">
      <formula>0</formula>
    </cfRule>
  </conditionalFormatting>
  <conditionalFormatting sqref="N452">
    <cfRule type="cellIs" dxfId="10147" priority="617" operator="lessThan">
      <formula>0</formula>
    </cfRule>
  </conditionalFormatting>
  <conditionalFormatting sqref="C458:M458">
    <cfRule type="cellIs" dxfId="10146" priority="616" operator="lessThan">
      <formula>0</formula>
    </cfRule>
  </conditionalFormatting>
  <conditionalFormatting sqref="C458:M458">
    <cfRule type="cellIs" dxfId="10145" priority="615" operator="lessThan">
      <formula>0</formula>
    </cfRule>
  </conditionalFormatting>
  <conditionalFormatting sqref="H458">
    <cfRule type="cellIs" dxfId="10144" priority="614" operator="lessThan">
      <formula>0</formula>
    </cfRule>
  </conditionalFormatting>
  <conditionalFormatting sqref="B458">
    <cfRule type="cellIs" dxfId="10143" priority="613" operator="lessThan">
      <formula>0</formula>
    </cfRule>
  </conditionalFormatting>
  <conditionalFormatting sqref="B458">
    <cfRule type="cellIs" dxfId="10142" priority="612" operator="lessThan">
      <formula>0</formula>
    </cfRule>
  </conditionalFormatting>
  <conditionalFormatting sqref="Q505">
    <cfRule type="cellIs" dxfId="10141" priority="334" operator="lessThan">
      <formula>0</formula>
    </cfRule>
  </conditionalFormatting>
  <conditionalFormatting sqref="P505">
    <cfRule type="cellIs" dxfId="10140" priority="333" operator="lessThan">
      <formula>0</formula>
    </cfRule>
  </conditionalFormatting>
  <conditionalFormatting sqref="Q513">
    <cfRule type="cellIs" dxfId="10139" priority="331" operator="lessThan">
      <formula>0</formula>
    </cfRule>
  </conditionalFormatting>
  <conditionalFormatting sqref="P513">
    <cfRule type="cellIs" dxfId="10138" priority="330" operator="lessThan">
      <formula>0</formula>
    </cfRule>
  </conditionalFormatting>
  <conditionalFormatting sqref="Q522">
    <cfRule type="cellIs" dxfId="10137" priority="328" operator="lessThan">
      <formula>0</formula>
    </cfRule>
  </conditionalFormatting>
  <conditionalFormatting sqref="P522">
    <cfRule type="cellIs" dxfId="10136" priority="327" operator="lessThan">
      <formula>0</formula>
    </cfRule>
  </conditionalFormatting>
  <conditionalFormatting sqref="Q530">
    <cfRule type="cellIs" dxfId="10135" priority="325" operator="lessThan">
      <formula>0</formula>
    </cfRule>
  </conditionalFormatting>
  <conditionalFormatting sqref="C461:C464">
    <cfRule type="expression" dxfId="10134" priority="599">
      <formula>C461/B461&gt;1</formula>
    </cfRule>
    <cfRule type="expression" dxfId="10133" priority="600">
      <formula>C461/B461&lt;1</formula>
    </cfRule>
  </conditionalFormatting>
  <conditionalFormatting sqref="Q538">
    <cfRule type="cellIs" dxfId="10132" priority="322" operator="lessThan">
      <formula>0</formula>
    </cfRule>
  </conditionalFormatting>
  <conditionalFormatting sqref="D461:N464">
    <cfRule type="expression" dxfId="10131" priority="596">
      <formula>D461/C461&gt;1</formula>
    </cfRule>
    <cfRule type="expression" dxfId="10130" priority="597">
      <formula>D461/C461&lt;1</formula>
    </cfRule>
  </conditionalFormatting>
  <conditionalFormatting sqref="Q553">
    <cfRule type="cellIs" dxfId="10129" priority="319" operator="lessThan">
      <formula>0</formula>
    </cfRule>
  </conditionalFormatting>
  <conditionalFormatting sqref="B461:B464 B552:N552 B560:N560 B575:N575 B589:N589">
    <cfRule type="expression" dxfId="10128" priority="593">
      <formula>B461/#REF!&gt;1</formula>
    </cfRule>
    <cfRule type="expression" dxfId="10127" priority="594">
      <formula>B461/#REF!&lt;1</formula>
    </cfRule>
  </conditionalFormatting>
  <conditionalFormatting sqref="Q561">
    <cfRule type="cellIs" dxfId="10126" priority="316" operator="lessThan">
      <formula>0</formula>
    </cfRule>
  </conditionalFormatting>
  <conditionalFormatting sqref="B512">
    <cfRule type="expression" dxfId="10125" priority="590">
      <formula>B512/#REF!&gt;1</formula>
    </cfRule>
    <cfRule type="expression" dxfId="10124" priority="591">
      <formula>B512/#REF!&lt;1</formula>
    </cfRule>
  </conditionalFormatting>
  <conditionalFormatting sqref="Q590">
    <cfRule type="cellIs" dxfId="10123" priority="313" operator="lessThan">
      <formula>0</formula>
    </cfRule>
  </conditionalFormatting>
  <conditionalFormatting sqref="C512">
    <cfRule type="expression" dxfId="10122" priority="587">
      <formula>C512/B512&gt;1</formula>
    </cfRule>
    <cfRule type="expression" dxfId="10121" priority="588">
      <formula>C512/B512&lt;1</formula>
    </cfRule>
  </conditionalFormatting>
  <conditionalFormatting sqref="D512">
    <cfRule type="cellIs" dxfId="10120" priority="586" operator="lessThan">
      <formula>0</formula>
    </cfRule>
  </conditionalFormatting>
  <conditionalFormatting sqref="D512">
    <cfRule type="expression" dxfId="10119" priority="584">
      <formula>D512/C512&gt;1</formula>
    </cfRule>
    <cfRule type="expression" dxfId="10118" priority="585">
      <formula>D512/C512&lt;1</formula>
    </cfRule>
  </conditionalFormatting>
  <conditionalFormatting sqref="E512">
    <cfRule type="cellIs" dxfId="10117" priority="583" operator="lessThan">
      <formula>0</formula>
    </cfRule>
  </conditionalFormatting>
  <conditionalFormatting sqref="E512">
    <cfRule type="expression" dxfId="10116" priority="581">
      <formula>E512/D512&gt;1</formula>
    </cfRule>
    <cfRule type="expression" dxfId="10115" priority="582">
      <formula>E512/D512&lt;1</formula>
    </cfRule>
  </conditionalFormatting>
  <conditionalFormatting sqref="F512">
    <cfRule type="cellIs" dxfId="10114" priority="580" operator="lessThan">
      <formula>0</formula>
    </cfRule>
  </conditionalFormatting>
  <conditionalFormatting sqref="F512">
    <cfRule type="expression" dxfId="10113" priority="578">
      <formula>F512/E512&gt;1</formula>
    </cfRule>
    <cfRule type="expression" dxfId="10112" priority="579">
      <formula>F512/E512&lt;1</formula>
    </cfRule>
  </conditionalFormatting>
  <conditionalFormatting sqref="G512">
    <cfRule type="cellIs" dxfId="10111" priority="577" operator="lessThan">
      <formula>0</formula>
    </cfRule>
  </conditionalFormatting>
  <conditionalFormatting sqref="G512">
    <cfRule type="expression" dxfId="10110" priority="575">
      <formula>G512/F512&gt;1</formula>
    </cfRule>
    <cfRule type="expression" dxfId="10109" priority="576">
      <formula>G512/F512&lt;1</formula>
    </cfRule>
  </conditionalFormatting>
  <conditionalFormatting sqref="H512">
    <cfRule type="cellIs" dxfId="10108" priority="574" operator="lessThan">
      <formula>0</formula>
    </cfRule>
  </conditionalFormatting>
  <conditionalFormatting sqref="H512">
    <cfRule type="expression" dxfId="10107" priority="572">
      <formula>H512/G512&gt;1</formula>
    </cfRule>
    <cfRule type="expression" dxfId="10106" priority="573">
      <formula>H512/G512&lt;1</formula>
    </cfRule>
  </conditionalFormatting>
  <conditionalFormatting sqref="I512:N512">
    <cfRule type="cellIs" dxfId="10105" priority="571" operator="lessThan">
      <formula>0</formula>
    </cfRule>
  </conditionalFormatting>
  <conditionalFormatting sqref="I512:N512">
    <cfRule type="expression" dxfId="10104" priority="569">
      <formula>I512/H512&gt;1</formula>
    </cfRule>
    <cfRule type="expression" dxfId="10103" priority="570">
      <formula>I512/H512&lt;1</formula>
    </cfRule>
  </conditionalFormatting>
  <conditionalFormatting sqref="B552">
    <cfRule type="cellIs" dxfId="10102" priority="568" operator="lessThan">
      <formula>0</formula>
    </cfRule>
  </conditionalFormatting>
  <conditionalFormatting sqref="B552">
    <cfRule type="expression" dxfId="10101" priority="566">
      <formula>B552/#REF!&gt;1</formula>
    </cfRule>
    <cfRule type="expression" dxfId="10100" priority="567">
      <formula>B552/#REF!&lt;1</formula>
    </cfRule>
  </conditionalFormatting>
  <conditionalFormatting sqref="C552">
    <cfRule type="cellIs" dxfId="10099" priority="565" operator="lessThan">
      <formula>0</formula>
    </cfRule>
  </conditionalFormatting>
  <conditionalFormatting sqref="C552">
    <cfRule type="expression" dxfId="10098" priority="563">
      <formula>C552/B552&gt;1</formula>
    </cfRule>
    <cfRule type="expression" dxfId="10097" priority="564">
      <formula>C552/B552&lt;1</formula>
    </cfRule>
  </conditionalFormatting>
  <conditionalFormatting sqref="D552">
    <cfRule type="cellIs" dxfId="10096" priority="562" operator="lessThan">
      <formula>0</formula>
    </cfRule>
  </conditionalFormatting>
  <conditionalFormatting sqref="D552">
    <cfRule type="expression" dxfId="10095" priority="560">
      <formula>D552/C552&gt;1</formula>
    </cfRule>
    <cfRule type="expression" dxfId="10094" priority="561">
      <formula>D552/C552&lt;1</formula>
    </cfRule>
  </conditionalFormatting>
  <conditionalFormatting sqref="E552">
    <cfRule type="cellIs" dxfId="10093" priority="559" operator="lessThan">
      <formula>0</formula>
    </cfRule>
  </conditionalFormatting>
  <conditionalFormatting sqref="E552">
    <cfRule type="expression" dxfId="10092" priority="557">
      <formula>E552/D552&gt;1</formula>
    </cfRule>
    <cfRule type="expression" dxfId="10091" priority="558">
      <formula>E552/D552&lt;1</formula>
    </cfRule>
  </conditionalFormatting>
  <conditionalFormatting sqref="F552">
    <cfRule type="cellIs" dxfId="10090" priority="556" operator="lessThan">
      <formula>0</formula>
    </cfRule>
  </conditionalFormatting>
  <conditionalFormatting sqref="F552">
    <cfRule type="expression" dxfId="10089" priority="554">
      <formula>F552/E552&gt;1</formula>
    </cfRule>
    <cfRule type="expression" dxfId="10088" priority="555">
      <formula>F552/E552&lt;1</formula>
    </cfRule>
  </conditionalFormatting>
  <conditionalFormatting sqref="G552">
    <cfRule type="cellIs" dxfId="10087" priority="553" operator="lessThan">
      <formula>0</formula>
    </cfRule>
  </conditionalFormatting>
  <conditionalFormatting sqref="G552">
    <cfRule type="expression" dxfId="10086" priority="551">
      <formula>G552/F552&gt;1</formula>
    </cfRule>
    <cfRule type="expression" dxfId="10085" priority="552">
      <formula>G552/F552&lt;1</formula>
    </cfRule>
  </conditionalFormatting>
  <conditionalFormatting sqref="H552">
    <cfRule type="cellIs" dxfId="10084" priority="550" operator="lessThan">
      <formula>0</formula>
    </cfRule>
  </conditionalFormatting>
  <conditionalFormatting sqref="H552">
    <cfRule type="expression" dxfId="10083" priority="548">
      <formula>H552/G552&gt;1</formula>
    </cfRule>
    <cfRule type="expression" dxfId="10082" priority="549">
      <formula>H552/G552&lt;1</formula>
    </cfRule>
  </conditionalFormatting>
  <conditionalFormatting sqref="B560">
    <cfRule type="cellIs" dxfId="10081" priority="547" operator="lessThan">
      <formula>0</formula>
    </cfRule>
  </conditionalFormatting>
  <conditionalFormatting sqref="B560">
    <cfRule type="expression" dxfId="10080" priority="545">
      <formula>B560/#REF!&gt;1</formula>
    </cfRule>
    <cfRule type="expression" dxfId="10079" priority="546">
      <formula>B560/#REF!&lt;1</formula>
    </cfRule>
  </conditionalFormatting>
  <conditionalFormatting sqref="C560">
    <cfRule type="cellIs" dxfId="10078" priority="544" operator="lessThan">
      <formula>0</formula>
    </cfRule>
  </conditionalFormatting>
  <conditionalFormatting sqref="C560">
    <cfRule type="expression" dxfId="10077" priority="542">
      <formula>C560/B560&gt;1</formula>
    </cfRule>
    <cfRule type="expression" dxfId="10076" priority="543">
      <formula>C560/B560&lt;1</formula>
    </cfRule>
  </conditionalFormatting>
  <conditionalFormatting sqref="D560">
    <cfRule type="cellIs" dxfId="10075" priority="541" operator="lessThan">
      <formula>0</formula>
    </cfRule>
  </conditionalFormatting>
  <conditionalFormatting sqref="D560">
    <cfRule type="expression" dxfId="10074" priority="539">
      <formula>D560/C560&gt;1</formula>
    </cfRule>
    <cfRule type="expression" dxfId="10073" priority="540">
      <formula>D560/C560&lt;1</formula>
    </cfRule>
  </conditionalFormatting>
  <conditionalFormatting sqref="E560">
    <cfRule type="cellIs" dxfId="10072" priority="538" operator="lessThan">
      <formula>0</formula>
    </cfRule>
  </conditionalFormatting>
  <conditionalFormatting sqref="E560">
    <cfRule type="expression" dxfId="10071" priority="536">
      <formula>E560/D560&gt;1</formula>
    </cfRule>
    <cfRule type="expression" dxfId="10070" priority="537">
      <formula>E560/D560&lt;1</formula>
    </cfRule>
  </conditionalFormatting>
  <conditionalFormatting sqref="F560">
    <cfRule type="cellIs" dxfId="10069" priority="535" operator="lessThan">
      <formula>0</formula>
    </cfRule>
  </conditionalFormatting>
  <conditionalFormatting sqref="F560">
    <cfRule type="expression" dxfId="10068" priority="533">
      <formula>F560/E560&gt;1</formula>
    </cfRule>
    <cfRule type="expression" dxfId="10067" priority="534">
      <formula>F560/E560&lt;1</formula>
    </cfRule>
  </conditionalFormatting>
  <conditionalFormatting sqref="G560">
    <cfRule type="cellIs" dxfId="10066" priority="532" operator="lessThan">
      <formula>0</formula>
    </cfRule>
  </conditionalFormatting>
  <conditionalFormatting sqref="G560">
    <cfRule type="expression" dxfId="10065" priority="530">
      <formula>G560/F560&gt;1</formula>
    </cfRule>
    <cfRule type="expression" dxfId="10064" priority="531">
      <formula>G560/F560&lt;1</formula>
    </cfRule>
  </conditionalFormatting>
  <conditionalFormatting sqref="H560">
    <cfRule type="cellIs" dxfId="10063" priority="529" operator="lessThan">
      <formula>0</formula>
    </cfRule>
  </conditionalFormatting>
  <conditionalFormatting sqref="H560">
    <cfRule type="expression" dxfId="10062" priority="527">
      <formula>H560/G560&gt;1</formula>
    </cfRule>
    <cfRule type="expression" dxfId="10061" priority="528">
      <formula>H560/G560&lt;1</formula>
    </cfRule>
  </conditionalFormatting>
  <conditionalFormatting sqref="O616:O619">
    <cfRule type="cellIs" dxfId="10060" priority="279" operator="lessThan">
      <formula>0</formula>
    </cfRule>
  </conditionalFormatting>
  <conditionalFormatting sqref="B589">
    <cfRule type="expression" dxfId="10059" priority="524">
      <formula>B589/#REF!&gt;1</formula>
    </cfRule>
    <cfRule type="expression" dxfId="10058" priority="525">
      <formula>B589/#REF!&lt;1</formula>
    </cfRule>
  </conditionalFormatting>
  <conditionalFormatting sqref="C589">
    <cfRule type="cellIs" dxfId="10057" priority="523" operator="lessThan">
      <formula>0</formula>
    </cfRule>
  </conditionalFormatting>
  <conditionalFormatting sqref="C589">
    <cfRule type="expression" dxfId="10056" priority="521">
      <formula>C589/B589&gt;1</formula>
    </cfRule>
    <cfRule type="expression" dxfId="10055" priority="522">
      <formula>C589/B589&lt;1</formula>
    </cfRule>
  </conditionalFormatting>
  <conditionalFormatting sqref="O605:O607">
    <cfRule type="cellIs" dxfId="10054" priority="273" operator="lessThan">
      <formula>0</formula>
    </cfRule>
  </conditionalFormatting>
  <conditionalFormatting sqref="D589">
    <cfRule type="expression" dxfId="10053" priority="518">
      <formula>D589/C589&gt;1</formula>
    </cfRule>
    <cfRule type="expression" dxfId="10052" priority="519">
      <formula>D589/C589&lt;1</formula>
    </cfRule>
  </conditionalFormatting>
  <conditionalFormatting sqref="E589">
    <cfRule type="cellIs" dxfId="10051" priority="517" operator="lessThan">
      <formula>0</formula>
    </cfRule>
  </conditionalFormatting>
  <conditionalFormatting sqref="E589">
    <cfRule type="expression" dxfId="10050" priority="515">
      <formula>E589/D589&gt;1</formula>
    </cfRule>
    <cfRule type="expression" dxfId="10049" priority="516">
      <formula>E589/D589&lt;1</formula>
    </cfRule>
  </conditionalFormatting>
  <conditionalFormatting sqref="F589">
    <cfRule type="cellIs" dxfId="10048" priority="514" operator="lessThan">
      <formula>0</formula>
    </cfRule>
  </conditionalFormatting>
  <conditionalFormatting sqref="F589">
    <cfRule type="expression" dxfId="10047" priority="512">
      <formula>F589/E589&gt;1</formula>
    </cfRule>
    <cfRule type="expression" dxfId="10046" priority="513">
      <formula>F589/E589&lt;1</formula>
    </cfRule>
  </conditionalFormatting>
  <conditionalFormatting sqref="O377">
    <cfRule type="cellIs" dxfId="10045" priority="264" operator="lessThan">
      <formula>0</formula>
    </cfRule>
  </conditionalFormatting>
  <conditionalFormatting sqref="G589">
    <cfRule type="expression" dxfId="10044" priority="509">
      <formula>G589/F589&gt;1</formula>
    </cfRule>
    <cfRule type="expression" dxfId="10043" priority="510">
      <formula>G589/F589&lt;1</formula>
    </cfRule>
  </conditionalFormatting>
  <conditionalFormatting sqref="O366">
    <cfRule type="cellIs" dxfId="10042" priority="263" operator="lessThan">
      <formula>0</formula>
    </cfRule>
  </conditionalFormatting>
  <conditionalFormatting sqref="H589">
    <cfRule type="expression" dxfId="10041" priority="506">
      <formula>H589/G589&gt;1</formula>
    </cfRule>
    <cfRule type="expression" dxfId="10040" priority="507">
      <formula>H589/G589&lt;1</formula>
    </cfRule>
  </conditionalFormatting>
  <conditionalFormatting sqref="N596">
    <cfRule type="cellIs" dxfId="10039" priority="505" operator="lessThan">
      <formula>0</formula>
    </cfRule>
  </conditionalFormatting>
  <conditionalFormatting sqref="O387">
    <cfRule type="cellIs" dxfId="10038" priority="258" operator="lessThan">
      <formula>0</formula>
    </cfRule>
  </conditionalFormatting>
  <conditionalFormatting sqref="O387">
    <cfRule type="cellIs" dxfId="10037" priority="259" operator="lessThan">
      <formula>0</formula>
    </cfRule>
  </conditionalFormatting>
  <conditionalFormatting sqref="O387">
    <cfRule type="cellIs" dxfId="10036" priority="256" operator="lessThan">
      <formula>0</formula>
    </cfRule>
  </conditionalFormatting>
  <conditionalFormatting sqref="O387">
    <cfRule type="cellIs" dxfId="10035" priority="257" operator="lessThan">
      <formula>0</formula>
    </cfRule>
  </conditionalFormatting>
  <conditionalFormatting sqref="N600">
    <cfRule type="cellIs" dxfId="10034" priority="504" operator="lessThan">
      <formula>0</formula>
    </cfRule>
  </conditionalFormatting>
  <conditionalFormatting sqref="N600">
    <cfRule type="cellIs" dxfId="10033" priority="503" operator="lessThan">
      <formula>0</formula>
    </cfRule>
  </conditionalFormatting>
  <conditionalFormatting sqref="P363">
    <cfRule type="cellIs" dxfId="10032" priority="502" operator="lessThan">
      <formula>0</formula>
    </cfRule>
  </conditionalFormatting>
  <conditionalFormatting sqref="P364:P365">
    <cfRule type="cellIs" dxfId="10031" priority="501" operator="lessThan">
      <formula>0</formula>
    </cfRule>
  </conditionalFormatting>
  <conditionalFormatting sqref="P461:P464">
    <cfRule type="cellIs" dxfId="10030" priority="500" operator="lessThan">
      <formula>0</formula>
    </cfRule>
  </conditionalFormatting>
  <conditionalFormatting sqref="P361">
    <cfRule type="cellIs" dxfId="10029" priority="499" operator="lessThan">
      <formula>0</formula>
    </cfRule>
  </conditionalFormatting>
  <conditionalFormatting sqref="P366:P367">
    <cfRule type="cellIs" dxfId="10028" priority="498" operator="lessThan">
      <formula>0</formula>
    </cfRule>
  </conditionalFormatting>
  <conditionalFormatting sqref="P369:P373">
    <cfRule type="cellIs" dxfId="10027" priority="497" operator="lessThan">
      <formula>0</formula>
    </cfRule>
  </conditionalFormatting>
  <conditionalFormatting sqref="P378:P379">
    <cfRule type="cellIs" dxfId="10026" priority="496" operator="lessThan">
      <formula>0</formula>
    </cfRule>
  </conditionalFormatting>
  <conditionalFormatting sqref="P384:P385">
    <cfRule type="cellIs" dxfId="10025" priority="495" operator="lessThan">
      <formula>0</formula>
    </cfRule>
  </conditionalFormatting>
  <conditionalFormatting sqref="P390:P391">
    <cfRule type="cellIs" dxfId="10024" priority="494" operator="lessThan">
      <formula>0</formula>
    </cfRule>
  </conditionalFormatting>
  <conditionalFormatting sqref="P396:P397">
    <cfRule type="cellIs" dxfId="10023" priority="493" operator="lessThan">
      <formula>0</formula>
    </cfRule>
  </conditionalFormatting>
  <conditionalFormatting sqref="P402">
    <cfRule type="cellIs" dxfId="10022" priority="492" operator="lessThan">
      <formula>0</formula>
    </cfRule>
  </conditionalFormatting>
  <conditionalFormatting sqref="P408:P409">
    <cfRule type="cellIs" dxfId="10021" priority="491" operator="lessThan">
      <formula>0</formula>
    </cfRule>
  </conditionalFormatting>
  <conditionalFormatting sqref="P414:P415">
    <cfRule type="cellIs" dxfId="10020" priority="490" operator="lessThan">
      <formula>0</formula>
    </cfRule>
  </conditionalFormatting>
  <conditionalFormatting sqref="P420:P421">
    <cfRule type="cellIs" dxfId="10019" priority="489" operator="lessThan">
      <formula>0</formula>
    </cfRule>
  </conditionalFormatting>
  <conditionalFormatting sqref="P426:P427">
    <cfRule type="cellIs" dxfId="10018" priority="488" operator="lessThan">
      <formula>0</formula>
    </cfRule>
  </conditionalFormatting>
  <conditionalFormatting sqref="P432:P433">
    <cfRule type="cellIs" dxfId="10017" priority="487" operator="lessThan">
      <formula>0</formula>
    </cfRule>
  </conditionalFormatting>
  <conditionalFormatting sqref="P438:P439">
    <cfRule type="cellIs" dxfId="10016" priority="486" operator="lessThan">
      <formula>0</formula>
    </cfRule>
  </conditionalFormatting>
  <conditionalFormatting sqref="P444:P445">
    <cfRule type="cellIs" dxfId="10015" priority="485" operator="lessThan">
      <formula>0</formula>
    </cfRule>
  </conditionalFormatting>
  <conditionalFormatting sqref="P451:P452">
    <cfRule type="cellIs" dxfId="10014" priority="484" operator="lessThan">
      <formula>0</formula>
    </cfRule>
  </conditionalFormatting>
  <conditionalFormatting sqref="P457:P458">
    <cfRule type="cellIs" dxfId="10013" priority="483" operator="lessThan">
      <formula>0</formula>
    </cfRule>
  </conditionalFormatting>
  <conditionalFormatting sqref="P465">
    <cfRule type="cellIs" dxfId="10012" priority="482" operator="lessThan">
      <formula>0</formula>
    </cfRule>
  </conditionalFormatting>
  <conditionalFormatting sqref="P472">
    <cfRule type="cellIs" dxfId="10011" priority="481" operator="lessThan">
      <formula>0</formula>
    </cfRule>
  </conditionalFormatting>
  <conditionalFormatting sqref="P503:P504">
    <cfRule type="cellIs" dxfId="10010" priority="480" operator="lessThan">
      <formula>0</formula>
    </cfRule>
  </conditionalFormatting>
  <conditionalFormatting sqref="P511:P512">
    <cfRule type="cellIs" dxfId="10009" priority="479" operator="lessThan">
      <formula>0</formula>
    </cfRule>
  </conditionalFormatting>
  <conditionalFormatting sqref="P520:P521">
    <cfRule type="cellIs" dxfId="10008" priority="478" operator="lessThan">
      <formula>0</formula>
    </cfRule>
  </conditionalFormatting>
  <conditionalFormatting sqref="P528:P529">
    <cfRule type="cellIs" dxfId="10007" priority="477" operator="lessThan">
      <formula>0</formula>
    </cfRule>
  </conditionalFormatting>
  <conditionalFormatting sqref="P544:P545">
    <cfRule type="cellIs" dxfId="10006" priority="476" operator="lessThan">
      <formula>0</formula>
    </cfRule>
  </conditionalFormatting>
  <conditionalFormatting sqref="P536:P537">
    <cfRule type="cellIs" dxfId="10005" priority="475" operator="lessThan">
      <formula>0</formula>
    </cfRule>
  </conditionalFormatting>
  <conditionalFormatting sqref="P551:P552">
    <cfRule type="cellIs" dxfId="10004" priority="474" operator="lessThan">
      <formula>0</formula>
    </cfRule>
  </conditionalFormatting>
  <conditionalFormatting sqref="P559:P560">
    <cfRule type="cellIs" dxfId="10003" priority="473" operator="lessThan">
      <formula>0</formula>
    </cfRule>
  </conditionalFormatting>
  <conditionalFormatting sqref="P567:P568">
    <cfRule type="cellIs" dxfId="10002" priority="472" operator="lessThan">
      <formula>0</formula>
    </cfRule>
  </conditionalFormatting>
  <conditionalFormatting sqref="P574:P575">
    <cfRule type="cellIs" dxfId="10001" priority="471" operator="lessThan">
      <formula>0</formula>
    </cfRule>
  </conditionalFormatting>
  <conditionalFormatting sqref="P581:P582">
    <cfRule type="cellIs" dxfId="10000" priority="470" operator="lessThan">
      <formula>0</formula>
    </cfRule>
  </conditionalFormatting>
  <conditionalFormatting sqref="P588:P589">
    <cfRule type="cellIs" dxfId="9999" priority="469" operator="lessThan">
      <formula>0</formula>
    </cfRule>
  </conditionalFormatting>
  <conditionalFormatting sqref="P596:P597">
    <cfRule type="cellIs" dxfId="9998" priority="468" operator="lessThan">
      <formula>0</formula>
    </cfRule>
  </conditionalFormatting>
  <conditionalFormatting sqref="P603">
    <cfRule type="cellIs" dxfId="9997" priority="467" operator="lessThan">
      <formula>0</formula>
    </cfRule>
  </conditionalFormatting>
  <conditionalFormatting sqref="P608">
    <cfRule type="cellIs" dxfId="9996" priority="466" operator="lessThan">
      <formula>0</formula>
    </cfRule>
  </conditionalFormatting>
  <conditionalFormatting sqref="O405">
    <cfRule type="cellIs" dxfId="9995" priority="216" operator="lessThan">
      <formula>0</formula>
    </cfRule>
  </conditionalFormatting>
  <conditionalFormatting sqref="P632:P634">
    <cfRule type="cellIs" dxfId="9994" priority="465" operator="lessThan">
      <formula>0</formula>
    </cfRule>
  </conditionalFormatting>
  <conditionalFormatting sqref="I710:N710 P708:Q711">
    <cfRule type="cellIs" dxfId="9993" priority="459" operator="lessThan">
      <formula>0</formula>
    </cfRule>
  </conditionalFormatting>
  <conditionalFormatting sqref="P636:P637 P641:P645">
    <cfRule type="cellIs" dxfId="9992" priority="464" operator="lessThan">
      <formula>0</formula>
    </cfRule>
  </conditionalFormatting>
  <conditionalFormatting sqref="P648">
    <cfRule type="cellIs" dxfId="9991" priority="463" operator="lessThan">
      <formula>0</formula>
    </cfRule>
  </conditionalFormatting>
  <conditionalFormatting sqref="P649">
    <cfRule type="cellIs" dxfId="9990" priority="462" operator="lessThan">
      <formula>0</formula>
    </cfRule>
  </conditionalFormatting>
  <conditionalFormatting sqref="P651">
    <cfRule type="cellIs" dxfId="9989" priority="461" operator="lessThan">
      <formula>0</formula>
    </cfRule>
  </conditionalFormatting>
  <conditionalFormatting sqref="P652">
    <cfRule type="cellIs" dxfId="9988" priority="460" operator="lessThan">
      <formula>0</formula>
    </cfRule>
  </conditionalFormatting>
  <conditionalFormatting sqref="D654:N654 D651:N651 D648:N649 D632:N634">
    <cfRule type="expression" dxfId="9987" priority="432">
      <formula>D632/C632&gt;1</formula>
    </cfRule>
    <cfRule type="expression" dxfId="9986" priority="433">
      <formula>D632/C632&lt;1</formula>
    </cfRule>
  </conditionalFormatting>
  <conditionalFormatting sqref="C507:C510">
    <cfRule type="cellIs" dxfId="9985" priority="458" operator="lessThan">
      <formula>0</formula>
    </cfRule>
  </conditionalFormatting>
  <conditionalFormatting sqref="C507:C510">
    <cfRule type="expression" dxfId="9984" priority="456">
      <formula>C507/B507&gt;1</formula>
    </cfRule>
    <cfRule type="expression" dxfId="9983" priority="457">
      <formula>C507/B507&lt;1</formula>
    </cfRule>
  </conditionalFormatting>
  <conditionalFormatting sqref="D507:N510">
    <cfRule type="cellIs" dxfId="9982" priority="455" operator="lessThan">
      <formula>0</formula>
    </cfRule>
  </conditionalFormatting>
  <conditionalFormatting sqref="D507:N510">
    <cfRule type="expression" dxfId="9981" priority="453">
      <formula>D507/C507&gt;1</formula>
    </cfRule>
    <cfRule type="expression" dxfId="9980" priority="454">
      <formula>D507/C507&lt;1</formula>
    </cfRule>
  </conditionalFormatting>
  <conditionalFormatting sqref="B507:B510">
    <cfRule type="cellIs" dxfId="9979" priority="452" operator="lessThan">
      <formula>0</formula>
    </cfRule>
  </conditionalFormatting>
  <conditionalFormatting sqref="B507:B510">
    <cfRule type="expression" dxfId="9978" priority="450">
      <formula>B507/#REF!&gt;1</formula>
    </cfRule>
    <cfRule type="expression" dxfId="9977" priority="451">
      <formula>B507/#REF!&lt;1</formula>
    </cfRule>
  </conditionalFormatting>
  <conditionalFormatting sqref="J588:N588 J574:N574 J559:N559 J551:N551">
    <cfRule type="cellIs" dxfId="9976" priority="449" operator="lessThan">
      <formula>0</formula>
    </cfRule>
  </conditionalFormatting>
  <conditionalFormatting sqref="C588:I588 C584:C587 C574:I574 C570:C573 C559:I559 C555:C558 C551:I551 C547:C550">
    <cfRule type="cellIs" dxfId="9975" priority="448" operator="lessThan">
      <formula>0</formula>
    </cfRule>
  </conditionalFormatting>
  <conditionalFormatting sqref="C588:M588 C574:M574 C559:M559 C551:M551">
    <cfRule type="cellIs" dxfId="9974" priority="447" operator="lessThan">
      <formula>0</formula>
    </cfRule>
  </conditionalFormatting>
  <conditionalFormatting sqref="C584:C587 C570:C573 C555:C558 C547:C550">
    <cfRule type="expression" dxfId="9973" priority="445">
      <formula>C547/B547&gt;1</formula>
    </cfRule>
    <cfRule type="expression" dxfId="9972" priority="446">
      <formula>C547/B547&lt;1</formula>
    </cfRule>
  </conditionalFormatting>
  <conditionalFormatting sqref="D584:N587 D570:N573 D555:N558 D547:N550">
    <cfRule type="cellIs" dxfId="9971" priority="444" operator="lessThan">
      <formula>0</formula>
    </cfRule>
  </conditionalFormatting>
  <conditionalFormatting sqref="D584:N587 D570:N573 D555:N558 D547:N550">
    <cfRule type="expression" dxfId="9970" priority="442">
      <formula>D547/C547&gt;1</formula>
    </cfRule>
    <cfRule type="expression" dxfId="9969" priority="443">
      <formula>D547/C547&lt;1</formula>
    </cfRule>
  </conditionalFormatting>
  <conditionalFormatting sqref="C588:N588 C574:N574 C559:N559 C551:N551">
    <cfRule type="cellIs" dxfId="9968" priority="441" operator="lessThan">
      <formula>0</formula>
    </cfRule>
  </conditionalFormatting>
  <conditionalFormatting sqref="C588:N588 C574:N574 C559:N559 C551:N551">
    <cfRule type="expression" dxfId="9967" priority="439">
      <formula>C551/B551&gt;1</formula>
    </cfRule>
    <cfRule type="expression" dxfId="9966" priority="440">
      <formula>C551/B551&lt;1</formula>
    </cfRule>
  </conditionalFormatting>
  <conditionalFormatting sqref="B654 B651 B648:B649 B632:B634 B641:B645">
    <cfRule type="cellIs" dxfId="9965" priority="438" operator="lessThan">
      <formula>0</formula>
    </cfRule>
  </conditionalFormatting>
  <conditionalFormatting sqref="C654 C651 C648:C649 C632:C634">
    <cfRule type="cellIs" dxfId="9964" priority="437" operator="lessThan">
      <formula>0</formula>
    </cfRule>
  </conditionalFormatting>
  <conditionalFormatting sqref="C654 C651 C648:C649 C632:C634">
    <cfRule type="expression" dxfId="9963" priority="435">
      <formula>C632/B632&gt;1</formula>
    </cfRule>
    <cfRule type="expression" dxfId="9962" priority="436">
      <formula>C632/B632&lt;1</formula>
    </cfRule>
  </conditionalFormatting>
  <conditionalFormatting sqref="D654:N654 D651:N651 D648:N649 D632:N634">
    <cfRule type="cellIs" dxfId="9961" priority="434" operator="lessThan">
      <formula>0</formula>
    </cfRule>
  </conditionalFormatting>
  <conditionalFormatting sqref="B504:N504 B537 B568 B597">
    <cfRule type="expression" dxfId="9960" priority="1194">
      <formula>B504/#REF!&gt;1</formula>
    </cfRule>
    <cfRule type="expression" dxfId="9959" priority="1195">
      <formula>B504/#REF!&lt;1</formula>
    </cfRule>
  </conditionalFormatting>
  <conditionalFormatting sqref="C465">
    <cfRule type="cellIs" dxfId="9958" priority="431" operator="lessThan">
      <formula>0</formula>
    </cfRule>
  </conditionalFormatting>
  <conditionalFormatting sqref="C465">
    <cfRule type="expression" dxfId="9957" priority="429">
      <formula>C465/B465&gt;1</formula>
    </cfRule>
    <cfRule type="expression" dxfId="9956" priority="430">
      <formula>C465/B465&lt;1</formula>
    </cfRule>
  </conditionalFormatting>
  <conditionalFormatting sqref="D465:N465">
    <cfRule type="cellIs" dxfId="9955" priority="428" operator="lessThan">
      <formula>0</formula>
    </cfRule>
  </conditionalFormatting>
  <conditionalFormatting sqref="D465:N465">
    <cfRule type="expression" dxfId="9954" priority="426">
      <formula>D465/C465&gt;1</formula>
    </cfRule>
    <cfRule type="expression" dxfId="9953" priority="427">
      <formula>D465/C465&lt;1</formula>
    </cfRule>
  </conditionalFormatting>
  <conditionalFormatting sqref="B465">
    <cfRule type="cellIs" dxfId="9952" priority="425" operator="lessThan">
      <formula>0</formula>
    </cfRule>
  </conditionalFormatting>
  <conditionalFormatting sqref="B465">
    <cfRule type="expression" dxfId="9951" priority="423">
      <formula>B465/#REF!&gt;1</formula>
    </cfRule>
    <cfRule type="expression" dxfId="9950" priority="424">
      <formula>B465/#REF!&lt;1</formula>
    </cfRule>
  </conditionalFormatting>
  <conditionalFormatting sqref="C511">
    <cfRule type="cellIs" dxfId="9949" priority="422" operator="lessThan">
      <formula>0</formula>
    </cfRule>
  </conditionalFormatting>
  <conditionalFormatting sqref="D511:N511">
    <cfRule type="cellIs" dxfId="9948" priority="419" operator="lessThan">
      <formula>0</formula>
    </cfRule>
  </conditionalFormatting>
  <conditionalFormatting sqref="C511">
    <cfRule type="expression" dxfId="9947" priority="420">
      <formula>C511/B511&gt;1</formula>
    </cfRule>
    <cfRule type="expression" dxfId="9946" priority="421">
      <formula>C511/B511&lt;1</formula>
    </cfRule>
  </conditionalFormatting>
  <conditionalFormatting sqref="D511:N511">
    <cfRule type="expression" dxfId="9945" priority="417">
      <formula>D511/C511&gt;1</formula>
    </cfRule>
    <cfRule type="expression" dxfId="9944" priority="418">
      <formula>D511/C511&lt;1</formula>
    </cfRule>
  </conditionalFormatting>
  <conditionalFormatting sqref="B511">
    <cfRule type="cellIs" dxfId="9943" priority="416" operator="lessThan">
      <formula>0</formula>
    </cfRule>
  </conditionalFormatting>
  <conditionalFormatting sqref="B511">
    <cfRule type="expression" dxfId="9942" priority="414">
      <formula>B511/#REF!&gt;1</formula>
    </cfRule>
    <cfRule type="expression" dxfId="9941" priority="415">
      <formula>B511/#REF!&lt;1</formula>
    </cfRule>
  </conditionalFormatting>
  <conditionalFormatting sqref="B529 B521">
    <cfRule type="cellIs" dxfId="9940" priority="413" operator="lessThan">
      <formula>0</formula>
    </cfRule>
  </conditionalFormatting>
  <conditionalFormatting sqref="B529 B521">
    <cfRule type="expression" dxfId="9939" priority="411">
      <formula>B521/#REF!&gt;1</formula>
    </cfRule>
    <cfRule type="expression" dxfId="9938" priority="412">
      <formula>B521/#REF!&lt;1</formula>
    </cfRule>
  </conditionalFormatting>
  <conditionalFormatting sqref="C521">
    <cfRule type="cellIs" dxfId="9937" priority="410" operator="lessThan">
      <formula>0</formula>
    </cfRule>
  </conditionalFormatting>
  <conditionalFormatting sqref="C521 B636:O637">
    <cfRule type="expression" dxfId="9936" priority="408">
      <formula>B521/A521&gt;1</formula>
    </cfRule>
    <cfRule type="expression" dxfId="9935" priority="409">
      <formula>B521/A521&lt;1</formula>
    </cfRule>
  </conditionalFormatting>
  <conditionalFormatting sqref="C603:N603">
    <cfRule type="expression" dxfId="9934" priority="369">
      <formula>C603/B603&gt;1</formula>
    </cfRule>
    <cfRule type="expression" dxfId="9933" priority="370">
      <formula>C603/B603&lt;1</formula>
    </cfRule>
  </conditionalFormatting>
  <conditionalFormatting sqref="I552:N552">
    <cfRule type="expression" dxfId="9932" priority="393">
      <formula>I552/H552&gt;1</formula>
    </cfRule>
    <cfRule type="expression" dxfId="9931" priority="394">
      <formula>I552/H552&lt;1</formula>
    </cfRule>
  </conditionalFormatting>
  <conditionalFormatting sqref="I560:N560">
    <cfRule type="expression" dxfId="9930" priority="390">
      <formula>I560/H560&gt;1</formula>
    </cfRule>
    <cfRule type="expression" dxfId="9929" priority="391">
      <formula>I560/H560&lt;1</formula>
    </cfRule>
  </conditionalFormatting>
  <conditionalFormatting sqref="B575:N575">
    <cfRule type="cellIs" dxfId="9928" priority="389" operator="lessThan">
      <formula>0</formula>
    </cfRule>
  </conditionalFormatting>
  <conditionalFormatting sqref="B575:N575">
    <cfRule type="expression" dxfId="9927" priority="387">
      <formula>B575/A575&gt;1</formula>
    </cfRule>
    <cfRule type="expression" dxfId="9926" priority="388">
      <formula>B575/A575&lt;1</formula>
    </cfRule>
  </conditionalFormatting>
  <conditionalFormatting sqref="B589:N589">
    <cfRule type="cellIs" dxfId="9925" priority="386" operator="lessThan">
      <formula>0</formula>
    </cfRule>
  </conditionalFormatting>
  <conditionalFormatting sqref="B589:N589">
    <cfRule type="expression" dxfId="9924" priority="384">
      <formula>B589/A589&gt;1</formula>
    </cfRule>
    <cfRule type="expression" dxfId="9923" priority="385">
      <formula>B589/A589&lt;1</formula>
    </cfRule>
  </conditionalFormatting>
  <conditionalFormatting sqref="N608">
    <cfRule type="cellIs" dxfId="9922" priority="362" operator="lessThan">
      <formula>0</formula>
    </cfRule>
  </conditionalFormatting>
  <conditionalFormatting sqref="D521:N521">
    <cfRule type="cellIs" dxfId="9921" priority="407" operator="lessThan">
      <formula>0</formula>
    </cfRule>
  </conditionalFormatting>
  <conditionalFormatting sqref="D521:N521">
    <cfRule type="expression" dxfId="9920" priority="405">
      <formula>D521/C521&gt;1</formula>
    </cfRule>
    <cfRule type="expression" dxfId="9919" priority="406">
      <formula>D521/C521&lt;1</formula>
    </cfRule>
  </conditionalFormatting>
  <conditionalFormatting sqref="C529:N529">
    <cfRule type="cellIs" dxfId="9918" priority="404" operator="lessThan">
      <formula>0</formula>
    </cfRule>
  </conditionalFormatting>
  <conditionalFormatting sqref="C529:N529">
    <cfRule type="expression" dxfId="9917" priority="402">
      <formula>C529/B529&gt;1</formula>
    </cfRule>
    <cfRule type="expression" dxfId="9916" priority="403">
      <formula>C529/B529&lt;1</formula>
    </cfRule>
  </conditionalFormatting>
  <conditionalFormatting sqref="C582:N582">
    <cfRule type="expression" dxfId="9915" priority="378">
      <formula>C582/B582&gt;1</formula>
    </cfRule>
    <cfRule type="expression" dxfId="9914" priority="379">
      <formula>C582/B582&lt;1</formula>
    </cfRule>
  </conditionalFormatting>
  <conditionalFormatting sqref="C537:N537">
    <cfRule type="expression" dxfId="9913" priority="399">
      <formula>C537/B537&gt;1</formula>
    </cfRule>
    <cfRule type="expression" dxfId="9912" priority="400">
      <formula>C537/B537&lt;1</formula>
    </cfRule>
  </conditionalFormatting>
  <conditionalFormatting sqref="C568:N568">
    <cfRule type="expression" dxfId="9911" priority="396">
      <formula>C568/B568&gt;1</formula>
    </cfRule>
    <cfRule type="expression" dxfId="9910" priority="397">
      <formula>C568/B568&lt;1</formula>
    </cfRule>
  </conditionalFormatting>
  <conditionalFormatting sqref="C608:M608">
    <cfRule type="expression" dxfId="9909" priority="364">
      <formula>C608/B608&gt;1</formula>
    </cfRule>
    <cfRule type="expression" dxfId="9908" priority="365">
      <formula>C608/B608&lt;1</formula>
    </cfRule>
  </conditionalFormatting>
  <conditionalFormatting sqref="N608">
    <cfRule type="expression" dxfId="9907" priority="359">
      <formula>N608/M608&gt;1</formula>
    </cfRule>
    <cfRule type="expression" dxfId="9906" priority="360">
      <formula>N608/M608&lt;1</formula>
    </cfRule>
  </conditionalFormatting>
  <conditionalFormatting sqref="C608:M608">
    <cfRule type="cellIs" dxfId="9905" priority="368" operator="lessThan">
      <formula>0</formula>
    </cfRule>
  </conditionalFormatting>
  <conditionalFormatting sqref="C608:M608">
    <cfRule type="cellIs" dxfId="9904" priority="367" operator="lessThan">
      <formula>0</formula>
    </cfRule>
  </conditionalFormatting>
  <conditionalFormatting sqref="B582">
    <cfRule type="cellIs" dxfId="9903" priority="381" operator="lessThan">
      <formula>0</formula>
    </cfRule>
  </conditionalFormatting>
  <conditionalFormatting sqref="B582">
    <cfRule type="expression" dxfId="9902" priority="382">
      <formula>B582/#REF!&gt;1</formula>
    </cfRule>
    <cfRule type="expression" dxfId="9901" priority="383">
      <formula>B582/#REF!&lt;1</formula>
    </cfRule>
  </conditionalFormatting>
  <conditionalFormatting sqref="C582:N582">
    <cfRule type="cellIs" dxfId="9900" priority="380" operator="lessThan">
      <formula>0</formula>
    </cfRule>
  </conditionalFormatting>
  <conditionalFormatting sqref="C597:N597">
    <cfRule type="expression" dxfId="9899" priority="374">
      <formula>C597/B597&gt;1</formula>
    </cfRule>
    <cfRule type="expression" dxfId="9898" priority="375">
      <formula>C597/B597&lt;1</formula>
    </cfRule>
  </conditionalFormatting>
  <conditionalFormatting sqref="N608">
    <cfRule type="cellIs" dxfId="9897" priority="363" operator="lessThan">
      <formula>0</formula>
    </cfRule>
  </conditionalFormatting>
  <conditionalFormatting sqref="C608:M608">
    <cfRule type="cellIs" dxfId="9896" priority="366" operator="lessThan">
      <formula>0</formula>
    </cfRule>
  </conditionalFormatting>
  <conditionalFormatting sqref="N608">
    <cfRule type="cellIs" dxfId="9895" priority="361" operator="lessThan">
      <formula>0</formula>
    </cfRule>
  </conditionalFormatting>
  <conditionalFormatting sqref="B676:N679">
    <cfRule type="cellIs" dxfId="9894" priority="358" operator="lessThan">
      <formula>0</formula>
    </cfRule>
  </conditionalFormatting>
  <conditionalFormatting sqref="I678:N678 P676:Q679">
    <cfRule type="cellIs" dxfId="9893" priority="357" operator="lessThan">
      <formula>0</formula>
    </cfRule>
  </conditionalFormatting>
  <conditionalFormatting sqref="B680:N683">
    <cfRule type="cellIs" dxfId="9892" priority="356" operator="lessThan">
      <formula>0</formula>
    </cfRule>
  </conditionalFormatting>
  <conditionalFormatting sqref="I682:N682 P680:Q683">
    <cfRule type="cellIs" dxfId="9891" priority="355" operator="lessThan">
      <formula>0</formula>
    </cfRule>
  </conditionalFormatting>
  <conditionalFormatting sqref="B684:N687">
    <cfRule type="cellIs" dxfId="9890" priority="354" operator="lessThan">
      <formula>0</formula>
    </cfRule>
  </conditionalFormatting>
  <conditionalFormatting sqref="I686:N686 P684:Q687">
    <cfRule type="cellIs" dxfId="9889" priority="353" operator="lessThan">
      <formula>0</formula>
    </cfRule>
  </conditionalFormatting>
  <conditionalFormatting sqref="B688:N691">
    <cfRule type="cellIs" dxfId="9888" priority="352" operator="lessThan">
      <formula>0</formula>
    </cfRule>
  </conditionalFormatting>
  <conditionalFormatting sqref="I690:N690 P688:Q691">
    <cfRule type="cellIs" dxfId="9887" priority="351" operator="lessThan">
      <formula>0</formula>
    </cfRule>
  </conditionalFormatting>
  <conditionalFormatting sqref="B692:N695 O694">
    <cfRule type="cellIs" dxfId="9886" priority="350" operator="lessThan">
      <formula>0</formula>
    </cfRule>
  </conditionalFormatting>
  <conditionalFormatting sqref="P692:Q695 I694:O694">
    <cfRule type="cellIs" dxfId="9885" priority="349" operator="lessThan">
      <formula>0</formula>
    </cfRule>
  </conditionalFormatting>
  <conditionalFormatting sqref="B696:N699">
    <cfRule type="cellIs" dxfId="9884" priority="348" operator="lessThan">
      <formula>0</formula>
    </cfRule>
  </conditionalFormatting>
  <conditionalFormatting sqref="I698:N698 P696:Q699">
    <cfRule type="cellIs" dxfId="9883" priority="347" operator="lessThan">
      <formula>0</formula>
    </cfRule>
  </conditionalFormatting>
  <conditionalFormatting sqref="B700:N703">
    <cfRule type="cellIs" dxfId="9882" priority="346" operator="lessThan">
      <formula>0</formula>
    </cfRule>
  </conditionalFormatting>
  <conditionalFormatting sqref="I702:N702 P700:Q703">
    <cfRule type="cellIs" dxfId="9881" priority="345" operator="lessThan">
      <formula>0</formula>
    </cfRule>
  </conditionalFormatting>
  <conditionalFormatting sqref="B704:N707">
    <cfRule type="cellIs" dxfId="9880" priority="344" operator="lessThan">
      <formula>0</formula>
    </cfRule>
  </conditionalFormatting>
  <conditionalFormatting sqref="I706:N706 P704:Q707">
    <cfRule type="cellIs" dxfId="9879" priority="343" operator="lessThan">
      <formula>0</formula>
    </cfRule>
  </conditionalFormatting>
  <conditionalFormatting sqref="B712:N715">
    <cfRule type="cellIs" dxfId="9878" priority="342" operator="lessThan">
      <formula>0</formula>
    </cfRule>
  </conditionalFormatting>
  <conditionalFormatting sqref="I714:N714 P712:Q715">
    <cfRule type="cellIs" dxfId="9877" priority="341" operator="lessThan">
      <formula>0</formula>
    </cfRule>
  </conditionalFormatting>
  <conditionalFormatting sqref="B716:N719">
    <cfRule type="cellIs" dxfId="9876" priority="340" operator="lessThan">
      <formula>0</formula>
    </cfRule>
  </conditionalFormatting>
  <conditionalFormatting sqref="I718:N718 P716:Q719">
    <cfRule type="cellIs" dxfId="9875" priority="339" operator="lessThan">
      <formula>0</formula>
    </cfRule>
  </conditionalFormatting>
  <conditionalFormatting sqref="P654">
    <cfRule type="cellIs" dxfId="9874" priority="338" operator="lessThan">
      <formula>0</formula>
    </cfRule>
  </conditionalFormatting>
  <conditionalFormatting sqref="Q466">
    <cfRule type="cellIs" dxfId="9873" priority="337" operator="lessThan">
      <formula>0</formula>
    </cfRule>
  </conditionalFormatting>
  <conditionalFormatting sqref="P466">
    <cfRule type="cellIs" dxfId="9872" priority="336" operator="lessThan">
      <formula>0</formula>
    </cfRule>
  </conditionalFormatting>
  <conditionalFormatting sqref="B466:N466">
    <cfRule type="cellIs" dxfId="9871" priority="335" operator="lessThan">
      <formula>0</formula>
    </cfRule>
  </conditionalFormatting>
  <conditionalFormatting sqref="B505:N505">
    <cfRule type="cellIs" dxfId="9870" priority="332" operator="lessThan">
      <formula>0</formula>
    </cfRule>
  </conditionalFormatting>
  <conditionalFormatting sqref="B513:N513">
    <cfRule type="cellIs" dxfId="9869" priority="329" operator="lessThan">
      <formula>0</formula>
    </cfRule>
  </conditionalFormatting>
  <conditionalFormatting sqref="B522:N522">
    <cfRule type="cellIs" dxfId="9868" priority="326" operator="lessThan">
      <formula>0</formula>
    </cfRule>
  </conditionalFormatting>
  <conditionalFormatting sqref="B530:N530">
    <cfRule type="cellIs" dxfId="9867" priority="323" operator="lessThan">
      <formula>0</formula>
    </cfRule>
  </conditionalFormatting>
  <conditionalFormatting sqref="B538:N538">
    <cfRule type="cellIs" dxfId="9866" priority="320" operator="lessThan">
      <formula>0</formula>
    </cfRule>
  </conditionalFormatting>
  <conditionalFormatting sqref="B553:N553">
    <cfRule type="cellIs" dxfId="9865" priority="317" operator="lessThan">
      <formula>0</formula>
    </cfRule>
  </conditionalFormatting>
  <conditionalFormatting sqref="B561:N561">
    <cfRule type="cellIs" dxfId="9864" priority="314" operator="lessThan">
      <formula>0</formula>
    </cfRule>
  </conditionalFormatting>
  <conditionalFormatting sqref="B590:N590">
    <cfRule type="cellIs" dxfId="9863" priority="311" operator="lessThan">
      <formula>0</formula>
    </cfRule>
  </conditionalFormatting>
  <conditionalFormatting sqref="O608">
    <cfRule type="cellIs" dxfId="9862" priority="52" operator="lessThan">
      <formula>0</formula>
    </cfRule>
  </conditionalFormatting>
  <conditionalFormatting sqref="O608">
    <cfRule type="cellIs" dxfId="9861" priority="53" operator="lessThan">
      <formula>0</formula>
    </cfRule>
  </conditionalFormatting>
  <conditionalFormatting sqref="O603">
    <cfRule type="cellIs" dxfId="9860" priority="56" operator="lessThan">
      <formula>0</formula>
    </cfRule>
  </conditionalFormatting>
  <conditionalFormatting sqref="O603">
    <cfRule type="cellIs" dxfId="9859" priority="57" operator="lessThan">
      <formula>0</formula>
    </cfRule>
  </conditionalFormatting>
  <conditionalFormatting sqref="O603">
    <cfRule type="cellIs" dxfId="9858" priority="58" operator="lessThan">
      <formula>0</formula>
    </cfRule>
  </conditionalFormatting>
  <conditionalFormatting sqref="O608">
    <cfRule type="cellIs" dxfId="9857" priority="51" operator="lessThan">
      <formula>0</formula>
    </cfRule>
  </conditionalFormatting>
  <conditionalFormatting sqref="P491:Q491">
    <cfRule type="cellIs" dxfId="9856" priority="310" operator="lessThan">
      <formula>0</formula>
    </cfRule>
  </conditionalFormatting>
  <conditionalFormatting sqref="Q492:Q496">
    <cfRule type="cellIs" dxfId="9855" priority="309" operator="lessThan">
      <formula>0</formula>
    </cfRule>
  </conditionalFormatting>
  <conditionalFormatting sqref="P492:P495">
    <cfRule type="cellIs" dxfId="9854" priority="308" operator="lessThan">
      <formula>0</formula>
    </cfRule>
  </conditionalFormatting>
  <conditionalFormatting sqref="P496">
    <cfRule type="cellIs" dxfId="9853" priority="307" operator="lessThan">
      <formula>0</formula>
    </cfRule>
  </conditionalFormatting>
  <conditionalFormatting sqref="P473:Q473 B473">
    <cfRule type="cellIs" dxfId="9852" priority="306" operator="lessThan">
      <formula>0</formula>
    </cfRule>
  </conditionalFormatting>
  <conditionalFormatting sqref="Q474:Q478">
    <cfRule type="cellIs" dxfId="9851" priority="305" operator="lessThan">
      <formula>0</formula>
    </cfRule>
  </conditionalFormatting>
  <conditionalFormatting sqref="P474:P477">
    <cfRule type="cellIs" dxfId="9850" priority="304" operator="lessThan">
      <formula>0</formula>
    </cfRule>
  </conditionalFormatting>
  <conditionalFormatting sqref="P478">
    <cfRule type="cellIs" dxfId="9849" priority="303" operator="lessThan">
      <formula>0</formula>
    </cfRule>
  </conditionalFormatting>
  <conditionalFormatting sqref="P479:Q479 B479">
    <cfRule type="cellIs" dxfId="9848" priority="302" operator="lessThan">
      <formula>0</formula>
    </cfRule>
  </conditionalFormatting>
  <conditionalFormatting sqref="Q480:Q484">
    <cfRule type="cellIs" dxfId="9847" priority="301" operator="lessThan">
      <formula>0</formula>
    </cfRule>
  </conditionalFormatting>
  <conditionalFormatting sqref="P480:P483">
    <cfRule type="cellIs" dxfId="9846" priority="300" operator="lessThan">
      <formula>0</formula>
    </cfRule>
  </conditionalFormatting>
  <conditionalFormatting sqref="P484">
    <cfRule type="cellIs" dxfId="9845" priority="299" operator="lessThan">
      <formula>0</formula>
    </cfRule>
  </conditionalFormatting>
  <conditionalFormatting sqref="P485:Q485 B485">
    <cfRule type="cellIs" dxfId="9844" priority="298" operator="lessThan">
      <formula>0</formula>
    </cfRule>
  </conditionalFormatting>
  <conditionalFormatting sqref="Q486:Q490">
    <cfRule type="cellIs" dxfId="9843" priority="297" operator="lessThan">
      <formula>0</formula>
    </cfRule>
  </conditionalFormatting>
  <conditionalFormatting sqref="P486:P489">
    <cfRule type="cellIs" dxfId="9842" priority="296" operator="lessThan">
      <formula>0</formula>
    </cfRule>
  </conditionalFormatting>
  <conditionalFormatting sqref="P490">
    <cfRule type="cellIs" dxfId="9841"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9840" priority="292" operator="lessThan">
      <formula>0</formula>
    </cfRule>
  </conditionalFormatting>
  <conditionalFormatting sqref="O348">
    <cfRule type="cellIs" dxfId="9839" priority="291" operator="lessThan">
      <formula>0</formula>
    </cfRule>
  </conditionalFormatting>
  <conditionalFormatting sqref="O348">
    <cfRule type="cellIs" dxfId="9838" priority="290" operator="lessThan">
      <formula>0</formula>
    </cfRule>
  </conditionalFormatting>
  <conditionalFormatting sqref="O351:O354">
    <cfRule type="cellIs" dxfId="9837" priority="289" operator="lessThan">
      <formula>0</formula>
    </cfRule>
  </conditionalFormatting>
  <conditionalFormatting sqref="O363:O364">
    <cfRule type="cellIs" dxfId="9836" priority="288" operator="lessThan">
      <formula>0</formula>
    </cfRule>
  </conditionalFormatting>
  <conditionalFormatting sqref="O369:O370">
    <cfRule type="cellIs" dxfId="9835" priority="287" operator="lessThan">
      <formula>0</formula>
    </cfRule>
  </conditionalFormatting>
  <conditionalFormatting sqref="O375:O376">
    <cfRule type="cellIs" dxfId="9834" priority="286" operator="lessThan">
      <formula>0</formula>
    </cfRule>
  </conditionalFormatting>
  <conditionalFormatting sqref="O381:O383">
    <cfRule type="cellIs" dxfId="9833" priority="285" operator="lessThan">
      <formula>0</formula>
    </cfRule>
  </conditionalFormatting>
  <conditionalFormatting sqref="O355">
    <cfRule type="cellIs" dxfId="9832" priority="284" operator="lessThan">
      <formula>0</formula>
    </cfRule>
  </conditionalFormatting>
  <conditionalFormatting sqref="O593:O595">
    <cfRule type="cellIs" dxfId="9831" priority="282" operator="lessThan">
      <formula>0</formula>
    </cfRule>
  </conditionalFormatting>
  <conditionalFormatting sqref="O593:O595">
    <cfRule type="cellIs" dxfId="9830" priority="283" operator="lessThan">
      <formula>0</formula>
    </cfRule>
  </conditionalFormatting>
  <conditionalFormatting sqref="O601:O602 O599">
    <cfRule type="cellIs" dxfId="9829" priority="281" operator="lessThan">
      <formula>0</formula>
    </cfRule>
  </conditionalFormatting>
  <conditionalFormatting sqref="O621:O624">
    <cfRule type="cellIs" dxfId="9828" priority="276" operator="lessThan">
      <formula>0</formula>
    </cfRule>
  </conditionalFormatting>
  <conditionalFormatting sqref="O621:O624">
    <cfRule type="cellIs" dxfId="9827" priority="277" operator="lessThan">
      <formula>0</formula>
    </cfRule>
  </conditionalFormatting>
  <conditionalFormatting sqref="O626:O629">
    <cfRule type="cellIs" dxfId="9826" priority="275" operator="lessThan">
      <formula>0</formula>
    </cfRule>
  </conditionalFormatting>
  <conditionalFormatting sqref="O611:O614">
    <cfRule type="cellIs" dxfId="9825" priority="270" operator="lessThan">
      <formula>0</formula>
    </cfRule>
  </conditionalFormatting>
  <conditionalFormatting sqref="O611:O614">
    <cfRule type="cellIs" dxfId="9824" priority="271" operator="lessThan">
      <formula>0</formula>
    </cfRule>
  </conditionalFormatting>
  <conditionalFormatting sqref="O650 O663 O655:O661 O642:O645 O652:O653 O672:O675 O708:O711 O665:O670">
    <cfRule type="cellIs" dxfId="9823" priority="269" operator="lessThan">
      <formula>0</formula>
    </cfRule>
  </conditionalFormatting>
  <conditionalFormatting sqref="O674">
    <cfRule type="cellIs" dxfId="9822" priority="268" operator="lessThan">
      <formula>0</formula>
    </cfRule>
  </conditionalFormatting>
  <conditionalFormatting sqref="O647">
    <cfRule type="cellIs" dxfId="9821" priority="267" operator="lessThan">
      <formula>0</formula>
    </cfRule>
  </conditionalFormatting>
  <conditionalFormatting sqref="O393">
    <cfRule type="cellIs" dxfId="9820" priority="246" operator="lessThan">
      <formula>0</formula>
    </cfRule>
  </conditionalFormatting>
  <conditionalFormatting sqref="O390">
    <cfRule type="cellIs" dxfId="9819" priority="251" operator="lessThan">
      <formula>0</formula>
    </cfRule>
  </conditionalFormatting>
  <conditionalFormatting sqref="O393">
    <cfRule type="cellIs" dxfId="9818" priority="249" operator="lessThan">
      <formula>0</formula>
    </cfRule>
  </conditionalFormatting>
  <conditionalFormatting sqref="O378">
    <cfRule type="cellIs" dxfId="9817" priority="261" operator="lessThan">
      <formula>0</formula>
    </cfRule>
  </conditionalFormatting>
  <conditionalFormatting sqref="O372">
    <cfRule type="cellIs" dxfId="9816" priority="262" operator="lessThan">
      <formula>0</formula>
    </cfRule>
  </conditionalFormatting>
  <conditionalFormatting sqref="O384">
    <cfRule type="cellIs" dxfId="9815" priority="260" operator="lessThan">
      <formula>0</formula>
    </cfRule>
  </conditionalFormatting>
  <conditionalFormatting sqref="O387">
    <cfRule type="cellIs" dxfId="9814" priority="255" operator="lessThan">
      <formula>0</formula>
    </cfRule>
  </conditionalFormatting>
  <conditionalFormatting sqref="O387">
    <cfRule type="cellIs" dxfId="9813" priority="254" operator="lessThan">
      <formula>0</formula>
    </cfRule>
  </conditionalFormatting>
  <conditionalFormatting sqref="O387">
    <cfRule type="cellIs" dxfId="9812" priority="253" operator="lessThan">
      <formula>0</formula>
    </cfRule>
  </conditionalFormatting>
  <conditionalFormatting sqref="O387">
    <cfRule type="cellIs" dxfId="9811" priority="252" operator="lessThan">
      <formula>0</formula>
    </cfRule>
  </conditionalFormatting>
  <conditionalFormatting sqref="O393">
    <cfRule type="cellIs" dxfId="9810" priority="247" operator="lessThan">
      <formula>0</formula>
    </cfRule>
  </conditionalFormatting>
  <conditionalFormatting sqref="O393">
    <cfRule type="cellIs" dxfId="9809" priority="250" operator="lessThan">
      <formula>0</formula>
    </cfRule>
  </conditionalFormatting>
  <conditionalFormatting sqref="O393">
    <cfRule type="cellIs" dxfId="9808" priority="245" operator="lessThan">
      <formula>0</formula>
    </cfRule>
  </conditionalFormatting>
  <conditionalFormatting sqref="O393">
    <cfRule type="cellIs" dxfId="9807" priority="248" operator="lessThan">
      <formula>0</formula>
    </cfRule>
  </conditionalFormatting>
  <conditionalFormatting sqref="O393">
    <cfRule type="cellIs" dxfId="9806" priority="243" operator="lessThan">
      <formula>0</formula>
    </cfRule>
  </conditionalFormatting>
  <conditionalFormatting sqref="O393">
    <cfRule type="cellIs" dxfId="9805" priority="244" operator="lessThan">
      <formula>0</formula>
    </cfRule>
  </conditionalFormatting>
  <conditionalFormatting sqref="O399">
    <cfRule type="cellIs" dxfId="9804" priority="241" operator="lessThan">
      <formula>0</formula>
    </cfRule>
  </conditionalFormatting>
  <conditionalFormatting sqref="O396">
    <cfRule type="cellIs" dxfId="9803" priority="242" operator="lessThan">
      <formula>0</formula>
    </cfRule>
  </conditionalFormatting>
  <conditionalFormatting sqref="O399">
    <cfRule type="cellIs" dxfId="9802" priority="240" operator="lessThan">
      <formula>0</formula>
    </cfRule>
  </conditionalFormatting>
  <conditionalFormatting sqref="O399">
    <cfRule type="cellIs" dxfId="9801" priority="239" operator="lessThan">
      <formula>0</formula>
    </cfRule>
  </conditionalFormatting>
  <conditionalFormatting sqref="O399">
    <cfRule type="cellIs" dxfId="9800" priority="238" operator="lessThan">
      <formula>0</formula>
    </cfRule>
  </conditionalFormatting>
  <conditionalFormatting sqref="O399">
    <cfRule type="cellIs" dxfId="9799" priority="237" operator="lessThan">
      <formula>0</formula>
    </cfRule>
  </conditionalFormatting>
  <conditionalFormatting sqref="O399">
    <cfRule type="cellIs" dxfId="9798" priority="236" operator="lessThan">
      <formula>0</formula>
    </cfRule>
  </conditionalFormatting>
  <conditionalFormatting sqref="O399">
    <cfRule type="cellIs" dxfId="9797" priority="235" operator="lessThan">
      <formula>0</formula>
    </cfRule>
  </conditionalFormatting>
  <conditionalFormatting sqref="O399">
    <cfRule type="cellIs" dxfId="9796" priority="234" operator="lessThan">
      <formula>0</formula>
    </cfRule>
  </conditionalFormatting>
  <conditionalFormatting sqref="O402">
    <cfRule type="cellIs" dxfId="9795" priority="233" operator="lessThan">
      <formula>0</formula>
    </cfRule>
  </conditionalFormatting>
  <conditionalFormatting sqref="O355">
    <cfRule type="cellIs" dxfId="9794" priority="232" operator="lessThan">
      <formula>0</formula>
    </cfRule>
  </conditionalFormatting>
  <conditionalFormatting sqref="O361">
    <cfRule type="cellIs" dxfId="9793" priority="231" operator="lessThan">
      <formula>0</formula>
    </cfRule>
  </conditionalFormatting>
  <conditionalFormatting sqref="O361">
    <cfRule type="cellIs" dxfId="9792" priority="230" operator="lessThan">
      <formula>0</formula>
    </cfRule>
  </conditionalFormatting>
  <conditionalFormatting sqref="O367">
    <cfRule type="cellIs" dxfId="9791" priority="229" operator="lessThan">
      <formula>0</formula>
    </cfRule>
  </conditionalFormatting>
  <conditionalFormatting sqref="O367">
    <cfRule type="cellIs" dxfId="9790" priority="228" operator="lessThan">
      <formula>0</formula>
    </cfRule>
  </conditionalFormatting>
  <conditionalFormatting sqref="O373">
    <cfRule type="cellIs" dxfId="9789" priority="227" operator="lessThan">
      <formula>0</formula>
    </cfRule>
  </conditionalFormatting>
  <conditionalFormatting sqref="O373">
    <cfRule type="cellIs" dxfId="9788" priority="226" operator="lessThan">
      <formula>0</formula>
    </cfRule>
  </conditionalFormatting>
  <conditionalFormatting sqref="O379">
    <cfRule type="cellIs" dxfId="9787" priority="225" operator="lessThan">
      <formula>0</formula>
    </cfRule>
  </conditionalFormatting>
  <conditionalFormatting sqref="O379">
    <cfRule type="cellIs" dxfId="9786" priority="224" operator="lessThan">
      <formula>0</formula>
    </cfRule>
  </conditionalFormatting>
  <conditionalFormatting sqref="O385">
    <cfRule type="cellIs" dxfId="9785" priority="223" operator="lessThan">
      <formula>0</formula>
    </cfRule>
  </conditionalFormatting>
  <conditionalFormatting sqref="O385">
    <cfRule type="cellIs" dxfId="9784" priority="222" operator="lessThan">
      <formula>0</formula>
    </cfRule>
  </conditionalFormatting>
  <conditionalFormatting sqref="O391">
    <cfRule type="cellIs" dxfId="9783" priority="221" operator="lessThan">
      <formula>0</formula>
    </cfRule>
  </conditionalFormatting>
  <conditionalFormatting sqref="O391">
    <cfRule type="cellIs" dxfId="9782" priority="220" operator="lessThan">
      <formula>0</formula>
    </cfRule>
  </conditionalFormatting>
  <conditionalFormatting sqref="O397">
    <cfRule type="cellIs" dxfId="9781" priority="219" operator="lessThan">
      <formula>0</formula>
    </cfRule>
  </conditionalFormatting>
  <conditionalFormatting sqref="O397">
    <cfRule type="cellIs" dxfId="9780" priority="218" operator="lessThan">
      <formula>0</formula>
    </cfRule>
  </conditionalFormatting>
  <conditionalFormatting sqref="O405">
    <cfRule type="cellIs" dxfId="9779" priority="217" operator="lessThan">
      <formula>0</formula>
    </cfRule>
  </conditionalFormatting>
  <conditionalFormatting sqref="O405">
    <cfRule type="cellIs" dxfId="9778" priority="215" operator="lessThan">
      <formula>0</formula>
    </cfRule>
  </conditionalFormatting>
  <conditionalFormatting sqref="O405">
    <cfRule type="cellIs" dxfId="9777" priority="214" operator="lessThan">
      <formula>0</formula>
    </cfRule>
  </conditionalFormatting>
  <conditionalFormatting sqref="O405">
    <cfRule type="cellIs" dxfId="9776" priority="213" operator="lessThan">
      <formula>0</formula>
    </cfRule>
  </conditionalFormatting>
  <conditionalFormatting sqref="O405">
    <cfRule type="cellIs" dxfId="9775" priority="212" operator="lessThan">
      <formula>0</formula>
    </cfRule>
  </conditionalFormatting>
  <conditionalFormatting sqref="O405">
    <cfRule type="cellIs" dxfId="9774" priority="211" operator="lessThan">
      <formula>0</formula>
    </cfRule>
  </conditionalFormatting>
  <conditionalFormatting sqref="O405">
    <cfRule type="cellIs" dxfId="9773" priority="210" operator="lessThan">
      <formula>0</formula>
    </cfRule>
  </conditionalFormatting>
  <conditionalFormatting sqref="O408">
    <cfRule type="cellIs" dxfId="9772" priority="209" operator="lessThan">
      <formula>0</formula>
    </cfRule>
  </conditionalFormatting>
  <conditionalFormatting sqref="O409">
    <cfRule type="cellIs" dxfId="9771" priority="208" operator="lessThan">
      <formula>0</formula>
    </cfRule>
  </conditionalFormatting>
  <conditionalFormatting sqref="O409">
    <cfRule type="cellIs" dxfId="9770" priority="207" operator="lessThan">
      <formula>0</formula>
    </cfRule>
  </conditionalFormatting>
  <conditionalFormatting sqref="O411">
    <cfRule type="cellIs" dxfId="9769" priority="206" operator="lessThan">
      <formula>0</formula>
    </cfRule>
  </conditionalFormatting>
  <conditionalFormatting sqref="O411">
    <cfRule type="cellIs" dxfId="9768" priority="205" operator="lessThan">
      <formula>0</formula>
    </cfRule>
  </conditionalFormatting>
  <conditionalFormatting sqref="O411">
    <cfRule type="cellIs" dxfId="9767" priority="204" operator="lessThan">
      <formula>0</formula>
    </cfRule>
  </conditionalFormatting>
  <conditionalFormatting sqref="O411">
    <cfRule type="cellIs" dxfId="9766" priority="203" operator="lessThan">
      <formula>0</formula>
    </cfRule>
  </conditionalFormatting>
  <conditionalFormatting sqref="O411">
    <cfRule type="cellIs" dxfId="9765" priority="202" operator="lessThan">
      <formula>0</formula>
    </cfRule>
  </conditionalFormatting>
  <conditionalFormatting sqref="O411">
    <cfRule type="cellIs" dxfId="9764" priority="201" operator="lessThan">
      <formula>0</formula>
    </cfRule>
  </conditionalFormatting>
  <conditionalFormatting sqref="O411">
    <cfRule type="cellIs" dxfId="9763" priority="200" operator="lessThan">
      <formula>0</formula>
    </cfRule>
  </conditionalFormatting>
  <conditionalFormatting sqref="O411">
    <cfRule type="cellIs" dxfId="9762" priority="199" operator="lessThan">
      <formula>0</formula>
    </cfRule>
  </conditionalFormatting>
  <conditionalFormatting sqref="O414">
    <cfRule type="cellIs" dxfId="9761" priority="198" operator="lessThan">
      <formula>0</formula>
    </cfRule>
  </conditionalFormatting>
  <conditionalFormatting sqref="O415">
    <cfRule type="cellIs" dxfId="9760" priority="197" operator="lessThan">
      <formula>0</formula>
    </cfRule>
  </conditionalFormatting>
  <conditionalFormatting sqref="O415">
    <cfRule type="cellIs" dxfId="9759" priority="196" operator="lessThan">
      <formula>0</formula>
    </cfRule>
  </conditionalFormatting>
  <conditionalFormatting sqref="O417">
    <cfRule type="cellIs" dxfId="9758" priority="195" operator="lessThan">
      <formula>0</formula>
    </cfRule>
  </conditionalFormatting>
  <conditionalFormatting sqref="O417">
    <cfRule type="cellIs" dxfId="9757" priority="194" operator="lessThan">
      <formula>0</formula>
    </cfRule>
  </conditionalFormatting>
  <conditionalFormatting sqref="O417">
    <cfRule type="cellIs" dxfId="9756" priority="193" operator="lessThan">
      <formula>0</formula>
    </cfRule>
  </conditionalFormatting>
  <conditionalFormatting sqref="O417">
    <cfRule type="cellIs" dxfId="9755" priority="192" operator="lessThan">
      <formula>0</formula>
    </cfRule>
  </conditionalFormatting>
  <conditionalFormatting sqref="O417">
    <cfRule type="cellIs" dxfId="9754" priority="191" operator="lessThan">
      <formula>0</formula>
    </cfRule>
  </conditionalFormatting>
  <conditionalFormatting sqref="O417">
    <cfRule type="cellIs" dxfId="9753" priority="190" operator="lessThan">
      <formula>0</formula>
    </cfRule>
  </conditionalFormatting>
  <conditionalFormatting sqref="O417">
    <cfRule type="cellIs" dxfId="9752" priority="189" operator="lessThan">
      <formula>0</formula>
    </cfRule>
  </conditionalFormatting>
  <conditionalFormatting sqref="O417">
    <cfRule type="cellIs" dxfId="9751" priority="188" operator="lessThan">
      <formula>0</formula>
    </cfRule>
  </conditionalFormatting>
  <conditionalFormatting sqref="O420">
    <cfRule type="cellIs" dxfId="9750" priority="187" operator="lessThan">
      <formula>0</formula>
    </cfRule>
  </conditionalFormatting>
  <conditionalFormatting sqref="O421">
    <cfRule type="cellIs" dxfId="9749" priority="186" operator="lessThan">
      <formula>0</formula>
    </cfRule>
  </conditionalFormatting>
  <conditionalFormatting sqref="O421">
    <cfRule type="cellIs" dxfId="9748" priority="185" operator="lessThan">
      <formula>0</formula>
    </cfRule>
  </conditionalFormatting>
  <conditionalFormatting sqref="O423">
    <cfRule type="cellIs" dxfId="9747" priority="184" operator="lessThan">
      <formula>0</formula>
    </cfRule>
  </conditionalFormatting>
  <conditionalFormatting sqref="O423">
    <cfRule type="cellIs" dxfId="9746" priority="183" operator="lessThan">
      <formula>0</formula>
    </cfRule>
  </conditionalFormatting>
  <conditionalFormatting sqref="O423">
    <cfRule type="cellIs" dxfId="9745" priority="182" operator="lessThan">
      <formula>0</formula>
    </cfRule>
  </conditionalFormatting>
  <conditionalFormatting sqref="O423">
    <cfRule type="cellIs" dxfId="9744" priority="181" operator="lessThan">
      <formula>0</formula>
    </cfRule>
  </conditionalFormatting>
  <conditionalFormatting sqref="O423">
    <cfRule type="cellIs" dxfId="9743" priority="180" operator="lessThan">
      <formula>0</formula>
    </cfRule>
  </conditionalFormatting>
  <conditionalFormatting sqref="O423">
    <cfRule type="cellIs" dxfId="9742" priority="179" operator="lessThan">
      <formula>0</formula>
    </cfRule>
  </conditionalFormatting>
  <conditionalFormatting sqref="O423">
    <cfRule type="cellIs" dxfId="9741" priority="178" operator="lessThan">
      <formula>0</formula>
    </cfRule>
  </conditionalFormatting>
  <conditionalFormatting sqref="O423">
    <cfRule type="cellIs" dxfId="9740" priority="177" operator="lessThan">
      <formula>0</formula>
    </cfRule>
  </conditionalFormatting>
  <conditionalFormatting sqref="O426">
    <cfRule type="cellIs" dxfId="9739" priority="176" operator="lessThan">
      <formula>0</formula>
    </cfRule>
  </conditionalFormatting>
  <conditionalFormatting sqref="O427">
    <cfRule type="cellIs" dxfId="9738" priority="175" operator="lessThan">
      <formula>0</formula>
    </cfRule>
  </conditionalFormatting>
  <conditionalFormatting sqref="O427">
    <cfRule type="cellIs" dxfId="9737" priority="174" operator="lessThan">
      <formula>0</formula>
    </cfRule>
  </conditionalFormatting>
  <conditionalFormatting sqref="O429">
    <cfRule type="cellIs" dxfId="9736" priority="173" operator="lessThan">
      <formula>0</formula>
    </cfRule>
  </conditionalFormatting>
  <conditionalFormatting sqref="O429">
    <cfRule type="cellIs" dxfId="9735" priority="172" operator="lessThan">
      <formula>0</formula>
    </cfRule>
  </conditionalFormatting>
  <conditionalFormatting sqref="O429">
    <cfRule type="cellIs" dxfId="9734" priority="171" operator="lessThan">
      <formula>0</formula>
    </cfRule>
  </conditionalFormatting>
  <conditionalFormatting sqref="O429">
    <cfRule type="cellIs" dxfId="9733" priority="170" operator="lessThan">
      <formula>0</formula>
    </cfRule>
  </conditionalFormatting>
  <conditionalFormatting sqref="O429">
    <cfRule type="cellIs" dxfId="9732" priority="169" operator="lessThan">
      <formula>0</formula>
    </cfRule>
  </conditionalFormatting>
  <conditionalFormatting sqref="O429">
    <cfRule type="cellIs" dxfId="9731" priority="168" operator="lessThan">
      <formula>0</formula>
    </cfRule>
  </conditionalFormatting>
  <conditionalFormatting sqref="O429">
    <cfRule type="cellIs" dxfId="9730" priority="167" operator="lessThan">
      <formula>0</formula>
    </cfRule>
  </conditionalFormatting>
  <conditionalFormatting sqref="O429">
    <cfRule type="cellIs" dxfId="9729" priority="166" operator="lessThan">
      <formula>0</formula>
    </cfRule>
  </conditionalFormatting>
  <conditionalFormatting sqref="O432">
    <cfRule type="cellIs" dxfId="9728" priority="165" operator="lessThan">
      <formula>0</formula>
    </cfRule>
  </conditionalFormatting>
  <conditionalFormatting sqref="O435">
    <cfRule type="cellIs" dxfId="9727" priority="164" operator="lessThan">
      <formula>0</formula>
    </cfRule>
  </conditionalFormatting>
  <conditionalFormatting sqref="O435">
    <cfRule type="cellIs" dxfId="9726" priority="163" operator="lessThan">
      <formula>0</formula>
    </cfRule>
  </conditionalFormatting>
  <conditionalFormatting sqref="O435">
    <cfRule type="cellIs" dxfId="9725" priority="162" operator="lessThan">
      <formula>0</formula>
    </cfRule>
  </conditionalFormatting>
  <conditionalFormatting sqref="O435">
    <cfRule type="cellIs" dxfId="9724" priority="161" operator="lessThan">
      <formula>0</formula>
    </cfRule>
  </conditionalFormatting>
  <conditionalFormatting sqref="O435">
    <cfRule type="cellIs" dxfId="9723" priority="160" operator="lessThan">
      <formula>0</formula>
    </cfRule>
  </conditionalFormatting>
  <conditionalFormatting sqref="O435">
    <cfRule type="cellIs" dxfId="9722" priority="159" operator="lessThan">
      <formula>0</formula>
    </cfRule>
  </conditionalFormatting>
  <conditionalFormatting sqref="O435">
    <cfRule type="cellIs" dxfId="9721" priority="158" operator="lessThan">
      <formula>0</formula>
    </cfRule>
  </conditionalFormatting>
  <conditionalFormatting sqref="O435">
    <cfRule type="cellIs" dxfId="9720" priority="157" operator="lessThan">
      <formula>0</formula>
    </cfRule>
  </conditionalFormatting>
  <conditionalFormatting sqref="O438">
    <cfRule type="cellIs" dxfId="9719" priority="156" operator="lessThan">
      <formula>0</formula>
    </cfRule>
  </conditionalFormatting>
  <conditionalFormatting sqref="O439">
    <cfRule type="cellIs" dxfId="9718" priority="155" operator="lessThan">
      <formula>0</formula>
    </cfRule>
  </conditionalFormatting>
  <conditionalFormatting sqref="O439">
    <cfRule type="cellIs" dxfId="9717" priority="154" operator="lessThan">
      <formula>0</formula>
    </cfRule>
  </conditionalFormatting>
  <conditionalFormatting sqref="O441">
    <cfRule type="cellIs" dxfId="9716" priority="153" operator="lessThan">
      <formula>0</formula>
    </cfRule>
  </conditionalFormatting>
  <conditionalFormatting sqref="O441">
    <cfRule type="cellIs" dxfId="9715" priority="152" operator="lessThan">
      <formula>0</formula>
    </cfRule>
  </conditionalFormatting>
  <conditionalFormatting sqref="O441">
    <cfRule type="cellIs" dxfId="9714" priority="151" operator="lessThan">
      <formula>0</formula>
    </cfRule>
  </conditionalFormatting>
  <conditionalFormatting sqref="O441">
    <cfRule type="cellIs" dxfId="9713" priority="150" operator="lessThan">
      <formula>0</formula>
    </cfRule>
  </conditionalFormatting>
  <conditionalFormatting sqref="O441">
    <cfRule type="cellIs" dxfId="9712" priority="149" operator="lessThan">
      <formula>0</formula>
    </cfRule>
  </conditionalFormatting>
  <conditionalFormatting sqref="O441">
    <cfRule type="cellIs" dxfId="9711" priority="148" operator="lessThan">
      <formula>0</formula>
    </cfRule>
  </conditionalFormatting>
  <conditionalFormatting sqref="O441">
    <cfRule type="cellIs" dxfId="9710" priority="147" operator="lessThan">
      <formula>0</formula>
    </cfRule>
  </conditionalFormatting>
  <conditionalFormatting sqref="O441">
    <cfRule type="cellIs" dxfId="9709" priority="146" operator="lessThan">
      <formula>0</formula>
    </cfRule>
  </conditionalFormatting>
  <conditionalFormatting sqref="O444">
    <cfRule type="cellIs" dxfId="9708" priority="145" operator="lessThan">
      <formula>0</formula>
    </cfRule>
  </conditionalFormatting>
  <conditionalFormatting sqref="O445">
    <cfRule type="cellIs" dxfId="9707" priority="144" operator="lessThan">
      <formula>0</formula>
    </cfRule>
  </conditionalFormatting>
  <conditionalFormatting sqref="O445">
    <cfRule type="cellIs" dxfId="9706" priority="143" operator="lessThan">
      <formula>0</formula>
    </cfRule>
  </conditionalFormatting>
  <conditionalFormatting sqref="O448">
    <cfRule type="cellIs" dxfId="9705" priority="142" operator="lessThan">
      <formula>0</formula>
    </cfRule>
  </conditionalFormatting>
  <conditionalFormatting sqref="O448">
    <cfRule type="cellIs" dxfId="9704" priority="141" operator="lessThan">
      <formula>0</formula>
    </cfRule>
  </conditionalFormatting>
  <conditionalFormatting sqref="O448">
    <cfRule type="cellIs" dxfId="9703" priority="140" operator="lessThan">
      <formula>0</formula>
    </cfRule>
  </conditionalFormatting>
  <conditionalFormatting sqref="O448">
    <cfRule type="cellIs" dxfId="9702" priority="139" operator="lessThan">
      <formula>0</formula>
    </cfRule>
  </conditionalFormatting>
  <conditionalFormatting sqref="O448">
    <cfRule type="cellIs" dxfId="9701" priority="138" operator="lessThan">
      <formula>0</formula>
    </cfRule>
  </conditionalFormatting>
  <conditionalFormatting sqref="O448">
    <cfRule type="cellIs" dxfId="9700" priority="137" operator="lessThan">
      <formula>0</formula>
    </cfRule>
  </conditionalFormatting>
  <conditionalFormatting sqref="O448">
    <cfRule type="cellIs" dxfId="9699" priority="136" operator="lessThan">
      <formula>0</formula>
    </cfRule>
  </conditionalFormatting>
  <conditionalFormatting sqref="O448">
    <cfRule type="cellIs" dxfId="9698" priority="135" operator="lessThan">
      <formula>0</formula>
    </cfRule>
  </conditionalFormatting>
  <conditionalFormatting sqref="O451">
    <cfRule type="cellIs" dxfId="9697" priority="134" operator="lessThan">
      <formula>0</formula>
    </cfRule>
  </conditionalFormatting>
  <conditionalFormatting sqref="O452">
    <cfRule type="cellIs" dxfId="9696" priority="133" operator="lessThan">
      <formula>0</formula>
    </cfRule>
  </conditionalFormatting>
  <conditionalFormatting sqref="O452">
    <cfRule type="cellIs" dxfId="9695" priority="132" operator="lessThan">
      <formula>0</formula>
    </cfRule>
  </conditionalFormatting>
  <conditionalFormatting sqref="O454">
    <cfRule type="cellIs" dxfId="9694" priority="131" operator="lessThan">
      <formula>0</formula>
    </cfRule>
  </conditionalFormatting>
  <conditionalFormatting sqref="O454">
    <cfRule type="cellIs" dxfId="9693" priority="130" operator="lessThan">
      <formula>0</formula>
    </cfRule>
  </conditionalFormatting>
  <conditionalFormatting sqref="O454">
    <cfRule type="cellIs" dxfId="9692" priority="129" operator="lessThan">
      <formula>0</formula>
    </cfRule>
  </conditionalFormatting>
  <conditionalFormatting sqref="O454">
    <cfRule type="cellIs" dxfId="9691" priority="128" operator="lessThan">
      <formula>0</formula>
    </cfRule>
  </conditionalFormatting>
  <conditionalFormatting sqref="O454">
    <cfRule type="cellIs" dxfId="9690" priority="127" operator="lessThan">
      <formula>0</formula>
    </cfRule>
  </conditionalFormatting>
  <conditionalFormatting sqref="O454">
    <cfRule type="cellIs" dxfId="9689" priority="126" operator="lessThan">
      <formula>0</formula>
    </cfRule>
  </conditionalFormatting>
  <conditionalFormatting sqref="O454">
    <cfRule type="cellIs" dxfId="9688" priority="125" operator="lessThan">
      <formula>0</formula>
    </cfRule>
  </conditionalFormatting>
  <conditionalFormatting sqref="O454">
    <cfRule type="cellIs" dxfId="9687" priority="124" operator="lessThan">
      <formula>0</formula>
    </cfRule>
  </conditionalFormatting>
  <conditionalFormatting sqref="O457">
    <cfRule type="cellIs" dxfId="9686" priority="123" operator="lessThan">
      <formula>0</formula>
    </cfRule>
  </conditionalFormatting>
  <conditionalFormatting sqref="O458">
    <cfRule type="cellIs" dxfId="9685" priority="122" operator="lessThan">
      <formula>0</formula>
    </cfRule>
  </conditionalFormatting>
  <conditionalFormatting sqref="O458">
    <cfRule type="cellIs" dxfId="9684" priority="121" operator="lessThan">
      <formula>0</formula>
    </cfRule>
  </conditionalFormatting>
  <conditionalFormatting sqref="O461:O464">
    <cfRule type="cellIs" dxfId="9683" priority="120" operator="lessThan">
      <formula>0</formula>
    </cfRule>
  </conditionalFormatting>
  <conditionalFormatting sqref="O461:O464">
    <cfRule type="expression" dxfId="9682" priority="118">
      <formula>O461/N461&gt;1</formula>
    </cfRule>
    <cfRule type="expression" dxfId="9681" priority="119">
      <formula>O461/N461&lt;1</formula>
    </cfRule>
  </conditionalFormatting>
  <conditionalFormatting sqref="O552 O560 O575 O589">
    <cfRule type="expression" dxfId="9680" priority="116">
      <formula>O552/#REF!&gt;1</formula>
    </cfRule>
    <cfRule type="expression" dxfId="9679" priority="117">
      <formula>O552/#REF!&lt;1</formula>
    </cfRule>
  </conditionalFormatting>
  <conditionalFormatting sqref="O512">
    <cfRule type="cellIs" dxfId="9678" priority="115" operator="lessThan">
      <formula>0</formula>
    </cfRule>
  </conditionalFormatting>
  <conditionalFormatting sqref="O512">
    <cfRule type="expression" dxfId="9677" priority="113">
      <formula>O512/N512&gt;1</formula>
    </cfRule>
    <cfRule type="expression" dxfId="9676" priority="114">
      <formula>O512/N512&lt;1</formula>
    </cfRule>
  </conditionalFormatting>
  <conditionalFormatting sqref="O596">
    <cfRule type="cellIs" dxfId="9675" priority="112" operator="lessThan">
      <formula>0</formula>
    </cfRule>
  </conditionalFormatting>
  <conditionalFormatting sqref="O600">
    <cfRule type="cellIs" dxfId="9674" priority="111" operator="lessThan">
      <formula>0</formula>
    </cfRule>
  </conditionalFormatting>
  <conditionalFormatting sqref="O600">
    <cfRule type="cellIs" dxfId="9673" priority="110" operator="lessThan">
      <formula>0</formula>
    </cfRule>
  </conditionalFormatting>
  <conditionalFormatting sqref="O710">
    <cfRule type="cellIs" dxfId="9672" priority="109" operator="lessThan">
      <formula>0</formula>
    </cfRule>
  </conditionalFormatting>
  <conditionalFormatting sqref="O654 O651 O648:O649 O632:O634">
    <cfRule type="expression" dxfId="9671" priority="96">
      <formula>O632/N632&gt;1</formula>
    </cfRule>
    <cfRule type="expression" dxfId="9670" priority="97">
      <formula>O632/N632&lt;1</formula>
    </cfRule>
  </conditionalFormatting>
  <conditionalFormatting sqref="O507:O510">
    <cfRule type="cellIs" dxfId="9669" priority="108" operator="lessThan">
      <formula>0</formula>
    </cfRule>
  </conditionalFormatting>
  <conditionalFormatting sqref="O507:O510">
    <cfRule type="expression" dxfId="9668" priority="106">
      <formula>O507/N507&gt;1</formula>
    </cfRule>
    <cfRule type="expression" dxfId="9667" priority="107">
      <formula>O507/N507&lt;1</formula>
    </cfRule>
  </conditionalFormatting>
  <conditionalFormatting sqref="O588 O574 O559 O551">
    <cfRule type="cellIs" dxfId="9666" priority="105" operator="lessThan">
      <formula>0</formula>
    </cfRule>
  </conditionalFormatting>
  <conditionalFormatting sqref="O584:O587 O570:O573 O555:O558 O547:O550">
    <cfRule type="cellIs" dxfId="9665" priority="104" operator="lessThan">
      <formula>0</formula>
    </cfRule>
  </conditionalFormatting>
  <conditionalFormatting sqref="O584:O587 O570:O573 O555:O558 O547:O550">
    <cfRule type="expression" dxfId="9664" priority="102">
      <formula>O547/N547&gt;1</formula>
    </cfRule>
    <cfRule type="expression" dxfId="9663" priority="103">
      <formula>O547/N547&lt;1</formula>
    </cfRule>
  </conditionalFormatting>
  <conditionalFormatting sqref="O588 O574 O559 O551">
    <cfRule type="cellIs" dxfId="9662" priority="101" operator="lessThan">
      <formula>0</formula>
    </cfRule>
  </conditionalFormatting>
  <conditionalFormatting sqref="O588 O574 O559 O551">
    <cfRule type="expression" dxfId="9661" priority="99">
      <formula>O551/N551&gt;1</formula>
    </cfRule>
    <cfRule type="expression" dxfId="9660" priority="100">
      <formula>O551/N551&lt;1</formula>
    </cfRule>
  </conditionalFormatting>
  <conditionalFormatting sqref="O654 O651 O648:O649 O632:O634">
    <cfRule type="cellIs" dxfId="9659" priority="98" operator="lessThan">
      <formula>0</formula>
    </cfRule>
  </conditionalFormatting>
  <conditionalFormatting sqref="O504">
    <cfRule type="expression" dxfId="9658" priority="293">
      <formula>O504/#REF!&gt;1</formula>
    </cfRule>
    <cfRule type="expression" dxfId="9657" priority="294">
      <formula>O504/#REF!&lt;1</formula>
    </cfRule>
  </conditionalFormatting>
  <conditionalFormatting sqref="O465">
    <cfRule type="cellIs" dxfId="9656" priority="95" operator="lessThan">
      <formula>0</formula>
    </cfRule>
  </conditionalFormatting>
  <conditionalFormatting sqref="O465">
    <cfRule type="expression" dxfId="9655" priority="93">
      <formula>O465/N465&gt;1</formula>
    </cfRule>
    <cfRule type="expression" dxfId="9654" priority="94">
      <formula>O465/N465&lt;1</formula>
    </cfRule>
  </conditionalFormatting>
  <conditionalFormatting sqref="O511">
    <cfRule type="cellIs" dxfId="9653" priority="92" operator="lessThan">
      <formula>0</formula>
    </cfRule>
  </conditionalFormatting>
  <conditionalFormatting sqref="O511">
    <cfRule type="expression" dxfId="9652" priority="90">
      <formula>O511/N511&gt;1</formula>
    </cfRule>
    <cfRule type="expression" dxfId="9651" priority="91">
      <formula>O511/N511&lt;1</formula>
    </cfRule>
  </conditionalFormatting>
  <conditionalFormatting sqref="O568">
    <cfRule type="cellIs" dxfId="9650" priority="80" operator="lessThan">
      <formula>0</formula>
    </cfRule>
  </conditionalFormatting>
  <conditionalFormatting sqref="O603">
    <cfRule type="expression" dxfId="9649" priority="54">
      <formula>O603/N603&gt;1</formula>
    </cfRule>
    <cfRule type="expression" dxfId="9648" priority="55">
      <formula>O603/N603&lt;1</formula>
    </cfRule>
  </conditionalFormatting>
  <conditionalFormatting sqref="O552">
    <cfRule type="cellIs" dxfId="9647" priority="77" operator="lessThan">
      <formula>0</formula>
    </cfRule>
  </conditionalFormatting>
  <conditionalFormatting sqref="O552">
    <cfRule type="expression" dxfId="9646" priority="75">
      <formula>O552/N552&gt;1</formula>
    </cfRule>
    <cfRule type="expression" dxfId="9645" priority="76">
      <formula>O552/N552&lt;1</formula>
    </cfRule>
  </conditionalFormatting>
  <conditionalFormatting sqref="O560">
    <cfRule type="cellIs" dxfId="9644" priority="74" operator="lessThan">
      <formula>0</formula>
    </cfRule>
  </conditionalFormatting>
  <conditionalFormatting sqref="O560">
    <cfRule type="expression" dxfId="9643" priority="72">
      <formula>O560/N560&gt;1</formula>
    </cfRule>
    <cfRule type="expression" dxfId="9642" priority="73">
      <formula>O560/N560&lt;1</formula>
    </cfRule>
  </conditionalFormatting>
  <conditionalFormatting sqref="O575">
    <cfRule type="cellIs" dxfId="9641" priority="71" operator="lessThan">
      <formula>0</formula>
    </cfRule>
  </conditionalFormatting>
  <conditionalFormatting sqref="O575">
    <cfRule type="expression" dxfId="9640" priority="69">
      <formula>O575/N575&gt;1</formula>
    </cfRule>
    <cfRule type="expression" dxfId="9639" priority="70">
      <formula>O575/N575&lt;1</formula>
    </cfRule>
  </conditionalFormatting>
  <conditionalFormatting sqref="O589">
    <cfRule type="cellIs" dxfId="9638" priority="68" operator="lessThan">
      <formula>0</formula>
    </cfRule>
  </conditionalFormatting>
  <conditionalFormatting sqref="O589">
    <cfRule type="expression" dxfId="9637" priority="66">
      <formula>O589/N589&gt;1</formula>
    </cfRule>
    <cfRule type="expression" dxfId="9636" priority="67">
      <formula>O589/N589&lt;1</formula>
    </cfRule>
  </conditionalFormatting>
  <conditionalFormatting sqref="O521">
    <cfRule type="cellIs" dxfId="9635" priority="89" operator="lessThan">
      <formula>0</formula>
    </cfRule>
  </conditionalFormatting>
  <conditionalFormatting sqref="O521">
    <cfRule type="expression" dxfId="9634" priority="87">
      <formula>O521/N521&gt;1</formula>
    </cfRule>
    <cfRule type="expression" dxfId="9633" priority="88">
      <formula>O521/N521&lt;1</formula>
    </cfRule>
  </conditionalFormatting>
  <conditionalFormatting sqref="O529">
    <cfRule type="cellIs" dxfId="9632" priority="86" operator="lessThan">
      <formula>0</formula>
    </cfRule>
  </conditionalFormatting>
  <conditionalFormatting sqref="O529">
    <cfRule type="expression" dxfId="9631" priority="84">
      <formula>O529/N529&gt;1</formula>
    </cfRule>
    <cfRule type="expression" dxfId="9630" priority="85">
      <formula>O529/N529&lt;1</formula>
    </cfRule>
  </conditionalFormatting>
  <conditionalFormatting sqref="O582">
    <cfRule type="expression" dxfId="9629" priority="63">
      <formula>O582/N582&gt;1</formula>
    </cfRule>
    <cfRule type="expression" dxfId="9628" priority="64">
      <formula>O582/N582&lt;1</formula>
    </cfRule>
  </conditionalFormatting>
  <conditionalFormatting sqref="O537">
    <cfRule type="cellIs" dxfId="9627" priority="83" operator="lessThan">
      <formula>0</formula>
    </cfRule>
  </conditionalFormatting>
  <conditionalFormatting sqref="O537">
    <cfRule type="expression" dxfId="9626" priority="81">
      <formula>O537/N537&gt;1</formula>
    </cfRule>
    <cfRule type="expression" dxfId="9625" priority="82">
      <formula>O537/N537&lt;1</formula>
    </cfRule>
  </conditionalFormatting>
  <conditionalFormatting sqref="O641:O645 B636:O637">
    <cfRule type="cellIs" dxfId="9624" priority="62" operator="lessThan">
      <formula>0</formula>
    </cfRule>
  </conditionalFormatting>
  <conditionalFormatting sqref="O568">
    <cfRule type="expression" dxfId="9623" priority="78">
      <formula>O568/N568&gt;1</formula>
    </cfRule>
    <cfRule type="expression" dxfId="9622" priority="79">
      <formula>O568/N568&lt;1</formula>
    </cfRule>
  </conditionalFormatting>
  <conditionalFormatting sqref="O597">
    <cfRule type="cellIs" dxfId="9621" priority="61" operator="lessThan">
      <formula>0</formula>
    </cfRule>
  </conditionalFormatting>
  <conditionalFormatting sqref="O608">
    <cfRule type="expression" dxfId="9620" priority="49">
      <formula>O608/N608&gt;1</formula>
    </cfRule>
    <cfRule type="expression" dxfId="9619" priority="50">
      <formula>O608/N608&lt;1</formula>
    </cfRule>
  </conditionalFormatting>
  <conditionalFormatting sqref="O582">
    <cfRule type="cellIs" dxfId="9618" priority="65" operator="lessThan">
      <formula>0</formula>
    </cfRule>
  </conditionalFormatting>
  <conditionalFormatting sqref="O597">
    <cfRule type="expression" dxfId="9617" priority="59">
      <formula>O597/N597&gt;1</formula>
    </cfRule>
    <cfRule type="expression" dxfId="9616" priority="60">
      <formula>O597/N597&lt;1</formula>
    </cfRule>
  </conditionalFormatting>
  <conditionalFormatting sqref="O676:O679">
    <cfRule type="cellIs" dxfId="9615" priority="48" operator="lessThan">
      <formula>0</formula>
    </cfRule>
  </conditionalFormatting>
  <conditionalFormatting sqref="O678">
    <cfRule type="cellIs" dxfId="9614" priority="47" operator="lessThan">
      <formula>0</formula>
    </cfRule>
  </conditionalFormatting>
  <conditionalFormatting sqref="O680:O683">
    <cfRule type="cellIs" dxfId="9613" priority="46" operator="lessThan">
      <formula>0</formula>
    </cfRule>
  </conditionalFormatting>
  <conditionalFormatting sqref="O682">
    <cfRule type="cellIs" dxfId="9612" priority="45" operator="lessThan">
      <formula>0</formula>
    </cfRule>
  </conditionalFormatting>
  <conditionalFormatting sqref="O684:O687">
    <cfRule type="cellIs" dxfId="9611" priority="44" operator="lessThan">
      <formula>0</formula>
    </cfRule>
  </conditionalFormatting>
  <conditionalFormatting sqref="O686">
    <cfRule type="cellIs" dxfId="9610" priority="43" operator="lessThan">
      <formula>0</formula>
    </cfRule>
  </conditionalFormatting>
  <conditionalFormatting sqref="O688:O691">
    <cfRule type="cellIs" dxfId="9609" priority="42" operator="lessThan">
      <formula>0</formula>
    </cfRule>
  </conditionalFormatting>
  <conditionalFormatting sqref="O690">
    <cfRule type="cellIs" dxfId="9608" priority="41" operator="lessThan">
      <formula>0</formula>
    </cfRule>
  </conditionalFormatting>
  <conditionalFormatting sqref="O692:O693 O695">
    <cfRule type="cellIs" dxfId="9607" priority="40" operator="lessThan">
      <formula>0</formula>
    </cfRule>
  </conditionalFormatting>
  <conditionalFormatting sqref="O696:O699">
    <cfRule type="cellIs" dxfId="9606" priority="39" operator="lessThan">
      <formula>0</formula>
    </cfRule>
  </conditionalFormatting>
  <conditionalFormatting sqref="O698">
    <cfRule type="cellIs" dxfId="9605" priority="38" operator="lessThan">
      <formula>0</formula>
    </cfRule>
  </conditionalFormatting>
  <conditionalFormatting sqref="O700:O703">
    <cfRule type="cellIs" dxfId="9604" priority="37" operator="lessThan">
      <formula>0</formula>
    </cfRule>
  </conditionalFormatting>
  <conditionalFormatting sqref="O702">
    <cfRule type="cellIs" dxfId="9603" priority="36" operator="lessThan">
      <formula>0</formula>
    </cfRule>
  </conditionalFormatting>
  <conditionalFormatting sqref="O704:O707">
    <cfRule type="cellIs" dxfId="9602" priority="35" operator="lessThan">
      <formula>0</formula>
    </cfRule>
  </conditionalFormatting>
  <conditionalFormatting sqref="O706">
    <cfRule type="cellIs" dxfId="9601" priority="34" operator="lessThan">
      <formula>0</formula>
    </cfRule>
  </conditionalFormatting>
  <conditionalFormatting sqref="O712:O715">
    <cfRule type="cellIs" dxfId="9600" priority="33" operator="lessThan">
      <formula>0</formula>
    </cfRule>
  </conditionalFormatting>
  <conditionalFormatting sqref="O714">
    <cfRule type="cellIs" dxfId="9599" priority="32" operator="lessThan">
      <formula>0</formula>
    </cfRule>
  </conditionalFormatting>
  <conditionalFormatting sqref="O716:O719">
    <cfRule type="cellIs" dxfId="9598" priority="31" operator="lessThan">
      <formula>0</formula>
    </cfRule>
  </conditionalFormatting>
  <conditionalFormatting sqref="O718">
    <cfRule type="cellIs" dxfId="9597" priority="30" operator="lessThan">
      <formula>0</formula>
    </cfRule>
  </conditionalFormatting>
  <conditionalFormatting sqref="O466">
    <cfRule type="cellIs" dxfId="9596" priority="29" operator="lessThan">
      <formula>0</formula>
    </cfRule>
  </conditionalFormatting>
  <conditionalFormatting sqref="O505">
    <cfRule type="cellIs" dxfId="9595" priority="28" operator="lessThan">
      <formula>0</formula>
    </cfRule>
  </conditionalFormatting>
  <conditionalFormatting sqref="O513">
    <cfRule type="cellIs" dxfId="9594" priority="27" operator="lessThan">
      <formula>0</formula>
    </cfRule>
  </conditionalFormatting>
  <conditionalFormatting sqref="O522">
    <cfRule type="cellIs" dxfId="9593" priority="26" operator="lessThan">
      <formula>0</formula>
    </cfRule>
  </conditionalFormatting>
  <conditionalFormatting sqref="O530">
    <cfRule type="cellIs" dxfId="9592" priority="25" operator="lessThan">
      <formula>0</formula>
    </cfRule>
  </conditionalFormatting>
  <conditionalFormatting sqref="O538">
    <cfRule type="cellIs" dxfId="9591" priority="24" operator="lessThan">
      <formula>0</formula>
    </cfRule>
  </conditionalFormatting>
  <conditionalFormatting sqref="O553">
    <cfRule type="cellIs" dxfId="9590" priority="23" operator="lessThan">
      <formula>0</formula>
    </cfRule>
  </conditionalFormatting>
  <conditionalFormatting sqref="O561">
    <cfRule type="cellIs" dxfId="9589" priority="22" operator="lessThan">
      <formula>0</formula>
    </cfRule>
  </conditionalFormatting>
  <conditionalFormatting sqref="O590">
    <cfRule type="cellIs" dxfId="9588" priority="21" operator="lessThan">
      <formula>0</formula>
    </cfRule>
  </conditionalFormatting>
  <conditionalFormatting sqref="B720:N723">
    <cfRule type="cellIs" dxfId="9587" priority="20" operator="lessThan">
      <formula>0</formula>
    </cfRule>
  </conditionalFormatting>
  <conditionalFormatting sqref="I722:N722 P720:Q723">
    <cfRule type="cellIs" dxfId="9586" priority="19" operator="lessThan">
      <formula>0</formula>
    </cfRule>
  </conditionalFormatting>
  <conditionalFormatting sqref="O720:O723">
    <cfRule type="cellIs" dxfId="9585" priority="18" operator="lessThan">
      <formula>0</formula>
    </cfRule>
  </conditionalFormatting>
  <conditionalFormatting sqref="O722">
    <cfRule type="cellIs" dxfId="9584" priority="17" operator="lessThan">
      <formula>0</formula>
    </cfRule>
  </conditionalFormatting>
  <conditionalFormatting sqref="P655:P658">
    <cfRule type="cellIs" dxfId="9583" priority="16" operator="lessThan">
      <formula>0</formula>
    </cfRule>
  </conditionalFormatting>
  <conditionalFormatting sqref="P638:Q638 Q639:Q640">
    <cfRule type="cellIs" dxfId="9582" priority="15" operator="lessThan">
      <formula>0</formula>
    </cfRule>
  </conditionalFormatting>
  <conditionalFormatting sqref="B638">
    <cfRule type="cellIs" dxfId="9581" priority="14" operator="lessThan">
      <formula>0</formula>
    </cfRule>
  </conditionalFormatting>
  <conditionalFormatting sqref="P639:P640">
    <cfRule type="cellIs" dxfId="9580" priority="13" operator="lessThan">
      <formula>0</formula>
    </cfRule>
  </conditionalFormatting>
  <conditionalFormatting sqref="B639:O640">
    <cfRule type="expression" dxfId="9579" priority="11">
      <formula>B639/A639&gt;1</formula>
    </cfRule>
    <cfRule type="expression" dxfId="9578" priority="12">
      <formula>B639/A639&lt;1</formula>
    </cfRule>
  </conditionalFormatting>
  <conditionalFormatting sqref="B639:O640">
    <cfRule type="cellIs" dxfId="9577" priority="10" operator="lessThan">
      <formula>0</formula>
    </cfRule>
  </conditionalFormatting>
  <conditionalFormatting sqref="B491">
    <cfRule type="cellIs" dxfId="9576" priority="9" operator="lessThan">
      <formula>0</formula>
    </cfRule>
  </conditionalFormatting>
  <conditionalFormatting sqref="B492:N496">
    <cfRule type="cellIs" dxfId="9575" priority="8" operator="lessThan">
      <formula>0</formula>
    </cfRule>
  </conditionalFormatting>
  <conditionalFormatting sqref="B492:N496">
    <cfRule type="expression" dxfId="9574" priority="6">
      <formula>B492/A492&gt;1</formula>
    </cfRule>
    <cfRule type="expression" dxfId="9573" priority="7">
      <formula>B492/A492&lt;1</formula>
    </cfRule>
  </conditionalFormatting>
  <conditionalFormatting sqref="O492:O496">
    <cfRule type="cellIs" dxfId="9572" priority="5" operator="lessThan">
      <formula>0</formula>
    </cfRule>
  </conditionalFormatting>
  <conditionalFormatting sqref="O492:O496">
    <cfRule type="expression" dxfId="9571" priority="3">
      <formula>O492/N492&gt;1</formula>
    </cfRule>
    <cfRule type="expression" dxfId="9570" priority="4">
      <formula>O492/N492&lt;1</formula>
    </cfRule>
  </conditionalFormatting>
  <conditionalFormatting sqref="B357:O360">
    <cfRule type="cellIs" dxfId="9569" priority="2" operator="lessThan">
      <formula>0</formula>
    </cfRule>
  </conditionalFormatting>
  <conditionalFormatting sqref="H647:N647">
    <cfRule type="cellIs" dxfId="9568"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outlinePr summaryBelow="0" summaryRight="0"/>
  </sheetPr>
  <dimension ref="A1:DN723"/>
  <sheetViews>
    <sheetView topLeftCell="B635" zoomScale="80" zoomScaleNormal="80" workbookViewId="0">
      <selection activeCell="O665" sqref="O665"/>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s="130" t="s">
        <v>6</v>
      </c>
      <c r="B2" s="130" t="s">
        <v>3278</v>
      </c>
      <c r="C2" s="130" t="s">
        <v>2310</v>
      </c>
      <c r="D2" s="130" t="s">
        <v>2311</v>
      </c>
      <c r="E2" s="130" t="s">
        <v>2312</v>
      </c>
      <c r="F2" s="130" t="s">
        <v>2313</v>
      </c>
      <c r="G2" s="130" t="s">
        <v>2314</v>
      </c>
      <c r="H2" s="130" t="s">
        <v>2315</v>
      </c>
      <c r="I2" s="130" t="s">
        <v>2316</v>
      </c>
      <c r="J2" s="130" t="s">
        <v>2317</v>
      </c>
      <c r="K2" s="130" t="s">
        <v>2318</v>
      </c>
      <c r="L2" s="130" t="s">
        <v>2319</v>
      </c>
      <c r="M2" s="130" t="s">
        <v>2320</v>
      </c>
      <c r="N2" s="130" t="s">
        <v>2321</v>
      </c>
      <c r="O2" s="130" t="s">
        <v>2322</v>
      </c>
      <c r="P2" s="130" t="s">
        <v>2323</v>
      </c>
      <c r="Q2" s="130" t="s">
        <v>2324</v>
      </c>
      <c r="R2" s="130" t="s">
        <v>2325</v>
      </c>
      <c r="S2" s="130" t="s">
        <v>2326</v>
      </c>
      <c r="T2" s="130" t="s">
        <v>2327</v>
      </c>
      <c r="U2" s="130" t="s">
        <v>2328</v>
      </c>
      <c r="V2" s="130" t="s">
        <v>2329</v>
      </c>
      <c r="W2" s="130" t="s">
        <v>2330</v>
      </c>
      <c r="X2" s="130" t="s">
        <v>2331</v>
      </c>
      <c r="Y2" s="130" t="s">
        <v>2332</v>
      </c>
      <c r="Z2" s="130" t="s">
        <v>2333</v>
      </c>
      <c r="AA2" s="130" t="s">
        <v>2334</v>
      </c>
      <c r="AB2" s="130" t="s">
        <v>2335</v>
      </c>
      <c r="AC2" s="130" t="s">
        <v>2336</v>
      </c>
      <c r="AD2" s="130" t="s">
        <v>2337</v>
      </c>
      <c r="AE2" s="130" t="s">
        <v>2338</v>
      </c>
      <c r="AF2" s="130" t="s">
        <v>2339</v>
      </c>
      <c r="AG2" s="130" t="s">
        <v>2340</v>
      </c>
      <c r="AH2" s="130" t="s">
        <v>2341</v>
      </c>
      <c r="AI2" s="130" t="s">
        <v>2342</v>
      </c>
      <c r="AJ2" s="130" t="s">
        <v>2343</v>
      </c>
      <c r="AK2" s="130" t="s">
        <v>2344</v>
      </c>
      <c r="AL2" s="130" t="s">
        <v>2345</v>
      </c>
      <c r="AM2" s="130" t="s">
        <v>2346</v>
      </c>
      <c r="AN2" s="130" t="s">
        <v>2347</v>
      </c>
      <c r="AO2" s="130" t="s">
        <v>2348</v>
      </c>
      <c r="AP2" s="130" t="s">
        <v>2349</v>
      </c>
      <c r="AQ2" s="130" t="s">
        <v>2350</v>
      </c>
      <c r="AR2" s="130" t="s">
        <v>2351</v>
      </c>
      <c r="AS2" s="130" t="s">
        <v>2352</v>
      </c>
      <c r="AT2" s="130" t="s">
        <v>2353</v>
      </c>
      <c r="AU2" s="130" t="s">
        <v>2354</v>
      </c>
      <c r="AV2" s="130" t="s">
        <v>2355</v>
      </c>
      <c r="AW2" s="130" t="s">
        <v>2356</v>
      </c>
      <c r="AX2" s="130" t="s">
        <v>2357</v>
      </c>
      <c r="AY2" s="130" t="s">
        <v>2358</v>
      </c>
      <c r="AZ2" s="130" t="s">
        <v>2359</v>
      </c>
      <c r="BA2" s="130" t="s">
        <v>2360</v>
      </c>
      <c r="BB2" s="130" t="s">
        <v>2361</v>
      </c>
      <c r="BC2" s="130" t="s">
        <v>2362</v>
      </c>
      <c r="BD2"/>
      <c r="BE2"/>
      <c r="BF2"/>
      <c r="BG2"/>
      <c r="BH2"/>
      <c r="BI2"/>
      <c r="BJ2"/>
      <c r="BK2"/>
      <c r="BL2"/>
      <c r="BM2"/>
      <c r="BN2"/>
      <c r="BO2"/>
      <c r="BP2"/>
      <c r="BQ2"/>
      <c r="BR2"/>
      <c r="BS2"/>
      <c r="BT2"/>
    </row>
    <row r="3" spans="1:72" x14ac:dyDescent="0.25">
      <c r="A3" s="130" t="s">
        <v>2363</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25">
      <c r="A4" s="130" t="s">
        <v>2364</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25">
      <c r="A5" s="130" t="s">
        <v>787</v>
      </c>
      <c r="B5" s="130">
        <v>6472260</v>
      </c>
      <c r="C5" s="130">
        <v>4077368</v>
      </c>
      <c r="D5" s="130">
        <v>6286409</v>
      </c>
      <c r="E5" s="130">
        <v>5862442</v>
      </c>
      <c r="F5" s="130">
        <v>5322492</v>
      </c>
      <c r="G5" s="130">
        <v>2365018</v>
      </c>
      <c r="H5" s="130">
        <v>4689470</v>
      </c>
      <c r="I5" s="130">
        <v>828720</v>
      </c>
      <c r="J5" s="130">
        <v>1063411</v>
      </c>
      <c r="K5" s="130">
        <v>802664</v>
      </c>
      <c r="L5" s="130">
        <v>1585654</v>
      </c>
      <c r="M5" s="130">
        <v>764198</v>
      </c>
      <c r="N5" s="130">
        <v>972338</v>
      </c>
      <c r="O5" s="130">
        <v>478764</v>
      </c>
      <c r="P5" s="130">
        <v>814911</v>
      </c>
      <c r="Q5" s="130">
        <v>1098010</v>
      </c>
      <c r="R5" s="130">
        <v>610231</v>
      </c>
      <c r="S5" s="130">
        <v>470443</v>
      </c>
      <c r="T5" s="130">
        <v>976122</v>
      </c>
      <c r="U5" s="130">
        <v>1401212</v>
      </c>
      <c r="V5" s="130">
        <v>2206725</v>
      </c>
      <c r="W5" s="130">
        <v>962284</v>
      </c>
      <c r="X5" s="130">
        <v>2815969.87</v>
      </c>
      <c r="Y5" s="130">
        <v>5218080</v>
      </c>
      <c r="Z5" s="130">
        <v>1471828</v>
      </c>
      <c r="AA5" s="130">
        <v>1247461</v>
      </c>
      <c r="AB5" s="130">
        <v>2123441.14</v>
      </c>
      <c r="AC5" s="130">
        <v>957348</v>
      </c>
      <c r="AD5" s="130">
        <v>922487</v>
      </c>
      <c r="AE5" s="130">
        <v>999351</v>
      </c>
      <c r="AF5" s="130">
        <v>1620733.84</v>
      </c>
      <c r="AG5" s="130">
        <v>1552162</v>
      </c>
      <c r="AH5" s="130">
        <v>1610051</v>
      </c>
      <c r="AI5" s="130">
        <v>1826360</v>
      </c>
      <c r="AJ5" s="130">
        <v>1400044.85</v>
      </c>
      <c r="AK5" s="130">
        <v>827214</v>
      </c>
      <c r="AL5" s="130">
        <v>1023114</v>
      </c>
      <c r="AM5" s="130">
        <v>487034</v>
      </c>
      <c r="AN5" s="130">
        <v>902520.4</v>
      </c>
      <c r="AO5" s="130">
        <v>1413466</v>
      </c>
      <c r="AP5" s="130">
        <v>1620060</v>
      </c>
      <c r="AQ5" s="130">
        <v>921463</v>
      </c>
      <c r="AR5" s="130">
        <v>1037296.71</v>
      </c>
      <c r="AS5" s="130">
        <v>993472</v>
      </c>
      <c r="AT5" s="130">
        <v>457878</v>
      </c>
      <c r="AU5" s="130">
        <v>663070</v>
      </c>
      <c r="AV5" s="130">
        <v>728374.61</v>
      </c>
      <c r="AW5" s="130">
        <v>613088</v>
      </c>
      <c r="AX5" s="130">
        <v>580989</v>
      </c>
      <c r="AY5" s="130">
        <v>707387</v>
      </c>
      <c r="AZ5" s="130">
        <v>556782</v>
      </c>
      <c r="BA5" s="130">
        <v>337136</v>
      </c>
      <c r="BB5" s="130">
        <v>356869</v>
      </c>
      <c r="BC5" s="130">
        <v>366559</v>
      </c>
      <c r="BD5"/>
      <c r="BE5"/>
      <c r="BF5"/>
      <c r="BG5"/>
      <c r="BH5"/>
      <c r="BI5"/>
      <c r="BJ5"/>
      <c r="BK5"/>
      <c r="BL5"/>
      <c r="BM5"/>
      <c r="BN5"/>
      <c r="BO5"/>
      <c r="BP5"/>
      <c r="BQ5"/>
      <c r="BR5"/>
      <c r="BS5"/>
      <c r="BT5"/>
    </row>
    <row r="6" spans="1:72" x14ac:dyDescent="0.25">
      <c r="A6" s="130" t="s">
        <v>788</v>
      </c>
      <c r="B6" s="130">
        <v>0</v>
      </c>
      <c r="C6" s="130">
        <v>0</v>
      </c>
      <c r="D6" s="130">
        <v>0</v>
      </c>
      <c r="E6" s="130">
        <v>0</v>
      </c>
      <c r="F6" s="130">
        <v>0</v>
      </c>
      <c r="G6" s="130">
        <v>0</v>
      </c>
      <c r="H6" s="130">
        <v>0</v>
      </c>
      <c r="I6" s="130">
        <v>0</v>
      </c>
      <c r="J6" s="130">
        <v>0</v>
      </c>
      <c r="K6" s="130">
        <v>0</v>
      </c>
      <c r="L6" s="130">
        <v>0</v>
      </c>
      <c r="M6" s="130">
        <v>0</v>
      </c>
      <c r="N6" s="130">
        <v>0</v>
      </c>
      <c r="O6" s="130">
        <v>63560</v>
      </c>
      <c r="P6" s="130">
        <v>63560</v>
      </c>
      <c r="Q6" s="130">
        <v>0</v>
      </c>
      <c r="R6" s="130">
        <v>0</v>
      </c>
      <c r="S6" s="130">
        <v>0</v>
      </c>
      <c r="T6" s="130">
        <v>0</v>
      </c>
      <c r="U6" s="130">
        <v>0</v>
      </c>
      <c r="V6" s="130">
        <v>0</v>
      </c>
      <c r="W6" s="130">
        <v>0</v>
      </c>
      <c r="X6" s="130">
        <v>0</v>
      </c>
      <c r="Y6" s="130">
        <v>0</v>
      </c>
      <c r="Z6" s="130">
        <v>4116842</v>
      </c>
      <c r="AA6" s="130">
        <v>4022212</v>
      </c>
      <c r="AB6" s="130">
        <v>4032884.36</v>
      </c>
      <c r="AC6" s="130">
        <v>2500000</v>
      </c>
      <c r="AD6" s="130">
        <v>7462426</v>
      </c>
      <c r="AE6" s="130">
        <v>7461086</v>
      </c>
      <c r="AF6" s="130">
        <v>1593720</v>
      </c>
      <c r="AG6" s="130">
        <v>0</v>
      </c>
      <c r="AH6" s="130">
        <v>0</v>
      </c>
      <c r="AI6" s="130">
        <v>0</v>
      </c>
      <c r="AJ6" s="130">
        <v>0</v>
      </c>
      <c r="AK6" s="130">
        <v>0</v>
      </c>
      <c r="AL6" s="130">
        <v>0</v>
      </c>
      <c r="AM6" s="130">
        <v>0</v>
      </c>
      <c r="AN6" s="130">
        <v>0</v>
      </c>
      <c r="AO6" s="130">
        <v>0</v>
      </c>
      <c r="AP6" s="130">
        <v>0</v>
      </c>
      <c r="AQ6" s="130">
        <v>0</v>
      </c>
      <c r="AR6" s="130">
        <v>0</v>
      </c>
      <c r="AS6" s="130">
        <v>0</v>
      </c>
      <c r="AT6" s="130">
        <v>0</v>
      </c>
      <c r="AU6" s="130">
        <v>0</v>
      </c>
      <c r="AV6" s="130">
        <v>0</v>
      </c>
      <c r="AW6" s="130">
        <v>0</v>
      </c>
      <c r="AX6" s="130">
        <v>0</v>
      </c>
      <c r="AY6" s="130">
        <v>0</v>
      </c>
      <c r="AZ6" s="130">
        <v>1000000</v>
      </c>
      <c r="BA6" s="130">
        <v>0</v>
      </c>
      <c r="BB6" s="130">
        <v>0</v>
      </c>
      <c r="BC6" s="130">
        <v>0</v>
      </c>
      <c r="BD6"/>
      <c r="BE6"/>
      <c r="BF6"/>
      <c r="BG6"/>
      <c r="BH6"/>
      <c r="BI6"/>
      <c r="BJ6"/>
      <c r="BK6"/>
      <c r="BL6"/>
      <c r="BM6"/>
      <c r="BN6"/>
      <c r="BO6"/>
      <c r="BP6"/>
      <c r="BQ6"/>
      <c r="BR6"/>
      <c r="BS6"/>
      <c r="BT6"/>
    </row>
    <row r="7" spans="1:72" x14ac:dyDescent="0.25">
      <c r="A7" s="130" t="s">
        <v>789</v>
      </c>
      <c r="B7" s="130">
        <v>16467673</v>
      </c>
      <c r="C7" s="130">
        <v>14565467</v>
      </c>
      <c r="D7" s="130">
        <v>13319536</v>
      </c>
      <c r="E7" s="130">
        <v>14344031</v>
      </c>
      <c r="F7" s="130">
        <v>13903963</v>
      </c>
      <c r="G7" s="130">
        <v>15705143</v>
      </c>
      <c r="H7" s="130">
        <v>14868926</v>
      </c>
      <c r="I7" s="130">
        <v>15461923</v>
      </c>
      <c r="J7" s="130">
        <v>15422256</v>
      </c>
      <c r="K7" s="130">
        <v>14797718</v>
      </c>
      <c r="L7" s="130">
        <v>16018214</v>
      </c>
      <c r="M7" s="130">
        <v>15851816</v>
      </c>
      <c r="N7" s="130">
        <v>15637149</v>
      </c>
      <c r="O7" s="130">
        <v>13961077</v>
      </c>
      <c r="P7" s="130">
        <v>16343842</v>
      </c>
      <c r="Q7" s="130">
        <v>18109227</v>
      </c>
      <c r="R7" s="130">
        <v>18076803</v>
      </c>
      <c r="S7" s="130">
        <v>16161127</v>
      </c>
      <c r="T7" s="130">
        <v>16412244</v>
      </c>
      <c r="U7" s="130">
        <v>17411517</v>
      </c>
      <c r="V7" s="130">
        <v>17415347</v>
      </c>
      <c r="W7" s="130">
        <v>15535560</v>
      </c>
      <c r="X7" s="130">
        <v>15775582.15</v>
      </c>
      <c r="Y7" s="130">
        <v>14122912</v>
      </c>
      <c r="Z7" s="130">
        <v>14807170</v>
      </c>
      <c r="AA7" s="130">
        <v>13607514</v>
      </c>
      <c r="AB7" s="130">
        <v>15403766.439999999</v>
      </c>
      <c r="AC7" s="130">
        <v>13453681</v>
      </c>
      <c r="AD7" s="130">
        <v>14859356</v>
      </c>
      <c r="AE7" s="130">
        <v>13284418</v>
      </c>
      <c r="AF7" s="130">
        <v>13948340.83</v>
      </c>
      <c r="AG7" s="130">
        <v>13054693</v>
      </c>
      <c r="AH7" s="130">
        <v>14754216</v>
      </c>
      <c r="AI7" s="130">
        <v>12331796</v>
      </c>
      <c r="AJ7" s="130">
        <v>11918157.720000001</v>
      </c>
      <c r="AK7" s="130">
        <v>12267003</v>
      </c>
      <c r="AL7" s="130">
        <v>12811627</v>
      </c>
      <c r="AM7" s="130">
        <v>11974807</v>
      </c>
      <c r="AN7" s="130">
        <v>11160791.42</v>
      </c>
      <c r="AO7" s="130">
        <v>10709650</v>
      </c>
      <c r="AP7" s="130">
        <v>11210281</v>
      </c>
      <c r="AQ7" s="130">
        <v>10339358</v>
      </c>
      <c r="AR7" s="130">
        <v>9217858.3800000008</v>
      </c>
      <c r="AS7" s="130">
        <v>6149731</v>
      </c>
      <c r="AT7" s="130">
        <v>6918882</v>
      </c>
      <c r="AU7" s="130">
        <v>6456499</v>
      </c>
      <c r="AV7" s="130">
        <v>6501039.5599999996</v>
      </c>
      <c r="AW7" s="130">
        <v>6524408</v>
      </c>
      <c r="AX7" s="130">
        <v>6811227</v>
      </c>
      <c r="AY7" s="130">
        <v>7491961</v>
      </c>
      <c r="AZ7" s="130">
        <v>7104888</v>
      </c>
      <c r="BA7" s="130">
        <v>7375659</v>
      </c>
      <c r="BB7" s="130">
        <v>6999043</v>
      </c>
      <c r="BC7" s="130">
        <v>6079313</v>
      </c>
      <c r="BD7"/>
      <c r="BE7"/>
      <c r="BF7"/>
      <c r="BG7"/>
      <c r="BH7"/>
      <c r="BI7"/>
      <c r="BJ7"/>
      <c r="BK7"/>
      <c r="BL7"/>
      <c r="BM7"/>
      <c r="BN7"/>
      <c r="BO7"/>
      <c r="BP7"/>
      <c r="BQ7"/>
      <c r="BR7"/>
      <c r="BS7"/>
      <c r="BT7"/>
    </row>
    <row r="8" spans="1:72" x14ac:dyDescent="0.25">
      <c r="A8" s="130" t="s">
        <v>2365</v>
      </c>
      <c r="B8" s="130">
        <v>0</v>
      </c>
      <c r="C8" s="130">
        <v>0</v>
      </c>
      <c r="D8" s="130">
        <v>0</v>
      </c>
      <c r="E8" s="130">
        <v>0</v>
      </c>
      <c r="F8" s="130">
        <v>0</v>
      </c>
      <c r="G8" s="130">
        <v>0</v>
      </c>
      <c r="H8" s="130">
        <v>0</v>
      </c>
      <c r="I8" s="130">
        <v>0</v>
      </c>
      <c r="J8" s="130">
        <v>0</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s="130">
        <v>0</v>
      </c>
      <c r="AO8" s="130">
        <v>10897905</v>
      </c>
      <c r="AP8" s="130">
        <v>11388195</v>
      </c>
      <c r="AQ8" s="130">
        <v>10505398</v>
      </c>
      <c r="AR8" s="130">
        <v>9390185.6999999993</v>
      </c>
      <c r="AS8" s="130">
        <v>6286981</v>
      </c>
      <c r="AT8" s="130">
        <v>7041903</v>
      </c>
      <c r="AU8" s="130">
        <v>6559634</v>
      </c>
      <c r="AV8" s="130">
        <v>6601564.6900000004</v>
      </c>
      <c r="AW8" s="130">
        <v>6606681</v>
      </c>
      <c r="AX8" s="130">
        <v>6905117</v>
      </c>
      <c r="AY8" s="130">
        <v>7603766</v>
      </c>
      <c r="AZ8" s="130">
        <v>7225471</v>
      </c>
      <c r="BA8" s="130">
        <v>7444805</v>
      </c>
      <c r="BB8" s="130">
        <v>7085915</v>
      </c>
      <c r="BC8" s="130">
        <v>6207574</v>
      </c>
      <c r="BD8"/>
      <c r="BE8"/>
      <c r="BF8"/>
      <c r="BG8"/>
      <c r="BH8"/>
      <c r="BI8"/>
      <c r="BJ8"/>
      <c r="BK8"/>
      <c r="BL8"/>
      <c r="BM8"/>
      <c r="BN8"/>
      <c r="BO8"/>
      <c r="BP8"/>
      <c r="BQ8"/>
      <c r="BR8"/>
      <c r="BS8"/>
      <c r="BT8"/>
    </row>
    <row r="9" spans="1:72" x14ac:dyDescent="0.25">
      <c r="A9" s="130" t="s">
        <v>2393</v>
      </c>
      <c r="B9" s="130">
        <v>0</v>
      </c>
      <c r="C9" s="130">
        <v>0</v>
      </c>
      <c r="D9" s="130">
        <v>0</v>
      </c>
      <c r="E9" s="130">
        <v>0</v>
      </c>
      <c r="F9" s="130">
        <v>0</v>
      </c>
      <c r="G9" s="130">
        <v>0</v>
      </c>
      <c r="H9" s="130">
        <v>0</v>
      </c>
      <c r="I9" s="130">
        <v>0</v>
      </c>
      <c r="J9" s="130">
        <v>0</v>
      </c>
      <c r="K9" s="130">
        <v>0</v>
      </c>
      <c r="L9" s="130">
        <v>0</v>
      </c>
      <c r="M9" s="130">
        <v>0</v>
      </c>
      <c r="N9" s="130">
        <v>0</v>
      </c>
      <c r="O9" s="130">
        <v>0</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72879</v>
      </c>
      <c r="AP9" s="130">
        <v>70196</v>
      </c>
      <c r="AQ9" s="130">
        <v>84350</v>
      </c>
      <c r="AR9" s="130">
        <v>60939.44</v>
      </c>
      <c r="AS9" s="130">
        <v>43780</v>
      </c>
      <c r="AT9" s="130">
        <v>59049</v>
      </c>
      <c r="AU9" s="130">
        <v>70924</v>
      </c>
      <c r="AV9" s="130">
        <v>57443.71</v>
      </c>
      <c r="AW9" s="130">
        <v>62155</v>
      </c>
      <c r="AX9" s="130">
        <v>47272</v>
      </c>
      <c r="AY9" s="130">
        <v>52528</v>
      </c>
      <c r="AZ9" s="130">
        <v>31044</v>
      </c>
      <c r="BA9" s="130">
        <v>68190</v>
      </c>
      <c r="BB9" s="130">
        <v>40762</v>
      </c>
      <c r="BC9" s="130">
        <v>45419</v>
      </c>
      <c r="BD9"/>
      <c r="BE9"/>
      <c r="BF9"/>
      <c r="BG9"/>
      <c r="BH9"/>
      <c r="BI9"/>
      <c r="BJ9"/>
      <c r="BK9"/>
      <c r="BL9"/>
      <c r="BM9"/>
      <c r="BN9"/>
      <c r="BO9"/>
      <c r="BP9"/>
      <c r="BQ9"/>
      <c r="BR9"/>
      <c r="BS9"/>
      <c r="BT9"/>
    </row>
    <row r="10" spans="1:72" x14ac:dyDescent="0.25">
      <c r="A10" s="130" t="s">
        <v>2366</v>
      </c>
      <c r="B10" s="130">
        <v>0</v>
      </c>
      <c r="C10" s="130">
        <v>0</v>
      </c>
      <c r="D10" s="130">
        <v>13319536</v>
      </c>
      <c r="E10" s="130">
        <v>14344031</v>
      </c>
      <c r="F10" s="130">
        <v>13903963</v>
      </c>
      <c r="G10" s="130">
        <v>15705143</v>
      </c>
      <c r="H10" s="130">
        <v>14868926</v>
      </c>
      <c r="I10" s="130">
        <v>15461923</v>
      </c>
      <c r="J10" s="130">
        <v>15422256</v>
      </c>
      <c r="K10" s="130">
        <v>14797718</v>
      </c>
      <c r="L10" s="130">
        <v>16018214</v>
      </c>
      <c r="M10" s="130">
        <v>15851816</v>
      </c>
      <c r="N10" s="130">
        <v>15637149</v>
      </c>
      <c r="O10" s="130">
        <v>13961077</v>
      </c>
      <c r="P10" s="130">
        <v>16343842</v>
      </c>
      <c r="Q10" s="130">
        <v>18109227</v>
      </c>
      <c r="R10" s="130">
        <v>18076803</v>
      </c>
      <c r="S10" s="130">
        <v>16161127</v>
      </c>
      <c r="T10" s="130">
        <v>16412244</v>
      </c>
      <c r="U10" s="130">
        <v>17411517</v>
      </c>
      <c r="V10" s="130">
        <v>17415347</v>
      </c>
      <c r="W10" s="130">
        <v>15535560</v>
      </c>
      <c r="X10" s="130">
        <v>15775582.15</v>
      </c>
      <c r="Y10" s="130">
        <v>14122912</v>
      </c>
      <c r="Z10" s="130">
        <v>14807170</v>
      </c>
      <c r="AA10" s="130">
        <v>13607514</v>
      </c>
      <c r="AB10" s="130">
        <v>15403766.439999999</v>
      </c>
      <c r="AC10" s="130">
        <v>13453681</v>
      </c>
      <c r="AD10" s="130">
        <v>14859356</v>
      </c>
      <c r="AE10" s="130">
        <v>13284418</v>
      </c>
      <c r="AF10" s="130">
        <v>13948340.83</v>
      </c>
      <c r="AG10" s="130">
        <v>13054693</v>
      </c>
      <c r="AH10" s="130">
        <v>14754216</v>
      </c>
      <c r="AI10" s="130">
        <v>12331796</v>
      </c>
      <c r="AJ10" s="130">
        <v>11918157.720000001</v>
      </c>
      <c r="AK10" s="130">
        <v>12267003</v>
      </c>
      <c r="AL10" s="130">
        <v>12811627</v>
      </c>
      <c r="AM10" s="130">
        <v>11974807</v>
      </c>
      <c r="AN10" s="130">
        <v>11160791.42</v>
      </c>
      <c r="AO10" s="130">
        <v>-261134</v>
      </c>
      <c r="AP10" s="130">
        <v>-248110</v>
      </c>
      <c r="AQ10" s="130">
        <v>-250390</v>
      </c>
      <c r="AR10" s="130">
        <v>-233266.76</v>
      </c>
      <c r="AS10" s="130">
        <v>-181030</v>
      </c>
      <c r="AT10" s="130">
        <v>-182070</v>
      </c>
      <c r="AU10" s="130">
        <v>-174059</v>
      </c>
      <c r="AV10" s="130">
        <v>-157968.85</v>
      </c>
      <c r="AW10" s="130">
        <v>-144428</v>
      </c>
      <c r="AX10" s="130">
        <v>-141162</v>
      </c>
      <c r="AY10" s="130">
        <v>-164333</v>
      </c>
      <c r="AZ10" s="130">
        <v>-151627</v>
      </c>
      <c r="BA10" s="130">
        <v>-137336</v>
      </c>
      <c r="BB10" s="130">
        <v>-127634</v>
      </c>
      <c r="BC10" s="130">
        <v>-173680</v>
      </c>
      <c r="BD10"/>
      <c r="BE10"/>
      <c r="BF10"/>
      <c r="BG10"/>
      <c r="BH10"/>
      <c r="BI10"/>
      <c r="BJ10"/>
      <c r="BK10"/>
      <c r="BL10"/>
      <c r="BM10"/>
      <c r="BN10"/>
      <c r="BO10"/>
      <c r="BP10"/>
      <c r="BQ10"/>
      <c r="BR10"/>
      <c r="BS10"/>
      <c r="BT10"/>
    </row>
    <row r="11" spans="1:72" x14ac:dyDescent="0.25">
      <c r="A11" s="130" t="s">
        <v>2604</v>
      </c>
      <c r="B11" s="130">
        <v>9491</v>
      </c>
      <c r="C11" s="130">
        <v>8953</v>
      </c>
      <c r="D11" s="130">
        <v>8944</v>
      </c>
      <c r="E11" s="130">
        <v>9168</v>
      </c>
      <c r="F11" s="130">
        <v>8636</v>
      </c>
      <c r="G11" s="130">
        <v>10909</v>
      </c>
      <c r="H11" s="130">
        <v>132766</v>
      </c>
      <c r="I11" s="130">
        <v>123249</v>
      </c>
      <c r="J11" s="130">
        <v>123972</v>
      </c>
      <c r="K11" s="130">
        <v>124543</v>
      </c>
      <c r="L11" s="130">
        <v>170850</v>
      </c>
      <c r="M11" s="130">
        <v>148920</v>
      </c>
      <c r="N11" s="130">
        <v>134640</v>
      </c>
      <c r="O11" s="130">
        <v>111690</v>
      </c>
      <c r="P11" s="130">
        <v>69870</v>
      </c>
      <c r="Q11" s="130">
        <v>57120</v>
      </c>
      <c r="R11" s="130">
        <v>33150</v>
      </c>
      <c r="S11" s="130">
        <v>0</v>
      </c>
      <c r="T11" s="130">
        <v>0</v>
      </c>
      <c r="U11" s="130">
        <v>1250</v>
      </c>
      <c r="V11" s="130">
        <v>5208</v>
      </c>
      <c r="W11" s="130">
        <v>6217</v>
      </c>
      <c r="X11" s="130">
        <v>32985.75</v>
      </c>
      <c r="Y11" s="130">
        <v>17874</v>
      </c>
      <c r="Z11" s="130">
        <v>5372</v>
      </c>
      <c r="AA11" s="130">
        <v>4347</v>
      </c>
      <c r="AB11" s="130">
        <v>4190.55</v>
      </c>
      <c r="AC11" s="130">
        <v>3258</v>
      </c>
      <c r="AD11" s="130">
        <v>3258</v>
      </c>
      <c r="AE11" s="130">
        <v>3458</v>
      </c>
      <c r="AF11" s="130">
        <v>2958.14</v>
      </c>
      <c r="AG11" s="130">
        <v>5036</v>
      </c>
      <c r="AH11" s="130">
        <v>9197</v>
      </c>
      <c r="AI11" s="130">
        <v>11175</v>
      </c>
      <c r="AJ11" s="130">
        <v>11652.01</v>
      </c>
      <c r="AK11" s="130">
        <v>8049</v>
      </c>
      <c r="AL11" s="130">
        <v>6125</v>
      </c>
      <c r="AM11" s="130">
        <v>5801</v>
      </c>
      <c r="AN11" s="130">
        <v>0</v>
      </c>
      <c r="AO11" s="130">
        <v>0</v>
      </c>
      <c r="AP11" s="130">
        <v>0</v>
      </c>
      <c r="AQ11" s="130">
        <v>0</v>
      </c>
      <c r="AR11" s="130">
        <v>0</v>
      </c>
      <c r="AS11" s="130">
        <v>0</v>
      </c>
      <c r="AT11" s="130">
        <v>0</v>
      </c>
      <c r="AU11" s="130">
        <v>0</v>
      </c>
      <c r="AV11" s="130">
        <v>0</v>
      </c>
      <c r="AW11" s="130">
        <v>15300</v>
      </c>
      <c r="AX11" s="130">
        <v>15450</v>
      </c>
      <c r="AY11" s="130">
        <v>15000</v>
      </c>
      <c r="AZ11" s="130">
        <v>15000</v>
      </c>
      <c r="BA11" s="130">
        <v>15000</v>
      </c>
      <c r="BB11" s="130">
        <v>15000</v>
      </c>
      <c r="BC11" s="130">
        <v>15100</v>
      </c>
      <c r="BD11"/>
      <c r="BE11"/>
      <c r="BF11"/>
      <c r="BG11"/>
      <c r="BH11"/>
      <c r="BI11"/>
      <c r="BJ11"/>
      <c r="BK11"/>
      <c r="BL11"/>
      <c r="BM11"/>
      <c r="BN11"/>
      <c r="BO11"/>
      <c r="BP11"/>
      <c r="BQ11"/>
      <c r="BR11"/>
      <c r="BS11"/>
      <c r="BT11"/>
    </row>
    <row r="12" spans="1:72" x14ac:dyDescent="0.25">
      <c r="A12" s="130" t="s">
        <v>2365</v>
      </c>
      <c r="B12" s="130">
        <v>0</v>
      </c>
      <c r="C12" s="130">
        <v>0</v>
      </c>
      <c r="D12" s="130">
        <v>8944</v>
      </c>
      <c r="E12" s="130">
        <v>9168</v>
      </c>
      <c r="F12" s="130">
        <v>8636</v>
      </c>
      <c r="G12" s="130">
        <v>10909</v>
      </c>
      <c r="H12" s="130">
        <v>132766</v>
      </c>
      <c r="I12" s="130">
        <v>2968</v>
      </c>
      <c r="J12" s="130">
        <v>0</v>
      </c>
      <c r="K12" s="130">
        <v>0</v>
      </c>
      <c r="L12" s="130">
        <v>0</v>
      </c>
      <c r="M12" s="130">
        <v>0</v>
      </c>
      <c r="N12" s="130">
        <v>0</v>
      </c>
      <c r="O12" s="130">
        <v>0</v>
      </c>
      <c r="P12" s="130">
        <v>0</v>
      </c>
      <c r="Q12" s="130">
        <v>0</v>
      </c>
      <c r="R12" s="130">
        <v>0</v>
      </c>
      <c r="S12" s="130">
        <v>0</v>
      </c>
      <c r="T12" s="130">
        <v>0</v>
      </c>
      <c r="U12" s="130">
        <v>1250</v>
      </c>
      <c r="V12" s="130">
        <v>5208</v>
      </c>
      <c r="W12" s="130">
        <v>6217</v>
      </c>
      <c r="X12" s="130">
        <v>2385.75</v>
      </c>
      <c r="Y12" s="130">
        <v>17874</v>
      </c>
      <c r="Z12" s="130">
        <v>5372</v>
      </c>
      <c r="AA12" s="130">
        <v>4347</v>
      </c>
      <c r="AB12" s="130">
        <v>4190.55</v>
      </c>
      <c r="AC12" s="130">
        <v>3258</v>
      </c>
      <c r="AD12" s="130">
        <v>3258</v>
      </c>
      <c r="AE12" s="130">
        <v>3458</v>
      </c>
      <c r="AF12" s="130">
        <v>2958.14</v>
      </c>
      <c r="AG12" s="130">
        <v>5036</v>
      </c>
      <c r="AH12" s="130">
        <v>9197</v>
      </c>
      <c r="AI12" s="130">
        <v>11175</v>
      </c>
      <c r="AJ12" s="130">
        <v>11652.01</v>
      </c>
      <c r="AK12" s="130">
        <v>8049</v>
      </c>
      <c r="AL12" s="130">
        <v>6125</v>
      </c>
      <c r="AM12" s="130">
        <v>5801</v>
      </c>
      <c r="AN12" s="130">
        <v>0</v>
      </c>
      <c r="AO12" s="130">
        <v>0</v>
      </c>
      <c r="AP12" s="130">
        <v>0</v>
      </c>
      <c r="AQ12" s="130">
        <v>0</v>
      </c>
      <c r="AR12" s="130">
        <v>0</v>
      </c>
      <c r="AS12" s="130">
        <v>0</v>
      </c>
      <c r="AT12" s="130">
        <v>0</v>
      </c>
      <c r="AU12" s="130">
        <v>0</v>
      </c>
      <c r="AV12" s="130">
        <v>0</v>
      </c>
      <c r="AW12" s="130">
        <v>15300</v>
      </c>
      <c r="AX12" s="130">
        <v>15450</v>
      </c>
      <c r="AY12" s="130">
        <v>15000</v>
      </c>
      <c r="AZ12" s="130">
        <v>15000</v>
      </c>
      <c r="BA12" s="130">
        <v>15000</v>
      </c>
      <c r="BB12" s="130">
        <v>15000</v>
      </c>
      <c r="BC12" s="130">
        <v>15100</v>
      </c>
      <c r="BD12"/>
      <c r="BE12"/>
      <c r="BF12"/>
      <c r="BG12"/>
      <c r="BH12"/>
      <c r="BI12"/>
      <c r="BJ12"/>
      <c r="BK12"/>
      <c r="BL12"/>
      <c r="BM12"/>
      <c r="BN12"/>
      <c r="BO12"/>
      <c r="BP12"/>
      <c r="BQ12"/>
      <c r="BR12"/>
      <c r="BS12"/>
      <c r="BT12"/>
    </row>
    <row r="13" spans="1:72" x14ac:dyDescent="0.25">
      <c r="A13" s="130" t="s">
        <v>2393</v>
      </c>
      <c r="B13" s="130">
        <v>0</v>
      </c>
      <c r="C13" s="130">
        <v>0</v>
      </c>
      <c r="D13" s="130">
        <v>0</v>
      </c>
      <c r="E13" s="130">
        <v>0</v>
      </c>
      <c r="F13" s="130">
        <v>0</v>
      </c>
      <c r="G13" s="130">
        <v>0</v>
      </c>
      <c r="H13" s="130">
        <v>0</v>
      </c>
      <c r="I13" s="130">
        <v>120281</v>
      </c>
      <c r="J13" s="130">
        <v>123972</v>
      </c>
      <c r="K13" s="130">
        <v>124543</v>
      </c>
      <c r="L13" s="130">
        <v>170850</v>
      </c>
      <c r="M13" s="130">
        <v>148920</v>
      </c>
      <c r="N13" s="130">
        <v>134640</v>
      </c>
      <c r="O13" s="130">
        <v>111690</v>
      </c>
      <c r="P13" s="130">
        <v>69870</v>
      </c>
      <c r="Q13" s="130">
        <v>57120</v>
      </c>
      <c r="R13" s="130">
        <v>33150</v>
      </c>
      <c r="S13" s="130">
        <v>0</v>
      </c>
      <c r="T13" s="130">
        <v>0</v>
      </c>
      <c r="U13" s="130">
        <v>0</v>
      </c>
      <c r="V13" s="130">
        <v>0</v>
      </c>
      <c r="W13" s="130">
        <v>0</v>
      </c>
      <c r="X13" s="130">
        <v>30600</v>
      </c>
      <c r="Y13" s="130">
        <v>0</v>
      </c>
      <c r="Z13" s="130">
        <v>0</v>
      </c>
      <c r="AA13" s="130">
        <v>0</v>
      </c>
      <c r="AB13" s="130">
        <v>0</v>
      </c>
      <c r="AC13" s="130">
        <v>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25">
      <c r="A14" s="130" t="s">
        <v>3308</v>
      </c>
      <c r="B14" s="130">
        <v>0</v>
      </c>
      <c r="C14" s="130">
        <v>0</v>
      </c>
      <c r="D14" s="130">
        <v>0</v>
      </c>
      <c r="E14" s="130">
        <v>0</v>
      </c>
      <c r="F14" s="130">
        <v>0</v>
      </c>
      <c r="G14" s="130">
        <v>0</v>
      </c>
      <c r="H14" s="130">
        <v>0</v>
      </c>
      <c r="I14" s="130">
        <v>0</v>
      </c>
      <c r="J14" s="130">
        <v>0</v>
      </c>
      <c r="K14" s="130">
        <v>0</v>
      </c>
      <c r="L14" s="130">
        <v>616621</v>
      </c>
      <c r="M14" s="130">
        <v>381205</v>
      </c>
      <c r="N14" s="130">
        <v>408193</v>
      </c>
      <c r="O14" s="130">
        <v>994992</v>
      </c>
      <c r="P14" s="130">
        <v>725121</v>
      </c>
      <c r="Q14" s="130">
        <v>618577</v>
      </c>
      <c r="R14" s="130">
        <v>640198</v>
      </c>
      <c r="S14" s="130">
        <v>1367694</v>
      </c>
      <c r="T14" s="130">
        <v>854832</v>
      </c>
      <c r="U14" s="130">
        <v>596498</v>
      </c>
      <c r="V14" s="130">
        <v>785664</v>
      </c>
      <c r="W14" s="130">
        <v>841116</v>
      </c>
      <c r="X14" s="130">
        <v>1425108.67</v>
      </c>
      <c r="Y14" s="130">
        <v>1590986</v>
      </c>
      <c r="Z14" s="130">
        <v>464591</v>
      </c>
      <c r="AA14" s="130">
        <v>873317</v>
      </c>
      <c r="AB14" s="130">
        <v>131759.47</v>
      </c>
      <c r="AC14" s="130">
        <v>144452</v>
      </c>
      <c r="AD14" s="130">
        <v>132644</v>
      </c>
      <c r="AE14" s="130">
        <v>140947</v>
      </c>
      <c r="AF14" s="130">
        <v>8532.8799999999992</v>
      </c>
      <c r="AG14" s="130">
        <v>149695</v>
      </c>
      <c r="AH14" s="130">
        <v>39995</v>
      </c>
      <c r="AI14" s="130">
        <v>663948</v>
      </c>
      <c r="AJ14" s="130">
        <v>247007.2</v>
      </c>
      <c r="AK14" s="130">
        <v>299235</v>
      </c>
      <c r="AL14" s="130">
        <v>160012</v>
      </c>
      <c r="AM14" s="130">
        <v>260136</v>
      </c>
      <c r="AN14" s="130">
        <v>146802.51999999999</v>
      </c>
      <c r="AO14" s="130">
        <v>156880</v>
      </c>
      <c r="AP14" s="130">
        <v>40097</v>
      </c>
      <c r="AQ14" s="130">
        <v>207285</v>
      </c>
      <c r="AR14" s="130">
        <v>749768.46</v>
      </c>
      <c r="AS14" s="130">
        <v>1175332</v>
      </c>
      <c r="AT14" s="130">
        <v>339777</v>
      </c>
      <c r="AU14" s="130">
        <v>282952</v>
      </c>
      <c r="AV14" s="130">
        <v>118708.51</v>
      </c>
      <c r="AW14" s="130">
        <v>205662</v>
      </c>
      <c r="AX14" s="130">
        <v>133334</v>
      </c>
      <c r="AY14" s="130">
        <v>0</v>
      </c>
      <c r="AZ14" s="130">
        <v>0</v>
      </c>
      <c r="BA14" s="130">
        <v>0</v>
      </c>
      <c r="BB14" s="130">
        <v>0</v>
      </c>
      <c r="BC14" s="130">
        <v>0</v>
      </c>
      <c r="BD14"/>
      <c r="BE14"/>
      <c r="BF14"/>
      <c r="BG14"/>
      <c r="BH14"/>
      <c r="BI14"/>
      <c r="BJ14"/>
      <c r="BK14"/>
      <c r="BL14"/>
      <c r="BM14"/>
      <c r="BN14"/>
      <c r="BO14"/>
      <c r="BP14"/>
      <c r="BQ14"/>
      <c r="BR14"/>
      <c r="BS14"/>
      <c r="BT14"/>
    </row>
    <row r="15" spans="1:72" x14ac:dyDescent="0.25">
      <c r="A15" s="130" t="s">
        <v>2365</v>
      </c>
      <c r="B15" s="130">
        <v>0</v>
      </c>
      <c r="C15" s="130">
        <v>0</v>
      </c>
      <c r="D15" s="130">
        <v>0</v>
      </c>
      <c r="E15" s="130">
        <v>0</v>
      </c>
      <c r="F15" s="130">
        <v>0</v>
      </c>
      <c r="G15" s="130">
        <v>0</v>
      </c>
      <c r="H15" s="130">
        <v>0</v>
      </c>
      <c r="I15" s="130">
        <v>0</v>
      </c>
      <c r="J15" s="130">
        <v>0</v>
      </c>
      <c r="K15" s="130">
        <v>0</v>
      </c>
      <c r="L15" s="130">
        <v>616621</v>
      </c>
      <c r="M15" s="130">
        <v>381205</v>
      </c>
      <c r="N15" s="130">
        <v>408193</v>
      </c>
      <c r="O15" s="130">
        <v>994992</v>
      </c>
      <c r="P15" s="130">
        <v>725121</v>
      </c>
      <c r="Q15" s="130">
        <v>618577</v>
      </c>
      <c r="R15" s="130">
        <v>640198</v>
      </c>
      <c r="S15" s="130">
        <v>1367694</v>
      </c>
      <c r="T15" s="130">
        <v>854832</v>
      </c>
      <c r="U15" s="130">
        <v>596498</v>
      </c>
      <c r="V15" s="130">
        <v>785664</v>
      </c>
      <c r="W15" s="130">
        <v>841116</v>
      </c>
      <c r="X15" s="130">
        <v>1425108.67</v>
      </c>
      <c r="Y15" s="130">
        <v>1590986</v>
      </c>
      <c r="Z15" s="130">
        <v>464591</v>
      </c>
      <c r="AA15" s="130">
        <v>873317</v>
      </c>
      <c r="AB15" s="130">
        <v>131759.47</v>
      </c>
      <c r="AC15" s="130">
        <v>144452</v>
      </c>
      <c r="AD15" s="130">
        <v>132644</v>
      </c>
      <c r="AE15" s="130">
        <v>140947</v>
      </c>
      <c r="AF15" s="130">
        <v>8532.8799999999992</v>
      </c>
      <c r="AG15" s="130">
        <v>149695</v>
      </c>
      <c r="AH15" s="130">
        <v>39995</v>
      </c>
      <c r="AI15" s="130">
        <v>663948</v>
      </c>
      <c r="AJ15" s="130">
        <v>247007.2</v>
      </c>
      <c r="AK15" s="130">
        <v>299235</v>
      </c>
      <c r="AL15" s="130">
        <v>160012</v>
      </c>
      <c r="AM15" s="130">
        <v>260136</v>
      </c>
      <c r="AN15" s="130">
        <v>146802.51999999999</v>
      </c>
      <c r="AO15" s="130">
        <v>156880</v>
      </c>
      <c r="AP15" s="130">
        <v>40097</v>
      </c>
      <c r="AQ15" s="130">
        <v>207285</v>
      </c>
      <c r="AR15" s="130">
        <v>749768.46</v>
      </c>
      <c r="AS15" s="130">
        <v>1175332</v>
      </c>
      <c r="AT15" s="130">
        <v>339777</v>
      </c>
      <c r="AU15" s="130">
        <v>282952</v>
      </c>
      <c r="AV15" s="130">
        <v>118708.51</v>
      </c>
      <c r="AW15" s="130">
        <v>205662</v>
      </c>
      <c r="AX15" s="130">
        <v>133334</v>
      </c>
      <c r="AY15" s="130">
        <v>0</v>
      </c>
      <c r="AZ15" s="130">
        <v>0</v>
      </c>
      <c r="BA15" s="130">
        <v>0</v>
      </c>
      <c r="BB15" s="130">
        <v>0</v>
      </c>
      <c r="BC15" s="130">
        <v>0</v>
      </c>
      <c r="BD15"/>
      <c r="BE15"/>
      <c r="BF15"/>
      <c r="BG15"/>
      <c r="BH15"/>
      <c r="BI15"/>
      <c r="BJ15"/>
      <c r="BK15"/>
      <c r="BL15"/>
      <c r="BM15"/>
      <c r="BN15"/>
      <c r="BO15"/>
      <c r="BP15"/>
      <c r="BQ15"/>
      <c r="BR15"/>
      <c r="BS15"/>
      <c r="BT15"/>
    </row>
    <row r="16" spans="1:72" x14ac:dyDescent="0.25">
      <c r="A16" s="130" t="s">
        <v>790</v>
      </c>
      <c r="B16" s="130">
        <v>42565975</v>
      </c>
      <c r="C16" s="130">
        <v>39194542</v>
      </c>
      <c r="D16" s="130">
        <v>38546197</v>
      </c>
      <c r="E16" s="130">
        <v>37758390</v>
      </c>
      <c r="F16" s="130">
        <v>34695744</v>
      </c>
      <c r="G16" s="130">
        <v>35719609</v>
      </c>
      <c r="H16" s="130">
        <v>36873414</v>
      </c>
      <c r="I16" s="130">
        <v>36950766</v>
      </c>
      <c r="J16" s="130">
        <v>37125714</v>
      </c>
      <c r="K16" s="130">
        <v>36859224</v>
      </c>
      <c r="L16" s="130">
        <v>38371250</v>
      </c>
      <c r="M16" s="130">
        <v>39995712</v>
      </c>
      <c r="N16" s="130">
        <v>39707722</v>
      </c>
      <c r="O16" s="130">
        <v>40690667</v>
      </c>
      <c r="P16" s="130">
        <v>43359928</v>
      </c>
      <c r="Q16" s="130">
        <v>42155317</v>
      </c>
      <c r="R16" s="130">
        <v>40417978</v>
      </c>
      <c r="S16" s="130">
        <v>39129576</v>
      </c>
      <c r="T16" s="130">
        <v>39626191</v>
      </c>
      <c r="U16" s="130">
        <v>37248080</v>
      </c>
      <c r="V16" s="130">
        <v>34976601</v>
      </c>
      <c r="W16" s="130">
        <v>33062536</v>
      </c>
      <c r="X16" s="130">
        <v>35180216.25</v>
      </c>
      <c r="Y16" s="130">
        <v>35032449</v>
      </c>
      <c r="Z16" s="130">
        <v>33169349</v>
      </c>
      <c r="AA16" s="130">
        <v>34133354</v>
      </c>
      <c r="AB16" s="130">
        <v>37517574.729999997</v>
      </c>
      <c r="AC16" s="130">
        <v>35809097</v>
      </c>
      <c r="AD16" s="130">
        <v>33884960</v>
      </c>
      <c r="AE16" s="130">
        <v>34463889</v>
      </c>
      <c r="AF16" s="130">
        <v>36917346.43</v>
      </c>
      <c r="AG16" s="130">
        <v>36181065</v>
      </c>
      <c r="AH16" s="130">
        <v>34637462</v>
      </c>
      <c r="AI16" s="130">
        <v>33546713</v>
      </c>
      <c r="AJ16" s="130">
        <v>33290478.539999999</v>
      </c>
      <c r="AK16" s="130">
        <v>29319918</v>
      </c>
      <c r="AL16" s="130">
        <v>29342539</v>
      </c>
      <c r="AM16" s="130">
        <v>27490838</v>
      </c>
      <c r="AN16" s="130">
        <v>26131954.5</v>
      </c>
      <c r="AO16" s="130">
        <v>25389074</v>
      </c>
      <c r="AP16" s="130">
        <v>22986007</v>
      </c>
      <c r="AQ16" s="130">
        <v>21780915</v>
      </c>
      <c r="AR16" s="130">
        <v>21383155.48</v>
      </c>
      <c r="AS16" s="130">
        <v>16840348</v>
      </c>
      <c r="AT16" s="130">
        <v>16787056</v>
      </c>
      <c r="AU16" s="130">
        <v>15228573</v>
      </c>
      <c r="AV16" s="130">
        <v>16008231.52</v>
      </c>
      <c r="AW16" s="130">
        <v>17477334</v>
      </c>
      <c r="AX16" s="130">
        <v>16294265</v>
      </c>
      <c r="AY16" s="130">
        <v>16696822</v>
      </c>
      <c r="AZ16" s="130">
        <v>19228747</v>
      </c>
      <c r="BA16" s="130">
        <v>19693344</v>
      </c>
      <c r="BB16" s="130">
        <v>15233738</v>
      </c>
      <c r="BC16" s="130">
        <v>14218102</v>
      </c>
      <c r="BD16"/>
      <c r="BE16"/>
      <c r="BF16"/>
      <c r="BG16"/>
      <c r="BH16"/>
      <c r="BI16"/>
      <c r="BJ16"/>
      <c r="BK16"/>
      <c r="BL16"/>
      <c r="BM16"/>
      <c r="BN16"/>
      <c r="BO16"/>
      <c r="BP16"/>
      <c r="BQ16"/>
      <c r="BR16"/>
      <c r="BS16"/>
      <c r="BT16"/>
    </row>
    <row r="17" spans="1:72" x14ac:dyDescent="0.25">
      <c r="A17" s="130" t="s">
        <v>2368</v>
      </c>
      <c r="B17" s="130">
        <v>445363</v>
      </c>
      <c r="C17" s="130">
        <v>683332</v>
      </c>
      <c r="D17" s="130">
        <v>1408438</v>
      </c>
      <c r="E17" s="130">
        <v>499705</v>
      </c>
      <c r="F17" s="130">
        <v>1590857</v>
      </c>
      <c r="G17" s="130">
        <v>630820</v>
      </c>
      <c r="H17" s="130">
        <v>1950245</v>
      </c>
      <c r="I17" s="130">
        <v>1818455</v>
      </c>
      <c r="J17" s="130">
        <v>1616213</v>
      </c>
      <c r="K17" s="130">
        <v>1138577</v>
      </c>
      <c r="L17" s="130">
        <v>0</v>
      </c>
      <c r="M17" s="130">
        <v>0</v>
      </c>
      <c r="N17" s="130">
        <v>0</v>
      </c>
      <c r="O17" s="130">
        <v>0</v>
      </c>
      <c r="P17" s="130">
        <v>0</v>
      </c>
      <c r="Q17" s="130">
        <v>0</v>
      </c>
      <c r="R17" s="130">
        <v>0</v>
      </c>
      <c r="S17" s="130">
        <v>0</v>
      </c>
      <c r="T17" s="130">
        <v>0</v>
      </c>
      <c r="U17" s="130">
        <v>0</v>
      </c>
      <c r="V17" s="130">
        <v>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0</v>
      </c>
      <c r="AN17" s="130">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c r="BE17"/>
      <c r="BF17"/>
      <c r="BG17"/>
      <c r="BH17"/>
      <c r="BI17"/>
      <c r="BJ17"/>
      <c r="BK17"/>
      <c r="BL17"/>
      <c r="BM17"/>
      <c r="BN17"/>
      <c r="BO17"/>
      <c r="BP17"/>
      <c r="BQ17"/>
      <c r="BR17"/>
      <c r="BS17"/>
      <c r="BT17"/>
    </row>
    <row r="18" spans="1:72" x14ac:dyDescent="0.25">
      <c r="A18" s="130" t="s">
        <v>3284</v>
      </c>
      <c r="B18" s="130">
        <v>0</v>
      </c>
      <c r="C18" s="130">
        <v>0</v>
      </c>
      <c r="D18" s="130">
        <v>0</v>
      </c>
      <c r="E18" s="130">
        <v>0</v>
      </c>
      <c r="F18" s="130">
        <v>0</v>
      </c>
      <c r="G18" s="130">
        <v>0</v>
      </c>
      <c r="H18" s="130">
        <v>0</v>
      </c>
      <c r="I18" s="130">
        <v>0</v>
      </c>
      <c r="J18" s="130">
        <v>0</v>
      </c>
      <c r="K18" s="130">
        <v>0</v>
      </c>
      <c r="L18" s="130">
        <v>0</v>
      </c>
      <c r="M18" s="130">
        <v>0</v>
      </c>
      <c r="N18" s="130">
        <v>0</v>
      </c>
      <c r="O18" s="130">
        <v>0</v>
      </c>
      <c r="P18" s="130">
        <v>0</v>
      </c>
      <c r="Q18" s="130">
        <v>0</v>
      </c>
      <c r="R18" s="130">
        <v>0</v>
      </c>
      <c r="S18" s="130">
        <v>0</v>
      </c>
      <c r="T18" s="130">
        <v>0</v>
      </c>
      <c r="U18" s="130">
        <v>0</v>
      </c>
      <c r="V18" s="130">
        <v>0</v>
      </c>
      <c r="W18" s="130">
        <v>0</v>
      </c>
      <c r="X18" s="130">
        <v>387619.14</v>
      </c>
      <c r="Y18" s="130">
        <v>342437</v>
      </c>
      <c r="Z18" s="130">
        <v>342384</v>
      </c>
      <c r="AA18" s="130">
        <v>333730</v>
      </c>
      <c r="AB18" s="130">
        <v>463727.28</v>
      </c>
      <c r="AC18" s="130">
        <v>271614</v>
      </c>
      <c r="AD18" s="130">
        <v>202515</v>
      </c>
      <c r="AE18" s="130">
        <v>288888</v>
      </c>
      <c r="AF18" s="130">
        <v>360128.16</v>
      </c>
      <c r="AG18" s="130">
        <v>351868</v>
      </c>
      <c r="AH18" s="130">
        <v>377882</v>
      </c>
      <c r="AI18" s="130">
        <v>337155</v>
      </c>
      <c r="AJ18" s="130">
        <v>461043.1</v>
      </c>
      <c r="AK18" s="130">
        <v>616889</v>
      </c>
      <c r="AL18" s="130">
        <v>596458</v>
      </c>
      <c r="AM18" s="130">
        <v>639375</v>
      </c>
      <c r="AN18" s="130">
        <v>664015.22</v>
      </c>
      <c r="AO18" s="130">
        <v>535949</v>
      </c>
      <c r="AP18" s="130">
        <v>517225</v>
      </c>
      <c r="AQ18" s="130">
        <v>594506</v>
      </c>
      <c r="AR18" s="130">
        <v>538929.72</v>
      </c>
      <c r="AS18" s="130">
        <v>160827</v>
      </c>
      <c r="AT18" s="130">
        <v>184711</v>
      </c>
      <c r="AU18" s="130">
        <v>168245</v>
      </c>
      <c r="AV18" s="130">
        <v>153815.15</v>
      </c>
      <c r="AW18" s="130">
        <v>146544</v>
      </c>
      <c r="AX18" s="130">
        <v>154731</v>
      </c>
      <c r="AY18" s="130">
        <v>0</v>
      </c>
      <c r="AZ18" s="130">
        <v>0</v>
      </c>
      <c r="BA18" s="130">
        <v>0</v>
      </c>
      <c r="BB18" s="130">
        <v>0</v>
      </c>
      <c r="BC18" s="130">
        <v>0</v>
      </c>
      <c r="BD18"/>
      <c r="BE18"/>
      <c r="BF18"/>
      <c r="BG18"/>
      <c r="BH18"/>
      <c r="BI18"/>
      <c r="BJ18"/>
      <c r="BK18"/>
      <c r="BL18"/>
      <c r="BM18"/>
      <c r="BN18"/>
      <c r="BO18"/>
      <c r="BP18"/>
      <c r="BQ18"/>
      <c r="BR18"/>
      <c r="BS18"/>
      <c r="BT18"/>
    </row>
    <row r="19" spans="1:72" x14ac:dyDescent="0.25">
      <c r="A19" s="130" t="s">
        <v>3285</v>
      </c>
      <c r="B19" s="130">
        <v>0</v>
      </c>
      <c r="C19" s="130">
        <v>0</v>
      </c>
      <c r="D19" s="130">
        <v>0</v>
      </c>
      <c r="E19" s="130">
        <v>0</v>
      </c>
      <c r="F19" s="130">
        <v>0</v>
      </c>
      <c r="G19" s="130">
        <v>0</v>
      </c>
      <c r="H19" s="130">
        <v>0</v>
      </c>
      <c r="I19" s="130">
        <v>0</v>
      </c>
      <c r="J19" s="130">
        <v>0</v>
      </c>
      <c r="K19" s="130">
        <v>0</v>
      </c>
      <c r="L19" s="130">
        <v>0</v>
      </c>
      <c r="M19" s="130">
        <v>0</v>
      </c>
      <c r="N19" s="130">
        <v>0</v>
      </c>
      <c r="O19" s="130">
        <v>0</v>
      </c>
      <c r="P19" s="130">
        <v>0</v>
      </c>
      <c r="Q19" s="130">
        <v>0</v>
      </c>
      <c r="R19" s="130">
        <v>0</v>
      </c>
      <c r="S19" s="130">
        <v>0</v>
      </c>
      <c r="T19" s="130">
        <v>0</v>
      </c>
      <c r="U19" s="130">
        <v>0</v>
      </c>
      <c r="V19" s="130">
        <v>0</v>
      </c>
      <c r="W19" s="130">
        <v>0</v>
      </c>
      <c r="X19" s="130">
        <v>387619.14</v>
      </c>
      <c r="Y19" s="130">
        <v>342437</v>
      </c>
      <c r="Z19" s="130">
        <v>342384</v>
      </c>
      <c r="AA19" s="130">
        <v>333730</v>
      </c>
      <c r="AB19" s="130">
        <v>463727.28</v>
      </c>
      <c r="AC19" s="130">
        <v>271614</v>
      </c>
      <c r="AD19" s="130">
        <v>202515</v>
      </c>
      <c r="AE19" s="130">
        <v>288888</v>
      </c>
      <c r="AF19" s="130">
        <v>360128.16</v>
      </c>
      <c r="AG19" s="130">
        <v>351868</v>
      </c>
      <c r="AH19" s="130">
        <v>377882</v>
      </c>
      <c r="AI19" s="130">
        <v>337155</v>
      </c>
      <c r="AJ19" s="130">
        <v>461043.1</v>
      </c>
      <c r="AK19" s="130">
        <v>616889</v>
      </c>
      <c r="AL19" s="130">
        <v>596458</v>
      </c>
      <c r="AM19" s="130">
        <v>639375</v>
      </c>
      <c r="AN19" s="130">
        <v>664015.22</v>
      </c>
      <c r="AO19" s="130">
        <v>535949</v>
      </c>
      <c r="AP19" s="130">
        <v>517225</v>
      </c>
      <c r="AQ19" s="130">
        <v>594506</v>
      </c>
      <c r="AR19" s="130">
        <v>538929.72</v>
      </c>
      <c r="AS19" s="130">
        <v>160827</v>
      </c>
      <c r="AT19" s="130">
        <v>184711</v>
      </c>
      <c r="AU19" s="130">
        <v>168245</v>
      </c>
      <c r="AV19" s="130">
        <v>153815.15</v>
      </c>
      <c r="AW19" s="130">
        <v>146544</v>
      </c>
      <c r="AX19" s="130">
        <v>154731</v>
      </c>
      <c r="AY19" s="130">
        <v>0</v>
      </c>
      <c r="AZ19" s="130">
        <v>0</v>
      </c>
      <c r="BA19" s="130">
        <v>0</v>
      </c>
      <c r="BB19" s="130">
        <v>0</v>
      </c>
      <c r="BC19" s="130">
        <v>0</v>
      </c>
      <c r="BD19"/>
      <c r="BE19"/>
      <c r="BF19"/>
      <c r="BG19"/>
      <c r="BH19"/>
      <c r="BI19"/>
      <c r="BJ19"/>
      <c r="BK19"/>
      <c r="BL19"/>
      <c r="BM19"/>
      <c r="BN19"/>
      <c r="BO19"/>
      <c r="BP19"/>
      <c r="BQ19"/>
      <c r="BR19"/>
      <c r="BS19"/>
      <c r="BT19"/>
    </row>
    <row r="20" spans="1:72" x14ac:dyDescent="0.25">
      <c r="A20" s="130" t="s">
        <v>3309</v>
      </c>
      <c r="B20" s="130">
        <v>6956</v>
      </c>
      <c r="C20" s="130">
        <v>6781</v>
      </c>
      <c r="D20" s="130">
        <v>6463</v>
      </c>
      <c r="E20" s="130">
        <v>7201</v>
      </c>
      <c r="F20" s="130">
        <v>6863</v>
      </c>
      <c r="G20" s="130">
        <v>54871</v>
      </c>
      <c r="H20" s="130">
        <v>54981</v>
      </c>
      <c r="I20" s="130">
        <v>153684</v>
      </c>
      <c r="J20" s="130">
        <v>175163</v>
      </c>
      <c r="K20" s="130">
        <v>208606</v>
      </c>
      <c r="L20" s="130">
        <v>489926</v>
      </c>
      <c r="M20" s="130">
        <v>522754</v>
      </c>
      <c r="N20" s="130">
        <v>33697</v>
      </c>
      <c r="O20" s="130">
        <v>25599</v>
      </c>
      <c r="P20" s="130">
        <v>33941</v>
      </c>
      <c r="Q20" s="130">
        <v>47857</v>
      </c>
      <c r="R20" s="130">
        <v>464892</v>
      </c>
      <c r="S20" s="130">
        <v>970855</v>
      </c>
      <c r="T20" s="130">
        <v>1032461</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s="130">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c r="BE20"/>
      <c r="BF20"/>
      <c r="BG20"/>
      <c r="BH20"/>
      <c r="BI20"/>
      <c r="BJ20"/>
      <c r="BK20"/>
      <c r="BL20"/>
      <c r="BM20"/>
      <c r="BN20"/>
      <c r="BO20"/>
      <c r="BP20"/>
      <c r="BQ20"/>
      <c r="BR20"/>
      <c r="BS20"/>
      <c r="BT20"/>
    </row>
    <row r="21" spans="1:72" x14ac:dyDescent="0.25">
      <c r="A21" s="130" t="s">
        <v>2369</v>
      </c>
      <c r="B21" s="130">
        <v>756480</v>
      </c>
      <c r="C21" s="130">
        <v>726544</v>
      </c>
      <c r="D21" s="130">
        <v>888550</v>
      </c>
      <c r="E21" s="130">
        <v>1054193</v>
      </c>
      <c r="F21" s="130">
        <v>682063</v>
      </c>
      <c r="G21" s="130">
        <v>740169</v>
      </c>
      <c r="H21" s="130">
        <v>976981</v>
      </c>
      <c r="I21" s="130">
        <v>1118542</v>
      </c>
      <c r="J21" s="130">
        <v>1125597</v>
      </c>
      <c r="K21" s="130">
        <v>1146936</v>
      </c>
      <c r="L21" s="130">
        <v>1768512</v>
      </c>
      <c r="M21" s="130">
        <v>1396033</v>
      </c>
      <c r="N21" s="130">
        <v>1463514</v>
      </c>
      <c r="O21" s="130">
        <v>1497829</v>
      </c>
      <c r="P21" s="130">
        <v>1335393</v>
      </c>
      <c r="Q21" s="130">
        <v>1292740</v>
      </c>
      <c r="R21" s="130">
        <v>1030969</v>
      </c>
      <c r="S21" s="130">
        <v>978908</v>
      </c>
      <c r="T21" s="130">
        <v>1176674</v>
      </c>
      <c r="U21" s="130">
        <v>1206910</v>
      </c>
      <c r="V21" s="130">
        <v>1219430</v>
      </c>
      <c r="W21" s="130">
        <v>1294111</v>
      </c>
      <c r="X21" s="130">
        <v>1237303.06</v>
      </c>
      <c r="Y21" s="130">
        <v>1494056</v>
      </c>
      <c r="Z21" s="130">
        <v>1492818</v>
      </c>
      <c r="AA21" s="130">
        <v>1404198</v>
      </c>
      <c r="AB21" s="130">
        <v>1186555.58</v>
      </c>
      <c r="AC21" s="130">
        <v>959628</v>
      </c>
      <c r="AD21" s="130">
        <v>1140816</v>
      </c>
      <c r="AE21" s="130">
        <v>1241907</v>
      </c>
      <c r="AF21" s="130">
        <v>1092548.58</v>
      </c>
      <c r="AG21" s="130">
        <v>1138857</v>
      </c>
      <c r="AH21" s="130">
        <v>1198251</v>
      </c>
      <c r="AI21" s="130">
        <v>1179388</v>
      </c>
      <c r="AJ21" s="130">
        <v>1008243.57</v>
      </c>
      <c r="AK21" s="130">
        <v>1081573</v>
      </c>
      <c r="AL21" s="130">
        <v>1039328</v>
      </c>
      <c r="AM21" s="130">
        <v>940776</v>
      </c>
      <c r="AN21" s="130">
        <v>924281.81</v>
      </c>
      <c r="AO21" s="130">
        <v>1019765</v>
      </c>
      <c r="AP21" s="130">
        <v>1136005</v>
      </c>
      <c r="AQ21" s="130">
        <v>1087903</v>
      </c>
      <c r="AR21" s="130">
        <v>1074019.1599999999</v>
      </c>
      <c r="AS21" s="130">
        <v>376587</v>
      </c>
      <c r="AT21" s="130">
        <v>322552</v>
      </c>
      <c r="AU21" s="130">
        <v>469003</v>
      </c>
      <c r="AV21" s="130">
        <v>707176.29</v>
      </c>
      <c r="AW21" s="130">
        <v>327964</v>
      </c>
      <c r="AX21" s="130">
        <v>331503</v>
      </c>
      <c r="AY21" s="130">
        <v>756023</v>
      </c>
      <c r="AZ21" s="130">
        <v>910650</v>
      </c>
      <c r="BA21" s="130">
        <v>890898</v>
      </c>
      <c r="BB21" s="130">
        <v>904654</v>
      </c>
      <c r="BC21" s="130">
        <v>1078669</v>
      </c>
      <c r="BD21"/>
      <c r="BE21"/>
      <c r="BF21"/>
      <c r="BG21"/>
      <c r="BH21"/>
      <c r="BI21"/>
      <c r="BJ21"/>
      <c r="BK21"/>
      <c r="BL21"/>
      <c r="BM21"/>
      <c r="BN21"/>
      <c r="BO21"/>
      <c r="BP21"/>
      <c r="BQ21"/>
      <c r="BR21"/>
      <c r="BS21"/>
      <c r="BT21"/>
    </row>
    <row r="22" spans="1:72" x14ac:dyDescent="0.25">
      <c r="A22" s="130" t="s">
        <v>3286</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0</v>
      </c>
      <c r="U22" s="130">
        <v>0</v>
      </c>
      <c r="V22" s="130">
        <v>0</v>
      </c>
      <c r="W22" s="130">
        <v>0</v>
      </c>
      <c r="X22" s="130">
        <v>200487.97</v>
      </c>
      <c r="Y22" s="130">
        <v>176172</v>
      </c>
      <c r="Z22" s="130">
        <v>282270</v>
      </c>
      <c r="AA22" s="130">
        <v>263936</v>
      </c>
      <c r="AB22" s="130">
        <v>264910.2</v>
      </c>
      <c r="AC22" s="130">
        <v>148408</v>
      </c>
      <c r="AD22" s="130">
        <v>227653</v>
      </c>
      <c r="AE22" s="130">
        <v>163062</v>
      </c>
      <c r="AF22" s="130">
        <v>210550.14</v>
      </c>
      <c r="AG22" s="130">
        <v>122716</v>
      </c>
      <c r="AH22" s="130">
        <v>173393</v>
      </c>
      <c r="AI22" s="130">
        <v>126593</v>
      </c>
      <c r="AJ22" s="130">
        <v>127239.88</v>
      </c>
      <c r="AK22" s="130">
        <v>108955</v>
      </c>
      <c r="AL22" s="130">
        <v>80654</v>
      </c>
      <c r="AM22" s="130">
        <v>77987</v>
      </c>
      <c r="AN22" s="130">
        <v>106600.9</v>
      </c>
      <c r="AO22" s="130">
        <v>697232</v>
      </c>
      <c r="AP22" s="130">
        <v>824449</v>
      </c>
      <c r="AQ22" s="130">
        <v>855477</v>
      </c>
      <c r="AR22" s="130">
        <v>707574.8</v>
      </c>
      <c r="AS22" s="130">
        <v>173661</v>
      </c>
      <c r="AT22" s="130">
        <v>166791</v>
      </c>
      <c r="AU22" s="130">
        <v>200596</v>
      </c>
      <c r="AV22" s="130">
        <v>281472.56</v>
      </c>
      <c r="AW22" s="130">
        <v>157266</v>
      </c>
      <c r="AX22" s="130">
        <v>165373</v>
      </c>
      <c r="AY22" s="130">
        <v>0</v>
      </c>
      <c r="AZ22" s="130">
        <v>0</v>
      </c>
      <c r="BA22" s="130">
        <v>0</v>
      </c>
      <c r="BB22" s="130">
        <v>0</v>
      </c>
      <c r="BC22" s="130">
        <v>0</v>
      </c>
      <c r="BD22"/>
      <c r="BE22"/>
      <c r="BF22"/>
      <c r="BG22"/>
      <c r="BH22"/>
      <c r="BI22"/>
      <c r="BJ22"/>
      <c r="BK22"/>
      <c r="BL22"/>
      <c r="BM22"/>
      <c r="BN22"/>
      <c r="BO22"/>
      <c r="BP22"/>
      <c r="BQ22"/>
      <c r="BR22"/>
      <c r="BS22"/>
      <c r="BT22"/>
    </row>
    <row r="23" spans="1:72" x14ac:dyDescent="0.25">
      <c r="A23" s="130" t="s">
        <v>3310</v>
      </c>
      <c r="B23" s="130">
        <v>0</v>
      </c>
      <c r="C23" s="130">
        <v>0</v>
      </c>
      <c r="D23" s="130">
        <v>0</v>
      </c>
      <c r="E23" s="130">
        <v>0</v>
      </c>
      <c r="F23" s="130">
        <v>0</v>
      </c>
      <c r="G23" s="130">
        <v>0</v>
      </c>
      <c r="H23" s="130">
        <v>0</v>
      </c>
      <c r="I23" s="130">
        <v>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42631</v>
      </c>
      <c r="AP23" s="130">
        <v>38907</v>
      </c>
      <c r="AQ23" s="130">
        <v>33487</v>
      </c>
      <c r="AR23" s="130">
        <v>26444.34</v>
      </c>
      <c r="AS23" s="130">
        <v>36526</v>
      </c>
      <c r="AT23" s="130">
        <v>55778</v>
      </c>
      <c r="AU23" s="130">
        <v>180639</v>
      </c>
      <c r="AV23" s="130">
        <v>325304.69</v>
      </c>
      <c r="AW23" s="130">
        <v>62161</v>
      </c>
      <c r="AX23" s="130">
        <v>35907</v>
      </c>
      <c r="AY23" s="130">
        <v>0</v>
      </c>
      <c r="AZ23" s="130">
        <v>0</v>
      </c>
      <c r="BA23" s="130">
        <v>0</v>
      </c>
      <c r="BB23" s="130">
        <v>0</v>
      </c>
      <c r="BC23" s="130">
        <v>0</v>
      </c>
      <c r="BD23"/>
      <c r="BE23"/>
      <c r="BF23"/>
      <c r="BG23"/>
      <c r="BH23"/>
      <c r="BI23"/>
      <c r="BJ23"/>
      <c r="BK23"/>
      <c r="BL23"/>
      <c r="BM23"/>
      <c r="BN23"/>
      <c r="BO23"/>
      <c r="BP23"/>
      <c r="BQ23"/>
      <c r="BR23"/>
      <c r="BS23"/>
      <c r="BT23"/>
    </row>
    <row r="24" spans="1:72" x14ac:dyDescent="0.25">
      <c r="A24" s="130" t="s">
        <v>2370</v>
      </c>
      <c r="B24" s="130">
        <v>756480</v>
      </c>
      <c r="C24" s="130">
        <v>726544</v>
      </c>
      <c r="D24" s="130">
        <v>888550</v>
      </c>
      <c r="E24" s="130">
        <v>1054193</v>
      </c>
      <c r="F24" s="130">
        <v>682063</v>
      </c>
      <c r="G24" s="130">
        <v>740169</v>
      </c>
      <c r="H24" s="130">
        <v>976981</v>
      </c>
      <c r="I24" s="130">
        <v>1118542</v>
      </c>
      <c r="J24" s="130">
        <v>1125597</v>
      </c>
      <c r="K24" s="130">
        <v>1146936</v>
      </c>
      <c r="L24" s="130">
        <v>0</v>
      </c>
      <c r="M24" s="130">
        <v>0</v>
      </c>
      <c r="N24" s="130">
        <v>1463514</v>
      </c>
      <c r="O24" s="130">
        <v>0</v>
      </c>
      <c r="P24" s="130">
        <v>0</v>
      </c>
      <c r="Q24" s="130">
        <v>0</v>
      </c>
      <c r="R24" s="130">
        <v>1030969</v>
      </c>
      <c r="S24" s="130">
        <v>0</v>
      </c>
      <c r="T24" s="130">
        <v>0</v>
      </c>
      <c r="U24" s="130">
        <v>0</v>
      </c>
      <c r="V24" s="130">
        <v>0</v>
      </c>
      <c r="W24" s="130">
        <v>0</v>
      </c>
      <c r="X24" s="130">
        <v>1036815.09</v>
      </c>
      <c r="Y24" s="130">
        <v>1317884</v>
      </c>
      <c r="Z24" s="130">
        <v>1210548</v>
      </c>
      <c r="AA24" s="130">
        <v>1140262</v>
      </c>
      <c r="AB24" s="130">
        <v>921645.38</v>
      </c>
      <c r="AC24" s="130">
        <v>811220</v>
      </c>
      <c r="AD24" s="130">
        <v>913163</v>
      </c>
      <c r="AE24" s="130">
        <v>1078845</v>
      </c>
      <c r="AF24" s="130">
        <v>881998.44</v>
      </c>
      <c r="AG24" s="130">
        <v>1016141</v>
      </c>
      <c r="AH24" s="130">
        <v>1024858</v>
      </c>
      <c r="AI24" s="130">
        <v>1052795</v>
      </c>
      <c r="AJ24" s="130">
        <v>881003.69</v>
      </c>
      <c r="AK24" s="130">
        <v>972618</v>
      </c>
      <c r="AL24" s="130">
        <v>958674</v>
      </c>
      <c r="AM24" s="130">
        <v>862789</v>
      </c>
      <c r="AN24" s="130">
        <v>817680.91</v>
      </c>
      <c r="AO24" s="130">
        <v>279902</v>
      </c>
      <c r="AP24" s="130">
        <v>272649</v>
      </c>
      <c r="AQ24" s="130">
        <v>198939</v>
      </c>
      <c r="AR24" s="130">
        <v>340000.03</v>
      </c>
      <c r="AS24" s="130">
        <v>166400</v>
      </c>
      <c r="AT24" s="130">
        <v>99983</v>
      </c>
      <c r="AU24" s="130">
        <v>87768</v>
      </c>
      <c r="AV24" s="130">
        <v>100399.03999999999</v>
      </c>
      <c r="AW24" s="130">
        <v>108537</v>
      </c>
      <c r="AX24" s="130">
        <v>130223</v>
      </c>
      <c r="AY24" s="130">
        <v>0</v>
      </c>
      <c r="AZ24" s="130">
        <v>0</v>
      </c>
      <c r="BA24" s="130">
        <v>0</v>
      </c>
      <c r="BB24" s="130">
        <v>0</v>
      </c>
      <c r="BC24" s="130">
        <v>0</v>
      </c>
      <c r="BD24"/>
      <c r="BE24"/>
      <c r="BF24"/>
      <c r="BG24"/>
      <c r="BH24"/>
      <c r="BI24"/>
      <c r="BJ24"/>
      <c r="BK24"/>
      <c r="BL24"/>
      <c r="BM24"/>
      <c r="BN24"/>
      <c r="BO24"/>
      <c r="BP24"/>
      <c r="BQ24"/>
      <c r="BR24"/>
      <c r="BS24"/>
      <c r="BT24"/>
    </row>
    <row r="25" spans="1:72" x14ac:dyDescent="0.25">
      <c r="A25" s="130" t="s">
        <v>791</v>
      </c>
      <c r="B25" s="130">
        <v>66724198</v>
      </c>
      <c r="C25" s="130">
        <v>59262987</v>
      </c>
      <c r="D25" s="130">
        <v>60464537</v>
      </c>
      <c r="E25" s="130">
        <v>59535130</v>
      </c>
      <c r="F25" s="130">
        <v>56210618</v>
      </c>
      <c r="G25" s="130">
        <v>55226539</v>
      </c>
      <c r="H25" s="130">
        <v>59546783</v>
      </c>
      <c r="I25" s="130">
        <v>56455339</v>
      </c>
      <c r="J25" s="130">
        <v>56652326</v>
      </c>
      <c r="K25" s="130">
        <v>55078268</v>
      </c>
      <c r="L25" s="130">
        <v>59021027</v>
      </c>
      <c r="M25" s="130">
        <v>59060638</v>
      </c>
      <c r="N25" s="130">
        <v>58357253</v>
      </c>
      <c r="O25" s="130">
        <v>57824178</v>
      </c>
      <c r="P25" s="130">
        <v>62746566</v>
      </c>
      <c r="Q25" s="130">
        <v>63378848</v>
      </c>
      <c r="R25" s="130">
        <v>61274221</v>
      </c>
      <c r="S25" s="130">
        <v>59078603</v>
      </c>
      <c r="T25" s="130">
        <v>60078524</v>
      </c>
      <c r="U25" s="130">
        <v>57865467</v>
      </c>
      <c r="V25" s="130">
        <v>56608975</v>
      </c>
      <c r="W25" s="130">
        <v>51701824</v>
      </c>
      <c r="X25" s="130">
        <v>56854784.869999997</v>
      </c>
      <c r="Y25" s="130">
        <v>57818794</v>
      </c>
      <c r="Z25" s="130">
        <v>55870354</v>
      </c>
      <c r="AA25" s="130">
        <v>55626133</v>
      </c>
      <c r="AB25" s="130">
        <v>60863899.549999997</v>
      </c>
      <c r="AC25" s="130">
        <v>54099078</v>
      </c>
      <c r="AD25" s="130">
        <v>58608462</v>
      </c>
      <c r="AE25" s="130">
        <v>57883944</v>
      </c>
      <c r="AF25" s="130">
        <v>55544308.869999997</v>
      </c>
      <c r="AG25" s="130">
        <v>52433376</v>
      </c>
      <c r="AH25" s="130">
        <v>52627054</v>
      </c>
      <c r="AI25" s="130">
        <v>49896535</v>
      </c>
      <c r="AJ25" s="130">
        <v>48336627</v>
      </c>
      <c r="AK25" s="130">
        <v>44419881</v>
      </c>
      <c r="AL25" s="130">
        <v>44979203</v>
      </c>
      <c r="AM25" s="130">
        <v>41798767</v>
      </c>
      <c r="AN25" s="130">
        <v>39930365.869999997</v>
      </c>
      <c r="AO25" s="130">
        <v>39224784</v>
      </c>
      <c r="AP25" s="130">
        <v>37509675</v>
      </c>
      <c r="AQ25" s="130">
        <v>34931430</v>
      </c>
      <c r="AR25" s="130">
        <v>34001027.909999996</v>
      </c>
      <c r="AS25" s="130">
        <v>25696297</v>
      </c>
      <c r="AT25" s="130">
        <v>25010856</v>
      </c>
      <c r="AU25" s="130">
        <v>23268342</v>
      </c>
      <c r="AV25" s="130">
        <v>24217345.629999999</v>
      </c>
      <c r="AW25" s="130">
        <v>25310300</v>
      </c>
      <c r="AX25" s="130">
        <v>24321499</v>
      </c>
      <c r="AY25" s="130">
        <v>25667193</v>
      </c>
      <c r="AZ25" s="130">
        <v>28816067</v>
      </c>
      <c r="BA25" s="130">
        <v>28312037</v>
      </c>
      <c r="BB25" s="130">
        <v>23509304</v>
      </c>
      <c r="BC25" s="130">
        <v>21757743</v>
      </c>
      <c r="BD25"/>
      <c r="BE25"/>
      <c r="BF25"/>
      <c r="BG25"/>
      <c r="BH25"/>
      <c r="BI25"/>
      <c r="BJ25"/>
      <c r="BK25"/>
      <c r="BL25"/>
      <c r="BM25"/>
      <c r="BN25"/>
      <c r="BO25"/>
      <c r="BP25"/>
      <c r="BQ25"/>
      <c r="BR25"/>
      <c r="BS25"/>
      <c r="BT25"/>
    </row>
    <row r="26" spans="1:72" x14ac:dyDescent="0.25">
      <c r="A26" s="130" t="s">
        <v>2371</v>
      </c>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c r="BE26"/>
      <c r="BF26"/>
      <c r="BG26"/>
      <c r="BH26"/>
      <c r="BI26"/>
      <c r="BJ26"/>
      <c r="BK26"/>
      <c r="BL26"/>
      <c r="BM26"/>
      <c r="BN26"/>
      <c r="BO26"/>
      <c r="BP26"/>
      <c r="BQ26"/>
      <c r="BR26"/>
      <c r="BS26"/>
      <c r="BT26"/>
    </row>
    <row r="27" spans="1:72" x14ac:dyDescent="0.25">
      <c r="A27" s="130" t="s">
        <v>2628</v>
      </c>
      <c r="B27" s="130">
        <v>5017</v>
      </c>
      <c r="C27" s="130">
        <v>5017</v>
      </c>
      <c r="D27" s="130">
        <v>5017</v>
      </c>
      <c r="E27" s="130">
        <v>5006</v>
      </c>
      <c r="F27" s="130">
        <v>4996</v>
      </c>
      <c r="G27" s="130">
        <v>4379</v>
      </c>
      <c r="H27" s="130">
        <v>4367</v>
      </c>
      <c r="I27" s="130">
        <v>5181</v>
      </c>
      <c r="J27" s="130">
        <v>5167</v>
      </c>
      <c r="K27" s="130">
        <v>5161</v>
      </c>
      <c r="L27" s="130">
        <v>1107</v>
      </c>
      <c r="M27" s="130">
        <v>1107</v>
      </c>
      <c r="N27" s="130">
        <v>1107</v>
      </c>
      <c r="O27" s="130">
        <v>1107</v>
      </c>
      <c r="P27" s="130">
        <v>1467</v>
      </c>
      <c r="Q27" s="130">
        <v>1417</v>
      </c>
      <c r="R27" s="130">
        <v>1417</v>
      </c>
      <c r="S27" s="130">
        <v>1417</v>
      </c>
      <c r="T27" s="130">
        <v>1417</v>
      </c>
      <c r="U27" s="130">
        <v>1417</v>
      </c>
      <c r="V27" s="130">
        <v>1473</v>
      </c>
      <c r="W27" s="130">
        <v>8890</v>
      </c>
      <c r="X27" s="130">
        <v>9983.89</v>
      </c>
      <c r="Y27" s="130">
        <v>14803</v>
      </c>
      <c r="Z27" s="130">
        <v>17556</v>
      </c>
      <c r="AA27" s="130">
        <v>20084</v>
      </c>
      <c r="AB27" s="130">
        <v>43431.89</v>
      </c>
      <c r="AC27" s="130">
        <v>10417</v>
      </c>
      <c r="AD27" s="130">
        <v>10899</v>
      </c>
      <c r="AE27" s="130">
        <v>11058</v>
      </c>
      <c r="AF27" s="130">
        <v>11093.8</v>
      </c>
      <c r="AG27" s="130">
        <v>14654</v>
      </c>
      <c r="AH27" s="130">
        <v>13660</v>
      </c>
      <c r="AI27" s="130">
        <v>12825</v>
      </c>
      <c r="AJ27" s="130">
        <v>13649.29</v>
      </c>
      <c r="AK27" s="130">
        <v>12876</v>
      </c>
      <c r="AL27" s="130">
        <v>12531</v>
      </c>
      <c r="AM27" s="130">
        <v>12078</v>
      </c>
      <c r="AN27" s="130">
        <v>12024.28</v>
      </c>
      <c r="AO27" s="130">
        <v>12270</v>
      </c>
      <c r="AP27" s="130">
        <v>12211</v>
      </c>
      <c r="AQ27" s="130">
        <v>11795</v>
      </c>
      <c r="AR27" s="130">
        <v>11031.72</v>
      </c>
      <c r="AS27" s="130">
        <v>1057</v>
      </c>
      <c r="AT27" s="130">
        <v>990</v>
      </c>
      <c r="AU27" s="130">
        <v>990</v>
      </c>
      <c r="AV27" s="130">
        <v>989.8</v>
      </c>
      <c r="AW27" s="130">
        <v>990</v>
      </c>
      <c r="AX27" s="130">
        <v>730</v>
      </c>
      <c r="AY27" s="130">
        <v>0</v>
      </c>
      <c r="AZ27" s="130">
        <v>0</v>
      </c>
      <c r="BA27" s="130">
        <v>0</v>
      </c>
      <c r="BB27" s="130">
        <v>0</v>
      </c>
      <c r="BC27" s="130">
        <v>0</v>
      </c>
      <c r="BD27"/>
      <c r="BE27"/>
      <c r="BF27"/>
      <c r="BG27"/>
      <c r="BH27"/>
      <c r="BI27"/>
      <c r="BJ27"/>
      <c r="BK27"/>
      <c r="BL27"/>
      <c r="BM27"/>
      <c r="BN27"/>
      <c r="BO27"/>
      <c r="BP27"/>
      <c r="BQ27"/>
      <c r="BR27"/>
      <c r="BS27"/>
      <c r="BT27"/>
    </row>
    <row r="28" spans="1:72" x14ac:dyDescent="0.25">
      <c r="A28" s="130" t="s">
        <v>2372</v>
      </c>
      <c r="B28" s="130">
        <v>0</v>
      </c>
      <c r="C28" s="130">
        <v>0</v>
      </c>
      <c r="D28" s="130">
        <v>0</v>
      </c>
      <c r="E28" s="130">
        <v>0</v>
      </c>
      <c r="F28" s="130">
        <v>0</v>
      </c>
      <c r="G28" s="130">
        <v>0</v>
      </c>
      <c r="H28" s="130">
        <v>0</v>
      </c>
      <c r="I28" s="130">
        <v>0</v>
      </c>
      <c r="J28" s="130">
        <v>0</v>
      </c>
      <c r="K28" s="130">
        <v>0</v>
      </c>
      <c r="L28" s="130">
        <v>1504416</v>
      </c>
      <c r="M28" s="130">
        <v>1715755</v>
      </c>
      <c r="N28" s="130">
        <v>1357868</v>
      </c>
      <c r="O28" s="130">
        <v>2849874</v>
      </c>
      <c r="P28" s="130">
        <v>1866384</v>
      </c>
      <c r="Q28" s="130">
        <v>1619781</v>
      </c>
      <c r="R28" s="130">
        <v>0</v>
      </c>
      <c r="S28" s="130">
        <v>1960737</v>
      </c>
      <c r="T28" s="130">
        <v>1713481</v>
      </c>
      <c r="U28" s="130">
        <v>1462992</v>
      </c>
      <c r="V28" s="130">
        <v>1503296</v>
      </c>
      <c r="W28" s="130">
        <v>1184870</v>
      </c>
      <c r="X28" s="130">
        <v>1298966.25</v>
      </c>
      <c r="Y28" s="130">
        <v>789358</v>
      </c>
      <c r="Z28" s="130">
        <v>2105040</v>
      </c>
      <c r="AA28" s="130">
        <v>3476739</v>
      </c>
      <c r="AB28" s="130">
        <v>1208571.1000000001</v>
      </c>
      <c r="AC28" s="130">
        <v>428499</v>
      </c>
      <c r="AD28" s="130">
        <v>35653</v>
      </c>
      <c r="AE28" s="130">
        <v>34825</v>
      </c>
      <c r="AF28" s="130">
        <v>48275.5</v>
      </c>
      <c r="AG28" s="130">
        <v>442</v>
      </c>
      <c r="AH28" s="130">
        <v>93648</v>
      </c>
      <c r="AI28" s="130">
        <v>1110851</v>
      </c>
      <c r="AJ28" s="130">
        <v>97167.2</v>
      </c>
      <c r="AK28" s="130">
        <v>186377</v>
      </c>
      <c r="AL28" s="130">
        <v>203160</v>
      </c>
      <c r="AM28" s="130">
        <v>99828</v>
      </c>
      <c r="AN28" s="130">
        <v>76264.5</v>
      </c>
      <c r="AO28" s="130">
        <v>38248</v>
      </c>
      <c r="AP28" s="130">
        <v>198255</v>
      </c>
      <c r="AQ28" s="130">
        <v>594432</v>
      </c>
      <c r="AR28" s="130">
        <v>387308.3</v>
      </c>
      <c r="AS28" s="130">
        <v>243641</v>
      </c>
      <c r="AT28" s="130">
        <v>124963</v>
      </c>
      <c r="AU28" s="130">
        <v>312266</v>
      </c>
      <c r="AV28" s="130">
        <v>211286.39999999999</v>
      </c>
      <c r="AW28" s="130">
        <v>192886</v>
      </c>
      <c r="AX28" s="130">
        <v>144959</v>
      </c>
      <c r="AY28" s="130">
        <v>0</v>
      </c>
      <c r="AZ28" s="130">
        <v>0</v>
      </c>
      <c r="BA28" s="130">
        <v>0</v>
      </c>
      <c r="BB28" s="130">
        <v>0</v>
      </c>
      <c r="BC28" s="130">
        <v>0</v>
      </c>
      <c r="BD28"/>
      <c r="BE28"/>
      <c r="BF28"/>
      <c r="BG28"/>
      <c r="BH28"/>
      <c r="BI28"/>
      <c r="BJ28"/>
      <c r="BK28"/>
      <c r="BL28"/>
      <c r="BM28"/>
      <c r="BN28"/>
      <c r="BO28"/>
      <c r="BP28"/>
      <c r="BQ28"/>
      <c r="BR28"/>
      <c r="BS28"/>
      <c r="BT28"/>
    </row>
    <row r="29" spans="1:72" x14ac:dyDescent="0.25">
      <c r="A29" s="130" t="s">
        <v>2365</v>
      </c>
      <c r="B29" s="130">
        <v>0</v>
      </c>
      <c r="C29" s="130">
        <v>0</v>
      </c>
      <c r="D29" s="130">
        <v>0</v>
      </c>
      <c r="E29" s="130">
        <v>0</v>
      </c>
      <c r="F29" s="130">
        <v>0</v>
      </c>
      <c r="G29" s="130">
        <v>0</v>
      </c>
      <c r="H29" s="130">
        <v>0</v>
      </c>
      <c r="I29" s="130">
        <v>0</v>
      </c>
      <c r="J29" s="130">
        <v>0</v>
      </c>
      <c r="K29" s="130">
        <v>0</v>
      </c>
      <c r="L29" s="130">
        <v>1504416</v>
      </c>
      <c r="M29" s="130">
        <v>1715755</v>
      </c>
      <c r="N29" s="130">
        <v>1357868</v>
      </c>
      <c r="O29" s="130">
        <v>2849874</v>
      </c>
      <c r="P29" s="130">
        <v>1866384</v>
      </c>
      <c r="Q29" s="130">
        <v>1619781</v>
      </c>
      <c r="R29" s="130">
        <v>0</v>
      </c>
      <c r="S29" s="130">
        <v>1960737</v>
      </c>
      <c r="T29" s="130">
        <v>1713481</v>
      </c>
      <c r="U29" s="130">
        <v>1462992</v>
      </c>
      <c r="V29" s="130">
        <v>1503296</v>
      </c>
      <c r="W29" s="130">
        <v>1184870</v>
      </c>
      <c r="X29" s="130">
        <v>1298966.25</v>
      </c>
      <c r="Y29" s="130">
        <v>789358</v>
      </c>
      <c r="Z29" s="130">
        <v>2105040</v>
      </c>
      <c r="AA29" s="130">
        <v>3476739</v>
      </c>
      <c r="AB29" s="130">
        <v>1208571.1000000001</v>
      </c>
      <c r="AC29" s="130">
        <v>428499</v>
      </c>
      <c r="AD29" s="130">
        <v>35653</v>
      </c>
      <c r="AE29" s="130">
        <v>34825</v>
      </c>
      <c r="AF29" s="130">
        <v>48275.5</v>
      </c>
      <c r="AG29" s="130">
        <v>442</v>
      </c>
      <c r="AH29" s="130">
        <v>93648</v>
      </c>
      <c r="AI29" s="130">
        <v>1110851</v>
      </c>
      <c r="AJ29" s="130">
        <v>97167.2</v>
      </c>
      <c r="AK29" s="130">
        <v>186377</v>
      </c>
      <c r="AL29" s="130">
        <v>203160</v>
      </c>
      <c r="AM29" s="130">
        <v>99828</v>
      </c>
      <c r="AN29" s="130">
        <v>76264.5</v>
      </c>
      <c r="AO29" s="130">
        <v>38248</v>
      </c>
      <c r="AP29" s="130">
        <v>198255</v>
      </c>
      <c r="AQ29" s="130">
        <v>594432</v>
      </c>
      <c r="AR29" s="130">
        <v>387308.3</v>
      </c>
      <c r="AS29" s="130">
        <v>243641</v>
      </c>
      <c r="AT29" s="130">
        <v>124963</v>
      </c>
      <c r="AU29" s="130">
        <v>312266</v>
      </c>
      <c r="AV29" s="130">
        <v>211286.39999999999</v>
      </c>
      <c r="AW29" s="130">
        <v>192886</v>
      </c>
      <c r="AX29" s="130">
        <v>144959</v>
      </c>
      <c r="AY29" s="130">
        <v>0</v>
      </c>
      <c r="AZ29" s="130">
        <v>0</v>
      </c>
      <c r="BA29" s="130">
        <v>0</v>
      </c>
      <c r="BB29" s="130">
        <v>0</v>
      </c>
      <c r="BC29" s="130">
        <v>0</v>
      </c>
      <c r="BD29"/>
      <c r="BE29"/>
      <c r="BF29"/>
      <c r="BG29"/>
      <c r="BH29"/>
      <c r="BI29"/>
      <c r="BJ29"/>
      <c r="BK29"/>
      <c r="BL29"/>
      <c r="BM29"/>
      <c r="BN29"/>
      <c r="BO29"/>
      <c r="BP29"/>
      <c r="BQ29"/>
      <c r="BR29"/>
      <c r="BS29"/>
      <c r="BT29"/>
    </row>
    <row r="30" spans="1:72" x14ac:dyDescent="0.25">
      <c r="A30" s="130" t="s">
        <v>2377</v>
      </c>
      <c r="B30" s="130">
        <v>0</v>
      </c>
      <c r="C30" s="130">
        <v>0</v>
      </c>
      <c r="D30" s="130">
        <v>0</v>
      </c>
      <c r="E30" s="130">
        <v>12860855</v>
      </c>
      <c r="F30" s="130">
        <v>12276446</v>
      </c>
      <c r="G30" s="130">
        <v>12718759</v>
      </c>
      <c r="H30" s="130">
        <v>11505038</v>
      </c>
      <c r="I30" s="130">
        <v>10362576</v>
      </c>
      <c r="J30" s="130">
        <v>10419331</v>
      </c>
      <c r="K30" s="130">
        <v>10775318</v>
      </c>
      <c r="L30" s="130">
        <v>42071</v>
      </c>
      <c r="M30" s="130">
        <v>42961</v>
      </c>
      <c r="N30" s="130">
        <v>833200</v>
      </c>
      <c r="O30" s="130">
        <v>963418</v>
      </c>
      <c r="P30" s="130">
        <v>1012105</v>
      </c>
      <c r="Q30" s="130">
        <v>2396304</v>
      </c>
      <c r="R30" s="130">
        <v>3051317</v>
      </c>
      <c r="S30" s="130">
        <v>2614677</v>
      </c>
      <c r="T30" s="130">
        <v>2655007</v>
      </c>
      <c r="U30" s="130">
        <v>1990368</v>
      </c>
      <c r="V30" s="130">
        <v>28280</v>
      </c>
      <c r="W30" s="130">
        <v>29157</v>
      </c>
      <c r="X30" s="130">
        <v>33686.519999999997</v>
      </c>
      <c r="Y30" s="130">
        <v>34376</v>
      </c>
      <c r="Z30" s="130">
        <v>32055</v>
      </c>
      <c r="AA30" s="130">
        <v>30910</v>
      </c>
      <c r="AB30" s="130">
        <v>30592.38</v>
      </c>
      <c r="AC30" s="130">
        <v>39952</v>
      </c>
      <c r="AD30" s="130">
        <v>34386</v>
      </c>
      <c r="AE30" s="130">
        <v>33645</v>
      </c>
      <c r="AF30" s="130">
        <v>33919.43</v>
      </c>
      <c r="AG30" s="130">
        <v>35144</v>
      </c>
      <c r="AH30" s="130">
        <v>33817</v>
      </c>
      <c r="AI30" s="130">
        <v>32122</v>
      </c>
      <c r="AJ30" s="130">
        <v>32317.279999999999</v>
      </c>
      <c r="AK30" s="130">
        <v>37102</v>
      </c>
      <c r="AL30" s="130">
        <v>71803</v>
      </c>
      <c r="AM30" s="130">
        <v>71761</v>
      </c>
      <c r="AN30" s="130">
        <v>70305.37</v>
      </c>
      <c r="AO30" s="130">
        <v>0</v>
      </c>
      <c r="AP30" s="130">
        <v>0</v>
      </c>
      <c r="AQ30" s="130">
        <v>0</v>
      </c>
      <c r="AR30" s="130">
        <v>0</v>
      </c>
      <c r="AS30" s="130">
        <v>0</v>
      </c>
      <c r="AT30" s="130">
        <v>83829</v>
      </c>
      <c r="AU30" s="130">
        <v>0</v>
      </c>
      <c r="AV30" s="130">
        <v>0</v>
      </c>
      <c r="AW30" s="130">
        <v>97400</v>
      </c>
      <c r="AX30" s="130">
        <v>96146</v>
      </c>
      <c r="AY30" s="130">
        <v>94901</v>
      </c>
      <c r="AZ30" s="130">
        <v>102587</v>
      </c>
      <c r="BA30" s="130">
        <v>70495</v>
      </c>
      <c r="BB30" s="130">
        <v>76832</v>
      </c>
      <c r="BC30" s="130">
        <v>80503</v>
      </c>
      <c r="BD30"/>
      <c r="BE30"/>
      <c r="BF30"/>
      <c r="BG30"/>
      <c r="BH30"/>
      <c r="BI30"/>
      <c r="BJ30"/>
      <c r="BK30"/>
      <c r="BL30"/>
      <c r="BM30"/>
      <c r="BN30"/>
      <c r="BO30"/>
      <c r="BP30"/>
      <c r="BQ30"/>
      <c r="BR30"/>
      <c r="BS30"/>
      <c r="BT30"/>
    </row>
    <row r="31" spans="1:72" x14ac:dyDescent="0.25">
      <c r="A31" s="130" t="s">
        <v>2378</v>
      </c>
      <c r="B31" s="130">
        <v>9638400</v>
      </c>
      <c r="C31" s="130">
        <v>9533318</v>
      </c>
      <c r="D31" s="130">
        <v>9269170</v>
      </c>
      <c r="E31" s="130">
        <v>9866757</v>
      </c>
      <c r="F31" s="130">
        <v>9667765</v>
      </c>
      <c r="G31" s="130">
        <v>10808274</v>
      </c>
      <c r="H31" s="130">
        <v>10280183</v>
      </c>
      <c r="I31" s="130">
        <v>10774176</v>
      </c>
      <c r="J31" s="130">
        <v>10804874</v>
      </c>
      <c r="K31" s="130">
        <v>10991229</v>
      </c>
      <c r="L31" s="130">
        <v>11091560</v>
      </c>
      <c r="M31" s="130">
        <v>11327556</v>
      </c>
      <c r="N31" s="130">
        <v>11194096</v>
      </c>
      <c r="O31" s="130">
        <v>10790255</v>
      </c>
      <c r="P31" s="130">
        <v>10867775</v>
      </c>
      <c r="Q31" s="130">
        <v>11019855</v>
      </c>
      <c r="R31" s="130">
        <v>11063757</v>
      </c>
      <c r="S31" s="130">
        <v>11055894</v>
      </c>
      <c r="T31" s="130">
        <v>11118781</v>
      </c>
      <c r="U31" s="130">
        <v>2934482</v>
      </c>
      <c r="V31" s="130">
        <v>2217100</v>
      </c>
      <c r="W31" s="130">
        <v>2252488</v>
      </c>
      <c r="X31" s="130">
        <v>2090292.33</v>
      </c>
      <c r="Y31" s="130">
        <v>2007859</v>
      </c>
      <c r="Z31" s="130">
        <v>1954007</v>
      </c>
      <c r="AA31" s="130">
        <v>1946068</v>
      </c>
      <c r="AB31" s="130">
        <v>1921304.86</v>
      </c>
      <c r="AC31" s="130">
        <v>1880607</v>
      </c>
      <c r="AD31" s="130">
        <v>1821491</v>
      </c>
      <c r="AE31" s="130">
        <v>1795714</v>
      </c>
      <c r="AF31" s="130">
        <v>1868540.21</v>
      </c>
      <c r="AG31" s="130">
        <v>1193581</v>
      </c>
      <c r="AH31" s="130">
        <v>1114571</v>
      </c>
      <c r="AI31" s="130">
        <v>1065775</v>
      </c>
      <c r="AJ31" s="130">
        <v>1806273.17</v>
      </c>
      <c r="AK31" s="130">
        <v>1633158</v>
      </c>
      <c r="AL31" s="130">
        <v>1535263</v>
      </c>
      <c r="AM31" s="130">
        <v>944831</v>
      </c>
      <c r="AN31" s="130">
        <v>923968.41</v>
      </c>
      <c r="AO31" s="130">
        <v>919026</v>
      </c>
      <c r="AP31" s="130">
        <v>900990</v>
      </c>
      <c r="AQ31" s="130">
        <v>880440</v>
      </c>
      <c r="AR31" s="130">
        <v>837717.06</v>
      </c>
      <c r="AS31" s="130">
        <v>442198</v>
      </c>
      <c r="AT31" s="130">
        <v>399683</v>
      </c>
      <c r="AU31" s="130">
        <v>402154</v>
      </c>
      <c r="AV31" s="130">
        <v>401792.4</v>
      </c>
      <c r="AW31" s="130">
        <v>376931</v>
      </c>
      <c r="AX31" s="130">
        <v>310706</v>
      </c>
      <c r="AY31" s="130">
        <v>275650</v>
      </c>
      <c r="AZ31" s="130">
        <v>264341</v>
      </c>
      <c r="BA31" s="130">
        <v>254561</v>
      </c>
      <c r="BB31" s="130">
        <v>253523</v>
      </c>
      <c r="BC31" s="130">
        <v>252420</v>
      </c>
      <c r="BD31"/>
      <c r="BE31"/>
      <c r="BF31"/>
      <c r="BG31"/>
      <c r="BH31"/>
      <c r="BI31"/>
      <c r="BJ31"/>
      <c r="BK31"/>
      <c r="BL31"/>
      <c r="BM31"/>
      <c r="BN31"/>
      <c r="BO31"/>
      <c r="BP31"/>
      <c r="BQ31"/>
      <c r="BR31"/>
      <c r="BS31"/>
      <c r="BT31"/>
    </row>
    <row r="32" spans="1:72" x14ac:dyDescent="0.25">
      <c r="A32" s="130" t="s">
        <v>2380</v>
      </c>
      <c r="B32" s="130">
        <v>0</v>
      </c>
      <c r="C32" s="130">
        <v>0</v>
      </c>
      <c r="D32" s="130">
        <v>0</v>
      </c>
      <c r="E32" s="130">
        <v>0</v>
      </c>
      <c r="F32" s="130">
        <v>0</v>
      </c>
      <c r="G32" s="130">
        <v>0</v>
      </c>
      <c r="H32" s="130">
        <v>0</v>
      </c>
      <c r="I32" s="130">
        <v>0</v>
      </c>
      <c r="J32" s="130">
        <v>0</v>
      </c>
      <c r="K32" s="130">
        <v>0</v>
      </c>
      <c r="L32" s="130">
        <v>0</v>
      </c>
      <c r="M32" s="130">
        <v>0</v>
      </c>
      <c r="N32" s="130">
        <v>0</v>
      </c>
      <c r="O32" s="130">
        <v>0</v>
      </c>
      <c r="P32" s="130">
        <v>0</v>
      </c>
      <c r="Q32" s="130">
        <v>0</v>
      </c>
      <c r="R32" s="130">
        <v>0</v>
      </c>
      <c r="S32" s="130">
        <v>0</v>
      </c>
      <c r="T32" s="130">
        <v>0</v>
      </c>
      <c r="U32" s="130">
        <v>0</v>
      </c>
      <c r="V32" s="130">
        <v>0</v>
      </c>
      <c r="W32" s="130">
        <v>0</v>
      </c>
      <c r="X32" s="130">
        <v>0</v>
      </c>
      <c r="Y32" s="130">
        <v>0</v>
      </c>
      <c r="Z32" s="130">
        <v>0</v>
      </c>
      <c r="AA32" s="130">
        <v>0</v>
      </c>
      <c r="AB32" s="130">
        <v>0</v>
      </c>
      <c r="AC32" s="130">
        <v>0</v>
      </c>
      <c r="AD32" s="130">
        <v>0</v>
      </c>
      <c r="AE32" s="130">
        <v>0</v>
      </c>
      <c r="AF32" s="130">
        <v>0</v>
      </c>
      <c r="AG32" s="130">
        <v>0</v>
      </c>
      <c r="AH32" s="130">
        <v>0</v>
      </c>
      <c r="AI32" s="130">
        <v>0</v>
      </c>
      <c r="AJ32" s="130">
        <v>0</v>
      </c>
      <c r="AK32" s="130">
        <v>0</v>
      </c>
      <c r="AL32" s="130">
        <v>0</v>
      </c>
      <c r="AM32" s="130">
        <v>0</v>
      </c>
      <c r="AN32" s="130">
        <v>0</v>
      </c>
      <c r="AO32" s="130">
        <v>75730</v>
      </c>
      <c r="AP32" s="130">
        <v>74416</v>
      </c>
      <c r="AQ32" s="130">
        <v>73923</v>
      </c>
      <c r="AR32" s="130">
        <v>72669.279999999999</v>
      </c>
      <c r="AS32" s="130">
        <v>77489</v>
      </c>
      <c r="AT32" s="130">
        <v>0</v>
      </c>
      <c r="AU32" s="130">
        <v>86621</v>
      </c>
      <c r="AV32" s="130">
        <v>86871.02</v>
      </c>
      <c r="AW32" s="130">
        <v>0</v>
      </c>
      <c r="AX32" s="130">
        <v>0</v>
      </c>
      <c r="AY32" s="130">
        <v>0</v>
      </c>
      <c r="AZ32" s="130">
        <v>0</v>
      </c>
      <c r="BA32" s="130">
        <v>0</v>
      </c>
      <c r="BB32" s="130">
        <v>0</v>
      </c>
      <c r="BC32" s="130">
        <v>0</v>
      </c>
      <c r="BD32"/>
      <c r="BE32"/>
      <c r="BF32"/>
      <c r="BG32"/>
      <c r="BH32"/>
      <c r="BI32"/>
      <c r="BJ32"/>
      <c r="BK32"/>
      <c r="BL32"/>
      <c r="BM32"/>
      <c r="BN32"/>
      <c r="BO32"/>
      <c r="BP32"/>
      <c r="BQ32"/>
      <c r="BR32"/>
      <c r="BS32"/>
      <c r="BT32"/>
    </row>
    <row r="33" spans="1:72" x14ac:dyDescent="0.25">
      <c r="A33" s="130" t="s">
        <v>3311</v>
      </c>
      <c r="B33" s="130">
        <v>641</v>
      </c>
      <c r="C33" s="130">
        <v>627</v>
      </c>
      <c r="D33" s="130">
        <v>601</v>
      </c>
      <c r="E33" s="130">
        <v>633</v>
      </c>
      <c r="F33" s="130">
        <v>359751</v>
      </c>
      <c r="G33" s="130">
        <v>366469</v>
      </c>
      <c r="H33" s="130">
        <v>241138</v>
      </c>
      <c r="I33" s="130">
        <v>243214</v>
      </c>
      <c r="J33" s="130">
        <v>244459</v>
      </c>
      <c r="K33" s="130">
        <v>0</v>
      </c>
      <c r="L33" s="130">
        <v>11198832</v>
      </c>
      <c r="M33" s="130">
        <v>11183923</v>
      </c>
      <c r="N33" s="130">
        <v>11446415</v>
      </c>
      <c r="O33" s="130">
        <v>10778485</v>
      </c>
      <c r="P33" s="130">
        <v>11278588</v>
      </c>
      <c r="Q33" s="130">
        <v>11516176</v>
      </c>
      <c r="R33" s="130">
        <v>11731436</v>
      </c>
      <c r="S33" s="130">
        <v>11894239</v>
      </c>
      <c r="T33" s="130">
        <v>12372040</v>
      </c>
      <c r="U33" s="130">
        <v>12018</v>
      </c>
      <c r="V33" s="130">
        <v>13412</v>
      </c>
      <c r="W33" s="130">
        <v>13734</v>
      </c>
      <c r="X33" s="130">
        <v>15950.85</v>
      </c>
      <c r="Y33" s="130">
        <v>18493</v>
      </c>
      <c r="Z33" s="130">
        <v>19219</v>
      </c>
      <c r="AA33" s="130">
        <v>20102</v>
      </c>
      <c r="AB33" s="130">
        <v>23979.69</v>
      </c>
      <c r="AC33" s="130">
        <v>8488</v>
      </c>
      <c r="AD33" s="130">
        <v>9534</v>
      </c>
      <c r="AE33" s="130">
        <v>10083</v>
      </c>
      <c r="AF33" s="130">
        <v>10871.83</v>
      </c>
      <c r="AG33" s="130">
        <v>18348</v>
      </c>
      <c r="AH33" s="130">
        <v>20470</v>
      </c>
      <c r="AI33" s="130">
        <v>22276</v>
      </c>
      <c r="AJ33" s="130">
        <v>24121.37</v>
      </c>
      <c r="AK33" s="130">
        <v>20318</v>
      </c>
      <c r="AL33" s="130">
        <v>22281</v>
      </c>
      <c r="AM33" s="130">
        <v>22934</v>
      </c>
      <c r="AN33" s="130">
        <v>24557.5</v>
      </c>
      <c r="AO33" s="130">
        <v>23717</v>
      </c>
      <c r="AP33" s="130">
        <v>25380</v>
      </c>
      <c r="AQ33" s="130">
        <v>28115</v>
      </c>
      <c r="AR33" s="130">
        <v>28630.29</v>
      </c>
      <c r="AS33" s="130">
        <v>29210</v>
      </c>
      <c r="AT33" s="130">
        <v>26940</v>
      </c>
      <c r="AU33" s="130">
        <v>20747</v>
      </c>
      <c r="AV33" s="130">
        <v>10333</v>
      </c>
      <c r="AW33" s="130">
        <v>427</v>
      </c>
      <c r="AX33" s="130">
        <v>513</v>
      </c>
      <c r="AY33" s="130">
        <v>15570</v>
      </c>
      <c r="AZ33" s="130">
        <v>16218</v>
      </c>
      <c r="BA33" s="130">
        <v>16836</v>
      </c>
      <c r="BB33" s="130">
        <v>20125</v>
      </c>
      <c r="BC33" s="130">
        <v>18750</v>
      </c>
      <c r="BD33"/>
      <c r="BE33"/>
      <c r="BF33"/>
      <c r="BG33"/>
      <c r="BH33"/>
      <c r="BI33"/>
      <c r="BJ33"/>
      <c r="BK33"/>
      <c r="BL33"/>
      <c r="BM33"/>
      <c r="BN33"/>
      <c r="BO33"/>
      <c r="BP33"/>
      <c r="BQ33"/>
      <c r="BR33"/>
      <c r="BS33"/>
      <c r="BT33"/>
    </row>
    <row r="34" spans="1:72" x14ac:dyDescent="0.25">
      <c r="A34" s="130" t="s">
        <v>2365</v>
      </c>
      <c r="B34" s="130">
        <v>0</v>
      </c>
      <c r="C34" s="130">
        <v>0</v>
      </c>
      <c r="D34" s="130">
        <v>0</v>
      </c>
      <c r="E34" s="130">
        <v>0</v>
      </c>
      <c r="F34" s="130">
        <v>0</v>
      </c>
      <c r="G34" s="130">
        <v>0</v>
      </c>
      <c r="H34" s="130">
        <v>0</v>
      </c>
      <c r="I34" s="130">
        <v>0</v>
      </c>
      <c r="J34" s="130">
        <v>0</v>
      </c>
      <c r="K34" s="130">
        <v>0</v>
      </c>
      <c r="L34" s="130">
        <v>3651</v>
      </c>
      <c r="M34" s="130">
        <v>3646</v>
      </c>
      <c r="N34" s="130">
        <v>3731</v>
      </c>
      <c r="O34" s="130">
        <v>3514</v>
      </c>
      <c r="P34" s="130">
        <v>3677</v>
      </c>
      <c r="Q34" s="130">
        <v>4078</v>
      </c>
      <c r="R34" s="130">
        <v>7853</v>
      </c>
      <c r="S34" s="130">
        <v>8954</v>
      </c>
      <c r="T34" s="130">
        <v>10448</v>
      </c>
      <c r="U34" s="130">
        <v>12018</v>
      </c>
      <c r="V34" s="130">
        <v>13412</v>
      </c>
      <c r="W34" s="130">
        <v>13734</v>
      </c>
      <c r="X34" s="130">
        <v>15950.85</v>
      </c>
      <c r="Y34" s="130">
        <v>18493</v>
      </c>
      <c r="Z34" s="130">
        <v>19219</v>
      </c>
      <c r="AA34" s="130">
        <v>20102</v>
      </c>
      <c r="AB34" s="130">
        <v>23979.69</v>
      </c>
      <c r="AC34" s="130">
        <v>8488</v>
      </c>
      <c r="AD34" s="130">
        <v>9534</v>
      </c>
      <c r="AE34" s="130">
        <v>10083</v>
      </c>
      <c r="AF34" s="130">
        <v>10871.83</v>
      </c>
      <c r="AG34" s="130">
        <v>18348</v>
      </c>
      <c r="AH34" s="130">
        <v>20470</v>
      </c>
      <c r="AI34" s="130">
        <v>22276</v>
      </c>
      <c r="AJ34" s="130">
        <v>24121.37</v>
      </c>
      <c r="AK34" s="130">
        <v>20318</v>
      </c>
      <c r="AL34" s="130">
        <v>0</v>
      </c>
      <c r="AM34" s="130">
        <v>22934</v>
      </c>
      <c r="AN34" s="130">
        <v>24557.5</v>
      </c>
      <c r="AO34" s="130">
        <v>23717</v>
      </c>
      <c r="AP34" s="130">
        <v>25380</v>
      </c>
      <c r="AQ34" s="130">
        <v>28115</v>
      </c>
      <c r="AR34" s="130">
        <v>28630.29</v>
      </c>
      <c r="AS34" s="130">
        <v>29210</v>
      </c>
      <c r="AT34" s="130">
        <v>26940</v>
      </c>
      <c r="AU34" s="130">
        <v>20747</v>
      </c>
      <c r="AV34" s="130">
        <v>10333</v>
      </c>
      <c r="AW34" s="130">
        <v>427</v>
      </c>
      <c r="AX34" s="130">
        <v>513</v>
      </c>
      <c r="AY34" s="130">
        <v>15570</v>
      </c>
      <c r="AZ34" s="130">
        <v>16218</v>
      </c>
      <c r="BA34" s="130">
        <v>16836</v>
      </c>
      <c r="BB34" s="130">
        <v>20125</v>
      </c>
      <c r="BC34" s="130">
        <v>18750</v>
      </c>
      <c r="BD34"/>
      <c r="BE34"/>
      <c r="BF34"/>
      <c r="BG34"/>
      <c r="BH34"/>
      <c r="BI34"/>
      <c r="BJ34"/>
      <c r="BK34"/>
      <c r="BL34"/>
      <c r="BM34"/>
      <c r="BN34"/>
      <c r="BO34"/>
      <c r="BP34"/>
      <c r="BQ34"/>
      <c r="BR34"/>
      <c r="BS34"/>
      <c r="BT34"/>
    </row>
    <row r="35" spans="1:72" x14ac:dyDescent="0.25">
      <c r="A35" s="130" t="s">
        <v>2393</v>
      </c>
      <c r="B35" s="130">
        <v>0</v>
      </c>
      <c r="C35" s="130">
        <v>0</v>
      </c>
      <c r="D35" s="130">
        <v>0</v>
      </c>
      <c r="E35" s="130">
        <v>0</v>
      </c>
      <c r="F35" s="130">
        <v>0</v>
      </c>
      <c r="G35" s="130">
        <v>0</v>
      </c>
      <c r="H35" s="130">
        <v>0</v>
      </c>
      <c r="I35" s="130">
        <v>243214</v>
      </c>
      <c r="J35" s="130">
        <v>244459</v>
      </c>
      <c r="K35" s="130">
        <v>0</v>
      </c>
      <c r="L35" s="130">
        <v>11195181</v>
      </c>
      <c r="M35" s="130">
        <v>11180277</v>
      </c>
      <c r="N35" s="130">
        <v>11442684</v>
      </c>
      <c r="O35" s="130">
        <v>10774971</v>
      </c>
      <c r="P35" s="130">
        <v>11274911</v>
      </c>
      <c r="Q35" s="130">
        <v>11512098</v>
      </c>
      <c r="R35" s="130">
        <v>11723583</v>
      </c>
      <c r="S35" s="130">
        <v>11885285</v>
      </c>
      <c r="T35" s="130">
        <v>12361592</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22281</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x14ac:dyDescent="0.25">
      <c r="A36" s="130" t="s">
        <v>3312</v>
      </c>
      <c r="B36" s="130">
        <v>0</v>
      </c>
      <c r="C36" s="130">
        <v>0</v>
      </c>
      <c r="D36" s="130">
        <v>601</v>
      </c>
      <c r="E36" s="130">
        <v>633</v>
      </c>
      <c r="F36" s="130">
        <v>359751</v>
      </c>
      <c r="G36" s="130">
        <v>366469</v>
      </c>
      <c r="H36" s="130">
        <v>241138</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v>0</v>
      </c>
      <c r="Y36" s="130">
        <v>0</v>
      </c>
      <c r="Z36" s="130">
        <v>0</v>
      </c>
      <c r="AA36" s="130">
        <v>0</v>
      </c>
      <c r="AB36" s="130">
        <v>0</v>
      </c>
      <c r="AC36" s="130">
        <v>0</v>
      </c>
      <c r="AD36" s="130">
        <v>0</v>
      </c>
      <c r="AE36" s="130">
        <v>0</v>
      </c>
      <c r="AF36" s="130">
        <v>0</v>
      </c>
      <c r="AG36" s="130">
        <v>0</v>
      </c>
      <c r="AH36" s="130">
        <v>0</v>
      </c>
      <c r="AI36" s="130">
        <v>0</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0</v>
      </c>
      <c r="AZ36" s="130">
        <v>0</v>
      </c>
      <c r="BA36" s="130">
        <v>0</v>
      </c>
      <c r="BB36" s="130">
        <v>0</v>
      </c>
      <c r="BC36" s="130">
        <v>0</v>
      </c>
      <c r="BD36"/>
      <c r="BE36"/>
      <c r="BF36"/>
      <c r="BG36"/>
      <c r="BH36"/>
      <c r="BI36"/>
      <c r="BJ36"/>
      <c r="BK36"/>
      <c r="BL36"/>
      <c r="BM36"/>
      <c r="BN36"/>
      <c r="BO36"/>
      <c r="BP36"/>
      <c r="BQ36"/>
      <c r="BR36"/>
      <c r="BS36"/>
      <c r="BT36"/>
    </row>
    <row r="37" spans="1:72" x14ac:dyDescent="0.25">
      <c r="A37" s="130" t="s">
        <v>3313</v>
      </c>
      <c r="B37" s="130">
        <v>997382</v>
      </c>
      <c r="C37" s="130">
        <v>1161930</v>
      </c>
      <c r="D37" s="130">
        <v>1648860</v>
      </c>
      <c r="E37" s="130">
        <v>1178331</v>
      </c>
      <c r="F37" s="130">
        <v>1860291</v>
      </c>
      <c r="G37" s="130">
        <v>1307365</v>
      </c>
      <c r="H37" s="130">
        <v>2360231</v>
      </c>
      <c r="I37" s="130">
        <v>3290168</v>
      </c>
      <c r="J37" s="130">
        <v>2734929</v>
      </c>
      <c r="K37" s="130">
        <v>1966484</v>
      </c>
      <c r="L37" s="130">
        <v>0</v>
      </c>
      <c r="M37" s="130">
        <v>0</v>
      </c>
      <c r="N37" s="130">
        <v>0</v>
      </c>
      <c r="O37" s="130">
        <v>0</v>
      </c>
      <c r="P37" s="130">
        <v>0</v>
      </c>
      <c r="Q37" s="130">
        <v>0</v>
      </c>
      <c r="R37" s="130">
        <v>1591394</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0</v>
      </c>
      <c r="AZ37" s="130">
        <v>0</v>
      </c>
      <c r="BA37" s="130">
        <v>0</v>
      </c>
      <c r="BB37" s="130">
        <v>0</v>
      </c>
      <c r="BC37" s="130">
        <v>0</v>
      </c>
      <c r="BD37"/>
      <c r="BE37"/>
      <c r="BF37"/>
      <c r="BG37"/>
      <c r="BH37"/>
      <c r="BI37"/>
      <c r="BJ37"/>
      <c r="BK37"/>
      <c r="BL37"/>
      <c r="BM37"/>
      <c r="BN37"/>
      <c r="BO37"/>
      <c r="BP37"/>
      <c r="BQ37"/>
      <c r="BR37"/>
      <c r="BS37"/>
      <c r="BT37"/>
    </row>
    <row r="38" spans="1:72" x14ac:dyDescent="0.25">
      <c r="A38" s="130" t="s">
        <v>2381</v>
      </c>
      <c r="B38" s="130">
        <v>14327079</v>
      </c>
      <c r="C38" s="130">
        <v>13414577</v>
      </c>
      <c r="D38" s="130">
        <v>12477542</v>
      </c>
      <c r="E38" s="130">
        <v>0</v>
      </c>
      <c r="F38" s="130">
        <v>0</v>
      </c>
      <c r="G38" s="130">
        <v>0</v>
      </c>
      <c r="H38" s="130">
        <v>0</v>
      </c>
      <c r="I38" s="130">
        <v>0</v>
      </c>
      <c r="J38" s="130">
        <v>0</v>
      </c>
      <c r="K38" s="130">
        <v>0</v>
      </c>
      <c r="L38" s="130">
        <v>0</v>
      </c>
      <c r="M38" s="130">
        <v>0</v>
      </c>
      <c r="N38" s="130">
        <v>0</v>
      </c>
      <c r="O38" s="130">
        <v>0</v>
      </c>
      <c r="P38" s="130">
        <v>0</v>
      </c>
      <c r="Q38" s="130">
        <v>0</v>
      </c>
      <c r="R38" s="130">
        <v>0</v>
      </c>
      <c r="S38" s="130">
        <v>0</v>
      </c>
      <c r="T38" s="130">
        <v>0</v>
      </c>
      <c r="U38" s="130">
        <v>0</v>
      </c>
      <c r="V38" s="130">
        <v>0</v>
      </c>
      <c r="W38" s="130">
        <v>0</v>
      </c>
      <c r="X38" s="130">
        <v>0</v>
      </c>
      <c r="Y38" s="130">
        <v>0</v>
      </c>
      <c r="Z38" s="130">
        <v>0</v>
      </c>
      <c r="AA38" s="130">
        <v>0</v>
      </c>
      <c r="AB38" s="130">
        <v>0</v>
      </c>
      <c r="AC38" s="130">
        <v>0</v>
      </c>
      <c r="AD38" s="130">
        <v>0</v>
      </c>
      <c r="AE38" s="130">
        <v>0</v>
      </c>
      <c r="AF38" s="130">
        <v>0</v>
      </c>
      <c r="AG38" s="130">
        <v>0</v>
      </c>
      <c r="AH38" s="130">
        <v>0</v>
      </c>
      <c r="AI38" s="130">
        <v>0</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c r="BE38"/>
      <c r="BF38"/>
      <c r="BG38"/>
      <c r="BH38"/>
      <c r="BI38"/>
      <c r="BJ38"/>
      <c r="BK38"/>
      <c r="BL38"/>
      <c r="BM38"/>
      <c r="BN38"/>
      <c r="BO38"/>
      <c r="BP38"/>
      <c r="BQ38"/>
      <c r="BR38"/>
      <c r="BS38"/>
      <c r="BT38"/>
    </row>
    <row r="39" spans="1:72" x14ac:dyDescent="0.25">
      <c r="A39" s="130" t="s">
        <v>3287</v>
      </c>
      <c r="B39" s="130">
        <v>14327079</v>
      </c>
      <c r="C39" s="130">
        <v>13414577</v>
      </c>
      <c r="D39" s="130">
        <v>12477542</v>
      </c>
      <c r="E39" s="130">
        <v>0</v>
      </c>
      <c r="F39" s="130">
        <v>0</v>
      </c>
      <c r="G39" s="130">
        <v>0</v>
      </c>
      <c r="H39" s="130">
        <v>0</v>
      </c>
      <c r="I39" s="130">
        <v>0</v>
      </c>
      <c r="J39" s="130">
        <v>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c r="BE39"/>
      <c r="BF39"/>
      <c r="BG39"/>
      <c r="BH39"/>
      <c r="BI39"/>
      <c r="BJ39"/>
      <c r="BK39"/>
      <c r="BL39"/>
      <c r="BM39"/>
      <c r="BN39"/>
      <c r="BO39"/>
      <c r="BP39"/>
      <c r="BQ39"/>
      <c r="BR39"/>
      <c r="BS39"/>
      <c r="BT39"/>
    </row>
    <row r="40" spans="1:72" x14ac:dyDescent="0.25">
      <c r="A40" s="130" t="s">
        <v>2383</v>
      </c>
      <c r="B40" s="130">
        <v>87445</v>
      </c>
      <c r="C40" s="130">
        <v>87358</v>
      </c>
      <c r="D40" s="130">
        <v>67840</v>
      </c>
      <c r="E40" s="130">
        <v>63636</v>
      </c>
      <c r="F40" s="130">
        <v>63636</v>
      </c>
      <c r="G40" s="130">
        <v>63636</v>
      </c>
      <c r="H40" s="130">
        <v>63636</v>
      </c>
      <c r="I40" s="130">
        <v>63636</v>
      </c>
      <c r="J40" s="130">
        <v>63636</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58606</v>
      </c>
      <c r="AZ40" s="130">
        <v>58607</v>
      </c>
      <c r="BA40" s="130">
        <v>60142</v>
      </c>
      <c r="BB40" s="130">
        <v>60142</v>
      </c>
      <c r="BC40" s="130">
        <v>60142</v>
      </c>
      <c r="BD40"/>
      <c r="BE40"/>
      <c r="BF40"/>
      <c r="BG40"/>
      <c r="BH40"/>
      <c r="BI40"/>
      <c r="BJ40"/>
      <c r="BK40"/>
      <c r="BL40"/>
      <c r="BM40"/>
      <c r="BN40"/>
      <c r="BO40"/>
      <c r="BP40"/>
      <c r="BQ40"/>
      <c r="BR40"/>
      <c r="BS40"/>
      <c r="BT40"/>
    </row>
    <row r="41" spans="1:72" x14ac:dyDescent="0.25">
      <c r="A41" s="130" t="s">
        <v>792</v>
      </c>
      <c r="B41" s="130">
        <v>27318030</v>
      </c>
      <c r="C41" s="130">
        <v>26541841</v>
      </c>
      <c r="D41" s="130">
        <v>26690925</v>
      </c>
      <c r="E41" s="130">
        <v>26926058</v>
      </c>
      <c r="F41" s="130">
        <v>26355747</v>
      </c>
      <c r="G41" s="130">
        <v>26583734</v>
      </c>
      <c r="H41" s="130">
        <v>27436352</v>
      </c>
      <c r="I41" s="130">
        <v>27615781</v>
      </c>
      <c r="J41" s="130">
        <v>27478794</v>
      </c>
      <c r="K41" s="130">
        <v>28130406</v>
      </c>
      <c r="L41" s="130">
        <v>26476299</v>
      </c>
      <c r="M41" s="130">
        <v>26166497</v>
      </c>
      <c r="N41" s="130">
        <v>26319872</v>
      </c>
      <c r="O41" s="130">
        <v>25425219</v>
      </c>
      <c r="P41" s="130">
        <v>25261479</v>
      </c>
      <c r="Q41" s="130">
        <v>24592656</v>
      </c>
      <c r="R41" s="130">
        <v>23814127</v>
      </c>
      <c r="S41" s="130">
        <v>23337138</v>
      </c>
      <c r="T41" s="130">
        <v>23280566</v>
      </c>
      <c r="U41" s="130">
        <v>23544797</v>
      </c>
      <c r="V41" s="130">
        <v>23331756</v>
      </c>
      <c r="W41" s="130">
        <v>23061312</v>
      </c>
      <c r="X41" s="130">
        <v>23101631.190000001</v>
      </c>
      <c r="Y41" s="130">
        <v>23524222</v>
      </c>
      <c r="Z41" s="130">
        <v>22987839</v>
      </c>
      <c r="AA41" s="130">
        <v>22548507</v>
      </c>
      <c r="AB41" s="130">
        <v>23081916.059999999</v>
      </c>
      <c r="AC41" s="130">
        <v>21492356</v>
      </c>
      <c r="AD41" s="130">
        <v>21513872</v>
      </c>
      <c r="AE41" s="130">
        <v>21552805</v>
      </c>
      <c r="AF41" s="130">
        <v>21677762.710000001</v>
      </c>
      <c r="AG41" s="130">
        <v>21999028</v>
      </c>
      <c r="AH41" s="130">
        <v>21426751</v>
      </c>
      <c r="AI41" s="130">
        <v>20335740</v>
      </c>
      <c r="AJ41" s="130">
        <v>18127577.84</v>
      </c>
      <c r="AK41" s="130">
        <v>17728544</v>
      </c>
      <c r="AL41" s="130">
        <v>17491791</v>
      </c>
      <c r="AM41" s="130">
        <v>16909755</v>
      </c>
      <c r="AN41" s="130">
        <v>15830631.33</v>
      </c>
      <c r="AO41" s="130">
        <v>15476373</v>
      </c>
      <c r="AP41" s="130">
        <v>15166393</v>
      </c>
      <c r="AQ41" s="130">
        <v>14612158</v>
      </c>
      <c r="AR41" s="130">
        <v>14113273.51</v>
      </c>
      <c r="AS41" s="130">
        <v>10159093</v>
      </c>
      <c r="AT41" s="130">
        <v>9964085</v>
      </c>
      <c r="AU41" s="130">
        <v>9715051</v>
      </c>
      <c r="AV41" s="130">
        <v>9299693.1999999993</v>
      </c>
      <c r="AW41" s="130">
        <v>9073925</v>
      </c>
      <c r="AX41" s="130">
        <v>8858366</v>
      </c>
      <c r="AY41" s="130">
        <v>8685912</v>
      </c>
      <c r="AZ41" s="130">
        <v>8514957</v>
      </c>
      <c r="BA41" s="130">
        <v>8283850</v>
      </c>
      <c r="BB41" s="130">
        <v>8108812</v>
      </c>
      <c r="BC41" s="130">
        <v>7907368</v>
      </c>
      <c r="BD41"/>
      <c r="BE41"/>
      <c r="BF41"/>
      <c r="BG41"/>
      <c r="BH41"/>
      <c r="BI41"/>
      <c r="BJ41"/>
      <c r="BK41"/>
      <c r="BL41"/>
      <c r="BM41"/>
      <c r="BN41"/>
      <c r="BO41"/>
      <c r="BP41"/>
      <c r="BQ41"/>
      <c r="BR41"/>
      <c r="BS41"/>
      <c r="BT41"/>
    </row>
    <row r="42" spans="1:72" s="114" customFormat="1" x14ac:dyDescent="0.25">
      <c r="A42" s="130" t="s">
        <v>2384</v>
      </c>
      <c r="B42" s="130">
        <v>1333361</v>
      </c>
      <c r="C42" s="130">
        <v>1318709</v>
      </c>
      <c r="D42" s="130">
        <v>0</v>
      </c>
      <c r="E42" s="130">
        <v>0</v>
      </c>
      <c r="F42" s="130">
        <v>0</v>
      </c>
      <c r="G42" s="130">
        <v>0</v>
      </c>
      <c r="H42" s="130">
        <v>0</v>
      </c>
      <c r="I42" s="130">
        <v>0</v>
      </c>
      <c r="J42" s="130">
        <v>0</v>
      </c>
      <c r="K42" s="130">
        <v>0</v>
      </c>
      <c r="L42" s="130">
        <v>0</v>
      </c>
      <c r="M42" s="130">
        <v>0</v>
      </c>
      <c r="N42" s="130">
        <v>0</v>
      </c>
      <c r="O42" s="130">
        <v>0</v>
      </c>
      <c r="P42" s="130">
        <v>0</v>
      </c>
      <c r="Q42" s="130">
        <v>0</v>
      </c>
      <c r="R42" s="130">
        <v>0</v>
      </c>
      <c r="S42" s="130">
        <v>0</v>
      </c>
      <c r="T42" s="130">
        <v>0</v>
      </c>
      <c r="U42" s="130">
        <v>0</v>
      </c>
      <c r="V42" s="130">
        <v>0</v>
      </c>
      <c r="W42" s="130">
        <v>0</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v>0</v>
      </c>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0</v>
      </c>
      <c r="BD42"/>
      <c r="BE42"/>
      <c r="BF42"/>
      <c r="BG42"/>
      <c r="BH42"/>
      <c r="BI42"/>
      <c r="BJ42"/>
      <c r="BK42"/>
      <c r="BL42"/>
      <c r="BM42"/>
      <c r="BN42"/>
      <c r="BO42"/>
      <c r="BP42"/>
      <c r="BQ42"/>
      <c r="BR42"/>
      <c r="BS42"/>
      <c r="BT42"/>
    </row>
    <row r="43" spans="1:72" x14ac:dyDescent="0.25">
      <c r="A43" s="130" t="s">
        <v>793</v>
      </c>
      <c r="B43" s="130">
        <v>17038607</v>
      </c>
      <c r="C43" s="130">
        <v>16493079</v>
      </c>
      <c r="D43" s="130">
        <v>16535443</v>
      </c>
      <c r="E43" s="130">
        <v>16647685</v>
      </c>
      <c r="F43" s="130">
        <v>15780117</v>
      </c>
      <c r="G43" s="130">
        <v>16261730</v>
      </c>
      <c r="H43" s="130">
        <v>15511874</v>
      </c>
      <c r="I43" s="130">
        <v>15158087</v>
      </c>
      <c r="J43" s="130">
        <v>15736206</v>
      </c>
      <c r="K43" s="130">
        <v>16017703</v>
      </c>
      <c r="L43" s="130">
        <v>16272551</v>
      </c>
      <c r="M43" s="130">
        <v>16408082</v>
      </c>
      <c r="N43" s="130">
        <v>16667977</v>
      </c>
      <c r="O43" s="130">
        <v>16571713</v>
      </c>
      <c r="P43" s="130">
        <v>16771420</v>
      </c>
      <c r="Q43" s="130">
        <v>16880248</v>
      </c>
      <c r="R43" s="130">
        <v>16547677</v>
      </c>
      <c r="S43" s="130">
        <v>15622006</v>
      </c>
      <c r="T43" s="130">
        <v>15935933</v>
      </c>
      <c r="U43" s="130">
        <v>14303271</v>
      </c>
      <c r="V43" s="130">
        <v>14267002</v>
      </c>
      <c r="W43" s="130">
        <v>14590313</v>
      </c>
      <c r="X43" s="130">
        <v>14394958.59</v>
      </c>
      <c r="Y43" s="130">
        <v>14818267</v>
      </c>
      <c r="Z43" s="130">
        <v>13837798</v>
      </c>
      <c r="AA43" s="130">
        <v>12920829</v>
      </c>
      <c r="AB43" s="130">
        <v>14197193.92</v>
      </c>
      <c r="AC43" s="130">
        <v>13495089</v>
      </c>
      <c r="AD43" s="130">
        <v>14472451</v>
      </c>
      <c r="AE43" s="130">
        <v>14575925</v>
      </c>
      <c r="AF43" s="130">
        <v>14696284.210000001</v>
      </c>
      <c r="AG43" s="130">
        <v>13871543</v>
      </c>
      <c r="AH43" s="130">
        <v>13312819</v>
      </c>
      <c r="AI43" s="130">
        <v>12306836</v>
      </c>
      <c r="AJ43" s="130">
        <v>13278430.02</v>
      </c>
      <c r="AK43" s="130">
        <v>13082548</v>
      </c>
      <c r="AL43" s="130">
        <v>12987476</v>
      </c>
      <c r="AM43" s="130">
        <v>13383709</v>
      </c>
      <c r="AN43" s="130">
        <v>13349544.16</v>
      </c>
      <c r="AO43" s="130">
        <v>13707075</v>
      </c>
      <c r="AP43" s="130">
        <v>14398481</v>
      </c>
      <c r="AQ43" s="130">
        <v>13900102</v>
      </c>
      <c r="AR43" s="130">
        <v>24423434.920000002</v>
      </c>
      <c r="AS43" s="130">
        <v>634105</v>
      </c>
      <c r="AT43" s="130">
        <v>674697</v>
      </c>
      <c r="AU43" s="130">
        <v>678444</v>
      </c>
      <c r="AV43" s="130">
        <v>700002.46</v>
      </c>
      <c r="AW43" s="130">
        <v>743044</v>
      </c>
      <c r="AX43" s="130">
        <v>757023</v>
      </c>
      <c r="AY43" s="130">
        <v>1089259</v>
      </c>
      <c r="AZ43" s="130">
        <v>1077469</v>
      </c>
      <c r="BA43" s="130">
        <v>1053744</v>
      </c>
      <c r="BB43" s="130">
        <v>1000278</v>
      </c>
      <c r="BC43" s="130">
        <v>950779</v>
      </c>
      <c r="BD43"/>
      <c r="BE43"/>
      <c r="BF43"/>
      <c r="BG43"/>
      <c r="BH43"/>
      <c r="BI43"/>
      <c r="BJ43"/>
      <c r="BK43"/>
      <c r="BL43"/>
      <c r="BM43"/>
      <c r="BN43"/>
      <c r="BO43"/>
      <c r="BP43"/>
      <c r="BQ43"/>
      <c r="BR43"/>
      <c r="BS43"/>
      <c r="BT43"/>
    </row>
    <row r="44" spans="1:72" x14ac:dyDescent="0.25">
      <c r="A44" s="130" t="s">
        <v>2385</v>
      </c>
      <c r="B44" s="130">
        <v>17038607</v>
      </c>
      <c r="C44" s="130">
        <v>16493079</v>
      </c>
      <c r="D44" s="130">
        <v>16535443</v>
      </c>
      <c r="E44" s="130">
        <v>16647685</v>
      </c>
      <c r="F44" s="130">
        <v>15780117</v>
      </c>
      <c r="G44" s="130">
        <v>16261730</v>
      </c>
      <c r="H44" s="130">
        <v>15511874</v>
      </c>
      <c r="I44" s="130">
        <v>15158087</v>
      </c>
      <c r="J44" s="130">
        <v>15736206</v>
      </c>
      <c r="K44" s="130">
        <v>16017703</v>
      </c>
      <c r="L44" s="130">
        <v>16272551</v>
      </c>
      <c r="M44" s="130">
        <v>16408082</v>
      </c>
      <c r="N44" s="130">
        <v>16667977</v>
      </c>
      <c r="O44" s="130">
        <v>16571713</v>
      </c>
      <c r="P44" s="130">
        <v>16771420</v>
      </c>
      <c r="Q44" s="130">
        <v>16880248</v>
      </c>
      <c r="R44" s="130">
        <v>16547677</v>
      </c>
      <c r="S44" s="130">
        <v>15622006</v>
      </c>
      <c r="T44" s="130">
        <v>15935933</v>
      </c>
      <c r="U44" s="130">
        <v>14303271</v>
      </c>
      <c r="V44" s="130">
        <v>14267002</v>
      </c>
      <c r="W44" s="130">
        <v>14590313</v>
      </c>
      <c r="X44" s="130">
        <v>14394958.59</v>
      </c>
      <c r="Y44" s="130">
        <v>14818267</v>
      </c>
      <c r="Z44" s="130">
        <v>13837798</v>
      </c>
      <c r="AA44" s="130">
        <v>12920829</v>
      </c>
      <c r="AB44" s="130">
        <v>14197193.92</v>
      </c>
      <c r="AC44" s="130">
        <v>13495089</v>
      </c>
      <c r="AD44" s="130">
        <v>14472451</v>
      </c>
      <c r="AE44" s="130">
        <v>14575925</v>
      </c>
      <c r="AF44" s="130">
        <v>14696284.210000001</v>
      </c>
      <c r="AG44" s="130">
        <v>13871543</v>
      </c>
      <c r="AH44" s="130">
        <v>13312819</v>
      </c>
      <c r="AI44" s="130">
        <v>12306836</v>
      </c>
      <c r="AJ44" s="130">
        <v>13278430.02</v>
      </c>
      <c r="AK44" s="130">
        <v>13082548</v>
      </c>
      <c r="AL44" s="130">
        <v>12987476</v>
      </c>
      <c r="AM44" s="130">
        <v>13383709</v>
      </c>
      <c r="AN44" s="130">
        <v>13349544.16</v>
      </c>
      <c r="AO44" s="130">
        <v>13707075</v>
      </c>
      <c r="AP44" s="130">
        <v>14398481</v>
      </c>
      <c r="AQ44" s="130">
        <v>13900102</v>
      </c>
      <c r="AR44" s="130">
        <v>24423434.920000002</v>
      </c>
      <c r="AS44" s="130">
        <v>634105</v>
      </c>
      <c r="AT44" s="130">
        <v>674697</v>
      </c>
      <c r="AU44" s="130">
        <v>678444</v>
      </c>
      <c r="AV44" s="130">
        <v>700002.46</v>
      </c>
      <c r="AW44" s="130">
        <v>743044</v>
      </c>
      <c r="AX44" s="130">
        <v>757023</v>
      </c>
      <c r="AY44" s="130">
        <v>1089259</v>
      </c>
      <c r="AZ44" s="130">
        <v>1077469</v>
      </c>
      <c r="BA44" s="130">
        <v>1053744</v>
      </c>
      <c r="BB44" s="130">
        <v>1000278</v>
      </c>
      <c r="BC44" s="130">
        <v>950779</v>
      </c>
      <c r="BD44"/>
      <c r="BE44"/>
      <c r="BF44"/>
      <c r="BG44"/>
      <c r="BH44"/>
      <c r="BI44"/>
      <c r="BJ44"/>
      <c r="BK44"/>
      <c r="BL44"/>
      <c r="BM44"/>
      <c r="BN44"/>
      <c r="BO44"/>
      <c r="BP44"/>
      <c r="BQ44"/>
      <c r="BR44"/>
      <c r="BS44"/>
      <c r="BT44"/>
    </row>
    <row r="45" spans="1:72" x14ac:dyDescent="0.25">
      <c r="A45" s="130" t="s">
        <v>2386</v>
      </c>
      <c r="B45" s="130">
        <v>13633993</v>
      </c>
      <c r="C45" s="130">
        <v>13282582</v>
      </c>
      <c r="D45" s="130">
        <v>13414318</v>
      </c>
      <c r="E45" s="130">
        <v>13676536</v>
      </c>
      <c r="F45" s="130">
        <v>12637195</v>
      </c>
      <c r="G45" s="130">
        <v>13112575</v>
      </c>
      <c r="H45" s="130">
        <v>12387483</v>
      </c>
      <c r="I45" s="130">
        <v>12133831</v>
      </c>
      <c r="J45" s="130">
        <v>12661534</v>
      </c>
      <c r="K45" s="130">
        <v>12920983</v>
      </c>
      <c r="L45" s="130">
        <v>13134069</v>
      </c>
      <c r="M45" s="130">
        <v>13343172</v>
      </c>
      <c r="N45" s="130">
        <v>13861976</v>
      </c>
      <c r="O45" s="130">
        <v>13845878</v>
      </c>
      <c r="P45" s="130">
        <v>14080065</v>
      </c>
      <c r="Q45" s="130">
        <v>14166930</v>
      </c>
      <c r="R45" s="130">
        <v>14026186</v>
      </c>
      <c r="S45" s="130">
        <v>13334094</v>
      </c>
      <c r="T45" s="130">
        <v>13646643</v>
      </c>
      <c r="U45" s="130">
        <v>15296377</v>
      </c>
      <c r="V45" s="130">
        <v>15353836</v>
      </c>
      <c r="W45" s="130">
        <v>15440086</v>
      </c>
      <c r="X45" s="130">
        <v>13001066.07</v>
      </c>
      <c r="Y45" s="130">
        <v>13562866</v>
      </c>
      <c r="Z45" s="130">
        <v>12424363</v>
      </c>
      <c r="AA45" s="130">
        <v>11576072</v>
      </c>
      <c r="AB45" s="130">
        <v>13078776.789999999</v>
      </c>
      <c r="AC45" s="130">
        <v>11708115</v>
      </c>
      <c r="AD45" s="130">
        <v>12599321</v>
      </c>
      <c r="AE45" s="130">
        <v>12691654</v>
      </c>
      <c r="AF45" s="130">
        <v>12791945.75</v>
      </c>
      <c r="AG45" s="130">
        <v>12059877</v>
      </c>
      <c r="AH45" s="130">
        <v>11573533</v>
      </c>
      <c r="AI45" s="130">
        <v>10762525</v>
      </c>
      <c r="AJ45" s="130">
        <v>11536447.4</v>
      </c>
      <c r="AK45" s="130">
        <v>11357020</v>
      </c>
      <c r="AL45" s="130">
        <v>11360846</v>
      </c>
      <c r="AM45" s="130">
        <v>11726304</v>
      </c>
      <c r="AN45" s="130">
        <v>11674495.83</v>
      </c>
      <c r="AO45" s="130">
        <v>12027149</v>
      </c>
      <c r="AP45" s="130">
        <v>12694045</v>
      </c>
      <c r="AQ45" s="130">
        <v>12252219</v>
      </c>
      <c r="AR45" s="130">
        <v>0</v>
      </c>
      <c r="AS45" s="130">
        <v>270341</v>
      </c>
      <c r="AT45" s="130">
        <v>284425</v>
      </c>
      <c r="AU45" s="130">
        <v>283934</v>
      </c>
      <c r="AV45" s="130">
        <v>290507.08</v>
      </c>
      <c r="AW45" s="130">
        <v>292172</v>
      </c>
      <c r="AX45" s="130">
        <v>295435</v>
      </c>
      <c r="AY45" s="130">
        <v>0</v>
      </c>
      <c r="AZ45" s="130">
        <v>0</v>
      </c>
      <c r="BA45" s="130">
        <v>0</v>
      </c>
      <c r="BB45" s="130">
        <v>0</v>
      </c>
      <c r="BC45" s="130">
        <v>0</v>
      </c>
      <c r="BD45"/>
      <c r="BE45"/>
      <c r="BF45"/>
      <c r="BG45"/>
      <c r="BH45"/>
      <c r="BI45"/>
      <c r="BJ45"/>
      <c r="BK45"/>
      <c r="BL45"/>
      <c r="BM45"/>
      <c r="BN45"/>
      <c r="BO45"/>
      <c r="BP45"/>
      <c r="BQ45"/>
      <c r="BR45"/>
      <c r="BS45"/>
      <c r="BT45"/>
    </row>
    <row r="46" spans="1:72" s="114" customFormat="1" x14ac:dyDescent="0.25">
      <c r="A46" s="130" t="s">
        <v>2387</v>
      </c>
      <c r="B46" s="130">
        <v>2152480</v>
      </c>
      <c r="C46" s="130">
        <v>1956373</v>
      </c>
      <c r="D46" s="130">
        <v>2056799</v>
      </c>
      <c r="E46" s="130">
        <v>1989223</v>
      </c>
      <c r="F46" s="130">
        <v>2087620</v>
      </c>
      <c r="G46" s="130">
        <v>2142440</v>
      </c>
      <c r="H46" s="130">
        <v>1968521</v>
      </c>
      <c r="I46" s="130">
        <v>1923135</v>
      </c>
      <c r="J46" s="130">
        <v>2016479</v>
      </c>
      <c r="K46" s="130">
        <v>1521977</v>
      </c>
      <c r="L46" s="130">
        <v>1422412</v>
      </c>
      <c r="M46" s="130">
        <v>1530962</v>
      </c>
      <c r="N46" s="130">
        <v>1614135</v>
      </c>
      <c r="O46" s="130">
        <v>1121057</v>
      </c>
      <c r="P46" s="130">
        <v>1079837</v>
      </c>
      <c r="Q46" s="130">
        <v>798020</v>
      </c>
      <c r="R46" s="130">
        <v>761122</v>
      </c>
      <c r="S46" s="130">
        <v>750350</v>
      </c>
      <c r="T46" s="130">
        <v>704258</v>
      </c>
      <c r="U46" s="130">
        <v>412748</v>
      </c>
      <c r="V46" s="130">
        <v>364187</v>
      </c>
      <c r="W46" s="130">
        <v>406369</v>
      </c>
      <c r="X46" s="130">
        <v>286421.93</v>
      </c>
      <c r="Y46" s="130">
        <v>892632</v>
      </c>
      <c r="Z46" s="130">
        <v>857938</v>
      </c>
      <c r="AA46" s="130">
        <v>820089</v>
      </c>
      <c r="AB46" s="130">
        <v>796370.29</v>
      </c>
      <c r="AC46" s="130">
        <v>1227242</v>
      </c>
      <c r="AD46" s="130">
        <v>1255654</v>
      </c>
      <c r="AE46" s="130">
        <v>1223158</v>
      </c>
      <c r="AF46" s="130">
        <v>1328856</v>
      </c>
      <c r="AG46" s="130">
        <v>1165570</v>
      </c>
      <c r="AH46" s="130">
        <v>1198218</v>
      </c>
      <c r="AI46" s="130">
        <v>1242178</v>
      </c>
      <c r="AJ46" s="130">
        <v>1163761.18</v>
      </c>
      <c r="AK46" s="130">
        <v>908204</v>
      </c>
      <c r="AL46" s="130">
        <v>992013</v>
      </c>
      <c r="AM46" s="130">
        <v>1111147</v>
      </c>
      <c r="AN46" s="130">
        <v>1062569.1599999999</v>
      </c>
      <c r="AO46" s="130">
        <v>604120</v>
      </c>
      <c r="AP46" s="130">
        <v>479972</v>
      </c>
      <c r="AQ46" s="130">
        <v>661140</v>
      </c>
      <c r="AR46" s="130">
        <v>498561.83</v>
      </c>
      <c r="AS46" s="130">
        <v>495704</v>
      </c>
      <c r="AT46" s="130">
        <v>525850</v>
      </c>
      <c r="AU46" s="130">
        <v>508096</v>
      </c>
      <c r="AV46" s="130">
        <v>525003.59</v>
      </c>
      <c r="AW46" s="130">
        <v>619828</v>
      </c>
      <c r="AX46" s="130">
        <v>625769</v>
      </c>
      <c r="AY46" s="130">
        <v>0</v>
      </c>
      <c r="AZ46" s="130">
        <v>0</v>
      </c>
      <c r="BA46" s="130">
        <v>0</v>
      </c>
      <c r="BB46" s="130">
        <v>0</v>
      </c>
      <c r="BC46" s="130">
        <v>0</v>
      </c>
      <c r="BD46"/>
      <c r="BE46"/>
      <c r="BF46"/>
      <c r="BG46"/>
      <c r="BH46"/>
      <c r="BI46"/>
      <c r="BJ46"/>
      <c r="BK46"/>
      <c r="BL46"/>
      <c r="BM46"/>
      <c r="BN46"/>
      <c r="BO46"/>
      <c r="BP46"/>
      <c r="BQ46"/>
      <c r="BR46"/>
      <c r="BS46"/>
      <c r="BT46"/>
    </row>
    <row r="47" spans="1:72" x14ac:dyDescent="0.25">
      <c r="A47" s="130" t="s">
        <v>2388</v>
      </c>
      <c r="B47" s="130">
        <v>613773</v>
      </c>
      <c r="C47" s="130">
        <v>803342</v>
      </c>
      <c r="D47" s="130">
        <v>1943620</v>
      </c>
      <c r="E47" s="130">
        <v>2039019</v>
      </c>
      <c r="F47" s="130">
        <v>2019017</v>
      </c>
      <c r="G47" s="130">
        <v>2190972</v>
      </c>
      <c r="H47" s="130">
        <v>603443</v>
      </c>
      <c r="I47" s="130">
        <v>1297790</v>
      </c>
      <c r="J47" s="130">
        <v>1298751</v>
      </c>
      <c r="K47" s="130">
        <v>1263184</v>
      </c>
      <c r="L47" s="130">
        <v>1751738</v>
      </c>
      <c r="M47" s="130">
        <v>1640278</v>
      </c>
      <c r="N47" s="130">
        <v>1736266</v>
      </c>
      <c r="O47" s="130">
        <v>1881020</v>
      </c>
      <c r="P47" s="130">
        <v>1301879</v>
      </c>
      <c r="Q47" s="130">
        <v>1072403</v>
      </c>
      <c r="R47" s="130">
        <v>1023365</v>
      </c>
      <c r="S47" s="130">
        <v>964034</v>
      </c>
      <c r="T47" s="130">
        <v>858813</v>
      </c>
      <c r="U47" s="130">
        <v>991523</v>
      </c>
      <c r="V47" s="130">
        <v>623072</v>
      </c>
      <c r="W47" s="130">
        <v>418905</v>
      </c>
      <c r="X47" s="130">
        <v>389268.62</v>
      </c>
      <c r="Y47" s="130">
        <v>375803</v>
      </c>
      <c r="Z47" s="130">
        <v>343457</v>
      </c>
      <c r="AA47" s="130">
        <v>272724</v>
      </c>
      <c r="AB47" s="130">
        <v>196624.62</v>
      </c>
      <c r="AC47" s="130">
        <v>246448</v>
      </c>
      <c r="AD47" s="130">
        <v>427087</v>
      </c>
      <c r="AE47" s="130">
        <v>286375</v>
      </c>
      <c r="AF47" s="130">
        <v>278424.53000000003</v>
      </c>
      <c r="AG47" s="130">
        <v>343455</v>
      </c>
      <c r="AH47" s="130">
        <v>348398</v>
      </c>
      <c r="AI47" s="130">
        <v>375685</v>
      </c>
      <c r="AJ47" s="130">
        <v>342276.07</v>
      </c>
      <c r="AK47" s="130">
        <v>316898</v>
      </c>
      <c r="AL47" s="130">
        <v>326473</v>
      </c>
      <c r="AM47" s="130">
        <v>286656</v>
      </c>
      <c r="AN47" s="130">
        <v>274839.14</v>
      </c>
      <c r="AO47" s="130">
        <v>292857</v>
      </c>
      <c r="AP47" s="130">
        <v>295411</v>
      </c>
      <c r="AQ47" s="130">
        <v>322024</v>
      </c>
      <c r="AR47" s="130">
        <v>403267.76</v>
      </c>
      <c r="AS47" s="130">
        <v>353580</v>
      </c>
      <c r="AT47" s="130">
        <v>117473</v>
      </c>
      <c r="AU47" s="130">
        <v>125091</v>
      </c>
      <c r="AV47" s="130">
        <v>126118.52</v>
      </c>
      <c r="AW47" s="130">
        <v>138908</v>
      </c>
      <c r="AX47" s="130">
        <v>252474</v>
      </c>
      <c r="AY47" s="130">
        <v>1005815</v>
      </c>
      <c r="AZ47" s="130">
        <v>1015035</v>
      </c>
      <c r="BA47" s="130">
        <v>660715</v>
      </c>
      <c r="BB47" s="130">
        <v>703171</v>
      </c>
      <c r="BC47" s="130">
        <v>1126979</v>
      </c>
      <c r="BD47"/>
      <c r="BE47"/>
      <c r="BF47"/>
      <c r="BG47"/>
      <c r="BH47"/>
      <c r="BI47"/>
      <c r="BJ47"/>
      <c r="BK47"/>
      <c r="BL47"/>
      <c r="BM47"/>
      <c r="BN47"/>
      <c r="BO47"/>
      <c r="BP47"/>
      <c r="BQ47"/>
      <c r="BR47"/>
      <c r="BS47"/>
      <c r="BT47"/>
    </row>
    <row r="48" spans="1:72" x14ac:dyDescent="0.25">
      <c r="A48" s="130" t="s">
        <v>3310</v>
      </c>
      <c r="B48" s="130">
        <v>0</v>
      </c>
      <c r="C48" s="130">
        <v>0</v>
      </c>
      <c r="D48" s="130">
        <v>0</v>
      </c>
      <c r="E48" s="130">
        <v>0</v>
      </c>
      <c r="F48" s="130">
        <v>0</v>
      </c>
      <c r="G48" s="130">
        <v>0</v>
      </c>
      <c r="H48" s="130">
        <v>0</v>
      </c>
      <c r="I48" s="130">
        <v>0</v>
      </c>
      <c r="J48" s="130">
        <v>0</v>
      </c>
      <c r="K48" s="130">
        <v>0</v>
      </c>
      <c r="L48" s="130">
        <v>0</v>
      </c>
      <c r="M48" s="130">
        <v>0</v>
      </c>
      <c r="N48" s="130">
        <v>0</v>
      </c>
      <c r="O48" s="130">
        <v>0</v>
      </c>
      <c r="P48" s="130">
        <v>0</v>
      </c>
      <c r="Q48" s="130">
        <v>0</v>
      </c>
      <c r="R48" s="130">
        <v>0</v>
      </c>
      <c r="S48" s="130">
        <v>0</v>
      </c>
      <c r="T48" s="130">
        <v>0</v>
      </c>
      <c r="U48" s="130">
        <v>0</v>
      </c>
      <c r="V48" s="130">
        <v>0</v>
      </c>
      <c r="W48" s="130">
        <v>0</v>
      </c>
      <c r="X48" s="130">
        <v>134946.54999999999</v>
      </c>
      <c r="Y48" s="130">
        <v>149077</v>
      </c>
      <c r="Z48" s="130">
        <v>107545</v>
      </c>
      <c r="AA48" s="130">
        <v>49862</v>
      </c>
      <c r="AB48" s="130">
        <v>14952.19</v>
      </c>
      <c r="AC48" s="130">
        <v>90268</v>
      </c>
      <c r="AD48" s="130">
        <v>266936</v>
      </c>
      <c r="AE48" s="130">
        <v>106211</v>
      </c>
      <c r="AF48" s="130">
        <v>97089.26</v>
      </c>
      <c r="AG48" s="130">
        <v>91777</v>
      </c>
      <c r="AH48" s="130">
        <v>95798</v>
      </c>
      <c r="AI48" s="130">
        <v>109694</v>
      </c>
      <c r="AJ48" s="130">
        <v>37734.17</v>
      </c>
      <c r="AK48" s="130">
        <v>34554</v>
      </c>
      <c r="AL48" s="130">
        <v>40498</v>
      </c>
      <c r="AM48" s="130">
        <v>30934</v>
      </c>
      <c r="AN48" s="130">
        <v>8251.31</v>
      </c>
      <c r="AO48" s="130">
        <v>3244</v>
      </c>
      <c r="AP48" s="130">
        <v>2571</v>
      </c>
      <c r="AQ48" s="130">
        <v>13851</v>
      </c>
      <c r="AR48" s="130">
        <v>35227.360000000001</v>
      </c>
      <c r="AS48" s="130">
        <v>0</v>
      </c>
      <c r="AT48" s="130">
        <v>0</v>
      </c>
      <c r="AU48" s="130">
        <v>0</v>
      </c>
      <c r="AV48" s="130">
        <v>0</v>
      </c>
      <c r="AW48" s="130">
        <v>0</v>
      </c>
      <c r="AX48" s="130">
        <v>0</v>
      </c>
      <c r="AY48" s="130">
        <v>0</v>
      </c>
      <c r="AZ48" s="130">
        <v>0</v>
      </c>
      <c r="BA48" s="130">
        <v>0</v>
      </c>
      <c r="BB48" s="130">
        <v>0</v>
      </c>
      <c r="BC48" s="130">
        <v>0</v>
      </c>
      <c r="BD48"/>
      <c r="BE48"/>
      <c r="BF48"/>
      <c r="BG48"/>
      <c r="BH48"/>
      <c r="BI48"/>
      <c r="BJ48"/>
      <c r="BK48"/>
      <c r="BL48"/>
      <c r="BM48"/>
      <c r="BN48"/>
      <c r="BO48"/>
      <c r="BP48"/>
      <c r="BQ48"/>
      <c r="BR48"/>
      <c r="BS48"/>
      <c r="BT48"/>
    </row>
    <row r="49" spans="1:72" s="114" customFormat="1" x14ac:dyDescent="0.25">
      <c r="A49" s="130" t="s">
        <v>2389</v>
      </c>
      <c r="B49" s="130">
        <v>613773</v>
      </c>
      <c r="C49" s="130">
        <v>803342</v>
      </c>
      <c r="D49" s="130">
        <v>1943620</v>
      </c>
      <c r="E49" s="130">
        <v>2039019</v>
      </c>
      <c r="F49" s="130">
        <v>2019017</v>
      </c>
      <c r="G49" s="130">
        <v>2190972</v>
      </c>
      <c r="H49" s="130">
        <v>603443</v>
      </c>
      <c r="I49" s="130">
        <v>1297790</v>
      </c>
      <c r="J49" s="130">
        <v>1298751</v>
      </c>
      <c r="K49" s="130">
        <v>1263184</v>
      </c>
      <c r="L49" s="130">
        <v>1751738</v>
      </c>
      <c r="M49" s="130">
        <v>1640278</v>
      </c>
      <c r="N49" s="130">
        <v>1736266</v>
      </c>
      <c r="O49" s="130">
        <v>1881020</v>
      </c>
      <c r="P49" s="130">
        <v>1301879</v>
      </c>
      <c r="Q49" s="130">
        <v>1072403</v>
      </c>
      <c r="R49" s="130">
        <v>1023365</v>
      </c>
      <c r="S49" s="130">
        <v>964034</v>
      </c>
      <c r="T49" s="130">
        <v>858813</v>
      </c>
      <c r="U49" s="130">
        <v>991523</v>
      </c>
      <c r="V49" s="130">
        <v>623072</v>
      </c>
      <c r="W49" s="130">
        <v>418905</v>
      </c>
      <c r="X49" s="130">
        <v>254322.07</v>
      </c>
      <c r="Y49" s="130">
        <v>226726</v>
      </c>
      <c r="Z49" s="130">
        <v>235912</v>
      </c>
      <c r="AA49" s="130">
        <v>222862</v>
      </c>
      <c r="AB49" s="130">
        <v>181672.43</v>
      </c>
      <c r="AC49" s="130">
        <v>156180</v>
      </c>
      <c r="AD49" s="130">
        <v>160151</v>
      </c>
      <c r="AE49" s="130">
        <v>180164</v>
      </c>
      <c r="AF49" s="130">
        <v>181335.28</v>
      </c>
      <c r="AG49" s="130">
        <v>251678</v>
      </c>
      <c r="AH49" s="130">
        <v>252600</v>
      </c>
      <c r="AI49" s="130">
        <v>265991</v>
      </c>
      <c r="AJ49" s="130">
        <v>304541.90000000002</v>
      </c>
      <c r="AK49" s="130">
        <v>282344</v>
      </c>
      <c r="AL49" s="130">
        <v>285975</v>
      </c>
      <c r="AM49" s="130">
        <v>255722</v>
      </c>
      <c r="AN49" s="130">
        <v>266587.83</v>
      </c>
      <c r="AO49" s="130">
        <v>289613</v>
      </c>
      <c r="AP49" s="130">
        <v>292840</v>
      </c>
      <c r="AQ49" s="130">
        <v>308173</v>
      </c>
      <c r="AR49" s="130">
        <v>368040.41</v>
      </c>
      <c r="AS49" s="130">
        <v>353580</v>
      </c>
      <c r="AT49" s="130">
        <v>117473</v>
      </c>
      <c r="AU49" s="130">
        <v>125091</v>
      </c>
      <c r="AV49" s="130">
        <v>126118.52</v>
      </c>
      <c r="AW49" s="130">
        <v>138908</v>
      </c>
      <c r="AX49" s="130">
        <v>252474</v>
      </c>
      <c r="AY49" s="130">
        <v>1005815</v>
      </c>
      <c r="AZ49" s="130">
        <v>1015035</v>
      </c>
      <c r="BA49" s="130">
        <v>660715</v>
      </c>
      <c r="BB49" s="130">
        <v>703171</v>
      </c>
      <c r="BC49" s="130">
        <v>1126979</v>
      </c>
      <c r="BD49"/>
      <c r="BE49"/>
      <c r="BF49"/>
      <c r="BG49"/>
      <c r="BH49"/>
      <c r="BI49"/>
      <c r="BJ49"/>
      <c r="BK49"/>
      <c r="BL49"/>
      <c r="BM49"/>
      <c r="BN49"/>
      <c r="BO49"/>
      <c r="BP49"/>
      <c r="BQ49"/>
      <c r="BR49"/>
      <c r="BS49"/>
      <c r="BT49"/>
    </row>
    <row r="50" spans="1:72" x14ac:dyDescent="0.25">
      <c r="A50" s="130" t="s">
        <v>794</v>
      </c>
      <c r="B50" s="130">
        <v>87146208</v>
      </c>
      <c r="C50" s="130">
        <v>84598753</v>
      </c>
      <c r="D50" s="130">
        <v>84110135</v>
      </c>
      <c r="E50" s="130">
        <v>85253739</v>
      </c>
      <c r="F50" s="130">
        <v>83112581</v>
      </c>
      <c r="G50" s="130">
        <v>85560333</v>
      </c>
      <c r="H50" s="130">
        <v>82362266</v>
      </c>
      <c r="I50" s="130">
        <v>82867575</v>
      </c>
      <c r="J50" s="130">
        <v>83464160</v>
      </c>
      <c r="K50" s="130">
        <v>83592445</v>
      </c>
      <c r="L50" s="130">
        <v>82895055</v>
      </c>
      <c r="M50" s="130">
        <v>83360293</v>
      </c>
      <c r="N50" s="130">
        <v>85032912</v>
      </c>
      <c r="O50" s="130">
        <v>84228026</v>
      </c>
      <c r="P50" s="130">
        <v>83520999</v>
      </c>
      <c r="Q50" s="130">
        <v>84063790</v>
      </c>
      <c r="R50" s="130">
        <v>83611798</v>
      </c>
      <c r="S50" s="130">
        <v>81534586</v>
      </c>
      <c r="T50" s="130">
        <v>82286939</v>
      </c>
      <c r="U50" s="130">
        <v>60949993</v>
      </c>
      <c r="V50" s="130">
        <v>57703414</v>
      </c>
      <c r="W50" s="130">
        <v>57406124</v>
      </c>
      <c r="X50" s="130">
        <v>54622226.229999997</v>
      </c>
      <c r="Y50" s="130">
        <v>56038679</v>
      </c>
      <c r="Z50" s="130">
        <v>54579272</v>
      </c>
      <c r="AA50" s="130">
        <v>53632124</v>
      </c>
      <c r="AB50" s="130">
        <v>54578761.600000001</v>
      </c>
      <c r="AC50" s="130">
        <v>50537213</v>
      </c>
      <c r="AD50" s="130">
        <v>52180348</v>
      </c>
      <c r="AE50" s="130">
        <v>52215242</v>
      </c>
      <c r="AF50" s="130">
        <v>52745973.979999997</v>
      </c>
      <c r="AG50" s="130">
        <v>50701642</v>
      </c>
      <c r="AH50" s="130">
        <v>49135885</v>
      </c>
      <c r="AI50" s="130">
        <v>47266813</v>
      </c>
      <c r="AJ50" s="130">
        <v>46422020.82</v>
      </c>
      <c r="AK50" s="130">
        <v>45283045</v>
      </c>
      <c r="AL50" s="130">
        <v>45003637</v>
      </c>
      <c r="AM50" s="130">
        <v>44569003</v>
      </c>
      <c r="AN50" s="130">
        <v>43299199.68</v>
      </c>
      <c r="AO50" s="130">
        <v>43176565</v>
      </c>
      <c r="AP50" s="130">
        <v>44245554</v>
      </c>
      <c r="AQ50" s="130">
        <v>43336348</v>
      </c>
      <c r="AR50" s="130">
        <v>40775894.68</v>
      </c>
      <c r="AS50" s="130">
        <v>12706418</v>
      </c>
      <c r="AT50" s="130">
        <v>12202935</v>
      </c>
      <c r="AU50" s="130">
        <v>12133394</v>
      </c>
      <c r="AV50" s="130">
        <v>11652597.449999999</v>
      </c>
      <c r="AW50" s="130">
        <v>11536511</v>
      </c>
      <c r="AX50" s="130">
        <v>11342121</v>
      </c>
      <c r="AY50" s="130">
        <v>11225713</v>
      </c>
      <c r="AZ50" s="130">
        <v>11049214</v>
      </c>
      <c r="BA50" s="130">
        <v>10400343</v>
      </c>
      <c r="BB50" s="130">
        <v>10222883</v>
      </c>
      <c r="BC50" s="130">
        <v>10396941</v>
      </c>
      <c r="BD50"/>
      <c r="BE50"/>
      <c r="BF50"/>
      <c r="BG50"/>
      <c r="BH50"/>
      <c r="BI50"/>
      <c r="BJ50"/>
      <c r="BK50"/>
      <c r="BL50"/>
      <c r="BM50"/>
      <c r="BN50"/>
      <c r="BO50"/>
      <c r="BP50"/>
      <c r="BQ50"/>
      <c r="BR50"/>
      <c r="BS50"/>
      <c r="BT50"/>
    </row>
    <row r="51" spans="1:72" x14ac:dyDescent="0.25">
      <c r="A51" s="130" t="s">
        <v>795</v>
      </c>
      <c r="B51" s="130">
        <v>153870406</v>
      </c>
      <c r="C51" s="130">
        <v>143861740</v>
      </c>
      <c r="D51" s="130">
        <v>144574672</v>
      </c>
      <c r="E51" s="130">
        <v>144788869</v>
      </c>
      <c r="F51" s="130">
        <v>139323199</v>
      </c>
      <c r="G51" s="130">
        <v>140786872</v>
      </c>
      <c r="H51" s="130">
        <v>141909049</v>
      </c>
      <c r="I51" s="130">
        <v>139322914</v>
      </c>
      <c r="J51" s="130">
        <v>140116486</v>
      </c>
      <c r="K51" s="130">
        <v>138670713</v>
      </c>
      <c r="L51" s="130">
        <v>141916082</v>
      </c>
      <c r="M51" s="130">
        <v>142420931</v>
      </c>
      <c r="N51" s="130">
        <v>143390165</v>
      </c>
      <c r="O51" s="130">
        <v>142052204</v>
      </c>
      <c r="P51" s="130">
        <v>146267565</v>
      </c>
      <c r="Q51" s="130">
        <v>147442638</v>
      </c>
      <c r="R51" s="130">
        <v>144886019</v>
      </c>
      <c r="S51" s="130">
        <v>140613189</v>
      </c>
      <c r="T51" s="130">
        <v>142365463</v>
      </c>
      <c r="U51" s="130">
        <v>118815460</v>
      </c>
      <c r="V51" s="130">
        <v>114312389</v>
      </c>
      <c r="W51" s="130">
        <v>109107948</v>
      </c>
      <c r="X51" s="130">
        <v>111477011.11</v>
      </c>
      <c r="Y51" s="130">
        <v>113857473</v>
      </c>
      <c r="Z51" s="130">
        <v>110449626</v>
      </c>
      <c r="AA51" s="130">
        <v>109258257</v>
      </c>
      <c r="AB51" s="130">
        <v>115442661.15000001</v>
      </c>
      <c r="AC51" s="130">
        <v>104636291</v>
      </c>
      <c r="AD51" s="130">
        <v>110788810</v>
      </c>
      <c r="AE51" s="130">
        <v>110099186</v>
      </c>
      <c r="AF51" s="130">
        <v>108290282.84999999</v>
      </c>
      <c r="AG51" s="130">
        <v>103135018</v>
      </c>
      <c r="AH51" s="130">
        <v>101762939</v>
      </c>
      <c r="AI51" s="130">
        <v>97163348</v>
      </c>
      <c r="AJ51" s="130">
        <v>94758647.819999993</v>
      </c>
      <c r="AK51" s="130">
        <v>89702926</v>
      </c>
      <c r="AL51" s="130">
        <v>89982840</v>
      </c>
      <c r="AM51" s="130">
        <v>86367770</v>
      </c>
      <c r="AN51" s="130">
        <v>83229565.540000007</v>
      </c>
      <c r="AO51" s="130">
        <v>82401349</v>
      </c>
      <c r="AP51" s="130">
        <v>81755229</v>
      </c>
      <c r="AQ51" s="130">
        <v>78267778</v>
      </c>
      <c r="AR51" s="130">
        <v>74776922.579999998</v>
      </c>
      <c r="AS51" s="130">
        <v>38402715</v>
      </c>
      <c r="AT51" s="130">
        <v>37213791</v>
      </c>
      <c r="AU51" s="130">
        <v>35401736</v>
      </c>
      <c r="AV51" s="130">
        <v>35869943.079999998</v>
      </c>
      <c r="AW51" s="130">
        <v>36846811</v>
      </c>
      <c r="AX51" s="130">
        <v>35663620</v>
      </c>
      <c r="AY51" s="130">
        <v>36892906</v>
      </c>
      <c r="AZ51" s="130">
        <v>39865281</v>
      </c>
      <c r="BA51" s="130">
        <v>38712380</v>
      </c>
      <c r="BB51" s="130">
        <v>33732187</v>
      </c>
      <c r="BC51" s="130">
        <v>32154684</v>
      </c>
      <c r="BD51"/>
      <c r="BE51"/>
      <c r="BF51"/>
      <c r="BG51"/>
      <c r="BH51"/>
      <c r="BI51"/>
      <c r="BJ51"/>
      <c r="BK51"/>
      <c r="BL51"/>
      <c r="BM51"/>
      <c r="BN51"/>
      <c r="BO51"/>
      <c r="BP51"/>
      <c r="BQ51"/>
      <c r="BR51"/>
      <c r="BS51"/>
      <c r="BT51"/>
    </row>
    <row r="52" spans="1:72" x14ac:dyDescent="0.25">
      <c r="A52" s="130" t="s">
        <v>2390</v>
      </c>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c r="BE52"/>
      <c r="BF52"/>
      <c r="BG52"/>
      <c r="BH52"/>
      <c r="BI52"/>
      <c r="BJ52"/>
      <c r="BK52"/>
      <c r="BL52"/>
      <c r="BM52"/>
      <c r="BN52"/>
      <c r="BO52"/>
      <c r="BP52"/>
      <c r="BQ52"/>
      <c r="BR52"/>
      <c r="BS52"/>
      <c r="BT52"/>
    </row>
    <row r="53" spans="1:72" x14ac:dyDescent="0.25">
      <c r="A53" s="130" t="s">
        <v>2391</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c r="BE53"/>
      <c r="BF53"/>
      <c r="BG53"/>
      <c r="BH53"/>
      <c r="BI53"/>
      <c r="BJ53"/>
      <c r="BK53"/>
      <c r="BL53"/>
      <c r="BM53"/>
      <c r="BN53"/>
      <c r="BO53"/>
      <c r="BP53"/>
      <c r="BQ53"/>
      <c r="BR53"/>
      <c r="BS53"/>
      <c r="BT53"/>
    </row>
    <row r="54" spans="1:72" x14ac:dyDescent="0.25">
      <c r="A54" s="130" t="s">
        <v>796</v>
      </c>
      <c r="B54" s="130">
        <v>7243935</v>
      </c>
      <c r="C54" s="130">
        <v>7527306</v>
      </c>
      <c r="D54" s="130">
        <v>13406089</v>
      </c>
      <c r="E54" s="130">
        <v>13234497</v>
      </c>
      <c r="F54" s="130">
        <v>11669175</v>
      </c>
      <c r="G54" s="130">
        <v>11908658</v>
      </c>
      <c r="H54" s="130">
        <v>11181760</v>
      </c>
      <c r="I54" s="130">
        <v>22445596</v>
      </c>
      <c r="J54" s="130">
        <v>15606921</v>
      </c>
      <c r="K54" s="130">
        <v>15031135</v>
      </c>
      <c r="L54" s="130">
        <v>13375376</v>
      </c>
      <c r="M54" s="130">
        <v>13668280</v>
      </c>
      <c r="N54" s="130">
        <v>14049121</v>
      </c>
      <c r="O54" s="130">
        <v>13937955</v>
      </c>
      <c r="P54" s="130">
        <v>15245774</v>
      </c>
      <c r="Q54" s="130">
        <v>15376548</v>
      </c>
      <c r="R54" s="130">
        <v>13372157</v>
      </c>
      <c r="S54" s="130">
        <v>12534282</v>
      </c>
      <c r="T54" s="130">
        <v>36905656</v>
      </c>
      <c r="U54" s="130">
        <v>15267624</v>
      </c>
      <c r="V54" s="130">
        <v>16224584</v>
      </c>
      <c r="W54" s="130">
        <v>15227974</v>
      </c>
      <c r="X54" s="130">
        <v>19376545.899999999</v>
      </c>
      <c r="Y54" s="130">
        <v>17099209</v>
      </c>
      <c r="Z54" s="130">
        <v>19214126</v>
      </c>
      <c r="AA54" s="130">
        <v>21488773</v>
      </c>
      <c r="AB54" s="130">
        <v>26086541.039999999</v>
      </c>
      <c r="AC54" s="130">
        <v>21246316</v>
      </c>
      <c r="AD54" s="130">
        <v>22626022</v>
      </c>
      <c r="AE54" s="130">
        <v>23504551</v>
      </c>
      <c r="AF54" s="130">
        <v>29374817.98</v>
      </c>
      <c r="AG54" s="130">
        <v>27704697</v>
      </c>
      <c r="AH54" s="130">
        <v>28640971</v>
      </c>
      <c r="AI54" s="130">
        <v>25438279</v>
      </c>
      <c r="AJ54" s="130">
        <v>22511200.370000001</v>
      </c>
      <c r="AK54" s="130">
        <v>19795859</v>
      </c>
      <c r="AL54" s="130">
        <v>20045190</v>
      </c>
      <c r="AM54" s="130">
        <v>13986933</v>
      </c>
      <c r="AN54" s="130">
        <v>14477174.82</v>
      </c>
      <c r="AO54" s="130">
        <v>14150099</v>
      </c>
      <c r="AP54" s="130">
        <v>11323778</v>
      </c>
      <c r="AQ54" s="130">
        <v>8393776</v>
      </c>
      <c r="AR54" s="130">
        <v>8363776.7999999998</v>
      </c>
      <c r="AS54" s="130">
        <v>7372218</v>
      </c>
      <c r="AT54" s="130">
        <v>5621684</v>
      </c>
      <c r="AU54" s="130">
        <v>5227640</v>
      </c>
      <c r="AV54" s="130">
        <v>5601267.7199999997</v>
      </c>
      <c r="AW54" s="130">
        <v>7495369</v>
      </c>
      <c r="AX54" s="130">
        <v>6076292</v>
      </c>
      <c r="AY54" s="130">
        <v>7730392</v>
      </c>
      <c r="AZ54" s="130">
        <v>10659179</v>
      </c>
      <c r="BA54" s="130">
        <v>12144580</v>
      </c>
      <c r="BB54" s="130">
        <v>8590975</v>
      </c>
      <c r="BC54" s="130">
        <v>7686862</v>
      </c>
      <c r="BD54"/>
      <c r="BE54"/>
      <c r="BF54"/>
      <c r="BG54"/>
      <c r="BH54"/>
      <c r="BI54"/>
      <c r="BJ54"/>
      <c r="BK54"/>
      <c r="BL54"/>
      <c r="BM54"/>
      <c r="BN54"/>
      <c r="BO54"/>
      <c r="BP54"/>
      <c r="BQ54"/>
      <c r="BR54"/>
      <c r="BS54"/>
      <c r="BT54"/>
    </row>
    <row r="55" spans="1:72" x14ac:dyDescent="0.25">
      <c r="A55" s="130" t="s">
        <v>797</v>
      </c>
      <c r="B55" s="130">
        <v>20924203</v>
      </c>
      <c r="C55" s="130">
        <v>17604691</v>
      </c>
      <c r="D55" s="130">
        <v>19067570</v>
      </c>
      <c r="E55" s="130">
        <v>20451640</v>
      </c>
      <c r="F55" s="130">
        <v>18071905</v>
      </c>
      <c r="G55" s="130">
        <v>18113173</v>
      </c>
      <c r="H55" s="130">
        <v>19323341</v>
      </c>
      <c r="I55" s="130">
        <v>18378702</v>
      </c>
      <c r="J55" s="130">
        <v>18945853</v>
      </c>
      <c r="K55" s="130">
        <v>17356744</v>
      </c>
      <c r="L55" s="130">
        <v>19726069</v>
      </c>
      <c r="M55" s="130">
        <v>20289261</v>
      </c>
      <c r="N55" s="130">
        <v>18842905</v>
      </c>
      <c r="O55" s="130">
        <v>17047800</v>
      </c>
      <c r="P55" s="130">
        <v>19822673</v>
      </c>
      <c r="Q55" s="130">
        <v>20688247</v>
      </c>
      <c r="R55" s="130">
        <v>19894378</v>
      </c>
      <c r="S55" s="130">
        <v>17645267</v>
      </c>
      <c r="T55" s="130">
        <v>17428944</v>
      </c>
      <c r="U55" s="130">
        <v>17574674</v>
      </c>
      <c r="V55" s="130">
        <v>16177521</v>
      </c>
      <c r="W55" s="130">
        <v>13589822</v>
      </c>
      <c r="X55" s="130">
        <v>12262008.15</v>
      </c>
      <c r="Y55" s="130">
        <v>13805294</v>
      </c>
      <c r="Z55" s="130">
        <v>11134105</v>
      </c>
      <c r="AA55" s="130">
        <v>9835004</v>
      </c>
      <c r="AB55" s="130">
        <v>10724557.02</v>
      </c>
      <c r="AC55" s="130">
        <v>11289710</v>
      </c>
      <c r="AD55" s="130">
        <v>11180113</v>
      </c>
      <c r="AE55" s="130">
        <v>9203455</v>
      </c>
      <c r="AF55" s="130">
        <v>9802404.4499999993</v>
      </c>
      <c r="AG55" s="130">
        <v>10890782</v>
      </c>
      <c r="AH55" s="130">
        <v>10299814</v>
      </c>
      <c r="AI55" s="130">
        <v>9916399</v>
      </c>
      <c r="AJ55" s="130">
        <v>10544727.74</v>
      </c>
      <c r="AK55" s="130">
        <v>9864414</v>
      </c>
      <c r="AL55" s="130">
        <v>9720809</v>
      </c>
      <c r="AM55" s="130">
        <v>9958054</v>
      </c>
      <c r="AN55" s="130">
        <v>7919074.7599999998</v>
      </c>
      <c r="AO55" s="130">
        <v>6815998</v>
      </c>
      <c r="AP55" s="130">
        <v>7588722</v>
      </c>
      <c r="AQ55" s="130">
        <v>6591848</v>
      </c>
      <c r="AR55" s="130">
        <v>6090125.0800000001</v>
      </c>
      <c r="AS55" s="130">
        <v>2611519</v>
      </c>
      <c r="AT55" s="130">
        <v>3440992</v>
      </c>
      <c r="AU55" s="130">
        <v>2953613</v>
      </c>
      <c r="AV55" s="130">
        <v>2799565.64</v>
      </c>
      <c r="AW55" s="130">
        <v>2706792</v>
      </c>
      <c r="AX55" s="130">
        <v>3132336</v>
      </c>
      <c r="AY55" s="130">
        <v>2740092</v>
      </c>
      <c r="AZ55" s="130">
        <v>3447550</v>
      </c>
      <c r="BA55" s="130">
        <v>3287258</v>
      </c>
      <c r="BB55" s="130">
        <v>2683735</v>
      </c>
      <c r="BC55" s="130">
        <v>2309319</v>
      </c>
      <c r="BD55"/>
      <c r="BE55"/>
      <c r="BF55"/>
      <c r="BG55"/>
      <c r="BH55"/>
      <c r="BI55"/>
      <c r="BJ55"/>
      <c r="BK55"/>
      <c r="BL55"/>
      <c r="BM55"/>
      <c r="BN55"/>
      <c r="BO55"/>
      <c r="BP55"/>
      <c r="BQ55"/>
      <c r="BR55"/>
      <c r="BS55"/>
      <c r="BT55"/>
    </row>
    <row r="56" spans="1:72" x14ac:dyDescent="0.25">
      <c r="A56" s="130" t="s">
        <v>2365</v>
      </c>
      <c r="B56" s="130">
        <v>0</v>
      </c>
      <c r="C56" s="130">
        <v>0</v>
      </c>
      <c r="D56" s="130">
        <v>19067570</v>
      </c>
      <c r="E56" s="130">
        <v>20451640</v>
      </c>
      <c r="F56" s="130">
        <v>18071905</v>
      </c>
      <c r="G56" s="130">
        <v>18113173</v>
      </c>
      <c r="H56" s="130">
        <v>19323341</v>
      </c>
      <c r="I56" s="130">
        <v>18378702</v>
      </c>
      <c r="J56" s="130">
        <v>18945853</v>
      </c>
      <c r="K56" s="130">
        <v>17356744</v>
      </c>
      <c r="L56" s="130">
        <v>0</v>
      </c>
      <c r="M56" s="130">
        <v>0</v>
      </c>
      <c r="N56" s="130">
        <v>0</v>
      </c>
      <c r="O56" s="130">
        <v>0</v>
      </c>
      <c r="P56" s="130">
        <v>0</v>
      </c>
      <c r="Q56" s="130">
        <v>0</v>
      </c>
      <c r="R56" s="130">
        <v>0</v>
      </c>
      <c r="S56" s="130">
        <v>0</v>
      </c>
      <c r="T56" s="130">
        <v>0</v>
      </c>
      <c r="U56" s="130">
        <v>0</v>
      </c>
      <c r="V56" s="130">
        <v>0</v>
      </c>
      <c r="W56" s="130">
        <v>0</v>
      </c>
      <c r="X56" s="130">
        <v>0</v>
      </c>
      <c r="Y56" s="130">
        <v>0</v>
      </c>
      <c r="Z56" s="130">
        <v>0</v>
      </c>
      <c r="AA56" s="130">
        <v>0</v>
      </c>
      <c r="AB56" s="130">
        <v>0</v>
      </c>
      <c r="AC56" s="130">
        <v>0</v>
      </c>
      <c r="AD56" s="130">
        <v>0</v>
      </c>
      <c r="AE56" s="130">
        <v>0</v>
      </c>
      <c r="AF56" s="130">
        <v>0</v>
      </c>
      <c r="AG56" s="130">
        <v>0</v>
      </c>
      <c r="AH56" s="130">
        <v>0</v>
      </c>
      <c r="AI56" s="130">
        <v>0</v>
      </c>
      <c r="AJ56" s="130">
        <v>0</v>
      </c>
      <c r="AK56" s="130">
        <v>0</v>
      </c>
      <c r="AL56" s="130">
        <v>0</v>
      </c>
      <c r="AM56" s="130">
        <v>0</v>
      </c>
      <c r="AN56" s="130">
        <v>0</v>
      </c>
      <c r="AO56" s="130">
        <v>6568199</v>
      </c>
      <c r="AP56" s="130">
        <v>7300658</v>
      </c>
      <c r="AQ56" s="130">
        <v>6363257</v>
      </c>
      <c r="AR56" s="130">
        <v>5869654.8300000001</v>
      </c>
      <c r="AS56" s="130">
        <v>2411362</v>
      </c>
      <c r="AT56" s="130">
        <v>3234790</v>
      </c>
      <c r="AU56" s="130">
        <v>2735823</v>
      </c>
      <c r="AV56" s="130">
        <v>2596659.85</v>
      </c>
      <c r="AW56" s="130">
        <v>2542154</v>
      </c>
      <c r="AX56" s="130">
        <v>2955860</v>
      </c>
      <c r="AY56" s="130">
        <v>2697735</v>
      </c>
      <c r="AZ56" s="130">
        <v>3423616</v>
      </c>
      <c r="BA56" s="130">
        <v>3243241</v>
      </c>
      <c r="BB56" s="130">
        <v>2584552</v>
      </c>
      <c r="BC56" s="130">
        <v>2265897</v>
      </c>
      <c r="BD56"/>
      <c r="BE56"/>
      <c r="BF56"/>
      <c r="BG56"/>
      <c r="BH56"/>
      <c r="BI56"/>
      <c r="BJ56"/>
      <c r="BK56"/>
      <c r="BL56"/>
      <c r="BM56"/>
      <c r="BN56"/>
      <c r="BO56"/>
      <c r="BP56"/>
      <c r="BQ56"/>
      <c r="BR56"/>
      <c r="BS56"/>
      <c r="BT56"/>
    </row>
    <row r="57" spans="1:72" x14ac:dyDescent="0.25">
      <c r="A57" s="130" t="s">
        <v>2393</v>
      </c>
      <c r="B57" s="130">
        <v>0</v>
      </c>
      <c r="C57" s="130">
        <v>0</v>
      </c>
      <c r="D57" s="130">
        <v>0</v>
      </c>
      <c r="E57" s="130">
        <v>0</v>
      </c>
      <c r="F57" s="130">
        <v>0</v>
      </c>
      <c r="G57" s="130">
        <v>0</v>
      </c>
      <c r="H57" s="130">
        <v>0</v>
      </c>
      <c r="I57" s="130">
        <v>0</v>
      </c>
      <c r="J57" s="130">
        <v>0</v>
      </c>
      <c r="K57" s="130">
        <v>0</v>
      </c>
      <c r="L57" s="130">
        <v>0</v>
      </c>
      <c r="M57" s="130">
        <v>0</v>
      </c>
      <c r="N57" s="130">
        <v>0</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s="130">
        <v>0</v>
      </c>
      <c r="AO57" s="130">
        <v>119592</v>
      </c>
      <c r="AP57" s="130">
        <v>91471</v>
      </c>
      <c r="AQ57" s="130">
        <v>79220</v>
      </c>
      <c r="AR57" s="130">
        <v>39974.75</v>
      </c>
      <c r="AS57" s="130">
        <v>91143</v>
      </c>
      <c r="AT57" s="130">
        <v>49444</v>
      </c>
      <c r="AU57" s="130">
        <v>57683</v>
      </c>
      <c r="AV57" s="130">
        <v>32935.39</v>
      </c>
      <c r="AW57" s="130">
        <v>86135</v>
      </c>
      <c r="AX57" s="130">
        <v>68021</v>
      </c>
      <c r="AY57" s="130">
        <v>42357</v>
      </c>
      <c r="AZ57" s="130">
        <v>23934</v>
      </c>
      <c r="BA57" s="130">
        <v>44017</v>
      </c>
      <c r="BB57" s="130">
        <v>99183</v>
      </c>
      <c r="BC57" s="130">
        <v>43422</v>
      </c>
      <c r="BD57"/>
      <c r="BE57"/>
      <c r="BF57"/>
      <c r="BG57"/>
      <c r="BH57"/>
      <c r="BI57"/>
      <c r="BJ57"/>
      <c r="BK57"/>
      <c r="BL57"/>
      <c r="BM57"/>
      <c r="BN57"/>
      <c r="BO57"/>
      <c r="BP57"/>
      <c r="BQ57"/>
      <c r="BR57"/>
      <c r="BS57"/>
      <c r="BT57"/>
    </row>
    <row r="58" spans="1:72" x14ac:dyDescent="0.25">
      <c r="A58" s="130" t="s">
        <v>3314</v>
      </c>
      <c r="B58" s="130">
        <v>0</v>
      </c>
      <c r="C58" s="130">
        <v>0</v>
      </c>
      <c r="D58" s="130">
        <v>0</v>
      </c>
      <c r="E58" s="130">
        <v>0</v>
      </c>
      <c r="F58" s="130">
        <v>0</v>
      </c>
      <c r="G58" s="130">
        <v>0</v>
      </c>
      <c r="H58" s="130">
        <v>0</v>
      </c>
      <c r="I58" s="130">
        <v>0</v>
      </c>
      <c r="J58" s="130">
        <v>0</v>
      </c>
      <c r="K58" s="130">
        <v>0</v>
      </c>
      <c r="L58" s="130">
        <v>0</v>
      </c>
      <c r="M58" s="130">
        <v>0</v>
      </c>
      <c r="N58" s="130">
        <v>0</v>
      </c>
      <c r="O58" s="130">
        <v>0</v>
      </c>
      <c r="P58" s="130">
        <v>0</v>
      </c>
      <c r="Q58" s="130">
        <v>0</v>
      </c>
      <c r="R58" s="130">
        <v>0</v>
      </c>
      <c r="S58" s="130">
        <v>0</v>
      </c>
      <c r="T58" s="130">
        <v>0</v>
      </c>
      <c r="U58" s="130">
        <v>0</v>
      </c>
      <c r="V58" s="130">
        <v>0</v>
      </c>
      <c r="W58" s="130">
        <v>0</v>
      </c>
      <c r="X58" s="130">
        <v>0</v>
      </c>
      <c r="Y58" s="130">
        <v>0</v>
      </c>
      <c r="Z58" s="130">
        <v>0</v>
      </c>
      <c r="AA58" s="130">
        <v>0</v>
      </c>
      <c r="AB58" s="130">
        <v>0</v>
      </c>
      <c r="AC58" s="130">
        <v>0</v>
      </c>
      <c r="AD58" s="130">
        <v>0</v>
      </c>
      <c r="AE58" s="130">
        <v>0</v>
      </c>
      <c r="AF58" s="130">
        <v>0</v>
      </c>
      <c r="AG58" s="130">
        <v>0</v>
      </c>
      <c r="AH58" s="130">
        <v>0</v>
      </c>
      <c r="AI58" s="130">
        <v>0</v>
      </c>
      <c r="AJ58" s="130">
        <v>0</v>
      </c>
      <c r="AK58" s="130">
        <v>0</v>
      </c>
      <c r="AL58" s="130">
        <v>0</v>
      </c>
      <c r="AM58" s="130">
        <v>0</v>
      </c>
      <c r="AN58" s="130">
        <v>0</v>
      </c>
      <c r="AO58" s="130">
        <v>128207</v>
      </c>
      <c r="AP58" s="130">
        <v>196593</v>
      </c>
      <c r="AQ58" s="130">
        <v>149371</v>
      </c>
      <c r="AR58" s="130">
        <v>180495.49</v>
      </c>
      <c r="AS58" s="130">
        <v>109014</v>
      </c>
      <c r="AT58" s="130">
        <v>156758</v>
      </c>
      <c r="AU58" s="130">
        <v>160107</v>
      </c>
      <c r="AV58" s="130">
        <v>169970.4</v>
      </c>
      <c r="AW58" s="130">
        <v>78503</v>
      </c>
      <c r="AX58" s="130">
        <v>108455</v>
      </c>
      <c r="AY58" s="130">
        <v>0</v>
      </c>
      <c r="AZ58" s="130">
        <v>0</v>
      </c>
      <c r="BA58" s="130">
        <v>0</v>
      </c>
      <c r="BB58" s="130">
        <v>0</v>
      </c>
      <c r="BC58" s="130">
        <v>0</v>
      </c>
      <c r="BD58"/>
      <c r="BE58"/>
      <c r="BF58"/>
      <c r="BG58"/>
      <c r="BH58"/>
      <c r="BI58"/>
      <c r="BJ58"/>
      <c r="BK58"/>
      <c r="BL58"/>
      <c r="BM58"/>
      <c r="BN58"/>
      <c r="BO58"/>
      <c r="BP58"/>
      <c r="BQ58"/>
      <c r="BR58"/>
      <c r="BS58"/>
      <c r="BT58"/>
    </row>
    <row r="59" spans="1:72" x14ac:dyDescent="0.25">
      <c r="A59" s="130" t="s">
        <v>2392</v>
      </c>
      <c r="B59" s="130">
        <v>0</v>
      </c>
      <c r="C59" s="130">
        <v>0</v>
      </c>
      <c r="D59" s="130">
        <v>0</v>
      </c>
      <c r="E59" s="130">
        <v>0</v>
      </c>
      <c r="F59" s="130">
        <v>0</v>
      </c>
      <c r="G59" s="130">
        <v>0</v>
      </c>
      <c r="H59" s="130">
        <v>0</v>
      </c>
      <c r="I59" s="130">
        <v>0</v>
      </c>
      <c r="J59" s="130">
        <v>0</v>
      </c>
      <c r="K59" s="130">
        <v>0</v>
      </c>
      <c r="L59" s="130">
        <v>19726069</v>
      </c>
      <c r="M59" s="130">
        <v>20289261</v>
      </c>
      <c r="N59" s="130">
        <v>18842905</v>
      </c>
      <c r="O59" s="130">
        <v>17047800</v>
      </c>
      <c r="P59" s="130">
        <v>19822673</v>
      </c>
      <c r="Q59" s="130">
        <v>20688247</v>
      </c>
      <c r="R59" s="130">
        <v>19894378</v>
      </c>
      <c r="S59" s="130">
        <v>17645267</v>
      </c>
      <c r="T59" s="130">
        <v>17428944</v>
      </c>
      <c r="U59" s="130">
        <v>17574674</v>
      </c>
      <c r="V59" s="130">
        <v>16177521</v>
      </c>
      <c r="W59" s="130">
        <v>13589822</v>
      </c>
      <c r="X59" s="130">
        <v>12262008.15</v>
      </c>
      <c r="Y59" s="130">
        <v>13805294</v>
      </c>
      <c r="Z59" s="130">
        <v>11134105</v>
      </c>
      <c r="AA59" s="130">
        <v>9835004</v>
      </c>
      <c r="AB59" s="130">
        <v>10724557.02</v>
      </c>
      <c r="AC59" s="130">
        <v>11289710</v>
      </c>
      <c r="AD59" s="130">
        <v>11180113</v>
      </c>
      <c r="AE59" s="130">
        <v>9203455</v>
      </c>
      <c r="AF59" s="130">
        <v>9802404.4499999993</v>
      </c>
      <c r="AG59" s="130">
        <v>10890782</v>
      </c>
      <c r="AH59" s="130">
        <v>10299814</v>
      </c>
      <c r="AI59" s="130">
        <v>9916399</v>
      </c>
      <c r="AJ59" s="130">
        <v>10544727.74</v>
      </c>
      <c r="AK59" s="130">
        <v>9864414</v>
      </c>
      <c r="AL59" s="130">
        <v>9720809</v>
      </c>
      <c r="AM59" s="130">
        <v>9958054</v>
      </c>
      <c r="AN59" s="130">
        <v>7919074.7599999998</v>
      </c>
      <c r="AO59" s="130">
        <v>0</v>
      </c>
      <c r="AP59" s="130">
        <v>0</v>
      </c>
      <c r="AQ59" s="130">
        <v>0</v>
      </c>
      <c r="AR59" s="130">
        <v>0</v>
      </c>
      <c r="AS59" s="130">
        <v>0</v>
      </c>
      <c r="AT59" s="130">
        <v>0</v>
      </c>
      <c r="AU59" s="130">
        <v>0</v>
      </c>
      <c r="AV59" s="130">
        <v>0</v>
      </c>
      <c r="AW59" s="130">
        <v>0</v>
      </c>
      <c r="AX59" s="130">
        <v>0</v>
      </c>
      <c r="AY59" s="130">
        <v>0</v>
      </c>
      <c r="AZ59" s="130">
        <v>0</v>
      </c>
      <c r="BA59" s="130">
        <v>0</v>
      </c>
      <c r="BB59" s="130">
        <v>0</v>
      </c>
      <c r="BC59" s="130">
        <v>0</v>
      </c>
      <c r="BD59"/>
      <c r="BE59"/>
      <c r="BF59"/>
      <c r="BG59"/>
      <c r="BH59"/>
      <c r="BI59"/>
      <c r="BJ59"/>
      <c r="BK59"/>
      <c r="BL59"/>
      <c r="BM59"/>
      <c r="BN59"/>
      <c r="BO59"/>
      <c r="BP59"/>
      <c r="BQ59"/>
      <c r="BR59"/>
      <c r="BS59"/>
      <c r="BT59"/>
    </row>
    <row r="60" spans="1:72" x14ac:dyDescent="0.25">
      <c r="A60" s="130" t="s">
        <v>2613</v>
      </c>
      <c r="B60" s="130">
        <v>0</v>
      </c>
      <c r="C60" s="130">
        <v>0</v>
      </c>
      <c r="D60" s="130">
        <v>0</v>
      </c>
      <c r="E60" s="130">
        <v>0</v>
      </c>
      <c r="F60" s="130">
        <v>0</v>
      </c>
      <c r="G60" s="130">
        <v>0</v>
      </c>
      <c r="H60" s="130">
        <v>0</v>
      </c>
      <c r="I60" s="130">
        <v>0</v>
      </c>
      <c r="J60" s="130">
        <v>0</v>
      </c>
      <c r="K60" s="130">
        <v>0</v>
      </c>
      <c r="L60" s="130">
        <v>0</v>
      </c>
      <c r="M60" s="130">
        <v>0</v>
      </c>
      <c r="N60" s="130">
        <v>0</v>
      </c>
      <c r="O60" s="130">
        <v>0</v>
      </c>
      <c r="P60" s="130">
        <v>0</v>
      </c>
      <c r="Q60" s="130">
        <v>0</v>
      </c>
      <c r="R60" s="130">
        <v>0</v>
      </c>
      <c r="S60" s="130">
        <v>0</v>
      </c>
      <c r="T60" s="130">
        <v>0</v>
      </c>
      <c r="U60" s="130">
        <v>0</v>
      </c>
      <c r="V60" s="130">
        <v>0</v>
      </c>
      <c r="W60" s="130">
        <v>0</v>
      </c>
      <c r="X60" s="130">
        <v>0</v>
      </c>
      <c r="Y60" s="130">
        <v>0</v>
      </c>
      <c r="Z60" s="130">
        <v>0</v>
      </c>
      <c r="AA60" s="130">
        <v>0</v>
      </c>
      <c r="AB60" s="130">
        <v>0</v>
      </c>
      <c r="AC60" s="130">
        <v>0</v>
      </c>
      <c r="AD60" s="130">
        <v>0</v>
      </c>
      <c r="AE60" s="130">
        <v>0</v>
      </c>
      <c r="AF60" s="130">
        <v>0</v>
      </c>
      <c r="AG60" s="130">
        <v>0</v>
      </c>
      <c r="AH60" s="130">
        <v>0</v>
      </c>
      <c r="AI60" s="130">
        <v>0</v>
      </c>
      <c r="AJ60" s="130">
        <v>0</v>
      </c>
      <c r="AK60" s="130">
        <v>0</v>
      </c>
      <c r="AL60" s="130">
        <v>0</v>
      </c>
      <c r="AM60" s="130">
        <v>0</v>
      </c>
      <c r="AN60" s="130">
        <v>0</v>
      </c>
      <c r="AO60" s="130">
        <v>1880871</v>
      </c>
      <c r="AP60" s="130">
        <v>1526173</v>
      </c>
      <c r="AQ60" s="130">
        <v>1240960</v>
      </c>
      <c r="AR60" s="130">
        <v>1267425.32</v>
      </c>
      <c r="AS60" s="130">
        <v>1139677</v>
      </c>
      <c r="AT60" s="130">
        <v>980074</v>
      </c>
      <c r="AU60" s="130">
        <v>878227</v>
      </c>
      <c r="AV60" s="130">
        <v>1010160.15</v>
      </c>
      <c r="AW60" s="130">
        <v>1159279</v>
      </c>
      <c r="AX60" s="130">
        <v>711365</v>
      </c>
      <c r="AY60" s="130">
        <v>0</v>
      </c>
      <c r="AZ60" s="130">
        <v>0</v>
      </c>
      <c r="BA60" s="130">
        <v>0</v>
      </c>
      <c r="BB60" s="130">
        <v>0</v>
      </c>
      <c r="BC60" s="130">
        <v>0</v>
      </c>
      <c r="BD60"/>
      <c r="BE60"/>
      <c r="BF60"/>
      <c r="BG60"/>
      <c r="BH60"/>
      <c r="BI60"/>
      <c r="BJ60"/>
      <c r="BK60"/>
      <c r="BL60"/>
      <c r="BM60"/>
      <c r="BN60"/>
      <c r="BO60"/>
      <c r="BP60"/>
      <c r="BQ60"/>
      <c r="BR60"/>
      <c r="BS60"/>
      <c r="BT60"/>
    </row>
    <row r="61" spans="1:72" x14ac:dyDescent="0.25">
      <c r="A61" s="130" t="s">
        <v>798</v>
      </c>
      <c r="B61" s="130">
        <v>51896</v>
      </c>
      <c r="C61" s="130">
        <v>75665</v>
      </c>
      <c r="D61" s="130">
        <v>59147</v>
      </c>
      <c r="E61" s="130">
        <v>50885</v>
      </c>
      <c r="F61" s="130">
        <v>51426</v>
      </c>
      <c r="G61" s="130">
        <v>66026</v>
      </c>
      <c r="H61" s="130">
        <v>95526</v>
      </c>
      <c r="I61" s="130">
        <v>89800</v>
      </c>
      <c r="J61" s="130">
        <v>80700</v>
      </c>
      <c r="K61" s="130">
        <v>99000</v>
      </c>
      <c r="L61" s="130">
        <v>92600</v>
      </c>
      <c r="M61" s="130">
        <v>80000</v>
      </c>
      <c r="N61" s="130">
        <v>95700</v>
      </c>
      <c r="O61" s="130">
        <v>137000</v>
      </c>
      <c r="P61" s="130">
        <v>119300</v>
      </c>
      <c r="Q61" s="130">
        <v>90600</v>
      </c>
      <c r="R61" s="130">
        <v>79400</v>
      </c>
      <c r="S61" s="130">
        <v>92300</v>
      </c>
      <c r="T61" s="130">
        <v>77000</v>
      </c>
      <c r="U61" s="130">
        <v>72000</v>
      </c>
      <c r="V61" s="130">
        <v>64500</v>
      </c>
      <c r="W61" s="130">
        <v>59000</v>
      </c>
      <c r="X61" s="130">
        <v>60900</v>
      </c>
      <c r="Y61" s="130">
        <v>58775</v>
      </c>
      <c r="Z61" s="130">
        <v>45400</v>
      </c>
      <c r="AA61" s="130">
        <v>44000</v>
      </c>
      <c r="AB61" s="130">
        <v>52700</v>
      </c>
      <c r="AC61" s="130">
        <v>51000</v>
      </c>
      <c r="AD61" s="130">
        <v>44100</v>
      </c>
      <c r="AE61" s="130">
        <v>0</v>
      </c>
      <c r="AF61" s="130">
        <v>0</v>
      </c>
      <c r="AG61" s="130">
        <v>0</v>
      </c>
      <c r="AH61" s="130">
        <v>0</v>
      </c>
      <c r="AI61" s="130">
        <v>0</v>
      </c>
      <c r="AJ61" s="130">
        <v>0</v>
      </c>
      <c r="AK61" s="130">
        <v>0</v>
      </c>
      <c r="AL61" s="130">
        <v>0</v>
      </c>
      <c r="AM61" s="130">
        <v>0</v>
      </c>
      <c r="AN61" s="130">
        <v>0</v>
      </c>
      <c r="AO61" s="130">
        <v>0</v>
      </c>
      <c r="AP61" s="130">
        <v>0</v>
      </c>
      <c r="AQ61" s="130">
        <v>0</v>
      </c>
      <c r="AR61" s="130">
        <v>0</v>
      </c>
      <c r="AS61" s="130">
        <v>0</v>
      </c>
      <c r="AT61" s="130">
        <v>0</v>
      </c>
      <c r="AU61" s="130">
        <v>0</v>
      </c>
      <c r="AV61" s="130">
        <v>0</v>
      </c>
      <c r="AW61" s="130">
        <v>0</v>
      </c>
      <c r="AX61" s="130">
        <v>0</v>
      </c>
      <c r="AY61" s="130">
        <v>400</v>
      </c>
      <c r="AZ61" s="130">
        <v>112646</v>
      </c>
      <c r="BA61" s="130">
        <v>164720</v>
      </c>
      <c r="BB61" s="130">
        <v>8000</v>
      </c>
      <c r="BC61" s="130">
        <v>38000</v>
      </c>
      <c r="BD61"/>
      <c r="BE61"/>
      <c r="BF61"/>
      <c r="BG61"/>
      <c r="BH61"/>
      <c r="BI61"/>
      <c r="BJ61"/>
      <c r="BK61"/>
      <c r="BL61"/>
      <c r="BM61"/>
      <c r="BN61"/>
      <c r="BO61"/>
      <c r="BP61"/>
      <c r="BQ61"/>
      <c r="BR61"/>
      <c r="BS61"/>
      <c r="BT61"/>
    </row>
    <row r="62" spans="1:72" s="114" customFormat="1" x14ac:dyDescent="0.25">
      <c r="A62" s="130" t="s">
        <v>2365</v>
      </c>
      <c r="B62" s="130">
        <v>0</v>
      </c>
      <c r="C62" s="130">
        <v>0</v>
      </c>
      <c r="D62" s="130">
        <v>59147</v>
      </c>
      <c r="E62" s="130">
        <v>50885</v>
      </c>
      <c r="F62" s="130">
        <v>51426</v>
      </c>
      <c r="G62" s="130">
        <v>66026</v>
      </c>
      <c r="H62" s="130">
        <v>95526</v>
      </c>
      <c r="I62" s="130">
        <v>0</v>
      </c>
      <c r="J62" s="130">
        <v>0</v>
      </c>
      <c r="K62" s="130">
        <v>0</v>
      </c>
      <c r="L62" s="130">
        <v>0</v>
      </c>
      <c r="M62" s="130">
        <v>0</v>
      </c>
      <c r="N62" s="130">
        <v>0</v>
      </c>
      <c r="O62" s="130">
        <v>0</v>
      </c>
      <c r="P62" s="130">
        <v>0</v>
      </c>
      <c r="Q62" s="130">
        <v>0</v>
      </c>
      <c r="R62" s="130">
        <v>0</v>
      </c>
      <c r="S62" s="130">
        <v>0</v>
      </c>
      <c r="T62" s="130">
        <v>0</v>
      </c>
      <c r="U62" s="130">
        <v>0</v>
      </c>
      <c r="V62" s="130">
        <v>0</v>
      </c>
      <c r="W62" s="130">
        <v>0</v>
      </c>
      <c r="X62" s="130">
        <v>0</v>
      </c>
      <c r="Y62" s="130">
        <v>575</v>
      </c>
      <c r="Z62" s="130">
        <v>0</v>
      </c>
      <c r="AA62" s="130">
        <v>0</v>
      </c>
      <c r="AB62" s="130">
        <v>0</v>
      </c>
      <c r="AC62" s="130">
        <v>0</v>
      </c>
      <c r="AD62" s="130">
        <v>0</v>
      </c>
      <c r="AE62" s="130">
        <v>0</v>
      </c>
      <c r="AF62" s="130">
        <v>0</v>
      </c>
      <c r="AG62" s="130">
        <v>0</v>
      </c>
      <c r="AH62" s="130">
        <v>0</v>
      </c>
      <c r="AI62" s="130">
        <v>0</v>
      </c>
      <c r="AJ62" s="130">
        <v>0</v>
      </c>
      <c r="AK62" s="130">
        <v>0</v>
      </c>
      <c r="AL62" s="130">
        <v>0</v>
      </c>
      <c r="AM62" s="130">
        <v>0</v>
      </c>
      <c r="AN62" s="130">
        <v>0</v>
      </c>
      <c r="AO62" s="130">
        <v>0</v>
      </c>
      <c r="AP62" s="130">
        <v>0</v>
      </c>
      <c r="AQ62" s="130">
        <v>0</v>
      </c>
      <c r="AR62" s="130">
        <v>0</v>
      </c>
      <c r="AS62" s="130">
        <v>0</v>
      </c>
      <c r="AT62" s="130">
        <v>0</v>
      </c>
      <c r="AU62" s="130">
        <v>0</v>
      </c>
      <c r="AV62" s="130">
        <v>0</v>
      </c>
      <c r="AW62" s="130">
        <v>0</v>
      </c>
      <c r="AX62" s="130">
        <v>0</v>
      </c>
      <c r="AY62" s="130">
        <v>400</v>
      </c>
      <c r="AZ62" s="130">
        <v>400</v>
      </c>
      <c r="BA62" s="130">
        <v>500</v>
      </c>
      <c r="BB62" s="130">
        <v>0</v>
      </c>
      <c r="BC62" s="130">
        <v>30000</v>
      </c>
      <c r="BD62"/>
      <c r="BE62"/>
      <c r="BF62"/>
      <c r="BG62"/>
      <c r="BH62"/>
      <c r="BI62"/>
      <c r="BJ62"/>
      <c r="BK62"/>
      <c r="BL62"/>
      <c r="BM62"/>
      <c r="BN62"/>
      <c r="BO62"/>
      <c r="BP62"/>
      <c r="BQ62"/>
      <c r="BR62"/>
      <c r="BS62"/>
      <c r="BT62"/>
    </row>
    <row r="63" spans="1:72" x14ac:dyDescent="0.25">
      <c r="A63" s="130" t="s">
        <v>2393</v>
      </c>
      <c r="B63" s="130">
        <v>0</v>
      </c>
      <c r="C63" s="130">
        <v>0</v>
      </c>
      <c r="D63" s="130">
        <v>0</v>
      </c>
      <c r="E63" s="130">
        <v>0</v>
      </c>
      <c r="F63" s="130">
        <v>0</v>
      </c>
      <c r="G63" s="130">
        <v>0</v>
      </c>
      <c r="H63" s="130">
        <v>0</v>
      </c>
      <c r="I63" s="130">
        <v>89800</v>
      </c>
      <c r="J63" s="130">
        <v>80700</v>
      </c>
      <c r="K63" s="130">
        <v>99000</v>
      </c>
      <c r="L63" s="130">
        <v>92600</v>
      </c>
      <c r="M63" s="130">
        <v>80000</v>
      </c>
      <c r="N63" s="130">
        <v>95700</v>
      </c>
      <c r="O63" s="130">
        <v>137000</v>
      </c>
      <c r="P63" s="130">
        <v>119300</v>
      </c>
      <c r="Q63" s="130">
        <v>90600</v>
      </c>
      <c r="R63" s="130">
        <v>79400</v>
      </c>
      <c r="S63" s="130">
        <v>92300</v>
      </c>
      <c r="T63" s="130">
        <v>77000</v>
      </c>
      <c r="U63" s="130">
        <v>72000</v>
      </c>
      <c r="V63" s="130">
        <v>64500</v>
      </c>
      <c r="W63" s="130">
        <v>59000</v>
      </c>
      <c r="X63" s="130">
        <v>60900</v>
      </c>
      <c r="Y63" s="130">
        <v>58200</v>
      </c>
      <c r="Z63" s="130">
        <v>45400</v>
      </c>
      <c r="AA63" s="130">
        <v>44000</v>
      </c>
      <c r="AB63" s="130">
        <v>52700</v>
      </c>
      <c r="AC63" s="130">
        <v>51000</v>
      </c>
      <c r="AD63" s="130">
        <v>44100</v>
      </c>
      <c r="AE63" s="130">
        <v>0</v>
      </c>
      <c r="AF63" s="130">
        <v>0</v>
      </c>
      <c r="AG63" s="130">
        <v>0</v>
      </c>
      <c r="AH63" s="130">
        <v>0</v>
      </c>
      <c r="AI63" s="130">
        <v>0</v>
      </c>
      <c r="AJ63" s="130">
        <v>0</v>
      </c>
      <c r="AK63" s="130">
        <v>0</v>
      </c>
      <c r="AL63" s="130">
        <v>0</v>
      </c>
      <c r="AM63" s="130">
        <v>0</v>
      </c>
      <c r="AN63" s="130">
        <v>0</v>
      </c>
      <c r="AO63" s="130">
        <v>0</v>
      </c>
      <c r="AP63" s="130">
        <v>0</v>
      </c>
      <c r="AQ63" s="130">
        <v>0</v>
      </c>
      <c r="AR63" s="130">
        <v>0</v>
      </c>
      <c r="AS63" s="130">
        <v>0</v>
      </c>
      <c r="AT63" s="130">
        <v>0</v>
      </c>
      <c r="AU63" s="130">
        <v>0</v>
      </c>
      <c r="AV63" s="130">
        <v>0</v>
      </c>
      <c r="AW63" s="130">
        <v>0</v>
      </c>
      <c r="AX63" s="130">
        <v>0</v>
      </c>
      <c r="AY63" s="130">
        <v>0</v>
      </c>
      <c r="AZ63" s="130">
        <v>112246</v>
      </c>
      <c r="BA63" s="130">
        <v>164220</v>
      </c>
      <c r="BB63" s="130">
        <v>8000</v>
      </c>
      <c r="BC63" s="130">
        <v>8000</v>
      </c>
      <c r="BD63"/>
      <c r="BE63"/>
      <c r="BF63"/>
      <c r="BG63"/>
      <c r="BH63"/>
      <c r="BI63"/>
      <c r="BJ63"/>
      <c r="BK63"/>
      <c r="BL63"/>
      <c r="BM63"/>
      <c r="BN63"/>
      <c r="BO63"/>
      <c r="BP63"/>
      <c r="BQ63"/>
      <c r="BR63"/>
      <c r="BS63"/>
      <c r="BT63"/>
    </row>
    <row r="64" spans="1:72" x14ac:dyDescent="0.25">
      <c r="A64" s="130" t="s">
        <v>799</v>
      </c>
      <c r="B64" s="130">
        <v>20723000</v>
      </c>
      <c r="C64" s="130">
        <v>20679291</v>
      </c>
      <c r="D64" s="130">
        <v>7674000</v>
      </c>
      <c r="E64" s="130">
        <v>6757739</v>
      </c>
      <c r="F64" s="130">
        <v>1664389</v>
      </c>
      <c r="G64" s="130">
        <v>1669327</v>
      </c>
      <c r="H64" s="130">
        <v>4002725</v>
      </c>
      <c r="I64" s="130">
        <v>3626694</v>
      </c>
      <c r="J64" s="130">
        <v>9988906</v>
      </c>
      <c r="K64" s="130">
        <v>10052116</v>
      </c>
      <c r="L64" s="130">
        <v>9502751</v>
      </c>
      <c r="M64" s="130">
        <v>9861219</v>
      </c>
      <c r="N64" s="130">
        <v>5390299</v>
      </c>
      <c r="O64" s="130">
        <v>3945195</v>
      </c>
      <c r="P64" s="130">
        <v>1173608</v>
      </c>
      <c r="Q64" s="130">
        <v>1498899</v>
      </c>
      <c r="R64" s="130">
        <v>739257</v>
      </c>
      <c r="S64" s="130">
        <v>1040302</v>
      </c>
      <c r="T64" s="130">
        <v>3860943</v>
      </c>
      <c r="U64" s="130">
        <v>3560321</v>
      </c>
      <c r="V64" s="130">
        <v>3918452</v>
      </c>
      <c r="W64" s="130">
        <v>3956779</v>
      </c>
      <c r="X64" s="130">
        <v>4204312.59</v>
      </c>
      <c r="Y64" s="130">
        <v>4822649</v>
      </c>
      <c r="Z64" s="130">
        <v>684600</v>
      </c>
      <c r="AA64" s="130">
        <v>828803</v>
      </c>
      <c r="AB64" s="130">
        <v>936034.54</v>
      </c>
      <c r="AC64" s="130">
        <v>2997574</v>
      </c>
      <c r="AD64" s="130">
        <v>6621726</v>
      </c>
      <c r="AE64" s="130">
        <v>3944909</v>
      </c>
      <c r="AF64" s="130">
        <v>4077149.54</v>
      </c>
      <c r="AG64" s="130">
        <v>4573130</v>
      </c>
      <c r="AH64" s="130">
        <v>1048500</v>
      </c>
      <c r="AI64" s="130">
        <v>1045500</v>
      </c>
      <c r="AJ64" s="130">
        <v>899000</v>
      </c>
      <c r="AK64" s="130">
        <v>272500</v>
      </c>
      <c r="AL64" s="130">
        <v>272500</v>
      </c>
      <c r="AM64" s="130">
        <v>1073918</v>
      </c>
      <c r="AN64" s="130">
        <v>983548.35</v>
      </c>
      <c r="AO64" s="130">
        <v>1018794</v>
      </c>
      <c r="AP64" s="130">
        <v>858127</v>
      </c>
      <c r="AQ64" s="130">
        <v>4081598</v>
      </c>
      <c r="AR64" s="130">
        <v>3716057.95</v>
      </c>
      <c r="AS64" s="130">
        <v>5282259</v>
      </c>
      <c r="AT64" s="130">
        <v>4979183</v>
      </c>
      <c r="AU64" s="130">
        <v>1642848</v>
      </c>
      <c r="AV64" s="130">
        <v>1683760.31</v>
      </c>
      <c r="AW64" s="130">
        <v>217032</v>
      </c>
      <c r="AX64" s="130">
        <v>254859</v>
      </c>
      <c r="AY64" s="130">
        <v>430763</v>
      </c>
      <c r="AZ64" s="130">
        <v>225775</v>
      </c>
      <c r="BA64" s="130">
        <v>203910</v>
      </c>
      <c r="BB64" s="130">
        <v>202773</v>
      </c>
      <c r="BC64" s="130">
        <v>185817</v>
      </c>
      <c r="BD64"/>
      <c r="BE64"/>
      <c r="BF64"/>
      <c r="BG64"/>
      <c r="BH64"/>
      <c r="BI64"/>
      <c r="BJ64"/>
      <c r="BK64"/>
      <c r="BL64"/>
      <c r="BM64"/>
      <c r="BN64"/>
      <c r="BO64"/>
      <c r="BP64"/>
      <c r="BQ64"/>
      <c r="BR64"/>
      <c r="BS64"/>
      <c r="BT64"/>
    </row>
    <row r="65" spans="1:72" x14ac:dyDescent="0.25">
      <c r="A65" s="130" t="s">
        <v>2394</v>
      </c>
      <c r="B65" s="130">
        <v>14223587</v>
      </c>
      <c r="C65" s="130">
        <v>14180430</v>
      </c>
      <c r="D65" s="130">
        <v>1624950</v>
      </c>
      <c r="E65" s="130">
        <v>1709047</v>
      </c>
      <c r="F65" s="130">
        <v>114972</v>
      </c>
      <c r="G65" s="130">
        <v>120146</v>
      </c>
      <c r="H65" s="130">
        <v>116038</v>
      </c>
      <c r="I65" s="130">
        <v>127373</v>
      </c>
      <c r="J65" s="130">
        <v>131792</v>
      </c>
      <c r="K65" s="130">
        <v>146875</v>
      </c>
      <c r="L65" s="130">
        <v>146963</v>
      </c>
      <c r="M65" s="130">
        <v>149150</v>
      </c>
      <c r="N65" s="130">
        <v>720836</v>
      </c>
      <c r="O65" s="130">
        <v>795730</v>
      </c>
      <c r="P65" s="130">
        <v>849286</v>
      </c>
      <c r="Q65" s="130">
        <v>969394</v>
      </c>
      <c r="R65" s="130">
        <v>739257</v>
      </c>
      <c r="S65" s="130">
        <v>751461</v>
      </c>
      <c r="T65" s="130">
        <v>764733</v>
      </c>
      <c r="U65" s="130">
        <v>782086</v>
      </c>
      <c r="V65" s="130">
        <v>1591309</v>
      </c>
      <c r="W65" s="130">
        <v>1519606</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x14ac:dyDescent="0.25">
      <c r="A66" s="130" t="s">
        <v>2393</v>
      </c>
      <c r="B66" s="130">
        <v>0</v>
      </c>
      <c r="C66" s="130">
        <v>0</v>
      </c>
      <c r="D66" s="130">
        <v>0</v>
      </c>
      <c r="E66" s="130">
        <v>0</v>
      </c>
      <c r="F66" s="130">
        <v>0</v>
      </c>
      <c r="G66" s="130">
        <v>0</v>
      </c>
      <c r="H66" s="130">
        <v>0</v>
      </c>
      <c r="I66" s="130">
        <v>0</v>
      </c>
      <c r="J66" s="130">
        <v>0</v>
      </c>
      <c r="K66" s="130">
        <v>0</v>
      </c>
      <c r="L66" s="130">
        <v>0</v>
      </c>
      <c r="M66" s="130">
        <v>0</v>
      </c>
      <c r="N66" s="130">
        <v>0</v>
      </c>
      <c r="O66" s="130">
        <v>0</v>
      </c>
      <c r="P66" s="130">
        <v>0</v>
      </c>
      <c r="Q66" s="130">
        <v>0</v>
      </c>
      <c r="R66" s="130">
        <v>0</v>
      </c>
      <c r="S66" s="130">
        <v>0</v>
      </c>
      <c r="T66" s="130">
        <v>0</v>
      </c>
      <c r="U66" s="130">
        <v>0</v>
      </c>
      <c r="V66" s="130">
        <v>0</v>
      </c>
      <c r="W66" s="130">
        <v>0</v>
      </c>
      <c r="X66" s="130">
        <v>0</v>
      </c>
      <c r="Y66" s="130">
        <v>0</v>
      </c>
      <c r="Z66" s="130">
        <v>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0</v>
      </c>
      <c r="AR66" s="130">
        <v>0</v>
      </c>
      <c r="AS66" s="130">
        <v>0</v>
      </c>
      <c r="AT66" s="130">
        <v>0</v>
      </c>
      <c r="AU66" s="130">
        <v>0</v>
      </c>
      <c r="AV66" s="130">
        <v>0</v>
      </c>
      <c r="AW66" s="130">
        <v>28345</v>
      </c>
      <c r="AX66" s="130">
        <v>30995</v>
      </c>
      <c r="AY66" s="130">
        <v>0</v>
      </c>
      <c r="AZ66" s="130">
        <v>0</v>
      </c>
      <c r="BA66" s="130">
        <v>0</v>
      </c>
      <c r="BB66" s="130">
        <v>0</v>
      </c>
      <c r="BC66" s="130">
        <v>0</v>
      </c>
      <c r="BD66"/>
      <c r="BE66"/>
      <c r="BF66"/>
      <c r="BG66"/>
      <c r="BH66"/>
      <c r="BI66"/>
      <c r="BJ66"/>
      <c r="BK66"/>
      <c r="BL66"/>
      <c r="BM66"/>
      <c r="BN66"/>
      <c r="BO66"/>
      <c r="BP66"/>
      <c r="BQ66"/>
      <c r="BR66"/>
      <c r="BS66"/>
      <c r="BT66"/>
    </row>
    <row r="67" spans="1:72" x14ac:dyDescent="0.25">
      <c r="A67" s="130" t="s">
        <v>2395</v>
      </c>
      <c r="B67" s="130">
        <v>6499413</v>
      </c>
      <c r="C67" s="130">
        <v>6498861</v>
      </c>
      <c r="D67" s="130">
        <v>6049050</v>
      </c>
      <c r="E67" s="130">
        <v>5048692</v>
      </c>
      <c r="F67" s="130">
        <v>1549417</v>
      </c>
      <c r="G67" s="130">
        <v>1549181</v>
      </c>
      <c r="H67" s="130">
        <v>3499883</v>
      </c>
      <c r="I67" s="130">
        <v>3499321</v>
      </c>
      <c r="J67" s="130">
        <v>9498628</v>
      </c>
      <c r="K67" s="130">
        <v>9497470</v>
      </c>
      <c r="L67" s="130">
        <v>9148592</v>
      </c>
      <c r="M67" s="130">
        <v>9147824</v>
      </c>
      <c r="N67" s="130">
        <v>3149619</v>
      </c>
      <c r="O67" s="130">
        <v>3149465</v>
      </c>
      <c r="P67" s="130">
        <v>0</v>
      </c>
      <c r="Q67" s="130">
        <v>0</v>
      </c>
      <c r="R67" s="130">
        <v>0</v>
      </c>
      <c r="S67" s="130">
        <v>0</v>
      </c>
      <c r="T67" s="130">
        <v>2499835</v>
      </c>
      <c r="U67" s="130">
        <v>2499429</v>
      </c>
      <c r="V67" s="130">
        <v>1949885</v>
      </c>
      <c r="W67" s="130">
        <v>1949501</v>
      </c>
      <c r="X67" s="130">
        <v>1949121.75</v>
      </c>
      <c r="Y67" s="130">
        <v>1948743</v>
      </c>
      <c r="Z67" s="130">
        <v>0</v>
      </c>
      <c r="AA67" s="130">
        <v>0</v>
      </c>
      <c r="AB67" s="130">
        <v>0</v>
      </c>
      <c r="AC67" s="130">
        <v>2481574</v>
      </c>
      <c r="AD67" s="130">
        <v>5972476</v>
      </c>
      <c r="AE67" s="130">
        <v>3298659</v>
      </c>
      <c r="AF67" s="130">
        <v>3297649.54</v>
      </c>
      <c r="AG67" s="130">
        <v>3796630</v>
      </c>
      <c r="AH67" s="130">
        <v>500000</v>
      </c>
      <c r="AI67" s="130">
        <v>500000</v>
      </c>
      <c r="AJ67" s="130">
        <v>500000</v>
      </c>
      <c r="AK67" s="130">
        <v>0</v>
      </c>
      <c r="AL67" s="130">
        <v>0</v>
      </c>
      <c r="AM67" s="130">
        <v>0</v>
      </c>
      <c r="AN67" s="130">
        <v>0</v>
      </c>
      <c r="AO67" s="130">
        <v>0</v>
      </c>
      <c r="AP67" s="130">
        <v>0</v>
      </c>
      <c r="AQ67" s="130">
        <v>3200000</v>
      </c>
      <c r="AR67" s="130">
        <v>3200000</v>
      </c>
      <c r="AS67" s="130">
        <v>4700000</v>
      </c>
      <c r="AT67" s="130">
        <v>4700000</v>
      </c>
      <c r="AU67" s="130">
        <v>1500000</v>
      </c>
      <c r="AV67" s="130">
        <v>1500000</v>
      </c>
      <c r="AW67" s="130">
        <v>0</v>
      </c>
      <c r="AX67" s="130">
        <v>0</v>
      </c>
      <c r="AY67" s="130">
        <v>0</v>
      </c>
      <c r="AZ67" s="130">
        <v>0</v>
      </c>
      <c r="BA67" s="130">
        <v>0</v>
      </c>
      <c r="BB67" s="130">
        <v>0</v>
      </c>
      <c r="BC67" s="130">
        <v>0</v>
      </c>
      <c r="BD67"/>
      <c r="BE67"/>
      <c r="BF67"/>
      <c r="BG67"/>
      <c r="BH67"/>
      <c r="BI67"/>
      <c r="BJ67"/>
      <c r="BK67"/>
      <c r="BL67"/>
      <c r="BM67"/>
      <c r="BN67"/>
      <c r="BO67"/>
      <c r="BP67"/>
      <c r="BQ67"/>
      <c r="BR67"/>
      <c r="BS67"/>
      <c r="BT67"/>
    </row>
    <row r="68" spans="1:72" x14ac:dyDescent="0.25">
      <c r="A68" s="130" t="s">
        <v>2396</v>
      </c>
      <c r="B68" s="130">
        <v>0</v>
      </c>
      <c r="C68" s="130">
        <v>0</v>
      </c>
      <c r="D68" s="130">
        <v>0</v>
      </c>
      <c r="E68" s="130">
        <v>0</v>
      </c>
      <c r="F68" s="130">
        <v>0</v>
      </c>
      <c r="G68" s="130">
        <v>0</v>
      </c>
      <c r="H68" s="130">
        <v>386804</v>
      </c>
      <c r="I68" s="130">
        <v>0</v>
      </c>
      <c r="J68" s="130">
        <v>358486</v>
      </c>
      <c r="K68" s="130">
        <v>407771</v>
      </c>
      <c r="L68" s="130">
        <v>207196</v>
      </c>
      <c r="M68" s="130">
        <v>564245</v>
      </c>
      <c r="N68" s="130">
        <v>1519844</v>
      </c>
      <c r="O68" s="130">
        <v>0</v>
      </c>
      <c r="P68" s="130">
        <v>324322</v>
      </c>
      <c r="Q68" s="130">
        <v>529505</v>
      </c>
      <c r="R68" s="130">
        <v>0</v>
      </c>
      <c r="S68" s="130">
        <v>288841</v>
      </c>
      <c r="T68" s="130">
        <v>596375</v>
      </c>
      <c r="U68" s="130">
        <v>278806</v>
      </c>
      <c r="V68" s="130">
        <v>377258</v>
      </c>
      <c r="W68" s="130">
        <v>487672</v>
      </c>
      <c r="X68" s="130">
        <v>2255190.84</v>
      </c>
      <c r="Y68" s="130">
        <v>2873906</v>
      </c>
      <c r="Z68" s="130">
        <v>684600</v>
      </c>
      <c r="AA68" s="130">
        <v>828803</v>
      </c>
      <c r="AB68" s="130">
        <v>936034.54</v>
      </c>
      <c r="AC68" s="130">
        <v>516000</v>
      </c>
      <c r="AD68" s="130">
        <v>649250</v>
      </c>
      <c r="AE68" s="130">
        <v>646250</v>
      </c>
      <c r="AF68" s="130">
        <v>779500</v>
      </c>
      <c r="AG68" s="130">
        <v>776500</v>
      </c>
      <c r="AH68" s="130">
        <v>548500</v>
      </c>
      <c r="AI68" s="130">
        <v>545500</v>
      </c>
      <c r="AJ68" s="130">
        <v>399000</v>
      </c>
      <c r="AK68" s="130">
        <v>272500</v>
      </c>
      <c r="AL68" s="130">
        <v>272500</v>
      </c>
      <c r="AM68" s="130">
        <v>1073918</v>
      </c>
      <c r="AN68" s="130">
        <v>983548.35</v>
      </c>
      <c r="AO68" s="130">
        <v>1018794</v>
      </c>
      <c r="AP68" s="130">
        <v>858127</v>
      </c>
      <c r="AQ68" s="130">
        <v>881598</v>
      </c>
      <c r="AR68" s="130">
        <v>516057.95</v>
      </c>
      <c r="AS68" s="130">
        <v>582259</v>
      </c>
      <c r="AT68" s="130">
        <v>279183</v>
      </c>
      <c r="AU68" s="130">
        <v>142848</v>
      </c>
      <c r="AV68" s="130">
        <v>183760.31</v>
      </c>
      <c r="AW68" s="130">
        <v>188687</v>
      </c>
      <c r="AX68" s="130">
        <v>223864</v>
      </c>
      <c r="AY68" s="130">
        <v>430763</v>
      </c>
      <c r="AZ68" s="130">
        <v>225775</v>
      </c>
      <c r="BA68" s="130">
        <v>203910</v>
      </c>
      <c r="BB68" s="130">
        <v>202773</v>
      </c>
      <c r="BC68" s="130">
        <v>185817</v>
      </c>
      <c r="BD68"/>
      <c r="BE68"/>
      <c r="BF68"/>
      <c r="BG68"/>
      <c r="BH68"/>
      <c r="BI68"/>
      <c r="BJ68"/>
      <c r="BK68"/>
      <c r="BL68"/>
      <c r="BM68"/>
      <c r="BN68"/>
      <c r="BO68"/>
      <c r="BP68"/>
      <c r="BQ68"/>
      <c r="BR68"/>
      <c r="BS68"/>
      <c r="BT68"/>
    </row>
    <row r="69" spans="1:72" x14ac:dyDescent="0.25">
      <c r="A69" s="130" t="s">
        <v>2397</v>
      </c>
      <c r="B69" s="130">
        <v>1227694</v>
      </c>
      <c r="C69" s="130">
        <v>1013470</v>
      </c>
      <c r="D69" s="130">
        <v>482044</v>
      </c>
      <c r="E69" s="130">
        <v>709554</v>
      </c>
      <c r="F69" s="130">
        <v>232199</v>
      </c>
      <c r="G69" s="130">
        <v>2027154</v>
      </c>
      <c r="H69" s="130">
        <v>272610</v>
      </c>
      <c r="I69" s="130">
        <v>78682</v>
      </c>
      <c r="J69" s="130">
        <v>61632</v>
      </c>
      <c r="K69" s="130">
        <v>223618</v>
      </c>
      <c r="L69" s="130">
        <v>0</v>
      </c>
      <c r="M69" s="130">
        <v>0</v>
      </c>
      <c r="N69" s="130">
        <v>0</v>
      </c>
      <c r="O69" s="130">
        <v>258055</v>
      </c>
      <c r="P69" s="130">
        <v>0</v>
      </c>
      <c r="Q69" s="130">
        <v>0</v>
      </c>
      <c r="R69" s="130">
        <v>539193</v>
      </c>
      <c r="S69" s="130">
        <v>0</v>
      </c>
      <c r="T69" s="130">
        <v>0</v>
      </c>
      <c r="U69" s="130">
        <v>0</v>
      </c>
      <c r="V69" s="130">
        <v>0</v>
      </c>
      <c r="W69" s="130">
        <v>0</v>
      </c>
      <c r="X69" s="130">
        <v>0</v>
      </c>
      <c r="Y69" s="130">
        <v>0</v>
      </c>
      <c r="Z69" s="130">
        <v>0</v>
      </c>
      <c r="AA69" s="130">
        <v>0</v>
      </c>
      <c r="AB69" s="130">
        <v>0</v>
      </c>
      <c r="AC69" s="130">
        <v>0</v>
      </c>
      <c r="AD69" s="130">
        <v>0</v>
      </c>
      <c r="AE69" s="130">
        <v>0</v>
      </c>
      <c r="AF69" s="130">
        <v>0</v>
      </c>
      <c r="AG69" s="130">
        <v>0</v>
      </c>
      <c r="AH69" s="130">
        <v>0</v>
      </c>
      <c r="AI69" s="130">
        <v>0</v>
      </c>
      <c r="AJ69" s="130">
        <v>0</v>
      </c>
      <c r="AK69" s="130">
        <v>0</v>
      </c>
      <c r="AL69" s="130">
        <v>0</v>
      </c>
      <c r="AM69" s="130">
        <v>0</v>
      </c>
      <c r="AN69" s="130">
        <v>0</v>
      </c>
      <c r="AO69" s="130">
        <v>0</v>
      </c>
      <c r="AP69" s="130">
        <v>0</v>
      </c>
      <c r="AQ69" s="130">
        <v>0</v>
      </c>
      <c r="AR69" s="130">
        <v>0</v>
      </c>
      <c r="AS69" s="130">
        <v>0</v>
      </c>
      <c r="AT69" s="130">
        <v>0</v>
      </c>
      <c r="AU69" s="130">
        <v>0</v>
      </c>
      <c r="AV69" s="130">
        <v>0</v>
      </c>
      <c r="AW69" s="130">
        <v>0</v>
      </c>
      <c r="AX69" s="130">
        <v>0</v>
      </c>
      <c r="AY69" s="130">
        <v>0</v>
      </c>
      <c r="AZ69" s="130">
        <v>0</v>
      </c>
      <c r="BA69" s="130">
        <v>0</v>
      </c>
      <c r="BB69" s="130">
        <v>0</v>
      </c>
      <c r="BC69" s="130">
        <v>0</v>
      </c>
      <c r="BD69"/>
      <c r="BE69"/>
      <c r="BF69"/>
      <c r="BG69"/>
      <c r="BH69"/>
      <c r="BI69"/>
      <c r="BJ69"/>
      <c r="BK69"/>
      <c r="BL69"/>
      <c r="BM69"/>
      <c r="BN69"/>
      <c r="BO69"/>
      <c r="BP69"/>
      <c r="BQ69"/>
      <c r="BR69"/>
      <c r="BS69"/>
      <c r="BT69"/>
    </row>
    <row r="70" spans="1:72" x14ac:dyDescent="0.25">
      <c r="A70" s="130" t="s">
        <v>2400</v>
      </c>
      <c r="B70" s="130">
        <v>437361</v>
      </c>
      <c r="C70" s="130">
        <v>441088</v>
      </c>
      <c r="D70" s="130">
        <v>414227</v>
      </c>
      <c r="E70" s="130">
        <v>435333</v>
      </c>
      <c r="F70" s="130">
        <v>420823</v>
      </c>
      <c r="G70" s="130">
        <v>398521</v>
      </c>
      <c r="H70" s="130">
        <v>0</v>
      </c>
      <c r="I70" s="130">
        <v>285854</v>
      </c>
      <c r="J70" s="130">
        <v>0</v>
      </c>
      <c r="K70" s="130">
        <v>0</v>
      </c>
      <c r="L70" s="130">
        <v>39001</v>
      </c>
      <c r="M70" s="130">
        <v>42780</v>
      </c>
      <c r="N70" s="130">
        <v>45100</v>
      </c>
      <c r="O70" s="130">
        <v>48765</v>
      </c>
      <c r="P70" s="130">
        <v>47257</v>
      </c>
      <c r="Q70" s="130">
        <v>50443</v>
      </c>
      <c r="R70" s="130">
        <v>92931</v>
      </c>
      <c r="S70" s="130">
        <v>78874</v>
      </c>
      <c r="T70" s="130">
        <v>82308</v>
      </c>
      <c r="U70" s="130">
        <v>80453</v>
      </c>
      <c r="V70" s="130">
        <v>90696</v>
      </c>
      <c r="W70" s="130">
        <v>79731</v>
      </c>
      <c r="X70" s="130">
        <v>90908.37</v>
      </c>
      <c r="Y70" s="130">
        <v>65151</v>
      </c>
      <c r="Z70" s="130">
        <v>0</v>
      </c>
      <c r="AA70" s="130">
        <v>0</v>
      </c>
      <c r="AB70" s="130">
        <v>0</v>
      </c>
      <c r="AC70" s="130">
        <v>0</v>
      </c>
      <c r="AD70" s="130">
        <v>0</v>
      </c>
      <c r="AE70" s="130">
        <v>0</v>
      </c>
      <c r="AF70" s="130">
        <v>0</v>
      </c>
      <c r="AG70" s="130">
        <v>0</v>
      </c>
      <c r="AH70" s="130">
        <v>0</v>
      </c>
      <c r="AI70" s="130">
        <v>0</v>
      </c>
      <c r="AJ70" s="130">
        <v>0</v>
      </c>
      <c r="AK70" s="130">
        <v>0</v>
      </c>
      <c r="AL70" s="130">
        <v>0</v>
      </c>
      <c r="AM70" s="130">
        <v>0</v>
      </c>
      <c r="AN70" s="130">
        <v>0</v>
      </c>
      <c r="AO70" s="130">
        <v>0</v>
      </c>
      <c r="AP70" s="130">
        <v>0</v>
      </c>
      <c r="AQ70" s="130">
        <v>0</v>
      </c>
      <c r="AR70" s="130">
        <v>0</v>
      </c>
      <c r="AS70" s="130">
        <v>0</v>
      </c>
      <c r="AT70" s="130">
        <v>0</v>
      </c>
      <c r="AU70" s="130">
        <v>0</v>
      </c>
      <c r="AV70" s="130">
        <v>0</v>
      </c>
      <c r="AW70" s="130">
        <v>0</v>
      </c>
      <c r="AX70" s="130">
        <v>0</v>
      </c>
      <c r="AY70" s="130">
        <v>0</v>
      </c>
      <c r="AZ70" s="130">
        <v>0</v>
      </c>
      <c r="BA70" s="130">
        <v>0</v>
      </c>
      <c r="BB70" s="130">
        <v>0</v>
      </c>
      <c r="BC70" s="130">
        <v>0</v>
      </c>
      <c r="BD70"/>
      <c r="BE70"/>
      <c r="BF70"/>
      <c r="BG70"/>
      <c r="BH70"/>
      <c r="BI70"/>
      <c r="BJ70"/>
      <c r="BK70"/>
      <c r="BL70"/>
      <c r="BM70"/>
      <c r="BN70"/>
      <c r="BO70"/>
      <c r="BP70"/>
      <c r="BQ70"/>
      <c r="BR70"/>
      <c r="BS70"/>
      <c r="BT70"/>
    </row>
    <row r="71" spans="1:72" x14ac:dyDescent="0.25">
      <c r="A71" s="130" t="s">
        <v>3315</v>
      </c>
      <c r="B71" s="130">
        <v>21071</v>
      </c>
      <c r="C71" s="130">
        <v>20676</v>
      </c>
      <c r="D71" s="130">
        <v>19785</v>
      </c>
      <c r="E71" s="130">
        <v>21851</v>
      </c>
      <c r="F71" s="130">
        <v>22297</v>
      </c>
      <c r="G71" s="130">
        <v>25038</v>
      </c>
      <c r="H71" s="130">
        <v>26256</v>
      </c>
      <c r="I71" s="130">
        <v>38553</v>
      </c>
      <c r="J71" s="130">
        <v>37851</v>
      </c>
      <c r="K71" s="130">
        <v>72449</v>
      </c>
      <c r="L71" s="130">
        <v>175451</v>
      </c>
      <c r="M71" s="130">
        <v>142254</v>
      </c>
      <c r="N71" s="130">
        <v>21625</v>
      </c>
      <c r="O71" s="130">
        <v>18502</v>
      </c>
      <c r="P71" s="130">
        <v>24927</v>
      </c>
      <c r="Q71" s="130">
        <v>41302</v>
      </c>
      <c r="R71" s="130">
        <v>79906</v>
      </c>
      <c r="S71" s="130">
        <v>71451</v>
      </c>
      <c r="T71" s="130">
        <v>89119</v>
      </c>
      <c r="U71" s="130">
        <v>0</v>
      </c>
      <c r="V71" s="130">
        <v>0</v>
      </c>
      <c r="W71" s="130">
        <v>0</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0</v>
      </c>
      <c r="AZ71" s="130">
        <v>0</v>
      </c>
      <c r="BA71" s="130">
        <v>0</v>
      </c>
      <c r="BB71" s="130">
        <v>0</v>
      </c>
      <c r="BC71" s="130">
        <v>0</v>
      </c>
      <c r="BD71"/>
      <c r="BE71"/>
      <c r="BF71"/>
      <c r="BG71"/>
      <c r="BH71"/>
      <c r="BI71"/>
      <c r="BJ71"/>
      <c r="BK71"/>
      <c r="BL71"/>
      <c r="BM71"/>
      <c r="BN71"/>
      <c r="BO71"/>
      <c r="BP71"/>
      <c r="BQ71"/>
      <c r="BR71"/>
      <c r="BS71"/>
      <c r="BT71"/>
    </row>
    <row r="72" spans="1:72" x14ac:dyDescent="0.25">
      <c r="A72" s="130" t="s">
        <v>2401</v>
      </c>
      <c r="B72" s="130">
        <v>466255</v>
      </c>
      <c r="C72" s="130">
        <v>481638</v>
      </c>
      <c r="D72" s="130">
        <v>392925</v>
      </c>
      <c r="E72" s="130">
        <v>473483</v>
      </c>
      <c r="F72" s="130">
        <v>530860</v>
      </c>
      <c r="G72" s="130">
        <v>563452</v>
      </c>
      <c r="H72" s="130">
        <v>548259</v>
      </c>
      <c r="I72" s="130">
        <v>519943</v>
      </c>
      <c r="J72" s="130">
        <v>588772</v>
      </c>
      <c r="K72" s="130">
        <v>479811</v>
      </c>
      <c r="L72" s="130">
        <v>438669</v>
      </c>
      <c r="M72" s="130">
        <v>286003</v>
      </c>
      <c r="N72" s="130">
        <v>320375</v>
      </c>
      <c r="O72" s="130">
        <v>158032</v>
      </c>
      <c r="P72" s="130">
        <v>15972</v>
      </c>
      <c r="Q72" s="130">
        <v>63470</v>
      </c>
      <c r="R72" s="130">
        <v>196236</v>
      </c>
      <c r="S72" s="130">
        <v>204649</v>
      </c>
      <c r="T72" s="130">
        <v>291838</v>
      </c>
      <c r="U72" s="130">
        <v>173283</v>
      </c>
      <c r="V72" s="130">
        <v>380729</v>
      </c>
      <c r="W72" s="130">
        <v>575397</v>
      </c>
      <c r="X72" s="130">
        <v>417127.43</v>
      </c>
      <c r="Y72" s="130">
        <v>631831</v>
      </c>
      <c r="Z72" s="130">
        <v>513086</v>
      </c>
      <c r="AA72" s="130">
        <v>517910</v>
      </c>
      <c r="AB72" s="130">
        <v>272609.81</v>
      </c>
      <c r="AC72" s="130">
        <v>321720</v>
      </c>
      <c r="AD72" s="130">
        <v>258908</v>
      </c>
      <c r="AE72" s="130">
        <v>335005</v>
      </c>
      <c r="AF72" s="130">
        <v>235338.19</v>
      </c>
      <c r="AG72" s="130">
        <v>163400</v>
      </c>
      <c r="AH72" s="130">
        <v>243518</v>
      </c>
      <c r="AI72" s="130">
        <v>272083</v>
      </c>
      <c r="AJ72" s="130">
        <v>116397.84</v>
      </c>
      <c r="AK72" s="130">
        <v>105843</v>
      </c>
      <c r="AL72" s="130">
        <v>205265</v>
      </c>
      <c r="AM72" s="130">
        <v>346253</v>
      </c>
      <c r="AN72" s="130">
        <v>202584.06</v>
      </c>
      <c r="AO72" s="130">
        <v>132196</v>
      </c>
      <c r="AP72" s="130">
        <v>143186</v>
      </c>
      <c r="AQ72" s="130">
        <v>259525</v>
      </c>
      <c r="AR72" s="130">
        <v>187665.03</v>
      </c>
      <c r="AS72" s="130">
        <v>124759</v>
      </c>
      <c r="AT72" s="130">
        <v>218684</v>
      </c>
      <c r="AU72" s="130">
        <v>274314</v>
      </c>
      <c r="AV72" s="130">
        <v>151679.92000000001</v>
      </c>
      <c r="AW72" s="130">
        <v>65738</v>
      </c>
      <c r="AX72" s="130">
        <v>112405</v>
      </c>
      <c r="AY72" s="130">
        <v>0</v>
      </c>
      <c r="AZ72" s="130">
        <v>0</v>
      </c>
      <c r="BA72" s="130">
        <v>0</v>
      </c>
      <c r="BB72" s="130">
        <v>0</v>
      </c>
      <c r="BC72" s="130">
        <v>0</v>
      </c>
      <c r="BD72"/>
      <c r="BE72"/>
      <c r="BF72"/>
      <c r="BG72"/>
      <c r="BH72"/>
      <c r="BI72"/>
      <c r="BJ72"/>
      <c r="BK72"/>
      <c r="BL72"/>
      <c r="BM72"/>
      <c r="BN72"/>
      <c r="BO72"/>
      <c r="BP72"/>
      <c r="BQ72"/>
      <c r="BR72"/>
      <c r="BS72"/>
      <c r="BT72"/>
    </row>
    <row r="73" spans="1:72" x14ac:dyDescent="0.25">
      <c r="A73" s="130" t="s">
        <v>2402</v>
      </c>
      <c r="B73" s="130">
        <v>772722</v>
      </c>
      <c r="C73" s="130">
        <v>2407796</v>
      </c>
      <c r="D73" s="130">
        <v>2496786</v>
      </c>
      <c r="E73" s="130">
        <v>484345</v>
      </c>
      <c r="F73" s="130">
        <v>369315</v>
      </c>
      <c r="G73" s="130">
        <v>280689</v>
      </c>
      <c r="H73" s="130">
        <v>357401</v>
      </c>
      <c r="I73" s="130">
        <v>269737</v>
      </c>
      <c r="J73" s="130">
        <v>198774</v>
      </c>
      <c r="K73" s="130">
        <v>163621</v>
      </c>
      <c r="L73" s="130">
        <v>177238</v>
      </c>
      <c r="M73" s="130">
        <v>276145</v>
      </c>
      <c r="N73" s="130">
        <v>165030</v>
      </c>
      <c r="O73" s="130">
        <v>172292</v>
      </c>
      <c r="P73" s="130">
        <v>207975</v>
      </c>
      <c r="Q73" s="130">
        <v>192920</v>
      </c>
      <c r="R73" s="130">
        <v>256273</v>
      </c>
      <c r="S73" s="130">
        <v>316325</v>
      </c>
      <c r="T73" s="130">
        <v>506045</v>
      </c>
      <c r="U73" s="130">
        <v>300694</v>
      </c>
      <c r="V73" s="130">
        <v>575096</v>
      </c>
      <c r="W73" s="130">
        <v>500537</v>
      </c>
      <c r="X73" s="130">
        <v>2154923.21</v>
      </c>
      <c r="Y73" s="130">
        <v>1857545</v>
      </c>
      <c r="Z73" s="130">
        <v>2155819</v>
      </c>
      <c r="AA73" s="130">
        <v>1855825</v>
      </c>
      <c r="AB73" s="130">
        <v>2281404.2200000002</v>
      </c>
      <c r="AC73" s="130">
        <v>2058797</v>
      </c>
      <c r="AD73" s="130">
        <v>2790042</v>
      </c>
      <c r="AE73" s="130">
        <v>2847266</v>
      </c>
      <c r="AF73" s="130">
        <v>3440727.86</v>
      </c>
      <c r="AG73" s="130">
        <v>1634420</v>
      </c>
      <c r="AH73" s="130">
        <v>1628248</v>
      </c>
      <c r="AI73" s="130">
        <v>1419417</v>
      </c>
      <c r="AJ73" s="130">
        <v>1477549.18</v>
      </c>
      <c r="AK73" s="130">
        <v>1391276</v>
      </c>
      <c r="AL73" s="130">
        <v>1622562</v>
      </c>
      <c r="AM73" s="130">
        <v>1677357</v>
      </c>
      <c r="AN73" s="130">
        <v>1559477.75</v>
      </c>
      <c r="AO73" s="130">
        <v>1432993</v>
      </c>
      <c r="AP73" s="130">
        <v>1313299</v>
      </c>
      <c r="AQ73" s="130">
        <v>1261676</v>
      </c>
      <c r="AR73" s="130">
        <v>1316238.29</v>
      </c>
      <c r="AS73" s="130">
        <v>545624</v>
      </c>
      <c r="AT73" s="130">
        <v>606193</v>
      </c>
      <c r="AU73" s="130">
        <v>672620</v>
      </c>
      <c r="AV73" s="130">
        <v>792933.15</v>
      </c>
      <c r="AW73" s="130">
        <v>575826</v>
      </c>
      <c r="AX73" s="130">
        <v>854957</v>
      </c>
      <c r="AY73" s="130">
        <v>1601276</v>
      </c>
      <c r="AZ73" s="130">
        <v>1776504</v>
      </c>
      <c r="BA73" s="130">
        <v>1916972</v>
      </c>
      <c r="BB73" s="130">
        <v>1859821</v>
      </c>
      <c r="BC73" s="130">
        <v>1567973</v>
      </c>
      <c r="BD73"/>
      <c r="BE73"/>
      <c r="BF73"/>
      <c r="BG73"/>
      <c r="BH73"/>
      <c r="BI73"/>
      <c r="BJ73"/>
      <c r="BK73"/>
      <c r="BL73"/>
      <c r="BM73"/>
      <c r="BN73"/>
      <c r="BO73"/>
      <c r="BP73"/>
      <c r="BQ73"/>
      <c r="BR73"/>
      <c r="BS73"/>
      <c r="BT73"/>
    </row>
    <row r="74" spans="1:72" x14ac:dyDescent="0.25">
      <c r="A74" s="130" t="s">
        <v>800</v>
      </c>
      <c r="B74" s="130">
        <v>51868137</v>
      </c>
      <c r="C74" s="130">
        <v>50251621</v>
      </c>
      <c r="D74" s="130">
        <v>44012573</v>
      </c>
      <c r="E74" s="130">
        <v>42619327</v>
      </c>
      <c r="F74" s="130">
        <v>33032389</v>
      </c>
      <c r="G74" s="130">
        <v>35052038</v>
      </c>
      <c r="H74" s="130">
        <v>35807878</v>
      </c>
      <c r="I74" s="130">
        <v>45733561</v>
      </c>
      <c r="J74" s="130">
        <v>45509409</v>
      </c>
      <c r="K74" s="130">
        <v>43478494</v>
      </c>
      <c r="L74" s="130">
        <v>43527155</v>
      </c>
      <c r="M74" s="130">
        <v>44645942</v>
      </c>
      <c r="N74" s="130">
        <v>38930155</v>
      </c>
      <c r="O74" s="130">
        <v>35723596</v>
      </c>
      <c r="P74" s="130">
        <v>36657486</v>
      </c>
      <c r="Q74" s="130">
        <v>38002429</v>
      </c>
      <c r="R74" s="130">
        <v>35249731</v>
      </c>
      <c r="S74" s="130">
        <v>31983450</v>
      </c>
      <c r="T74" s="130">
        <v>59241853</v>
      </c>
      <c r="U74" s="130">
        <v>37029049</v>
      </c>
      <c r="V74" s="130">
        <v>37431578</v>
      </c>
      <c r="W74" s="130">
        <v>33989240</v>
      </c>
      <c r="X74" s="130">
        <v>38566725.659999996</v>
      </c>
      <c r="Y74" s="130">
        <v>38340454</v>
      </c>
      <c r="Z74" s="130">
        <v>33747136</v>
      </c>
      <c r="AA74" s="130">
        <v>34570315</v>
      </c>
      <c r="AB74" s="130">
        <v>40353846.619999997</v>
      </c>
      <c r="AC74" s="130">
        <v>37965117</v>
      </c>
      <c r="AD74" s="130">
        <v>43520911</v>
      </c>
      <c r="AE74" s="130">
        <v>39835186</v>
      </c>
      <c r="AF74" s="130">
        <v>46930438.020000003</v>
      </c>
      <c r="AG74" s="130">
        <v>44966429</v>
      </c>
      <c r="AH74" s="130">
        <v>41861051</v>
      </c>
      <c r="AI74" s="130">
        <v>38091678</v>
      </c>
      <c r="AJ74" s="130">
        <v>35548875.130000003</v>
      </c>
      <c r="AK74" s="130">
        <v>31429892</v>
      </c>
      <c r="AL74" s="130">
        <v>31866326</v>
      </c>
      <c r="AM74" s="130">
        <v>27042515</v>
      </c>
      <c r="AN74" s="130">
        <v>25141859.73</v>
      </c>
      <c r="AO74" s="130">
        <v>25430951</v>
      </c>
      <c r="AP74" s="130">
        <v>22753285</v>
      </c>
      <c r="AQ74" s="130">
        <v>21829383</v>
      </c>
      <c r="AR74" s="130">
        <v>20941288.469999999</v>
      </c>
      <c r="AS74" s="130">
        <v>17076056</v>
      </c>
      <c r="AT74" s="130">
        <v>15846810</v>
      </c>
      <c r="AU74" s="130">
        <v>11649262</v>
      </c>
      <c r="AV74" s="130">
        <v>12039366.880000001</v>
      </c>
      <c r="AW74" s="130">
        <v>12220036</v>
      </c>
      <c r="AX74" s="130">
        <v>11142214</v>
      </c>
      <c r="AY74" s="130">
        <v>12502923</v>
      </c>
      <c r="AZ74" s="130">
        <v>16221654</v>
      </c>
      <c r="BA74" s="130">
        <v>17717440</v>
      </c>
      <c r="BB74" s="130">
        <v>13345304</v>
      </c>
      <c r="BC74" s="130">
        <v>11787971</v>
      </c>
      <c r="BD74"/>
      <c r="BE74"/>
      <c r="BF74"/>
      <c r="BG74"/>
      <c r="BH74"/>
      <c r="BI74"/>
      <c r="BJ74"/>
      <c r="BK74"/>
      <c r="BL74"/>
      <c r="BM74"/>
      <c r="BN74"/>
      <c r="BO74"/>
      <c r="BP74"/>
      <c r="BQ74"/>
      <c r="BR74"/>
      <c r="BS74"/>
      <c r="BT74"/>
    </row>
    <row r="75" spans="1:72" x14ac:dyDescent="0.25">
      <c r="A75" s="130" t="s">
        <v>2403</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c r="BE75"/>
      <c r="BF75"/>
      <c r="BG75"/>
      <c r="BH75"/>
      <c r="BI75"/>
      <c r="BJ75"/>
      <c r="BK75"/>
      <c r="BL75"/>
      <c r="BM75"/>
      <c r="BN75"/>
      <c r="BO75"/>
      <c r="BP75"/>
      <c r="BQ75"/>
      <c r="BR75"/>
      <c r="BS75"/>
      <c r="BT75"/>
    </row>
    <row r="76" spans="1:72" x14ac:dyDescent="0.25">
      <c r="A76" s="130" t="s">
        <v>2614</v>
      </c>
      <c r="B76" s="130">
        <v>0</v>
      </c>
      <c r="C76" s="130">
        <v>0</v>
      </c>
      <c r="D76" s="130">
        <v>0</v>
      </c>
      <c r="E76" s="130">
        <v>0</v>
      </c>
      <c r="F76" s="130">
        <v>0</v>
      </c>
      <c r="G76" s="130">
        <v>0</v>
      </c>
      <c r="H76" s="130">
        <v>0</v>
      </c>
      <c r="I76" s="130">
        <v>0</v>
      </c>
      <c r="J76" s="130">
        <v>0</v>
      </c>
      <c r="K76" s="130">
        <v>0</v>
      </c>
      <c r="L76" s="130">
        <v>476329</v>
      </c>
      <c r="M76" s="130">
        <v>305162</v>
      </c>
      <c r="N76" s="130">
        <v>249270</v>
      </c>
      <c r="O76" s="130">
        <v>0</v>
      </c>
      <c r="P76" s="130">
        <v>318356</v>
      </c>
      <c r="Q76" s="130">
        <v>262729</v>
      </c>
      <c r="R76" s="130">
        <v>0</v>
      </c>
      <c r="S76" s="130">
        <v>0</v>
      </c>
      <c r="T76" s="130">
        <v>1037913</v>
      </c>
      <c r="U76" s="130">
        <v>431764</v>
      </c>
      <c r="V76" s="130">
        <v>501873</v>
      </c>
      <c r="W76" s="130">
        <v>612215</v>
      </c>
      <c r="X76" s="130">
        <v>1059289.3999999999</v>
      </c>
      <c r="Y76" s="130">
        <v>1449059</v>
      </c>
      <c r="Z76" s="130">
        <v>454508</v>
      </c>
      <c r="AA76" s="130">
        <v>114035</v>
      </c>
      <c r="AB76" s="130">
        <v>207031.22</v>
      </c>
      <c r="AC76" s="130">
        <v>214574</v>
      </c>
      <c r="AD76" s="130">
        <v>381315</v>
      </c>
      <c r="AE76" s="130">
        <v>642183</v>
      </c>
      <c r="AF76" s="130">
        <v>709677.31</v>
      </c>
      <c r="AG76" s="130">
        <v>1076390</v>
      </c>
      <c r="AH76" s="130">
        <v>383725</v>
      </c>
      <c r="AI76" s="130">
        <v>0</v>
      </c>
      <c r="AJ76" s="130">
        <v>339211.09</v>
      </c>
      <c r="AK76" s="130">
        <v>125350</v>
      </c>
      <c r="AL76" s="130">
        <v>176611</v>
      </c>
      <c r="AM76" s="130">
        <v>401283</v>
      </c>
      <c r="AN76" s="130">
        <v>411350.7</v>
      </c>
      <c r="AO76" s="130">
        <v>706869</v>
      </c>
      <c r="AP76" s="130">
        <v>1389123</v>
      </c>
      <c r="AQ76" s="130">
        <v>850508</v>
      </c>
      <c r="AR76" s="130">
        <v>88683.6</v>
      </c>
      <c r="AS76" s="130">
        <v>390078</v>
      </c>
      <c r="AT76" s="130">
        <v>0</v>
      </c>
      <c r="AU76" s="130">
        <v>0</v>
      </c>
      <c r="AV76" s="130">
        <v>0</v>
      </c>
      <c r="AW76" s="130">
        <v>0</v>
      </c>
      <c r="AX76" s="130">
        <v>20541</v>
      </c>
      <c r="AY76" s="130">
        <v>0</v>
      </c>
      <c r="AZ76" s="130">
        <v>0</v>
      </c>
      <c r="BA76" s="130">
        <v>0</v>
      </c>
      <c r="BB76" s="130">
        <v>0</v>
      </c>
      <c r="BC76" s="130">
        <v>0</v>
      </c>
      <c r="BD76"/>
      <c r="BE76"/>
      <c r="BF76"/>
      <c r="BG76"/>
      <c r="BH76"/>
      <c r="BI76"/>
      <c r="BJ76"/>
      <c r="BK76"/>
      <c r="BL76"/>
      <c r="BM76"/>
      <c r="BN76"/>
      <c r="BO76"/>
      <c r="BP76"/>
      <c r="BQ76"/>
      <c r="BR76"/>
      <c r="BS76"/>
      <c r="BT76"/>
    </row>
    <row r="77" spans="1:72" x14ac:dyDescent="0.25">
      <c r="A77" s="130" t="s">
        <v>2365</v>
      </c>
      <c r="B77" s="130">
        <v>0</v>
      </c>
      <c r="C77" s="130">
        <v>0</v>
      </c>
      <c r="D77" s="130">
        <v>0</v>
      </c>
      <c r="E77" s="130">
        <v>0</v>
      </c>
      <c r="F77" s="130">
        <v>0</v>
      </c>
      <c r="G77" s="130">
        <v>0</v>
      </c>
      <c r="H77" s="130">
        <v>0</v>
      </c>
      <c r="I77" s="130">
        <v>0</v>
      </c>
      <c r="J77" s="130">
        <v>0</v>
      </c>
      <c r="K77" s="130">
        <v>0</v>
      </c>
      <c r="L77" s="130">
        <v>476329</v>
      </c>
      <c r="M77" s="130">
        <v>305162</v>
      </c>
      <c r="N77" s="130">
        <v>249270</v>
      </c>
      <c r="O77" s="130">
        <v>0</v>
      </c>
      <c r="P77" s="130">
        <v>318356</v>
      </c>
      <c r="Q77" s="130">
        <v>262729</v>
      </c>
      <c r="R77" s="130">
        <v>0</v>
      </c>
      <c r="S77" s="130">
        <v>0</v>
      </c>
      <c r="T77" s="130">
        <v>1037913</v>
      </c>
      <c r="U77" s="130">
        <v>431764</v>
      </c>
      <c r="V77" s="130">
        <v>501873</v>
      </c>
      <c r="W77" s="130">
        <v>612215</v>
      </c>
      <c r="X77" s="130">
        <v>1059289.3999999999</v>
      </c>
      <c r="Y77" s="130">
        <v>1449059</v>
      </c>
      <c r="Z77" s="130">
        <v>454508</v>
      </c>
      <c r="AA77" s="130">
        <v>114035</v>
      </c>
      <c r="AB77" s="130">
        <v>207031.22</v>
      </c>
      <c r="AC77" s="130">
        <v>214574</v>
      </c>
      <c r="AD77" s="130">
        <v>381315</v>
      </c>
      <c r="AE77" s="130">
        <v>642183</v>
      </c>
      <c r="AF77" s="130">
        <v>709677.31</v>
      </c>
      <c r="AG77" s="130">
        <v>1076390</v>
      </c>
      <c r="AH77" s="130">
        <v>383725</v>
      </c>
      <c r="AI77" s="130">
        <v>0</v>
      </c>
      <c r="AJ77" s="130">
        <v>339211.09</v>
      </c>
      <c r="AK77" s="130">
        <v>125350</v>
      </c>
      <c r="AL77" s="130">
        <v>176611</v>
      </c>
      <c r="AM77" s="130">
        <v>401283</v>
      </c>
      <c r="AN77" s="130">
        <v>411350.7</v>
      </c>
      <c r="AO77" s="130">
        <v>706869</v>
      </c>
      <c r="AP77" s="130">
        <v>1389123</v>
      </c>
      <c r="AQ77" s="130">
        <v>850508</v>
      </c>
      <c r="AR77" s="130">
        <v>88683.6</v>
      </c>
      <c r="AS77" s="130">
        <v>390078</v>
      </c>
      <c r="AT77" s="130">
        <v>0</v>
      </c>
      <c r="AU77" s="130">
        <v>0</v>
      </c>
      <c r="AV77" s="130">
        <v>0</v>
      </c>
      <c r="AW77" s="130">
        <v>0</v>
      </c>
      <c r="AX77" s="130">
        <v>20541</v>
      </c>
      <c r="AY77" s="130">
        <v>0</v>
      </c>
      <c r="AZ77" s="130">
        <v>0</v>
      </c>
      <c r="BA77" s="130">
        <v>0</v>
      </c>
      <c r="BB77" s="130">
        <v>0</v>
      </c>
      <c r="BC77" s="130">
        <v>0</v>
      </c>
      <c r="BD77"/>
      <c r="BE77"/>
      <c r="BF77"/>
      <c r="BG77"/>
      <c r="BH77"/>
      <c r="BI77"/>
      <c r="BJ77"/>
      <c r="BK77"/>
      <c r="BL77"/>
      <c r="BM77"/>
      <c r="BN77"/>
      <c r="BO77"/>
      <c r="BP77"/>
      <c r="BQ77"/>
      <c r="BR77"/>
      <c r="BS77"/>
      <c r="BT77"/>
    </row>
    <row r="78" spans="1:72" x14ac:dyDescent="0.25">
      <c r="A78" s="130" t="s">
        <v>801</v>
      </c>
      <c r="B78" s="130">
        <v>34184950</v>
      </c>
      <c r="C78" s="130">
        <v>27793706</v>
      </c>
      <c r="D78" s="130">
        <v>36074651</v>
      </c>
      <c r="E78" s="130">
        <v>37212197</v>
      </c>
      <c r="F78" s="130">
        <v>42196333</v>
      </c>
      <c r="G78" s="130">
        <v>42436451</v>
      </c>
      <c r="H78" s="130">
        <v>44624750</v>
      </c>
      <c r="I78" s="130">
        <v>38778387</v>
      </c>
      <c r="J78" s="130">
        <v>38867273</v>
      </c>
      <c r="K78" s="130">
        <v>39035858</v>
      </c>
      <c r="L78" s="130">
        <v>41582617</v>
      </c>
      <c r="M78" s="130">
        <v>41622171</v>
      </c>
      <c r="N78" s="130">
        <v>47732115</v>
      </c>
      <c r="O78" s="130">
        <v>47507914</v>
      </c>
      <c r="P78" s="130">
        <v>50880628</v>
      </c>
      <c r="Q78" s="130">
        <v>50793724</v>
      </c>
      <c r="R78" s="130">
        <v>51033663</v>
      </c>
      <c r="S78" s="130">
        <v>51208789</v>
      </c>
      <c r="T78" s="130">
        <v>25380524</v>
      </c>
      <c r="U78" s="130">
        <v>25403433</v>
      </c>
      <c r="V78" s="130">
        <v>18320185</v>
      </c>
      <c r="W78" s="130">
        <v>15919652</v>
      </c>
      <c r="X78" s="130">
        <v>15927766.810000001</v>
      </c>
      <c r="Y78" s="130">
        <v>16085754</v>
      </c>
      <c r="Z78" s="130">
        <v>19062802</v>
      </c>
      <c r="AA78" s="130">
        <v>19071179</v>
      </c>
      <c r="AB78" s="130">
        <v>19225009.469999999</v>
      </c>
      <c r="AC78" s="130">
        <v>14715194</v>
      </c>
      <c r="AD78" s="130">
        <v>14846730</v>
      </c>
      <c r="AE78" s="130">
        <v>17664226</v>
      </c>
      <c r="AF78" s="130">
        <v>9598370.1199999992</v>
      </c>
      <c r="AG78" s="130">
        <v>7954819</v>
      </c>
      <c r="AH78" s="130">
        <v>11517492</v>
      </c>
      <c r="AI78" s="130">
        <v>11344557</v>
      </c>
      <c r="AJ78" s="130">
        <v>11598236.619999999</v>
      </c>
      <c r="AK78" s="130">
        <v>12158254</v>
      </c>
      <c r="AL78" s="130">
        <v>12291182</v>
      </c>
      <c r="AM78" s="130">
        <v>23785040</v>
      </c>
      <c r="AN78" s="130">
        <v>24305534.82</v>
      </c>
      <c r="AO78" s="130">
        <v>24722674</v>
      </c>
      <c r="AP78" s="130">
        <v>26633935</v>
      </c>
      <c r="AQ78" s="130">
        <v>26021271</v>
      </c>
      <c r="AR78" s="130">
        <v>25391563.239999998</v>
      </c>
      <c r="AS78" s="130">
        <v>1418070</v>
      </c>
      <c r="AT78" s="130">
        <v>1575823</v>
      </c>
      <c r="AU78" s="130">
        <v>4943058</v>
      </c>
      <c r="AV78" s="130">
        <v>4964303.6399999997</v>
      </c>
      <c r="AW78" s="130">
        <v>6490576</v>
      </c>
      <c r="AX78" s="130">
        <v>6511897</v>
      </c>
      <c r="AY78" s="130">
        <v>6756125</v>
      </c>
      <c r="AZ78" s="130">
        <v>6616042</v>
      </c>
      <c r="BA78" s="130">
        <v>4673831</v>
      </c>
      <c r="BB78" s="130">
        <v>4736615</v>
      </c>
      <c r="BC78" s="130">
        <v>4766338</v>
      </c>
      <c r="BD78"/>
      <c r="BE78"/>
      <c r="BF78"/>
      <c r="BG78"/>
      <c r="BH78"/>
      <c r="BI78"/>
      <c r="BJ78"/>
      <c r="BK78"/>
      <c r="BL78"/>
      <c r="BM78"/>
      <c r="BN78"/>
      <c r="BO78"/>
      <c r="BP78"/>
      <c r="BQ78"/>
      <c r="BR78"/>
      <c r="BS78"/>
      <c r="BT78"/>
    </row>
    <row r="79" spans="1:72" x14ac:dyDescent="0.25">
      <c r="A79" s="130" t="s">
        <v>2394</v>
      </c>
      <c r="B79" s="130">
        <v>12739105</v>
      </c>
      <c r="C79" s="130">
        <v>6402664</v>
      </c>
      <c r="D79" s="130">
        <v>12782849</v>
      </c>
      <c r="E79" s="130">
        <v>12800447</v>
      </c>
      <c r="F79" s="130">
        <v>14344125</v>
      </c>
      <c r="G79" s="130">
        <v>14453488</v>
      </c>
      <c r="H79" s="130">
        <v>14319118</v>
      </c>
      <c r="I79" s="130">
        <v>14352617</v>
      </c>
      <c r="J79" s="130">
        <v>14388482</v>
      </c>
      <c r="K79" s="130">
        <v>14481680</v>
      </c>
      <c r="L79" s="130">
        <v>14568721</v>
      </c>
      <c r="M79" s="130">
        <v>14613181</v>
      </c>
      <c r="N79" s="130">
        <v>14671381</v>
      </c>
      <c r="O79" s="130">
        <v>14593879</v>
      </c>
      <c r="P79" s="130">
        <v>14711748</v>
      </c>
      <c r="Q79" s="130">
        <v>14576178</v>
      </c>
      <c r="R79" s="130">
        <v>14772627</v>
      </c>
      <c r="S79" s="130">
        <v>14915446</v>
      </c>
      <c r="T79" s="130">
        <v>963325</v>
      </c>
      <c r="U79" s="130">
        <v>1072405</v>
      </c>
      <c r="V79" s="130">
        <v>1444401</v>
      </c>
      <c r="W79" s="130">
        <v>0</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c r="BE79"/>
      <c r="BF79"/>
      <c r="BG79"/>
      <c r="BH79"/>
      <c r="BI79"/>
      <c r="BJ79"/>
      <c r="BK79"/>
      <c r="BL79"/>
      <c r="BM79"/>
      <c r="BN79"/>
      <c r="BO79"/>
      <c r="BP79"/>
      <c r="BQ79"/>
      <c r="BR79"/>
      <c r="BS79"/>
      <c r="BT79"/>
    </row>
    <row r="80" spans="1:72" x14ac:dyDescent="0.25">
      <c r="A80" s="130" t="s">
        <v>2393</v>
      </c>
      <c r="B80" s="130">
        <v>0</v>
      </c>
      <c r="C80" s="130">
        <v>0</v>
      </c>
      <c r="D80" s="130">
        <v>0</v>
      </c>
      <c r="E80" s="130">
        <v>0</v>
      </c>
      <c r="F80" s="130">
        <v>0</v>
      </c>
      <c r="G80" s="130">
        <v>0</v>
      </c>
      <c r="H80" s="130">
        <v>0</v>
      </c>
      <c r="I80" s="130">
        <v>0</v>
      </c>
      <c r="J80" s="130">
        <v>0</v>
      </c>
      <c r="K80" s="130">
        <v>0</v>
      </c>
      <c r="L80" s="130">
        <v>0</v>
      </c>
      <c r="M80" s="130">
        <v>0</v>
      </c>
      <c r="N80" s="130">
        <v>0</v>
      </c>
      <c r="O80" s="130">
        <v>0</v>
      </c>
      <c r="P80" s="130">
        <v>0</v>
      </c>
      <c r="Q80" s="130">
        <v>0</v>
      </c>
      <c r="R80" s="130">
        <v>0</v>
      </c>
      <c r="S80" s="130">
        <v>0</v>
      </c>
      <c r="T80" s="130">
        <v>0</v>
      </c>
      <c r="U80" s="130">
        <v>0</v>
      </c>
      <c r="V80" s="130">
        <v>0</v>
      </c>
      <c r="W80" s="130">
        <v>0</v>
      </c>
      <c r="X80" s="130">
        <v>0</v>
      </c>
      <c r="Y80" s="130">
        <v>0</v>
      </c>
      <c r="Z80" s="130">
        <v>0</v>
      </c>
      <c r="AA80" s="130">
        <v>0</v>
      </c>
      <c r="AB80" s="130">
        <v>0</v>
      </c>
      <c r="AC80" s="130">
        <v>0</v>
      </c>
      <c r="AD80" s="130">
        <v>0</v>
      </c>
      <c r="AE80" s="130">
        <v>0</v>
      </c>
      <c r="AF80" s="130">
        <v>0</v>
      </c>
      <c r="AG80" s="130">
        <v>0</v>
      </c>
      <c r="AH80" s="130">
        <v>0</v>
      </c>
      <c r="AI80" s="130">
        <v>0</v>
      </c>
      <c r="AJ80" s="130">
        <v>0</v>
      </c>
      <c r="AK80" s="130">
        <v>0</v>
      </c>
      <c r="AL80" s="130">
        <v>0</v>
      </c>
      <c r="AM80" s="130">
        <v>0</v>
      </c>
      <c r="AN80" s="130">
        <v>0</v>
      </c>
      <c r="AO80" s="130">
        <v>0</v>
      </c>
      <c r="AP80" s="130">
        <v>0</v>
      </c>
      <c r="AQ80" s="130">
        <v>0</v>
      </c>
      <c r="AR80" s="130">
        <v>0</v>
      </c>
      <c r="AS80" s="130">
        <v>0</v>
      </c>
      <c r="AT80" s="130">
        <v>0</v>
      </c>
      <c r="AU80" s="130">
        <v>0</v>
      </c>
      <c r="AV80" s="130">
        <v>0</v>
      </c>
      <c r="AW80" s="130">
        <v>0</v>
      </c>
      <c r="AX80" s="130">
        <v>0</v>
      </c>
      <c r="AY80" s="130">
        <v>36578</v>
      </c>
      <c r="AZ80" s="130">
        <v>0</v>
      </c>
      <c r="BA80" s="130">
        <v>0</v>
      </c>
      <c r="BB80" s="130">
        <v>0</v>
      </c>
      <c r="BC80" s="130">
        <v>0</v>
      </c>
      <c r="BD80"/>
      <c r="BE80"/>
      <c r="BF80"/>
      <c r="BG80"/>
      <c r="BH80"/>
      <c r="BI80"/>
      <c r="BJ80"/>
      <c r="BK80"/>
      <c r="BL80"/>
      <c r="BM80"/>
      <c r="BN80"/>
      <c r="BO80"/>
      <c r="BP80"/>
      <c r="BQ80"/>
      <c r="BR80"/>
      <c r="BS80"/>
      <c r="BT80"/>
    </row>
    <row r="81" spans="1:72" x14ac:dyDescent="0.25">
      <c r="A81" s="130" t="s">
        <v>2395</v>
      </c>
      <c r="B81" s="130">
        <v>21445845</v>
      </c>
      <c r="C81" s="130">
        <v>21391042</v>
      </c>
      <c r="D81" s="130">
        <v>23291802</v>
      </c>
      <c r="E81" s="130">
        <v>24411750</v>
      </c>
      <c r="F81" s="130">
        <v>27852208</v>
      </c>
      <c r="G81" s="130">
        <v>27982963</v>
      </c>
      <c r="H81" s="130">
        <v>29342993</v>
      </c>
      <c r="I81" s="130">
        <v>23382110</v>
      </c>
      <c r="J81" s="130">
        <v>23391747</v>
      </c>
      <c r="K81" s="130">
        <v>23469981</v>
      </c>
      <c r="L81" s="130">
        <v>27013896</v>
      </c>
      <c r="M81" s="130">
        <v>27008990</v>
      </c>
      <c r="N81" s="130">
        <v>33060734</v>
      </c>
      <c r="O81" s="130">
        <v>32914035</v>
      </c>
      <c r="P81" s="130">
        <v>36168880</v>
      </c>
      <c r="Q81" s="130">
        <v>36217546</v>
      </c>
      <c r="R81" s="130">
        <v>36261036</v>
      </c>
      <c r="S81" s="130">
        <v>36293343</v>
      </c>
      <c r="T81" s="130">
        <v>24417199</v>
      </c>
      <c r="U81" s="130">
        <v>24331028</v>
      </c>
      <c r="V81" s="130">
        <v>16875784</v>
      </c>
      <c r="W81" s="130">
        <v>14232274</v>
      </c>
      <c r="X81" s="130">
        <v>14231229.52</v>
      </c>
      <c r="Y81" s="130">
        <v>14230183</v>
      </c>
      <c r="Z81" s="130">
        <v>16177515</v>
      </c>
      <c r="AA81" s="130">
        <v>16176135</v>
      </c>
      <c r="AB81" s="130">
        <v>16174785.390000001</v>
      </c>
      <c r="AC81" s="130">
        <v>11679942</v>
      </c>
      <c r="AD81" s="130">
        <v>11678737</v>
      </c>
      <c r="AE81" s="130">
        <v>14368405</v>
      </c>
      <c r="AF81" s="130">
        <v>6155724.8300000001</v>
      </c>
      <c r="AG81" s="130">
        <v>5994168</v>
      </c>
      <c r="AH81" s="130">
        <v>9182183</v>
      </c>
      <c r="AI81" s="130">
        <v>8996270</v>
      </c>
      <c r="AJ81" s="130">
        <v>9173409.7400000002</v>
      </c>
      <c r="AK81" s="130">
        <v>9627296</v>
      </c>
      <c r="AL81" s="130">
        <v>9623701</v>
      </c>
      <c r="AM81" s="130">
        <v>9702104</v>
      </c>
      <c r="AN81" s="130">
        <v>9690494.8000000007</v>
      </c>
      <c r="AO81" s="130">
        <v>9760004</v>
      </c>
      <c r="AP81" s="130">
        <v>3169080</v>
      </c>
      <c r="AQ81" s="130">
        <v>3067696</v>
      </c>
      <c r="AR81" s="130">
        <v>2890745.71</v>
      </c>
      <c r="AS81" s="130">
        <v>500000</v>
      </c>
      <c r="AT81" s="130">
        <v>500000</v>
      </c>
      <c r="AU81" s="130">
        <v>3700000</v>
      </c>
      <c r="AV81" s="130">
        <v>3700000</v>
      </c>
      <c r="AW81" s="130">
        <v>5200000</v>
      </c>
      <c r="AX81" s="130">
        <v>5200000</v>
      </c>
      <c r="AY81" s="130">
        <v>5200000</v>
      </c>
      <c r="AZ81" s="130">
        <v>5200000</v>
      </c>
      <c r="BA81" s="130">
        <v>3200000</v>
      </c>
      <c r="BB81" s="130">
        <v>3200000</v>
      </c>
      <c r="BC81" s="130">
        <v>3200000</v>
      </c>
      <c r="BD81"/>
      <c r="BE81"/>
      <c r="BF81"/>
      <c r="BG81"/>
      <c r="BH81"/>
      <c r="BI81"/>
      <c r="BJ81"/>
      <c r="BK81"/>
      <c r="BL81"/>
      <c r="BM81"/>
      <c r="BN81"/>
      <c r="BO81"/>
      <c r="BP81"/>
      <c r="BQ81"/>
      <c r="BR81"/>
      <c r="BS81"/>
      <c r="BT81"/>
    </row>
    <row r="82" spans="1:72" x14ac:dyDescent="0.25">
      <c r="A82" s="130" t="s">
        <v>2404</v>
      </c>
      <c r="B82" s="130">
        <v>0</v>
      </c>
      <c r="C82" s="130">
        <v>0</v>
      </c>
      <c r="D82" s="130">
        <v>0</v>
      </c>
      <c r="E82" s="130">
        <v>0</v>
      </c>
      <c r="F82" s="130">
        <v>0</v>
      </c>
      <c r="G82" s="130">
        <v>0</v>
      </c>
      <c r="H82" s="130">
        <v>962639</v>
      </c>
      <c r="I82" s="130">
        <v>1043660</v>
      </c>
      <c r="J82" s="130">
        <v>1087044</v>
      </c>
      <c r="K82" s="130">
        <v>1084197</v>
      </c>
      <c r="L82" s="130">
        <v>0</v>
      </c>
      <c r="M82" s="130">
        <v>0</v>
      </c>
      <c r="N82" s="130">
        <v>0</v>
      </c>
      <c r="O82" s="130">
        <v>0</v>
      </c>
      <c r="P82" s="130">
        <v>0</v>
      </c>
      <c r="Q82" s="130">
        <v>0</v>
      </c>
      <c r="R82" s="130">
        <v>0</v>
      </c>
      <c r="S82" s="130">
        <v>0</v>
      </c>
      <c r="T82" s="130">
        <v>0</v>
      </c>
      <c r="U82" s="130">
        <v>0</v>
      </c>
      <c r="V82" s="130">
        <v>0</v>
      </c>
      <c r="W82" s="130">
        <v>1687378</v>
      </c>
      <c r="X82" s="130">
        <v>1696537.29</v>
      </c>
      <c r="Y82" s="130">
        <v>1855571</v>
      </c>
      <c r="Z82" s="130">
        <v>2885287</v>
      </c>
      <c r="AA82" s="130">
        <v>2895044</v>
      </c>
      <c r="AB82" s="130">
        <v>3050224.08</v>
      </c>
      <c r="AC82" s="130">
        <v>3035252</v>
      </c>
      <c r="AD82" s="130">
        <v>3167993</v>
      </c>
      <c r="AE82" s="130">
        <v>3295821</v>
      </c>
      <c r="AF82" s="130">
        <v>3442645.3</v>
      </c>
      <c r="AG82" s="130">
        <v>1960651</v>
      </c>
      <c r="AH82" s="130">
        <v>2335309</v>
      </c>
      <c r="AI82" s="130">
        <v>2348287</v>
      </c>
      <c r="AJ82" s="130">
        <v>2424826.8799999999</v>
      </c>
      <c r="AK82" s="130">
        <v>2530958</v>
      </c>
      <c r="AL82" s="130">
        <v>2667481</v>
      </c>
      <c r="AM82" s="130">
        <v>14082936</v>
      </c>
      <c r="AN82" s="130">
        <v>14615040.02</v>
      </c>
      <c r="AO82" s="130">
        <v>14962670</v>
      </c>
      <c r="AP82" s="130">
        <v>23464855</v>
      </c>
      <c r="AQ82" s="130">
        <v>22953575</v>
      </c>
      <c r="AR82" s="130">
        <v>22500817.530000001</v>
      </c>
      <c r="AS82" s="130">
        <v>918070</v>
      </c>
      <c r="AT82" s="130">
        <v>1075823</v>
      </c>
      <c r="AU82" s="130">
        <v>1243058</v>
      </c>
      <c r="AV82" s="130">
        <v>1264303.6399999999</v>
      </c>
      <c r="AW82" s="130">
        <v>1290576</v>
      </c>
      <c r="AX82" s="130">
        <v>1311897</v>
      </c>
      <c r="AY82" s="130">
        <v>1519547</v>
      </c>
      <c r="AZ82" s="130">
        <v>1416042</v>
      </c>
      <c r="BA82" s="130">
        <v>1473831</v>
      </c>
      <c r="BB82" s="130">
        <v>1536615</v>
      </c>
      <c r="BC82" s="130">
        <v>1566338</v>
      </c>
      <c r="BD82"/>
      <c r="BE82"/>
      <c r="BF82"/>
      <c r="BG82"/>
      <c r="BH82"/>
      <c r="BI82"/>
      <c r="BJ82"/>
      <c r="BK82"/>
      <c r="BL82"/>
      <c r="BM82"/>
      <c r="BN82"/>
      <c r="BO82"/>
      <c r="BP82"/>
      <c r="BQ82"/>
      <c r="BR82"/>
      <c r="BS82"/>
      <c r="BT82"/>
    </row>
    <row r="83" spans="1:72" x14ac:dyDescent="0.25">
      <c r="A83" s="130" t="s">
        <v>2405</v>
      </c>
      <c r="B83" s="130">
        <v>686124</v>
      </c>
      <c r="C83" s="130">
        <v>741420</v>
      </c>
      <c r="D83" s="130">
        <v>787091</v>
      </c>
      <c r="E83" s="130">
        <v>863596</v>
      </c>
      <c r="F83" s="130">
        <v>844156</v>
      </c>
      <c r="G83" s="130">
        <v>908066</v>
      </c>
      <c r="H83" s="130">
        <v>0</v>
      </c>
      <c r="I83" s="130">
        <v>0</v>
      </c>
      <c r="J83" s="130">
        <v>0</v>
      </c>
      <c r="K83" s="130">
        <v>0</v>
      </c>
      <c r="L83" s="130">
        <v>113978</v>
      </c>
      <c r="M83" s="130">
        <v>119613</v>
      </c>
      <c r="N83" s="130">
        <v>130977</v>
      </c>
      <c r="O83" s="130">
        <v>138292</v>
      </c>
      <c r="P83" s="130">
        <v>154785</v>
      </c>
      <c r="Q83" s="130">
        <v>168494</v>
      </c>
      <c r="R83" s="130">
        <v>159526</v>
      </c>
      <c r="S83" s="130">
        <v>188327</v>
      </c>
      <c r="T83" s="130">
        <v>208439</v>
      </c>
      <c r="U83" s="130">
        <v>236863</v>
      </c>
      <c r="V83" s="130">
        <v>229380</v>
      </c>
      <c r="W83" s="130">
        <v>238770</v>
      </c>
      <c r="X83" s="130">
        <v>212357.87</v>
      </c>
      <c r="Y83" s="130">
        <v>244187</v>
      </c>
      <c r="Z83" s="130">
        <v>0</v>
      </c>
      <c r="AA83" s="130">
        <v>0</v>
      </c>
      <c r="AB83" s="130">
        <v>0</v>
      </c>
      <c r="AC83" s="130">
        <v>0</v>
      </c>
      <c r="AD83" s="130">
        <v>0</v>
      </c>
      <c r="AE83" s="130">
        <v>0</v>
      </c>
      <c r="AF83" s="130">
        <v>0</v>
      </c>
      <c r="AG83" s="130">
        <v>0</v>
      </c>
      <c r="AH83" s="130">
        <v>0</v>
      </c>
      <c r="AI83" s="130">
        <v>0</v>
      </c>
      <c r="AJ83" s="130">
        <v>0</v>
      </c>
      <c r="AK83" s="130">
        <v>0</v>
      </c>
      <c r="AL83" s="130">
        <v>0</v>
      </c>
      <c r="AM83" s="130">
        <v>0</v>
      </c>
      <c r="AN83" s="130">
        <v>0</v>
      </c>
      <c r="AO83" s="130">
        <v>0</v>
      </c>
      <c r="AP83" s="130">
        <v>0</v>
      </c>
      <c r="AQ83" s="130">
        <v>0</v>
      </c>
      <c r="AR83" s="130">
        <v>0</v>
      </c>
      <c r="AS83" s="130">
        <v>0</v>
      </c>
      <c r="AT83" s="130">
        <v>0</v>
      </c>
      <c r="AU83" s="130">
        <v>0</v>
      </c>
      <c r="AV83" s="130">
        <v>0</v>
      </c>
      <c r="AW83" s="130">
        <v>0</v>
      </c>
      <c r="AX83" s="130">
        <v>0</v>
      </c>
      <c r="AY83" s="130">
        <v>0</v>
      </c>
      <c r="AZ83" s="130">
        <v>0</v>
      </c>
      <c r="BA83" s="130">
        <v>0</v>
      </c>
      <c r="BB83" s="130">
        <v>0</v>
      </c>
      <c r="BC83" s="130">
        <v>0</v>
      </c>
      <c r="BD83"/>
      <c r="BE83"/>
      <c r="BF83"/>
      <c r="BG83"/>
      <c r="BH83"/>
      <c r="BI83"/>
      <c r="BJ83"/>
      <c r="BK83"/>
      <c r="BL83"/>
      <c r="BM83"/>
      <c r="BN83"/>
      <c r="BO83"/>
      <c r="BP83"/>
      <c r="BQ83"/>
      <c r="BR83"/>
      <c r="BS83"/>
      <c r="BT83"/>
    </row>
    <row r="84" spans="1:72" x14ac:dyDescent="0.25">
      <c r="A84" s="130" t="s">
        <v>3316</v>
      </c>
      <c r="B84" s="130">
        <v>1076209</v>
      </c>
      <c r="C84" s="130">
        <v>623373</v>
      </c>
      <c r="D84" s="130">
        <v>516518</v>
      </c>
      <c r="E84" s="130">
        <v>410311</v>
      </c>
      <c r="F84" s="130">
        <v>562100</v>
      </c>
      <c r="G84" s="130">
        <v>535145</v>
      </c>
      <c r="H84" s="130">
        <v>789627</v>
      </c>
      <c r="I84" s="130">
        <v>831341</v>
      </c>
      <c r="J84" s="130">
        <v>748643</v>
      </c>
      <c r="K84" s="130">
        <v>610264</v>
      </c>
      <c r="L84" s="130">
        <v>0</v>
      </c>
      <c r="M84" s="130">
        <v>0</v>
      </c>
      <c r="N84" s="130">
        <v>0</v>
      </c>
      <c r="O84" s="130">
        <v>469074</v>
      </c>
      <c r="P84" s="130">
        <v>0</v>
      </c>
      <c r="Q84" s="130">
        <v>0</v>
      </c>
      <c r="R84" s="130">
        <v>276295</v>
      </c>
      <c r="S84" s="130">
        <v>381604</v>
      </c>
      <c r="T84" s="130">
        <v>0</v>
      </c>
      <c r="U84" s="130">
        <v>0</v>
      </c>
      <c r="V84" s="130">
        <v>0</v>
      </c>
      <c r="W84" s="130">
        <v>0</v>
      </c>
      <c r="X84" s="130">
        <v>0</v>
      </c>
      <c r="Y84" s="130">
        <v>0</v>
      </c>
      <c r="Z84" s="130">
        <v>0</v>
      </c>
      <c r="AA84" s="130">
        <v>0</v>
      </c>
      <c r="AB84" s="130">
        <v>0</v>
      </c>
      <c r="AC84" s="130">
        <v>0</v>
      </c>
      <c r="AD84" s="130">
        <v>0</v>
      </c>
      <c r="AE84" s="130">
        <v>0</v>
      </c>
      <c r="AF84" s="130">
        <v>0</v>
      </c>
      <c r="AG84" s="130">
        <v>0</v>
      </c>
      <c r="AH84" s="130">
        <v>0</v>
      </c>
      <c r="AI84" s="130">
        <v>0</v>
      </c>
      <c r="AJ84" s="130">
        <v>0</v>
      </c>
      <c r="AK84" s="130">
        <v>0</v>
      </c>
      <c r="AL84" s="130">
        <v>0</v>
      </c>
      <c r="AM84" s="130">
        <v>0</v>
      </c>
      <c r="AN84" s="130">
        <v>0</v>
      </c>
      <c r="AO84" s="130">
        <v>0</v>
      </c>
      <c r="AP84" s="130">
        <v>0</v>
      </c>
      <c r="AQ84" s="130">
        <v>0</v>
      </c>
      <c r="AR84" s="130">
        <v>0</v>
      </c>
      <c r="AS84" s="130">
        <v>0</v>
      </c>
      <c r="AT84" s="130">
        <v>0</v>
      </c>
      <c r="AU84" s="130">
        <v>0</v>
      </c>
      <c r="AV84" s="130">
        <v>0</v>
      </c>
      <c r="AW84" s="130">
        <v>0</v>
      </c>
      <c r="AX84" s="130">
        <v>0</v>
      </c>
      <c r="AY84" s="130">
        <v>0</v>
      </c>
      <c r="AZ84" s="130">
        <v>0</v>
      </c>
      <c r="BA84" s="130">
        <v>0</v>
      </c>
      <c r="BB84" s="130">
        <v>0</v>
      </c>
      <c r="BC84" s="130">
        <v>0</v>
      </c>
      <c r="BD84"/>
      <c r="BE84"/>
      <c r="BF84"/>
      <c r="BG84"/>
      <c r="BH84"/>
      <c r="BI84"/>
      <c r="BJ84"/>
      <c r="BK84"/>
      <c r="BL84"/>
      <c r="BM84"/>
      <c r="BN84"/>
      <c r="BO84"/>
      <c r="BP84"/>
      <c r="BQ84"/>
      <c r="BR84"/>
      <c r="BS84"/>
      <c r="BT84"/>
    </row>
    <row r="85" spans="1:72" x14ac:dyDescent="0.25">
      <c r="A85" s="130" t="s">
        <v>2408</v>
      </c>
      <c r="B85" s="130">
        <v>2813678</v>
      </c>
      <c r="C85" s="130">
        <v>2757639</v>
      </c>
      <c r="D85" s="130">
        <v>2700091</v>
      </c>
      <c r="E85" s="130">
        <v>2735218</v>
      </c>
      <c r="F85" s="130">
        <v>2661521</v>
      </c>
      <c r="G85" s="130">
        <v>2623278</v>
      </c>
      <c r="H85" s="130">
        <v>2545033</v>
      </c>
      <c r="I85" s="130">
        <v>2468564</v>
      </c>
      <c r="J85" s="130">
        <v>2427066</v>
      </c>
      <c r="K85" s="130">
        <v>2530569</v>
      </c>
      <c r="L85" s="130">
        <v>2470590</v>
      </c>
      <c r="M85" s="130">
        <v>2547112</v>
      </c>
      <c r="N85" s="130">
        <v>2456983</v>
      </c>
      <c r="O85" s="130">
        <v>2420438</v>
      </c>
      <c r="P85" s="130">
        <v>2356189</v>
      </c>
      <c r="Q85" s="130">
        <v>2020128</v>
      </c>
      <c r="R85" s="130">
        <v>2025201</v>
      </c>
      <c r="S85" s="130">
        <v>1954689</v>
      </c>
      <c r="T85" s="130">
        <v>1916304</v>
      </c>
      <c r="U85" s="130">
        <v>1903736</v>
      </c>
      <c r="V85" s="130">
        <v>1853279</v>
      </c>
      <c r="W85" s="130">
        <v>1834882</v>
      </c>
      <c r="X85" s="130">
        <v>1801199.41</v>
      </c>
      <c r="Y85" s="130">
        <v>1952484</v>
      </c>
      <c r="Z85" s="130">
        <v>1894277</v>
      </c>
      <c r="AA85" s="130">
        <v>1833167</v>
      </c>
      <c r="AB85" s="130">
        <v>1831625.04</v>
      </c>
      <c r="AC85" s="130">
        <v>1823596</v>
      </c>
      <c r="AD85" s="130">
        <v>1797576</v>
      </c>
      <c r="AE85" s="130">
        <v>1758951</v>
      </c>
      <c r="AF85" s="130">
        <v>1718005.64</v>
      </c>
      <c r="AG85" s="130">
        <v>1613941</v>
      </c>
      <c r="AH85" s="130">
        <v>1591007</v>
      </c>
      <c r="AI85" s="130">
        <v>1533379</v>
      </c>
      <c r="AJ85" s="130">
        <v>1476893.7</v>
      </c>
      <c r="AK85" s="130">
        <v>1049460</v>
      </c>
      <c r="AL85" s="130">
        <v>1033619</v>
      </c>
      <c r="AM85" s="130">
        <v>1020027</v>
      </c>
      <c r="AN85" s="130">
        <v>992478.5</v>
      </c>
      <c r="AO85" s="130">
        <v>923271</v>
      </c>
      <c r="AP85" s="130">
        <v>914757</v>
      </c>
      <c r="AQ85" s="130">
        <v>900928</v>
      </c>
      <c r="AR85" s="130">
        <v>0</v>
      </c>
      <c r="AS85" s="130">
        <v>0</v>
      </c>
      <c r="AT85" s="130">
        <v>0</v>
      </c>
      <c r="AU85" s="130">
        <v>0</v>
      </c>
      <c r="AV85" s="130">
        <v>0</v>
      </c>
      <c r="AW85" s="130">
        <v>0</v>
      </c>
      <c r="AX85" s="130">
        <v>0</v>
      </c>
      <c r="AY85" s="130">
        <v>0</v>
      </c>
      <c r="AZ85" s="130">
        <v>0</v>
      </c>
      <c r="BA85" s="130">
        <v>0</v>
      </c>
      <c r="BB85" s="130">
        <v>0</v>
      </c>
      <c r="BC85" s="130">
        <v>0</v>
      </c>
      <c r="BD85"/>
      <c r="BE85"/>
      <c r="BF85"/>
      <c r="BG85"/>
      <c r="BH85"/>
      <c r="BI85"/>
      <c r="BJ85"/>
      <c r="BK85"/>
      <c r="BL85"/>
      <c r="BM85"/>
      <c r="BN85"/>
      <c r="BO85"/>
      <c r="BP85"/>
      <c r="BQ85"/>
      <c r="BR85"/>
      <c r="BS85"/>
      <c r="BT85"/>
    </row>
    <row r="86" spans="1:72" x14ac:dyDescent="0.25">
      <c r="A86" s="130" t="s">
        <v>2409</v>
      </c>
      <c r="B86" s="130">
        <v>4560783</v>
      </c>
      <c r="C86" s="130">
        <v>4246046</v>
      </c>
      <c r="D86" s="130">
        <v>4411641</v>
      </c>
      <c r="E86" s="130">
        <v>4449901</v>
      </c>
      <c r="F86" s="130">
        <v>4114901</v>
      </c>
      <c r="G86" s="130">
        <v>4230046</v>
      </c>
      <c r="H86" s="130">
        <v>4000318</v>
      </c>
      <c r="I86" s="130">
        <v>3975515</v>
      </c>
      <c r="J86" s="130">
        <v>4119626</v>
      </c>
      <c r="K86" s="130">
        <v>4207178</v>
      </c>
      <c r="L86" s="130">
        <v>4359699</v>
      </c>
      <c r="M86" s="130">
        <v>4438108</v>
      </c>
      <c r="N86" s="130">
        <v>4561085</v>
      </c>
      <c r="O86" s="130">
        <v>4477910</v>
      </c>
      <c r="P86" s="130">
        <v>4592177</v>
      </c>
      <c r="Q86" s="130">
        <v>4715454</v>
      </c>
      <c r="R86" s="130">
        <v>4662213</v>
      </c>
      <c r="S86" s="130">
        <v>4450929</v>
      </c>
      <c r="T86" s="130">
        <v>4499820</v>
      </c>
      <c r="U86" s="130">
        <v>4607732</v>
      </c>
      <c r="V86" s="130">
        <v>4649299</v>
      </c>
      <c r="W86" s="130">
        <v>4750106</v>
      </c>
      <c r="X86" s="130">
        <v>4674988.5599999996</v>
      </c>
      <c r="Y86" s="130">
        <v>5364743</v>
      </c>
      <c r="Z86" s="130">
        <v>5018347</v>
      </c>
      <c r="AA86" s="130">
        <v>4696829</v>
      </c>
      <c r="AB86" s="130">
        <v>5167596.4000000004</v>
      </c>
      <c r="AC86" s="130">
        <v>5098361</v>
      </c>
      <c r="AD86" s="130">
        <v>5429071</v>
      </c>
      <c r="AE86" s="130">
        <v>5483691</v>
      </c>
      <c r="AF86" s="130">
        <v>5534565.6699999999</v>
      </c>
      <c r="AG86" s="130">
        <v>5266878</v>
      </c>
      <c r="AH86" s="130">
        <v>5082369</v>
      </c>
      <c r="AI86" s="130">
        <v>4757967</v>
      </c>
      <c r="AJ86" s="130">
        <v>4925039.1500000004</v>
      </c>
      <c r="AK86" s="130">
        <v>4723799</v>
      </c>
      <c r="AL86" s="130">
        <v>4730247</v>
      </c>
      <c r="AM86" s="130">
        <v>5090385</v>
      </c>
      <c r="AN86" s="130">
        <v>4918293.99</v>
      </c>
      <c r="AO86" s="130">
        <v>4951133</v>
      </c>
      <c r="AP86" s="130">
        <v>5179103</v>
      </c>
      <c r="AQ86" s="130">
        <v>5006750</v>
      </c>
      <c r="AR86" s="130">
        <v>4641052.2300000004</v>
      </c>
      <c r="AS86" s="130">
        <v>249832</v>
      </c>
      <c r="AT86" s="130">
        <v>264843</v>
      </c>
      <c r="AU86" s="130">
        <v>266015</v>
      </c>
      <c r="AV86" s="130">
        <v>274406.99</v>
      </c>
      <c r="AW86" s="130">
        <v>280892</v>
      </c>
      <c r="AX86" s="130">
        <v>285014</v>
      </c>
      <c r="AY86" s="130">
        <v>0</v>
      </c>
      <c r="AZ86" s="130">
        <v>0</v>
      </c>
      <c r="BA86" s="130">
        <v>0</v>
      </c>
      <c r="BB86" s="130">
        <v>0</v>
      </c>
      <c r="BC86" s="130">
        <v>0</v>
      </c>
      <c r="BD86"/>
      <c r="BE86"/>
      <c r="BF86"/>
      <c r="BG86"/>
      <c r="BH86"/>
      <c r="BI86"/>
      <c r="BJ86"/>
      <c r="BK86"/>
      <c r="BL86"/>
      <c r="BM86"/>
      <c r="BN86"/>
      <c r="BO86"/>
      <c r="BP86"/>
      <c r="BQ86"/>
      <c r="BR86"/>
      <c r="BS86"/>
      <c r="BT86"/>
    </row>
    <row r="87" spans="1:72" x14ac:dyDescent="0.25">
      <c r="A87" s="130" t="s">
        <v>2410</v>
      </c>
      <c r="B87" s="130">
        <v>454517</v>
      </c>
      <c r="C87" s="130">
        <v>319857</v>
      </c>
      <c r="D87" s="130">
        <v>335459</v>
      </c>
      <c r="E87" s="130">
        <v>2347978</v>
      </c>
      <c r="F87" s="130">
        <v>2434160</v>
      </c>
      <c r="G87" s="130">
        <v>2493931</v>
      </c>
      <c r="H87" s="130">
        <v>2346484</v>
      </c>
      <c r="I87" s="130">
        <v>2356800</v>
      </c>
      <c r="J87" s="130">
        <v>2431190</v>
      </c>
      <c r="K87" s="130">
        <v>2191889</v>
      </c>
      <c r="L87" s="130">
        <v>2891670</v>
      </c>
      <c r="M87" s="130">
        <v>3135606</v>
      </c>
      <c r="N87" s="130">
        <v>3215694</v>
      </c>
      <c r="O87" s="130">
        <v>3046070</v>
      </c>
      <c r="P87" s="130">
        <v>3080802</v>
      </c>
      <c r="Q87" s="130">
        <v>2913352</v>
      </c>
      <c r="R87" s="130">
        <v>2879775</v>
      </c>
      <c r="S87" s="130">
        <v>2545618</v>
      </c>
      <c r="T87" s="130">
        <v>2644674</v>
      </c>
      <c r="U87" s="130">
        <v>2537064</v>
      </c>
      <c r="V87" s="130">
        <v>2529364</v>
      </c>
      <c r="W87" s="130">
        <v>2533721</v>
      </c>
      <c r="X87" s="130">
        <v>609156.81000000006</v>
      </c>
      <c r="Y87" s="130">
        <v>886865</v>
      </c>
      <c r="Z87" s="130">
        <v>1253250</v>
      </c>
      <c r="AA87" s="130">
        <v>1331933</v>
      </c>
      <c r="AB87" s="130">
        <v>1190645.18</v>
      </c>
      <c r="AC87" s="130">
        <v>589208</v>
      </c>
      <c r="AD87" s="130">
        <v>347666</v>
      </c>
      <c r="AE87" s="130">
        <v>392461</v>
      </c>
      <c r="AF87" s="130">
        <v>452117.49</v>
      </c>
      <c r="AG87" s="130">
        <v>396380</v>
      </c>
      <c r="AH87" s="130">
        <v>450965</v>
      </c>
      <c r="AI87" s="130">
        <v>462110</v>
      </c>
      <c r="AJ87" s="130">
        <v>526758.96</v>
      </c>
      <c r="AK87" s="130">
        <v>472199</v>
      </c>
      <c r="AL87" s="130">
        <v>497220</v>
      </c>
      <c r="AM87" s="130">
        <v>472966</v>
      </c>
      <c r="AN87" s="130">
        <v>391011.17</v>
      </c>
      <c r="AO87" s="130">
        <v>443667</v>
      </c>
      <c r="AP87" s="130">
        <v>380019</v>
      </c>
      <c r="AQ87" s="130">
        <v>257754</v>
      </c>
      <c r="AR87" s="130">
        <v>478800.28</v>
      </c>
      <c r="AS87" s="130">
        <v>130673</v>
      </c>
      <c r="AT87" s="130">
        <v>154916</v>
      </c>
      <c r="AU87" s="130">
        <v>176174</v>
      </c>
      <c r="AV87" s="130">
        <v>181100.79</v>
      </c>
      <c r="AW87" s="130">
        <v>317819</v>
      </c>
      <c r="AX87" s="130">
        <v>381680</v>
      </c>
      <c r="AY87" s="130">
        <v>704393</v>
      </c>
      <c r="AZ87" s="130">
        <v>796860</v>
      </c>
      <c r="BA87" s="130">
        <v>436841</v>
      </c>
      <c r="BB87" s="130">
        <v>393538</v>
      </c>
      <c r="BC87" s="130">
        <v>367843</v>
      </c>
      <c r="BD87"/>
      <c r="BE87"/>
      <c r="BF87"/>
      <c r="BG87"/>
      <c r="BH87"/>
      <c r="BI87"/>
      <c r="BJ87"/>
      <c r="BK87"/>
      <c r="BL87"/>
      <c r="BM87"/>
      <c r="BN87"/>
      <c r="BO87"/>
      <c r="BP87"/>
      <c r="BQ87"/>
      <c r="BR87"/>
      <c r="BS87"/>
      <c r="BT87"/>
    </row>
    <row r="88" spans="1:72" x14ac:dyDescent="0.25">
      <c r="A88" s="130" t="s">
        <v>802</v>
      </c>
      <c r="B88" s="130">
        <v>43776261</v>
      </c>
      <c r="C88" s="130">
        <v>36482041</v>
      </c>
      <c r="D88" s="130">
        <v>44825451</v>
      </c>
      <c r="E88" s="130">
        <v>48019201</v>
      </c>
      <c r="F88" s="130">
        <v>52813171</v>
      </c>
      <c r="G88" s="130">
        <v>53226917</v>
      </c>
      <c r="H88" s="130">
        <v>54306212</v>
      </c>
      <c r="I88" s="130">
        <v>48410607</v>
      </c>
      <c r="J88" s="130">
        <v>48593798</v>
      </c>
      <c r="K88" s="130">
        <v>48575758</v>
      </c>
      <c r="L88" s="130">
        <v>51894883</v>
      </c>
      <c r="M88" s="130">
        <v>52167772</v>
      </c>
      <c r="N88" s="130">
        <v>58346124</v>
      </c>
      <c r="O88" s="130">
        <v>58059698</v>
      </c>
      <c r="P88" s="130">
        <v>61382937</v>
      </c>
      <c r="Q88" s="130">
        <v>60873881</v>
      </c>
      <c r="R88" s="130">
        <v>61036673</v>
      </c>
      <c r="S88" s="130">
        <v>60729956</v>
      </c>
      <c r="T88" s="130">
        <v>35687674</v>
      </c>
      <c r="U88" s="130">
        <v>35120592</v>
      </c>
      <c r="V88" s="130">
        <v>28083380</v>
      </c>
      <c r="W88" s="130">
        <v>25889346</v>
      </c>
      <c r="X88" s="130">
        <v>24284758.850000001</v>
      </c>
      <c r="Y88" s="130">
        <v>25983092</v>
      </c>
      <c r="Z88" s="130">
        <v>27683184</v>
      </c>
      <c r="AA88" s="130">
        <v>27047143</v>
      </c>
      <c r="AB88" s="130">
        <v>27621907.309999999</v>
      </c>
      <c r="AC88" s="130">
        <v>22440933</v>
      </c>
      <c r="AD88" s="130">
        <v>22802358</v>
      </c>
      <c r="AE88" s="130">
        <v>25941512</v>
      </c>
      <c r="AF88" s="130">
        <v>18012736.239999998</v>
      </c>
      <c r="AG88" s="130">
        <v>16308408</v>
      </c>
      <c r="AH88" s="130">
        <v>19025558</v>
      </c>
      <c r="AI88" s="130">
        <v>18098013</v>
      </c>
      <c r="AJ88" s="130">
        <v>18866139.52</v>
      </c>
      <c r="AK88" s="130">
        <v>18529062</v>
      </c>
      <c r="AL88" s="130">
        <v>18728879</v>
      </c>
      <c r="AM88" s="130">
        <v>30769701</v>
      </c>
      <c r="AN88" s="130">
        <v>31018669.18</v>
      </c>
      <c r="AO88" s="130">
        <v>31747614</v>
      </c>
      <c r="AP88" s="130">
        <v>34496937</v>
      </c>
      <c r="AQ88" s="130">
        <v>33037211</v>
      </c>
      <c r="AR88" s="130">
        <v>30600099.350000001</v>
      </c>
      <c r="AS88" s="130">
        <v>2188653</v>
      </c>
      <c r="AT88" s="130">
        <v>1995582</v>
      </c>
      <c r="AU88" s="130">
        <v>5385247</v>
      </c>
      <c r="AV88" s="130">
        <v>5419811.4199999999</v>
      </c>
      <c r="AW88" s="130">
        <v>7089287</v>
      </c>
      <c r="AX88" s="130">
        <v>7199132</v>
      </c>
      <c r="AY88" s="130">
        <v>7460518</v>
      </c>
      <c r="AZ88" s="130">
        <v>7412902</v>
      </c>
      <c r="BA88" s="130">
        <v>5110672</v>
      </c>
      <c r="BB88" s="130">
        <v>5130153</v>
      </c>
      <c r="BC88" s="130">
        <v>5134181</v>
      </c>
      <c r="BD88"/>
      <c r="BE88"/>
      <c r="BF88"/>
      <c r="BG88"/>
      <c r="BH88"/>
      <c r="BI88"/>
      <c r="BJ88"/>
      <c r="BK88"/>
      <c r="BL88"/>
      <c r="BM88"/>
      <c r="BN88"/>
      <c r="BO88"/>
      <c r="BP88"/>
      <c r="BQ88"/>
      <c r="BR88"/>
      <c r="BS88"/>
      <c r="BT88"/>
    </row>
    <row r="89" spans="1:72" x14ac:dyDescent="0.25">
      <c r="A89" s="130" t="s">
        <v>803</v>
      </c>
      <c r="B89" s="130">
        <v>95644398</v>
      </c>
      <c r="C89" s="130">
        <v>86733662</v>
      </c>
      <c r="D89" s="130">
        <v>88838024</v>
      </c>
      <c r="E89" s="130">
        <v>90638528</v>
      </c>
      <c r="F89" s="130">
        <v>85845560</v>
      </c>
      <c r="G89" s="130">
        <v>88278955</v>
      </c>
      <c r="H89" s="130">
        <v>90114090</v>
      </c>
      <c r="I89" s="130">
        <v>94144168</v>
      </c>
      <c r="J89" s="130">
        <v>94103207</v>
      </c>
      <c r="K89" s="130">
        <v>92054252</v>
      </c>
      <c r="L89" s="130">
        <v>95422038</v>
      </c>
      <c r="M89" s="130">
        <v>96813714</v>
      </c>
      <c r="N89" s="130">
        <v>97276279</v>
      </c>
      <c r="O89" s="130">
        <v>93783294</v>
      </c>
      <c r="P89" s="130">
        <v>98040423</v>
      </c>
      <c r="Q89" s="130">
        <v>98876310</v>
      </c>
      <c r="R89" s="130">
        <v>96286404</v>
      </c>
      <c r="S89" s="130">
        <v>92713406</v>
      </c>
      <c r="T89" s="130">
        <v>94929527</v>
      </c>
      <c r="U89" s="130">
        <v>72149641</v>
      </c>
      <c r="V89" s="130">
        <v>65514958</v>
      </c>
      <c r="W89" s="130">
        <v>59878586</v>
      </c>
      <c r="X89" s="130">
        <v>62851484.509999998</v>
      </c>
      <c r="Y89" s="130">
        <v>64323546</v>
      </c>
      <c r="Z89" s="130">
        <v>61430320</v>
      </c>
      <c r="AA89" s="130">
        <v>61617458</v>
      </c>
      <c r="AB89" s="130">
        <v>67975753.930000007</v>
      </c>
      <c r="AC89" s="130">
        <v>60406050</v>
      </c>
      <c r="AD89" s="130">
        <v>66323269</v>
      </c>
      <c r="AE89" s="130">
        <v>65776698</v>
      </c>
      <c r="AF89" s="130">
        <v>64943174.259999998</v>
      </c>
      <c r="AG89" s="130">
        <v>61274837</v>
      </c>
      <c r="AH89" s="130">
        <v>60886609</v>
      </c>
      <c r="AI89" s="130">
        <v>56189691</v>
      </c>
      <c r="AJ89" s="130">
        <v>54415014.649999999</v>
      </c>
      <c r="AK89" s="130">
        <v>49958954</v>
      </c>
      <c r="AL89" s="130">
        <v>50595205</v>
      </c>
      <c r="AM89" s="130">
        <v>57812216</v>
      </c>
      <c r="AN89" s="130">
        <v>56160528.909999996</v>
      </c>
      <c r="AO89" s="130">
        <v>57178565</v>
      </c>
      <c r="AP89" s="130">
        <v>57250222</v>
      </c>
      <c r="AQ89" s="130">
        <v>54866594</v>
      </c>
      <c r="AR89" s="130">
        <v>51541387.82</v>
      </c>
      <c r="AS89" s="130">
        <v>19264709</v>
      </c>
      <c r="AT89" s="130">
        <v>17842392</v>
      </c>
      <c r="AU89" s="130">
        <v>17034509</v>
      </c>
      <c r="AV89" s="130">
        <v>17459178.289999999</v>
      </c>
      <c r="AW89" s="130">
        <v>19309323</v>
      </c>
      <c r="AX89" s="130">
        <v>18341346</v>
      </c>
      <c r="AY89" s="130">
        <v>19963441</v>
      </c>
      <c r="AZ89" s="130">
        <v>23634556</v>
      </c>
      <c r="BA89" s="130">
        <v>22828112</v>
      </c>
      <c r="BB89" s="130">
        <v>18475457</v>
      </c>
      <c r="BC89" s="130">
        <v>16922152</v>
      </c>
      <c r="BD89"/>
      <c r="BE89"/>
      <c r="BF89"/>
      <c r="BG89"/>
      <c r="BH89"/>
      <c r="BI89"/>
      <c r="BJ89"/>
      <c r="BK89"/>
      <c r="BL89"/>
      <c r="BM89"/>
      <c r="BN89"/>
      <c r="BO89"/>
      <c r="BP89"/>
      <c r="BQ89"/>
      <c r="BR89"/>
      <c r="BS89"/>
      <c r="BT89"/>
    </row>
    <row r="90" spans="1:72" x14ac:dyDescent="0.25">
      <c r="A90" s="130" t="s">
        <v>2411</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c r="BE90"/>
      <c r="BF90"/>
      <c r="BG90"/>
      <c r="BH90"/>
      <c r="BI90"/>
      <c r="BJ90"/>
      <c r="BK90"/>
      <c r="BL90"/>
      <c r="BM90"/>
      <c r="BN90"/>
      <c r="BO90"/>
      <c r="BP90"/>
      <c r="BQ90"/>
      <c r="BR90"/>
      <c r="BS90"/>
      <c r="BT90"/>
    </row>
    <row r="91" spans="1:72" x14ac:dyDescent="0.25">
      <c r="A91" s="130" t="s">
        <v>2412</v>
      </c>
      <c r="B91" s="130">
        <v>1492954</v>
      </c>
      <c r="C91" s="130">
        <v>1492954</v>
      </c>
      <c r="D91" s="130">
        <v>1492954</v>
      </c>
      <c r="E91" s="130">
        <v>1492954</v>
      </c>
      <c r="F91" s="130">
        <v>1492954</v>
      </c>
      <c r="G91" s="130">
        <v>1492954</v>
      </c>
      <c r="H91" s="130">
        <v>1492954</v>
      </c>
      <c r="I91" s="130">
        <v>1492954</v>
      </c>
      <c r="J91" s="130">
        <v>1492954</v>
      </c>
      <c r="K91" s="130">
        <v>1492954</v>
      </c>
      <c r="L91" s="130">
        <v>1492954</v>
      </c>
      <c r="M91" s="130">
        <v>1492954</v>
      </c>
      <c r="N91" s="130">
        <v>1492954</v>
      </c>
      <c r="O91" s="130">
        <v>1492954</v>
      </c>
      <c r="P91" s="130">
        <v>1492954</v>
      </c>
      <c r="Q91" s="130">
        <v>1492954</v>
      </c>
      <c r="R91" s="130">
        <v>1492954</v>
      </c>
      <c r="S91" s="130">
        <v>1492954</v>
      </c>
      <c r="T91" s="130">
        <v>1492954</v>
      </c>
      <c r="U91" s="130">
        <v>1492954</v>
      </c>
      <c r="V91" s="130">
        <v>1492954</v>
      </c>
      <c r="W91" s="130">
        <v>1492954</v>
      </c>
      <c r="X91" s="130">
        <v>1492953.87</v>
      </c>
      <c r="Y91" s="130">
        <v>1492954</v>
      </c>
      <c r="Z91" s="130">
        <v>1492954</v>
      </c>
      <c r="AA91" s="130">
        <v>1202000</v>
      </c>
      <c r="AB91" s="130">
        <v>1202000</v>
      </c>
      <c r="AC91" s="130">
        <v>1202000</v>
      </c>
      <c r="AD91" s="130">
        <v>1202000</v>
      </c>
      <c r="AE91" s="130">
        <v>1202000</v>
      </c>
      <c r="AF91" s="130">
        <v>1202000</v>
      </c>
      <c r="AG91" s="130">
        <v>1202000</v>
      </c>
      <c r="AH91" s="130">
        <v>1202000</v>
      </c>
      <c r="AI91" s="130">
        <v>1202000</v>
      </c>
      <c r="AJ91" s="130">
        <v>1202000</v>
      </c>
      <c r="AK91" s="130">
        <v>1202000</v>
      </c>
      <c r="AL91" s="130">
        <v>1202000</v>
      </c>
      <c r="AM91" s="130">
        <v>1000000</v>
      </c>
      <c r="AN91" s="130">
        <v>1000000</v>
      </c>
      <c r="AO91" s="130">
        <v>1000000</v>
      </c>
      <c r="AP91" s="130">
        <v>1000000</v>
      </c>
      <c r="AQ91" s="130">
        <v>1000000</v>
      </c>
      <c r="AR91" s="130">
        <v>1000000</v>
      </c>
      <c r="AS91" s="130">
        <v>1000000</v>
      </c>
      <c r="AT91" s="130">
        <v>885090</v>
      </c>
      <c r="AU91" s="130">
        <v>885090</v>
      </c>
      <c r="AV91" s="130">
        <v>885090.95</v>
      </c>
      <c r="AW91" s="130">
        <v>885091</v>
      </c>
      <c r="AX91" s="130">
        <v>885091</v>
      </c>
      <c r="AY91" s="130">
        <v>885091</v>
      </c>
      <c r="AZ91" s="130">
        <v>885091</v>
      </c>
      <c r="BA91" s="130">
        <v>885091</v>
      </c>
      <c r="BB91" s="130">
        <v>885091</v>
      </c>
      <c r="BC91" s="130">
        <v>885091</v>
      </c>
      <c r="BD91"/>
      <c r="BE91"/>
      <c r="BF91"/>
      <c r="BG91"/>
      <c r="BH91"/>
      <c r="BI91"/>
      <c r="BJ91"/>
      <c r="BK91"/>
      <c r="BL91"/>
      <c r="BM91"/>
      <c r="BN91"/>
      <c r="BO91"/>
      <c r="BP91"/>
      <c r="BQ91"/>
      <c r="BR91"/>
      <c r="BS91"/>
      <c r="BT91"/>
    </row>
    <row r="92" spans="1:72" x14ac:dyDescent="0.25">
      <c r="A92" s="130" t="s">
        <v>2413</v>
      </c>
      <c r="B92" s="130">
        <v>1492954</v>
      </c>
      <c r="C92" s="130">
        <v>1492954</v>
      </c>
      <c r="D92" s="130">
        <v>1492954</v>
      </c>
      <c r="E92" s="130">
        <v>1492954</v>
      </c>
      <c r="F92" s="130">
        <v>1492954</v>
      </c>
      <c r="G92" s="130">
        <v>1492954</v>
      </c>
      <c r="H92" s="130">
        <v>1492954</v>
      </c>
      <c r="I92" s="130">
        <v>1492954</v>
      </c>
      <c r="J92" s="130">
        <v>1492954</v>
      </c>
      <c r="K92" s="130">
        <v>1492954</v>
      </c>
      <c r="L92" s="130">
        <v>1492954</v>
      </c>
      <c r="M92" s="130">
        <v>1492954</v>
      </c>
      <c r="N92" s="130">
        <v>1492954</v>
      </c>
      <c r="O92" s="130">
        <v>1492954</v>
      </c>
      <c r="P92" s="130">
        <v>1492954</v>
      </c>
      <c r="Q92" s="130">
        <v>1492954</v>
      </c>
      <c r="R92" s="130">
        <v>1492954</v>
      </c>
      <c r="S92" s="130">
        <v>1492954</v>
      </c>
      <c r="T92" s="130">
        <v>1492954</v>
      </c>
      <c r="U92" s="130">
        <v>1492954</v>
      </c>
      <c r="V92" s="130">
        <v>1492954</v>
      </c>
      <c r="W92" s="130">
        <v>1492954</v>
      </c>
      <c r="X92" s="130">
        <v>1492953.87</v>
      </c>
      <c r="Y92" s="130">
        <v>1492954</v>
      </c>
      <c r="Z92" s="130">
        <v>1492954</v>
      </c>
      <c r="AA92" s="130">
        <v>1202000</v>
      </c>
      <c r="AB92" s="130">
        <v>1202000</v>
      </c>
      <c r="AC92" s="130">
        <v>1202000</v>
      </c>
      <c r="AD92" s="130">
        <v>1202000</v>
      </c>
      <c r="AE92" s="130">
        <v>1202000</v>
      </c>
      <c r="AF92" s="130">
        <v>1202000</v>
      </c>
      <c r="AG92" s="130">
        <v>1202000</v>
      </c>
      <c r="AH92" s="130">
        <v>1202000</v>
      </c>
      <c r="AI92" s="130">
        <v>1202000</v>
      </c>
      <c r="AJ92" s="130">
        <v>1202000</v>
      </c>
      <c r="AK92" s="130">
        <v>1202000</v>
      </c>
      <c r="AL92" s="130">
        <v>1202000</v>
      </c>
      <c r="AM92" s="130">
        <v>1000000</v>
      </c>
      <c r="AN92" s="130">
        <v>1000000</v>
      </c>
      <c r="AO92" s="130">
        <v>1000000</v>
      </c>
      <c r="AP92" s="130">
        <v>1000000</v>
      </c>
      <c r="AQ92" s="130">
        <v>1000000</v>
      </c>
      <c r="AR92" s="130">
        <v>1000000</v>
      </c>
      <c r="AS92" s="130">
        <v>1000000</v>
      </c>
      <c r="AT92" s="130">
        <v>885090</v>
      </c>
      <c r="AU92" s="130">
        <v>885090</v>
      </c>
      <c r="AV92" s="130">
        <v>885090.95</v>
      </c>
      <c r="AW92" s="130">
        <v>885091</v>
      </c>
      <c r="AX92" s="130">
        <v>885091</v>
      </c>
      <c r="AY92" s="130">
        <v>885091</v>
      </c>
      <c r="AZ92" s="130">
        <v>885091</v>
      </c>
      <c r="BA92" s="130">
        <v>885091</v>
      </c>
      <c r="BB92" s="130">
        <v>885091</v>
      </c>
      <c r="BC92" s="130">
        <v>885091</v>
      </c>
      <c r="BD92"/>
      <c r="BE92"/>
      <c r="BF92"/>
      <c r="BG92"/>
      <c r="BH92"/>
      <c r="BI92"/>
      <c r="BJ92"/>
      <c r="BK92"/>
      <c r="BL92"/>
      <c r="BM92"/>
      <c r="BN92"/>
      <c r="BO92"/>
      <c r="BP92"/>
      <c r="BQ92"/>
      <c r="BR92"/>
      <c r="BS92"/>
      <c r="BT92"/>
    </row>
    <row r="93" spans="1:72" x14ac:dyDescent="0.25">
      <c r="A93" s="130" t="s">
        <v>2414</v>
      </c>
      <c r="B93" s="130">
        <v>1192954</v>
      </c>
      <c r="C93" s="130">
        <v>1192954</v>
      </c>
      <c r="D93" s="130">
        <v>1192954</v>
      </c>
      <c r="E93" s="130">
        <v>1192954</v>
      </c>
      <c r="F93" s="130">
        <v>1192954</v>
      </c>
      <c r="G93" s="130">
        <v>1192954</v>
      </c>
      <c r="H93" s="130">
        <v>1192954</v>
      </c>
      <c r="I93" s="130">
        <v>1192954</v>
      </c>
      <c r="J93" s="130">
        <v>1192954</v>
      </c>
      <c r="K93" s="130">
        <v>1192954</v>
      </c>
      <c r="L93" s="130">
        <v>1192954</v>
      </c>
      <c r="M93" s="130">
        <v>1192954</v>
      </c>
      <c r="N93" s="130">
        <v>1192954</v>
      </c>
      <c r="O93" s="130">
        <v>1192954</v>
      </c>
      <c r="P93" s="130">
        <v>1192954</v>
      </c>
      <c r="Q93" s="130">
        <v>1192954</v>
      </c>
      <c r="R93" s="130">
        <v>1192954</v>
      </c>
      <c r="S93" s="130">
        <v>1192954</v>
      </c>
      <c r="T93" s="130">
        <v>1192954</v>
      </c>
      <c r="U93" s="130">
        <v>1192954</v>
      </c>
      <c r="V93" s="130">
        <v>1192954</v>
      </c>
      <c r="W93" s="130">
        <v>1192954</v>
      </c>
      <c r="X93" s="130">
        <v>1192953.8700000001</v>
      </c>
      <c r="Y93" s="130">
        <v>1192954</v>
      </c>
      <c r="Z93" s="130">
        <v>1192954</v>
      </c>
      <c r="AA93" s="130">
        <v>1192954</v>
      </c>
      <c r="AB93" s="130">
        <v>1192953.8700000001</v>
      </c>
      <c r="AC93" s="130">
        <v>1147594</v>
      </c>
      <c r="AD93" s="130">
        <v>1147594</v>
      </c>
      <c r="AE93" s="130">
        <v>1147594</v>
      </c>
      <c r="AF93" s="130">
        <v>1147593.83</v>
      </c>
      <c r="AG93" s="130">
        <v>1147594</v>
      </c>
      <c r="AH93" s="130">
        <v>1147594</v>
      </c>
      <c r="AI93" s="130">
        <v>1147594</v>
      </c>
      <c r="AJ93" s="130">
        <v>1147593.83</v>
      </c>
      <c r="AK93" s="130">
        <v>1147594</v>
      </c>
      <c r="AL93" s="130">
        <v>1147594</v>
      </c>
      <c r="AM93" s="130">
        <v>956329</v>
      </c>
      <c r="AN93" s="130">
        <v>956329.41</v>
      </c>
      <c r="AO93" s="130">
        <v>956329</v>
      </c>
      <c r="AP93" s="130">
        <v>956329</v>
      </c>
      <c r="AQ93" s="130">
        <v>956329</v>
      </c>
      <c r="AR93" s="130">
        <v>956329.41</v>
      </c>
      <c r="AS93" s="130">
        <v>883171</v>
      </c>
      <c r="AT93" s="130">
        <v>883171</v>
      </c>
      <c r="AU93" s="130">
        <v>883171</v>
      </c>
      <c r="AV93" s="130">
        <v>883170.95</v>
      </c>
      <c r="AW93" s="130">
        <v>883171</v>
      </c>
      <c r="AX93" s="130">
        <v>883171</v>
      </c>
      <c r="AY93" s="130">
        <v>883171</v>
      </c>
      <c r="AZ93" s="130">
        <v>883171</v>
      </c>
      <c r="BA93" s="130">
        <v>883171</v>
      </c>
      <c r="BB93" s="130">
        <v>878795</v>
      </c>
      <c r="BC93" s="130">
        <v>878795</v>
      </c>
      <c r="BD93"/>
      <c r="BE93"/>
      <c r="BF93"/>
      <c r="BG93"/>
      <c r="BH93"/>
      <c r="BI93"/>
      <c r="BJ93"/>
      <c r="BK93"/>
      <c r="BL93"/>
      <c r="BM93"/>
      <c r="BN93"/>
      <c r="BO93"/>
      <c r="BP93"/>
      <c r="BQ93"/>
      <c r="BR93"/>
      <c r="BS93"/>
      <c r="BT93"/>
    </row>
    <row r="94" spans="1:72" x14ac:dyDescent="0.25">
      <c r="A94" s="130" t="s">
        <v>2415</v>
      </c>
      <c r="B94" s="130">
        <v>1192954</v>
      </c>
      <c r="C94" s="130">
        <v>1192954</v>
      </c>
      <c r="D94" s="130">
        <v>1192954</v>
      </c>
      <c r="E94" s="130">
        <v>1192954</v>
      </c>
      <c r="F94" s="130">
        <v>1192954</v>
      </c>
      <c r="G94" s="130">
        <v>1192954</v>
      </c>
      <c r="H94" s="130">
        <v>1192954</v>
      </c>
      <c r="I94" s="130">
        <v>1192954</v>
      </c>
      <c r="J94" s="130">
        <v>1192954</v>
      </c>
      <c r="K94" s="130">
        <v>1192954</v>
      </c>
      <c r="L94" s="130">
        <v>1192954</v>
      </c>
      <c r="M94" s="130">
        <v>1192954</v>
      </c>
      <c r="N94" s="130">
        <v>1192954</v>
      </c>
      <c r="O94" s="130">
        <v>1192954</v>
      </c>
      <c r="P94" s="130">
        <v>1192954</v>
      </c>
      <c r="Q94" s="130">
        <v>1192954</v>
      </c>
      <c r="R94" s="130">
        <v>1192954</v>
      </c>
      <c r="S94" s="130">
        <v>1192954</v>
      </c>
      <c r="T94" s="130">
        <v>1192954</v>
      </c>
      <c r="U94" s="130">
        <v>1192954</v>
      </c>
      <c r="V94" s="130">
        <v>1192954</v>
      </c>
      <c r="W94" s="130">
        <v>1192954</v>
      </c>
      <c r="X94" s="130">
        <v>1192953.8700000001</v>
      </c>
      <c r="Y94" s="130">
        <v>1192954</v>
      </c>
      <c r="Z94" s="130">
        <v>1192954</v>
      </c>
      <c r="AA94" s="130">
        <v>1192954</v>
      </c>
      <c r="AB94" s="130">
        <v>1192953.8700000001</v>
      </c>
      <c r="AC94" s="130">
        <v>1147594</v>
      </c>
      <c r="AD94" s="130">
        <v>1147594</v>
      </c>
      <c r="AE94" s="130">
        <v>1147594</v>
      </c>
      <c r="AF94" s="130">
        <v>1147593.83</v>
      </c>
      <c r="AG94" s="130">
        <v>1147594</v>
      </c>
      <c r="AH94" s="130">
        <v>1147594</v>
      </c>
      <c r="AI94" s="130">
        <v>1147594</v>
      </c>
      <c r="AJ94" s="130">
        <v>1147593.83</v>
      </c>
      <c r="AK94" s="130">
        <v>1147594</v>
      </c>
      <c r="AL94" s="130">
        <v>1147594</v>
      </c>
      <c r="AM94" s="130">
        <v>956329</v>
      </c>
      <c r="AN94" s="130">
        <v>956329.41</v>
      </c>
      <c r="AO94" s="130">
        <v>956329</v>
      </c>
      <c r="AP94" s="130">
        <v>956329</v>
      </c>
      <c r="AQ94" s="130">
        <v>956329</v>
      </c>
      <c r="AR94" s="130">
        <v>956329.41</v>
      </c>
      <c r="AS94" s="130">
        <v>883171</v>
      </c>
      <c r="AT94" s="130">
        <v>883171</v>
      </c>
      <c r="AU94" s="130">
        <v>883171</v>
      </c>
      <c r="AV94" s="130">
        <v>883170.95</v>
      </c>
      <c r="AW94" s="130">
        <v>883171</v>
      </c>
      <c r="AX94" s="130">
        <v>883171</v>
      </c>
      <c r="AY94" s="130">
        <v>883171</v>
      </c>
      <c r="AZ94" s="130">
        <v>883171</v>
      </c>
      <c r="BA94" s="130">
        <v>883171</v>
      </c>
      <c r="BB94" s="130">
        <v>878795</v>
      </c>
      <c r="BC94" s="130">
        <v>878795</v>
      </c>
      <c r="BD94"/>
      <c r="BE94"/>
      <c r="BF94"/>
      <c r="BG94"/>
      <c r="BH94"/>
      <c r="BI94"/>
      <c r="BJ94"/>
      <c r="BK94"/>
      <c r="BL94"/>
      <c r="BM94"/>
      <c r="BN94"/>
      <c r="BO94"/>
      <c r="BP94"/>
      <c r="BQ94"/>
      <c r="BR94"/>
      <c r="BS94"/>
      <c r="BT94"/>
    </row>
    <row r="95" spans="1:72" x14ac:dyDescent="0.25">
      <c r="A95" s="130" t="s">
        <v>2416</v>
      </c>
      <c r="B95" s="130">
        <v>19948329</v>
      </c>
      <c r="C95" s="130">
        <v>19948329</v>
      </c>
      <c r="D95" s="130">
        <v>19948329</v>
      </c>
      <c r="E95" s="130">
        <v>19948329</v>
      </c>
      <c r="F95" s="130">
        <v>19948329</v>
      </c>
      <c r="G95" s="130">
        <v>19948329</v>
      </c>
      <c r="H95" s="130">
        <v>19948329</v>
      </c>
      <c r="I95" s="130">
        <v>19948329</v>
      </c>
      <c r="J95" s="130">
        <v>19948329</v>
      </c>
      <c r="K95" s="130">
        <v>19948329</v>
      </c>
      <c r="L95" s="130">
        <v>19948329</v>
      </c>
      <c r="M95" s="130">
        <v>19948329</v>
      </c>
      <c r="N95" s="130">
        <v>19948329</v>
      </c>
      <c r="O95" s="130">
        <v>19948329</v>
      </c>
      <c r="P95" s="130">
        <v>19948329</v>
      </c>
      <c r="Q95" s="130">
        <v>19948329</v>
      </c>
      <c r="R95" s="130">
        <v>19948329</v>
      </c>
      <c r="S95" s="130">
        <v>19948329</v>
      </c>
      <c r="T95" s="130">
        <v>19948329</v>
      </c>
      <c r="U95" s="130">
        <v>19948329</v>
      </c>
      <c r="V95" s="130">
        <v>19948329</v>
      </c>
      <c r="W95" s="130">
        <v>19948329</v>
      </c>
      <c r="X95" s="130">
        <v>19948328.829999998</v>
      </c>
      <c r="Y95" s="130">
        <v>19948329</v>
      </c>
      <c r="Z95" s="130">
        <v>19948329</v>
      </c>
      <c r="AA95" s="130">
        <v>19948329</v>
      </c>
      <c r="AB95" s="130">
        <v>19948328.829999998</v>
      </c>
      <c r="AC95" s="130">
        <v>17500509</v>
      </c>
      <c r="AD95" s="130">
        <v>17500509</v>
      </c>
      <c r="AE95" s="130">
        <v>17500509</v>
      </c>
      <c r="AF95" s="130">
        <v>17500508.870000001</v>
      </c>
      <c r="AG95" s="130">
        <v>17500509</v>
      </c>
      <c r="AH95" s="130">
        <v>17500509</v>
      </c>
      <c r="AI95" s="130">
        <v>17500509</v>
      </c>
      <c r="AJ95" s="130">
        <v>17500508.870000001</v>
      </c>
      <c r="AK95" s="130">
        <v>17500509</v>
      </c>
      <c r="AL95" s="130">
        <v>17500509</v>
      </c>
      <c r="AM95" s="130">
        <v>8158890</v>
      </c>
      <c r="AN95" s="130">
        <v>8158890.2300000004</v>
      </c>
      <c r="AO95" s="130">
        <v>8158890</v>
      </c>
      <c r="AP95" s="130">
        <v>8158890</v>
      </c>
      <c r="AQ95" s="130">
        <v>8158890</v>
      </c>
      <c r="AR95" s="130">
        <v>8158890.2300000004</v>
      </c>
      <c r="AS95" s="130">
        <v>4518797</v>
      </c>
      <c r="AT95" s="130">
        <v>4518797</v>
      </c>
      <c r="AU95" s="130">
        <v>4518797</v>
      </c>
      <c r="AV95" s="130">
        <v>4518796.8600000003</v>
      </c>
      <c r="AW95" s="130">
        <v>4518797</v>
      </c>
      <c r="AX95" s="130">
        <v>4518797</v>
      </c>
      <c r="AY95" s="130">
        <v>4518797</v>
      </c>
      <c r="AZ95" s="130">
        <v>4518797</v>
      </c>
      <c r="BA95" s="130">
        <v>4518797</v>
      </c>
      <c r="BB95" s="130">
        <v>4481688</v>
      </c>
      <c r="BC95" s="130">
        <v>4481688</v>
      </c>
      <c r="BD95"/>
      <c r="BE95"/>
      <c r="BF95"/>
      <c r="BG95"/>
      <c r="BH95"/>
      <c r="BI95"/>
      <c r="BJ95"/>
      <c r="BK95"/>
      <c r="BL95"/>
      <c r="BM95"/>
      <c r="BN95"/>
      <c r="BO95"/>
      <c r="BP95"/>
      <c r="BQ95"/>
      <c r="BR95"/>
      <c r="BS95"/>
      <c r="BT95"/>
    </row>
    <row r="96" spans="1:72" x14ac:dyDescent="0.25">
      <c r="A96" s="130" t="s">
        <v>2417</v>
      </c>
      <c r="B96" s="130">
        <v>19948329</v>
      </c>
      <c r="C96" s="130">
        <v>19948329</v>
      </c>
      <c r="D96" s="130">
        <v>19948329</v>
      </c>
      <c r="E96" s="130">
        <v>19948329</v>
      </c>
      <c r="F96" s="130">
        <v>19948329</v>
      </c>
      <c r="G96" s="130">
        <v>19948329</v>
      </c>
      <c r="H96" s="130">
        <v>19948329</v>
      </c>
      <c r="I96" s="130">
        <v>19948329</v>
      </c>
      <c r="J96" s="130">
        <v>19948329</v>
      </c>
      <c r="K96" s="130">
        <v>19948329</v>
      </c>
      <c r="L96" s="130">
        <v>19948329</v>
      </c>
      <c r="M96" s="130">
        <v>19948329</v>
      </c>
      <c r="N96" s="130">
        <v>19948329</v>
      </c>
      <c r="O96" s="130">
        <v>19948329</v>
      </c>
      <c r="P96" s="130">
        <v>19948329</v>
      </c>
      <c r="Q96" s="130">
        <v>19948329</v>
      </c>
      <c r="R96" s="130">
        <v>19948329</v>
      </c>
      <c r="S96" s="130">
        <v>19948329</v>
      </c>
      <c r="T96" s="130">
        <v>19948329</v>
      </c>
      <c r="U96" s="130">
        <v>19948329</v>
      </c>
      <c r="V96" s="130">
        <v>19948329</v>
      </c>
      <c r="W96" s="130">
        <v>19948329</v>
      </c>
      <c r="X96" s="130">
        <v>19948328.829999998</v>
      </c>
      <c r="Y96" s="130">
        <v>19948329</v>
      </c>
      <c r="Z96" s="130">
        <v>19948329</v>
      </c>
      <c r="AA96" s="130">
        <v>19948329</v>
      </c>
      <c r="AB96" s="130">
        <v>19948328.829999998</v>
      </c>
      <c r="AC96" s="130">
        <v>17500509</v>
      </c>
      <c r="AD96" s="130">
        <v>17500509</v>
      </c>
      <c r="AE96" s="130">
        <v>17500509</v>
      </c>
      <c r="AF96" s="130">
        <v>17500508.870000001</v>
      </c>
      <c r="AG96" s="130">
        <v>17500509</v>
      </c>
      <c r="AH96" s="130">
        <v>17500509</v>
      </c>
      <c r="AI96" s="130">
        <v>17500509</v>
      </c>
      <c r="AJ96" s="130">
        <v>17500508.870000001</v>
      </c>
      <c r="AK96" s="130">
        <v>17500509</v>
      </c>
      <c r="AL96" s="130">
        <v>17500509</v>
      </c>
      <c r="AM96" s="130">
        <v>8158890</v>
      </c>
      <c r="AN96" s="130">
        <v>8158890.2300000004</v>
      </c>
      <c r="AO96" s="130">
        <v>8158890</v>
      </c>
      <c r="AP96" s="130">
        <v>8158890</v>
      </c>
      <c r="AQ96" s="130">
        <v>8158890</v>
      </c>
      <c r="AR96" s="130">
        <v>8158890.2300000004</v>
      </c>
      <c r="AS96" s="130">
        <v>4518797</v>
      </c>
      <c r="AT96" s="130">
        <v>4518797</v>
      </c>
      <c r="AU96" s="130">
        <v>4518797</v>
      </c>
      <c r="AV96" s="130">
        <v>4518796.8600000003</v>
      </c>
      <c r="AW96" s="130">
        <v>4518797</v>
      </c>
      <c r="AX96" s="130">
        <v>4518797</v>
      </c>
      <c r="AY96" s="130">
        <v>4518797</v>
      </c>
      <c r="AZ96" s="130">
        <v>4518797</v>
      </c>
      <c r="BA96" s="130">
        <v>4518797</v>
      </c>
      <c r="BB96" s="130">
        <v>4481688</v>
      </c>
      <c r="BC96" s="130">
        <v>4481688</v>
      </c>
      <c r="BD96"/>
      <c r="BE96"/>
      <c r="BF96"/>
      <c r="BG96"/>
      <c r="BH96"/>
      <c r="BI96"/>
      <c r="BJ96"/>
      <c r="BK96"/>
      <c r="BL96"/>
      <c r="BM96"/>
      <c r="BN96"/>
      <c r="BO96"/>
      <c r="BP96"/>
      <c r="BQ96"/>
      <c r="BR96"/>
      <c r="BS96"/>
      <c r="BT96"/>
    </row>
    <row r="97" spans="1:72" x14ac:dyDescent="0.25">
      <c r="A97" s="130" t="s">
        <v>2418</v>
      </c>
      <c r="B97" s="130">
        <v>5949685</v>
      </c>
      <c r="C97" s="130">
        <v>5949685</v>
      </c>
      <c r="D97" s="130">
        <v>0</v>
      </c>
      <c r="E97" s="130">
        <v>0</v>
      </c>
      <c r="F97" s="130">
        <v>0</v>
      </c>
      <c r="G97" s="130">
        <v>0</v>
      </c>
      <c r="H97" s="130">
        <v>0</v>
      </c>
      <c r="I97" s="130">
        <v>0</v>
      </c>
      <c r="J97" s="130">
        <v>0</v>
      </c>
      <c r="K97" s="130">
        <v>0</v>
      </c>
      <c r="L97" s="130">
        <v>0</v>
      </c>
      <c r="M97" s="130">
        <v>0</v>
      </c>
      <c r="N97" s="130">
        <v>0</v>
      </c>
      <c r="O97" s="130">
        <v>0</v>
      </c>
      <c r="P97" s="130">
        <v>0</v>
      </c>
      <c r="Q97" s="130">
        <v>0</v>
      </c>
      <c r="R97" s="130">
        <v>0</v>
      </c>
      <c r="S97" s="130">
        <v>0</v>
      </c>
      <c r="T97" s="130">
        <v>0</v>
      </c>
      <c r="U97" s="130">
        <v>0</v>
      </c>
      <c r="V97" s="130">
        <v>0</v>
      </c>
      <c r="W97" s="130">
        <v>0</v>
      </c>
      <c r="X97" s="130">
        <v>0</v>
      </c>
      <c r="Y97" s="130">
        <v>0</v>
      </c>
      <c r="Z97" s="130">
        <v>0</v>
      </c>
      <c r="AA97" s="130">
        <v>0</v>
      </c>
      <c r="AB97" s="130">
        <v>0</v>
      </c>
      <c r="AC97" s="130">
        <v>0</v>
      </c>
      <c r="AD97" s="130">
        <v>0</v>
      </c>
      <c r="AE97" s="130">
        <v>0</v>
      </c>
      <c r="AF97" s="130">
        <v>0</v>
      </c>
      <c r="AG97" s="130">
        <v>0</v>
      </c>
      <c r="AH97" s="130">
        <v>0</v>
      </c>
      <c r="AI97" s="130">
        <v>0</v>
      </c>
      <c r="AJ97" s="130">
        <v>0</v>
      </c>
      <c r="AK97" s="130">
        <v>0</v>
      </c>
      <c r="AL97" s="130">
        <v>0</v>
      </c>
      <c r="AM97" s="130">
        <v>0</v>
      </c>
      <c r="AN97" s="130">
        <v>0</v>
      </c>
      <c r="AO97" s="130">
        <v>0</v>
      </c>
      <c r="AP97" s="130">
        <v>0</v>
      </c>
      <c r="AQ97" s="130">
        <v>0</v>
      </c>
      <c r="AR97" s="130">
        <v>0</v>
      </c>
      <c r="AS97" s="130">
        <v>0</v>
      </c>
      <c r="AT97" s="130">
        <v>0</v>
      </c>
      <c r="AU97" s="130">
        <v>0</v>
      </c>
      <c r="AV97" s="130">
        <v>0</v>
      </c>
      <c r="AW97" s="130">
        <v>0</v>
      </c>
      <c r="AX97" s="130">
        <v>0</v>
      </c>
      <c r="AY97" s="130">
        <v>0</v>
      </c>
      <c r="AZ97" s="130">
        <v>0</v>
      </c>
      <c r="BA97" s="130">
        <v>0</v>
      </c>
      <c r="BB97" s="130">
        <v>0</v>
      </c>
      <c r="BC97" s="130">
        <v>0</v>
      </c>
      <c r="BD97"/>
      <c r="BE97"/>
      <c r="BF97"/>
      <c r="BG97"/>
      <c r="BH97"/>
      <c r="BI97"/>
      <c r="BJ97"/>
      <c r="BK97"/>
      <c r="BL97"/>
      <c r="BM97"/>
      <c r="BN97"/>
      <c r="BO97"/>
      <c r="BP97"/>
      <c r="BQ97"/>
      <c r="BR97"/>
      <c r="BS97"/>
      <c r="BT97"/>
    </row>
    <row r="98" spans="1:72" x14ac:dyDescent="0.25">
      <c r="A98" s="130" t="s">
        <v>2419</v>
      </c>
      <c r="B98" s="130">
        <v>37038335</v>
      </c>
      <c r="C98" s="130">
        <v>36630673</v>
      </c>
      <c r="D98" s="130">
        <v>34903396</v>
      </c>
      <c r="E98" s="130">
        <v>33531453</v>
      </c>
      <c r="F98" s="130">
        <v>33040555</v>
      </c>
      <c r="G98" s="130">
        <v>31398299</v>
      </c>
      <c r="H98" s="130">
        <v>31507492</v>
      </c>
      <c r="I98" s="130">
        <v>30797541</v>
      </c>
      <c r="J98" s="130">
        <v>30611888</v>
      </c>
      <c r="K98" s="130">
        <v>30864089</v>
      </c>
      <c r="L98" s="130">
        <v>29696897</v>
      </c>
      <c r="M98" s="130">
        <v>28567549</v>
      </c>
      <c r="N98" s="130">
        <v>28450073</v>
      </c>
      <c r="O98" s="130">
        <v>30063276</v>
      </c>
      <c r="P98" s="130">
        <v>29370040</v>
      </c>
      <c r="Q98" s="130">
        <v>28297768</v>
      </c>
      <c r="R98" s="130">
        <v>28087905</v>
      </c>
      <c r="S98" s="130">
        <v>28146110</v>
      </c>
      <c r="T98" s="130">
        <v>26677330</v>
      </c>
      <c r="U98" s="130">
        <v>25803228</v>
      </c>
      <c r="V98" s="130">
        <v>25784192</v>
      </c>
      <c r="W98" s="130">
        <v>25736407</v>
      </c>
      <c r="X98" s="130">
        <v>24388588.109999999</v>
      </c>
      <c r="Y98" s="130">
        <v>23474422</v>
      </c>
      <c r="Z98" s="130">
        <v>23373387</v>
      </c>
      <c r="AA98" s="130">
        <v>23154063</v>
      </c>
      <c r="AB98" s="130">
        <v>21646919.739999998</v>
      </c>
      <c r="AC98" s="130">
        <v>20825333</v>
      </c>
      <c r="AD98" s="130">
        <v>20280412</v>
      </c>
      <c r="AE98" s="130">
        <v>19778460</v>
      </c>
      <c r="AF98" s="130">
        <v>18836470.73</v>
      </c>
      <c r="AG98" s="130">
        <v>18021195</v>
      </c>
      <c r="AH98" s="130">
        <v>17705556</v>
      </c>
      <c r="AI98" s="130">
        <v>18494144</v>
      </c>
      <c r="AJ98" s="130">
        <v>17819716.059999999</v>
      </c>
      <c r="AK98" s="130">
        <v>17544796</v>
      </c>
      <c r="AL98" s="130">
        <v>17194308</v>
      </c>
      <c r="AM98" s="130">
        <v>16192828</v>
      </c>
      <c r="AN98" s="130">
        <v>15307087.35</v>
      </c>
      <c r="AO98" s="130">
        <v>13783893</v>
      </c>
      <c r="AP98" s="130">
        <v>13093137</v>
      </c>
      <c r="AQ98" s="130">
        <v>12180689</v>
      </c>
      <c r="AR98" s="130">
        <v>11939241.9</v>
      </c>
      <c r="AS98" s="130">
        <v>11816540</v>
      </c>
      <c r="AT98" s="130">
        <v>11882665</v>
      </c>
      <c r="AU98" s="130">
        <v>11009544</v>
      </c>
      <c r="AV98" s="130">
        <v>11061493.289999999</v>
      </c>
      <c r="AW98" s="130">
        <v>10343050</v>
      </c>
      <c r="AX98" s="130">
        <v>10137686</v>
      </c>
      <c r="AY98" s="130">
        <v>9765213</v>
      </c>
      <c r="AZ98" s="130">
        <v>9112177</v>
      </c>
      <c r="BA98" s="130">
        <v>8805071</v>
      </c>
      <c r="BB98" s="130">
        <v>8387702</v>
      </c>
      <c r="BC98" s="130">
        <v>8476374</v>
      </c>
      <c r="BD98"/>
      <c r="BE98"/>
      <c r="BF98"/>
      <c r="BG98"/>
      <c r="BH98"/>
      <c r="BI98"/>
      <c r="BJ98"/>
      <c r="BK98"/>
      <c r="BL98"/>
      <c r="BM98"/>
      <c r="BN98"/>
      <c r="BO98"/>
      <c r="BP98"/>
      <c r="BQ98"/>
      <c r="BR98"/>
      <c r="BS98"/>
      <c r="BT98"/>
    </row>
    <row r="99" spans="1:72" x14ac:dyDescent="0.25">
      <c r="A99" s="130" t="s">
        <v>2420</v>
      </c>
      <c r="B99" s="130">
        <v>1668346</v>
      </c>
      <c r="C99" s="130">
        <v>1668346</v>
      </c>
      <c r="D99" s="130">
        <v>1668346</v>
      </c>
      <c r="E99" s="130">
        <v>1668346</v>
      </c>
      <c r="F99" s="130">
        <v>903470</v>
      </c>
      <c r="G99" s="130">
        <v>149295</v>
      </c>
      <c r="H99" s="130">
        <v>149295</v>
      </c>
      <c r="I99" s="130">
        <v>149295</v>
      </c>
      <c r="J99" s="130">
        <v>149295</v>
      </c>
      <c r="K99" s="130">
        <v>149295</v>
      </c>
      <c r="L99" s="130">
        <v>149295</v>
      </c>
      <c r="M99" s="130">
        <v>149295</v>
      </c>
      <c r="N99" s="130">
        <v>149295</v>
      </c>
      <c r="O99" s="130">
        <v>149295</v>
      </c>
      <c r="P99" s="130">
        <v>149295</v>
      </c>
      <c r="Q99" s="130">
        <v>149295</v>
      </c>
      <c r="R99" s="130">
        <v>149295</v>
      </c>
      <c r="S99" s="130">
        <v>149295</v>
      </c>
      <c r="T99" s="130">
        <v>149295</v>
      </c>
      <c r="U99" s="130">
        <v>149295</v>
      </c>
      <c r="V99" s="130">
        <v>149295</v>
      </c>
      <c r="W99" s="130">
        <v>149295</v>
      </c>
      <c r="X99" s="130">
        <v>149295.39000000001</v>
      </c>
      <c r="Y99" s="130">
        <v>149295</v>
      </c>
      <c r="Z99" s="130">
        <v>120200</v>
      </c>
      <c r="AA99" s="130">
        <v>120200</v>
      </c>
      <c r="AB99" s="130">
        <v>120200</v>
      </c>
      <c r="AC99" s="130">
        <v>120200</v>
      </c>
      <c r="AD99" s="130">
        <v>120200</v>
      </c>
      <c r="AE99" s="130">
        <v>120200</v>
      </c>
      <c r="AF99" s="130">
        <v>120200</v>
      </c>
      <c r="AG99" s="130">
        <v>120200</v>
      </c>
      <c r="AH99" s="130">
        <v>120200</v>
      </c>
      <c r="AI99" s="130">
        <v>120200</v>
      </c>
      <c r="AJ99" s="130">
        <v>120200</v>
      </c>
      <c r="AK99" s="130">
        <v>120200</v>
      </c>
      <c r="AL99" s="130">
        <v>100000</v>
      </c>
      <c r="AM99" s="130">
        <v>100000</v>
      </c>
      <c r="AN99" s="130">
        <v>100000</v>
      </c>
      <c r="AO99" s="130">
        <v>100000</v>
      </c>
      <c r="AP99" s="130">
        <v>100000</v>
      </c>
      <c r="AQ99" s="130">
        <v>89000</v>
      </c>
      <c r="AR99" s="130">
        <v>89000</v>
      </c>
      <c r="AS99" s="130">
        <v>89000</v>
      </c>
      <c r="AT99" s="130">
        <v>89000</v>
      </c>
      <c r="AU99" s="130">
        <v>89000</v>
      </c>
      <c r="AV99" s="130">
        <v>89000</v>
      </c>
      <c r="AW99" s="130">
        <v>89000</v>
      </c>
      <c r="AX99" s="130">
        <v>89000</v>
      </c>
      <c r="AY99" s="130">
        <v>89000</v>
      </c>
      <c r="AZ99" s="130">
        <v>89000</v>
      </c>
      <c r="BA99" s="130">
        <v>89000</v>
      </c>
      <c r="BB99" s="130">
        <v>89000</v>
      </c>
      <c r="BC99" s="130">
        <v>89000</v>
      </c>
      <c r="BD99"/>
      <c r="BE99"/>
      <c r="BF99"/>
      <c r="BG99"/>
      <c r="BH99"/>
      <c r="BI99"/>
      <c r="BJ99"/>
      <c r="BK99"/>
      <c r="BL99"/>
      <c r="BM99"/>
      <c r="BN99"/>
      <c r="BO99"/>
      <c r="BP99"/>
      <c r="BQ99"/>
      <c r="BR99"/>
      <c r="BS99"/>
      <c r="BT99"/>
    </row>
    <row r="100" spans="1:72" x14ac:dyDescent="0.25">
      <c r="A100" s="130" t="s">
        <v>2421</v>
      </c>
      <c r="B100" s="130">
        <v>149295</v>
      </c>
      <c r="C100" s="130">
        <v>149295</v>
      </c>
      <c r="D100" s="130">
        <v>149295</v>
      </c>
      <c r="E100" s="130">
        <v>149295</v>
      </c>
      <c r="F100" s="130">
        <v>149295</v>
      </c>
      <c r="G100" s="130">
        <v>149295</v>
      </c>
      <c r="H100" s="130">
        <v>149295</v>
      </c>
      <c r="I100" s="130">
        <v>149295</v>
      </c>
      <c r="J100" s="130">
        <v>149295</v>
      </c>
      <c r="K100" s="130">
        <v>149295</v>
      </c>
      <c r="L100" s="130">
        <v>149295</v>
      </c>
      <c r="M100" s="130">
        <v>149295</v>
      </c>
      <c r="N100" s="130">
        <v>149295</v>
      </c>
      <c r="O100" s="130">
        <v>149295</v>
      </c>
      <c r="P100" s="130">
        <v>149295</v>
      </c>
      <c r="Q100" s="130">
        <v>149295</v>
      </c>
      <c r="R100" s="130">
        <v>149295</v>
      </c>
      <c r="S100" s="130">
        <v>149295</v>
      </c>
      <c r="T100" s="130">
        <v>149295</v>
      </c>
      <c r="U100" s="130">
        <v>149295</v>
      </c>
      <c r="V100" s="130">
        <v>149295</v>
      </c>
      <c r="W100" s="130">
        <v>149295</v>
      </c>
      <c r="X100" s="130">
        <v>149295.39000000001</v>
      </c>
      <c r="Y100" s="130">
        <v>149295</v>
      </c>
      <c r="Z100" s="130">
        <v>120200</v>
      </c>
      <c r="AA100" s="130">
        <v>120200</v>
      </c>
      <c r="AB100" s="130">
        <v>120200</v>
      </c>
      <c r="AC100" s="130">
        <v>120200</v>
      </c>
      <c r="AD100" s="130">
        <v>120200</v>
      </c>
      <c r="AE100" s="130">
        <v>120200</v>
      </c>
      <c r="AF100" s="130">
        <v>120200</v>
      </c>
      <c r="AG100" s="130">
        <v>120200</v>
      </c>
      <c r="AH100" s="130">
        <v>120200</v>
      </c>
      <c r="AI100" s="130">
        <v>120200</v>
      </c>
      <c r="AJ100" s="130">
        <v>120200</v>
      </c>
      <c r="AK100" s="130">
        <v>120200</v>
      </c>
      <c r="AL100" s="130">
        <v>100000</v>
      </c>
      <c r="AM100" s="130">
        <v>100000</v>
      </c>
      <c r="AN100" s="130">
        <v>100000</v>
      </c>
      <c r="AO100" s="130">
        <v>100000</v>
      </c>
      <c r="AP100" s="130">
        <v>100000</v>
      </c>
      <c r="AQ100" s="130">
        <v>89000</v>
      </c>
      <c r="AR100" s="130">
        <v>89000</v>
      </c>
      <c r="AS100" s="130">
        <v>89000</v>
      </c>
      <c r="AT100" s="130">
        <v>89000</v>
      </c>
      <c r="AU100" s="130">
        <v>89000</v>
      </c>
      <c r="AV100" s="130">
        <v>89000</v>
      </c>
      <c r="AW100" s="130">
        <v>89000</v>
      </c>
      <c r="AX100" s="130">
        <v>89000</v>
      </c>
      <c r="AY100" s="130">
        <v>89000</v>
      </c>
      <c r="AZ100" s="130">
        <v>89000</v>
      </c>
      <c r="BA100" s="130">
        <v>89000</v>
      </c>
      <c r="BB100" s="130">
        <v>89000</v>
      </c>
      <c r="BC100" s="130">
        <v>89000</v>
      </c>
      <c r="BD100"/>
      <c r="BE100"/>
      <c r="BF100"/>
      <c r="BG100"/>
      <c r="BH100"/>
      <c r="BI100"/>
      <c r="BJ100"/>
      <c r="BK100"/>
      <c r="BL100"/>
      <c r="BM100"/>
      <c r="BN100"/>
      <c r="BO100"/>
      <c r="BP100"/>
      <c r="BQ100"/>
      <c r="BR100"/>
      <c r="BS100"/>
      <c r="BT100"/>
    </row>
    <row r="101" spans="1:72" x14ac:dyDescent="0.25">
      <c r="A101" s="130" t="s">
        <v>3317</v>
      </c>
      <c r="B101" s="130">
        <v>1519051</v>
      </c>
      <c r="C101" s="130">
        <v>1519051</v>
      </c>
      <c r="D101" s="130">
        <v>1519051</v>
      </c>
      <c r="E101" s="130">
        <v>1519051</v>
      </c>
      <c r="F101" s="130">
        <v>754175</v>
      </c>
      <c r="G101" s="130">
        <v>0</v>
      </c>
      <c r="H101" s="130">
        <v>0</v>
      </c>
      <c r="I101" s="130">
        <v>0</v>
      </c>
      <c r="J101" s="130">
        <v>0</v>
      </c>
      <c r="K101" s="130">
        <v>0</v>
      </c>
      <c r="L101" s="130">
        <v>0</v>
      </c>
      <c r="M101" s="130">
        <v>0</v>
      </c>
      <c r="N101" s="130">
        <v>0</v>
      </c>
      <c r="O101" s="130">
        <v>0</v>
      </c>
      <c r="P101" s="130">
        <v>0</v>
      </c>
      <c r="Q101" s="130">
        <v>0</v>
      </c>
      <c r="R101" s="130">
        <v>0</v>
      </c>
      <c r="S101" s="130">
        <v>0</v>
      </c>
      <c r="T101" s="130">
        <v>0</v>
      </c>
      <c r="U101" s="130">
        <v>0</v>
      </c>
      <c r="V101" s="130">
        <v>0</v>
      </c>
      <c r="W101" s="130">
        <v>0</v>
      </c>
      <c r="X101" s="130">
        <v>0</v>
      </c>
      <c r="Y101" s="130">
        <v>0</v>
      </c>
      <c r="Z101" s="130">
        <v>0</v>
      </c>
      <c r="AA101" s="130">
        <v>0</v>
      </c>
      <c r="AB101" s="130">
        <v>0</v>
      </c>
      <c r="AC101" s="130">
        <v>0</v>
      </c>
      <c r="AD101" s="130">
        <v>0</v>
      </c>
      <c r="AE101" s="130">
        <v>0</v>
      </c>
      <c r="AF101" s="130">
        <v>0</v>
      </c>
      <c r="AG101" s="130">
        <v>0</v>
      </c>
      <c r="AH101" s="130">
        <v>0</v>
      </c>
      <c r="AI101" s="130">
        <v>0</v>
      </c>
      <c r="AJ101" s="130">
        <v>0</v>
      </c>
      <c r="AK101" s="130">
        <v>0</v>
      </c>
      <c r="AL101" s="130">
        <v>0</v>
      </c>
      <c r="AM101" s="130">
        <v>0</v>
      </c>
      <c r="AN101" s="130">
        <v>0</v>
      </c>
      <c r="AO101" s="130">
        <v>0</v>
      </c>
      <c r="AP101" s="130">
        <v>0</v>
      </c>
      <c r="AQ101" s="130">
        <v>0</v>
      </c>
      <c r="AR101" s="130">
        <v>0</v>
      </c>
      <c r="AS101" s="130">
        <v>0</v>
      </c>
      <c r="AT101" s="130">
        <v>0</v>
      </c>
      <c r="AU101" s="130">
        <v>0</v>
      </c>
      <c r="AV101" s="130">
        <v>0</v>
      </c>
      <c r="AW101" s="130">
        <v>0</v>
      </c>
      <c r="AX101" s="130">
        <v>0</v>
      </c>
      <c r="AY101" s="130">
        <v>0</v>
      </c>
      <c r="AZ101" s="130">
        <v>0</v>
      </c>
      <c r="BA101" s="130">
        <v>0</v>
      </c>
      <c r="BB101" s="130">
        <v>0</v>
      </c>
      <c r="BC101" s="130">
        <v>0</v>
      </c>
      <c r="BD101"/>
      <c r="BE101"/>
      <c r="BF101"/>
      <c r="BG101"/>
      <c r="BH101"/>
      <c r="BI101"/>
      <c r="BJ101"/>
      <c r="BK101"/>
      <c r="BL101"/>
      <c r="BM101"/>
      <c r="BN101"/>
      <c r="BO101"/>
      <c r="BP101"/>
      <c r="BQ101"/>
      <c r="BR101"/>
      <c r="BS101"/>
      <c r="BT101"/>
    </row>
    <row r="102" spans="1:72" x14ac:dyDescent="0.25">
      <c r="A102" s="130" t="s">
        <v>804</v>
      </c>
      <c r="B102" s="130">
        <v>35369989</v>
      </c>
      <c r="C102" s="130">
        <v>34962327</v>
      </c>
      <c r="D102" s="130">
        <v>33235050</v>
      </c>
      <c r="E102" s="130">
        <v>31863107</v>
      </c>
      <c r="F102" s="130">
        <v>32137085</v>
      </c>
      <c r="G102" s="130">
        <v>31249004</v>
      </c>
      <c r="H102" s="130">
        <v>31358197</v>
      </c>
      <c r="I102" s="130">
        <v>30648246</v>
      </c>
      <c r="J102" s="130">
        <v>30462593</v>
      </c>
      <c r="K102" s="130">
        <v>30714794</v>
      </c>
      <c r="L102" s="130">
        <v>29547602</v>
      </c>
      <c r="M102" s="130">
        <v>28418254</v>
      </c>
      <c r="N102" s="130">
        <v>28300778</v>
      </c>
      <c r="O102" s="130">
        <v>29913981</v>
      </c>
      <c r="P102" s="130">
        <v>29220745</v>
      </c>
      <c r="Q102" s="130">
        <v>28148473</v>
      </c>
      <c r="R102" s="130">
        <v>27938610</v>
      </c>
      <c r="S102" s="130">
        <v>27996815</v>
      </c>
      <c r="T102" s="130">
        <v>26528035</v>
      </c>
      <c r="U102" s="130">
        <v>25653933</v>
      </c>
      <c r="V102" s="130">
        <v>25634897</v>
      </c>
      <c r="W102" s="130">
        <v>25587112</v>
      </c>
      <c r="X102" s="130">
        <v>24239292.719999999</v>
      </c>
      <c r="Y102" s="130">
        <v>23325127</v>
      </c>
      <c r="Z102" s="130">
        <v>23253187</v>
      </c>
      <c r="AA102" s="130">
        <v>23033863</v>
      </c>
      <c r="AB102" s="130">
        <v>21526719.739999998</v>
      </c>
      <c r="AC102" s="130">
        <v>20705133</v>
      </c>
      <c r="AD102" s="130">
        <v>20160212</v>
      </c>
      <c r="AE102" s="130">
        <v>19658260</v>
      </c>
      <c r="AF102" s="130">
        <v>18716270.73</v>
      </c>
      <c r="AG102" s="130">
        <v>17900995</v>
      </c>
      <c r="AH102" s="130">
        <v>17585356</v>
      </c>
      <c r="AI102" s="130">
        <v>18373944</v>
      </c>
      <c r="AJ102" s="130">
        <v>17699516.059999999</v>
      </c>
      <c r="AK102" s="130">
        <v>17424596</v>
      </c>
      <c r="AL102" s="130">
        <v>17094308</v>
      </c>
      <c r="AM102" s="130">
        <v>16092828</v>
      </c>
      <c r="AN102" s="130">
        <v>15207087.35</v>
      </c>
      <c r="AO102" s="130">
        <v>13683893</v>
      </c>
      <c r="AP102" s="130">
        <v>12993137</v>
      </c>
      <c r="AQ102" s="130">
        <v>12091689</v>
      </c>
      <c r="AR102" s="130">
        <v>11850241.9</v>
      </c>
      <c r="AS102" s="130">
        <v>11727540</v>
      </c>
      <c r="AT102" s="130">
        <v>11793665</v>
      </c>
      <c r="AU102" s="130">
        <v>10920544</v>
      </c>
      <c r="AV102" s="130">
        <v>10972493.289999999</v>
      </c>
      <c r="AW102" s="130">
        <v>10254050</v>
      </c>
      <c r="AX102" s="130">
        <v>10048686</v>
      </c>
      <c r="AY102" s="130">
        <v>9676213</v>
      </c>
      <c r="AZ102" s="130">
        <v>9023177</v>
      </c>
      <c r="BA102" s="130">
        <v>8716071</v>
      </c>
      <c r="BB102" s="130">
        <v>8298702</v>
      </c>
      <c r="BC102" s="130">
        <v>8387374</v>
      </c>
      <c r="BD102"/>
      <c r="BE102"/>
      <c r="BF102"/>
      <c r="BG102"/>
      <c r="BH102"/>
      <c r="BI102"/>
      <c r="BJ102"/>
      <c r="BK102"/>
      <c r="BL102"/>
      <c r="BM102"/>
      <c r="BN102"/>
      <c r="BO102"/>
      <c r="BP102"/>
      <c r="BQ102"/>
      <c r="BR102"/>
      <c r="BS102"/>
      <c r="BT102"/>
    </row>
    <row r="103" spans="1:72" x14ac:dyDescent="0.25">
      <c r="A103" s="130" t="s">
        <v>3318</v>
      </c>
      <c r="B103" s="130">
        <v>1519051</v>
      </c>
      <c r="C103" s="130">
        <v>1519051</v>
      </c>
      <c r="D103" s="130">
        <v>1519051</v>
      </c>
      <c r="E103" s="130">
        <v>1519051</v>
      </c>
      <c r="F103" s="130">
        <v>754175</v>
      </c>
      <c r="G103" s="130">
        <v>0</v>
      </c>
      <c r="H103" s="130">
        <v>0</v>
      </c>
      <c r="I103" s="130">
        <v>0</v>
      </c>
      <c r="J103" s="130">
        <v>0</v>
      </c>
      <c r="K103" s="130">
        <v>0</v>
      </c>
      <c r="L103" s="130">
        <v>0</v>
      </c>
      <c r="M103" s="130">
        <v>0</v>
      </c>
      <c r="N103" s="130">
        <v>0</v>
      </c>
      <c r="O103" s="130">
        <v>0</v>
      </c>
      <c r="P103" s="130">
        <v>0</v>
      </c>
      <c r="Q103" s="130">
        <v>0</v>
      </c>
      <c r="R103" s="130">
        <v>0</v>
      </c>
      <c r="S103" s="130">
        <v>0</v>
      </c>
      <c r="T103" s="130">
        <v>0</v>
      </c>
      <c r="U103" s="130">
        <v>0</v>
      </c>
      <c r="V103" s="130">
        <v>0</v>
      </c>
      <c r="W103" s="130">
        <v>0</v>
      </c>
      <c r="X103" s="130">
        <v>0</v>
      </c>
      <c r="Y103" s="130">
        <v>0</v>
      </c>
      <c r="Z103" s="130">
        <v>0</v>
      </c>
      <c r="AA103" s="130">
        <v>0</v>
      </c>
      <c r="AB103" s="130">
        <v>0</v>
      </c>
      <c r="AC103" s="130">
        <v>0</v>
      </c>
      <c r="AD103" s="130">
        <v>0</v>
      </c>
      <c r="AE103" s="130">
        <v>0</v>
      </c>
      <c r="AF103" s="130">
        <v>0</v>
      </c>
      <c r="AG103" s="130">
        <v>0</v>
      </c>
      <c r="AH103" s="130">
        <v>0</v>
      </c>
      <c r="AI103" s="130">
        <v>0</v>
      </c>
      <c r="AJ103" s="130">
        <v>0</v>
      </c>
      <c r="AK103" s="130">
        <v>0</v>
      </c>
      <c r="AL103" s="130">
        <v>0</v>
      </c>
      <c r="AM103" s="130">
        <v>0</v>
      </c>
      <c r="AN103" s="130">
        <v>0</v>
      </c>
      <c r="AO103" s="130">
        <v>0</v>
      </c>
      <c r="AP103" s="130">
        <v>0</v>
      </c>
      <c r="AQ103" s="130">
        <v>0</v>
      </c>
      <c r="AR103" s="130">
        <v>0</v>
      </c>
      <c r="AS103" s="130">
        <v>0</v>
      </c>
      <c r="AT103" s="130">
        <v>0</v>
      </c>
      <c r="AU103" s="130">
        <v>0</v>
      </c>
      <c r="AV103" s="130">
        <v>0</v>
      </c>
      <c r="AW103" s="130">
        <v>0</v>
      </c>
      <c r="AX103" s="130">
        <v>0</v>
      </c>
      <c r="AY103" s="130">
        <v>0</v>
      </c>
      <c r="AZ103" s="130">
        <v>0</v>
      </c>
      <c r="BA103" s="130">
        <v>0</v>
      </c>
      <c r="BB103" s="130">
        <v>0</v>
      </c>
      <c r="BC103" s="130">
        <v>0</v>
      </c>
      <c r="BD103"/>
      <c r="BE103"/>
      <c r="BF103"/>
      <c r="BG103"/>
      <c r="BH103"/>
      <c r="BI103"/>
      <c r="BJ103"/>
      <c r="BK103"/>
      <c r="BL103"/>
      <c r="BM103"/>
      <c r="BN103"/>
      <c r="BO103"/>
      <c r="BP103"/>
      <c r="BQ103"/>
      <c r="BR103"/>
      <c r="BS103"/>
      <c r="BT103"/>
    </row>
    <row r="104" spans="1:72" x14ac:dyDescent="0.25">
      <c r="A104" s="130" t="s">
        <v>2422</v>
      </c>
      <c r="B104" s="130">
        <v>-6083633</v>
      </c>
      <c r="C104" s="130">
        <v>-8662891</v>
      </c>
      <c r="D104" s="130">
        <v>-2340369</v>
      </c>
      <c r="E104" s="130">
        <v>-2487546</v>
      </c>
      <c r="F104" s="130">
        <v>-3462588</v>
      </c>
      <c r="G104" s="130">
        <v>-3474690</v>
      </c>
      <c r="H104" s="130">
        <v>-4225576</v>
      </c>
      <c r="I104" s="130">
        <v>-10144406</v>
      </c>
      <c r="J104" s="130">
        <v>-9242147</v>
      </c>
      <c r="K104" s="130">
        <v>-8716183</v>
      </c>
      <c r="L104" s="130">
        <v>-7604709</v>
      </c>
      <c r="M104" s="130">
        <v>-7238665</v>
      </c>
      <c r="N104" s="130">
        <v>-6617668</v>
      </c>
      <c r="O104" s="130">
        <v>-6656946</v>
      </c>
      <c r="P104" s="130">
        <v>-6051921</v>
      </c>
      <c r="Q104" s="130">
        <v>-4909362</v>
      </c>
      <c r="R104" s="130">
        <v>-4622695</v>
      </c>
      <c r="S104" s="130">
        <v>-5594101</v>
      </c>
      <c r="T104" s="130">
        <v>-4575938</v>
      </c>
      <c r="U104" s="130">
        <v>-4606197</v>
      </c>
      <c r="V104" s="130">
        <v>-2811747</v>
      </c>
      <c r="W104" s="130">
        <v>-2369187</v>
      </c>
      <c r="X104" s="130">
        <v>257622.54</v>
      </c>
      <c r="Y104" s="130">
        <v>1819340</v>
      </c>
      <c r="Z104" s="130">
        <v>669017</v>
      </c>
      <c r="AA104" s="130">
        <v>-405002</v>
      </c>
      <c r="AB104" s="130">
        <v>877180.38</v>
      </c>
      <c r="AC104" s="130">
        <v>1088346</v>
      </c>
      <c r="AD104" s="130">
        <v>1887839</v>
      </c>
      <c r="AE104" s="130">
        <v>1984478</v>
      </c>
      <c r="AF104" s="130">
        <v>2051805.26</v>
      </c>
      <c r="AG104" s="130">
        <v>1314503</v>
      </c>
      <c r="AH104" s="130">
        <v>818726</v>
      </c>
      <c r="AI104" s="130">
        <v>37133</v>
      </c>
      <c r="AJ104" s="130">
        <v>747611.12</v>
      </c>
      <c r="AK104" s="130">
        <v>568911</v>
      </c>
      <c r="AL104" s="130">
        <v>637651</v>
      </c>
      <c r="AM104" s="130">
        <v>509419</v>
      </c>
      <c r="AN104" s="130">
        <v>-4663.47</v>
      </c>
      <c r="AO104" s="130">
        <v>-25453</v>
      </c>
      <c r="AP104" s="130">
        <v>-83214</v>
      </c>
      <c r="AQ104" s="130">
        <v>-170356</v>
      </c>
      <c r="AR104" s="130">
        <v>-87474.61</v>
      </c>
      <c r="AS104" s="130">
        <v>-235672</v>
      </c>
      <c r="AT104" s="130">
        <v>-164955</v>
      </c>
      <c r="AU104" s="130">
        <v>-163869</v>
      </c>
      <c r="AV104" s="130">
        <v>-132339.87</v>
      </c>
      <c r="AW104" s="130">
        <v>-196550</v>
      </c>
      <c r="AX104" s="130">
        <v>-192409</v>
      </c>
      <c r="AY104" s="130">
        <v>-172612</v>
      </c>
      <c r="AZ104" s="130">
        <v>-151874</v>
      </c>
      <c r="BA104" s="130">
        <v>-96618</v>
      </c>
      <c r="BB104" s="130">
        <v>-82698</v>
      </c>
      <c r="BC104" s="130">
        <v>-144483</v>
      </c>
      <c r="BD104"/>
      <c r="BE104"/>
      <c r="BF104"/>
      <c r="BG104"/>
      <c r="BH104"/>
      <c r="BI104"/>
      <c r="BJ104"/>
      <c r="BK104"/>
      <c r="BL104"/>
      <c r="BM104"/>
      <c r="BN104"/>
      <c r="BO104"/>
      <c r="BP104"/>
      <c r="BQ104"/>
      <c r="BR104"/>
      <c r="BS104"/>
      <c r="BT104"/>
    </row>
    <row r="105" spans="1:72" x14ac:dyDescent="0.25">
      <c r="A105" s="130" t="s">
        <v>2423</v>
      </c>
      <c r="B105" s="130">
        <v>0</v>
      </c>
      <c r="C105" s="130">
        <v>0</v>
      </c>
      <c r="D105" s="130">
        <v>0</v>
      </c>
      <c r="E105" s="130">
        <v>0</v>
      </c>
      <c r="F105" s="130">
        <v>0</v>
      </c>
      <c r="G105" s="130">
        <v>0</v>
      </c>
      <c r="H105" s="130">
        <v>0</v>
      </c>
      <c r="I105" s="130">
        <v>0</v>
      </c>
      <c r="J105" s="130">
        <v>0</v>
      </c>
      <c r="K105" s="130">
        <v>0</v>
      </c>
      <c r="L105" s="130">
        <v>0</v>
      </c>
      <c r="M105" s="130">
        <v>0</v>
      </c>
      <c r="N105" s="130">
        <v>0</v>
      </c>
      <c r="O105" s="130">
        <v>0</v>
      </c>
      <c r="P105" s="130">
        <v>0</v>
      </c>
      <c r="Q105" s="130">
        <v>0</v>
      </c>
      <c r="R105" s="130">
        <v>0</v>
      </c>
      <c r="S105" s="130">
        <v>0</v>
      </c>
      <c r="T105" s="130">
        <v>0</v>
      </c>
      <c r="U105" s="130">
        <v>0</v>
      </c>
      <c r="V105" s="130">
        <v>0</v>
      </c>
      <c r="W105" s="130">
        <v>0</v>
      </c>
      <c r="X105" s="130">
        <v>0</v>
      </c>
      <c r="Y105" s="130">
        <v>0</v>
      </c>
      <c r="Z105" s="130">
        <v>0</v>
      </c>
      <c r="AA105" s="130">
        <v>0</v>
      </c>
      <c r="AB105" s="130">
        <v>0</v>
      </c>
      <c r="AC105" s="130">
        <v>0</v>
      </c>
      <c r="AD105" s="130">
        <v>0</v>
      </c>
      <c r="AE105" s="130">
        <v>0</v>
      </c>
      <c r="AF105" s="130">
        <v>0</v>
      </c>
      <c r="AG105" s="130">
        <v>0</v>
      </c>
      <c r="AH105" s="130">
        <v>0</v>
      </c>
      <c r="AI105" s="130">
        <v>0</v>
      </c>
      <c r="AJ105" s="130">
        <v>0</v>
      </c>
      <c r="AK105" s="130">
        <v>0</v>
      </c>
      <c r="AL105" s="130">
        <v>0</v>
      </c>
      <c r="AM105" s="130">
        <v>0</v>
      </c>
      <c r="AN105" s="130">
        <v>0</v>
      </c>
      <c r="AO105" s="130">
        <v>0</v>
      </c>
      <c r="AP105" s="130">
        <v>0</v>
      </c>
      <c r="AQ105" s="130">
        <v>0</v>
      </c>
      <c r="AR105" s="130">
        <v>-45776.41</v>
      </c>
      <c r="AS105" s="130">
        <v>-29696</v>
      </c>
      <c r="AT105" s="130">
        <v>-30736</v>
      </c>
      <c r="AU105" s="130">
        <v>-27900</v>
      </c>
      <c r="AV105" s="130">
        <v>-32923.370000000003</v>
      </c>
      <c r="AW105" s="130">
        <v>-101003</v>
      </c>
      <c r="AX105" s="130">
        <v>-103641</v>
      </c>
      <c r="AY105" s="130">
        <v>-21797</v>
      </c>
      <c r="AZ105" s="130">
        <v>-104456</v>
      </c>
      <c r="BA105" s="130">
        <v>-20302</v>
      </c>
      <c r="BB105" s="130">
        <v>-13715</v>
      </c>
      <c r="BC105" s="130">
        <v>-16657</v>
      </c>
      <c r="BD105"/>
      <c r="BE105"/>
      <c r="BF105"/>
      <c r="BG105"/>
      <c r="BH105"/>
      <c r="BI105"/>
      <c r="BJ105"/>
      <c r="BK105"/>
      <c r="BL105"/>
      <c r="BM105"/>
      <c r="BN105"/>
      <c r="BO105"/>
      <c r="BP105"/>
      <c r="BQ105"/>
      <c r="BR105"/>
      <c r="BS105"/>
      <c r="BT105"/>
    </row>
    <row r="106" spans="1:72" x14ac:dyDescent="0.25">
      <c r="A106" s="130" t="s">
        <v>2426</v>
      </c>
      <c r="B106" s="130">
        <v>0</v>
      </c>
      <c r="C106" s="130">
        <v>0</v>
      </c>
      <c r="D106" s="130">
        <v>0</v>
      </c>
      <c r="E106" s="130">
        <v>0</v>
      </c>
      <c r="F106" s="130">
        <v>0</v>
      </c>
      <c r="G106" s="130">
        <v>0</v>
      </c>
      <c r="H106" s="130">
        <v>0</v>
      </c>
      <c r="I106" s="130">
        <v>0</v>
      </c>
      <c r="J106" s="130">
        <v>0</v>
      </c>
      <c r="K106" s="130">
        <v>0</v>
      </c>
      <c r="L106" s="130">
        <v>0</v>
      </c>
      <c r="M106" s="130">
        <v>0</v>
      </c>
      <c r="N106" s="130">
        <v>0</v>
      </c>
      <c r="O106" s="130">
        <v>0</v>
      </c>
      <c r="P106" s="130">
        <v>0</v>
      </c>
      <c r="Q106" s="130">
        <v>0</v>
      </c>
      <c r="R106" s="130">
        <v>0</v>
      </c>
      <c r="S106" s="130">
        <v>0</v>
      </c>
      <c r="T106" s="130">
        <v>0</v>
      </c>
      <c r="U106" s="130">
        <v>0</v>
      </c>
      <c r="V106" s="130">
        <v>0</v>
      </c>
      <c r="W106" s="130">
        <v>0</v>
      </c>
      <c r="X106" s="130">
        <v>0</v>
      </c>
      <c r="Y106" s="130">
        <v>0</v>
      </c>
      <c r="Z106" s="130">
        <v>0</v>
      </c>
      <c r="AA106" s="130">
        <v>0</v>
      </c>
      <c r="AB106" s="130">
        <v>0</v>
      </c>
      <c r="AC106" s="130">
        <v>0</v>
      </c>
      <c r="AD106" s="130">
        <v>0</v>
      </c>
      <c r="AE106" s="130">
        <v>0</v>
      </c>
      <c r="AF106" s="130">
        <v>0</v>
      </c>
      <c r="AG106" s="130">
        <v>0</v>
      </c>
      <c r="AH106" s="130">
        <v>0</v>
      </c>
      <c r="AI106" s="130">
        <v>0</v>
      </c>
      <c r="AJ106" s="130">
        <v>0</v>
      </c>
      <c r="AK106" s="130">
        <v>0</v>
      </c>
      <c r="AL106" s="130">
        <v>0</v>
      </c>
      <c r="AM106" s="130">
        <v>0</v>
      </c>
      <c r="AN106" s="130">
        <v>0</v>
      </c>
      <c r="AO106" s="130">
        <v>0</v>
      </c>
      <c r="AP106" s="130">
        <v>0</v>
      </c>
      <c r="AQ106" s="130">
        <v>0</v>
      </c>
      <c r="AR106" s="130">
        <v>-45776.41</v>
      </c>
      <c r="AS106" s="130">
        <v>-29696</v>
      </c>
      <c r="AT106" s="130">
        <v>-30736</v>
      </c>
      <c r="AU106" s="130">
        <v>-27900</v>
      </c>
      <c r="AV106" s="130">
        <v>-32923.370000000003</v>
      </c>
      <c r="AW106" s="130">
        <v>-101003</v>
      </c>
      <c r="AX106" s="130">
        <v>-103641</v>
      </c>
      <c r="AY106" s="130">
        <v>-21797</v>
      </c>
      <c r="AZ106" s="130">
        <v>-104456</v>
      </c>
      <c r="BA106" s="130">
        <v>-20302</v>
      </c>
      <c r="BB106" s="130">
        <v>-13715</v>
      </c>
      <c r="BC106" s="130">
        <v>-16657</v>
      </c>
    </row>
    <row r="107" spans="1:72" x14ac:dyDescent="0.25">
      <c r="A107" s="130" t="s">
        <v>2427</v>
      </c>
      <c r="B107" s="130">
        <v>0</v>
      </c>
      <c r="C107" s="130">
        <v>0</v>
      </c>
      <c r="D107" s="130">
        <v>0</v>
      </c>
      <c r="E107" s="130">
        <v>0</v>
      </c>
      <c r="F107" s="130">
        <v>0</v>
      </c>
      <c r="G107" s="130">
        <v>0</v>
      </c>
      <c r="H107" s="130">
        <v>0</v>
      </c>
      <c r="I107" s="130">
        <v>0</v>
      </c>
      <c r="J107" s="130">
        <v>0</v>
      </c>
      <c r="K107" s="130">
        <v>0</v>
      </c>
      <c r="L107" s="130">
        <v>0</v>
      </c>
      <c r="M107" s="130">
        <v>0</v>
      </c>
      <c r="N107" s="130">
        <v>0</v>
      </c>
      <c r="O107" s="130">
        <v>0</v>
      </c>
      <c r="P107" s="130">
        <v>0</v>
      </c>
      <c r="Q107" s="130">
        <v>0</v>
      </c>
      <c r="R107" s="130">
        <v>0</v>
      </c>
      <c r="S107" s="130">
        <v>0</v>
      </c>
      <c r="T107" s="130">
        <v>0</v>
      </c>
      <c r="U107" s="130">
        <v>0</v>
      </c>
      <c r="V107" s="130">
        <v>0</v>
      </c>
      <c r="W107" s="130">
        <v>0</v>
      </c>
      <c r="X107" s="130">
        <v>0</v>
      </c>
      <c r="Y107" s="130">
        <v>0</v>
      </c>
      <c r="Z107" s="130">
        <v>0</v>
      </c>
      <c r="AA107" s="130">
        <v>0</v>
      </c>
      <c r="AB107" s="130">
        <v>0</v>
      </c>
      <c r="AC107" s="130">
        <v>0</v>
      </c>
      <c r="AD107" s="130">
        <v>0</v>
      </c>
      <c r="AE107" s="130">
        <v>0</v>
      </c>
      <c r="AF107" s="130">
        <v>0</v>
      </c>
      <c r="AG107" s="130">
        <v>0</v>
      </c>
      <c r="AH107" s="130">
        <v>0</v>
      </c>
      <c r="AI107" s="130">
        <v>0</v>
      </c>
      <c r="AJ107" s="130">
        <v>0</v>
      </c>
      <c r="AK107" s="130">
        <v>0</v>
      </c>
      <c r="AL107" s="130">
        <v>0</v>
      </c>
      <c r="AM107" s="130">
        <v>0</v>
      </c>
      <c r="AN107" s="130">
        <v>0</v>
      </c>
      <c r="AO107" s="130">
        <v>0</v>
      </c>
      <c r="AP107" s="130">
        <v>0</v>
      </c>
      <c r="AQ107" s="130">
        <v>0</v>
      </c>
      <c r="AR107" s="130">
        <v>-47638.42</v>
      </c>
      <c r="AS107" s="130">
        <v>-205976</v>
      </c>
      <c r="AT107" s="130">
        <v>-134219</v>
      </c>
      <c r="AU107" s="130">
        <v>-135969</v>
      </c>
      <c r="AV107" s="130">
        <v>-99416.51</v>
      </c>
      <c r="AW107" s="130">
        <v>-95547</v>
      </c>
      <c r="AX107" s="130">
        <v>-88768</v>
      </c>
      <c r="AY107" s="130">
        <v>-63312</v>
      </c>
      <c r="AZ107" s="130">
        <v>-47418</v>
      </c>
      <c r="BA107" s="130">
        <v>-69813</v>
      </c>
      <c r="BB107" s="130">
        <v>-74188</v>
      </c>
      <c r="BC107" s="130">
        <v>-121808</v>
      </c>
    </row>
    <row r="108" spans="1:72" x14ac:dyDescent="0.25">
      <c r="A108" s="130" t="s">
        <v>2428</v>
      </c>
      <c r="B108" s="130">
        <v>-6083633</v>
      </c>
      <c r="C108" s="130">
        <v>-8662891</v>
      </c>
      <c r="D108" s="130">
        <v>-2340369</v>
      </c>
      <c r="E108" s="130">
        <v>-2487546</v>
      </c>
      <c r="F108" s="130">
        <v>-3462588</v>
      </c>
      <c r="G108" s="130">
        <v>-3474690</v>
      </c>
      <c r="H108" s="130">
        <v>-4225576</v>
      </c>
      <c r="I108" s="130">
        <v>-10144406</v>
      </c>
      <c r="J108" s="130">
        <v>-9242147</v>
      </c>
      <c r="K108" s="130">
        <v>0</v>
      </c>
      <c r="L108" s="130">
        <v>0</v>
      </c>
      <c r="M108" s="130">
        <v>0</v>
      </c>
      <c r="N108" s="130">
        <v>0</v>
      </c>
      <c r="O108" s="130">
        <v>0</v>
      </c>
      <c r="P108" s="130">
        <v>0</v>
      </c>
      <c r="Q108" s="130">
        <v>0</v>
      </c>
      <c r="R108" s="130">
        <v>0</v>
      </c>
      <c r="S108" s="130">
        <v>0</v>
      </c>
      <c r="T108" s="130">
        <v>0</v>
      </c>
      <c r="U108" s="130">
        <v>0</v>
      </c>
      <c r="V108" s="130">
        <v>0</v>
      </c>
      <c r="W108" s="130">
        <v>0</v>
      </c>
      <c r="X108" s="130">
        <v>0</v>
      </c>
      <c r="Y108" s="130">
        <v>0</v>
      </c>
      <c r="Z108" s="130">
        <v>0</v>
      </c>
      <c r="AA108" s="130">
        <v>0</v>
      </c>
      <c r="AB108" s="130">
        <v>0</v>
      </c>
      <c r="AC108" s="130">
        <v>0</v>
      </c>
      <c r="AD108" s="130">
        <v>0</v>
      </c>
      <c r="AE108" s="130">
        <v>0</v>
      </c>
      <c r="AF108" s="130">
        <v>0</v>
      </c>
      <c r="AG108" s="130">
        <v>0</v>
      </c>
      <c r="AH108" s="130">
        <v>0</v>
      </c>
      <c r="AI108" s="130">
        <v>0</v>
      </c>
      <c r="AJ108" s="130">
        <v>0</v>
      </c>
      <c r="AK108" s="130">
        <v>0</v>
      </c>
      <c r="AL108" s="130">
        <v>0</v>
      </c>
      <c r="AM108" s="130">
        <v>0</v>
      </c>
      <c r="AN108" s="130">
        <v>0</v>
      </c>
      <c r="AO108" s="130">
        <v>0</v>
      </c>
      <c r="AP108" s="130">
        <v>0</v>
      </c>
      <c r="AQ108" s="130">
        <v>-170356</v>
      </c>
      <c r="AR108" s="130">
        <v>5940.22</v>
      </c>
      <c r="AS108" s="130">
        <v>0</v>
      </c>
      <c r="AT108" s="130">
        <v>0</v>
      </c>
      <c r="AU108" s="130">
        <v>0</v>
      </c>
      <c r="AV108" s="130">
        <v>0</v>
      </c>
      <c r="AW108" s="130">
        <v>0</v>
      </c>
      <c r="AX108" s="130">
        <v>0</v>
      </c>
      <c r="AY108" s="130">
        <v>-87503</v>
      </c>
      <c r="AZ108" s="130">
        <v>0</v>
      </c>
      <c r="BA108" s="130">
        <v>-6503</v>
      </c>
      <c r="BB108" s="130">
        <v>5205</v>
      </c>
      <c r="BC108" s="130">
        <v>-6018</v>
      </c>
    </row>
    <row r="109" spans="1:72" x14ac:dyDescent="0.25">
      <c r="A109" s="130" t="s">
        <v>805</v>
      </c>
      <c r="B109" s="130">
        <v>56526619</v>
      </c>
      <c r="C109" s="130">
        <v>53539699</v>
      </c>
      <c r="D109" s="130">
        <v>52185259</v>
      </c>
      <c r="E109" s="130">
        <v>50666139</v>
      </c>
      <c r="F109" s="130">
        <v>49965075</v>
      </c>
      <c r="G109" s="130">
        <v>49064892</v>
      </c>
      <c r="H109" s="130">
        <v>48423199</v>
      </c>
      <c r="I109" s="130">
        <v>41794418</v>
      </c>
      <c r="J109" s="130">
        <v>42511024</v>
      </c>
      <c r="K109" s="130">
        <v>43289189</v>
      </c>
      <c r="L109" s="130">
        <v>43233471</v>
      </c>
      <c r="M109" s="130">
        <v>42470167</v>
      </c>
      <c r="N109" s="130">
        <v>42973688</v>
      </c>
      <c r="O109" s="130">
        <v>44547613</v>
      </c>
      <c r="P109" s="130">
        <v>44459402</v>
      </c>
      <c r="Q109" s="130">
        <v>44529689</v>
      </c>
      <c r="R109" s="130">
        <v>44606493</v>
      </c>
      <c r="S109" s="130">
        <v>43693292</v>
      </c>
      <c r="T109" s="130">
        <v>43242675</v>
      </c>
      <c r="U109" s="130">
        <v>42338314</v>
      </c>
      <c r="V109" s="130">
        <v>44113728</v>
      </c>
      <c r="W109" s="130">
        <v>44508503</v>
      </c>
      <c r="X109" s="130">
        <v>45787493.350000001</v>
      </c>
      <c r="Y109" s="130">
        <v>46435045</v>
      </c>
      <c r="Z109" s="130">
        <v>45183687</v>
      </c>
      <c r="AA109" s="130">
        <v>43890344</v>
      </c>
      <c r="AB109" s="130">
        <v>43665382.810000002</v>
      </c>
      <c r="AC109" s="130">
        <v>40561782</v>
      </c>
      <c r="AD109" s="130">
        <v>40816354</v>
      </c>
      <c r="AE109" s="130">
        <v>40411041</v>
      </c>
      <c r="AF109" s="130">
        <v>39536378.689999998</v>
      </c>
      <c r="AG109" s="130">
        <v>37983801</v>
      </c>
      <c r="AH109" s="130">
        <v>37172385</v>
      </c>
      <c r="AI109" s="130">
        <v>37179380</v>
      </c>
      <c r="AJ109" s="130">
        <v>37215429.890000001</v>
      </c>
      <c r="AK109" s="130">
        <v>36761810</v>
      </c>
      <c r="AL109" s="130">
        <v>36480062</v>
      </c>
      <c r="AM109" s="130">
        <v>25817466</v>
      </c>
      <c r="AN109" s="130">
        <v>24417643.52</v>
      </c>
      <c r="AO109" s="130">
        <v>22873659</v>
      </c>
      <c r="AP109" s="130">
        <v>22125142</v>
      </c>
      <c r="AQ109" s="130">
        <v>21125552</v>
      </c>
      <c r="AR109" s="130">
        <v>20966986.93</v>
      </c>
      <c r="AS109" s="130">
        <v>16982836</v>
      </c>
      <c r="AT109" s="130">
        <v>17119678</v>
      </c>
      <c r="AU109" s="130">
        <v>16247643</v>
      </c>
      <c r="AV109" s="130">
        <v>16331121.23</v>
      </c>
      <c r="AW109" s="130">
        <v>15548468</v>
      </c>
      <c r="AX109" s="130">
        <v>15347245</v>
      </c>
      <c r="AY109" s="130">
        <v>14994569</v>
      </c>
      <c r="AZ109" s="130">
        <v>14362271</v>
      </c>
      <c r="BA109" s="130">
        <v>14110421</v>
      </c>
      <c r="BB109" s="130">
        <v>13665487</v>
      </c>
      <c r="BC109" s="130">
        <v>13692374</v>
      </c>
    </row>
    <row r="110" spans="1:72" x14ac:dyDescent="0.25">
      <c r="A110" s="130" t="s">
        <v>2429</v>
      </c>
      <c r="B110" s="130">
        <v>1699389</v>
      </c>
      <c r="C110" s="130">
        <v>3588379</v>
      </c>
      <c r="D110" s="130">
        <v>3551389</v>
      </c>
      <c r="E110" s="130">
        <v>3484202</v>
      </c>
      <c r="F110" s="130">
        <v>3512564</v>
      </c>
      <c r="G110" s="130">
        <v>3443025</v>
      </c>
      <c r="H110" s="130">
        <v>3371760</v>
      </c>
      <c r="I110" s="130">
        <v>3384328</v>
      </c>
      <c r="J110" s="130">
        <v>3502255</v>
      </c>
      <c r="K110" s="130">
        <v>3327272</v>
      </c>
      <c r="L110" s="130">
        <v>3260573</v>
      </c>
      <c r="M110" s="130">
        <v>3137050</v>
      </c>
      <c r="N110" s="130">
        <v>3140198</v>
      </c>
      <c r="O110" s="130">
        <v>3721297</v>
      </c>
      <c r="P110" s="130">
        <v>3767740</v>
      </c>
      <c r="Q110" s="130">
        <v>4036639</v>
      </c>
      <c r="R110" s="130">
        <v>3993122</v>
      </c>
      <c r="S110" s="130">
        <v>4206491</v>
      </c>
      <c r="T110" s="130">
        <v>4193261</v>
      </c>
      <c r="U110" s="130">
        <v>4327505</v>
      </c>
      <c r="V110" s="130">
        <v>4683703</v>
      </c>
      <c r="W110" s="130">
        <v>4720859</v>
      </c>
      <c r="X110" s="130">
        <v>2838033.25</v>
      </c>
      <c r="Y110" s="130">
        <v>3098882</v>
      </c>
      <c r="Z110" s="130">
        <v>3835619</v>
      </c>
      <c r="AA110" s="130">
        <v>3750455</v>
      </c>
      <c r="AB110" s="130">
        <v>3801524.41</v>
      </c>
      <c r="AC110" s="130">
        <v>3668459</v>
      </c>
      <c r="AD110" s="130">
        <v>3649187</v>
      </c>
      <c r="AE110" s="130">
        <v>3911447</v>
      </c>
      <c r="AF110" s="130">
        <v>3810729.9</v>
      </c>
      <c r="AG110" s="130">
        <v>3876380</v>
      </c>
      <c r="AH110" s="130">
        <v>3703945</v>
      </c>
      <c r="AI110" s="130">
        <v>3794277</v>
      </c>
      <c r="AJ110" s="130">
        <v>3128203.28</v>
      </c>
      <c r="AK110" s="130">
        <v>2982162</v>
      </c>
      <c r="AL110" s="130">
        <v>2907573</v>
      </c>
      <c r="AM110" s="130">
        <v>2738088</v>
      </c>
      <c r="AN110" s="130">
        <v>2651393.12</v>
      </c>
      <c r="AO110" s="130">
        <v>2349125</v>
      </c>
      <c r="AP110" s="130">
        <v>2379865</v>
      </c>
      <c r="AQ110" s="130">
        <v>2275632</v>
      </c>
      <c r="AR110" s="130">
        <v>2268547.84</v>
      </c>
      <c r="AS110" s="130">
        <v>2155170</v>
      </c>
      <c r="AT110" s="130">
        <v>2251721</v>
      </c>
      <c r="AU110" s="130">
        <v>2119584</v>
      </c>
      <c r="AV110" s="130">
        <v>2079643.56</v>
      </c>
      <c r="AW110" s="130">
        <v>1989020</v>
      </c>
      <c r="AX110" s="130">
        <v>1975029</v>
      </c>
      <c r="AY110" s="130">
        <v>1934896</v>
      </c>
      <c r="AZ110" s="130">
        <v>1868454</v>
      </c>
      <c r="BA110" s="130">
        <v>1773847</v>
      </c>
      <c r="BB110" s="130">
        <v>1591243</v>
      </c>
      <c r="BC110" s="130">
        <v>1540158</v>
      </c>
    </row>
    <row r="111" spans="1:72" x14ac:dyDescent="0.25">
      <c r="A111" s="130" t="s">
        <v>2430</v>
      </c>
      <c r="B111" s="130">
        <v>58226008</v>
      </c>
      <c r="C111" s="130">
        <v>57128078</v>
      </c>
      <c r="D111" s="130">
        <v>55736648</v>
      </c>
      <c r="E111" s="130">
        <v>54150341</v>
      </c>
      <c r="F111" s="130">
        <v>53477639</v>
      </c>
      <c r="G111" s="130">
        <v>52507917</v>
      </c>
      <c r="H111" s="130">
        <v>51794959</v>
      </c>
      <c r="I111" s="130">
        <v>45178746</v>
      </c>
      <c r="J111" s="130">
        <v>46013279</v>
      </c>
      <c r="K111" s="130">
        <v>46616461</v>
      </c>
      <c r="L111" s="130">
        <v>46494044</v>
      </c>
      <c r="M111" s="130">
        <v>45607217</v>
      </c>
      <c r="N111" s="130">
        <v>46113886</v>
      </c>
      <c r="O111" s="130">
        <v>48268910</v>
      </c>
      <c r="P111" s="130">
        <v>48227142</v>
      </c>
      <c r="Q111" s="130">
        <v>48566328</v>
      </c>
      <c r="R111" s="130">
        <v>48599615</v>
      </c>
      <c r="S111" s="130">
        <v>47899783</v>
      </c>
      <c r="T111" s="130">
        <v>47435936</v>
      </c>
      <c r="U111" s="130">
        <v>46665819</v>
      </c>
      <c r="V111" s="130">
        <v>48797431</v>
      </c>
      <c r="W111" s="130">
        <v>49229362</v>
      </c>
      <c r="X111" s="130">
        <v>48625526.600000001</v>
      </c>
      <c r="Y111" s="130">
        <v>49533927</v>
      </c>
      <c r="Z111" s="130">
        <v>49019306</v>
      </c>
      <c r="AA111" s="130">
        <v>47640799</v>
      </c>
      <c r="AB111" s="130">
        <v>47466907.219999999</v>
      </c>
      <c r="AC111" s="130">
        <v>44230241</v>
      </c>
      <c r="AD111" s="130">
        <v>44465541</v>
      </c>
      <c r="AE111" s="130">
        <v>44322488</v>
      </c>
      <c r="AF111" s="130">
        <v>43347108.600000001</v>
      </c>
      <c r="AG111" s="130">
        <v>41860181</v>
      </c>
      <c r="AH111" s="130">
        <v>40876330</v>
      </c>
      <c r="AI111" s="130">
        <v>40973657</v>
      </c>
      <c r="AJ111" s="130">
        <v>40343633.170000002</v>
      </c>
      <c r="AK111" s="130">
        <v>39743972</v>
      </c>
      <c r="AL111" s="130">
        <v>39387635</v>
      </c>
      <c r="AM111" s="130">
        <v>28555554</v>
      </c>
      <c r="AN111" s="130">
        <v>27069036.640000001</v>
      </c>
      <c r="AO111" s="130">
        <v>25222784</v>
      </c>
      <c r="AP111" s="130">
        <v>24505007</v>
      </c>
      <c r="AQ111" s="130">
        <v>23401184</v>
      </c>
      <c r="AR111" s="130">
        <v>23235534.760000002</v>
      </c>
      <c r="AS111" s="130">
        <v>19138006</v>
      </c>
      <c r="AT111" s="130">
        <v>19371399</v>
      </c>
      <c r="AU111" s="130">
        <v>18367227</v>
      </c>
      <c r="AV111" s="130">
        <v>18410764.789999999</v>
      </c>
      <c r="AW111" s="130">
        <v>17537488</v>
      </c>
      <c r="AX111" s="130">
        <v>17322274</v>
      </c>
      <c r="AY111" s="130">
        <v>16929465</v>
      </c>
      <c r="AZ111" s="130">
        <v>16230725</v>
      </c>
      <c r="BA111" s="130">
        <v>15884268</v>
      </c>
      <c r="BB111" s="130">
        <v>15256730</v>
      </c>
      <c r="BC111" s="130">
        <v>15232532</v>
      </c>
    </row>
    <row r="112" spans="1:72" x14ac:dyDescent="0.25">
      <c r="A112" s="130" t="s">
        <v>2431</v>
      </c>
      <c r="B112" s="130">
        <v>153870406</v>
      </c>
      <c r="C112" s="130">
        <v>143861740</v>
      </c>
      <c r="D112" s="130">
        <v>144574672</v>
      </c>
      <c r="E112" s="130">
        <v>144788869</v>
      </c>
      <c r="F112" s="130">
        <v>139323199</v>
      </c>
      <c r="G112" s="130">
        <v>140786872</v>
      </c>
      <c r="H112" s="130">
        <v>141909049</v>
      </c>
      <c r="I112" s="130">
        <v>139322914</v>
      </c>
      <c r="J112" s="130">
        <v>140116486</v>
      </c>
      <c r="K112" s="130">
        <v>138670713</v>
      </c>
      <c r="L112" s="130">
        <v>141916082</v>
      </c>
      <c r="M112" s="130">
        <v>142420931</v>
      </c>
      <c r="N112" s="130">
        <v>143390165</v>
      </c>
      <c r="O112" s="130">
        <v>142052204</v>
      </c>
      <c r="P112" s="130">
        <v>146267565</v>
      </c>
      <c r="Q112" s="130">
        <v>147442638</v>
      </c>
      <c r="R112" s="130">
        <v>144886019</v>
      </c>
      <c r="S112" s="130">
        <v>140613189</v>
      </c>
      <c r="T112" s="130">
        <v>142365463</v>
      </c>
      <c r="U112" s="130">
        <v>118815460</v>
      </c>
      <c r="V112" s="130">
        <v>114312389</v>
      </c>
      <c r="W112" s="130">
        <v>109107948</v>
      </c>
      <c r="X112" s="130">
        <v>111477011.11</v>
      </c>
      <c r="Y112" s="130">
        <v>113857473</v>
      </c>
      <c r="Z112" s="130">
        <v>110449626</v>
      </c>
      <c r="AA112" s="130">
        <v>109258257</v>
      </c>
      <c r="AB112" s="130">
        <v>115442661.15000001</v>
      </c>
      <c r="AC112" s="130">
        <v>104636291</v>
      </c>
      <c r="AD112" s="130">
        <v>110788810</v>
      </c>
      <c r="AE112" s="130">
        <v>110099186</v>
      </c>
      <c r="AF112" s="130">
        <v>108290282.84999999</v>
      </c>
      <c r="AG112" s="130">
        <v>103135018</v>
      </c>
      <c r="AH112" s="130">
        <v>101762939</v>
      </c>
      <c r="AI112" s="130">
        <v>97163348</v>
      </c>
      <c r="AJ112" s="130">
        <v>94758647.819999993</v>
      </c>
      <c r="AK112" s="130">
        <v>89702926</v>
      </c>
      <c r="AL112" s="130">
        <v>89982840</v>
      </c>
      <c r="AM112" s="130">
        <v>86367770</v>
      </c>
      <c r="AN112" s="130">
        <v>83229565.540000007</v>
      </c>
      <c r="AO112" s="130">
        <v>82401349</v>
      </c>
      <c r="AP112" s="130">
        <v>81755229</v>
      </c>
      <c r="AQ112" s="130">
        <v>78267778</v>
      </c>
      <c r="AR112" s="130">
        <v>74776922.579999998</v>
      </c>
      <c r="AS112" s="130">
        <v>38402715</v>
      </c>
      <c r="AT112" s="130">
        <v>37213791</v>
      </c>
      <c r="AU112" s="130">
        <v>35401736</v>
      </c>
      <c r="AV112" s="130">
        <v>35869943.079999998</v>
      </c>
      <c r="AW112" s="130">
        <v>36846811</v>
      </c>
      <c r="AX112" s="130">
        <v>35663620</v>
      </c>
      <c r="AY112" s="130">
        <v>36892906</v>
      </c>
      <c r="AZ112" s="130">
        <v>39865281</v>
      </c>
      <c r="BA112" s="130">
        <v>38712380</v>
      </c>
      <c r="BB112" s="130">
        <v>33732187</v>
      </c>
      <c r="BC112" s="130">
        <v>32154684</v>
      </c>
    </row>
    <row r="113" spans="1:72" x14ac:dyDescent="0.25">
      <c r="A113" s="130" t="s">
        <v>2547</v>
      </c>
      <c r="B113" s="130" t="s">
        <v>3279</v>
      </c>
      <c r="C113" s="130" t="s">
        <v>2548</v>
      </c>
      <c r="D113" s="130" t="s">
        <v>2549</v>
      </c>
      <c r="E113" s="130" t="s">
        <v>2550</v>
      </c>
      <c r="F113" s="130" t="s">
        <v>2551</v>
      </c>
      <c r="G113" s="130" t="s">
        <v>2552</v>
      </c>
      <c r="H113" s="130" t="s">
        <v>2553</v>
      </c>
      <c r="I113" s="130" t="s">
        <v>2554</v>
      </c>
      <c r="J113" s="130" t="s">
        <v>2555</v>
      </c>
      <c r="K113" s="130" t="s">
        <v>2556</v>
      </c>
      <c r="L113" s="130" t="s">
        <v>2557</v>
      </c>
      <c r="M113" s="130" t="s">
        <v>2558</v>
      </c>
      <c r="N113" s="130" t="s">
        <v>2559</v>
      </c>
      <c r="O113" s="130" t="s">
        <v>2560</v>
      </c>
      <c r="P113" s="130" t="s">
        <v>2561</v>
      </c>
      <c r="Q113" s="130" t="s">
        <v>2562</v>
      </c>
      <c r="R113" s="130" t="s">
        <v>2563</v>
      </c>
      <c r="S113" s="130" t="s">
        <v>2564</v>
      </c>
      <c r="T113" s="130" t="s">
        <v>2565</v>
      </c>
      <c r="U113" s="130" t="s">
        <v>2566</v>
      </c>
      <c r="V113" s="130" t="s">
        <v>2567</v>
      </c>
      <c r="W113" s="130" t="s">
        <v>2568</v>
      </c>
      <c r="X113" s="130" t="s">
        <v>2569</v>
      </c>
      <c r="Y113" s="130" t="s">
        <v>2570</v>
      </c>
      <c r="Z113" s="130" t="s">
        <v>2571</v>
      </c>
      <c r="AA113" s="130" t="s">
        <v>2572</v>
      </c>
      <c r="AB113" s="130" t="s">
        <v>2573</v>
      </c>
      <c r="AC113" s="130" t="s">
        <v>2574</v>
      </c>
      <c r="AD113" s="130" t="s">
        <v>2575</v>
      </c>
      <c r="AE113" s="130" t="s">
        <v>2576</v>
      </c>
      <c r="AF113" s="130" t="s">
        <v>2577</v>
      </c>
      <c r="AG113" s="130" t="s">
        <v>2578</v>
      </c>
      <c r="AH113" s="130" t="s">
        <v>2579</v>
      </c>
      <c r="AI113" s="130" t="s">
        <v>2580</v>
      </c>
      <c r="AJ113" s="130" t="s">
        <v>2581</v>
      </c>
      <c r="AK113" s="130" t="s">
        <v>2582</v>
      </c>
      <c r="AL113" s="130" t="s">
        <v>2583</v>
      </c>
      <c r="AM113" s="130" t="s">
        <v>2584</v>
      </c>
      <c r="AN113" s="130" t="s">
        <v>2585</v>
      </c>
      <c r="AO113" s="130" t="s">
        <v>2586</v>
      </c>
      <c r="AP113" s="130" t="s">
        <v>2587</v>
      </c>
      <c r="AQ113" s="130" t="s">
        <v>2588</v>
      </c>
      <c r="AR113" s="130" t="s">
        <v>2589</v>
      </c>
      <c r="AS113" s="130" t="s">
        <v>2590</v>
      </c>
      <c r="AT113" s="130" t="s">
        <v>2591</v>
      </c>
      <c r="AU113" s="130" t="s">
        <v>2592</v>
      </c>
      <c r="AV113" s="130" t="s">
        <v>2593</v>
      </c>
      <c r="AW113" s="130" t="s">
        <v>2594</v>
      </c>
      <c r="AX113" s="130" t="s">
        <v>2595</v>
      </c>
      <c r="AY113" s="130" t="s">
        <v>2596</v>
      </c>
      <c r="AZ113" s="130" t="s">
        <v>2597</v>
      </c>
      <c r="BA113" s="130" t="s">
        <v>2598</v>
      </c>
      <c r="BB113" s="130" t="s">
        <v>2599</v>
      </c>
      <c r="BC113" s="130" t="s">
        <v>2600</v>
      </c>
    </row>
    <row r="114" spans="1:72" x14ac:dyDescent="0.25">
      <c r="A114" s="130" t="s">
        <v>2601</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row>
    <row r="115" spans="1:72" x14ac:dyDescent="0.25">
      <c r="A115" s="130" t="s">
        <v>2602</v>
      </c>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row>
    <row r="116" spans="1:72" x14ac:dyDescent="0.25">
      <c r="A116" s="130" t="s">
        <v>2603</v>
      </c>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7243935</v>
      </c>
      <c r="C119" s="132">
        <f t="shared" ref="C119:BK119" si="0">IFERROR(INDEX(C$3:C$117,MATCH($A$119,$A$3:$A$117,0),1),0)</f>
        <v>7527306</v>
      </c>
      <c r="D119" s="132">
        <f t="shared" si="0"/>
        <v>13406089</v>
      </c>
      <c r="E119" s="132">
        <f t="shared" si="0"/>
        <v>13234497</v>
      </c>
      <c r="F119" s="132">
        <f t="shared" si="0"/>
        <v>11669175</v>
      </c>
      <c r="G119" s="132">
        <f t="shared" si="0"/>
        <v>11908658</v>
      </c>
      <c r="H119" s="132">
        <f t="shared" si="0"/>
        <v>11181760</v>
      </c>
      <c r="I119" s="132">
        <f t="shared" si="0"/>
        <v>22445596</v>
      </c>
      <c r="J119" s="132">
        <f t="shared" si="0"/>
        <v>15606921</v>
      </c>
      <c r="K119" s="132">
        <f t="shared" si="0"/>
        <v>15031135</v>
      </c>
      <c r="L119" s="132">
        <f t="shared" si="0"/>
        <v>13375376</v>
      </c>
      <c r="M119" s="132">
        <f t="shared" si="0"/>
        <v>13668280</v>
      </c>
      <c r="N119" s="132">
        <f t="shared" si="0"/>
        <v>14049121</v>
      </c>
      <c r="O119" s="132">
        <f t="shared" si="0"/>
        <v>13937955</v>
      </c>
      <c r="P119" s="132">
        <f t="shared" si="0"/>
        <v>15245774</v>
      </c>
      <c r="Q119" s="132">
        <f t="shared" si="0"/>
        <v>15376548</v>
      </c>
      <c r="R119" s="132">
        <f t="shared" si="0"/>
        <v>13372157</v>
      </c>
      <c r="S119" s="132">
        <f t="shared" si="0"/>
        <v>12534282</v>
      </c>
      <c r="T119" s="132">
        <f t="shared" si="0"/>
        <v>36905656</v>
      </c>
      <c r="U119" s="132">
        <f t="shared" si="0"/>
        <v>15267624</v>
      </c>
      <c r="V119" s="132">
        <f t="shared" si="0"/>
        <v>16224584</v>
      </c>
      <c r="W119" s="132">
        <f t="shared" si="0"/>
        <v>15227974</v>
      </c>
      <c r="X119" s="132">
        <f t="shared" si="0"/>
        <v>19376545.899999999</v>
      </c>
      <c r="Y119" s="132">
        <f t="shared" si="0"/>
        <v>17099209</v>
      </c>
      <c r="Z119" s="132">
        <f t="shared" si="0"/>
        <v>19214126</v>
      </c>
      <c r="AA119" s="132">
        <f t="shared" si="0"/>
        <v>21488773</v>
      </c>
      <c r="AB119" s="132">
        <f t="shared" si="0"/>
        <v>26086541.039999999</v>
      </c>
      <c r="AC119" s="132">
        <f t="shared" si="0"/>
        <v>21246316</v>
      </c>
      <c r="AD119" s="132">
        <f t="shared" si="0"/>
        <v>22626022</v>
      </c>
      <c r="AE119" s="132">
        <f t="shared" si="0"/>
        <v>23504551</v>
      </c>
      <c r="AF119" s="132">
        <f t="shared" si="0"/>
        <v>29374817.98</v>
      </c>
      <c r="AG119" s="132">
        <f t="shared" si="0"/>
        <v>27704697</v>
      </c>
      <c r="AH119" s="132">
        <f t="shared" si="0"/>
        <v>28640971</v>
      </c>
      <c r="AI119" s="132">
        <f t="shared" si="0"/>
        <v>25438279</v>
      </c>
      <c r="AJ119" s="132">
        <f t="shared" si="0"/>
        <v>22511200.370000001</v>
      </c>
      <c r="AK119" s="132">
        <f t="shared" si="0"/>
        <v>19795859</v>
      </c>
      <c r="AL119" s="132">
        <f t="shared" si="0"/>
        <v>20045190</v>
      </c>
      <c r="AM119" s="132">
        <f t="shared" si="0"/>
        <v>13986933</v>
      </c>
      <c r="AN119" s="132">
        <f t="shared" si="0"/>
        <v>14477174.82</v>
      </c>
      <c r="AO119" s="132">
        <f t="shared" si="0"/>
        <v>14150099</v>
      </c>
      <c r="AP119" s="132">
        <f t="shared" si="0"/>
        <v>11323778</v>
      </c>
      <c r="AQ119" s="132">
        <f t="shared" si="0"/>
        <v>8393776</v>
      </c>
      <c r="AR119" s="132">
        <f t="shared" si="0"/>
        <v>8363776.7999999998</v>
      </c>
      <c r="AS119" s="132">
        <f t="shared" si="0"/>
        <v>7372218</v>
      </c>
      <c r="AT119" s="132">
        <f t="shared" si="0"/>
        <v>5621684</v>
      </c>
      <c r="AU119" s="132">
        <f t="shared" si="0"/>
        <v>5227640</v>
      </c>
      <c r="AV119" s="132">
        <f t="shared" si="0"/>
        <v>5601267.7199999997</v>
      </c>
      <c r="AW119" s="132">
        <f t="shared" si="0"/>
        <v>7495369</v>
      </c>
      <c r="AX119" s="132">
        <f t="shared" si="0"/>
        <v>6076292</v>
      </c>
      <c r="AY119" s="132">
        <f t="shared" si="0"/>
        <v>7730392</v>
      </c>
      <c r="AZ119" s="132">
        <f t="shared" si="0"/>
        <v>10659179</v>
      </c>
      <c r="BA119" s="132">
        <f t="shared" si="0"/>
        <v>12144580</v>
      </c>
      <c r="BB119" s="132">
        <f t="shared" si="0"/>
        <v>8590975</v>
      </c>
      <c r="BC119" s="132">
        <f t="shared" si="0"/>
        <v>7686862</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51896</v>
      </c>
      <c r="C120" s="132">
        <f t="shared" ref="C120:BK120" si="1">IFERROR(INDEX(C$3:C$117,MATCH($A$120,$A$3:$A$117,0),1),0)</f>
        <v>75665</v>
      </c>
      <c r="D120" s="132">
        <f t="shared" si="1"/>
        <v>59147</v>
      </c>
      <c r="E120" s="132">
        <f t="shared" si="1"/>
        <v>50885</v>
      </c>
      <c r="F120" s="132">
        <f t="shared" si="1"/>
        <v>51426</v>
      </c>
      <c r="G120" s="132">
        <f t="shared" si="1"/>
        <v>66026</v>
      </c>
      <c r="H120" s="132">
        <f t="shared" si="1"/>
        <v>95526</v>
      </c>
      <c r="I120" s="132">
        <f t="shared" si="1"/>
        <v>89800</v>
      </c>
      <c r="J120" s="132">
        <f t="shared" si="1"/>
        <v>80700</v>
      </c>
      <c r="K120" s="132">
        <f t="shared" si="1"/>
        <v>99000</v>
      </c>
      <c r="L120" s="132">
        <f t="shared" si="1"/>
        <v>92600</v>
      </c>
      <c r="M120" s="132">
        <f t="shared" si="1"/>
        <v>80000</v>
      </c>
      <c r="N120" s="132">
        <f t="shared" si="1"/>
        <v>95700</v>
      </c>
      <c r="O120" s="132">
        <f t="shared" si="1"/>
        <v>137000</v>
      </c>
      <c r="P120" s="132">
        <f t="shared" si="1"/>
        <v>119300</v>
      </c>
      <c r="Q120" s="132">
        <f t="shared" si="1"/>
        <v>90600</v>
      </c>
      <c r="R120" s="132">
        <f t="shared" si="1"/>
        <v>79400</v>
      </c>
      <c r="S120" s="132">
        <f t="shared" si="1"/>
        <v>92300</v>
      </c>
      <c r="T120" s="132">
        <f t="shared" si="1"/>
        <v>77000</v>
      </c>
      <c r="U120" s="132">
        <f t="shared" si="1"/>
        <v>72000</v>
      </c>
      <c r="V120" s="132">
        <f t="shared" si="1"/>
        <v>64500</v>
      </c>
      <c r="W120" s="132">
        <f t="shared" si="1"/>
        <v>59000</v>
      </c>
      <c r="X120" s="132">
        <f t="shared" si="1"/>
        <v>60900</v>
      </c>
      <c r="Y120" s="132">
        <f t="shared" si="1"/>
        <v>58775</v>
      </c>
      <c r="Z120" s="132">
        <f t="shared" si="1"/>
        <v>45400</v>
      </c>
      <c r="AA120" s="132">
        <f t="shared" si="1"/>
        <v>44000</v>
      </c>
      <c r="AB120" s="132">
        <f t="shared" si="1"/>
        <v>52700</v>
      </c>
      <c r="AC120" s="132">
        <f t="shared" si="1"/>
        <v>51000</v>
      </c>
      <c r="AD120" s="132">
        <f t="shared" si="1"/>
        <v>44100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400</v>
      </c>
      <c r="AZ120" s="132">
        <f t="shared" si="1"/>
        <v>112646</v>
      </c>
      <c r="BA120" s="132">
        <f t="shared" si="1"/>
        <v>164720</v>
      </c>
      <c r="BB120" s="132">
        <f t="shared" si="1"/>
        <v>8000</v>
      </c>
      <c r="BC120" s="132">
        <f t="shared" si="1"/>
        <v>38000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20723000</v>
      </c>
      <c r="C121" s="132">
        <f t="shared" ref="C121:BK121" si="2">IFERROR(INDEX(C$3:C$117,MATCH($A$121,$A$3:$A$117,0),1),0)</f>
        <v>20679291</v>
      </c>
      <c r="D121" s="132">
        <f t="shared" si="2"/>
        <v>7674000</v>
      </c>
      <c r="E121" s="132">
        <f t="shared" si="2"/>
        <v>6757739</v>
      </c>
      <c r="F121" s="132">
        <f t="shared" si="2"/>
        <v>1664389</v>
      </c>
      <c r="G121" s="132">
        <f t="shared" si="2"/>
        <v>1669327</v>
      </c>
      <c r="H121" s="132">
        <f t="shared" si="2"/>
        <v>4002725</v>
      </c>
      <c r="I121" s="132">
        <f t="shared" si="2"/>
        <v>3626694</v>
      </c>
      <c r="J121" s="132">
        <f t="shared" si="2"/>
        <v>9988906</v>
      </c>
      <c r="K121" s="132">
        <f t="shared" si="2"/>
        <v>10052116</v>
      </c>
      <c r="L121" s="132">
        <f t="shared" si="2"/>
        <v>9502751</v>
      </c>
      <c r="M121" s="132">
        <f t="shared" si="2"/>
        <v>9861219</v>
      </c>
      <c r="N121" s="132">
        <f t="shared" si="2"/>
        <v>5390299</v>
      </c>
      <c r="O121" s="132">
        <f t="shared" si="2"/>
        <v>3945195</v>
      </c>
      <c r="P121" s="132">
        <f t="shared" si="2"/>
        <v>1173608</v>
      </c>
      <c r="Q121" s="132">
        <f t="shared" si="2"/>
        <v>1498899</v>
      </c>
      <c r="R121" s="132">
        <f t="shared" si="2"/>
        <v>739257</v>
      </c>
      <c r="S121" s="132">
        <f t="shared" si="2"/>
        <v>1040302</v>
      </c>
      <c r="T121" s="132">
        <f t="shared" si="2"/>
        <v>3860943</v>
      </c>
      <c r="U121" s="132">
        <f t="shared" si="2"/>
        <v>3560321</v>
      </c>
      <c r="V121" s="132">
        <f t="shared" si="2"/>
        <v>3918452</v>
      </c>
      <c r="W121" s="132">
        <f t="shared" si="2"/>
        <v>3956779</v>
      </c>
      <c r="X121" s="132">
        <f t="shared" si="2"/>
        <v>4204312.59</v>
      </c>
      <c r="Y121" s="132">
        <f t="shared" si="2"/>
        <v>4822649</v>
      </c>
      <c r="Z121" s="132">
        <f t="shared" si="2"/>
        <v>684600</v>
      </c>
      <c r="AA121" s="132">
        <f t="shared" si="2"/>
        <v>828803</v>
      </c>
      <c r="AB121" s="132">
        <f t="shared" si="2"/>
        <v>936034.54</v>
      </c>
      <c r="AC121" s="132">
        <f t="shared" si="2"/>
        <v>2997574</v>
      </c>
      <c r="AD121" s="132">
        <f t="shared" si="2"/>
        <v>6621726</v>
      </c>
      <c r="AE121" s="132">
        <f t="shared" si="2"/>
        <v>3944909</v>
      </c>
      <c r="AF121" s="132">
        <f t="shared" si="2"/>
        <v>4077149.54</v>
      </c>
      <c r="AG121" s="132">
        <f t="shared" si="2"/>
        <v>4573130</v>
      </c>
      <c r="AH121" s="132">
        <f t="shared" si="2"/>
        <v>1048500</v>
      </c>
      <c r="AI121" s="132">
        <f t="shared" si="2"/>
        <v>1045500</v>
      </c>
      <c r="AJ121" s="132">
        <f t="shared" si="2"/>
        <v>899000</v>
      </c>
      <c r="AK121" s="132">
        <f t="shared" si="2"/>
        <v>272500</v>
      </c>
      <c r="AL121" s="132">
        <f t="shared" si="2"/>
        <v>272500</v>
      </c>
      <c r="AM121" s="132">
        <f t="shared" si="2"/>
        <v>1073918</v>
      </c>
      <c r="AN121" s="132">
        <f t="shared" si="2"/>
        <v>983548.35</v>
      </c>
      <c r="AO121" s="132">
        <f t="shared" si="2"/>
        <v>1018794</v>
      </c>
      <c r="AP121" s="132">
        <f t="shared" si="2"/>
        <v>858127</v>
      </c>
      <c r="AQ121" s="132">
        <f t="shared" si="2"/>
        <v>4081598</v>
      </c>
      <c r="AR121" s="132">
        <f t="shared" si="2"/>
        <v>3716057.95</v>
      </c>
      <c r="AS121" s="132">
        <f t="shared" si="2"/>
        <v>5282259</v>
      </c>
      <c r="AT121" s="132">
        <f t="shared" si="2"/>
        <v>4979183</v>
      </c>
      <c r="AU121" s="132">
        <f t="shared" si="2"/>
        <v>1642848</v>
      </c>
      <c r="AV121" s="132">
        <f t="shared" si="2"/>
        <v>1683760.31</v>
      </c>
      <c r="AW121" s="132">
        <f t="shared" si="2"/>
        <v>217032</v>
      </c>
      <c r="AX121" s="132">
        <f t="shared" si="2"/>
        <v>254859</v>
      </c>
      <c r="AY121" s="132">
        <f t="shared" si="2"/>
        <v>430763</v>
      </c>
      <c r="AZ121" s="132">
        <f t="shared" si="2"/>
        <v>225775</v>
      </c>
      <c r="BA121" s="132">
        <f t="shared" si="2"/>
        <v>203910</v>
      </c>
      <c r="BB121" s="132">
        <f t="shared" si="2"/>
        <v>202773</v>
      </c>
      <c r="BC121" s="132">
        <f t="shared" si="2"/>
        <v>185817</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34184950</v>
      </c>
      <c r="C122" s="132">
        <f>IFERROR(INDEX(C$3:C$117,MATCH($A$122,$A3:$A$117,0),1),0)</f>
        <v>27793706</v>
      </c>
      <c r="D122" s="132">
        <f>IFERROR(INDEX(D$3:D$117,MATCH($A$122,$A3:$A$117,0),1),0)</f>
        <v>36074651</v>
      </c>
      <c r="E122" s="132">
        <f>IFERROR(INDEX(E$3:E$117,MATCH($A$122,$A3:$A$117,0),1),0)</f>
        <v>37212197</v>
      </c>
      <c r="F122" s="132">
        <f>IFERROR(INDEX(F$3:F$117,MATCH($A$122,$A3:$A$117,0),1),0)</f>
        <v>42196333</v>
      </c>
      <c r="G122" s="132">
        <f>IFERROR(INDEX(G$3:G$117,MATCH($A$122,$A3:$A$117,0),1),0)</f>
        <v>42436451</v>
      </c>
      <c r="H122" s="132">
        <f>IFERROR(INDEX(H$3:H$117,MATCH($A$122,$A3:$A$117,0),1),0)</f>
        <v>44624750</v>
      </c>
      <c r="I122" s="132">
        <f>IFERROR(INDEX(I$3:I$117,MATCH($A$122,$A3:$A$117,0),1),0)</f>
        <v>38778387</v>
      </c>
      <c r="J122" s="132">
        <f>IFERROR(INDEX(J$3:J$117,MATCH($A$122,$A3:$A$117,0),1),0)</f>
        <v>38867273</v>
      </c>
      <c r="K122" s="132">
        <f>IFERROR(INDEX(K$3:K$117,MATCH($A$122,$A3:$A$117,0),1),0)</f>
        <v>39035858</v>
      </c>
      <c r="L122" s="132">
        <f>IFERROR(INDEX(L$3:L$117,MATCH($A$122,$A3:$A$117,0),1),0)</f>
        <v>41582617</v>
      </c>
      <c r="M122" s="132">
        <f>IFERROR(INDEX(M$3:M$117,MATCH($A$122,$A3:$A$117,0),1),0)</f>
        <v>41622171</v>
      </c>
      <c r="N122" s="132">
        <f>IFERROR(INDEX(N$3:N$117,MATCH($A$122,$A3:$A$117,0),1),0)</f>
        <v>47732115</v>
      </c>
      <c r="O122" s="132">
        <f>IFERROR(INDEX(O$3:O$117,MATCH($A$122,$A3:$A$117,0),1),0)</f>
        <v>47507914</v>
      </c>
      <c r="P122" s="132">
        <f>IFERROR(INDEX(P$3:P$117,MATCH($A$122,$A3:$A$117,0),1),0)</f>
        <v>50880628</v>
      </c>
      <c r="Q122" s="132">
        <f>IFERROR(INDEX(Q$3:Q$117,MATCH($A$122,$A3:$A$117,0),1),0)</f>
        <v>50793724</v>
      </c>
      <c r="R122" s="132">
        <f>IFERROR(INDEX(R$3:R$117,MATCH($A$122,$A3:$A$117,0),1),0)</f>
        <v>51033663</v>
      </c>
      <c r="S122" s="132">
        <f>IFERROR(INDEX(S$3:S$117,MATCH($A$122,$A3:$A$117,0),1),0)</f>
        <v>51208789</v>
      </c>
      <c r="T122" s="132">
        <f>IFERROR(INDEX(T$3:T$117,MATCH($A$122,$A3:$A$117,0),1),0)</f>
        <v>25380524</v>
      </c>
      <c r="U122" s="132">
        <f>IFERROR(INDEX(U$3:U$117,MATCH($A$122,$A3:$A$117,0),1),0)</f>
        <v>25403433</v>
      </c>
      <c r="V122" s="132">
        <f>IFERROR(INDEX(V$3:V$117,MATCH($A$122,$A3:$A$117,0),1),0)</f>
        <v>18320185</v>
      </c>
      <c r="W122" s="132">
        <f>IFERROR(INDEX(W$3:W$117,MATCH($A$122,$A3:$A$117,0),1),0)</f>
        <v>15919652</v>
      </c>
      <c r="X122" s="132">
        <f>IFERROR(INDEX(X$3:X$117,MATCH($A$122,$A3:$A$117,0),1),0)</f>
        <v>15927766.810000001</v>
      </c>
      <c r="Y122" s="132">
        <f>IFERROR(INDEX(Y$3:Y$117,MATCH($A$122,$A3:$A$117,0),1),0)</f>
        <v>16085754</v>
      </c>
      <c r="Z122" s="132">
        <f>IFERROR(INDEX(Z$3:Z$117,MATCH($A$122,$A3:$A$117,0),1),0)</f>
        <v>19062802</v>
      </c>
      <c r="AA122" s="132">
        <f>IFERROR(INDEX(AA$3:AA$117,MATCH($A$122,$A3:$A$117,0),1),0)</f>
        <v>19071179</v>
      </c>
      <c r="AB122" s="132">
        <f>IFERROR(INDEX(AB$3:AB$117,MATCH($A$122,$A3:$A$117,0),1),0)</f>
        <v>19225009.469999999</v>
      </c>
      <c r="AC122" s="132">
        <f>IFERROR(INDEX(AC$3:AC$117,MATCH($A$122,$A3:$A$117,0),1),0)</f>
        <v>14715194</v>
      </c>
      <c r="AD122" s="132">
        <f>IFERROR(INDEX(AD$3:AD$117,MATCH($A$122,$A3:$A$117,0),1),0)</f>
        <v>14846730</v>
      </c>
      <c r="AE122" s="132">
        <f>IFERROR(INDEX(AE$3:AE$117,MATCH($A$122,$A3:$A$117,0),1),0)</f>
        <v>17664226</v>
      </c>
      <c r="AF122" s="132">
        <f>IFERROR(INDEX(AF$3:AF$117,MATCH($A$122,$A3:$A$117,0),1),0)</f>
        <v>9598370.1199999992</v>
      </c>
      <c r="AG122" s="132">
        <f>IFERROR(INDEX(AG$3:AG$117,MATCH($A$122,$A3:$A$117,0),1),0)</f>
        <v>7954819</v>
      </c>
      <c r="AH122" s="132">
        <f>IFERROR(INDEX(AH$3:AH$117,MATCH($A$122,$A3:$A$117,0),1),0)</f>
        <v>11517492</v>
      </c>
      <c r="AI122" s="132">
        <f>IFERROR(INDEX(AI$3:AI$117,MATCH($A$122,$A3:$A$117,0),1),0)</f>
        <v>11344557</v>
      </c>
      <c r="AJ122" s="132">
        <f>IFERROR(INDEX(AJ$3:AJ$117,MATCH($A$122,$A3:$A$117,0),1),0)</f>
        <v>11598236.619999999</v>
      </c>
      <c r="AK122" s="132">
        <f>IFERROR(INDEX(AK$3:AK$117,MATCH($A$122,$A3:$A$117,0),1),0)</f>
        <v>12158254</v>
      </c>
      <c r="AL122" s="132">
        <f>IFERROR(INDEX(AL$3:AL$117,MATCH($A$122,$A3:$A$117,0),1),0)</f>
        <v>12291182</v>
      </c>
      <c r="AM122" s="132">
        <f>IFERROR(INDEX(AM$3:AM$117,MATCH($A$122,$A3:$A$117,0),1),0)</f>
        <v>23785040</v>
      </c>
      <c r="AN122" s="132">
        <f>IFERROR(INDEX(AN$3:AN$117,MATCH($A$122,$A3:$A$117,0),1),0)</f>
        <v>24305534.82</v>
      </c>
      <c r="AO122" s="132">
        <f>IFERROR(INDEX(AO$3:AO$117,MATCH($A$122,$A3:$A$117,0),1),0)</f>
        <v>24722674</v>
      </c>
      <c r="AP122" s="132">
        <f>IFERROR(INDEX(AP$3:AP$117,MATCH($A$122,$A3:$A$117,0),1),0)</f>
        <v>26633935</v>
      </c>
      <c r="AQ122" s="132">
        <f>IFERROR(INDEX(AQ$3:AQ$117,MATCH($A$122,$A3:$A$117,0),1),0)</f>
        <v>26021271</v>
      </c>
      <c r="AR122" s="132">
        <f>IFERROR(INDEX(AR$3:AR$117,MATCH($A$122,$A3:$A$117,0),1),0)</f>
        <v>25391563.239999998</v>
      </c>
      <c r="AS122" s="132">
        <f>IFERROR(INDEX(AS$3:AS$117,MATCH($A$122,$A3:$A$117,0),1),0)</f>
        <v>1418070</v>
      </c>
      <c r="AT122" s="132">
        <f>IFERROR(INDEX(AT$3:AT$117,MATCH($A$122,$A3:$A$117,0),1),0)</f>
        <v>1575823</v>
      </c>
      <c r="AU122" s="132">
        <f>IFERROR(INDEX(AU$3:AU$117,MATCH($A$122,$A3:$A$117,0),1),0)</f>
        <v>4943058</v>
      </c>
      <c r="AV122" s="132">
        <f>IFERROR(INDEX(AV$3:AV$117,MATCH($A$122,$A3:$A$117,0),1),0)</f>
        <v>4964303.6399999997</v>
      </c>
      <c r="AW122" s="132">
        <f>IFERROR(INDEX(AW$3:AW$117,MATCH($A$122,$A3:$A$117,0),1),0)</f>
        <v>6490576</v>
      </c>
      <c r="AX122" s="132">
        <f>IFERROR(INDEX(AX$3:AX$117,MATCH($A$122,$A3:$A$117,0),1),0)</f>
        <v>6511897</v>
      </c>
      <c r="AY122" s="132">
        <f>IFERROR(INDEX(AY$3:AY$117,MATCH($A$122,$A3:$A$117,0),1),0)</f>
        <v>6756125</v>
      </c>
      <c r="AZ122" s="132">
        <f>IFERROR(INDEX(AZ$3:AZ$117,MATCH($A$122,$A3:$A$117,0),1),0)</f>
        <v>6616042</v>
      </c>
      <c r="BA122" s="132">
        <f>IFERROR(INDEX(BA$3:BA$117,MATCH($A$122,$A3:$A$117,0),1),0)</f>
        <v>4673831</v>
      </c>
      <c r="BB122" s="132">
        <f>IFERROR(INDEX(BB$3:BB$117,MATCH($A$122,$A3:$A$117,0),1),0)</f>
        <v>4736615</v>
      </c>
      <c r="BC122" s="132">
        <f>IFERROR(INDEX(BC$3:BC$117,MATCH($A$122,$A3:$A$117,0),1),0)</f>
        <v>4766338</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28018831</v>
      </c>
      <c r="C123" s="80">
        <f t="shared" ref="C123:BB123" si="3">C119+C120+C121</f>
        <v>28282262</v>
      </c>
      <c r="D123" s="80">
        <f t="shared" si="3"/>
        <v>21139236</v>
      </c>
      <c r="E123" s="80">
        <f t="shared" si="3"/>
        <v>20043121</v>
      </c>
      <c r="F123" s="80">
        <f t="shared" si="3"/>
        <v>13384990</v>
      </c>
      <c r="G123" s="80">
        <f t="shared" si="3"/>
        <v>13644011</v>
      </c>
      <c r="H123" s="80">
        <f t="shared" si="3"/>
        <v>15280011</v>
      </c>
      <c r="I123" s="80">
        <f t="shared" si="3"/>
        <v>26162090</v>
      </c>
      <c r="J123" s="80">
        <f t="shared" si="3"/>
        <v>25676527</v>
      </c>
      <c r="K123" s="80">
        <f t="shared" si="3"/>
        <v>25182251</v>
      </c>
      <c r="L123" s="80">
        <f t="shared" si="3"/>
        <v>22970727</v>
      </c>
      <c r="M123" s="80">
        <f t="shared" si="3"/>
        <v>23609499</v>
      </c>
      <c r="N123" s="80">
        <f t="shared" si="3"/>
        <v>19535120</v>
      </c>
      <c r="O123" s="80">
        <f t="shared" si="3"/>
        <v>18020150</v>
      </c>
      <c r="P123" s="80">
        <f t="shared" si="3"/>
        <v>16538682</v>
      </c>
      <c r="Q123" s="80">
        <f t="shared" si="3"/>
        <v>16966047</v>
      </c>
      <c r="R123" s="80">
        <f t="shared" si="3"/>
        <v>14190814</v>
      </c>
      <c r="S123" s="80">
        <f t="shared" si="3"/>
        <v>13666884</v>
      </c>
      <c r="T123" s="80">
        <f t="shared" si="3"/>
        <v>40843599</v>
      </c>
      <c r="U123" s="80">
        <f t="shared" si="3"/>
        <v>18899945</v>
      </c>
      <c r="V123" s="80">
        <f t="shared" si="3"/>
        <v>20207536</v>
      </c>
      <c r="W123" s="80">
        <f t="shared" si="3"/>
        <v>19243753</v>
      </c>
      <c r="X123" s="80">
        <f t="shared" si="3"/>
        <v>23641758.489999998</v>
      </c>
      <c r="Y123" s="80">
        <f t="shared" si="3"/>
        <v>21980633</v>
      </c>
      <c r="Z123" s="80">
        <f t="shared" si="3"/>
        <v>19944126</v>
      </c>
      <c r="AA123" s="80">
        <f t="shared" si="3"/>
        <v>22361576</v>
      </c>
      <c r="AB123" s="80">
        <f t="shared" si="3"/>
        <v>27075275.579999998</v>
      </c>
      <c r="AC123" s="80">
        <f t="shared" si="3"/>
        <v>24294890</v>
      </c>
      <c r="AD123" s="80">
        <f t="shared" si="3"/>
        <v>29291848</v>
      </c>
      <c r="AE123" s="80">
        <f t="shared" si="3"/>
        <v>27449460</v>
      </c>
      <c r="AF123" s="80">
        <f t="shared" si="3"/>
        <v>33451967.52</v>
      </c>
      <c r="AG123" s="80">
        <f t="shared" si="3"/>
        <v>32277827</v>
      </c>
      <c r="AH123" s="80">
        <f t="shared" si="3"/>
        <v>29689471</v>
      </c>
      <c r="AI123" s="80">
        <f t="shared" si="3"/>
        <v>26483779</v>
      </c>
      <c r="AJ123" s="80">
        <f t="shared" si="3"/>
        <v>23410200.370000001</v>
      </c>
      <c r="AK123" s="80">
        <f t="shared" si="3"/>
        <v>20068359</v>
      </c>
      <c r="AL123" s="80">
        <f t="shared" si="3"/>
        <v>20317690</v>
      </c>
      <c r="AM123" s="80">
        <f t="shared" si="3"/>
        <v>15060851</v>
      </c>
      <c r="AN123" s="80">
        <f t="shared" si="3"/>
        <v>15460723.17</v>
      </c>
      <c r="AO123" s="80">
        <f t="shared" si="3"/>
        <v>15168893</v>
      </c>
      <c r="AP123" s="80">
        <f t="shared" si="3"/>
        <v>12181905</v>
      </c>
      <c r="AQ123" s="80">
        <f t="shared" si="3"/>
        <v>12475374</v>
      </c>
      <c r="AR123" s="80">
        <f t="shared" si="3"/>
        <v>12079834.75</v>
      </c>
      <c r="AS123" s="80">
        <f t="shared" si="3"/>
        <v>12654477</v>
      </c>
      <c r="AT123" s="80">
        <f t="shared" si="3"/>
        <v>10600867</v>
      </c>
      <c r="AU123" s="80">
        <f t="shared" si="3"/>
        <v>6870488</v>
      </c>
      <c r="AV123" s="80">
        <f t="shared" si="3"/>
        <v>7285028.0299999993</v>
      </c>
      <c r="AW123" s="80">
        <f t="shared" si="3"/>
        <v>7712401</v>
      </c>
      <c r="AX123" s="80">
        <f t="shared" si="3"/>
        <v>6331151</v>
      </c>
      <c r="AY123" s="80">
        <f t="shared" si="3"/>
        <v>8161555</v>
      </c>
      <c r="AZ123" s="80">
        <f t="shared" si="3"/>
        <v>10997600</v>
      </c>
      <c r="BA123" s="80">
        <f t="shared" si="3"/>
        <v>12513210</v>
      </c>
      <c r="BB123" s="80">
        <f t="shared" si="3"/>
        <v>8801748</v>
      </c>
      <c r="BC123" s="80">
        <f t="shared" ref="BC123:BK123" si="4">+BC42+BC46+BC49</f>
        <v>1126979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34184950</v>
      </c>
      <c r="C124" s="80">
        <f t="shared" ref="C124:BK124" si="5">C122</f>
        <v>27793706</v>
      </c>
      <c r="D124" s="80">
        <f t="shared" si="5"/>
        <v>36074651</v>
      </c>
      <c r="E124" s="80">
        <f t="shared" si="5"/>
        <v>37212197</v>
      </c>
      <c r="F124" s="80">
        <f t="shared" si="5"/>
        <v>42196333</v>
      </c>
      <c r="G124" s="80">
        <f t="shared" si="5"/>
        <v>42436451</v>
      </c>
      <c r="H124" s="80">
        <f t="shared" si="5"/>
        <v>44624750</v>
      </c>
      <c r="I124" s="80">
        <f t="shared" si="5"/>
        <v>38778387</v>
      </c>
      <c r="J124" s="80">
        <f t="shared" si="5"/>
        <v>38867273</v>
      </c>
      <c r="K124" s="80">
        <f t="shared" si="5"/>
        <v>39035858</v>
      </c>
      <c r="L124" s="80">
        <f t="shared" si="5"/>
        <v>41582617</v>
      </c>
      <c r="M124" s="80">
        <f t="shared" si="5"/>
        <v>41622171</v>
      </c>
      <c r="N124" s="80">
        <f t="shared" si="5"/>
        <v>47732115</v>
      </c>
      <c r="O124" s="80">
        <f t="shared" si="5"/>
        <v>47507914</v>
      </c>
      <c r="P124" s="80">
        <f t="shared" si="5"/>
        <v>50880628</v>
      </c>
      <c r="Q124" s="80">
        <f t="shared" si="5"/>
        <v>50793724</v>
      </c>
      <c r="R124" s="80">
        <f t="shared" si="5"/>
        <v>51033663</v>
      </c>
      <c r="S124" s="80">
        <f t="shared" si="5"/>
        <v>51208789</v>
      </c>
      <c r="T124" s="80">
        <f t="shared" si="5"/>
        <v>25380524</v>
      </c>
      <c r="U124" s="80">
        <f t="shared" si="5"/>
        <v>25403433</v>
      </c>
      <c r="V124" s="80">
        <f t="shared" si="5"/>
        <v>18320185</v>
      </c>
      <c r="W124" s="80">
        <f t="shared" si="5"/>
        <v>15919652</v>
      </c>
      <c r="X124" s="80">
        <f t="shared" si="5"/>
        <v>15927766.810000001</v>
      </c>
      <c r="Y124" s="80">
        <f t="shared" si="5"/>
        <v>16085754</v>
      </c>
      <c r="Z124" s="80">
        <f t="shared" si="5"/>
        <v>19062802</v>
      </c>
      <c r="AA124" s="80">
        <f t="shared" si="5"/>
        <v>19071179</v>
      </c>
      <c r="AB124" s="80">
        <f t="shared" si="5"/>
        <v>19225009.469999999</v>
      </c>
      <c r="AC124" s="80">
        <f t="shared" si="5"/>
        <v>14715194</v>
      </c>
      <c r="AD124" s="80">
        <f t="shared" si="5"/>
        <v>14846730</v>
      </c>
      <c r="AE124" s="80">
        <f t="shared" si="5"/>
        <v>17664226</v>
      </c>
      <c r="AF124" s="80">
        <f t="shared" si="5"/>
        <v>9598370.1199999992</v>
      </c>
      <c r="AG124" s="80">
        <f t="shared" si="5"/>
        <v>7954819</v>
      </c>
      <c r="AH124" s="80">
        <f t="shared" si="5"/>
        <v>11517492</v>
      </c>
      <c r="AI124" s="80">
        <f t="shared" si="5"/>
        <v>11344557</v>
      </c>
      <c r="AJ124" s="80">
        <f t="shared" si="5"/>
        <v>11598236.619999999</v>
      </c>
      <c r="AK124" s="80">
        <f t="shared" si="5"/>
        <v>12158254</v>
      </c>
      <c r="AL124" s="80">
        <f t="shared" si="5"/>
        <v>12291182</v>
      </c>
      <c r="AM124" s="80">
        <f t="shared" si="5"/>
        <v>23785040</v>
      </c>
      <c r="AN124" s="80">
        <f t="shared" si="5"/>
        <v>24305534.82</v>
      </c>
      <c r="AO124" s="80">
        <f t="shared" si="5"/>
        <v>24722674</v>
      </c>
      <c r="AP124" s="80">
        <f t="shared" si="5"/>
        <v>26633935</v>
      </c>
      <c r="AQ124" s="80">
        <f t="shared" si="5"/>
        <v>26021271</v>
      </c>
      <c r="AR124" s="80">
        <f t="shared" si="5"/>
        <v>25391563.239999998</v>
      </c>
      <c r="AS124" s="80">
        <f t="shared" si="5"/>
        <v>1418070</v>
      </c>
      <c r="AT124" s="80">
        <f t="shared" si="5"/>
        <v>1575823</v>
      </c>
      <c r="AU124" s="80">
        <f t="shared" si="5"/>
        <v>4943058</v>
      </c>
      <c r="AV124" s="80">
        <f t="shared" si="5"/>
        <v>4964303.6399999997</v>
      </c>
      <c r="AW124" s="80">
        <f t="shared" si="5"/>
        <v>6490576</v>
      </c>
      <c r="AX124" s="80">
        <f t="shared" si="5"/>
        <v>6511897</v>
      </c>
      <c r="AY124" s="80">
        <f t="shared" si="5"/>
        <v>6756125</v>
      </c>
      <c r="AZ124" s="80">
        <f t="shared" si="5"/>
        <v>6616042</v>
      </c>
      <c r="BA124" s="80">
        <f t="shared" si="5"/>
        <v>4673831</v>
      </c>
      <c r="BB124" s="80">
        <f t="shared" si="5"/>
        <v>4736615</v>
      </c>
      <c r="BC124" s="80">
        <f t="shared" si="5"/>
        <v>4766338</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62203781</v>
      </c>
      <c r="C125" s="82">
        <f t="shared" ref="C125:BK125" si="6">SUM(C123:C124)</f>
        <v>56075968</v>
      </c>
      <c r="D125" s="82">
        <f t="shared" si="6"/>
        <v>57213887</v>
      </c>
      <c r="E125" s="82">
        <f t="shared" si="6"/>
        <v>57255318</v>
      </c>
      <c r="F125" s="82">
        <f t="shared" si="6"/>
        <v>55581323</v>
      </c>
      <c r="G125" s="82">
        <f t="shared" si="6"/>
        <v>56080462</v>
      </c>
      <c r="H125" s="82">
        <f t="shared" si="6"/>
        <v>59904761</v>
      </c>
      <c r="I125" s="82">
        <f t="shared" si="6"/>
        <v>64940477</v>
      </c>
      <c r="J125" s="82">
        <f t="shared" si="6"/>
        <v>64543800</v>
      </c>
      <c r="K125" s="82">
        <f t="shared" si="6"/>
        <v>64218109</v>
      </c>
      <c r="L125" s="82">
        <f t="shared" si="6"/>
        <v>64553344</v>
      </c>
      <c r="M125" s="82">
        <f t="shared" si="6"/>
        <v>65231670</v>
      </c>
      <c r="N125" s="82">
        <f t="shared" si="6"/>
        <v>67267235</v>
      </c>
      <c r="O125" s="82">
        <f t="shared" si="6"/>
        <v>65528064</v>
      </c>
      <c r="P125" s="82">
        <f t="shared" si="6"/>
        <v>67419310</v>
      </c>
      <c r="Q125" s="82">
        <f t="shared" si="6"/>
        <v>67759771</v>
      </c>
      <c r="R125" s="82">
        <f t="shared" si="6"/>
        <v>65224477</v>
      </c>
      <c r="S125" s="82">
        <f t="shared" si="6"/>
        <v>64875673</v>
      </c>
      <c r="T125" s="82">
        <f t="shared" si="6"/>
        <v>66224123</v>
      </c>
      <c r="U125" s="82">
        <f t="shared" si="6"/>
        <v>44303378</v>
      </c>
      <c r="V125" s="82">
        <f t="shared" si="6"/>
        <v>38527721</v>
      </c>
      <c r="W125" s="82">
        <f t="shared" si="6"/>
        <v>35163405</v>
      </c>
      <c r="X125" s="82">
        <f t="shared" si="6"/>
        <v>39569525.299999997</v>
      </c>
      <c r="Y125" s="82">
        <f t="shared" si="6"/>
        <v>38066387</v>
      </c>
      <c r="Z125" s="82">
        <f t="shared" si="6"/>
        <v>39006928</v>
      </c>
      <c r="AA125" s="82">
        <f t="shared" si="6"/>
        <v>41432755</v>
      </c>
      <c r="AB125" s="82">
        <f t="shared" si="6"/>
        <v>46300285.049999997</v>
      </c>
      <c r="AC125" s="82">
        <f t="shared" si="6"/>
        <v>39010084</v>
      </c>
      <c r="AD125" s="82">
        <f t="shared" si="6"/>
        <v>44138578</v>
      </c>
      <c r="AE125" s="82">
        <f t="shared" si="6"/>
        <v>45113686</v>
      </c>
      <c r="AF125" s="82">
        <f t="shared" si="6"/>
        <v>43050337.640000001</v>
      </c>
      <c r="AG125" s="82">
        <f t="shared" si="6"/>
        <v>40232646</v>
      </c>
      <c r="AH125" s="82">
        <f t="shared" si="6"/>
        <v>41206963</v>
      </c>
      <c r="AI125" s="82">
        <f t="shared" si="6"/>
        <v>37828336</v>
      </c>
      <c r="AJ125" s="82">
        <f t="shared" si="6"/>
        <v>35008436.990000002</v>
      </c>
      <c r="AK125" s="82">
        <f t="shared" si="6"/>
        <v>32226613</v>
      </c>
      <c r="AL125" s="82">
        <f t="shared" si="6"/>
        <v>32608872</v>
      </c>
      <c r="AM125" s="82">
        <f t="shared" si="6"/>
        <v>38845891</v>
      </c>
      <c r="AN125" s="82">
        <f t="shared" si="6"/>
        <v>39766257.990000002</v>
      </c>
      <c r="AO125" s="82">
        <f t="shared" si="6"/>
        <v>39891567</v>
      </c>
      <c r="AP125" s="82">
        <f t="shared" si="6"/>
        <v>38815840</v>
      </c>
      <c r="AQ125" s="82">
        <f t="shared" si="6"/>
        <v>38496645</v>
      </c>
      <c r="AR125" s="82">
        <f t="shared" si="6"/>
        <v>37471397.989999995</v>
      </c>
      <c r="AS125" s="82">
        <f t="shared" si="6"/>
        <v>14072547</v>
      </c>
      <c r="AT125" s="82">
        <f t="shared" si="6"/>
        <v>12176690</v>
      </c>
      <c r="AU125" s="82">
        <f t="shared" si="6"/>
        <v>11813546</v>
      </c>
      <c r="AV125" s="82">
        <f t="shared" si="6"/>
        <v>12249331.669999998</v>
      </c>
      <c r="AW125" s="82">
        <f t="shared" si="6"/>
        <v>14202977</v>
      </c>
      <c r="AX125" s="82">
        <f t="shared" si="6"/>
        <v>12843048</v>
      </c>
      <c r="AY125" s="82">
        <f t="shared" si="6"/>
        <v>14917680</v>
      </c>
      <c r="AZ125" s="82">
        <f t="shared" si="6"/>
        <v>17613642</v>
      </c>
      <c r="BA125" s="82">
        <f t="shared" si="6"/>
        <v>17187041</v>
      </c>
      <c r="BB125" s="82">
        <f t="shared" si="6"/>
        <v>13538363</v>
      </c>
      <c r="BC125" s="82">
        <f t="shared" si="6"/>
        <v>5893317</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s="130" t="s">
        <v>6</v>
      </c>
      <c r="B128" s="130" t="s">
        <v>3278</v>
      </c>
      <c r="C128" s="130" t="s">
        <v>2310</v>
      </c>
      <c r="D128" s="130" t="s">
        <v>2432</v>
      </c>
      <c r="E128" s="130" t="s">
        <v>2312</v>
      </c>
      <c r="F128" s="130" t="s">
        <v>2313</v>
      </c>
      <c r="G128" s="130" t="s">
        <v>2314</v>
      </c>
      <c r="H128" s="130" t="s">
        <v>2433</v>
      </c>
      <c r="I128" s="130" t="s">
        <v>2316</v>
      </c>
      <c r="J128" s="130" t="s">
        <v>2317</v>
      </c>
      <c r="K128" s="130" t="s">
        <v>2318</v>
      </c>
      <c r="L128" s="130" t="s">
        <v>2434</v>
      </c>
      <c r="M128" s="130" t="s">
        <v>2320</v>
      </c>
      <c r="N128" s="130" t="s">
        <v>2321</v>
      </c>
      <c r="O128" s="130" t="s">
        <v>2322</v>
      </c>
      <c r="P128" s="130" t="s">
        <v>2435</v>
      </c>
      <c r="Q128" s="130" t="s">
        <v>2324</v>
      </c>
      <c r="R128" s="130" t="s">
        <v>2325</v>
      </c>
      <c r="S128" s="130" t="s">
        <v>2326</v>
      </c>
      <c r="T128" s="130" t="s">
        <v>2436</v>
      </c>
      <c r="U128" s="130" t="s">
        <v>2328</v>
      </c>
      <c r="V128" s="130" t="s">
        <v>2329</v>
      </c>
      <c r="W128" s="130" t="s">
        <v>2330</v>
      </c>
      <c r="X128" s="130" t="s">
        <v>2437</v>
      </c>
      <c r="Y128" s="130" t="s">
        <v>2332</v>
      </c>
      <c r="Z128" s="130" t="s">
        <v>2333</v>
      </c>
      <c r="AA128" s="130" t="s">
        <v>2334</v>
      </c>
      <c r="AB128" s="130" t="s">
        <v>2438</v>
      </c>
      <c r="AC128" s="130" t="s">
        <v>2336</v>
      </c>
      <c r="AD128" s="130" t="s">
        <v>2337</v>
      </c>
      <c r="AE128" s="130" t="s">
        <v>2338</v>
      </c>
      <c r="AF128" s="130" t="s">
        <v>2439</v>
      </c>
      <c r="AG128" s="130" t="s">
        <v>2340</v>
      </c>
      <c r="AH128" s="130" t="s">
        <v>2341</v>
      </c>
      <c r="AI128" s="130" t="s">
        <v>2342</v>
      </c>
      <c r="AJ128" s="130" t="s">
        <v>2440</v>
      </c>
      <c r="AK128" s="130" t="s">
        <v>2344</v>
      </c>
      <c r="AL128" s="130" t="s">
        <v>2345</v>
      </c>
      <c r="AM128" s="130" t="s">
        <v>2346</v>
      </c>
      <c r="AN128" s="130" t="s">
        <v>2441</v>
      </c>
      <c r="AO128" s="130" t="s">
        <v>2348</v>
      </c>
      <c r="AP128" s="130" t="s">
        <v>2349</v>
      </c>
      <c r="AQ128" s="130" t="s">
        <v>2350</v>
      </c>
      <c r="AR128" s="130" t="s">
        <v>2442</v>
      </c>
      <c r="AS128" s="130" t="s">
        <v>2352</v>
      </c>
      <c r="AT128" s="130" t="s">
        <v>2353</v>
      </c>
      <c r="AU128" s="130" t="s">
        <v>2354</v>
      </c>
      <c r="AV128" s="130" t="s">
        <v>2443</v>
      </c>
      <c r="AW128" s="130" t="s">
        <v>2356</v>
      </c>
      <c r="AX128" s="130" t="s">
        <v>2357</v>
      </c>
      <c r="AY128" s="130" t="s">
        <v>2358</v>
      </c>
      <c r="AZ128" s="130" t="s">
        <v>2444</v>
      </c>
      <c r="BA128" s="130" t="s">
        <v>2360</v>
      </c>
      <c r="BB128" s="130" t="s">
        <v>2361</v>
      </c>
      <c r="BC128" s="130" t="s">
        <v>2362</v>
      </c>
      <c r="BD128"/>
      <c r="BE128"/>
      <c r="BF128"/>
      <c r="BG128"/>
      <c r="BH128"/>
      <c r="BI128"/>
      <c r="BJ128"/>
      <c r="BK128"/>
      <c r="BL128"/>
      <c r="BM128"/>
      <c r="BN128"/>
      <c r="BO128"/>
      <c r="BP128"/>
      <c r="BQ128"/>
      <c r="BR128"/>
      <c r="BS128"/>
      <c r="BT128"/>
    </row>
    <row r="129" spans="1:72" x14ac:dyDescent="0.25">
      <c r="A129" s="130" t="s">
        <v>2445</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25">
      <c r="A130" s="130" t="s">
        <v>2446</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25">
      <c r="A131" s="130" t="s">
        <v>867</v>
      </c>
      <c r="B131" s="130">
        <v>35882568</v>
      </c>
      <c r="C131" s="130">
        <v>31124872</v>
      </c>
      <c r="D131" s="130">
        <v>33464235</v>
      </c>
      <c r="E131" s="130">
        <v>34784080</v>
      </c>
      <c r="F131" s="130">
        <v>33050642</v>
      </c>
      <c r="G131" s="130">
        <v>31103479</v>
      </c>
      <c r="H131" s="130">
        <v>32854465</v>
      </c>
      <c r="I131" s="130">
        <v>31837845</v>
      </c>
      <c r="J131" s="130">
        <v>32213548</v>
      </c>
      <c r="K131" s="130">
        <v>29369389</v>
      </c>
      <c r="L131" s="130">
        <v>35970641</v>
      </c>
      <c r="M131" s="130">
        <v>34173663</v>
      </c>
      <c r="N131" s="130">
        <v>34136719</v>
      </c>
      <c r="O131" s="130">
        <v>29702591</v>
      </c>
      <c r="P131" s="130">
        <v>35105227</v>
      </c>
      <c r="Q131" s="130">
        <v>35185452</v>
      </c>
      <c r="R131" s="130">
        <v>34817599</v>
      </c>
      <c r="S131" s="130">
        <v>31426879</v>
      </c>
      <c r="T131" s="130">
        <v>33549891</v>
      </c>
      <c r="U131" s="130">
        <v>35127828</v>
      </c>
      <c r="V131" s="130">
        <v>34440650</v>
      </c>
      <c r="W131" s="130">
        <v>31256743</v>
      </c>
      <c r="X131" s="130">
        <v>33333137.34</v>
      </c>
      <c r="Y131" s="130">
        <v>32602017</v>
      </c>
      <c r="Z131" s="130">
        <v>30641826</v>
      </c>
      <c r="AA131" s="130">
        <v>28605832</v>
      </c>
      <c r="AB131" s="130">
        <v>32772482.98</v>
      </c>
      <c r="AC131" s="130">
        <v>30423256</v>
      </c>
      <c r="AD131" s="130">
        <v>30258421</v>
      </c>
      <c r="AE131" s="130">
        <v>27948196</v>
      </c>
      <c r="AF131" s="130">
        <v>30788081.23</v>
      </c>
      <c r="AG131" s="130">
        <v>29464194</v>
      </c>
      <c r="AH131" s="130">
        <v>28119052</v>
      </c>
      <c r="AI131" s="130">
        <v>24441267</v>
      </c>
      <c r="AJ131" s="130">
        <v>26308764.359999999</v>
      </c>
      <c r="AK131" s="130">
        <v>28326939</v>
      </c>
      <c r="AL131" s="130">
        <v>26757500</v>
      </c>
      <c r="AM131" s="130">
        <v>25304419</v>
      </c>
      <c r="AN131" s="130">
        <v>25999662.75</v>
      </c>
      <c r="AO131" s="130">
        <v>25105270</v>
      </c>
      <c r="AP131" s="130">
        <v>24859742</v>
      </c>
      <c r="AQ131" s="130">
        <v>22705703</v>
      </c>
      <c r="AR131" s="130">
        <v>20648575.43</v>
      </c>
      <c r="AS131" s="130">
        <v>17437548</v>
      </c>
      <c r="AT131" s="130">
        <v>17092383</v>
      </c>
      <c r="AU131" s="130">
        <v>16328895</v>
      </c>
      <c r="AV131" s="130">
        <v>17201733.489999998</v>
      </c>
      <c r="AW131" s="130">
        <v>16931346</v>
      </c>
      <c r="AX131" s="130">
        <v>17195046</v>
      </c>
      <c r="AY131" s="130">
        <v>17666368</v>
      </c>
      <c r="AZ131" s="130">
        <v>18409527</v>
      </c>
      <c r="BA131" s="130">
        <v>18430737</v>
      </c>
      <c r="BB131" s="130">
        <v>16792267</v>
      </c>
      <c r="BC131" s="130">
        <v>15415593</v>
      </c>
      <c r="BD131"/>
      <c r="BE131"/>
      <c r="BF131"/>
      <c r="BG131"/>
      <c r="BH131"/>
      <c r="BI131"/>
      <c r="BJ131"/>
      <c r="BK131"/>
      <c r="BL131"/>
      <c r="BM131"/>
      <c r="BN131"/>
      <c r="BO131"/>
      <c r="BP131"/>
      <c r="BQ131"/>
      <c r="BR131"/>
      <c r="BS131"/>
      <c r="BT131"/>
    </row>
    <row r="132" spans="1:72" x14ac:dyDescent="0.25">
      <c r="A132" s="130" t="s">
        <v>2617</v>
      </c>
      <c r="B132" s="130">
        <v>35882568</v>
      </c>
      <c r="C132" s="130">
        <v>31124872</v>
      </c>
      <c r="D132" s="130">
        <v>33464235</v>
      </c>
      <c r="E132" s="130">
        <v>34784080</v>
      </c>
      <c r="F132" s="130">
        <v>33050642</v>
      </c>
      <c r="G132" s="130">
        <v>31103479</v>
      </c>
      <c r="H132" s="130">
        <v>32854465</v>
      </c>
      <c r="I132" s="130">
        <v>31837845</v>
      </c>
      <c r="J132" s="130">
        <v>32213548</v>
      </c>
      <c r="K132" s="130">
        <v>29369389</v>
      </c>
      <c r="L132" s="130">
        <v>35970641</v>
      </c>
      <c r="M132" s="130">
        <v>34173663</v>
      </c>
      <c r="N132" s="130">
        <v>34136719</v>
      </c>
      <c r="O132" s="130">
        <v>29702591</v>
      </c>
      <c r="P132" s="130">
        <v>35105227</v>
      </c>
      <c r="Q132" s="130">
        <v>35185452</v>
      </c>
      <c r="R132" s="130">
        <v>34817599</v>
      </c>
      <c r="S132" s="130">
        <v>31426879</v>
      </c>
      <c r="T132" s="130">
        <v>33549891</v>
      </c>
      <c r="U132" s="130">
        <v>35127828</v>
      </c>
      <c r="V132" s="130">
        <v>34440650</v>
      </c>
      <c r="W132" s="130">
        <v>31256743</v>
      </c>
      <c r="X132" s="130">
        <v>33333137.34</v>
      </c>
      <c r="Y132" s="130">
        <v>32602017</v>
      </c>
      <c r="Z132" s="130">
        <v>30641826</v>
      </c>
      <c r="AA132" s="130">
        <v>28605832</v>
      </c>
      <c r="AB132" s="130">
        <v>32772482.98</v>
      </c>
      <c r="AC132" s="130">
        <v>30423256</v>
      </c>
      <c r="AD132" s="130">
        <v>30258421</v>
      </c>
      <c r="AE132" s="130">
        <v>27948196</v>
      </c>
      <c r="AF132" s="130">
        <v>30788081.23</v>
      </c>
      <c r="AG132" s="130">
        <v>29464194</v>
      </c>
      <c r="AH132" s="130">
        <v>28119052</v>
      </c>
      <c r="AI132" s="130">
        <v>24441267</v>
      </c>
      <c r="AJ132" s="130">
        <v>26308764.359999999</v>
      </c>
      <c r="AK132" s="130">
        <v>28326939</v>
      </c>
      <c r="AL132" s="130">
        <v>26757500</v>
      </c>
      <c r="AM132" s="130">
        <v>25304419</v>
      </c>
      <c r="AN132" s="130">
        <v>25999662.75</v>
      </c>
      <c r="AO132" s="130">
        <v>25105270</v>
      </c>
      <c r="AP132" s="130">
        <v>24859742</v>
      </c>
      <c r="AQ132" s="130">
        <v>22705703</v>
      </c>
      <c r="AR132" s="130">
        <v>20648575.43</v>
      </c>
      <c r="AS132" s="130">
        <v>17437548</v>
      </c>
      <c r="AT132" s="130">
        <v>17092383</v>
      </c>
      <c r="AU132" s="130">
        <v>16328895</v>
      </c>
      <c r="AV132" s="130">
        <v>17201733.489999998</v>
      </c>
      <c r="AW132" s="130">
        <v>16931346</v>
      </c>
      <c r="AX132" s="130">
        <v>17195046</v>
      </c>
      <c r="AY132" s="130">
        <v>17666368</v>
      </c>
      <c r="AZ132" s="130">
        <v>18409527</v>
      </c>
      <c r="BA132" s="130">
        <v>18430737</v>
      </c>
      <c r="BB132" s="130">
        <v>16792267</v>
      </c>
      <c r="BC132" s="130">
        <v>15415593</v>
      </c>
      <c r="BD132"/>
      <c r="BE132"/>
      <c r="BF132"/>
      <c r="BG132"/>
      <c r="BH132"/>
      <c r="BI132"/>
      <c r="BJ132"/>
      <c r="BK132"/>
      <c r="BL132"/>
      <c r="BM132"/>
      <c r="BN132"/>
      <c r="BO132"/>
      <c r="BP132"/>
      <c r="BQ132"/>
      <c r="BR132"/>
      <c r="BS132"/>
      <c r="BT132"/>
    </row>
    <row r="133" spans="1:72" x14ac:dyDescent="0.25">
      <c r="A133" s="130" t="s">
        <v>868</v>
      </c>
      <c r="B133" s="130">
        <v>9887</v>
      </c>
      <c r="C133" s="130">
        <v>9738</v>
      </c>
      <c r="D133" s="130">
        <v>27685</v>
      </c>
      <c r="E133" s="130">
        <v>15037</v>
      </c>
      <c r="F133" s="130">
        <v>17510</v>
      </c>
      <c r="G133" s="130">
        <v>25405</v>
      </c>
      <c r="H133" s="130">
        <v>-506992</v>
      </c>
      <c r="I133" s="130">
        <v>274011</v>
      </c>
      <c r="J133" s="130">
        <v>280949</v>
      </c>
      <c r="K133" s="130">
        <v>275780</v>
      </c>
      <c r="L133" s="130">
        <v>284206</v>
      </c>
      <c r="M133" s="130">
        <v>267837</v>
      </c>
      <c r="N133" s="130">
        <v>269417</v>
      </c>
      <c r="O133" s="130">
        <v>239830</v>
      </c>
      <c r="P133" s="130">
        <v>1068200</v>
      </c>
      <c r="Q133" s="130">
        <v>17</v>
      </c>
      <c r="R133" s="130">
        <v>16236</v>
      </c>
      <c r="S133" s="130">
        <v>0</v>
      </c>
      <c r="T133" s="130">
        <v>2581.75</v>
      </c>
      <c r="U133" s="130">
        <v>0</v>
      </c>
      <c r="V133" s="130">
        <v>0</v>
      </c>
      <c r="W133" s="130">
        <v>0</v>
      </c>
      <c r="X133" s="130">
        <v>14687.67</v>
      </c>
      <c r="Y133" s="130">
        <v>575</v>
      </c>
      <c r="Z133" s="130">
        <v>31582</v>
      </c>
      <c r="AA133" s="130">
        <v>23634</v>
      </c>
      <c r="AB133" s="130">
        <v>19305.97</v>
      </c>
      <c r="AC133" s="130">
        <v>32938</v>
      </c>
      <c r="AD133" s="130">
        <v>62538</v>
      </c>
      <c r="AE133" s="130">
        <v>44269</v>
      </c>
      <c r="AF133" s="130">
        <v>11035.71</v>
      </c>
      <c r="AG133" s="130">
        <v>2993</v>
      </c>
      <c r="AH133" s="130">
        <v>5672</v>
      </c>
      <c r="AI133" s="130">
        <v>908</v>
      </c>
      <c r="AJ133" s="130">
        <v>6289.39</v>
      </c>
      <c r="AK133" s="130">
        <v>2677</v>
      </c>
      <c r="AL133" s="130">
        <v>1994</v>
      </c>
      <c r="AM133" s="130">
        <v>908</v>
      </c>
      <c r="AN133" s="130">
        <v>2951.2</v>
      </c>
      <c r="AO133" s="130">
        <v>3744</v>
      </c>
      <c r="AP133" s="130">
        <v>2111</v>
      </c>
      <c r="AQ133" s="130">
        <v>1836</v>
      </c>
      <c r="AR133" s="130">
        <v>2742.01</v>
      </c>
      <c r="AS133" s="130">
        <v>1253</v>
      </c>
      <c r="AT133" s="130">
        <v>1332</v>
      </c>
      <c r="AU133" s="130">
        <v>483</v>
      </c>
      <c r="AV133" s="130">
        <v>752.55</v>
      </c>
      <c r="AW133" s="130">
        <v>300</v>
      </c>
      <c r="AX133" s="130">
        <v>918</v>
      </c>
      <c r="AY133" s="130">
        <v>5028</v>
      </c>
      <c r="AZ133" s="130">
        <v>8845</v>
      </c>
      <c r="BA133" s="130">
        <v>271</v>
      </c>
      <c r="BB133" s="130">
        <v>4147</v>
      </c>
      <c r="BC133" s="130">
        <v>77</v>
      </c>
      <c r="BD133"/>
      <c r="BE133"/>
      <c r="BF133"/>
      <c r="BG133"/>
      <c r="BH133"/>
      <c r="BI133"/>
      <c r="BJ133"/>
      <c r="BK133"/>
      <c r="BL133"/>
      <c r="BM133"/>
      <c r="BN133"/>
      <c r="BO133"/>
      <c r="BP133"/>
      <c r="BQ133"/>
      <c r="BR133"/>
      <c r="BS133"/>
      <c r="BT133"/>
    </row>
    <row r="134" spans="1:72" x14ac:dyDescent="0.25">
      <c r="A134" s="130" t="s">
        <v>869</v>
      </c>
      <c r="B134" s="130">
        <v>9511</v>
      </c>
      <c r="C134" s="130">
        <v>9738</v>
      </c>
      <c r="D134" s="130">
        <v>27685</v>
      </c>
      <c r="E134" s="130">
        <v>15008</v>
      </c>
      <c r="F134" s="130">
        <v>17510</v>
      </c>
      <c r="G134" s="130">
        <v>25405</v>
      </c>
      <c r="H134" s="130">
        <v>-506992</v>
      </c>
      <c r="I134" s="130">
        <v>273983</v>
      </c>
      <c r="J134" s="130">
        <v>280949</v>
      </c>
      <c r="K134" s="130">
        <v>275780</v>
      </c>
      <c r="L134" s="130">
        <v>284206</v>
      </c>
      <c r="M134" s="130">
        <v>267791</v>
      </c>
      <c r="N134" s="130">
        <v>262667</v>
      </c>
      <c r="O134" s="130">
        <v>239826</v>
      </c>
      <c r="P134" s="130">
        <v>263261.25</v>
      </c>
      <c r="Q134" s="130">
        <v>0</v>
      </c>
      <c r="R134" s="130">
        <v>0</v>
      </c>
      <c r="S134" s="130">
        <v>0</v>
      </c>
      <c r="T134" s="130">
        <v>0</v>
      </c>
      <c r="U134" s="130">
        <v>0</v>
      </c>
      <c r="V134" s="130">
        <v>0</v>
      </c>
      <c r="W134" s="130">
        <v>0</v>
      </c>
      <c r="X134" s="130">
        <v>14687.87</v>
      </c>
      <c r="Y134" s="130">
        <v>575</v>
      </c>
      <c r="Z134" s="130">
        <v>31582</v>
      </c>
      <c r="AA134" s="130">
        <v>23626</v>
      </c>
      <c r="AB134" s="130">
        <v>19239.97</v>
      </c>
      <c r="AC134" s="130">
        <v>32938</v>
      </c>
      <c r="AD134" s="130">
        <v>62538</v>
      </c>
      <c r="AE134" s="130">
        <v>44269</v>
      </c>
      <c r="AF134" s="130">
        <v>5131.71</v>
      </c>
      <c r="AG134" s="130">
        <v>2993</v>
      </c>
      <c r="AH134" s="130">
        <v>5672</v>
      </c>
      <c r="AI134" s="130">
        <v>908</v>
      </c>
      <c r="AJ134" s="130">
        <v>6289.39</v>
      </c>
      <c r="AK134" s="130">
        <v>2605</v>
      </c>
      <c r="AL134" s="130">
        <v>1994</v>
      </c>
      <c r="AM134" s="130">
        <v>908</v>
      </c>
      <c r="AN134" s="130">
        <v>2899.44</v>
      </c>
      <c r="AO134" s="130">
        <v>2967</v>
      </c>
      <c r="AP134" s="130">
        <v>2111</v>
      </c>
      <c r="AQ134" s="130">
        <v>1836</v>
      </c>
      <c r="AR134" s="130">
        <v>2607.48</v>
      </c>
      <c r="AS134" s="130">
        <v>1036</v>
      </c>
      <c r="AT134" s="130">
        <v>1332</v>
      </c>
      <c r="AU134" s="130">
        <v>483</v>
      </c>
      <c r="AV134" s="130">
        <v>752.55</v>
      </c>
      <c r="AW134" s="130">
        <v>80</v>
      </c>
      <c r="AX134" s="130">
        <v>873</v>
      </c>
      <c r="AY134" s="130">
        <v>5028</v>
      </c>
      <c r="AZ134" s="130">
        <v>8845</v>
      </c>
      <c r="BA134" s="130">
        <v>271</v>
      </c>
      <c r="BB134" s="130">
        <v>4147</v>
      </c>
      <c r="BC134" s="130">
        <v>77</v>
      </c>
      <c r="BD134"/>
      <c r="BE134"/>
      <c r="BF134"/>
      <c r="BG134"/>
      <c r="BH134"/>
      <c r="BI134"/>
      <c r="BJ134"/>
      <c r="BK134"/>
      <c r="BL134"/>
      <c r="BM134"/>
      <c r="BN134"/>
      <c r="BO134"/>
      <c r="BP134"/>
      <c r="BQ134"/>
      <c r="BR134"/>
      <c r="BS134"/>
      <c r="BT134"/>
    </row>
    <row r="135" spans="1:72" x14ac:dyDescent="0.25">
      <c r="A135" s="130" t="s">
        <v>2448</v>
      </c>
      <c r="B135" s="130">
        <v>376</v>
      </c>
      <c r="C135" s="130">
        <v>0</v>
      </c>
      <c r="D135" s="130">
        <v>0</v>
      </c>
      <c r="E135" s="130">
        <v>29</v>
      </c>
      <c r="F135" s="130">
        <v>0</v>
      </c>
      <c r="G135" s="130">
        <v>0</v>
      </c>
      <c r="H135" s="130">
        <v>0</v>
      </c>
      <c r="I135" s="130">
        <v>28</v>
      </c>
      <c r="J135" s="130">
        <v>0</v>
      </c>
      <c r="K135" s="130">
        <v>0</v>
      </c>
      <c r="L135" s="130">
        <v>0</v>
      </c>
      <c r="M135" s="130">
        <v>46</v>
      </c>
      <c r="N135" s="130">
        <v>6750</v>
      </c>
      <c r="O135" s="130">
        <v>4</v>
      </c>
      <c r="P135" s="130">
        <v>15155</v>
      </c>
      <c r="Q135" s="130">
        <v>17</v>
      </c>
      <c r="R135" s="130">
        <v>16236</v>
      </c>
      <c r="S135" s="130">
        <v>0</v>
      </c>
      <c r="T135" s="130">
        <v>2581.75</v>
      </c>
      <c r="U135" s="130">
        <v>0</v>
      </c>
      <c r="V135" s="130">
        <v>0</v>
      </c>
      <c r="W135" s="130">
        <v>0</v>
      </c>
      <c r="X135" s="130">
        <v>-0.2</v>
      </c>
      <c r="Y135" s="130">
        <v>2.67</v>
      </c>
      <c r="Z135" s="130">
        <v>0</v>
      </c>
      <c r="AA135" s="130">
        <v>8</v>
      </c>
      <c r="AB135" s="130">
        <v>16.5</v>
      </c>
      <c r="AC135" s="130">
        <v>0</v>
      </c>
      <c r="AD135" s="130">
        <v>0</v>
      </c>
      <c r="AE135" s="130">
        <v>0</v>
      </c>
      <c r="AF135" s="130">
        <v>1476</v>
      </c>
      <c r="AG135" s="130">
        <v>0</v>
      </c>
      <c r="AH135" s="130">
        <v>0</v>
      </c>
      <c r="AI135" s="130">
        <v>0</v>
      </c>
      <c r="AJ135" s="130">
        <v>0</v>
      </c>
      <c r="AK135" s="130">
        <v>72</v>
      </c>
      <c r="AL135" s="130">
        <v>0</v>
      </c>
      <c r="AM135" s="130">
        <v>0</v>
      </c>
      <c r="AN135" s="130">
        <v>51.76</v>
      </c>
      <c r="AO135" s="130">
        <v>777</v>
      </c>
      <c r="AP135" s="130">
        <v>0</v>
      </c>
      <c r="AQ135" s="130">
        <v>0</v>
      </c>
      <c r="AR135" s="130">
        <v>134.53</v>
      </c>
      <c r="AS135" s="130">
        <v>217</v>
      </c>
      <c r="AT135" s="130">
        <v>0</v>
      </c>
      <c r="AU135" s="130">
        <v>0</v>
      </c>
      <c r="AV135" s="130">
        <v>0</v>
      </c>
      <c r="AW135" s="130">
        <v>220</v>
      </c>
      <c r="AX135" s="130">
        <v>45</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25">
      <c r="A136" s="130" t="s">
        <v>786</v>
      </c>
      <c r="B136" s="130">
        <v>175895</v>
      </c>
      <c r="C136" s="130">
        <v>191894</v>
      </c>
      <c r="D136" s="130">
        <v>301057</v>
      </c>
      <c r="E136" s="130">
        <v>616056</v>
      </c>
      <c r="F136" s="130">
        <v>575805</v>
      </c>
      <c r="G136" s="130">
        <v>160105</v>
      </c>
      <c r="H136" s="130">
        <v>900286</v>
      </c>
      <c r="I136" s="130">
        <v>265961</v>
      </c>
      <c r="J136" s="130">
        <v>385621</v>
      </c>
      <c r="K136" s="130">
        <v>298057</v>
      </c>
      <c r="L136" s="130">
        <v>280419</v>
      </c>
      <c r="M136" s="130">
        <v>182410</v>
      </c>
      <c r="N136" s="130">
        <v>348512</v>
      </c>
      <c r="O136" s="130">
        <v>163631</v>
      </c>
      <c r="P136" s="130">
        <v>-374764</v>
      </c>
      <c r="Q136" s="130">
        <v>587418</v>
      </c>
      <c r="R136" s="130">
        <v>402236</v>
      </c>
      <c r="S136" s="130">
        <v>483939</v>
      </c>
      <c r="T136" s="130">
        <v>366962</v>
      </c>
      <c r="U136" s="130">
        <v>136844</v>
      </c>
      <c r="V136" s="130">
        <v>332512</v>
      </c>
      <c r="W136" s="130">
        <v>279078</v>
      </c>
      <c r="X136" s="130">
        <v>84707.199999999997</v>
      </c>
      <c r="Y136" s="130">
        <v>246273</v>
      </c>
      <c r="Z136" s="130">
        <v>168453</v>
      </c>
      <c r="AA136" s="130">
        <v>167278</v>
      </c>
      <c r="AB136" s="130">
        <v>397825.68</v>
      </c>
      <c r="AC136" s="130">
        <v>168256</v>
      </c>
      <c r="AD136" s="130">
        <v>156563</v>
      </c>
      <c r="AE136" s="130">
        <v>163059</v>
      </c>
      <c r="AF136" s="130">
        <v>642056.11</v>
      </c>
      <c r="AG136" s="130">
        <v>165196</v>
      </c>
      <c r="AH136" s="130">
        <v>145274</v>
      </c>
      <c r="AI136" s="130">
        <v>439791</v>
      </c>
      <c r="AJ136" s="130">
        <v>112521.21</v>
      </c>
      <c r="AK136" s="130">
        <v>122193</v>
      </c>
      <c r="AL136" s="130">
        <v>97655</v>
      </c>
      <c r="AM136" s="130">
        <v>140462</v>
      </c>
      <c r="AN136" s="130">
        <v>178767.13</v>
      </c>
      <c r="AO136" s="130">
        <v>160949</v>
      </c>
      <c r="AP136" s="130">
        <v>145727</v>
      </c>
      <c r="AQ136" s="130">
        <v>117706</v>
      </c>
      <c r="AR136" s="130">
        <v>55368.36</v>
      </c>
      <c r="AS136" s="130">
        <v>139529</v>
      </c>
      <c r="AT136" s="130">
        <v>116849</v>
      </c>
      <c r="AU136" s="130">
        <v>177782</v>
      </c>
      <c r="AV136" s="130">
        <v>98337.38</v>
      </c>
      <c r="AW136" s="130">
        <v>78449</v>
      </c>
      <c r="AX136" s="130">
        <v>76882</v>
      </c>
      <c r="AY136" s="130">
        <v>90572</v>
      </c>
      <c r="AZ136" s="130">
        <v>92225</v>
      </c>
      <c r="BA136" s="130">
        <v>77209</v>
      </c>
      <c r="BB136" s="130">
        <v>76122</v>
      </c>
      <c r="BC136" s="130">
        <v>128049</v>
      </c>
      <c r="BD136"/>
      <c r="BE136"/>
      <c r="BF136"/>
      <c r="BG136"/>
      <c r="BH136"/>
      <c r="BI136"/>
      <c r="BJ136"/>
      <c r="BK136"/>
      <c r="BL136"/>
      <c r="BM136"/>
      <c r="BN136"/>
      <c r="BO136"/>
      <c r="BP136"/>
      <c r="BQ136"/>
      <c r="BR136"/>
      <c r="BS136"/>
      <c r="BT136"/>
    </row>
    <row r="137" spans="1:72" x14ac:dyDescent="0.25">
      <c r="A137" s="130" t="s">
        <v>870</v>
      </c>
      <c r="B137" s="130">
        <v>36068350</v>
      </c>
      <c r="C137" s="130">
        <v>31326504</v>
      </c>
      <c r="D137" s="130">
        <v>33792977</v>
      </c>
      <c r="E137" s="130">
        <v>35415173</v>
      </c>
      <c r="F137" s="130">
        <v>33643957</v>
      </c>
      <c r="G137" s="130">
        <v>31288989</v>
      </c>
      <c r="H137" s="130">
        <v>33247759</v>
      </c>
      <c r="I137" s="130">
        <v>32377817</v>
      </c>
      <c r="J137" s="130">
        <v>32880118</v>
      </c>
      <c r="K137" s="130">
        <v>29943226</v>
      </c>
      <c r="L137" s="130">
        <v>36535266</v>
      </c>
      <c r="M137" s="130">
        <v>34623910</v>
      </c>
      <c r="N137" s="130">
        <v>34754648</v>
      </c>
      <c r="O137" s="130">
        <v>30106052</v>
      </c>
      <c r="P137" s="130">
        <v>35798663</v>
      </c>
      <c r="Q137" s="130">
        <v>35772887</v>
      </c>
      <c r="R137" s="130">
        <v>35236071</v>
      </c>
      <c r="S137" s="130">
        <v>31910818</v>
      </c>
      <c r="T137" s="130">
        <v>33927180</v>
      </c>
      <c r="U137" s="130">
        <v>35264672</v>
      </c>
      <c r="V137" s="130">
        <v>34773162</v>
      </c>
      <c r="W137" s="130">
        <v>31535821</v>
      </c>
      <c r="X137" s="130">
        <v>33432532.210000001</v>
      </c>
      <c r="Y137" s="130">
        <v>32848865</v>
      </c>
      <c r="Z137" s="130">
        <v>30841861</v>
      </c>
      <c r="AA137" s="130">
        <v>28796744</v>
      </c>
      <c r="AB137" s="130">
        <v>33189614.629999999</v>
      </c>
      <c r="AC137" s="130">
        <v>30624450</v>
      </c>
      <c r="AD137" s="130">
        <v>30477522</v>
      </c>
      <c r="AE137" s="130">
        <v>28155524</v>
      </c>
      <c r="AF137" s="130">
        <v>31441173.039999999</v>
      </c>
      <c r="AG137" s="130">
        <v>29632383</v>
      </c>
      <c r="AH137" s="130">
        <v>28269998</v>
      </c>
      <c r="AI137" s="130">
        <v>24881966</v>
      </c>
      <c r="AJ137" s="130">
        <v>26427574.969999999</v>
      </c>
      <c r="AK137" s="130">
        <v>28451809</v>
      </c>
      <c r="AL137" s="130">
        <v>26857149</v>
      </c>
      <c r="AM137" s="130">
        <v>25445789</v>
      </c>
      <c r="AN137" s="130">
        <v>26181381.07</v>
      </c>
      <c r="AO137" s="130">
        <v>25269963</v>
      </c>
      <c r="AP137" s="130">
        <v>25007580</v>
      </c>
      <c r="AQ137" s="130">
        <v>22825245</v>
      </c>
      <c r="AR137" s="130">
        <v>20706685.800000001</v>
      </c>
      <c r="AS137" s="130">
        <v>17578330</v>
      </c>
      <c r="AT137" s="130">
        <v>17210564</v>
      </c>
      <c r="AU137" s="130">
        <v>16507160</v>
      </c>
      <c r="AV137" s="130">
        <v>17300823.420000002</v>
      </c>
      <c r="AW137" s="130">
        <v>17010095</v>
      </c>
      <c r="AX137" s="130">
        <v>17272846</v>
      </c>
      <c r="AY137" s="130">
        <v>17761968</v>
      </c>
      <c r="AZ137" s="130">
        <v>18510597</v>
      </c>
      <c r="BA137" s="130">
        <v>18508217</v>
      </c>
      <c r="BB137" s="130">
        <v>16872536</v>
      </c>
      <c r="BC137" s="130">
        <v>15543719</v>
      </c>
      <c r="BD137"/>
      <c r="BE137"/>
      <c r="BF137"/>
      <c r="BG137"/>
      <c r="BH137"/>
      <c r="BI137"/>
      <c r="BJ137"/>
      <c r="BK137"/>
      <c r="BL137"/>
      <c r="BM137"/>
      <c r="BN137"/>
      <c r="BO137"/>
      <c r="BP137"/>
      <c r="BQ137"/>
      <c r="BR137"/>
      <c r="BS137"/>
      <c r="BT137"/>
    </row>
    <row r="138" spans="1:72" x14ac:dyDescent="0.25">
      <c r="A138" s="130" t="s">
        <v>2449</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c r="BE138"/>
      <c r="BF138"/>
      <c r="BG138"/>
      <c r="BH138"/>
      <c r="BI138"/>
      <c r="BJ138"/>
      <c r="BK138"/>
      <c r="BL138"/>
      <c r="BM138"/>
      <c r="BN138"/>
      <c r="BO138"/>
      <c r="BP138"/>
      <c r="BQ138"/>
      <c r="BR138"/>
      <c r="BS138"/>
      <c r="BT138"/>
    </row>
    <row r="139" spans="1:72" x14ac:dyDescent="0.25">
      <c r="A139" s="130" t="s">
        <v>871</v>
      </c>
      <c r="B139" s="130">
        <v>29077543</v>
      </c>
      <c r="C139" s="130">
        <v>25617482</v>
      </c>
      <c r="D139" s="130">
        <v>27441291</v>
      </c>
      <c r="E139" s="130">
        <v>28456826</v>
      </c>
      <c r="F139" s="130">
        <v>27023604</v>
      </c>
      <c r="G139" s="130">
        <v>26063092</v>
      </c>
      <c r="H139" s="130">
        <v>27566658</v>
      </c>
      <c r="I139" s="130">
        <v>26761324</v>
      </c>
      <c r="J139" s="130">
        <v>26849330</v>
      </c>
      <c r="K139" s="130">
        <v>24987836</v>
      </c>
      <c r="L139" s="130">
        <v>30546731</v>
      </c>
      <c r="M139" s="130">
        <v>28795243</v>
      </c>
      <c r="N139" s="130">
        <v>29428164</v>
      </c>
      <c r="O139" s="130">
        <v>26342854</v>
      </c>
      <c r="P139" s="130">
        <v>30621060</v>
      </c>
      <c r="Q139" s="130">
        <v>30527512</v>
      </c>
      <c r="R139" s="130">
        <v>30148629</v>
      </c>
      <c r="S139" s="130">
        <v>27097352</v>
      </c>
      <c r="T139" s="130">
        <v>28836831</v>
      </c>
      <c r="U139" s="130">
        <v>30190351</v>
      </c>
      <c r="V139" s="130">
        <v>29012439</v>
      </c>
      <c r="W139" s="130">
        <v>26408597</v>
      </c>
      <c r="X139" s="130">
        <v>28603451.829999998</v>
      </c>
      <c r="Y139" s="130">
        <v>26968265</v>
      </c>
      <c r="Z139" s="130">
        <v>25449689</v>
      </c>
      <c r="AA139" s="130">
        <v>24660435</v>
      </c>
      <c r="AB139" s="130">
        <v>28220778.43</v>
      </c>
      <c r="AC139" s="130">
        <v>25176960</v>
      </c>
      <c r="AD139" s="130">
        <v>25373318</v>
      </c>
      <c r="AE139" s="130">
        <v>23790573</v>
      </c>
      <c r="AF139" s="130">
        <v>26812065.27</v>
      </c>
      <c r="AG139" s="130">
        <v>25379216</v>
      </c>
      <c r="AH139" s="130">
        <v>24622655</v>
      </c>
      <c r="AI139" s="130">
        <v>21776455</v>
      </c>
      <c r="AJ139" s="130">
        <v>23248666.09</v>
      </c>
      <c r="AK139" s="130">
        <v>23883497</v>
      </c>
      <c r="AL139" s="130">
        <v>22244385</v>
      </c>
      <c r="AM139" s="130">
        <v>20958977</v>
      </c>
      <c r="AN139" s="130">
        <v>21655918.649999999</v>
      </c>
      <c r="AO139" s="130">
        <v>20760776</v>
      </c>
      <c r="AP139" s="130">
        <v>20533649</v>
      </c>
      <c r="AQ139" s="130">
        <v>19351052</v>
      </c>
      <c r="AR139" s="130">
        <v>18209000.879999999</v>
      </c>
      <c r="AS139" s="130">
        <v>15254052</v>
      </c>
      <c r="AT139" s="130">
        <v>14423900</v>
      </c>
      <c r="AU139" s="130">
        <v>14089490</v>
      </c>
      <c r="AV139" s="130">
        <v>14421832.26</v>
      </c>
      <c r="AW139" s="130">
        <v>14181849</v>
      </c>
      <c r="AX139" s="130">
        <v>14417243</v>
      </c>
      <c r="AY139" s="130">
        <v>15529575</v>
      </c>
      <c r="AZ139" s="130">
        <v>16272126</v>
      </c>
      <c r="BA139" s="130">
        <v>15663138</v>
      </c>
      <c r="BB139" s="130">
        <v>14551891</v>
      </c>
      <c r="BC139" s="130">
        <v>13803653</v>
      </c>
      <c r="BD139"/>
      <c r="BE139"/>
      <c r="BF139"/>
      <c r="BG139"/>
      <c r="BH139"/>
      <c r="BI139"/>
      <c r="BJ139"/>
      <c r="BK139"/>
      <c r="BL139"/>
      <c r="BM139"/>
      <c r="BN139"/>
      <c r="BO139"/>
      <c r="BP139"/>
      <c r="BQ139"/>
      <c r="BR139"/>
      <c r="BS139"/>
      <c r="BT139"/>
    </row>
    <row r="140" spans="1:72" x14ac:dyDescent="0.25">
      <c r="A140" s="130" t="s">
        <v>2619</v>
      </c>
      <c r="B140" s="130">
        <v>29077543</v>
      </c>
      <c r="C140" s="130">
        <v>25617482</v>
      </c>
      <c r="D140" s="130">
        <v>27441291</v>
      </c>
      <c r="E140" s="130">
        <v>28456826</v>
      </c>
      <c r="F140" s="130">
        <v>27023604</v>
      </c>
      <c r="G140" s="130">
        <v>26063092</v>
      </c>
      <c r="H140" s="130">
        <v>27566658</v>
      </c>
      <c r="I140" s="130">
        <v>26761324</v>
      </c>
      <c r="J140" s="130">
        <v>26849330</v>
      </c>
      <c r="K140" s="130">
        <v>24987836</v>
      </c>
      <c r="L140" s="130">
        <v>30546731</v>
      </c>
      <c r="M140" s="130">
        <v>28795243</v>
      </c>
      <c r="N140" s="130">
        <v>29428164</v>
      </c>
      <c r="O140" s="130">
        <v>26342854</v>
      </c>
      <c r="P140" s="130">
        <v>30621060</v>
      </c>
      <c r="Q140" s="130">
        <v>30527512</v>
      </c>
      <c r="R140" s="130">
        <v>30148629</v>
      </c>
      <c r="S140" s="130">
        <v>27097352</v>
      </c>
      <c r="T140" s="130">
        <v>28836831</v>
      </c>
      <c r="U140" s="130">
        <v>30190351</v>
      </c>
      <c r="V140" s="130">
        <v>29012439</v>
      </c>
      <c r="W140" s="130">
        <v>26408597</v>
      </c>
      <c r="X140" s="130">
        <v>28603451.829999998</v>
      </c>
      <c r="Y140" s="130">
        <v>26968265</v>
      </c>
      <c r="Z140" s="130">
        <v>25449689</v>
      </c>
      <c r="AA140" s="130">
        <v>24660435</v>
      </c>
      <c r="AB140" s="130">
        <v>28220778.43</v>
      </c>
      <c r="AC140" s="130">
        <v>25176960</v>
      </c>
      <c r="AD140" s="130">
        <v>25373318</v>
      </c>
      <c r="AE140" s="130">
        <v>23790573</v>
      </c>
      <c r="AF140" s="130">
        <v>26812065.27</v>
      </c>
      <c r="AG140" s="130">
        <v>25379216</v>
      </c>
      <c r="AH140" s="130">
        <v>24622655</v>
      </c>
      <c r="AI140" s="130">
        <v>21776455</v>
      </c>
      <c r="AJ140" s="130">
        <v>23248666.09</v>
      </c>
      <c r="AK140" s="130">
        <v>23883497</v>
      </c>
      <c r="AL140" s="130">
        <v>22244385</v>
      </c>
      <c r="AM140" s="130">
        <v>20958977</v>
      </c>
      <c r="AN140" s="130">
        <v>21655918.649999999</v>
      </c>
      <c r="AO140" s="130">
        <v>20760776</v>
      </c>
      <c r="AP140" s="130">
        <v>20533649</v>
      </c>
      <c r="AQ140" s="130">
        <v>19351052</v>
      </c>
      <c r="AR140" s="130">
        <v>18209000.879999999</v>
      </c>
      <c r="AS140" s="130">
        <v>15254052</v>
      </c>
      <c r="AT140" s="130">
        <v>14423900</v>
      </c>
      <c r="AU140" s="130">
        <v>14089490</v>
      </c>
      <c r="AV140" s="130">
        <v>14421832.26</v>
      </c>
      <c r="AW140" s="130">
        <v>14181849</v>
      </c>
      <c r="AX140" s="130">
        <v>14417243</v>
      </c>
      <c r="AY140" s="130">
        <v>15529575</v>
      </c>
      <c r="AZ140" s="130">
        <v>16272126</v>
      </c>
      <c r="BA140" s="130">
        <v>15663138</v>
      </c>
      <c r="BB140" s="130">
        <v>14551891</v>
      </c>
      <c r="BC140" s="130">
        <v>13803653</v>
      </c>
      <c r="BD140"/>
      <c r="BE140"/>
      <c r="BF140"/>
      <c r="BG140"/>
      <c r="BH140"/>
      <c r="BI140"/>
      <c r="BJ140"/>
      <c r="BK140"/>
      <c r="BL140"/>
      <c r="BM140"/>
      <c r="BN140"/>
      <c r="BO140"/>
      <c r="BP140"/>
      <c r="BQ140"/>
      <c r="BR140"/>
      <c r="BS140"/>
      <c r="BT140"/>
    </row>
    <row r="141" spans="1:72" x14ac:dyDescent="0.25">
      <c r="A141" s="130" t="s">
        <v>872</v>
      </c>
      <c r="B141" s="130">
        <v>4280925</v>
      </c>
      <c r="C141" s="130">
        <v>3636644</v>
      </c>
      <c r="D141" s="130">
        <v>4084412</v>
      </c>
      <c r="E141" s="130">
        <v>4329190</v>
      </c>
      <c r="F141" s="130">
        <v>3671170</v>
      </c>
      <c r="G141" s="130">
        <v>3511479</v>
      </c>
      <c r="H141" s="130">
        <v>3732986</v>
      </c>
      <c r="I141" s="130">
        <v>3518005</v>
      </c>
      <c r="J141" s="130">
        <v>5652489</v>
      </c>
      <c r="K141" s="130">
        <v>3362043</v>
      </c>
      <c r="L141" s="130">
        <v>3841324</v>
      </c>
      <c r="M141" s="130">
        <v>3544775</v>
      </c>
      <c r="N141" s="130">
        <v>4993527</v>
      </c>
      <c r="O141" s="130">
        <v>3334919</v>
      </c>
      <c r="P141" s="130">
        <v>3598786</v>
      </c>
      <c r="Q141" s="130">
        <v>3339410</v>
      </c>
      <c r="R141" s="130">
        <v>3042454</v>
      </c>
      <c r="S141" s="130">
        <v>3448480</v>
      </c>
      <c r="T141" s="130">
        <v>3295399</v>
      </c>
      <c r="U141" s="130">
        <v>3065822</v>
      </c>
      <c r="V141" s="130">
        <v>3366153</v>
      </c>
      <c r="W141" s="130">
        <v>3394258</v>
      </c>
      <c r="X141" s="130">
        <v>3464956.79</v>
      </c>
      <c r="Y141" s="130">
        <v>3281953</v>
      </c>
      <c r="Z141" s="130">
        <v>3170981</v>
      </c>
      <c r="AA141" s="130">
        <v>3005212</v>
      </c>
      <c r="AB141" s="130">
        <v>3204049.45</v>
      </c>
      <c r="AC141" s="130">
        <v>3084208</v>
      </c>
      <c r="AD141" s="130">
        <v>2847992</v>
      </c>
      <c r="AE141" s="130">
        <v>2714900</v>
      </c>
      <c r="AF141" s="130">
        <v>2863982.65</v>
      </c>
      <c r="AG141" s="130">
        <v>2590665</v>
      </c>
      <c r="AH141" s="130">
        <v>2774891</v>
      </c>
      <c r="AI141" s="130">
        <v>2241939</v>
      </c>
      <c r="AJ141" s="130">
        <v>2178610.1</v>
      </c>
      <c r="AK141" s="130">
        <v>2501911</v>
      </c>
      <c r="AL141" s="130">
        <v>2439728</v>
      </c>
      <c r="AM141" s="130">
        <v>2372662</v>
      </c>
      <c r="AN141" s="130">
        <v>2443764.02</v>
      </c>
      <c r="AO141" s="130">
        <v>2183903</v>
      </c>
      <c r="AP141" s="130">
        <v>2169466</v>
      </c>
      <c r="AQ141" s="130">
        <v>2085063</v>
      </c>
      <c r="AR141" s="130">
        <v>1785145.52</v>
      </c>
      <c r="AS141" s="130">
        <v>1446619</v>
      </c>
      <c r="AT141" s="130">
        <v>1492296</v>
      </c>
      <c r="AU141" s="130">
        <v>1326381</v>
      </c>
      <c r="AV141" s="130">
        <v>1772559.3</v>
      </c>
      <c r="AW141" s="130">
        <v>1603340</v>
      </c>
      <c r="AX141" s="130">
        <v>1508004</v>
      </c>
      <c r="AY141" s="130">
        <v>1359418</v>
      </c>
      <c r="AZ141" s="130">
        <v>1643861</v>
      </c>
      <c r="BA141" s="130">
        <v>1646760</v>
      </c>
      <c r="BB141" s="130">
        <v>1296982</v>
      </c>
      <c r="BC141" s="130">
        <v>1334234</v>
      </c>
      <c r="BD141"/>
      <c r="BE141"/>
      <c r="BF141"/>
      <c r="BG141"/>
      <c r="BH141"/>
      <c r="BI141"/>
      <c r="BJ141"/>
      <c r="BK141"/>
      <c r="BL141"/>
      <c r="BM141"/>
      <c r="BN141"/>
      <c r="BO141"/>
      <c r="BP141"/>
      <c r="BQ141"/>
      <c r="BR141"/>
      <c r="BS141"/>
      <c r="BT141"/>
    </row>
    <row r="142" spans="1:72" x14ac:dyDescent="0.25">
      <c r="A142" s="130" t="s">
        <v>873</v>
      </c>
      <c r="B142" s="130">
        <v>2182756</v>
      </c>
      <c r="C142" s="130">
        <v>1865094</v>
      </c>
      <c r="D142" s="130">
        <v>1903453</v>
      </c>
      <c r="E142" s="130">
        <v>2098133</v>
      </c>
      <c r="F142" s="130">
        <v>1798008</v>
      </c>
      <c r="G142" s="130">
        <v>1774911</v>
      </c>
      <c r="H142" s="130">
        <v>1726573</v>
      </c>
      <c r="I142" s="130">
        <v>1938157</v>
      </c>
      <c r="J142" s="130">
        <v>1896252</v>
      </c>
      <c r="K142" s="130">
        <v>1644969</v>
      </c>
      <c r="L142" s="130">
        <v>1932710</v>
      </c>
      <c r="M142" s="130">
        <v>1709843</v>
      </c>
      <c r="N142" s="130">
        <v>1704189</v>
      </c>
      <c r="O142" s="130">
        <v>1541636</v>
      </c>
      <c r="P142" s="130">
        <v>1780899</v>
      </c>
      <c r="Q142" s="130">
        <v>1614283</v>
      </c>
      <c r="R142" s="130">
        <v>1558421</v>
      </c>
      <c r="S142" s="130">
        <v>1534942</v>
      </c>
      <c r="T142" s="130">
        <v>1633825</v>
      </c>
      <c r="U142" s="130">
        <v>1603962</v>
      </c>
      <c r="V142" s="130">
        <v>1725161</v>
      </c>
      <c r="W142" s="130">
        <v>1664437</v>
      </c>
      <c r="X142" s="130">
        <v>1584351.53</v>
      </c>
      <c r="Y142" s="130">
        <v>1650156</v>
      </c>
      <c r="Z142" s="130">
        <v>1567311</v>
      </c>
      <c r="AA142" s="130">
        <v>1526565</v>
      </c>
      <c r="AB142" s="130">
        <v>1614100.42</v>
      </c>
      <c r="AC142" s="130">
        <v>1588474</v>
      </c>
      <c r="AD142" s="130">
        <v>1432744</v>
      </c>
      <c r="AE142" s="130">
        <v>1360443</v>
      </c>
      <c r="AF142" s="130">
        <v>1386548.05</v>
      </c>
      <c r="AG142" s="130">
        <v>1259661</v>
      </c>
      <c r="AH142" s="130">
        <v>1334790</v>
      </c>
      <c r="AI142" s="130">
        <v>1079282</v>
      </c>
      <c r="AJ142" s="130">
        <v>1276890.1599999999</v>
      </c>
      <c r="AK142" s="130">
        <v>1260953</v>
      </c>
      <c r="AL142" s="130">
        <v>1230781</v>
      </c>
      <c r="AM142" s="130">
        <v>1058250</v>
      </c>
      <c r="AN142" s="130">
        <v>1320258.81</v>
      </c>
      <c r="AO142" s="130">
        <v>1219254</v>
      </c>
      <c r="AP142" s="130">
        <v>1253556</v>
      </c>
      <c r="AQ142" s="130">
        <v>1150590</v>
      </c>
      <c r="AR142" s="130">
        <v>1213529.8700000001</v>
      </c>
      <c r="AS142" s="130">
        <v>886626</v>
      </c>
      <c r="AT142" s="130">
        <v>921871</v>
      </c>
      <c r="AU142" s="130">
        <v>865918</v>
      </c>
      <c r="AV142" s="130">
        <v>1013133.81</v>
      </c>
      <c r="AW142" s="130">
        <v>918885</v>
      </c>
      <c r="AX142" s="130">
        <v>876368</v>
      </c>
      <c r="AY142" s="130">
        <v>0</v>
      </c>
      <c r="AZ142" s="130">
        <v>0</v>
      </c>
      <c r="BA142" s="130">
        <v>0</v>
      </c>
      <c r="BB142" s="130">
        <v>0</v>
      </c>
      <c r="BC142" s="130">
        <v>0</v>
      </c>
      <c r="BD142"/>
      <c r="BE142"/>
      <c r="BF142"/>
      <c r="BG142"/>
      <c r="BH142"/>
      <c r="BI142"/>
      <c r="BJ142"/>
      <c r="BK142"/>
      <c r="BL142"/>
      <c r="BM142"/>
      <c r="BN142"/>
      <c r="BO142"/>
      <c r="BP142"/>
      <c r="BQ142"/>
      <c r="BR142"/>
      <c r="BS142"/>
      <c r="BT142"/>
    </row>
    <row r="143" spans="1:72" x14ac:dyDescent="0.25">
      <c r="A143" s="130" t="s">
        <v>874</v>
      </c>
      <c r="B143" s="130">
        <v>2098169</v>
      </c>
      <c r="C143" s="130">
        <v>1771550</v>
      </c>
      <c r="D143" s="130">
        <v>2180959</v>
      </c>
      <c r="E143" s="130">
        <v>2231057</v>
      </c>
      <c r="F143" s="130">
        <v>1873162</v>
      </c>
      <c r="G143" s="130">
        <v>1736568</v>
      </c>
      <c r="H143" s="130">
        <v>2006413</v>
      </c>
      <c r="I143" s="130">
        <v>1579848</v>
      </c>
      <c r="J143" s="130">
        <v>3756237</v>
      </c>
      <c r="K143" s="130">
        <v>1717074</v>
      </c>
      <c r="L143" s="130">
        <v>1908614</v>
      </c>
      <c r="M143" s="130">
        <v>1834932</v>
      </c>
      <c r="N143" s="130">
        <v>3289338</v>
      </c>
      <c r="O143" s="130">
        <v>1793283</v>
      </c>
      <c r="P143" s="130">
        <v>1817887</v>
      </c>
      <c r="Q143" s="130">
        <v>1725127</v>
      </c>
      <c r="R143" s="130">
        <v>1484033</v>
      </c>
      <c r="S143" s="130">
        <v>1913538</v>
      </c>
      <c r="T143" s="130">
        <v>1661574</v>
      </c>
      <c r="U143" s="130">
        <v>1461860</v>
      </c>
      <c r="V143" s="130">
        <v>1640992</v>
      </c>
      <c r="W143" s="130">
        <v>1729821</v>
      </c>
      <c r="X143" s="130">
        <v>1880605.26</v>
      </c>
      <c r="Y143" s="130">
        <v>1631797</v>
      </c>
      <c r="Z143" s="130">
        <v>1603670</v>
      </c>
      <c r="AA143" s="130">
        <v>1478647</v>
      </c>
      <c r="AB143" s="130">
        <v>1589949.03</v>
      </c>
      <c r="AC143" s="130">
        <v>1495734</v>
      </c>
      <c r="AD143" s="130">
        <v>1415248</v>
      </c>
      <c r="AE143" s="130">
        <v>1354457</v>
      </c>
      <c r="AF143" s="130">
        <v>1477434.6</v>
      </c>
      <c r="AG143" s="130">
        <v>1331004</v>
      </c>
      <c r="AH143" s="130">
        <v>1440101</v>
      </c>
      <c r="AI143" s="130">
        <v>1162657</v>
      </c>
      <c r="AJ143" s="130">
        <v>901719.94</v>
      </c>
      <c r="AK143" s="130">
        <v>1240958</v>
      </c>
      <c r="AL143" s="130">
        <v>1208947</v>
      </c>
      <c r="AM143" s="130">
        <v>1314412</v>
      </c>
      <c r="AN143" s="130">
        <v>1123505.21</v>
      </c>
      <c r="AO143" s="130">
        <v>964649</v>
      </c>
      <c r="AP143" s="130">
        <v>915910</v>
      </c>
      <c r="AQ143" s="130">
        <v>934473</v>
      </c>
      <c r="AR143" s="130">
        <v>571615.65</v>
      </c>
      <c r="AS143" s="130">
        <v>559993</v>
      </c>
      <c r="AT143" s="130">
        <v>570425</v>
      </c>
      <c r="AU143" s="130">
        <v>460463</v>
      </c>
      <c r="AV143" s="130">
        <v>759425.49</v>
      </c>
      <c r="AW143" s="130">
        <v>684455</v>
      </c>
      <c r="AX143" s="130">
        <v>631636</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25">
      <c r="A144" s="130" t="s">
        <v>875</v>
      </c>
      <c r="B144" s="130">
        <v>0</v>
      </c>
      <c r="C144" s="130">
        <v>0</v>
      </c>
      <c r="D144" s="130">
        <v>0</v>
      </c>
      <c r="E144" s="130">
        <v>0</v>
      </c>
      <c r="F144" s="130">
        <v>0</v>
      </c>
      <c r="G144" s="130">
        <v>0</v>
      </c>
      <c r="H144" s="130">
        <v>0</v>
      </c>
      <c r="I144" s="130">
        <v>0</v>
      </c>
      <c r="J144" s="130">
        <v>0</v>
      </c>
      <c r="K144" s="130">
        <v>0</v>
      </c>
      <c r="L144" s="130">
        <v>0</v>
      </c>
      <c r="M144" s="130">
        <v>0</v>
      </c>
      <c r="N144" s="130">
        <v>0</v>
      </c>
      <c r="O144" s="130">
        <v>0</v>
      </c>
      <c r="P144" s="130">
        <v>0</v>
      </c>
      <c r="Q144" s="130">
        <v>0</v>
      </c>
      <c r="R144" s="130">
        <v>0</v>
      </c>
      <c r="S144" s="130">
        <v>0</v>
      </c>
      <c r="T144" s="130">
        <v>0</v>
      </c>
      <c r="U144" s="130">
        <v>0</v>
      </c>
      <c r="V144" s="130">
        <v>0</v>
      </c>
      <c r="W144" s="130">
        <v>0</v>
      </c>
      <c r="X144" s="130">
        <v>0</v>
      </c>
      <c r="Y144" s="130">
        <v>0</v>
      </c>
      <c r="Z144" s="130">
        <v>0</v>
      </c>
      <c r="AA144" s="130">
        <v>0</v>
      </c>
      <c r="AB144" s="130">
        <v>0</v>
      </c>
      <c r="AC144" s="130">
        <v>0</v>
      </c>
      <c r="AD144" s="130">
        <v>0</v>
      </c>
      <c r="AE144" s="130">
        <v>0</v>
      </c>
      <c r="AF144" s="130">
        <v>0</v>
      </c>
      <c r="AG144" s="130">
        <v>0</v>
      </c>
      <c r="AH144" s="130">
        <v>0</v>
      </c>
      <c r="AI144" s="130">
        <v>0</v>
      </c>
      <c r="AJ144" s="130">
        <v>0</v>
      </c>
      <c r="AK144" s="130">
        <v>0</v>
      </c>
      <c r="AL144" s="130">
        <v>0</v>
      </c>
      <c r="AM144" s="130">
        <v>0</v>
      </c>
      <c r="AN144" s="130">
        <v>0</v>
      </c>
      <c r="AO144" s="130">
        <v>0</v>
      </c>
      <c r="AP144" s="130">
        <v>0</v>
      </c>
      <c r="AQ144" s="130">
        <v>0</v>
      </c>
      <c r="AR144" s="130">
        <v>21236.12</v>
      </c>
      <c r="AS144" s="130">
        <v>12176</v>
      </c>
      <c r="AT144" s="130">
        <v>11435</v>
      </c>
      <c r="AU144" s="130">
        <v>11536</v>
      </c>
      <c r="AV144" s="130">
        <v>30206.75</v>
      </c>
      <c r="AW144" s="130">
        <v>11491</v>
      </c>
      <c r="AX144" s="130">
        <v>11888</v>
      </c>
      <c r="AY144" s="130">
        <v>11252</v>
      </c>
      <c r="AZ144" s="130">
        <v>0</v>
      </c>
      <c r="BA144" s="130">
        <v>0</v>
      </c>
      <c r="BB144" s="130">
        <v>0</v>
      </c>
      <c r="BC144" s="130">
        <v>0</v>
      </c>
      <c r="BD144"/>
      <c r="BE144"/>
      <c r="BF144"/>
      <c r="BG144"/>
      <c r="BH144"/>
      <c r="BI144"/>
      <c r="BJ144"/>
      <c r="BK144"/>
      <c r="BL144"/>
      <c r="BM144"/>
      <c r="BN144"/>
      <c r="BO144"/>
      <c r="BP144"/>
      <c r="BQ144"/>
      <c r="BR144"/>
      <c r="BS144"/>
      <c r="BT144"/>
    </row>
    <row r="145" spans="1:72" x14ac:dyDescent="0.25">
      <c r="A145" s="130" t="s">
        <v>881</v>
      </c>
      <c r="B145" s="130">
        <v>-2511</v>
      </c>
      <c r="C145" s="130">
        <v>0</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25">
      <c r="A146" s="130" t="s">
        <v>2303</v>
      </c>
      <c r="B146" s="130">
        <v>0</v>
      </c>
      <c r="C146" s="130">
        <v>0</v>
      </c>
      <c r="D146" s="130">
        <v>0</v>
      </c>
      <c r="E146" s="130">
        <v>0</v>
      </c>
      <c r="F146" s="130">
        <v>0</v>
      </c>
      <c r="G146" s="130">
        <v>0</v>
      </c>
      <c r="H146" s="130">
        <v>0</v>
      </c>
      <c r="I146" s="130">
        <v>42709</v>
      </c>
      <c r="J146" s="130">
        <v>-7784</v>
      </c>
      <c r="K146" s="130">
        <v>10208</v>
      </c>
      <c r="L146" s="130">
        <v>0</v>
      </c>
      <c r="M146" s="130">
        <v>0</v>
      </c>
      <c r="N146" s="130">
        <v>0</v>
      </c>
      <c r="O146" s="130">
        <v>0</v>
      </c>
      <c r="P146" s="130">
        <v>0</v>
      </c>
      <c r="Q146" s="130">
        <v>0</v>
      </c>
      <c r="R146" s="130">
        <v>0</v>
      </c>
      <c r="S146" s="130">
        <v>0</v>
      </c>
      <c r="T146" s="130">
        <v>0</v>
      </c>
      <c r="U146" s="130">
        <v>0</v>
      </c>
      <c r="V146" s="130">
        <v>0</v>
      </c>
      <c r="W146" s="130">
        <v>0</v>
      </c>
      <c r="X146" s="130">
        <v>0</v>
      </c>
      <c r="Y146" s="130">
        <v>0</v>
      </c>
      <c r="Z146" s="130">
        <v>0</v>
      </c>
      <c r="AA146" s="130">
        <v>0</v>
      </c>
      <c r="AB146" s="130">
        <v>0</v>
      </c>
      <c r="AC146" s="130">
        <v>0</v>
      </c>
      <c r="AD146" s="130">
        <v>0</v>
      </c>
      <c r="AE146" s="130">
        <v>0</v>
      </c>
      <c r="AF146" s="130">
        <v>0</v>
      </c>
      <c r="AG146" s="130">
        <v>0</v>
      </c>
      <c r="AH146" s="130">
        <v>0</v>
      </c>
      <c r="AI146" s="130">
        <v>0</v>
      </c>
      <c r="AJ146" s="130">
        <v>0</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c r="BE146"/>
      <c r="BF146"/>
      <c r="BG146"/>
      <c r="BH146"/>
      <c r="BI146"/>
      <c r="BJ146"/>
      <c r="BK146"/>
      <c r="BL146"/>
      <c r="BM146"/>
      <c r="BN146"/>
      <c r="BO146"/>
      <c r="BP146"/>
      <c r="BQ146"/>
      <c r="BR146"/>
      <c r="BS146"/>
      <c r="BT146"/>
    </row>
    <row r="147" spans="1:72" x14ac:dyDescent="0.25">
      <c r="A147" s="130" t="s">
        <v>2620</v>
      </c>
      <c r="B147" s="130">
        <v>0</v>
      </c>
      <c r="C147" s="130">
        <v>0</v>
      </c>
      <c r="D147" s="130">
        <v>0</v>
      </c>
      <c r="E147" s="130">
        <v>0</v>
      </c>
      <c r="F147" s="130">
        <v>0</v>
      </c>
      <c r="G147" s="130">
        <v>29107</v>
      </c>
      <c r="H147" s="130">
        <v>265925</v>
      </c>
      <c r="I147" s="130">
        <v>4863</v>
      </c>
      <c r="J147" s="130">
        <v>4265</v>
      </c>
      <c r="K147" s="130">
        <v>0</v>
      </c>
      <c r="L147" s="130">
        <v>90305</v>
      </c>
      <c r="M147" s="130">
        <v>76325</v>
      </c>
      <c r="N147" s="130">
        <v>14808</v>
      </c>
      <c r="O147" s="130">
        <v>0</v>
      </c>
      <c r="P147" s="130">
        <v>-15190</v>
      </c>
      <c r="Q147" s="130">
        <v>4979</v>
      </c>
      <c r="R147" s="130">
        <v>11938</v>
      </c>
      <c r="S147" s="130">
        <v>0</v>
      </c>
      <c r="T147" s="130">
        <v>13740</v>
      </c>
      <c r="U147" s="130">
        <v>0</v>
      </c>
      <c r="V147" s="130">
        <v>0</v>
      </c>
      <c r="W147" s="130">
        <v>0</v>
      </c>
      <c r="X147" s="130">
        <v>0</v>
      </c>
      <c r="Y147" s="130">
        <v>0</v>
      </c>
      <c r="Z147" s="130">
        <v>0</v>
      </c>
      <c r="AA147" s="130">
        <v>0</v>
      </c>
      <c r="AB147" s="130">
        <v>0</v>
      </c>
      <c r="AC147" s="130">
        <v>0</v>
      </c>
      <c r="AD147" s="130">
        <v>0</v>
      </c>
      <c r="AE147" s="130">
        <v>0</v>
      </c>
      <c r="AF147" s="130">
        <v>0</v>
      </c>
      <c r="AG147" s="130">
        <v>0</v>
      </c>
      <c r="AH147" s="130">
        <v>0</v>
      </c>
      <c r="AI147" s="130">
        <v>0</v>
      </c>
      <c r="AJ147" s="130">
        <v>0</v>
      </c>
      <c r="AK147" s="130">
        <v>0</v>
      </c>
      <c r="AL147" s="130">
        <v>0</v>
      </c>
      <c r="AM147" s="130">
        <v>0</v>
      </c>
      <c r="AN147" s="130">
        <v>0</v>
      </c>
      <c r="AO147" s="130">
        <v>0</v>
      </c>
      <c r="AP147" s="130">
        <v>0</v>
      </c>
      <c r="AQ147" s="130">
        <v>0</v>
      </c>
      <c r="AR147" s="130">
        <v>1824.81</v>
      </c>
      <c r="AS147" s="130">
        <v>833</v>
      </c>
      <c r="AT147" s="130">
        <v>1086</v>
      </c>
      <c r="AU147" s="130">
        <v>1753</v>
      </c>
      <c r="AV147" s="130">
        <v>700.7</v>
      </c>
      <c r="AW147" s="130">
        <v>356</v>
      </c>
      <c r="AX147" s="130">
        <v>1097</v>
      </c>
      <c r="AY147" s="130">
        <v>1738</v>
      </c>
      <c r="AZ147" s="130">
        <v>2454</v>
      </c>
      <c r="BA147" s="130">
        <v>1291</v>
      </c>
      <c r="BB147" s="130">
        <v>6464</v>
      </c>
      <c r="BC147" s="130">
        <v>2191</v>
      </c>
      <c r="BD147"/>
      <c r="BE147"/>
      <c r="BF147"/>
      <c r="BG147"/>
      <c r="BH147"/>
      <c r="BI147"/>
      <c r="BJ147"/>
      <c r="BK147"/>
      <c r="BL147"/>
      <c r="BM147"/>
      <c r="BN147"/>
      <c r="BO147"/>
      <c r="BP147"/>
      <c r="BQ147"/>
      <c r="BR147"/>
      <c r="BS147"/>
      <c r="BT147"/>
    </row>
    <row r="148" spans="1:72" x14ac:dyDescent="0.25">
      <c r="A148" s="130" t="s">
        <v>2450</v>
      </c>
      <c r="B148" s="130">
        <v>33355957</v>
      </c>
      <c r="C148" s="130">
        <v>29254126</v>
      </c>
      <c r="D148" s="130">
        <v>31525703</v>
      </c>
      <c r="E148" s="130">
        <v>32786016</v>
      </c>
      <c r="F148" s="130">
        <v>30694774</v>
      </c>
      <c r="G148" s="130">
        <v>29603678</v>
      </c>
      <c r="H148" s="130">
        <v>31520436</v>
      </c>
      <c r="I148" s="130">
        <v>30326901</v>
      </c>
      <c r="J148" s="130">
        <v>32498300</v>
      </c>
      <c r="K148" s="130">
        <v>28360087</v>
      </c>
      <c r="L148" s="130">
        <v>34478360</v>
      </c>
      <c r="M148" s="130">
        <v>32416343</v>
      </c>
      <c r="N148" s="130">
        <v>34436499</v>
      </c>
      <c r="O148" s="130">
        <v>29677773</v>
      </c>
      <c r="P148" s="130">
        <v>34204656</v>
      </c>
      <c r="Q148" s="130">
        <v>33871901</v>
      </c>
      <c r="R148" s="130">
        <v>33203021</v>
      </c>
      <c r="S148" s="130">
        <v>30545832</v>
      </c>
      <c r="T148" s="130">
        <v>32187190</v>
      </c>
      <c r="U148" s="130">
        <v>33256173</v>
      </c>
      <c r="V148" s="130">
        <v>32378592</v>
      </c>
      <c r="W148" s="130">
        <v>29802855</v>
      </c>
      <c r="X148" s="130">
        <v>32068408.620000001</v>
      </c>
      <c r="Y148" s="130">
        <v>30250218</v>
      </c>
      <c r="Z148" s="130">
        <v>28620670</v>
      </c>
      <c r="AA148" s="130">
        <v>27665647</v>
      </c>
      <c r="AB148" s="130">
        <v>31424827.870000001</v>
      </c>
      <c r="AC148" s="130">
        <v>28261168</v>
      </c>
      <c r="AD148" s="130">
        <v>28221310</v>
      </c>
      <c r="AE148" s="130">
        <v>26505473</v>
      </c>
      <c r="AF148" s="130">
        <v>29676047.920000002</v>
      </c>
      <c r="AG148" s="130">
        <v>27969881</v>
      </c>
      <c r="AH148" s="130">
        <v>27397546</v>
      </c>
      <c r="AI148" s="130">
        <v>24018394</v>
      </c>
      <c r="AJ148" s="130">
        <v>25427276.190000001</v>
      </c>
      <c r="AK148" s="130">
        <v>26385408</v>
      </c>
      <c r="AL148" s="130">
        <v>24684113</v>
      </c>
      <c r="AM148" s="130">
        <v>23331639</v>
      </c>
      <c r="AN148" s="130">
        <v>24099682.670000002</v>
      </c>
      <c r="AO148" s="130">
        <v>22944679</v>
      </c>
      <c r="AP148" s="130">
        <v>22703115</v>
      </c>
      <c r="AQ148" s="130">
        <v>21436115</v>
      </c>
      <c r="AR148" s="130">
        <v>20017207.34</v>
      </c>
      <c r="AS148" s="130">
        <v>16713680</v>
      </c>
      <c r="AT148" s="130">
        <v>15928717</v>
      </c>
      <c r="AU148" s="130">
        <v>15429160</v>
      </c>
      <c r="AV148" s="130">
        <v>16225299</v>
      </c>
      <c r="AW148" s="130">
        <v>15797036</v>
      </c>
      <c r="AX148" s="130">
        <v>15938232</v>
      </c>
      <c r="AY148" s="130">
        <v>16901983</v>
      </c>
      <c r="AZ148" s="130">
        <v>17918441</v>
      </c>
      <c r="BA148" s="130">
        <v>17311189</v>
      </c>
      <c r="BB148" s="130">
        <v>15855337</v>
      </c>
      <c r="BC148" s="130">
        <v>15140078</v>
      </c>
      <c r="BD148"/>
      <c r="BE148"/>
      <c r="BF148"/>
      <c r="BG148"/>
      <c r="BH148"/>
      <c r="BI148"/>
      <c r="BJ148"/>
      <c r="BK148"/>
      <c r="BL148"/>
      <c r="BM148"/>
      <c r="BN148"/>
      <c r="BO148"/>
      <c r="BP148"/>
      <c r="BQ148"/>
      <c r="BR148"/>
      <c r="BS148"/>
      <c r="BT148"/>
    </row>
    <row r="149" spans="1:72" x14ac:dyDescent="0.25">
      <c r="A149" s="130" t="s">
        <v>876</v>
      </c>
      <c r="B149" s="130">
        <v>-73556</v>
      </c>
      <c r="C149" s="130">
        <v>-31506</v>
      </c>
      <c r="D149" s="130">
        <v>-188638</v>
      </c>
      <c r="E149" s="130">
        <v>257826</v>
      </c>
      <c r="F149" s="130">
        <v>-578894</v>
      </c>
      <c r="G149" s="130">
        <v>-17783</v>
      </c>
      <c r="H149" s="130">
        <v>-66254</v>
      </c>
      <c r="I149" s="130">
        <v>200792</v>
      </c>
      <c r="J149" s="130">
        <v>109694</v>
      </c>
      <c r="K149" s="130">
        <v>347056</v>
      </c>
      <c r="L149" s="130">
        <v>-224065</v>
      </c>
      <c r="M149" s="130">
        <v>142404</v>
      </c>
      <c r="N149" s="130">
        <v>43931</v>
      </c>
      <c r="O149" s="130">
        <v>300900</v>
      </c>
      <c r="P149" s="130">
        <v>-65217</v>
      </c>
      <c r="Q149" s="130">
        <v>132260</v>
      </c>
      <c r="R149" s="130">
        <v>123207</v>
      </c>
      <c r="S149" s="130">
        <v>266079</v>
      </c>
      <c r="T149" s="130">
        <v>-50584</v>
      </c>
      <c r="U149" s="130">
        <v>152961</v>
      </c>
      <c r="V149" s="130">
        <v>35492</v>
      </c>
      <c r="W149" s="130">
        <v>56436</v>
      </c>
      <c r="X149" s="130">
        <v>146772.03</v>
      </c>
      <c r="Y149" s="130">
        <v>69887</v>
      </c>
      <c r="Z149" s="130">
        <v>63664</v>
      </c>
      <c r="AA149" s="130">
        <v>55628</v>
      </c>
      <c r="AB149" s="130">
        <v>52963</v>
      </c>
      <c r="AC149" s="130">
        <v>87967</v>
      </c>
      <c r="AD149" s="130">
        <v>46393</v>
      </c>
      <c r="AE149" s="130">
        <v>-24915</v>
      </c>
      <c r="AF149" s="130">
        <v>48380.93</v>
      </c>
      <c r="AG149" s="130">
        <v>59740</v>
      </c>
      <c r="AH149" s="130">
        <v>47905</v>
      </c>
      <c r="AI149" s="130">
        <v>19770</v>
      </c>
      <c r="AJ149" s="130">
        <v>14264.15</v>
      </c>
      <c r="AK149" s="130">
        <v>11859</v>
      </c>
      <c r="AL149" s="130">
        <v>18172</v>
      </c>
      <c r="AM149" s="130">
        <v>25535</v>
      </c>
      <c r="AN149" s="130">
        <v>19853.560000000001</v>
      </c>
      <c r="AO149" s="130">
        <v>22199</v>
      </c>
      <c r="AP149" s="130">
        <v>24076</v>
      </c>
      <c r="AQ149" s="130">
        <v>17601</v>
      </c>
      <c r="AR149" s="130">
        <v>7303.32</v>
      </c>
      <c r="AS149" s="130">
        <v>6827</v>
      </c>
      <c r="AT149" s="130">
        <v>5030</v>
      </c>
      <c r="AU149" s="130">
        <v>4361</v>
      </c>
      <c r="AV149" s="130">
        <v>8116.37</v>
      </c>
      <c r="AW149" s="130">
        <v>16469</v>
      </c>
      <c r="AX149" s="130">
        <v>13021</v>
      </c>
      <c r="AY149" s="130">
        <v>11309</v>
      </c>
      <c r="AZ149" s="130">
        <v>10285</v>
      </c>
      <c r="BA149" s="130">
        <v>5583</v>
      </c>
      <c r="BB149" s="130">
        <v>1103</v>
      </c>
      <c r="BC149" s="130">
        <v>-507</v>
      </c>
      <c r="BD149"/>
      <c r="BE149"/>
      <c r="BF149"/>
      <c r="BG149"/>
      <c r="BH149"/>
      <c r="BI149"/>
      <c r="BJ149"/>
      <c r="BK149"/>
      <c r="BL149"/>
      <c r="BM149"/>
      <c r="BN149"/>
      <c r="BO149"/>
      <c r="BP149"/>
      <c r="BQ149"/>
      <c r="BR149"/>
      <c r="BS149"/>
      <c r="BT149"/>
    </row>
    <row r="150" spans="1:72" x14ac:dyDescent="0.25">
      <c r="A150" s="130" t="s">
        <v>877</v>
      </c>
      <c r="B150" s="130">
        <v>462379</v>
      </c>
      <c r="C150" s="130">
        <v>392985</v>
      </c>
      <c r="D150" s="130">
        <v>0</v>
      </c>
      <c r="E150" s="130">
        <v>0</v>
      </c>
      <c r="F150" s="130">
        <v>0</v>
      </c>
      <c r="G150" s="130">
        <v>0</v>
      </c>
      <c r="H150" s="130">
        <v>126452</v>
      </c>
      <c r="I150" s="130">
        <v>15748</v>
      </c>
      <c r="J150" s="130">
        <v>-8028</v>
      </c>
      <c r="K150" s="130">
        <v>14948</v>
      </c>
      <c r="L150" s="130">
        <v>59959</v>
      </c>
      <c r="M150" s="130">
        <v>127569</v>
      </c>
      <c r="N150" s="130">
        <v>246437</v>
      </c>
      <c r="O150" s="130">
        <v>720158</v>
      </c>
      <c r="P150" s="130">
        <v>351336</v>
      </c>
      <c r="Q150" s="130">
        <v>275121</v>
      </c>
      <c r="R150" s="130">
        <v>40053</v>
      </c>
      <c r="S150" s="130">
        <v>589628</v>
      </c>
      <c r="T150" s="130">
        <v>-181471</v>
      </c>
      <c r="U150" s="130">
        <v>-30226</v>
      </c>
      <c r="V150" s="130">
        <v>31915</v>
      </c>
      <c r="W150" s="130">
        <v>264128</v>
      </c>
      <c r="X150" s="130">
        <v>128005.58</v>
      </c>
      <c r="Y150" s="130">
        <v>-55103</v>
      </c>
      <c r="Z150" s="130">
        <v>-179260</v>
      </c>
      <c r="AA150" s="130">
        <v>1118329</v>
      </c>
      <c r="AB150" s="130">
        <v>-244120.44</v>
      </c>
      <c r="AC150" s="130">
        <v>132809</v>
      </c>
      <c r="AD150" s="130">
        <v>140504</v>
      </c>
      <c r="AE150" s="130">
        <v>254489</v>
      </c>
      <c r="AF150" s="130">
        <v>-149609.92000000001</v>
      </c>
      <c r="AG150" s="130">
        <v>102917</v>
      </c>
      <c r="AH150" s="130">
        <v>-237277</v>
      </c>
      <c r="AI150" s="130">
        <v>335744</v>
      </c>
      <c r="AJ150" s="130">
        <v>6751.7</v>
      </c>
      <c r="AK150" s="130">
        <v>236825</v>
      </c>
      <c r="AL150" s="130">
        <v>20964</v>
      </c>
      <c r="AM150" s="130">
        <v>232264</v>
      </c>
      <c r="AN150" s="130">
        <v>108936.85</v>
      </c>
      <c r="AO150" s="130">
        <v>132619</v>
      </c>
      <c r="AP150" s="130">
        <v>63200</v>
      </c>
      <c r="AQ150" s="130">
        <v>0</v>
      </c>
      <c r="AR150" s="130">
        <v>128147.12</v>
      </c>
      <c r="AS150" s="130">
        <v>372547</v>
      </c>
      <c r="AT150" s="130">
        <v>73185</v>
      </c>
      <c r="AU150" s="130">
        <v>233072</v>
      </c>
      <c r="AV150" s="130">
        <v>20760.810000000001</v>
      </c>
      <c r="AW150" s="130">
        <v>167224</v>
      </c>
      <c r="AX150" s="130">
        <v>36658</v>
      </c>
      <c r="AY150" s="130">
        <v>127105</v>
      </c>
      <c r="AZ150" s="130">
        <v>-65703</v>
      </c>
      <c r="BA150" s="130">
        <v>34721</v>
      </c>
      <c r="BB150" s="130">
        <v>-329466</v>
      </c>
      <c r="BC150" s="130">
        <v>444363</v>
      </c>
      <c r="BD150"/>
      <c r="BE150"/>
      <c r="BF150"/>
      <c r="BG150"/>
      <c r="BH150"/>
      <c r="BI150"/>
      <c r="BJ150"/>
      <c r="BK150"/>
      <c r="BL150"/>
      <c r="BM150"/>
      <c r="BN150"/>
      <c r="BO150"/>
      <c r="BP150"/>
      <c r="BQ150"/>
      <c r="BR150"/>
      <c r="BS150"/>
      <c r="BT150"/>
    </row>
    <row r="151" spans="1:72" x14ac:dyDescent="0.25">
      <c r="A151" s="130" t="s">
        <v>2451</v>
      </c>
      <c r="B151" s="130">
        <v>0</v>
      </c>
      <c r="C151" s="130">
        <v>0</v>
      </c>
      <c r="D151" s="130">
        <v>0</v>
      </c>
      <c r="E151" s="130">
        <v>0</v>
      </c>
      <c r="F151" s="130">
        <v>0</v>
      </c>
      <c r="G151" s="130">
        <v>0</v>
      </c>
      <c r="H151" s="130">
        <v>131954</v>
      </c>
      <c r="I151" s="130">
        <v>15771</v>
      </c>
      <c r="J151" s="130">
        <v>-8028</v>
      </c>
      <c r="K151" s="130">
        <v>-85636</v>
      </c>
      <c r="L151" s="130">
        <v>41427</v>
      </c>
      <c r="M151" s="130">
        <v>127569</v>
      </c>
      <c r="N151" s="130">
        <v>221946</v>
      </c>
      <c r="O151" s="130">
        <v>580892</v>
      </c>
      <c r="P151" s="130">
        <v>351336</v>
      </c>
      <c r="Q151" s="130">
        <v>275121</v>
      </c>
      <c r="R151" s="130">
        <v>40053</v>
      </c>
      <c r="S151" s="130">
        <v>589628</v>
      </c>
      <c r="T151" s="130">
        <v>-181471</v>
      </c>
      <c r="U151" s="130">
        <v>-30226</v>
      </c>
      <c r="V151" s="130">
        <v>31915</v>
      </c>
      <c r="W151" s="130">
        <v>264128</v>
      </c>
      <c r="X151" s="130">
        <v>128005.58</v>
      </c>
      <c r="Y151" s="130">
        <v>-55103</v>
      </c>
      <c r="Z151" s="130">
        <v>-179260</v>
      </c>
      <c r="AA151" s="130">
        <v>1118329</v>
      </c>
      <c r="AB151" s="130">
        <v>-244120.44</v>
      </c>
      <c r="AC151" s="130">
        <v>132809</v>
      </c>
      <c r="AD151" s="130">
        <v>140504</v>
      </c>
      <c r="AE151" s="130">
        <v>254489</v>
      </c>
      <c r="AF151" s="130">
        <v>-149609.92000000001</v>
      </c>
      <c r="AG151" s="130">
        <v>102917</v>
      </c>
      <c r="AH151" s="130">
        <v>-237277</v>
      </c>
      <c r="AI151" s="130">
        <v>335744</v>
      </c>
      <c r="AJ151" s="130">
        <v>6751.7</v>
      </c>
      <c r="AK151" s="130">
        <v>236825</v>
      </c>
      <c r="AL151" s="130">
        <v>20964</v>
      </c>
      <c r="AM151" s="130">
        <v>232264</v>
      </c>
      <c r="AN151" s="130">
        <v>108936.85</v>
      </c>
      <c r="AO151" s="130">
        <v>132619</v>
      </c>
      <c r="AP151" s="130">
        <v>63200</v>
      </c>
      <c r="AQ151" s="130">
        <v>0</v>
      </c>
      <c r="AR151" s="130">
        <v>128147.12</v>
      </c>
      <c r="AS151" s="130">
        <v>372547</v>
      </c>
      <c r="AT151" s="130">
        <v>73185</v>
      </c>
      <c r="AU151" s="130">
        <v>233072</v>
      </c>
      <c r="AV151" s="130">
        <v>20760.810000000001</v>
      </c>
      <c r="AW151" s="130">
        <v>167224</v>
      </c>
      <c r="AX151" s="130">
        <v>36658</v>
      </c>
      <c r="AY151" s="130">
        <v>127105</v>
      </c>
      <c r="AZ151" s="130">
        <v>-65703</v>
      </c>
      <c r="BA151" s="130">
        <v>34721</v>
      </c>
      <c r="BB151" s="130">
        <v>-329466</v>
      </c>
      <c r="BC151" s="130">
        <v>444363</v>
      </c>
      <c r="BD151"/>
      <c r="BE151"/>
      <c r="BF151"/>
      <c r="BG151"/>
      <c r="BH151"/>
      <c r="BI151"/>
      <c r="BJ151"/>
      <c r="BK151"/>
      <c r="BL151"/>
      <c r="BM151"/>
      <c r="BN151"/>
      <c r="BO151"/>
      <c r="BP151"/>
      <c r="BQ151"/>
      <c r="BR151"/>
      <c r="BS151"/>
      <c r="BT151"/>
    </row>
    <row r="152" spans="1:72" x14ac:dyDescent="0.25">
      <c r="A152" s="130" t="s">
        <v>2621</v>
      </c>
      <c r="B152" s="130">
        <v>462379</v>
      </c>
      <c r="C152" s="130">
        <v>392985</v>
      </c>
      <c r="D152" s="130">
        <v>0</v>
      </c>
      <c r="E152" s="130">
        <v>0</v>
      </c>
      <c r="F152" s="130">
        <v>0</v>
      </c>
      <c r="G152" s="130">
        <v>0</v>
      </c>
      <c r="H152" s="130">
        <v>-5502</v>
      </c>
      <c r="I152" s="130">
        <v>-23</v>
      </c>
      <c r="J152" s="130">
        <v>0</v>
      </c>
      <c r="K152" s="130">
        <v>100584</v>
      </c>
      <c r="L152" s="130">
        <v>18532</v>
      </c>
      <c r="M152" s="130">
        <v>54585.67</v>
      </c>
      <c r="N152" s="130">
        <v>24491</v>
      </c>
      <c r="O152" s="130">
        <v>139266</v>
      </c>
      <c r="P152" s="130">
        <v>0</v>
      </c>
      <c r="Q152" s="130">
        <v>0</v>
      </c>
      <c r="R152" s="130">
        <v>0</v>
      </c>
      <c r="S152" s="130">
        <v>0</v>
      </c>
      <c r="T152" s="130">
        <v>0</v>
      </c>
      <c r="U152" s="130">
        <v>0</v>
      </c>
      <c r="V152" s="130">
        <v>0</v>
      </c>
      <c r="W152" s="130">
        <v>0</v>
      </c>
      <c r="X152" s="130">
        <v>0</v>
      </c>
      <c r="Y152" s="130">
        <v>0</v>
      </c>
      <c r="Z152" s="130">
        <v>0</v>
      </c>
      <c r="AA152" s="130">
        <v>0</v>
      </c>
      <c r="AB152" s="130">
        <v>0</v>
      </c>
      <c r="AC152" s="130">
        <v>0</v>
      </c>
      <c r="AD152" s="130">
        <v>0</v>
      </c>
      <c r="AE152" s="130">
        <v>0</v>
      </c>
      <c r="AF152" s="130">
        <v>0</v>
      </c>
      <c r="AG152" s="130">
        <v>0</v>
      </c>
      <c r="AH152" s="130">
        <v>0</v>
      </c>
      <c r="AI152" s="130">
        <v>0</v>
      </c>
      <c r="AJ152" s="130">
        <v>0</v>
      </c>
      <c r="AK152" s="130">
        <v>0</v>
      </c>
      <c r="AL152" s="130">
        <v>0</v>
      </c>
      <c r="AM152" s="130">
        <v>0</v>
      </c>
      <c r="AN152" s="130">
        <v>0</v>
      </c>
      <c r="AO152" s="130">
        <v>0</v>
      </c>
      <c r="AP152" s="130">
        <v>0</v>
      </c>
      <c r="AQ152" s="130">
        <v>0</v>
      </c>
      <c r="AR152" s="130">
        <v>0</v>
      </c>
      <c r="AS152" s="130">
        <v>0</v>
      </c>
      <c r="AT152" s="130">
        <v>0</v>
      </c>
      <c r="AU152" s="130">
        <v>0</v>
      </c>
      <c r="AV152" s="130">
        <v>0</v>
      </c>
      <c r="AW152" s="130">
        <v>0</v>
      </c>
      <c r="AX152" s="130">
        <v>0</v>
      </c>
      <c r="AY152" s="130">
        <v>0</v>
      </c>
      <c r="AZ152" s="130">
        <v>0</v>
      </c>
      <c r="BA152" s="130">
        <v>0</v>
      </c>
      <c r="BB152" s="130">
        <v>0</v>
      </c>
      <c r="BC152" s="130">
        <v>0</v>
      </c>
      <c r="BD152"/>
      <c r="BE152"/>
      <c r="BF152"/>
      <c r="BG152"/>
      <c r="BH152"/>
      <c r="BI152"/>
      <c r="BJ152"/>
      <c r="BK152"/>
      <c r="BL152"/>
      <c r="BM152"/>
      <c r="BN152"/>
      <c r="BO152"/>
      <c r="BP152"/>
      <c r="BQ152"/>
      <c r="BR152"/>
      <c r="BS152"/>
      <c r="BT152"/>
    </row>
    <row r="153" spans="1:72" x14ac:dyDescent="0.25">
      <c r="A153" s="130" t="s">
        <v>2453</v>
      </c>
      <c r="B153" s="130">
        <v>3101216</v>
      </c>
      <c r="C153" s="130">
        <v>2433857</v>
      </c>
      <c r="D153" s="130">
        <v>2078636</v>
      </c>
      <c r="E153" s="130">
        <v>2886983</v>
      </c>
      <c r="F153" s="130">
        <v>2370289</v>
      </c>
      <c r="G153" s="130">
        <v>1667528</v>
      </c>
      <c r="H153" s="130">
        <v>1787521</v>
      </c>
      <c r="I153" s="130">
        <v>2267456</v>
      </c>
      <c r="J153" s="130">
        <v>483484</v>
      </c>
      <c r="K153" s="130">
        <v>1945143</v>
      </c>
      <c r="L153" s="130">
        <v>1892800</v>
      </c>
      <c r="M153" s="130">
        <v>2477540</v>
      </c>
      <c r="N153" s="130">
        <v>608517</v>
      </c>
      <c r="O153" s="130">
        <v>1449337</v>
      </c>
      <c r="P153" s="130">
        <v>1880126</v>
      </c>
      <c r="Q153" s="130">
        <v>2308367</v>
      </c>
      <c r="R153" s="130">
        <v>2196310</v>
      </c>
      <c r="S153" s="130">
        <v>2220693</v>
      </c>
      <c r="T153" s="130">
        <v>1507935</v>
      </c>
      <c r="U153" s="130">
        <v>2131234</v>
      </c>
      <c r="V153" s="130">
        <v>2461977</v>
      </c>
      <c r="W153" s="130">
        <v>2053530</v>
      </c>
      <c r="X153" s="130">
        <v>1638901.2</v>
      </c>
      <c r="Y153" s="130">
        <v>2613431</v>
      </c>
      <c r="Z153" s="130">
        <v>2284855</v>
      </c>
      <c r="AA153" s="130">
        <v>2305054</v>
      </c>
      <c r="AB153" s="130">
        <v>1573629.31</v>
      </c>
      <c r="AC153" s="130">
        <v>2584058</v>
      </c>
      <c r="AD153" s="130">
        <v>2443109</v>
      </c>
      <c r="AE153" s="130">
        <v>1879625</v>
      </c>
      <c r="AF153" s="130">
        <v>1663896.13</v>
      </c>
      <c r="AG153" s="130">
        <v>1825159</v>
      </c>
      <c r="AH153" s="130">
        <v>920357</v>
      </c>
      <c r="AI153" s="130">
        <v>1219086</v>
      </c>
      <c r="AJ153" s="130">
        <v>1021314.62</v>
      </c>
      <c r="AK153" s="130">
        <v>2315085</v>
      </c>
      <c r="AL153" s="130">
        <v>2212172</v>
      </c>
      <c r="AM153" s="130">
        <v>2371949</v>
      </c>
      <c r="AN153" s="130">
        <v>2210488.81</v>
      </c>
      <c r="AO153" s="130">
        <v>2480102</v>
      </c>
      <c r="AP153" s="130">
        <v>2391741</v>
      </c>
      <c r="AQ153" s="130">
        <v>1406731</v>
      </c>
      <c r="AR153" s="130">
        <v>824928.9</v>
      </c>
      <c r="AS153" s="130">
        <v>1244024</v>
      </c>
      <c r="AT153" s="130">
        <v>1360062</v>
      </c>
      <c r="AU153" s="130">
        <v>1315433</v>
      </c>
      <c r="AV153" s="130">
        <v>1104401.6000000001</v>
      </c>
      <c r="AW153" s="130">
        <v>1396752</v>
      </c>
      <c r="AX153" s="130">
        <v>1384293</v>
      </c>
      <c r="AY153" s="130">
        <v>998399</v>
      </c>
      <c r="AZ153" s="130">
        <v>536738</v>
      </c>
      <c r="BA153" s="130">
        <v>1237332</v>
      </c>
      <c r="BB153" s="130">
        <v>688836</v>
      </c>
      <c r="BC153" s="130">
        <v>847497</v>
      </c>
      <c r="BD153"/>
      <c r="BE153"/>
      <c r="BF153"/>
      <c r="BG153"/>
      <c r="BH153"/>
      <c r="BI153"/>
      <c r="BJ153"/>
      <c r="BK153"/>
      <c r="BL153"/>
      <c r="BM153"/>
      <c r="BN153"/>
      <c r="BO153"/>
      <c r="BP153"/>
      <c r="BQ153"/>
      <c r="BR153"/>
      <c r="BS153"/>
      <c r="BT153"/>
    </row>
    <row r="154" spans="1:72" x14ac:dyDescent="0.25">
      <c r="A154" s="130" t="s">
        <v>878</v>
      </c>
      <c r="B154" s="130">
        <v>433933</v>
      </c>
      <c r="C154" s="130">
        <v>396737</v>
      </c>
      <c r="D154" s="130">
        <v>414579</v>
      </c>
      <c r="E154" s="130">
        <v>437030</v>
      </c>
      <c r="F154" s="130">
        <v>438343</v>
      </c>
      <c r="G154" s="130">
        <v>434486</v>
      </c>
      <c r="H154" s="130">
        <v>503155</v>
      </c>
      <c r="I154" s="130">
        <v>508026</v>
      </c>
      <c r="J154" s="130">
        <v>515986</v>
      </c>
      <c r="K154" s="130">
        <v>528400</v>
      </c>
      <c r="L154" s="130">
        <v>516038</v>
      </c>
      <c r="M154" s="130">
        <v>503767</v>
      </c>
      <c r="N154" s="130">
        <v>500335</v>
      </c>
      <c r="O154" s="130">
        <v>505201</v>
      </c>
      <c r="P154" s="130">
        <v>533324</v>
      </c>
      <c r="Q154" s="130">
        <v>546724</v>
      </c>
      <c r="R154" s="130">
        <v>563203</v>
      </c>
      <c r="S154" s="130">
        <v>497542</v>
      </c>
      <c r="T154" s="130">
        <v>487810</v>
      </c>
      <c r="U154" s="130">
        <v>360748</v>
      </c>
      <c r="V154" s="130">
        <v>262745</v>
      </c>
      <c r="W154" s="130">
        <v>328741</v>
      </c>
      <c r="X154" s="130">
        <v>451903.32</v>
      </c>
      <c r="Y154" s="130">
        <v>373141</v>
      </c>
      <c r="Z154" s="130">
        <v>355418</v>
      </c>
      <c r="AA154" s="130">
        <v>411572</v>
      </c>
      <c r="AB154" s="130">
        <v>472961.2</v>
      </c>
      <c r="AC154" s="130">
        <v>151523</v>
      </c>
      <c r="AD154" s="130">
        <v>574452</v>
      </c>
      <c r="AE154" s="130">
        <v>474325</v>
      </c>
      <c r="AF154" s="130">
        <v>520738.12</v>
      </c>
      <c r="AG154" s="130">
        <v>405543</v>
      </c>
      <c r="AH154" s="130">
        <v>365262</v>
      </c>
      <c r="AI154" s="130">
        <v>363366</v>
      </c>
      <c r="AJ154" s="130">
        <v>389745.22</v>
      </c>
      <c r="AK154" s="130">
        <v>338398</v>
      </c>
      <c r="AL154" s="130">
        <v>1058376</v>
      </c>
      <c r="AM154" s="130">
        <v>542355</v>
      </c>
      <c r="AN154" s="130">
        <v>571263.43999999994</v>
      </c>
      <c r="AO154" s="130">
        <v>566823</v>
      </c>
      <c r="AP154" s="130">
        <v>612044</v>
      </c>
      <c r="AQ154" s="130">
        <v>522022</v>
      </c>
      <c r="AR154" s="130">
        <v>370770.3</v>
      </c>
      <c r="AS154" s="130">
        <v>130243</v>
      </c>
      <c r="AT154" s="130">
        <v>129039</v>
      </c>
      <c r="AU154" s="130">
        <v>133592</v>
      </c>
      <c r="AV154" s="130">
        <v>143226.22</v>
      </c>
      <c r="AW154" s="130">
        <v>142708</v>
      </c>
      <c r="AX154" s="130">
        <v>147609</v>
      </c>
      <c r="AY154" s="130">
        <v>168557</v>
      </c>
      <c r="AZ154" s="130">
        <v>212990</v>
      </c>
      <c r="BA154" s="130">
        <v>159494</v>
      </c>
      <c r="BB154" s="130">
        <v>119171</v>
      </c>
      <c r="BC154" s="130">
        <v>143245</v>
      </c>
      <c r="BD154"/>
      <c r="BE154"/>
      <c r="BF154"/>
      <c r="BG154"/>
      <c r="BH154"/>
      <c r="BI154"/>
      <c r="BJ154"/>
      <c r="BK154"/>
      <c r="BL154"/>
      <c r="BM154"/>
      <c r="BN154"/>
      <c r="BO154"/>
      <c r="BP154"/>
      <c r="BQ154"/>
      <c r="BR154"/>
      <c r="BS154"/>
      <c r="BT154"/>
    </row>
    <row r="155" spans="1:72" x14ac:dyDescent="0.25">
      <c r="A155" s="130" t="s">
        <v>879</v>
      </c>
      <c r="B155" s="130">
        <v>231114</v>
      </c>
      <c r="C155" s="130">
        <v>198518</v>
      </c>
      <c r="D155" s="130">
        <v>126761</v>
      </c>
      <c r="E155" s="130">
        <v>308003</v>
      </c>
      <c r="F155" s="130">
        <v>140368</v>
      </c>
      <c r="G155" s="130">
        <v>148632</v>
      </c>
      <c r="H155" s="130">
        <v>112333</v>
      </c>
      <c r="I155" s="130">
        <v>278448</v>
      </c>
      <c r="J155" s="130">
        <v>-259922</v>
      </c>
      <c r="K155" s="130">
        <v>27078</v>
      </c>
      <c r="L155" s="130">
        <v>-34533</v>
      </c>
      <c r="M155" s="130">
        <v>146245</v>
      </c>
      <c r="N155" s="130">
        <v>-4583</v>
      </c>
      <c r="O155" s="130">
        <v>-12729</v>
      </c>
      <c r="P155" s="130">
        <v>-230454</v>
      </c>
      <c r="Q155" s="130">
        <v>-89550</v>
      </c>
      <c r="R155" s="130">
        <v>22015</v>
      </c>
      <c r="S155" s="130">
        <v>199055</v>
      </c>
      <c r="T155" s="130">
        <v>-279994</v>
      </c>
      <c r="U155" s="130">
        <v>17069</v>
      </c>
      <c r="V155" s="130">
        <v>493779</v>
      </c>
      <c r="W155" s="130">
        <v>351675</v>
      </c>
      <c r="X155" s="130">
        <v>210868.7</v>
      </c>
      <c r="Y155" s="130">
        <v>454945</v>
      </c>
      <c r="Z155" s="130">
        <v>353807</v>
      </c>
      <c r="AA155" s="130">
        <v>312400</v>
      </c>
      <c r="AB155" s="130">
        <v>283477.58</v>
      </c>
      <c r="AC155" s="130">
        <v>296681</v>
      </c>
      <c r="AD155" s="130">
        <v>157511</v>
      </c>
      <c r="AE155" s="130">
        <v>302081</v>
      </c>
      <c r="AF155" s="130">
        <v>-28234.83</v>
      </c>
      <c r="AG155" s="130">
        <v>265731</v>
      </c>
      <c r="AH155" s="130">
        <v>157048</v>
      </c>
      <c r="AI155" s="130">
        <v>100072</v>
      </c>
      <c r="AJ155" s="130">
        <v>-116490.12</v>
      </c>
      <c r="AK155" s="130">
        <v>144530</v>
      </c>
      <c r="AL155" s="130">
        <v>-68408</v>
      </c>
      <c r="AM155" s="130">
        <v>160527</v>
      </c>
      <c r="AN155" s="130">
        <v>-203113.19</v>
      </c>
      <c r="AO155" s="130">
        <v>69079</v>
      </c>
      <c r="AP155" s="130">
        <v>290596</v>
      </c>
      <c r="AQ155" s="130">
        <v>35597</v>
      </c>
      <c r="AR155" s="130">
        <v>68893.17</v>
      </c>
      <c r="AS155" s="130">
        <v>132975</v>
      </c>
      <c r="AT155" s="130">
        <v>203015</v>
      </c>
      <c r="AU155" s="130">
        <v>223686</v>
      </c>
      <c r="AV155" s="130">
        <v>108338.91</v>
      </c>
      <c r="AW155" s="130">
        <v>108979</v>
      </c>
      <c r="AX155" s="130">
        <v>117585</v>
      </c>
      <c r="AY155" s="130">
        <v>96168</v>
      </c>
      <c r="AZ155" s="130">
        <v>-55415</v>
      </c>
      <c r="BA155" s="130">
        <v>37215</v>
      </c>
      <c r="BB155" s="130">
        <v>55021</v>
      </c>
      <c r="BC155" s="130">
        <v>69833</v>
      </c>
      <c r="BD155"/>
      <c r="BE155"/>
      <c r="BF155"/>
      <c r="BG155"/>
      <c r="BH155"/>
      <c r="BI155"/>
      <c r="BJ155"/>
      <c r="BK155"/>
      <c r="BL155"/>
      <c r="BM155"/>
      <c r="BN155"/>
      <c r="BO155"/>
      <c r="BP155"/>
      <c r="BQ155"/>
      <c r="BR155"/>
      <c r="BS155"/>
      <c r="BT155"/>
    </row>
    <row r="156" spans="1:72" x14ac:dyDescent="0.25">
      <c r="A156" s="130" t="s">
        <v>2454</v>
      </c>
      <c r="B156" s="130">
        <v>2436169</v>
      </c>
      <c r="C156" s="130">
        <v>1838602</v>
      </c>
      <c r="D156" s="130">
        <v>1537296</v>
      </c>
      <c r="E156" s="130">
        <v>2141950</v>
      </c>
      <c r="F156" s="130">
        <v>1791578</v>
      </c>
      <c r="G156" s="130">
        <v>1084410</v>
      </c>
      <c r="H156" s="130">
        <v>1172033</v>
      </c>
      <c r="I156" s="130">
        <v>1480982</v>
      </c>
      <c r="J156" s="130">
        <v>227420</v>
      </c>
      <c r="K156" s="130">
        <v>1389665</v>
      </c>
      <c r="L156" s="130">
        <v>1411295</v>
      </c>
      <c r="M156" s="130">
        <v>1827528</v>
      </c>
      <c r="N156" s="130">
        <v>112765</v>
      </c>
      <c r="O156" s="130">
        <v>956865</v>
      </c>
      <c r="P156" s="130">
        <v>1577256</v>
      </c>
      <c r="Q156" s="130">
        <v>1851193</v>
      </c>
      <c r="R156" s="130">
        <v>1611092</v>
      </c>
      <c r="S156" s="130">
        <v>1524096</v>
      </c>
      <c r="T156" s="130">
        <v>1300119</v>
      </c>
      <c r="U156" s="130">
        <v>1753417</v>
      </c>
      <c r="V156" s="130">
        <v>1705453</v>
      </c>
      <c r="W156" s="130">
        <v>1373114</v>
      </c>
      <c r="X156" s="130">
        <v>976129.18</v>
      </c>
      <c r="Y156" s="130">
        <v>1785345</v>
      </c>
      <c r="Z156" s="130">
        <v>1575630</v>
      </c>
      <c r="AA156" s="130">
        <v>1581082</v>
      </c>
      <c r="AB156" s="130">
        <v>817190.54</v>
      </c>
      <c r="AC156" s="130">
        <v>2135854</v>
      </c>
      <c r="AD156" s="130">
        <v>1711146</v>
      </c>
      <c r="AE156" s="130">
        <v>1103219</v>
      </c>
      <c r="AF156" s="130">
        <v>1171392.8500000001</v>
      </c>
      <c r="AG156" s="130">
        <v>1153885</v>
      </c>
      <c r="AH156" s="130">
        <v>398047</v>
      </c>
      <c r="AI156" s="130">
        <v>755648</v>
      </c>
      <c r="AJ156" s="130">
        <v>748059.52</v>
      </c>
      <c r="AK156" s="130">
        <v>1832157</v>
      </c>
      <c r="AL156" s="130">
        <v>1222204</v>
      </c>
      <c r="AM156" s="130">
        <v>1669067</v>
      </c>
      <c r="AN156" s="130">
        <v>1842338.56</v>
      </c>
      <c r="AO156" s="130">
        <v>1844200</v>
      </c>
      <c r="AP156" s="130">
        <v>1489101</v>
      </c>
      <c r="AQ156" s="130">
        <v>849112</v>
      </c>
      <c r="AR156" s="130">
        <v>385265.43</v>
      </c>
      <c r="AS156" s="130">
        <v>980806</v>
      </c>
      <c r="AT156" s="130">
        <v>1028008</v>
      </c>
      <c r="AU156" s="130">
        <v>958155</v>
      </c>
      <c r="AV156" s="130">
        <v>852836.47</v>
      </c>
      <c r="AW156" s="130">
        <v>1145065</v>
      </c>
      <c r="AX156" s="130">
        <v>1119099</v>
      </c>
      <c r="AY156" s="130">
        <v>733674</v>
      </c>
      <c r="AZ156" s="130">
        <v>379163</v>
      </c>
      <c r="BA156" s="130">
        <v>1040623</v>
      </c>
      <c r="BB156" s="130">
        <v>514644</v>
      </c>
      <c r="BC156" s="130">
        <v>634419</v>
      </c>
      <c r="BD156"/>
      <c r="BE156"/>
      <c r="BF156"/>
      <c r="BG156"/>
      <c r="BH156"/>
      <c r="BI156"/>
      <c r="BJ156"/>
      <c r="BK156"/>
      <c r="BL156"/>
      <c r="BM156"/>
      <c r="BN156"/>
      <c r="BO156"/>
      <c r="BP156"/>
      <c r="BQ156"/>
      <c r="BR156"/>
      <c r="BS156"/>
      <c r="BT156"/>
    </row>
    <row r="157" spans="1:72" x14ac:dyDescent="0.25">
      <c r="A157" s="130" t="s">
        <v>3319</v>
      </c>
      <c r="B157" s="130">
        <v>0</v>
      </c>
      <c r="C157" s="130">
        <v>0</v>
      </c>
      <c r="D157" s="130">
        <v>-12676</v>
      </c>
      <c r="E157" s="130">
        <v>-13370</v>
      </c>
      <c r="F157" s="130">
        <v>-13790</v>
      </c>
      <c r="G157" s="130">
        <v>-6386</v>
      </c>
      <c r="H157" s="130">
        <v>-5786</v>
      </c>
      <c r="I157" s="130">
        <v>-25061</v>
      </c>
      <c r="J157" s="130">
        <v>-28560</v>
      </c>
      <c r="K157" s="130">
        <v>-43041</v>
      </c>
      <c r="L157" s="130">
        <v>-220486</v>
      </c>
      <c r="M157" s="130">
        <v>-450660</v>
      </c>
      <c r="N157" s="130">
        <v>7339</v>
      </c>
      <c r="O157" s="130">
        <v>9824</v>
      </c>
      <c r="P157" s="130">
        <v>-36706</v>
      </c>
      <c r="Q157" s="130">
        <v>9764</v>
      </c>
      <c r="R157" s="130">
        <v>-80162</v>
      </c>
      <c r="S157" s="130">
        <v>35695</v>
      </c>
      <c r="T157" s="130">
        <v>-67988.25</v>
      </c>
      <c r="U157" s="130">
        <v>0</v>
      </c>
      <c r="V157" s="130">
        <v>0</v>
      </c>
      <c r="W157" s="130">
        <v>0</v>
      </c>
      <c r="X157" s="130">
        <v>0</v>
      </c>
      <c r="Y157" s="130">
        <v>0</v>
      </c>
      <c r="Z157" s="130">
        <v>0</v>
      </c>
      <c r="AA157" s="130">
        <v>0</v>
      </c>
      <c r="AB157" s="130">
        <v>0</v>
      </c>
      <c r="AC157" s="130">
        <v>0</v>
      </c>
      <c r="AD157" s="130">
        <v>0</v>
      </c>
      <c r="AE157" s="130">
        <v>0</v>
      </c>
      <c r="AF157" s="130">
        <v>0</v>
      </c>
      <c r="AG157" s="130">
        <v>0</v>
      </c>
      <c r="AH157" s="130">
        <v>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25">
      <c r="A158" s="130" t="s">
        <v>2455</v>
      </c>
      <c r="B158" s="130">
        <v>2436169</v>
      </c>
      <c r="C158" s="130">
        <v>1838602</v>
      </c>
      <c r="D158" s="130">
        <v>1524620</v>
      </c>
      <c r="E158" s="130">
        <v>2128580</v>
      </c>
      <c r="F158" s="130">
        <v>1777788</v>
      </c>
      <c r="G158" s="130">
        <v>1078024</v>
      </c>
      <c r="H158" s="130">
        <v>1166247</v>
      </c>
      <c r="I158" s="130">
        <v>1455921</v>
      </c>
      <c r="J158" s="130">
        <v>198860</v>
      </c>
      <c r="K158" s="130">
        <v>1346624</v>
      </c>
      <c r="L158" s="130">
        <v>1190809</v>
      </c>
      <c r="M158" s="130">
        <v>1376868</v>
      </c>
      <c r="N158" s="130">
        <v>120104</v>
      </c>
      <c r="O158" s="130">
        <v>966689</v>
      </c>
      <c r="P158" s="130">
        <v>1540550</v>
      </c>
      <c r="Q158" s="130">
        <v>1860957</v>
      </c>
      <c r="R158" s="130">
        <v>1530930</v>
      </c>
      <c r="S158" s="130">
        <v>1559791</v>
      </c>
      <c r="T158" s="130">
        <v>1028166</v>
      </c>
      <c r="U158" s="130">
        <v>1753417</v>
      </c>
      <c r="V158" s="130">
        <v>1705453</v>
      </c>
      <c r="W158" s="130">
        <v>1373114</v>
      </c>
      <c r="X158" s="130">
        <v>976129.18</v>
      </c>
      <c r="Y158" s="130">
        <v>1785345</v>
      </c>
      <c r="Z158" s="130">
        <v>1575630</v>
      </c>
      <c r="AA158" s="130">
        <v>1581082</v>
      </c>
      <c r="AB158" s="130">
        <v>817190.54</v>
      </c>
      <c r="AC158" s="130">
        <v>2135854</v>
      </c>
      <c r="AD158" s="130">
        <v>1711146</v>
      </c>
      <c r="AE158" s="130">
        <v>1103219</v>
      </c>
      <c r="AF158" s="130">
        <v>1171392.8500000001</v>
      </c>
      <c r="AG158" s="130">
        <v>1153885</v>
      </c>
      <c r="AH158" s="130">
        <v>398047</v>
      </c>
      <c r="AI158" s="130">
        <v>755648</v>
      </c>
      <c r="AJ158" s="130">
        <v>748059.52</v>
      </c>
      <c r="AK158" s="130">
        <v>1832157</v>
      </c>
      <c r="AL158" s="130">
        <v>1222204</v>
      </c>
      <c r="AM158" s="130">
        <v>1669067</v>
      </c>
      <c r="AN158" s="130">
        <v>1842338.56</v>
      </c>
      <c r="AO158" s="130">
        <v>1844200</v>
      </c>
      <c r="AP158" s="130">
        <v>1489101</v>
      </c>
      <c r="AQ158" s="130">
        <v>849112</v>
      </c>
      <c r="AR158" s="130">
        <v>385265.43</v>
      </c>
      <c r="AS158" s="130">
        <v>980806</v>
      </c>
      <c r="AT158" s="130">
        <v>1028008</v>
      </c>
      <c r="AU158" s="130">
        <v>958155</v>
      </c>
      <c r="AV158" s="130">
        <v>852836.47</v>
      </c>
      <c r="AW158" s="130">
        <v>1145065</v>
      </c>
      <c r="AX158" s="130">
        <v>1119099</v>
      </c>
      <c r="AY158" s="130">
        <v>733674</v>
      </c>
      <c r="AZ158" s="130">
        <v>379163</v>
      </c>
      <c r="BA158" s="130">
        <v>1040623</v>
      </c>
      <c r="BB158" s="130">
        <v>514644</v>
      </c>
      <c r="BC158" s="130">
        <v>634419</v>
      </c>
      <c r="BD158"/>
      <c r="BE158"/>
      <c r="BF158"/>
      <c r="BG158"/>
      <c r="BH158"/>
      <c r="BI158"/>
      <c r="BJ158"/>
      <c r="BK158"/>
      <c r="BL158"/>
      <c r="BM158"/>
      <c r="BN158"/>
      <c r="BO158"/>
      <c r="BP158"/>
      <c r="BQ158"/>
      <c r="BR158"/>
      <c r="BS158"/>
      <c r="BT158"/>
    </row>
    <row r="159" spans="1:72" x14ac:dyDescent="0.25">
      <c r="A159" s="130" t="s">
        <v>2456</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c r="BE159"/>
      <c r="BF159"/>
      <c r="BG159"/>
      <c r="BH159"/>
      <c r="BI159"/>
      <c r="BJ159"/>
      <c r="BK159"/>
      <c r="BL159"/>
      <c r="BM159"/>
      <c r="BN159"/>
      <c r="BO159"/>
      <c r="BP159"/>
      <c r="BQ159"/>
      <c r="BR159"/>
      <c r="BS159"/>
      <c r="BT159"/>
    </row>
    <row r="160" spans="1:72" x14ac:dyDescent="0.25">
      <c r="A160" s="130" t="s">
        <v>2457</v>
      </c>
      <c r="B160" s="130">
        <v>2436169</v>
      </c>
      <c r="C160" s="130">
        <v>1838602</v>
      </c>
      <c r="D160" s="130">
        <v>1524620</v>
      </c>
      <c r="E160" s="130">
        <v>2128580</v>
      </c>
      <c r="F160" s="130">
        <v>1777788</v>
      </c>
      <c r="G160" s="130">
        <v>1078024</v>
      </c>
      <c r="H160" s="130">
        <v>1166247</v>
      </c>
      <c r="I160" s="130">
        <v>1455921</v>
      </c>
      <c r="J160" s="130">
        <v>198860</v>
      </c>
      <c r="K160" s="130">
        <v>1346624</v>
      </c>
      <c r="L160" s="130">
        <v>1190809</v>
      </c>
      <c r="M160" s="130">
        <v>1376868</v>
      </c>
      <c r="N160" s="130">
        <v>120104</v>
      </c>
      <c r="O160" s="130">
        <v>966689</v>
      </c>
      <c r="P160" s="130">
        <v>1540550</v>
      </c>
      <c r="Q160" s="130">
        <v>1860957</v>
      </c>
      <c r="R160" s="130">
        <v>1530930</v>
      </c>
      <c r="S160" s="130">
        <v>1559791</v>
      </c>
      <c r="T160" s="130">
        <v>1028166</v>
      </c>
      <c r="U160" s="130">
        <v>1753417</v>
      </c>
      <c r="V160" s="130">
        <v>1705453</v>
      </c>
      <c r="W160" s="130">
        <v>1373114</v>
      </c>
      <c r="X160" s="130">
        <v>976129.18</v>
      </c>
      <c r="Y160" s="130">
        <v>1785345</v>
      </c>
      <c r="Z160" s="130">
        <v>1575630</v>
      </c>
      <c r="AA160" s="130">
        <v>1581082</v>
      </c>
      <c r="AB160" s="130">
        <v>817190.54</v>
      </c>
      <c r="AC160" s="130">
        <v>2135854</v>
      </c>
      <c r="AD160" s="130">
        <v>1711146</v>
      </c>
      <c r="AE160" s="130">
        <v>1103219</v>
      </c>
      <c r="AF160" s="130">
        <v>1171392.8500000001</v>
      </c>
      <c r="AG160" s="130">
        <v>1153885</v>
      </c>
      <c r="AH160" s="130">
        <v>398047</v>
      </c>
      <c r="AI160" s="130">
        <v>755648</v>
      </c>
      <c r="AJ160" s="130">
        <v>748059.52</v>
      </c>
      <c r="AK160" s="130">
        <v>1832157</v>
      </c>
      <c r="AL160" s="130">
        <v>1222204</v>
      </c>
      <c r="AM160" s="130">
        <v>1669067</v>
      </c>
      <c r="AN160" s="130">
        <v>1842338.56</v>
      </c>
      <c r="AO160" s="130">
        <v>1844200</v>
      </c>
      <c r="AP160" s="130">
        <v>1489101</v>
      </c>
      <c r="AQ160" s="130">
        <v>849112</v>
      </c>
      <c r="AR160" s="130">
        <v>0</v>
      </c>
      <c r="AS160" s="130">
        <v>0</v>
      </c>
      <c r="AT160" s="130">
        <v>0</v>
      </c>
      <c r="AU160" s="130">
        <v>0</v>
      </c>
      <c r="AV160" s="130">
        <v>0</v>
      </c>
      <c r="AW160" s="130">
        <v>0</v>
      </c>
      <c r="AX160" s="130">
        <v>0</v>
      </c>
      <c r="AY160" s="130">
        <v>0</v>
      </c>
      <c r="AZ160" s="130">
        <v>0</v>
      </c>
      <c r="BA160" s="130">
        <v>0</v>
      </c>
      <c r="BB160" s="130">
        <v>0</v>
      </c>
      <c r="BC160" s="130">
        <v>0</v>
      </c>
      <c r="BD160"/>
      <c r="BE160"/>
      <c r="BF160"/>
      <c r="BG160"/>
      <c r="BH160"/>
      <c r="BI160"/>
      <c r="BJ160"/>
      <c r="BK160"/>
      <c r="BL160"/>
      <c r="BM160"/>
      <c r="BN160"/>
      <c r="BO160"/>
      <c r="BP160"/>
      <c r="BQ160"/>
      <c r="BR160"/>
      <c r="BS160"/>
      <c r="BT160"/>
    </row>
    <row r="161" spans="1:72" x14ac:dyDescent="0.25">
      <c r="A161" s="130" t="s">
        <v>2458</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c r="BE161"/>
      <c r="BF161"/>
      <c r="BG161"/>
      <c r="BH161"/>
      <c r="BI161"/>
      <c r="BJ161"/>
      <c r="BK161"/>
      <c r="BL161"/>
      <c r="BM161"/>
      <c r="BN161"/>
      <c r="BO161"/>
      <c r="BP161"/>
      <c r="BQ161"/>
      <c r="BR161"/>
      <c r="BS161"/>
      <c r="BT161"/>
    </row>
    <row r="162" spans="1:72" x14ac:dyDescent="0.25">
      <c r="A162" s="130" t="s">
        <v>3290</v>
      </c>
      <c r="B162" s="130">
        <v>0</v>
      </c>
      <c r="C162" s="130">
        <v>0</v>
      </c>
      <c r="D162" s="130">
        <v>8</v>
      </c>
      <c r="E162" s="130">
        <v>16</v>
      </c>
      <c r="F162" s="130">
        <v>-13</v>
      </c>
      <c r="G162" s="130">
        <v>-32</v>
      </c>
      <c r="H162" s="130">
        <v>9</v>
      </c>
      <c r="I162" s="130">
        <v>-3</v>
      </c>
      <c r="J162" s="130">
        <v>4525</v>
      </c>
      <c r="K162" s="130">
        <v>4</v>
      </c>
      <c r="L162" s="130">
        <v>33076</v>
      </c>
      <c r="M162" s="130">
        <v>32898</v>
      </c>
      <c r="N162" s="130">
        <v>15359</v>
      </c>
      <c r="O162" s="130">
        <v>-48774</v>
      </c>
      <c r="P162" s="130">
        <v>4320</v>
      </c>
      <c r="Q162" s="130">
        <v>-225445</v>
      </c>
      <c r="R162" s="130">
        <v>435950</v>
      </c>
      <c r="S162" s="130">
        <v>-36120</v>
      </c>
      <c r="T162" s="130">
        <v>334057</v>
      </c>
      <c r="U162" s="130">
        <v>-380485</v>
      </c>
      <c r="V162" s="130">
        <v>1</v>
      </c>
      <c r="W162" s="130">
        <v>-343</v>
      </c>
      <c r="X162" s="130">
        <v>-160.13999999999999</v>
      </c>
      <c r="Y162" s="130">
        <v>569</v>
      </c>
      <c r="Z162" s="130">
        <v>420</v>
      </c>
      <c r="AA162" s="130">
        <v>3315</v>
      </c>
      <c r="AB162" s="130">
        <v>-8452.32</v>
      </c>
      <c r="AC162" s="130">
        <v>5376</v>
      </c>
      <c r="AD162" s="130">
        <v>589</v>
      </c>
      <c r="AE162" s="130">
        <v>3172</v>
      </c>
      <c r="AF162" s="130">
        <v>-3135.35</v>
      </c>
      <c r="AG162" s="130">
        <v>3359</v>
      </c>
      <c r="AH162" s="130">
        <v>4435</v>
      </c>
      <c r="AI162" s="130">
        <v>193</v>
      </c>
      <c r="AJ162" s="130">
        <v>37955.99</v>
      </c>
      <c r="AK162" s="130">
        <v>1792</v>
      </c>
      <c r="AL162" s="130">
        <v>115</v>
      </c>
      <c r="AM162" s="130">
        <v>7335</v>
      </c>
      <c r="AN162" s="130">
        <v>-6397.56</v>
      </c>
      <c r="AO162" s="130">
        <v>1317</v>
      </c>
      <c r="AP162" s="130">
        <v>466</v>
      </c>
      <c r="AQ162" s="130">
        <v>5783</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x14ac:dyDescent="0.25">
      <c r="A163" s="130" t="s">
        <v>2459</v>
      </c>
      <c r="B163" s="130">
        <v>-1143824</v>
      </c>
      <c r="C163" s="130">
        <v>-961094</v>
      </c>
      <c r="D163" s="130">
        <v>418999</v>
      </c>
      <c r="E163" s="130">
        <v>-354329</v>
      </c>
      <c r="F163" s="130">
        <v>1029966</v>
      </c>
      <c r="G163" s="130">
        <v>-549513</v>
      </c>
      <c r="H163" s="130">
        <v>60435</v>
      </c>
      <c r="I163" s="130">
        <v>-120780</v>
      </c>
      <c r="J163" s="130">
        <v>883161</v>
      </c>
      <c r="K163" s="130">
        <v>-181432</v>
      </c>
      <c r="L163" s="130">
        <v>0</v>
      </c>
      <c r="M163" s="130">
        <v>0</v>
      </c>
      <c r="N163" s="130">
        <v>0</v>
      </c>
      <c r="O163" s="130">
        <v>0</v>
      </c>
      <c r="P163" s="130">
        <v>0</v>
      </c>
      <c r="Q163" s="130">
        <v>0</v>
      </c>
      <c r="R163" s="130">
        <v>0</v>
      </c>
      <c r="S163" s="130">
        <v>0</v>
      </c>
      <c r="T163" s="130">
        <v>0</v>
      </c>
      <c r="U163" s="130">
        <v>0</v>
      </c>
      <c r="V163" s="130">
        <v>0</v>
      </c>
      <c r="W163" s="130">
        <v>0</v>
      </c>
      <c r="X163" s="130">
        <v>0</v>
      </c>
      <c r="Y163" s="130">
        <v>0</v>
      </c>
      <c r="Z163" s="130">
        <v>0</v>
      </c>
      <c r="AA163" s="130">
        <v>0</v>
      </c>
      <c r="AB163" s="130">
        <v>0</v>
      </c>
      <c r="AC163" s="130">
        <v>0</v>
      </c>
      <c r="AD163" s="130">
        <v>0</v>
      </c>
      <c r="AE163" s="130">
        <v>0</v>
      </c>
      <c r="AF163" s="130">
        <v>0</v>
      </c>
      <c r="AG163" s="130">
        <v>0</v>
      </c>
      <c r="AH163" s="130">
        <v>0</v>
      </c>
      <c r="AI163" s="130">
        <v>0</v>
      </c>
      <c r="AJ163" s="130">
        <v>0</v>
      </c>
      <c r="AK163" s="130">
        <v>0</v>
      </c>
      <c r="AL163" s="130">
        <v>0</v>
      </c>
      <c r="AM163" s="130">
        <v>0</v>
      </c>
      <c r="AN163" s="130">
        <v>0</v>
      </c>
      <c r="AO163" s="130">
        <v>0</v>
      </c>
      <c r="AP163" s="130">
        <v>0</v>
      </c>
      <c r="AQ163" s="130">
        <v>0</v>
      </c>
      <c r="AR163" s="130">
        <v>0</v>
      </c>
      <c r="AS163" s="130">
        <v>0</v>
      </c>
      <c r="AT163" s="130">
        <v>0</v>
      </c>
      <c r="AU163" s="130">
        <v>0</v>
      </c>
      <c r="AV163" s="130">
        <v>0</v>
      </c>
      <c r="AW163" s="130">
        <v>0</v>
      </c>
      <c r="AX163" s="130">
        <v>0</v>
      </c>
      <c r="AY163" s="130">
        <v>0</v>
      </c>
      <c r="AZ163" s="130">
        <v>0</v>
      </c>
      <c r="BA163" s="130">
        <v>0</v>
      </c>
      <c r="BB163" s="130">
        <v>0</v>
      </c>
      <c r="BC163" s="130">
        <v>0</v>
      </c>
      <c r="BD163"/>
      <c r="BE163"/>
      <c r="BF163"/>
      <c r="BG163"/>
      <c r="BH163"/>
      <c r="BI163"/>
      <c r="BJ163"/>
      <c r="BK163"/>
      <c r="BL163"/>
      <c r="BM163"/>
      <c r="BN163"/>
      <c r="BO163"/>
      <c r="BP163"/>
      <c r="BQ163"/>
      <c r="BR163"/>
      <c r="BS163"/>
      <c r="BT163"/>
    </row>
    <row r="164" spans="1:72" x14ac:dyDescent="0.25">
      <c r="A164" s="130" t="s">
        <v>2460</v>
      </c>
      <c r="B164" s="130">
        <v>844489</v>
      </c>
      <c r="C164" s="130">
        <v>346759</v>
      </c>
      <c r="D164" s="130">
        <v>-447001</v>
      </c>
      <c r="E164" s="130">
        <v>1253542</v>
      </c>
      <c r="F164" s="130">
        <v>-872111</v>
      </c>
      <c r="G164" s="130">
        <v>1243914</v>
      </c>
      <c r="H164" s="130">
        <v>40506</v>
      </c>
      <c r="I164" s="130">
        <v>-772674</v>
      </c>
      <c r="J164" s="130">
        <v>-733339</v>
      </c>
      <c r="K164" s="130">
        <v>-697975</v>
      </c>
      <c r="L164" s="130">
        <v>-254510</v>
      </c>
      <c r="M164" s="130">
        <v>-323476</v>
      </c>
      <c r="N164" s="130">
        <v>434073</v>
      </c>
      <c r="O164" s="130">
        <v>-732163</v>
      </c>
      <c r="P164" s="130">
        <v>-454625</v>
      </c>
      <c r="Q164" s="130">
        <v>15444</v>
      </c>
      <c r="R164" s="130">
        <v>536185</v>
      </c>
      <c r="S164" s="130">
        <v>-876496</v>
      </c>
      <c r="T164" s="130">
        <v>-131943</v>
      </c>
      <c r="U164" s="130">
        <v>-124315</v>
      </c>
      <c r="V164" s="130">
        <v>-499947</v>
      </c>
      <c r="W164" s="130">
        <v>-167504</v>
      </c>
      <c r="X164" s="130">
        <v>-658017.43999999994</v>
      </c>
      <c r="Y164" s="130">
        <v>1313809</v>
      </c>
      <c r="Z164" s="130">
        <v>1113869</v>
      </c>
      <c r="AA164" s="130">
        <v>-1296758</v>
      </c>
      <c r="AB164" s="130">
        <v>-145556.89000000001</v>
      </c>
      <c r="AC164" s="130">
        <v>-808917</v>
      </c>
      <c r="AD164" s="130">
        <v>-97085</v>
      </c>
      <c r="AE164" s="130">
        <v>-118560</v>
      </c>
      <c r="AF164" s="130">
        <v>841051.17</v>
      </c>
      <c r="AG164" s="130">
        <v>501273</v>
      </c>
      <c r="AH164" s="130">
        <v>927919</v>
      </c>
      <c r="AI164" s="130">
        <v>-863755</v>
      </c>
      <c r="AJ164" s="130">
        <v>136242.54999999999</v>
      </c>
      <c r="AK164" s="130">
        <v>-68933</v>
      </c>
      <c r="AL164" s="130">
        <v>193431</v>
      </c>
      <c r="AM164" s="130">
        <v>-171815</v>
      </c>
      <c r="AN164" s="130">
        <v>100104.14</v>
      </c>
      <c r="AO164" s="130">
        <v>13480</v>
      </c>
      <c r="AP164" s="130">
        <v>50497</v>
      </c>
      <c r="AQ164" s="130">
        <v>-119467</v>
      </c>
      <c r="AR164" s="130">
        <v>0</v>
      </c>
      <c r="AS164" s="130">
        <v>0</v>
      </c>
      <c r="AT164" s="130">
        <v>0</v>
      </c>
      <c r="AU164" s="130">
        <v>0</v>
      </c>
      <c r="AV164" s="130">
        <v>0</v>
      </c>
      <c r="AW164" s="130">
        <v>0</v>
      </c>
      <c r="AX164" s="130">
        <v>0</v>
      </c>
      <c r="AY164" s="130">
        <v>0</v>
      </c>
      <c r="AZ164" s="130">
        <v>0</v>
      </c>
      <c r="BA164" s="130">
        <v>0</v>
      </c>
      <c r="BB164" s="130">
        <v>0</v>
      </c>
      <c r="BC164" s="130">
        <v>0</v>
      </c>
      <c r="BD164"/>
      <c r="BE164"/>
      <c r="BF164"/>
      <c r="BG164"/>
      <c r="BH164"/>
      <c r="BI164"/>
      <c r="BJ164"/>
      <c r="BK164"/>
      <c r="BL164"/>
      <c r="BM164"/>
      <c r="BN164"/>
      <c r="BO164"/>
      <c r="BP164"/>
      <c r="BQ164"/>
      <c r="BR164"/>
      <c r="BS164"/>
      <c r="BT164"/>
    </row>
    <row r="165" spans="1:72" x14ac:dyDescent="0.25">
      <c r="A165" s="130" t="s">
        <v>2461</v>
      </c>
      <c r="B165" s="130">
        <v>13631</v>
      </c>
      <c r="C165" s="130">
        <v>5387</v>
      </c>
      <c r="D165" s="130">
        <v>-47764</v>
      </c>
      <c r="E165" s="130">
        <v>92246</v>
      </c>
      <c r="F165" s="130">
        <v>-118566</v>
      </c>
      <c r="G165" s="130">
        <v>50492</v>
      </c>
      <c r="H165" s="130">
        <v>-11711.5</v>
      </c>
      <c r="I165" s="130">
        <v>0</v>
      </c>
      <c r="J165" s="130">
        <v>0</v>
      </c>
      <c r="K165" s="130">
        <v>0</v>
      </c>
      <c r="L165" s="130">
        <v>-52169.25</v>
      </c>
      <c r="M165" s="130">
        <v>0</v>
      </c>
      <c r="N165" s="130">
        <v>0</v>
      </c>
      <c r="O165" s="130">
        <v>0</v>
      </c>
      <c r="P165" s="130">
        <v>0</v>
      </c>
      <c r="Q165" s="130">
        <v>0</v>
      </c>
      <c r="R165" s="130">
        <v>0</v>
      </c>
      <c r="S165" s="130">
        <v>0</v>
      </c>
      <c r="T165" s="130">
        <v>0</v>
      </c>
      <c r="U165" s="130">
        <v>0</v>
      </c>
      <c r="V165" s="130">
        <v>0</v>
      </c>
      <c r="W165" s="130">
        <v>0</v>
      </c>
      <c r="X165" s="130">
        <v>0</v>
      </c>
      <c r="Y165" s="130">
        <v>0</v>
      </c>
      <c r="Z165" s="130">
        <v>0</v>
      </c>
      <c r="AA165" s="130">
        <v>0</v>
      </c>
      <c r="AB165" s="130">
        <v>0</v>
      </c>
      <c r="AC165" s="130">
        <v>0</v>
      </c>
      <c r="AD165" s="130">
        <v>0</v>
      </c>
      <c r="AE165" s="130">
        <v>0</v>
      </c>
      <c r="AF165" s="130">
        <v>0</v>
      </c>
      <c r="AG165" s="130">
        <v>0</v>
      </c>
      <c r="AH165" s="130">
        <v>0</v>
      </c>
      <c r="AI165" s="130">
        <v>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25">
      <c r="A166" s="130" t="s">
        <v>2632</v>
      </c>
      <c r="B166" s="130">
        <v>921552</v>
      </c>
      <c r="C166" s="130">
        <v>172891</v>
      </c>
      <c r="D166" s="130">
        <v>222983</v>
      </c>
      <c r="E166" s="130">
        <v>-20453</v>
      </c>
      <c r="F166" s="130">
        <v>-11517</v>
      </c>
      <c r="G166" s="130">
        <v>-11231</v>
      </c>
      <c r="H166" s="130">
        <v>29120</v>
      </c>
      <c r="I166" s="130">
        <v>-10996</v>
      </c>
      <c r="J166" s="130">
        <v>-687647</v>
      </c>
      <c r="K166" s="130">
        <v>-13563</v>
      </c>
      <c r="L166" s="130">
        <v>63936</v>
      </c>
      <c r="M166" s="130">
        <v>19729</v>
      </c>
      <c r="N166" s="130">
        <v>-13244</v>
      </c>
      <c r="O166" s="130">
        <v>141953</v>
      </c>
      <c r="P166" s="130">
        <v>-293416</v>
      </c>
      <c r="Q166" s="130">
        <v>-64736</v>
      </c>
      <c r="R166" s="130">
        <v>-3092</v>
      </c>
      <c r="S166" s="130">
        <v>-74901</v>
      </c>
      <c r="T166" s="130">
        <v>-17932</v>
      </c>
      <c r="U166" s="130">
        <v>35085</v>
      </c>
      <c r="V166" s="130">
        <v>-31345</v>
      </c>
      <c r="W166" s="130">
        <v>70635</v>
      </c>
      <c r="X166" s="130">
        <v>50688.97</v>
      </c>
      <c r="Y166" s="130">
        <v>6702</v>
      </c>
      <c r="Z166" s="130">
        <v>5598</v>
      </c>
      <c r="AA166" s="130">
        <v>-25060</v>
      </c>
      <c r="AB166" s="130">
        <v>-42419.01</v>
      </c>
      <c r="AC166" s="130">
        <v>-13774</v>
      </c>
      <c r="AD166" s="130">
        <v>-4499</v>
      </c>
      <c r="AE166" s="130">
        <v>27071</v>
      </c>
      <c r="AF166" s="130">
        <v>-22269.67</v>
      </c>
      <c r="AG166" s="130">
        <v>11533</v>
      </c>
      <c r="AH166" s="130">
        <v>2645</v>
      </c>
      <c r="AI166" s="130">
        <v>2924</v>
      </c>
      <c r="AJ166" s="130">
        <v>5929.25</v>
      </c>
      <c r="AK166" s="130">
        <v>42</v>
      </c>
      <c r="AL166" s="130">
        <v>-1922</v>
      </c>
      <c r="AM166" s="130">
        <v>1299</v>
      </c>
      <c r="AN166" s="130">
        <v>-35143.410000000003</v>
      </c>
      <c r="AO166" s="130">
        <v>-798</v>
      </c>
      <c r="AP166" s="130">
        <v>-113</v>
      </c>
      <c r="AQ166" s="130">
        <v>1645</v>
      </c>
      <c r="AR166" s="130">
        <v>0</v>
      </c>
      <c r="AS166" s="130">
        <v>0</v>
      </c>
      <c r="AT166" s="130">
        <v>0</v>
      </c>
      <c r="AU166" s="130">
        <v>0</v>
      </c>
      <c r="AV166" s="130">
        <v>0</v>
      </c>
      <c r="AW166" s="130">
        <v>0</v>
      </c>
      <c r="AX166" s="130">
        <v>0</v>
      </c>
      <c r="AY166" s="130">
        <v>0</v>
      </c>
      <c r="AZ166" s="130">
        <v>0</v>
      </c>
      <c r="BA166" s="130">
        <v>0</v>
      </c>
      <c r="BB166" s="130">
        <v>0</v>
      </c>
      <c r="BC166" s="130">
        <v>0</v>
      </c>
      <c r="BD166"/>
      <c r="BE166"/>
      <c r="BF166"/>
      <c r="BG166"/>
      <c r="BH166"/>
      <c r="BI166"/>
      <c r="BJ166"/>
      <c r="BK166"/>
      <c r="BL166"/>
      <c r="BM166"/>
      <c r="BN166"/>
      <c r="BO166"/>
      <c r="BP166"/>
      <c r="BQ166"/>
      <c r="BR166"/>
      <c r="BS166"/>
      <c r="BT166"/>
    </row>
    <row r="167" spans="1:72" x14ac:dyDescent="0.25">
      <c r="A167" s="130" t="s">
        <v>2462</v>
      </c>
      <c r="B167" s="130">
        <v>0</v>
      </c>
      <c r="C167" s="130">
        <v>0</v>
      </c>
      <c r="D167" s="130">
        <v>0</v>
      </c>
      <c r="E167" s="130">
        <v>0</v>
      </c>
      <c r="F167" s="130">
        <v>0</v>
      </c>
      <c r="G167" s="130">
        <v>0</v>
      </c>
      <c r="H167" s="130">
        <v>0</v>
      </c>
      <c r="I167" s="130">
        <v>0</v>
      </c>
      <c r="J167" s="130">
        <v>0</v>
      </c>
      <c r="K167" s="130">
        <v>0</v>
      </c>
      <c r="L167" s="130">
        <v>0</v>
      </c>
      <c r="M167" s="130">
        <v>-672339</v>
      </c>
      <c r="N167" s="130">
        <v>0</v>
      </c>
      <c r="O167" s="130">
        <v>0</v>
      </c>
      <c r="P167" s="130">
        <v>0</v>
      </c>
      <c r="Q167" s="130">
        <v>0</v>
      </c>
      <c r="R167" s="130">
        <v>0</v>
      </c>
      <c r="S167" s="130">
        <v>0</v>
      </c>
      <c r="T167" s="130">
        <v>0</v>
      </c>
      <c r="U167" s="130">
        <v>0</v>
      </c>
      <c r="V167" s="130">
        <v>0</v>
      </c>
      <c r="W167" s="130">
        <v>0</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c r="BE167"/>
      <c r="BF167"/>
      <c r="BG167"/>
      <c r="BH167"/>
      <c r="BI167"/>
      <c r="BJ167"/>
      <c r="BK167"/>
      <c r="BL167"/>
      <c r="BM167"/>
      <c r="BN167"/>
      <c r="BO167"/>
      <c r="BP167"/>
      <c r="BQ167"/>
      <c r="BR167"/>
      <c r="BS167"/>
      <c r="BT167"/>
    </row>
    <row r="168" spans="1:72" x14ac:dyDescent="0.25">
      <c r="A168" s="130" t="s">
        <v>2463</v>
      </c>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c r="BE168"/>
      <c r="BF168"/>
      <c r="BG168"/>
      <c r="BH168"/>
      <c r="BI168"/>
      <c r="BJ168"/>
      <c r="BK168"/>
      <c r="BL168"/>
      <c r="BM168"/>
      <c r="BN168"/>
      <c r="BO168"/>
      <c r="BP168"/>
      <c r="BQ168"/>
      <c r="BR168"/>
      <c r="BS168"/>
      <c r="BT168"/>
    </row>
    <row r="169" spans="1:72" x14ac:dyDescent="0.25">
      <c r="A169" s="130" t="s">
        <v>3320</v>
      </c>
      <c r="B169" s="130">
        <v>0</v>
      </c>
      <c r="C169" s="130">
        <v>0</v>
      </c>
      <c r="D169" s="130">
        <v>0</v>
      </c>
      <c r="E169" s="130">
        <v>0</v>
      </c>
      <c r="F169" s="130">
        <v>0</v>
      </c>
      <c r="G169" s="130">
        <v>0</v>
      </c>
      <c r="H169" s="130">
        <v>0</v>
      </c>
      <c r="I169" s="130">
        <v>0</v>
      </c>
      <c r="J169" s="130">
        <v>0</v>
      </c>
      <c r="K169" s="130">
        <v>0</v>
      </c>
      <c r="L169" s="130">
        <v>0</v>
      </c>
      <c r="M169" s="130">
        <v>0</v>
      </c>
      <c r="N169" s="130">
        <v>0</v>
      </c>
      <c r="O169" s="130">
        <v>0</v>
      </c>
      <c r="P169" s="130">
        <v>0</v>
      </c>
      <c r="Q169" s="130">
        <v>0</v>
      </c>
      <c r="R169" s="130">
        <v>0</v>
      </c>
      <c r="S169" s="130">
        <v>0</v>
      </c>
      <c r="T169" s="130">
        <v>0</v>
      </c>
      <c r="U169" s="130">
        <v>0</v>
      </c>
      <c r="V169" s="130">
        <v>0</v>
      </c>
      <c r="W169" s="130">
        <v>0</v>
      </c>
      <c r="X169" s="130">
        <v>0</v>
      </c>
      <c r="Y169" s="130">
        <v>0</v>
      </c>
      <c r="Z169" s="130">
        <v>0</v>
      </c>
      <c r="AA169" s="130">
        <v>0</v>
      </c>
      <c r="AB169" s="130">
        <v>0</v>
      </c>
      <c r="AC169" s="130">
        <v>0</v>
      </c>
      <c r="AD169" s="130">
        <v>0</v>
      </c>
      <c r="AE169" s="130">
        <v>0</v>
      </c>
      <c r="AF169" s="130">
        <v>0</v>
      </c>
      <c r="AG169" s="130">
        <v>0</v>
      </c>
      <c r="AH169" s="130">
        <v>0</v>
      </c>
      <c r="AI169" s="130">
        <v>161478</v>
      </c>
      <c r="AJ169" s="130">
        <v>0.62</v>
      </c>
      <c r="AK169" s="130">
        <v>241924.33</v>
      </c>
      <c r="AL169" s="130">
        <v>0</v>
      </c>
      <c r="AM169" s="130">
        <v>725773</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c r="BE169"/>
      <c r="BF169"/>
      <c r="BG169"/>
      <c r="BH169"/>
      <c r="BI169"/>
      <c r="BJ169"/>
      <c r="BK169"/>
      <c r="BL169"/>
      <c r="BM169"/>
      <c r="BN169"/>
      <c r="BO169"/>
      <c r="BP169"/>
      <c r="BQ169"/>
      <c r="BR169"/>
      <c r="BS169"/>
      <c r="BT169"/>
    </row>
    <row r="170" spans="1:72" x14ac:dyDescent="0.25">
      <c r="A170" s="130" t="s">
        <v>2464</v>
      </c>
      <c r="B170" s="130">
        <v>55404</v>
      </c>
      <c r="C170" s="130">
        <v>15164</v>
      </c>
      <c r="D170" s="130">
        <v>0</v>
      </c>
      <c r="E170" s="130">
        <v>0</v>
      </c>
      <c r="F170" s="130">
        <v>0</v>
      </c>
      <c r="G170" s="130">
        <v>0</v>
      </c>
      <c r="H170" s="130">
        <v>0</v>
      </c>
      <c r="I170" s="130">
        <v>0</v>
      </c>
      <c r="J170" s="130">
        <v>0</v>
      </c>
      <c r="K170" s="130">
        <v>0</v>
      </c>
      <c r="L170" s="130">
        <v>0</v>
      </c>
      <c r="M170" s="130">
        <v>0</v>
      </c>
      <c r="N170" s="130">
        <v>0</v>
      </c>
      <c r="O170" s="130">
        <v>0</v>
      </c>
      <c r="P170" s="130">
        <v>0</v>
      </c>
      <c r="Q170" s="130">
        <v>0</v>
      </c>
      <c r="R170" s="130">
        <v>0</v>
      </c>
      <c r="S170" s="130">
        <v>0</v>
      </c>
      <c r="T170" s="130">
        <v>0</v>
      </c>
      <c r="U170" s="130">
        <v>0</v>
      </c>
      <c r="V170" s="130">
        <v>0</v>
      </c>
      <c r="W170" s="130">
        <v>0</v>
      </c>
      <c r="X170" s="130">
        <v>0</v>
      </c>
      <c r="Y170" s="130">
        <v>0</v>
      </c>
      <c r="Z170" s="130">
        <v>0</v>
      </c>
      <c r="AA170" s="130">
        <v>0</v>
      </c>
      <c r="AB170" s="130">
        <v>0</v>
      </c>
      <c r="AC170" s="130">
        <v>0</v>
      </c>
      <c r="AD170" s="130">
        <v>0</v>
      </c>
      <c r="AE170" s="130">
        <v>0</v>
      </c>
      <c r="AF170" s="130">
        <v>0</v>
      </c>
      <c r="AG170" s="130">
        <v>0</v>
      </c>
      <c r="AH170" s="130">
        <v>0</v>
      </c>
      <c r="AI170" s="130">
        <v>0</v>
      </c>
      <c r="AJ170" s="130">
        <v>0</v>
      </c>
      <c r="AK170" s="130">
        <v>0</v>
      </c>
      <c r="AL170" s="130">
        <v>0</v>
      </c>
      <c r="AM170" s="130">
        <v>0</v>
      </c>
      <c r="AN170" s="130">
        <v>0</v>
      </c>
      <c r="AO170" s="130">
        <v>0</v>
      </c>
      <c r="AP170" s="130">
        <v>0</v>
      </c>
      <c r="AQ170" s="130">
        <v>0</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x14ac:dyDescent="0.25">
      <c r="A171" s="130" t="s">
        <v>2465</v>
      </c>
      <c r="B171" s="130">
        <v>0</v>
      </c>
      <c r="C171" s="130">
        <v>0</v>
      </c>
      <c r="D171" s="130">
        <v>-2482</v>
      </c>
      <c r="E171" s="130">
        <v>0</v>
      </c>
      <c r="F171" s="130">
        <v>0</v>
      </c>
      <c r="G171" s="130">
        <v>0</v>
      </c>
      <c r="H171" s="130">
        <v>-132046</v>
      </c>
      <c r="I171" s="130">
        <v>4972</v>
      </c>
      <c r="J171" s="130">
        <v>362956</v>
      </c>
      <c r="K171" s="130">
        <v>0</v>
      </c>
      <c r="L171" s="130">
        <v>62192</v>
      </c>
      <c r="M171" s="130">
        <v>-141.66999999999999</v>
      </c>
      <c r="N171" s="130">
        <v>-425</v>
      </c>
      <c r="O171" s="130">
        <v>0</v>
      </c>
      <c r="P171" s="130">
        <v>-342785</v>
      </c>
      <c r="Q171" s="130">
        <v>4233.67</v>
      </c>
      <c r="R171" s="130">
        <v>12701</v>
      </c>
      <c r="S171" s="130">
        <v>0</v>
      </c>
      <c r="T171" s="130">
        <v>5006.25</v>
      </c>
      <c r="U171" s="130">
        <v>0</v>
      </c>
      <c r="V171" s="130">
        <v>0</v>
      </c>
      <c r="W171" s="130">
        <v>0</v>
      </c>
      <c r="X171" s="130">
        <v>161241.53</v>
      </c>
      <c r="Y171" s="130">
        <v>2415</v>
      </c>
      <c r="Z171" s="130">
        <v>0</v>
      </c>
      <c r="AA171" s="130">
        <v>0</v>
      </c>
      <c r="AB171" s="130">
        <v>123275.73</v>
      </c>
      <c r="AC171" s="130">
        <v>-2607.33</v>
      </c>
      <c r="AD171" s="130">
        <v>1955</v>
      </c>
      <c r="AE171" s="130">
        <v>-9777</v>
      </c>
      <c r="AF171" s="130">
        <v>0</v>
      </c>
      <c r="AG171" s="130">
        <v>0</v>
      </c>
      <c r="AH171" s="130">
        <v>0</v>
      </c>
      <c r="AI171" s="130">
        <v>0</v>
      </c>
      <c r="AJ171" s="130">
        <v>-97993.97</v>
      </c>
      <c r="AK171" s="130">
        <v>0</v>
      </c>
      <c r="AL171" s="130">
        <v>0</v>
      </c>
      <c r="AM171" s="130">
        <v>0</v>
      </c>
      <c r="AN171" s="130">
        <v>0</v>
      </c>
      <c r="AO171" s="130">
        <v>0</v>
      </c>
      <c r="AP171" s="130">
        <v>0</v>
      </c>
      <c r="AQ171" s="130">
        <v>0</v>
      </c>
      <c r="AR171" s="130">
        <v>0</v>
      </c>
      <c r="AS171" s="130">
        <v>0</v>
      </c>
      <c r="AT171" s="130">
        <v>0</v>
      </c>
      <c r="AU171" s="130">
        <v>0</v>
      </c>
      <c r="AV171" s="130">
        <v>0</v>
      </c>
      <c r="AW171" s="130">
        <v>0</v>
      </c>
      <c r="AX171" s="130">
        <v>0</v>
      </c>
      <c r="AY171" s="130">
        <v>0</v>
      </c>
      <c r="AZ171" s="130">
        <v>0</v>
      </c>
      <c r="BA171" s="130">
        <v>0</v>
      </c>
      <c r="BB171" s="130">
        <v>0</v>
      </c>
      <c r="BC171" s="130">
        <v>0</v>
      </c>
      <c r="BD171"/>
      <c r="BE171"/>
      <c r="BF171"/>
      <c r="BG171"/>
      <c r="BH171"/>
      <c r="BI171"/>
      <c r="BJ171"/>
      <c r="BK171"/>
      <c r="BL171"/>
      <c r="BM171"/>
      <c r="BN171"/>
      <c r="BO171"/>
      <c r="BP171"/>
      <c r="BQ171"/>
      <c r="BR171"/>
      <c r="BS171"/>
      <c r="BT171"/>
    </row>
    <row r="172" spans="1:72" x14ac:dyDescent="0.25">
      <c r="A172" s="130" t="s">
        <v>3321</v>
      </c>
      <c r="B172" s="130">
        <v>-682</v>
      </c>
      <c r="C172" s="130">
        <v>51388</v>
      </c>
      <c r="D172" s="130">
        <v>0</v>
      </c>
      <c r="E172" s="130">
        <v>0</v>
      </c>
      <c r="F172" s="130">
        <v>0</v>
      </c>
      <c r="G172" s="130">
        <v>0</v>
      </c>
      <c r="H172" s="130">
        <v>0</v>
      </c>
      <c r="I172" s="130">
        <v>0</v>
      </c>
      <c r="J172" s="130">
        <v>0</v>
      </c>
      <c r="K172" s="130">
        <v>0</v>
      </c>
      <c r="L172" s="130">
        <v>0</v>
      </c>
      <c r="M172" s="130">
        <v>0</v>
      </c>
      <c r="N172" s="130">
        <v>0</v>
      </c>
      <c r="O172" s="130">
        <v>0</v>
      </c>
      <c r="P172" s="130">
        <v>0</v>
      </c>
      <c r="Q172" s="130">
        <v>0</v>
      </c>
      <c r="R172" s="130">
        <v>0</v>
      </c>
      <c r="S172" s="130">
        <v>0</v>
      </c>
      <c r="T172" s="130">
        <v>0</v>
      </c>
      <c r="U172" s="130">
        <v>0</v>
      </c>
      <c r="V172" s="130">
        <v>0</v>
      </c>
      <c r="W172" s="130">
        <v>0</v>
      </c>
      <c r="X172" s="130">
        <v>0</v>
      </c>
      <c r="Y172" s="130">
        <v>0</v>
      </c>
      <c r="Z172" s="130">
        <v>0</v>
      </c>
      <c r="AA172" s="130">
        <v>0</v>
      </c>
      <c r="AB172" s="130">
        <v>0</v>
      </c>
      <c r="AC172" s="130">
        <v>0</v>
      </c>
      <c r="AD172" s="130">
        <v>0</v>
      </c>
      <c r="AE172" s="130">
        <v>0</v>
      </c>
      <c r="AF172" s="130">
        <v>0</v>
      </c>
      <c r="AG172" s="130">
        <v>0</v>
      </c>
      <c r="AH172" s="130">
        <v>0</v>
      </c>
      <c r="AI172" s="130">
        <v>0</v>
      </c>
      <c r="AJ172" s="130">
        <v>0</v>
      </c>
      <c r="AK172" s="130">
        <v>0</v>
      </c>
      <c r="AL172" s="130">
        <v>0</v>
      </c>
      <c r="AM172" s="130">
        <v>0</v>
      </c>
      <c r="AN172" s="130">
        <v>0</v>
      </c>
      <c r="AO172" s="130">
        <v>0</v>
      </c>
      <c r="AP172" s="130">
        <v>0</v>
      </c>
      <c r="AQ172" s="130">
        <v>0</v>
      </c>
      <c r="AR172" s="130">
        <v>0</v>
      </c>
      <c r="AS172" s="130">
        <v>0</v>
      </c>
      <c r="AT172" s="130">
        <v>0</v>
      </c>
      <c r="AU172" s="130">
        <v>0</v>
      </c>
      <c r="AV172" s="130">
        <v>0</v>
      </c>
      <c r="AW172" s="130">
        <v>0</v>
      </c>
      <c r="AX172" s="130">
        <v>0</v>
      </c>
      <c r="AY172" s="130">
        <v>0</v>
      </c>
      <c r="AZ172" s="130">
        <v>0</v>
      </c>
      <c r="BA172" s="130">
        <v>0</v>
      </c>
      <c r="BB172" s="130">
        <v>0</v>
      </c>
      <c r="BC172" s="130">
        <v>0</v>
      </c>
      <c r="BD172"/>
      <c r="BE172"/>
      <c r="BF172"/>
      <c r="BG172"/>
      <c r="BH172"/>
      <c r="BI172"/>
      <c r="BJ172"/>
      <c r="BK172"/>
      <c r="BL172"/>
      <c r="BM172"/>
      <c r="BN172"/>
      <c r="BO172"/>
      <c r="BP172"/>
      <c r="BQ172"/>
      <c r="BR172"/>
      <c r="BS172"/>
      <c r="BT172"/>
    </row>
    <row r="173" spans="1:72" x14ac:dyDescent="0.25">
      <c r="A173" s="130" t="s">
        <v>2466</v>
      </c>
      <c r="B173" s="130">
        <v>635166</v>
      </c>
      <c r="C173" s="130">
        <v>-369505</v>
      </c>
      <c r="D173" s="130">
        <v>137297</v>
      </c>
      <c r="E173" s="130">
        <v>971022</v>
      </c>
      <c r="F173" s="130">
        <v>27759</v>
      </c>
      <c r="G173" s="130">
        <v>733630</v>
      </c>
      <c r="H173" s="130">
        <v>-48822</v>
      </c>
      <c r="I173" s="130">
        <v>-899481</v>
      </c>
      <c r="J173" s="130">
        <v>-170344</v>
      </c>
      <c r="K173" s="130">
        <v>-892966</v>
      </c>
      <c r="L173" s="130">
        <v>-303983</v>
      </c>
      <c r="M173" s="130">
        <v>-619712</v>
      </c>
      <c r="N173" s="130">
        <v>435763</v>
      </c>
      <c r="O173" s="130">
        <v>-638984</v>
      </c>
      <c r="P173" s="130">
        <v>-1086506</v>
      </c>
      <c r="Q173" s="130">
        <v>-274737</v>
      </c>
      <c r="R173" s="130">
        <v>981744</v>
      </c>
      <c r="S173" s="130">
        <v>-987517</v>
      </c>
      <c r="T173" s="130">
        <v>204207</v>
      </c>
      <c r="U173" s="130">
        <v>-469715</v>
      </c>
      <c r="V173" s="130">
        <v>-531291</v>
      </c>
      <c r="W173" s="130">
        <v>-97212</v>
      </c>
      <c r="X173" s="130">
        <v>-446247.08</v>
      </c>
      <c r="Y173" s="130">
        <v>1323495</v>
      </c>
      <c r="Z173" s="130">
        <v>1119887</v>
      </c>
      <c r="AA173" s="130">
        <v>-1318503</v>
      </c>
      <c r="AB173" s="130">
        <v>-73152.490000000005</v>
      </c>
      <c r="AC173" s="130">
        <v>-817315</v>
      </c>
      <c r="AD173" s="130">
        <v>-99040</v>
      </c>
      <c r="AE173" s="130">
        <v>-98094</v>
      </c>
      <c r="AF173" s="130">
        <v>815646.15</v>
      </c>
      <c r="AG173" s="130">
        <v>516165</v>
      </c>
      <c r="AH173" s="130">
        <v>934999</v>
      </c>
      <c r="AI173" s="130">
        <v>-699160</v>
      </c>
      <c r="AJ173" s="130">
        <v>-211847.48</v>
      </c>
      <c r="AK173" s="130">
        <v>-67099</v>
      </c>
      <c r="AL173" s="130">
        <v>191624</v>
      </c>
      <c r="AM173" s="130">
        <v>562592</v>
      </c>
      <c r="AN173" s="130">
        <v>58563.17</v>
      </c>
      <c r="AO173" s="130">
        <v>13999</v>
      </c>
      <c r="AP173" s="130">
        <v>50850</v>
      </c>
      <c r="AQ173" s="130">
        <v>-112039</v>
      </c>
      <c r="AR173" s="130">
        <v>0</v>
      </c>
      <c r="AS173" s="130">
        <v>0</v>
      </c>
      <c r="AT173" s="130">
        <v>0</v>
      </c>
      <c r="AU173" s="130">
        <v>0</v>
      </c>
      <c r="AV173" s="130">
        <v>0</v>
      </c>
      <c r="AW173" s="130">
        <v>0</v>
      </c>
      <c r="AX173" s="130">
        <v>0</v>
      </c>
      <c r="AY173" s="130">
        <v>0</v>
      </c>
      <c r="AZ173" s="130">
        <v>0</v>
      </c>
      <c r="BA173" s="130">
        <v>0</v>
      </c>
      <c r="BB173" s="130">
        <v>0</v>
      </c>
      <c r="BC173" s="130">
        <v>0</v>
      </c>
      <c r="BD173"/>
      <c r="BE173"/>
      <c r="BF173"/>
      <c r="BG173"/>
      <c r="BH173"/>
      <c r="BI173"/>
      <c r="BJ173"/>
      <c r="BK173"/>
      <c r="BL173"/>
      <c r="BM173"/>
      <c r="BN173"/>
      <c r="BO173"/>
      <c r="BP173"/>
      <c r="BQ173"/>
      <c r="BR173"/>
      <c r="BS173"/>
      <c r="BT173"/>
    </row>
    <row r="174" spans="1:72" x14ac:dyDescent="0.25">
      <c r="A174" s="130" t="s">
        <v>2467</v>
      </c>
      <c r="B174" s="130">
        <v>3071335</v>
      </c>
      <c r="C174" s="130">
        <v>1469097</v>
      </c>
      <c r="D174" s="130">
        <v>1661917</v>
      </c>
      <c r="E174" s="130">
        <v>3099602</v>
      </c>
      <c r="F174" s="130">
        <v>1805547</v>
      </c>
      <c r="G174" s="130">
        <v>1811654</v>
      </c>
      <c r="H174" s="130">
        <v>1117425</v>
      </c>
      <c r="I174" s="130">
        <v>556440</v>
      </c>
      <c r="J174" s="130">
        <v>28516</v>
      </c>
      <c r="K174" s="130">
        <v>453658</v>
      </c>
      <c r="L174" s="130">
        <v>886826</v>
      </c>
      <c r="M174" s="130">
        <v>757156</v>
      </c>
      <c r="N174" s="130">
        <v>555867</v>
      </c>
      <c r="O174" s="130">
        <v>327705</v>
      </c>
      <c r="P174" s="130">
        <v>454044</v>
      </c>
      <c r="Q174" s="130">
        <v>1586220</v>
      </c>
      <c r="R174" s="130">
        <v>2512674</v>
      </c>
      <c r="S174" s="130">
        <v>572274</v>
      </c>
      <c r="T174" s="130">
        <v>1232373</v>
      </c>
      <c r="U174" s="130">
        <v>1283702</v>
      </c>
      <c r="V174" s="130">
        <v>1174162</v>
      </c>
      <c r="W174" s="130">
        <v>1275902</v>
      </c>
      <c r="X174" s="130">
        <v>529882.1</v>
      </c>
      <c r="Y174" s="130">
        <v>3108840</v>
      </c>
      <c r="Z174" s="130">
        <v>2695517</v>
      </c>
      <c r="AA174" s="130">
        <v>262579</v>
      </c>
      <c r="AB174" s="130">
        <v>744038.04</v>
      </c>
      <c r="AC174" s="130">
        <v>1318539</v>
      </c>
      <c r="AD174" s="130">
        <v>1612106</v>
      </c>
      <c r="AE174" s="130">
        <v>1005125</v>
      </c>
      <c r="AF174" s="130">
        <v>1987039</v>
      </c>
      <c r="AG174" s="130">
        <v>1670050</v>
      </c>
      <c r="AH174" s="130">
        <v>1333046</v>
      </c>
      <c r="AI174" s="130">
        <v>56488</v>
      </c>
      <c r="AJ174" s="130">
        <v>536212.05000000005</v>
      </c>
      <c r="AK174" s="130">
        <v>1765058</v>
      </c>
      <c r="AL174" s="130">
        <v>1413828</v>
      </c>
      <c r="AM174" s="130">
        <v>2231659</v>
      </c>
      <c r="AN174" s="130">
        <v>1900901.73</v>
      </c>
      <c r="AO174" s="130">
        <v>1858199</v>
      </c>
      <c r="AP174" s="130">
        <v>1539951</v>
      </c>
      <c r="AQ174" s="130">
        <v>737073</v>
      </c>
      <c r="AR174" s="130">
        <v>0</v>
      </c>
      <c r="AS174" s="130">
        <v>0</v>
      </c>
      <c r="AT174" s="130">
        <v>0</v>
      </c>
      <c r="AU174" s="130">
        <v>0</v>
      </c>
      <c r="AV174" s="130">
        <v>0</v>
      </c>
      <c r="AW174" s="130">
        <v>0</v>
      </c>
      <c r="AX174" s="130">
        <v>0</v>
      </c>
      <c r="AY174" s="130">
        <v>0</v>
      </c>
      <c r="AZ174" s="130">
        <v>0</v>
      </c>
      <c r="BA174" s="130">
        <v>0</v>
      </c>
      <c r="BB174" s="130">
        <v>0</v>
      </c>
      <c r="BC174" s="130">
        <v>0</v>
      </c>
      <c r="BD174"/>
      <c r="BE174"/>
      <c r="BF174"/>
      <c r="BG174"/>
      <c r="BH174"/>
      <c r="BI174"/>
      <c r="BJ174"/>
      <c r="BK174"/>
      <c r="BL174"/>
      <c r="BM174"/>
      <c r="BN174"/>
      <c r="BO174"/>
      <c r="BP174"/>
      <c r="BQ174"/>
      <c r="BR174"/>
      <c r="BS174"/>
      <c r="BT174"/>
    </row>
    <row r="175" spans="1:72" x14ac:dyDescent="0.25">
      <c r="A175" s="130" t="s">
        <v>2468</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c r="BE175"/>
      <c r="BF175"/>
      <c r="BG175"/>
      <c r="BH175"/>
      <c r="BI175"/>
      <c r="BJ175"/>
      <c r="BK175"/>
      <c r="BL175"/>
      <c r="BM175"/>
      <c r="BN175"/>
      <c r="BO175"/>
      <c r="BP175"/>
      <c r="BQ175"/>
      <c r="BR175"/>
      <c r="BS175"/>
      <c r="BT175"/>
    </row>
    <row r="176" spans="1:72" x14ac:dyDescent="0.25">
      <c r="A176" s="130" t="s">
        <v>3277</v>
      </c>
      <c r="B176" s="130">
        <v>2342865</v>
      </c>
      <c r="C176" s="130">
        <v>1802894</v>
      </c>
      <c r="D176" s="130">
        <v>1457482</v>
      </c>
      <c r="E176" s="130">
        <v>2056157</v>
      </c>
      <c r="F176" s="130">
        <v>1716228</v>
      </c>
      <c r="G176" s="130">
        <v>1016223</v>
      </c>
      <c r="H176" s="130">
        <v>1057352</v>
      </c>
      <c r="I176" s="130">
        <v>1373649</v>
      </c>
      <c r="J176" s="130">
        <v>111482</v>
      </c>
      <c r="K176" s="130">
        <v>1273394</v>
      </c>
      <c r="L176" s="130">
        <v>1067156</v>
      </c>
      <c r="M176" s="130">
        <v>1310430</v>
      </c>
      <c r="N176" s="130">
        <v>9639</v>
      </c>
      <c r="O176" s="130">
        <v>868986</v>
      </c>
      <c r="P176" s="130">
        <v>1403891</v>
      </c>
      <c r="Q176" s="130">
        <v>1736844</v>
      </c>
      <c r="R176" s="130">
        <v>1411223</v>
      </c>
      <c r="S176" s="130">
        <v>1468779</v>
      </c>
      <c r="T176" s="130">
        <v>902136</v>
      </c>
      <c r="U176" s="130">
        <v>1594425</v>
      </c>
      <c r="V176" s="130">
        <v>1527048</v>
      </c>
      <c r="W176" s="130">
        <v>1230823</v>
      </c>
      <c r="X176" s="130">
        <v>757445.7</v>
      </c>
      <c r="Y176" s="130">
        <v>1625601</v>
      </c>
      <c r="Z176" s="130">
        <v>1412278</v>
      </c>
      <c r="AA176" s="130">
        <v>1507143</v>
      </c>
      <c r="AB176" s="130">
        <v>698334.69</v>
      </c>
      <c r="AC176" s="130">
        <v>1922039</v>
      </c>
      <c r="AD176" s="130">
        <v>1521683</v>
      </c>
      <c r="AE176" s="130">
        <v>949523</v>
      </c>
      <c r="AF176" s="130">
        <v>815275.49</v>
      </c>
      <c r="AG176" s="130">
        <v>1004142</v>
      </c>
      <c r="AH176" s="130">
        <v>358983</v>
      </c>
      <c r="AI176" s="130">
        <v>674428</v>
      </c>
      <c r="AJ176" s="130">
        <v>612374.01</v>
      </c>
      <c r="AK176" s="130">
        <v>1612833</v>
      </c>
      <c r="AL176" s="130">
        <v>1001480</v>
      </c>
      <c r="AM176" s="130">
        <v>1467049</v>
      </c>
      <c r="AN176" s="130">
        <v>1523195.38</v>
      </c>
      <c r="AO176" s="130">
        <v>1561008</v>
      </c>
      <c r="AP176" s="130">
        <v>1237561</v>
      </c>
      <c r="AQ176" s="130">
        <v>752776</v>
      </c>
      <c r="AR176" s="130">
        <v>352317.32</v>
      </c>
      <c r="AS176" s="130">
        <v>817036</v>
      </c>
      <c r="AT176" s="130">
        <v>873121</v>
      </c>
      <c r="AU176" s="130">
        <v>831220</v>
      </c>
      <c r="AV176" s="130">
        <v>718442.98</v>
      </c>
      <c r="AW176" s="130">
        <v>1017878</v>
      </c>
      <c r="AX176" s="130">
        <v>954489</v>
      </c>
      <c r="AY176" s="130">
        <v>653036</v>
      </c>
      <c r="AZ176" s="130">
        <v>307106</v>
      </c>
      <c r="BA176" s="130">
        <v>911936</v>
      </c>
      <c r="BB176" s="130">
        <v>403444</v>
      </c>
      <c r="BC176" s="130">
        <v>577983</v>
      </c>
      <c r="BD176"/>
      <c r="BE176"/>
      <c r="BF176"/>
      <c r="BG176"/>
      <c r="BH176"/>
      <c r="BI176"/>
      <c r="BJ176"/>
      <c r="BK176"/>
      <c r="BL176"/>
      <c r="BM176"/>
      <c r="BN176"/>
      <c r="BO176"/>
      <c r="BP176"/>
      <c r="BQ176"/>
      <c r="BR176"/>
      <c r="BS176"/>
      <c r="BT176"/>
    </row>
    <row r="177" spans="1:72" x14ac:dyDescent="0.25">
      <c r="A177" s="130" t="s">
        <v>3280</v>
      </c>
      <c r="B177" s="130">
        <v>93304</v>
      </c>
      <c r="C177" s="130">
        <v>35708</v>
      </c>
      <c r="D177" s="130">
        <v>67138</v>
      </c>
      <c r="E177" s="130">
        <v>72423</v>
      </c>
      <c r="F177" s="130">
        <v>61560</v>
      </c>
      <c r="G177" s="130">
        <v>61801</v>
      </c>
      <c r="H177" s="130">
        <v>108895</v>
      </c>
      <c r="I177" s="130">
        <v>82272</v>
      </c>
      <c r="J177" s="130">
        <v>87378</v>
      </c>
      <c r="K177" s="130">
        <v>73230</v>
      </c>
      <c r="L177" s="130">
        <v>123653</v>
      </c>
      <c r="M177" s="130">
        <v>66438</v>
      </c>
      <c r="N177" s="130">
        <v>110465</v>
      </c>
      <c r="O177" s="130">
        <v>97703</v>
      </c>
      <c r="P177" s="130">
        <v>136659</v>
      </c>
      <c r="Q177" s="130">
        <v>124113</v>
      </c>
      <c r="R177" s="130">
        <v>119707</v>
      </c>
      <c r="S177" s="130">
        <v>91012</v>
      </c>
      <c r="T177" s="130">
        <v>126030</v>
      </c>
      <c r="U177" s="130">
        <v>158992</v>
      </c>
      <c r="V177" s="130">
        <v>178405</v>
      </c>
      <c r="W177" s="130">
        <v>142291</v>
      </c>
      <c r="X177" s="130">
        <v>218683.48</v>
      </c>
      <c r="Y177" s="130">
        <v>159744</v>
      </c>
      <c r="Z177" s="130">
        <v>163352</v>
      </c>
      <c r="AA177" s="130">
        <v>73939</v>
      </c>
      <c r="AB177" s="130">
        <v>118855.84</v>
      </c>
      <c r="AC177" s="130">
        <v>213815</v>
      </c>
      <c r="AD177" s="130">
        <v>189463</v>
      </c>
      <c r="AE177" s="130">
        <v>153696</v>
      </c>
      <c r="AF177" s="130">
        <v>356117.36</v>
      </c>
      <c r="AG177" s="130">
        <v>149743</v>
      </c>
      <c r="AH177" s="130">
        <v>39064</v>
      </c>
      <c r="AI177" s="130">
        <v>81220</v>
      </c>
      <c r="AJ177" s="130">
        <v>135685.51999999999</v>
      </c>
      <c r="AK177" s="130">
        <v>219324</v>
      </c>
      <c r="AL177" s="130">
        <v>220724</v>
      </c>
      <c r="AM177" s="130">
        <v>202018</v>
      </c>
      <c r="AN177" s="130">
        <v>319143.17</v>
      </c>
      <c r="AO177" s="130">
        <v>283192</v>
      </c>
      <c r="AP177" s="130">
        <v>251540</v>
      </c>
      <c r="AQ177" s="130">
        <v>96336</v>
      </c>
      <c r="AR177" s="130">
        <v>32948.120000000003</v>
      </c>
      <c r="AS177" s="130">
        <v>163770</v>
      </c>
      <c r="AT177" s="130">
        <v>154887</v>
      </c>
      <c r="AU177" s="130">
        <v>126935</v>
      </c>
      <c r="AV177" s="130">
        <v>134393.49</v>
      </c>
      <c r="AW177" s="130">
        <v>127187</v>
      </c>
      <c r="AX177" s="130">
        <v>164610</v>
      </c>
      <c r="AY177" s="130">
        <v>80638</v>
      </c>
      <c r="AZ177" s="130">
        <v>72057</v>
      </c>
      <c r="BA177" s="130">
        <v>128687</v>
      </c>
      <c r="BB177" s="130">
        <v>111200</v>
      </c>
      <c r="BC177" s="130">
        <v>56436</v>
      </c>
      <c r="BD177"/>
      <c r="BE177"/>
      <c r="BF177"/>
      <c r="BG177"/>
      <c r="BH177"/>
      <c r="BI177"/>
      <c r="BJ177"/>
      <c r="BK177"/>
      <c r="BL177"/>
      <c r="BM177"/>
      <c r="BN177"/>
      <c r="BO177"/>
      <c r="BP177"/>
      <c r="BQ177"/>
      <c r="BR177"/>
      <c r="BS177"/>
      <c r="BT177"/>
    </row>
    <row r="178" spans="1:72" x14ac:dyDescent="0.25">
      <c r="A178" s="130" t="s">
        <v>2469</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x14ac:dyDescent="0.25">
      <c r="A179" s="130" t="s">
        <v>3281</v>
      </c>
      <c r="B179" s="130">
        <v>2973802</v>
      </c>
      <c r="C179" s="130">
        <v>1430057</v>
      </c>
      <c r="D179" s="130">
        <v>1594731</v>
      </c>
      <c r="E179" s="130">
        <v>3031199</v>
      </c>
      <c r="F179" s="130">
        <v>1728330</v>
      </c>
      <c r="G179" s="130">
        <v>1767109</v>
      </c>
      <c r="H179" s="130">
        <v>1015904</v>
      </c>
      <c r="I179" s="130">
        <v>476348</v>
      </c>
      <c r="J179" s="130">
        <v>-62393</v>
      </c>
      <c r="K179" s="130">
        <v>377878</v>
      </c>
      <c r="L179" s="130">
        <v>763303</v>
      </c>
      <c r="M179" s="130">
        <v>639432</v>
      </c>
      <c r="N179" s="130">
        <v>454188</v>
      </c>
      <c r="O179" s="130">
        <v>226751</v>
      </c>
      <c r="P179" s="130">
        <v>327785</v>
      </c>
      <c r="Q179" s="130">
        <v>1458744</v>
      </c>
      <c r="R179" s="130">
        <v>2392464</v>
      </c>
      <c r="S179" s="130">
        <v>485018</v>
      </c>
      <c r="T179" s="130">
        <v>1104355</v>
      </c>
      <c r="U179" s="130">
        <v>1117391</v>
      </c>
      <c r="V179" s="130">
        <v>1084478</v>
      </c>
      <c r="W179" s="130">
        <v>1122825</v>
      </c>
      <c r="X179" s="130">
        <v>294777.37</v>
      </c>
      <c r="Y179" s="130">
        <v>2918819</v>
      </c>
      <c r="Z179" s="130">
        <v>2486297</v>
      </c>
      <c r="AA179" s="130">
        <v>224961</v>
      </c>
      <c r="AB179" s="130">
        <v>611708.43999999994</v>
      </c>
      <c r="AC179" s="130">
        <v>1123408</v>
      </c>
      <c r="AD179" s="130">
        <v>1427253</v>
      </c>
      <c r="AE179" s="130">
        <v>874662</v>
      </c>
      <c r="AF179" s="130">
        <v>1586951.1</v>
      </c>
      <c r="AG179" s="130">
        <v>1499919</v>
      </c>
      <c r="AH179" s="130">
        <v>1261104</v>
      </c>
      <c r="AI179" s="130">
        <v>-36050</v>
      </c>
      <c r="AJ179" s="130">
        <v>453621.14</v>
      </c>
      <c r="AK179" s="130">
        <v>1544093</v>
      </c>
      <c r="AL179" s="130">
        <v>1129712</v>
      </c>
      <c r="AM179" s="130">
        <v>1981131</v>
      </c>
      <c r="AN179" s="130">
        <v>1543985.52</v>
      </c>
      <c r="AO179" s="130">
        <v>1471463</v>
      </c>
      <c r="AP179" s="130">
        <v>1324703</v>
      </c>
      <c r="AQ179" s="130">
        <v>669894</v>
      </c>
      <c r="AR179" s="130">
        <v>0</v>
      </c>
      <c r="AS179" s="130">
        <v>0</v>
      </c>
      <c r="AT179" s="130">
        <v>0</v>
      </c>
      <c r="AU179" s="130">
        <v>0</v>
      </c>
      <c r="AV179" s="130">
        <v>0</v>
      </c>
      <c r="AW179" s="130">
        <v>0</v>
      </c>
      <c r="AX179" s="130">
        <v>0</v>
      </c>
      <c r="AY179" s="130">
        <v>0</v>
      </c>
      <c r="AZ179" s="130">
        <v>0</v>
      </c>
      <c r="BA179" s="130">
        <v>0</v>
      </c>
      <c r="BB179" s="130">
        <v>0</v>
      </c>
      <c r="BC179" s="130">
        <v>0</v>
      </c>
      <c r="BD179" s="80"/>
      <c r="BE179" s="80"/>
      <c r="BF179" s="80"/>
      <c r="BG179" s="80"/>
      <c r="BH179" s="80"/>
      <c r="BI179" s="80"/>
      <c r="BJ179" s="80"/>
      <c r="BK179" s="80"/>
      <c r="BL179" s="80"/>
      <c r="BM179" s="80"/>
      <c r="BN179" s="80"/>
      <c r="BO179" s="80"/>
      <c r="BP179" s="80"/>
      <c r="BQ179" s="80"/>
    </row>
    <row r="180" spans="1:72" x14ac:dyDescent="0.25">
      <c r="A180" s="130" t="s">
        <v>3282</v>
      </c>
      <c r="B180" s="130">
        <v>97533</v>
      </c>
      <c r="C180" s="130">
        <v>39040</v>
      </c>
      <c r="D180" s="130">
        <v>67186</v>
      </c>
      <c r="E180" s="130">
        <v>68403</v>
      </c>
      <c r="F180" s="130">
        <v>77217</v>
      </c>
      <c r="G180" s="130">
        <v>44545</v>
      </c>
      <c r="H180" s="130">
        <v>101521</v>
      </c>
      <c r="I180" s="130">
        <v>80092</v>
      </c>
      <c r="J180" s="130">
        <v>90909</v>
      </c>
      <c r="K180" s="130">
        <v>75780</v>
      </c>
      <c r="L180" s="130">
        <v>123523</v>
      </c>
      <c r="M180" s="130">
        <v>117724</v>
      </c>
      <c r="N180" s="130">
        <v>101679</v>
      </c>
      <c r="O180" s="130">
        <v>100954</v>
      </c>
      <c r="P180" s="130">
        <v>126259</v>
      </c>
      <c r="Q180" s="130">
        <v>127476</v>
      </c>
      <c r="R180" s="130">
        <v>120210</v>
      </c>
      <c r="S180" s="130">
        <v>87256</v>
      </c>
      <c r="T180" s="130">
        <v>128018</v>
      </c>
      <c r="U180" s="130">
        <v>166311</v>
      </c>
      <c r="V180" s="130">
        <v>89684</v>
      </c>
      <c r="W180" s="130">
        <v>153077</v>
      </c>
      <c r="X180" s="130">
        <v>235104.73</v>
      </c>
      <c r="Y180" s="130">
        <v>190021</v>
      </c>
      <c r="Z180" s="130">
        <v>209220</v>
      </c>
      <c r="AA180" s="130">
        <v>37618</v>
      </c>
      <c r="AB180" s="130">
        <v>132329.60999999999</v>
      </c>
      <c r="AC180" s="130">
        <v>195131</v>
      </c>
      <c r="AD180" s="130">
        <v>184853</v>
      </c>
      <c r="AE180" s="130">
        <v>130463</v>
      </c>
      <c r="AF180" s="130">
        <v>400087.9</v>
      </c>
      <c r="AG180" s="130">
        <v>170131</v>
      </c>
      <c r="AH180" s="130">
        <v>71942</v>
      </c>
      <c r="AI180" s="130">
        <v>92538</v>
      </c>
      <c r="AJ180" s="130">
        <v>82590.899999999994</v>
      </c>
      <c r="AK180" s="130">
        <v>220965</v>
      </c>
      <c r="AL180" s="130">
        <v>284116</v>
      </c>
      <c r="AM180" s="130">
        <v>250528</v>
      </c>
      <c r="AN180" s="130">
        <v>356916.2</v>
      </c>
      <c r="AO180" s="130">
        <v>386736</v>
      </c>
      <c r="AP180" s="130">
        <v>215248</v>
      </c>
      <c r="AQ180" s="130">
        <v>67179</v>
      </c>
      <c r="AR180" s="130">
        <v>0</v>
      </c>
      <c r="AS180" s="130">
        <v>0</v>
      </c>
      <c r="AT180" s="130">
        <v>0</v>
      </c>
      <c r="AU180" s="130">
        <v>0</v>
      </c>
      <c r="AV180" s="130">
        <v>0</v>
      </c>
      <c r="AW180" s="130">
        <v>0</v>
      </c>
      <c r="AX180" s="130">
        <v>0</v>
      </c>
      <c r="AY180" s="130">
        <v>0</v>
      </c>
      <c r="AZ180" s="130">
        <v>0</v>
      </c>
      <c r="BA180" s="130">
        <v>0</v>
      </c>
      <c r="BB180" s="130">
        <v>0</v>
      </c>
      <c r="BC180" s="130">
        <v>0</v>
      </c>
      <c r="BD180" s="80"/>
      <c r="BE180" s="80"/>
      <c r="BF180" s="80"/>
      <c r="BG180" s="80"/>
      <c r="BH180" s="80"/>
      <c r="BI180" s="80"/>
      <c r="BJ180" s="80"/>
      <c r="BK180" s="80"/>
      <c r="BL180" s="80"/>
      <c r="BM180" s="80"/>
      <c r="BN180" s="80"/>
      <c r="BO180" s="80"/>
      <c r="BP180" s="80"/>
      <c r="BQ180" s="80"/>
    </row>
    <row r="181" spans="1:72" x14ac:dyDescent="0.25">
      <c r="A181" s="130" t="s">
        <v>2470</v>
      </c>
      <c r="B181" s="130">
        <v>0.49</v>
      </c>
      <c r="C181" s="130">
        <v>0.37</v>
      </c>
      <c r="D181" s="130">
        <v>0.3</v>
      </c>
      <c r="E181" s="130">
        <v>0.42291000000000001</v>
      </c>
      <c r="F181" s="130">
        <v>0.34</v>
      </c>
      <c r="G181" s="130">
        <v>0.2</v>
      </c>
      <c r="H181" s="130">
        <v>0.22</v>
      </c>
      <c r="I181" s="130">
        <v>0.28999999999999998</v>
      </c>
      <c r="J181" s="130">
        <v>0.02</v>
      </c>
      <c r="K181" s="130">
        <v>0.27</v>
      </c>
      <c r="L181" s="130">
        <v>0.22</v>
      </c>
      <c r="M181" s="130">
        <v>0.27</v>
      </c>
      <c r="N181" s="130">
        <v>4.8700000000000002E-3</v>
      </c>
      <c r="O181" s="130">
        <v>0.17513000000000001</v>
      </c>
      <c r="P181" s="130">
        <v>0.28734999999999999</v>
      </c>
      <c r="Q181" s="130">
        <v>0.37</v>
      </c>
      <c r="R181" s="130">
        <v>0.28999999999999998</v>
      </c>
      <c r="S181" s="130">
        <v>0.30780000000000002</v>
      </c>
      <c r="T181" s="130">
        <v>0.19</v>
      </c>
      <c r="U181" s="130">
        <v>0.33</v>
      </c>
      <c r="V181" s="130">
        <v>0.32</v>
      </c>
      <c r="W181" s="130">
        <v>0.26</v>
      </c>
      <c r="X181" s="130">
        <v>0.161</v>
      </c>
      <c r="Y181" s="130">
        <v>0.34</v>
      </c>
      <c r="Z181" s="130">
        <v>0.3</v>
      </c>
      <c r="AA181" s="130">
        <v>0.32</v>
      </c>
      <c r="AB181" s="130">
        <v>-2.7309999999999999</v>
      </c>
      <c r="AC181" s="130">
        <v>1.67</v>
      </c>
      <c r="AD181" s="130">
        <v>1.33</v>
      </c>
      <c r="AE181" s="130">
        <v>0.82740000000000002</v>
      </c>
      <c r="AF181" s="130">
        <v>0.71</v>
      </c>
      <c r="AG181" s="130">
        <v>0.87</v>
      </c>
      <c r="AH181" s="130">
        <v>0.31</v>
      </c>
      <c r="AI181" s="130">
        <v>0.58769000000000005</v>
      </c>
      <c r="AJ181" s="130">
        <v>0.48</v>
      </c>
      <c r="AK181" s="130">
        <v>1.41</v>
      </c>
      <c r="AL181" s="130">
        <v>1.01</v>
      </c>
      <c r="AM181" s="130">
        <v>1.5340400000000001</v>
      </c>
      <c r="AN181" s="130">
        <v>1.59</v>
      </c>
      <c r="AO181" s="130">
        <v>1.63</v>
      </c>
      <c r="AP181" s="130">
        <v>1.29</v>
      </c>
      <c r="AQ181" s="130">
        <v>0.79</v>
      </c>
      <c r="AR181" s="130">
        <v>0.35</v>
      </c>
      <c r="AS181" s="130">
        <v>0.92</v>
      </c>
      <c r="AT181" s="130">
        <v>0.99</v>
      </c>
      <c r="AU181" s="130">
        <v>0.94</v>
      </c>
      <c r="AV181" s="130">
        <v>0.82</v>
      </c>
      <c r="AW181" s="130">
        <v>1.1499999999999999</v>
      </c>
      <c r="AX181" s="130">
        <v>1.08</v>
      </c>
      <c r="AY181" s="130">
        <v>0.74</v>
      </c>
      <c r="AZ181" s="130">
        <v>0.35</v>
      </c>
      <c r="BA181" s="130">
        <v>1.04</v>
      </c>
      <c r="BB181" s="130">
        <v>0.46</v>
      </c>
      <c r="BC181" s="130">
        <v>0.66</v>
      </c>
      <c r="BD181" s="80"/>
      <c r="BE181" s="80"/>
      <c r="BF181" s="80"/>
      <c r="BG181" s="80"/>
      <c r="BH181" s="80"/>
      <c r="BI181" s="80"/>
      <c r="BJ181" s="80"/>
      <c r="BK181" s="80"/>
      <c r="BL181" s="80"/>
      <c r="BM181" s="80"/>
      <c r="BN181" s="80"/>
      <c r="BO181" s="80"/>
      <c r="BP181" s="80"/>
      <c r="BQ181" s="80"/>
    </row>
    <row r="182" spans="1:72" x14ac:dyDescent="0.25">
      <c r="A182" s="130" t="s">
        <v>2471</v>
      </c>
      <c r="B182" s="130">
        <v>0</v>
      </c>
      <c r="C182" s="130">
        <v>0</v>
      </c>
      <c r="D182" s="130">
        <v>0</v>
      </c>
      <c r="E182" s="130">
        <v>0</v>
      </c>
      <c r="F182" s="130">
        <v>0</v>
      </c>
      <c r="G182" s="130">
        <v>0</v>
      </c>
      <c r="H182" s="130">
        <v>0</v>
      </c>
      <c r="I182" s="130">
        <v>0</v>
      </c>
      <c r="J182" s="130">
        <v>0</v>
      </c>
      <c r="K182" s="130">
        <v>0</v>
      </c>
      <c r="L182" s="130">
        <v>0</v>
      </c>
      <c r="M182" s="130">
        <v>0</v>
      </c>
      <c r="N182" s="130">
        <v>0</v>
      </c>
      <c r="O182" s="130">
        <v>0</v>
      </c>
      <c r="P182" s="130">
        <v>0</v>
      </c>
      <c r="Q182" s="130">
        <v>0</v>
      </c>
      <c r="R182" s="130">
        <v>0</v>
      </c>
      <c r="S182" s="130">
        <v>0</v>
      </c>
      <c r="T182" s="130">
        <v>0</v>
      </c>
      <c r="U182" s="130">
        <v>0.33</v>
      </c>
      <c r="V182" s="130">
        <v>0.32</v>
      </c>
      <c r="W182" s="130">
        <v>0.26</v>
      </c>
      <c r="X182" s="130">
        <v>0.161</v>
      </c>
      <c r="Y182" s="130">
        <v>0.34</v>
      </c>
      <c r="Z182" s="130">
        <v>0</v>
      </c>
      <c r="AA182" s="130">
        <v>0.32</v>
      </c>
      <c r="AB182" s="130">
        <v>-2.6659999999999999</v>
      </c>
      <c r="AC182" s="130">
        <v>1.49</v>
      </c>
      <c r="AD182" s="130">
        <v>1.33</v>
      </c>
      <c r="AE182" s="130">
        <v>0.82</v>
      </c>
      <c r="AF182" s="130">
        <v>0.69</v>
      </c>
      <c r="AG182" s="130">
        <v>0.87</v>
      </c>
      <c r="AH182" s="130">
        <v>0.31</v>
      </c>
      <c r="AI182" s="130">
        <v>0.59</v>
      </c>
      <c r="AJ182" s="130">
        <v>0.48</v>
      </c>
      <c r="AK182" s="130">
        <v>1.37</v>
      </c>
      <c r="AL182" s="130">
        <v>0.99</v>
      </c>
      <c r="AM182" s="130">
        <v>1.49</v>
      </c>
      <c r="AN182" s="130">
        <v>1.55</v>
      </c>
      <c r="AO182" s="130">
        <v>1.59</v>
      </c>
      <c r="AP182" s="130">
        <v>1.21</v>
      </c>
      <c r="AQ182" s="130">
        <v>0.72</v>
      </c>
      <c r="AR182" s="130">
        <v>0.78749999999999998</v>
      </c>
      <c r="AS182" s="130">
        <v>0</v>
      </c>
      <c r="AT182" s="130">
        <v>0</v>
      </c>
      <c r="AU182" s="130">
        <v>0</v>
      </c>
      <c r="AV182" s="130">
        <v>0</v>
      </c>
      <c r="AW182" s="130">
        <v>0</v>
      </c>
      <c r="AX182" s="130">
        <v>1.08</v>
      </c>
      <c r="AY182" s="130">
        <v>0.74</v>
      </c>
      <c r="AZ182" s="130">
        <v>0.35</v>
      </c>
      <c r="BA182" s="130">
        <v>1.04</v>
      </c>
      <c r="BB182" s="130">
        <v>0.46</v>
      </c>
      <c r="BC182" s="130">
        <v>0.66</v>
      </c>
      <c r="BD182" s="80"/>
      <c r="BE182" s="80"/>
      <c r="BF182" s="80"/>
      <c r="BG182" s="80"/>
      <c r="BH182" s="80"/>
      <c r="BI182" s="80"/>
      <c r="BJ182" s="80"/>
      <c r="BK182" s="80"/>
      <c r="BL182" s="80"/>
      <c r="BM182" s="80"/>
      <c r="BN182" s="80"/>
      <c r="BO182" s="80"/>
      <c r="BP182" s="80"/>
      <c r="BQ182" s="80"/>
    </row>
    <row r="183" spans="1:72" x14ac:dyDescent="0.25">
      <c r="A183" s="130" t="s">
        <v>2547</v>
      </c>
      <c r="B183" s="130" t="s">
        <v>3279</v>
      </c>
      <c r="C183" s="130" t="s">
        <v>2548</v>
      </c>
      <c r="D183" s="130" t="s">
        <v>2549</v>
      </c>
      <c r="E183" s="130" t="s">
        <v>2550</v>
      </c>
      <c r="F183" s="130" t="s">
        <v>2551</v>
      </c>
      <c r="G183" s="130" t="s">
        <v>2552</v>
      </c>
      <c r="H183" s="130" t="s">
        <v>2553</v>
      </c>
      <c r="I183" s="130" t="s">
        <v>2554</v>
      </c>
      <c r="J183" s="130" t="s">
        <v>2555</v>
      </c>
      <c r="K183" s="130" t="s">
        <v>2556</v>
      </c>
      <c r="L183" s="130" t="s">
        <v>2557</v>
      </c>
      <c r="M183" s="130" t="s">
        <v>2558</v>
      </c>
      <c r="N183" s="130" t="s">
        <v>2559</v>
      </c>
      <c r="O183" s="130" t="s">
        <v>2560</v>
      </c>
      <c r="P183" s="130" t="s">
        <v>2561</v>
      </c>
      <c r="Q183" s="130" t="s">
        <v>2562</v>
      </c>
      <c r="R183" s="130" t="s">
        <v>2563</v>
      </c>
      <c r="S183" s="130" t="s">
        <v>2564</v>
      </c>
      <c r="T183" s="130" t="s">
        <v>2565</v>
      </c>
      <c r="U183" s="130" t="s">
        <v>2566</v>
      </c>
      <c r="V183" s="130" t="s">
        <v>2567</v>
      </c>
      <c r="W183" s="130" t="s">
        <v>2568</v>
      </c>
      <c r="X183" s="130" t="s">
        <v>2569</v>
      </c>
      <c r="Y183" s="130" t="s">
        <v>2570</v>
      </c>
      <c r="Z183" s="130" t="s">
        <v>2571</v>
      </c>
      <c r="AA183" s="130" t="s">
        <v>2572</v>
      </c>
      <c r="AB183" s="130" t="s">
        <v>2573</v>
      </c>
      <c r="AC183" s="130" t="s">
        <v>2574</v>
      </c>
      <c r="AD183" s="130" t="s">
        <v>2575</v>
      </c>
      <c r="AE183" s="130" t="s">
        <v>2576</v>
      </c>
      <c r="AF183" s="130" t="s">
        <v>2577</v>
      </c>
      <c r="AG183" s="130" t="s">
        <v>2578</v>
      </c>
      <c r="AH183" s="130" t="s">
        <v>2579</v>
      </c>
      <c r="AI183" s="130" t="s">
        <v>2580</v>
      </c>
      <c r="AJ183" s="130" t="s">
        <v>2581</v>
      </c>
      <c r="AK183" s="130" t="s">
        <v>2582</v>
      </c>
      <c r="AL183" s="130" t="s">
        <v>2583</v>
      </c>
      <c r="AM183" s="130" t="s">
        <v>2584</v>
      </c>
      <c r="AN183" s="130" t="s">
        <v>2585</v>
      </c>
      <c r="AO183" s="130" t="s">
        <v>2586</v>
      </c>
      <c r="AP183" s="130" t="s">
        <v>2587</v>
      </c>
      <c r="AQ183" s="130" t="s">
        <v>2588</v>
      </c>
      <c r="AR183" s="130" t="s">
        <v>2589</v>
      </c>
      <c r="AS183" s="130" t="s">
        <v>2590</v>
      </c>
      <c r="AT183" s="130" t="s">
        <v>2591</v>
      </c>
      <c r="AU183" s="130" t="s">
        <v>2592</v>
      </c>
      <c r="AV183" s="130" t="s">
        <v>2593</v>
      </c>
      <c r="AW183" s="130" t="s">
        <v>2594</v>
      </c>
      <c r="AX183" s="130" t="s">
        <v>2595</v>
      </c>
      <c r="AY183" s="130" t="s">
        <v>2596</v>
      </c>
      <c r="AZ183" s="130" t="s">
        <v>2597</v>
      </c>
      <c r="BA183" s="130" t="s">
        <v>2598</v>
      </c>
      <c r="BB183" s="130" t="s">
        <v>2599</v>
      </c>
      <c r="BC183" s="130" t="s">
        <v>2600</v>
      </c>
      <c r="BD183" s="80"/>
      <c r="BE183" s="80"/>
      <c r="BF183" s="80"/>
      <c r="BG183" s="80"/>
      <c r="BH183" s="80"/>
      <c r="BI183" s="80"/>
      <c r="BJ183" s="80"/>
      <c r="BK183" s="80"/>
      <c r="BL183" s="80"/>
      <c r="BM183" s="80"/>
      <c r="BN183" s="80"/>
      <c r="BO183" s="80"/>
      <c r="BP183" s="80"/>
      <c r="BQ183" s="80"/>
    </row>
    <row r="184" spans="1:72" x14ac:dyDescent="0.25">
      <c r="A184" s="130" t="s">
        <v>2601</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80"/>
      <c r="BE184" s="80"/>
      <c r="BF184" s="80"/>
      <c r="BG184" s="80"/>
      <c r="BH184" s="80"/>
      <c r="BI184" s="80"/>
      <c r="BJ184" s="80"/>
      <c r="BK184" s="80"/>
      <c r="BL184" s="80"/>
      <c r="BM184" s="80"/>
      <c r="BN184" s="80"/>
      <c r="BO184" s="80"/>
      <c r="BP184" s="80"/>
      <c r="BQ184" s="80"/>
    </row>
    <row r="185" spans="1:72" x14ac:dyDescent="0.25">
      <c r="A185" s="130" t="s">
        <v>2602</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80"/>
      <c r="BE185" s="80"/>
      <c r="BF185" s="80"/>
      <c r="BG185" s="80"/>
      <c r="BH185" s="80"/>
      <c r="BI185" s="80"/>
      <c r="BJ185" s="80"/>
      <c r="BK185" s="80"/>
      <c r="BL185" s="80"/>
      <c r="BM185" s="80"/>
      <c r="BN185" s="80"/>
      <c r="BO185" s="80"/>
      <c r="BP185" s="80"/>
      <c r="BQ185" s="80"/>
    </row>
    <row r="186" spans="1:72" x14ac:dyDescent="0.25">
      <c r="A186" s="130" t="s">
        <v>2603</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21236.12</v>
      </c>
      <c r="AS213" s="132">
        <f t="shared" si="7"/>
        <v>12176</v>
      </c>
      <c r="AT213" s="132">
        <f t="shared" si="7"/>
        <v>11435</v>
      </c>
      <c r="AU213" s="132">
        <f t="shared" si="7"/>
        <v>11536</v>
      </c>
      <c r="AV213" s="132">
        <f t="shared" si="7"/>
        <v>30206.75</v>
      </c>
      <c r="AW213" s="132">
        <f t="shared" si="7"/>
        <v>11491</v>
      </c>
      <c r="AX213" s="132">
        <f t="shared" si="7"/>
        <v>11888</v>
      </c>
      <c r="AY213" s="132">
        <f t="shared" si="7"/>
        <v>11252</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21236.12</v>
      </c>
      <c r="AS215" s="80">
        <f t="shared" si="8"/>
        <v>12176</v>
      </c>
      <c r="AT215" s="80">
        <f t="shared" si="8"/>
        <v>11435</v>
      </c>
      <c r="AU215" s="80">
        <f t="shared" si="8"/>
        <v>11536</v>
      </c>
      <c r="AV215" s="80">
        <f t="shared" si="8"/>
        <v>30206.75</v>
      </c>
      <c r="AW215" s="80">
        <f t="shared" si="8"/>
        <v>11491</v>
      </c>
      <c r="AX215" s="80">
        <f t="shared" si="8"/>
        <v>11888</v>
      </c>
      <c r="AY215" s="80">
        <f t="shared" si="8"/>
        <v>11252</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s="130" t="s">
        <v>6</v>
      </c>
      <c r="B219" s="130" t="s">
        <v>3278</v>
      </c>
      <c r="C219" s="130" t="s">
        <v>2310</v>
      </c>
      <c r="D219" s="130" t="s">
        <v>2311</v>
      </c>
      <c r="E219" s="130" t="s">
        <v>2312</v>
      </c>
      <c r="F219" s="130" t="s">
        <v>2313</v>
      </c>
      <c r="G219" s="130" t="s">
        <v>2314</v>
      </c>
      <c r="H219" s="130" t="s">
        <v>2315</v>
      </c>
      <c r="I219" s="130" t="s">
        <v>2316</v>
      </c>
      <c r="J219" s="130" t="s">
        <v>2317</v>
      </c>
      <c r="K219" s="130" t="s">
        <v>2318</v>
      </c>
      <c r="L219" s="130" t="s">
        <v>2319</v>
      </c>
      <c r="M219" s="130" t="s">
        <v>2320</v>
      </c>
      <c r="N219" s="130" t="s">
        <v>2321</v>
      </c>
      <c r="O219" s="130" t="s">
        <v>2322</v>
      </c>
      <c r="P219" s="130" t="s">
        <v>2323</v>
      </c>
      <c r="Q219" s="130" t="s">
        <v>2324</v>
      </c>
      <c r="R219" s="130" t="s">
        <v>2325</v>
      </c>
      <c r="S219" s="130" t="s">
        <v>2326</v>
      </c>
      <c r="T219" s="130" t="s">
        <v>2327</v>
      </c>
      <c r="U219" s="130" t="s">
        <v>2328</v>
      </c>
      <c r="V219" s="130" t="s">
        <v>2329</v>
      </c>
      <c r="W219" s="130" t="s">
        <v>2330</v>
      </c>
      <c r="X219" s="130" t="s">
        <v>2331</v>
      </c>
      <c r="Y219" s="130" t="s">
        <v>2332</v>
      </c>
      <c r="Z219" s="130" t="s">
        <v>2333</v>
      </c>
      <c r="AA219" s="130" t="s">
        <v>2334</v>
      </c>
      <c r="AB219" s="130" t="s">
        <v>2335</v>
      </c>
      <c r="AC219" s="130" t="s">
        <v>2336</v>
      </c>
      <c r="AD219" s="130" t="s">
        <v>2337</v>
      </c>
      <c r="AE219" s="130" t="s">
        <v>2338</v>
      </c>
      <c r="AF219" s="130" t="s">
        <v>2339</v>
      </c>
      <c r="AG219" s="130" t="s">
        <v>2340</v>
      </c>
      <c r="AH219" s="130" t="s">
        <v>2341</v>
      </c>
      <c r="AI219" s="130" t="s">
        <v>2342</v>
      </c>
      <c r="AJ219" s="130" t="s">
        <v>2343</v>
      </c>
      <c r="AK219" s="130" t="s">
        <v>2344</v>
      </c>
      <c r="AL219" s="130" t="s">
        <v>2345</v>
      </c>
      <c r="AM219" s="130" t="s">
        <v>2346</v>
      </c>
      <c r="AN219" s="130" t="s">
        <v>2347</v>
      </c>
      <c r="AO219" s="130" t="s">
        <v>2348</v>
      </c>
      <c r="AP219" s="130" t="s">
        <v>2349</v>
      </c>
      <c r="AQ219" s="130" t="s">
        <v>2350</v>
      </c>
      <c r="AR219" s="130" t="s">
        <v>2351</v>
      </c>
      <c r="AS219" s="130" t="s">
        <v>2352</v>
      </c>
      <c r="AT219" s="130" t="s">
        <v>2353</v>
      </c>
      <c r="AU219" s="130" t="s">
        <v>2354</v>
      </c>
      <c r="AV219" s="130" t="s">
        <v>2355</v>
      </c>
      <c r="AW219" s="130" t="s">
        <v>2356</v>
      </c>
      <c r="AX219" s="130" t="s">
        <v>2357</v>
      </c>
      <c r="AY219" s="130" t="s">
        <v>2358</v>
      </c>
      <c r="AZ219" s="130" t="s">
        <v>2359</v>
      </c>
      <c r="BA219" s="130" t="s">
        <v>2360</v>
      </c>
      <c r="BB219" s="130" t="s">
        <v>2361</v>
      </c>
      <c r="BC219" s="130" t="s">
        <v>2362</v>
      </c>
    </row>
    <row r="220" spans="1:118" x14ac:dyDescent="0.25">
      <c r="A220" s="130" t="s">
        <v>2472</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25">
      <c r="A221" s="130" t="s">
        <v>2473</v>
      </c>
      <c r="B221" s="130">
        <v>0</v>
      </c>
      <c r="C221" s="130">
        <v>0</v>
      </c>
      <c r="D221" s="130">
        <v>0</v>
      </c>
      <c r="E221" s="130">
        <v>0</v>
      </c>
      <c r="F221" s="130">
        <v>0</v>
      </c>
      <c r="G221" s="130">
        <v>0</v>
      </c>
      <c r="H221" s="130">
        <v>0</v>
      </c>
      <c r="I221" s="130">
        <v>0</v>
      </c>
      <c r="J221" s="130">
        <v>0</v>
      </c>
      <c r="K221" s="130">
        <v>0</v>
      </c>
      <c r="L221" s="130">
        <v>0</v>
      </c>
      <c r="M221" s="130">
        <v>0</v>
      </c>
      <c r="N221" s="130">
        <v>0</v>
      </c>
      <c r="O221" s="130">
        <v>0</v>
      </c>
      <c r="P221" s="130">
        <v>0</v>
      </c>
      <c r="Q221" s="130">
        <v>0</v>
      </c>
      <c r="R221" s="130">
        <v>0</v>
      </c>
      <c r="S221" s="130">
        <v>0</v>
      </c>
      <c r="T221" s="130">
        <v>0</v>
      </c>
      <c r="U221" s="130">
        <v>0</v>
      </c>
      <c r="V221" s="130">
        <v>0</v>
      </c>
      <c r="W221" s="130">
        <v>0</v>
      </c>
      <c r="X221" s="130">
        <v>0</v>
      </c>
      <c r="Y221" s="130">
        <v>0</v>
      </c>
      <c r="Z221" s="130">
        <v>0</v>
      </c>
      <c r="AA221" s="130">
        <v>0</v>
      </c>
      <c r="AB221" s="130">
        <v>0</v>
      </c>
      <c r="AC221" s="130">
        <v>0</v>
      </c>
      <c r="AD221" s="130">
        <v>0</v>
      </c>
      <c r="AE221" s="130">
        <v>0</v>
      </c>
      <c r="AF221" s="130">
        <v>0</v>
      </c>
      <c r="AG221" s="130">
        <v>0</v>
      </c>
      <c r="AH221" s="130">
        <v>0</v>
      </c>
      <c r="AI221" s="130">
        <v>0</v>
      </c>
      <c r="AJ221" s="130">
        <v>0</v>
      </c>
      <c r="AK221" s="130">
        <v>0</v>
      </c>
      <c r="AL221" s="130">
        <v>0</v>
      </c>
      <c r="AM221" s="130">
        <v>0</v>
      </c>
      <c r="AN221" s="130">
        <v>0</v>
      </c>
      <c r="AO221" s="130">
        <v>0</v>
      </c>
      <c r="AP221" s="130">
        <v>0</v>
      </c>
      <c r="AQ221" s="130">
        <v>0</v>
      </c>
      <c r="AR221" s="130">
        <v>0</v>
      </c>
      <c r="AS221" s="130">
        <v>0</v>
      </c>
      <c r="AT221" s="130">
        <v>0</v>
      </c>
      <c r="AU221" s="130">
        <v>0</v>
      </c>
      <c r="AV221" s="130">
        <v>0</v>
      </c>
      <c r="AW221" s="130">
        <v>0</v>
      </c>
      <c r="AX221" s="130">
        <v>0</v>
      </c>
      <c r="AY221" s="130">
        <v>0</v>
      </c>
      <c r="AZ221" s="130">
        <v>0</v>
      </c>
      <c r="BA221" s="130">
        <v>0</v>
      </c>
      <c r="BB221" s="130">
        <v>1273917</v>
      </c>
      <c r="BC221" s="130">
        <v>704252</v>
      </c>
    </row>
    <row r="222" spans="1:118" x14ac:dyDescent="0.25">
      <c r="A222" s="130" t="s">
        <v>2622</v>
      </c>
      <c r="B222" s="130">
        <v>0</v>
      </c>
      <c r="C222" s="130">
        <v>0</v>
      </c>
      <c r="D222" s="130">
        <v>0</v>
      </c>
      <c r="E222" s="130">
        <v>0</v>
      </c>
      <c r="F222" s="130">
        <v>0</v>
      </c>
      <c r="G222" s="130">
        <v>0</v>
      </c>
      <c r="H222" s="130">
        <v>0</v>
      </c>
      <c r="I222" s="130">
        <v>0</v>
      </c>
      <c r="J222" s="130">
        <v>1348566</v>
      </c>
      <c r="K222" s="130">
        <v>1399988</v>
      </c>
      <c r="L222" s="130">
        <v>3663757</v>
      </c>
      <c r="M222" s="130">
        <v>2541589</v>
      </c>
      <c r="N222" s="130">
        <v>1069481</v>
      </c>
      <c r="O222" s="130">
        <v>953960</v>
      </c>
      <c r="P222" s="130">
        <v>6393292</v>
      </c>
      <c r="Q222" s="130">
        <v>5083196</v>
      </c>
      <c r="R222" s="130">
        <v>3311791</v>
      </c>
      <c r="S222" s="130">
        <v>1758646</v>
      </c>
      <c r="T222" s="130">
        <v>6442689</v>
      </c>
      <c r="U222" s="130">
        <v>5694507</v>
      </c>
      <c r="V222" s="130">
        <v>3924021</v>
      </c>
      <c r="W222" s="130">
        <v>1724789</v>
      </c>
      <c r="X222" s="130">
        <v>7250206.8799999999</v>
      </c>
      <c r="Y222" s="130">
        <v>6063209</v>
      </c>
      <c r="Z222" s="130">
        <v>3822919</v>
      </c>
      <c r="AA222" s="130">
        <v>1893482</v>
      </c>
      <c r="AB222" s="130">
        <v>6807160.1200000001</v>
      </c>
      <c r="AC222" s="130">
        <v>5706492</v>
      </c>
      <c r="AD222" s="130">
        <v>3273957</v>
      </c>
      <c r="AE222" s="130">
        <v>1405300</v>
      </c>
      <c r="AF222" s="130">
        <v>3973589.01</v>
      </c>
      <c r="AG222" s="130">
        <v>2830431</v>
      </c>
      <c r="AH222" s="130">
        <v>1410815</v>
      </c>
      <c r="AI222" s="130">
        <v>855720</v>
      </c>
      <c r="AJ222" s="130">
        <v>5591646.4000000004</v>
      </c>
      <c r="AK222" s="130">
        <v>4960077</v>
      </c>
      <c r="AL222" s="130">
        <v>2983390</v>
      </c>
      <c r="AM222" s="130">
        <v>1829594</v>
      </c>
      <c r="AN222" s="130">
        <v>6216910.3700000001</v>
      </c>
      <c r="AO222" s="130">
        <v>4577685</v>
      </c>
      <c r="AP222" s="130">
        <v>2664406</v>
      </c>
      <c r="AQ222" s="130">
        <v>884709</v>
      </c>
      <c r="AR222" s="130">
        <v>3980803.6</v>
      </c>
      <c r="AS222" s="130">
        <v>3526645</v>
      </c>
      <c r="AT222" s="130">
        <v>2412864</v>
      </c>
      <c r="AU222" s="130">
        <v>1181841</v>
      </c>
      <c r="AV222" s="130">
        <v>4281745.37</v>
      </c>
      <c r="AW222" s="130">
        <v>3320570</v>
      </c>
      <c r="AX222" s="130">
        <v>2066526</v>
      </c>
      <c r="AY222" s="130">
        <v>829842</v>
      </c>
      <c r="AZ222" s="130">
        <v>2675503</v>
      </c>
      <c r="BA222" s="130">
        <v>2351755</v>
      </c>
      <c r="BB222" s="130">
        <v>0</v>
      </c>
      <c r="BC222" s="130">
        <v>0</v>
      </c>
    </row>
    <row r="223" spans="1:118" x14ac:dyDescent="0.25">
      <c r="A223" s="130" t="s">
        <v>880</v>
      </c>
      <c r="B223" s="130">
        <v>0</v>
      </c>
      <c r="C223" s="130">
        <v>0</v>
      </c>
      <c r="D223" s="130">
        <v>0</v>
      </c>
      <c r="E223" s="130">
        <v>0</v>
      </c>
      <c r="F223" s="130">
        <v>0</v>
      </c>
      <c r="G223" s="130">
        <v>0</v>
      </c>
      <c r="H223" s="130">
        <v>0</v>
      </c>
      <c r="I223" s="130">
        <v>0</v>
      </c>
      <c r="J223" s="130">
        <v>1802807</v>
      </c>
      <c r="K223" s="130">
        <v>873320</v>
      </c>
      <c r="L223" s="130">
        <v>3152662</v>
      </c>
      <c r="M223" s="130">
        <v>2255950</v>
      </c>
      <c r="N223" s="130">
        <v>1429995</v>
      </c>
      <c r="O223" s="130">
        <v>690108</v>
      </c>
      <c r="P223" s="130">
        <v>2665642</v>
      </c>
      <c r="Q223" s="130">
        <v>1966587</v>
      </c>
      <c r="R223" s="130">
        <v>1290116</v>
      </c>
      <c r="S223" s="130">
        <v>643783</v>
      </c>
      <c r="T223" s="130">
        <v>2757839</v>
      </c>
      <c r="U223" s="130">
        <v>2003984</v>
      </c>
      <c r="V223" s="130">
        <v>1251139</v>
      </c>
      <c r="W223" s="130">
        <v>569213</v>
      </c>
      <c r="X223" s="130">
        <v>2701052.93</v>
      </c>
      <c r="Y223" s="130">
        <v>1966486</v>
      </c>
      <c r="Z223" s="130">
        <v>1253283</v>
      </c>
      <c r="AA223" s="130">
        <v>621014</v>
      </c>
      <c r="AB223" s="130">
        <v>2324466.73</v>
      </c>
      <c r="AC223" s="130">
        <v>1888786</v>
      </c>
      <c r="AD223" s="130">
        <v>1300894</v>
      </c>
      <c r="AE223" s="130">
        <v>640206</v>
      </c>
      <c r="AF223" s="130">
        <v>2323011.79</v>
      </c>
      <c r="AG223" s="130">
        <v>1706240</v>
      </c>
      <c r="AH223" s="130">
        <v>1072132</v>
      </c>
      <c r="AI223" s="130">
        <v>523151</v>
      </c>
      <c r="AJ223" s="130">
        <v>2650021.62</v>
      </c>
      <c r="AK223" s="130">
        <v>2107375</v>
      </c>
      <c r="AL223" s="130">
        <v>1590685</v>
      </c>
      <c r="AM223" s="130">
        <v>500935</v>
      </c>
      <c r="AN223" s="130">
        <v>1843177.3</v>
      </c>
      <c r="AO223" s="130">
        <v>1495627</v>
      </c>
      <c r="AP223" s="130">
        <v>936785</v>
      </c>
      <c r="AQ223" s="130">
        <v>455085</v>
      </c>
      <c r="AR223" s="130">
        <v>1210562.5900000001</v>
      </c>
      <c r="AS223" s="130">
        <v>799389</v>
      </c>
      <c r="AT223" s="130">
        <v>533779</v>
      </c>
      <c r="AU223" s="130">
        <v>262067</v>
      </c>
      <c r="AV223" s="130">
        <v>1176332.6399999999</v>
      </c>
      <c r="AW223" s="130">
        <v>923634</v>
      </c>
      <c r="AX223" s="130">
        <v>615826</v>
      </c>
      <c r="AY223" s="130">
        <v>317238</v>
      </c>
      <c r="AZ223" s="130">
        <v>1010622</v>
      </c>
      <c r="BA223" s="130">
        <v>744868</v>
      </c>
      <c r="BB223" s="130">
        <v>478444</v>
      </c>
      <c r="BC223" s="130">
        <v>264959</v>
      </c>
    </row>
    <row r="224" spans="1:118" x14ac:dyDescent="0.25">
      <c r="A224" s="130" t="s">
        <v>2474</v>
      </c>
      <c r="B224" s="130">
        <v>0</v>
      </c>
      <c r="C224" s="130">
        <v>0</v>
      </c>
      <c r="D224" s="130">
        <v>0</v>
      </c>
      <c r="E224" s="130">
        <v>0</v>
      </c>
      <c r="F224" s="130">
        <v>0</v>
      </c>
      <c r="G224" s="130">
        <v>0</v>
      </c>
      <c r="H224" s="130">
        <v>0</v>
      </c>
      <c r="I224" s="130">
        <v>0</v>
      </c>
      <c r="J224" s="130">
        <v>1651476</v>
      </c>
      <c r="K224" s="130">
        <v>818254</v>
      </c>
      <c r="L224" s="130">
        <v>2758014</v>
      </c>
      <c r="M224" s="130">
        <v>2005931</v>
      </c>
      <c r="N224" s="130">
        <v>1318693</v>
      </c>
      <c r="O224" s="130">
        <v>648988</v>
      </c>
      <c r="P224" s="130">
        <v>2527849</v>
      </c>
      <c r="Q224" s="130">
        <v>1866021</v>
      </c>
      <c r="R224" s="130">
        <v>1238398</v>
      </c>
      <c r="S224" s="130">
        <v>617646</v>
      </c>
      <c r="T224" s="130">
        <v>2731475</v>
      </c>
      <c r="U224" s="130">
        <v>2037532</v>
      </c>
      <c r="V224" s="130">
        <v>1308364</v>
      </c>
      <c r="W224" s="130">
        <v>0</v>
      </c>
      <c r="X224" s="130">
        <v>0</v>
      </c>
      <c r="Y224" s="130">
        <v>0</v>
      </c>
      <c r="Z224" s="130">
        <v>0</v>
      </c>
      <c r="AA224" s="130">
        <v>0</v>
      </c>
      <c r="AB224" s="130">
        <v>0</v>
      </c>
      <c r="AC224" s="130">
        <v>0</v>
      </c>
      <c r="AD224" s="130">
        <v>0</v>
      </c>
      <c r="AE224" s="130">
        <v>0</v>
      </c>
      <c r="AF224" s="130">
        <v>0</v>
      </c>
      <c r="AG224" s="130">
        <v>0</v>
      </c>
      <c r="AH224" s="130">
        <v>0</v>
      </c>
      <c r="AI224" s="130">
        <v>0</v>
      </c>
      <c r="AJ224" s="130">
        <v>0</v>
      </c>
      <c r="AK224" s="130">
        <v>0</v>
      </c>
      <c r="AL224" s="130">
        <v>0</v>
      </c>
      <c r="AM224" s="130">
        <v>0</v>
      </c>
      <c r="AN224" s="130">
        <v>0</v>
      </c>
      <c r="AO224" s="130">
        <v>0</v>
      </c>
      <c r="AP224" s="130">
        <v>0</v>
      </c>
      <c r="AQ224" s="130">
        <v>0</v>
      </c>
      <c r="AR224" s="130">
        <v>0</v>
      </c>
      <c r="AS224" s="130">
        <v>0</v>
      </c>
      <c r="AT224" s="130">
        <v>0</v>
      </c>
      <c r="AU224" s="130">
        <v>0</v>
      </c>
      <c r="AV224" s="130">
        <v>0</v>
      </c>
      <c r="AW224" s="130">
        <v>0</v>
      </c>
      <c r="AX224" s="130">
        <v>0</v>
      </c>
      <c r="AY224" s="130">
        <v>259951</v>
      </c>
      <c r="AZ224" s="130">
        <v>1000043</v>
      </c>
      <c r="BA224" s="130">
        <v>737472</v>
      </c>
      <c r="BB224" s="130">
        <v>481009</v>
      </c>
      <c r="BC224" s="130">
        <v>238454</v>
      </c>
    </row>
    <row r="225" spans="1:55" x14ac:dyDescent="0.25">
      <c r="A225" s="130" t="s">
        <v>2475</v>
      </c>
      <c r="B225" s="130">
        <v>0</v>
      </c>
      <c r="C225" s="130">
        <v>0</v>
      </c>
      <c r="D225" s="130">
        <v>0</v>
      </c>
      <c r="E225" s="130">
        <v>0</v>
      </c>
      <c r="F225" s="130">
        <v>0</v>
      </c>
      <c r="G225" s="130">
        <v>0</v>
      </c>
      <c r="H225" s="130">
        <v>0</v>
      </c>
      <c r="I225" s="130">
        <v>0</v>
      </c>
      <c r="J225" s="130">
        <v>151331</v>
      </c>
      <c r="K225" s="130">
        <v>55066</v>
      </c>
      <c r="L225" s="130">
        <v>394648</v>
      </c>
      <c r="M225" s="130">
        <v>250019</v>
      </c>
      <c r="N225" s="130">
        <v>111302</v>
      </c>
      <c r="O225" s="130">
        <v>41120</v>
      </c>
      <c r="P225" s="130">
        <v>137793</v>
      </c>
      <c r="Q225" s="130">
        <v>100566</v>
      </c>
      <c r="R225" s="130">
        <v>51718</v>
      </c>
      <c r="S225" s="130">
        <v>26137</v>
      </c>
      <c r="T225" s="130">
        <v>26364</v>
      </c>
      <c r="U225" s="130">
        <v>-33548</v>
      </c>
      <c r="V225" s="130">
        <v>-57225</v>
      </c>
      <c r="W225" s="130">
        <v>0</v>
      </c>
      <c r="X225" s="130">
        <v>0</v>
      </c>
      <c r="Y225" s="130">
        <v>0</v>
      </c>
      <c r="Z225" s="130">
        <v>0</v>
      </c>
      <c r="AA225" s="130">
        <v>0</v>
      </c>
      <c r="AB225" s="130">
        <v>0</v>
      </c>
      <c r="AC225" s="130">
        <v>0</v>
      </c>
      <c r="AD225" s="130">
        <v>0</v>
      </c>
      <c r="AE225" s="130">
        <v>0</v>
      </c>
      <c r="AF225" s="130">
        <v>0</v>
      </c>
      <c r="AG225" s="130">
        <v>0</v>
      </c>
      <c r="AH225" s="130">
        <v>0</v>
      </c>
      <c r="AI225" s="130">
        <v>0</v>
      </c>
      <c r="AJ225" s="130">
        <v>0</v>
      </c>
      <c r="AK225" s="130">
        <v>0</v>
      </c>
      <c r="AL225" s="130">
        <v>0</v>
      </c>
      <c r="AM225" s="130">
        <v>0</v>
      </c>
      <c r="AN225" s="130">
        <v>0</v>
      </c>
      <c r="AO225" s="130">
        <v>0</v>
      </c>
      <c r="AP225" s="130">
        <v>0</v>
      </c>
      <c r="AQ225" s="130">
        <v>0</v>
      </c>
      <c r="AR225" s="130">
        <v>0</v>
      </c>
      <c r="AS225" s="130">
        <v>0</v>
      </c>
      <c r="AT225" s="130">
        <v>0</v>
      </c>
      <c r="AU225" s="130">
        <v>0</v>
      </c>
      <c r="AV225" s="130">
        <v>0</v>
      </c>
      <c r="AW225" s="130">
        <v>0</v>
      </c>
      <c r="AX225" s="130">
        <v>0</v>
      </c>
      <c r="AY225" s="130">
        <v>57287</v>
      </c>
      <c r="AZ225" s="130">
        <v>10579</v>
      </c>
      <c r="BA225" s="130">
        <v>7396</v>
      </c>
      <c r="BB225" s="130">
        <v>-2565</v>
      </c>
      <c r="BC225" s="130">
        <v>26505</v>
      </c>
    </row>
    <row r="226" spans="1:55" x14ac:dyDescent="0.25">
      <c r="A226" s="130" t="s">
        <v>881</v>
      </c>
      <c r="B226" s="130">
        <v>0</v>
      </c>
      <c r="C226" s="130">
        <v>0</v>
      </c>
      <c r="D226" s="130">
        <v>0</v>
      </c>
      <c r="E226" s="130">
        <v>0</v>
      </c>
      <c r="F226" s="130">
        <v>0</v>
      </c>
      <c r="G226" s="130">
        <v>0</v>
      </c>
      <c r="H226" s="130">
        <v>0</v>
      </c>
      <c r="I226" s="130">
        <v>0</v>
      </c>
      <c r="J226" s="130">
        <v>0</v>
      </c>
      <c r="K226" s="130">
        <v>0</v>
      </c>
      <c r="L226" s="130">
        <v>-9565</v>
      </c>
      <c r="M226" s="130">
        <v>269</v>
      </c>
      <c r="N226" s="130">
        <v>-8547</v>
      </c>
      <c r="O226" s="130">
        <v>-18349</v>
      </c>
      <c r="P226" s="130">
        <v>-69150</v>
      </c>
      <c r="Q226" s="130">
        <v>-5940</v>
      </c>
      <c r="R226" s="130">
        <v>-9296</v>
      </c>
      <c r="S226" s="130">
        <v>12840</v>
      </c>
      <c r="T226" s="130">
        <v>-11749</v>
      </c>
      <c r="U226" s="130">
        <v>-40118</v>
      </c>
      <c r="V226" s="130">
        <v>-21900</v>
      </c>
      <c r="W226" s="130">
        <v>-10858</v>
      </c>
      <c r="X226" s="130">
        <v>82193.05</v>
      </c>
      <c r="Y226" s="130">
        <v>82459</v>
      </c>
      <c r="Z226" s="130">
        <v>46062</v>
      </c>
      <c r="AA226" s="130">
        <v>46775</v>
      </c>
      <c r="AB226" s="130">
        <v>25490.18</v>
      </c>
      <c r="AC226" s="130">
        <v>7004</v>
      </c>
      <c r="AD226" s="130">
        <v>-2251</v>
      </c>
      <c r="AE226" s="130">
        <v>30373</v>
      </c>
      <c r="AF226" s="130">
        <v>80841.48</v>
      </c>
      <c r="AG226" s="130">
        <v>46506</v>
      </c>
      <c r="AH226" s="130">
        <v>27202</v>
      </c>
      <c r="AI226" s="130">
        <v>6462</v>
      </c>
      <c r="AJ226" s="130">
        <v>1871.78</v>
      </c>
      <c r="AK226" s="130">
        <v>13005</v>
      </c>
      <c r="AL226" s="130">
        <v>5668</v>
      </c>
      <c r="AM226" s="130">
        <v>-1583</v>
      </c>
      <c r="AN226" s="130">
        <v>14684.7</v>
      </c>
      <c r="AO226" s="130">
        <v>23921</v>
      </c>
      <c r="AP226" s="130">
        <v>8141</v>
      </c>
      <c r="AQ226" s="130">
        <v>12914</v>
      </c>
      <c r="AR226" s="130">
        <v>28431.14</v>
      </c>
      <c r="AS226" s="130">
        <v>26373</v>
      </c>
      <c r="AT226" s="130">
        <v>24998</v>
      </c>
      <c r="AU226" s="130">
        <v>17055</v>
      </c>
      <c r="AV226" s="130">
        <v>7957.52</v>
      </c>
      <c r="AW226" s="130">
        <v>-5787</v>
      </c>
      <c r="AX226" s="130">
        <v>-9814</v>
      </c>
      <c r="AY226" s="130">
        <v>0</v>
      </c>
      <c r="AZ226" s="130">
        <v>0</v>
      </c>
      <c r="BA226" s="130">
        <v>0</v>
      </c>
      <c r="BB226" s="130">
        <v>0</v>
      </c>
      <c r="BC226" s="130">
        <v>0</v>
      </c>
    </row>
    <row r="227" spans="1:55" x14ac:dyDescent="0.25">
      <c r="A227" s="130" t="s">
        <v>2476</v>
      </c>
      <c r="B227" s="130">
        <v>0</v>
      </c>
      <c r="C227" s="130">
        <v>0</v>
      </c>
      <c r="D227" s="130">
        <v>0</v>
      </c>
      <c r="E227" s="130">
        <v>0</v>
      </c>
      <c r="F227" s="130">
        <v>0</v>
      </c>
      <c r="G227" s="130">
        <v>0</v>
      </c>
      <c r="H227" s="130">
        <v>0</v>
      </c>
      <c r="I227" s="130">
        <v>0</v>
      </c>
      <c r="J227" s="130">
        <v>-98536</v>
      </c>
      <c r="K227" s="130">
        <v>14411</v>
      </c>
      <c r="L227" s="130">
        <v>489954</v>
      </c>
      <c r="M227" s="130">
        <v>25623</v>
      </c>
      <c r="N227" s="130">
        <v>-120022</v>
      </c>
      <c r="O227" s="130">
        <v>29036</v>
      </c>
      <c r="P227" s="130">
        <v>174788</v>
      </c>
      <c r="Q227" s="130">
        <v>107799</v>
      </c>
      <c r="R227" s="130">
        <v>163453</v>
      </c>
      <c r="S227" s="130">
        <v>4053</v>
      </c>
      <c r="T227" s="130">
        <v>-257872</v>
      </c>
      <c r="U227" s="130">
        <v>-336119</v>
      </c>
      <c r="V227" s="130">
        <v>-224838</v>
      </c>
      <c r="W227" s="130">
        <v>-42028</v>
      </c>
      <c r="X227" s="130">
        <v>-145105.78</v>
      </c>
      <c r="Y227" s="130">
        <v>-321516</v>
      </c>
      <c r="Z227" s="130">
        <v>-176533</v>
      </c>
      <c r="AA227" s="130">
        <v>-35932</v>
      </c>
      <c r="AB227" s="130">
        <v>225084.92</v>
      </c>
      <c r="AC227" s="130">
        <v>14446</v>
      </c>
      <c r="AD227" s="130">
        <v>170939</v>
      </c>
      <c r="AE227" s="130">
        <v>56563</v>
      </c>
      <c r="AF227" s="130">
        <v>494367.77</v>
      </c>
      <c r="AG227" s="130">
        <v>212521</v>
      </c>
      <c r="AH227" s="130">
        <v>36853</v>
      </c>
      <c r="AI227" s="130">
        <v>189232</v>
      </c>
      <c r="AJ227" s="130">
        <v>308412.68</v>
      </c>
      <c r="AK227" s="130">
        <v>100524</v>
      </c>
      <c r="AL227" s="130">
        <v>23548</v>
      </c>
      <c r="AM227" s="130">
        <v>-21245</v>
      </c>
      <c r="AN227" s="130">
        <v>84431.47</v>
      </c>
      <c r="AO227" s="130">
        <v>0</v>
      </c>
      <c r="AP227" s="130">
        <v>27505</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25">
      <c r="A228" s="130" t="s">
        <v>2477</v>
      </c>
      <c r="B228" s="130">
        <v>0</v>
      </c>
      <c r="C228" s="130">
        <v>0</v>
      </c>
      <c r="D228" s="130">
        <v>0</v>
      </c>
      <c r="E228" s="130">
        <v>0</v>
      </c>
      <c r="F228" s="130">
        <v>0</v>
      </c>
      <c r="G228" s="130">
        <v>0</v>
      </c>
      <c r="H228" s="130">
        <v>0</v>
      </c>
      <c r="I228" s="130">
        <v>0</v>
      </c>
      <c r="J228" s="130">
        <v>-456750</v>
      </c>
      <c r="K228" s="130">
        <v>-347056</v>
      </c>
      <c r="L228" s="130">
        <v>-263170</v>
      </c>
      <c r="M228" s="130">
        <v>-487235</v>
      </c>
      <c r="N228" s="130">
        <v>-344831</v>
      </c>
      <c r="O228" s="130">
        <v>-300900</v>
      </c>
      <c r="P228" s="130">
        <v>-456329</v>
      </c>
      <c r="Q228" s="130">
        <v>-521546</v>
      </c>
      <c r="R228" s="130">
        <v>-389286</v>
      </c>
      <c r="S228" s="130">
        <v>-266079</v>
      </c>
      <c r="T228" s="130">
        <v>-194305</v>
      </c>
      <c r="U228" s="130">
        <v>-244889</v>
      </c>
      <c r="V228" s="130">
        <v>-91928</v>
      </c>
      <c r="W228" s="130">
        <v>-56436</v>
      </c>
      <c r="X228" s="130">
        <v>-335951.03</v>
      </c>
      <c r="Y228" s="130">
        <v>-189179</v>
      </c>
      <c r="Z228" s="130">
        <v>-119292</v>
      </c>
      <c r="AA228" s="130">
        <v>-55628</v>
      </c>
      <c r="AB228" s="130">
        <v>-162408</v>
      </c>
      <c r="AC228" s="130">
        <v>-109445</v>
      </c>
      <c r="AD228" s="130">
        <v>-21478</v>
      </c>
      <c r="AE228" s="130">
        <v>24915</v>
      </c>
      <c r="AF228" s="130">
        <v>-175795.93</v>
      </c>
      <c r="AG228" s="130">
        <v>-127415</v>
      </c>
      <c r="AH228" s="130">
        <v>-67675</v>
      </c>
      <c r="AI228" s="130">
        <v>-19770</v>
      </c>
      <c r="AJ228" s="130">
        <v>-69830.149999999994</v>
      </c>
      <c r="AK228" s="130">
        <v>-55566</v>
      </c>
      <c r="AL228" s="130">
        <v>-43707</v>
      </c>
      <c r="AM228" s="130">
        <v>-25535</v>
      </c>
      <c r="AN228" s="130">
        <v>-83729.56</v>
      </c>
      <c r="AO228" s="130">
        <v>-63876</v>
      </c>
      <c r="AP228" s="130">
        <v>-41677</v>
      </c>
      <c r="AQ228" s="130">
        <v>-17601</v>
      </c>
      <c r="AR228" s="130">
        <v>-23521.32</v>
      </c>
      <c r="AS228" s="130">
        <v>-16218</v>
      </c>
      <c r="AT228" s="130">
        <v>-9391</v>
      </c>
      <c r="AU228" s="130">
        <v>-4361</v>
      </c>
      <c r="AV228" s="130">
        <v>-48915.37</v>
      </c>
      <c r="AW228" s="130">
        <v>-40799</v>
      </c>
      <c r="AX228" s="130">
        <v>-24330</v>
      </c>
      <c r="AY228" s="130">
        <v>0</v>
      </c>
      <c r="AZ228" s="130">
        <v>0</v>
      </c>
      <c r="BA228" s="130">
        <v>0</v>
      </c>
      <c r="BB228" s="130">
        <v>0</v>
      </c>
      <c r="BC228" s="130">
        <v>0</v>
      </c>
    </row>
    <row r="229" spans="1:55" x14ac:dyDescent="0.25">
      <c r="A229" s="130" t="s">
        <v>2478</v>
      </c>
      <c r="B229" s="130">
        <v>0</v>
      </c>
      <c r="C229" s="130">
        <v>0</v>
      </c>
      <c r="D229" s="130">
        <v>0</v>
      </c>
      <c r="E229" s="130">
        <v>0</v>
      </c>
      <c r="F229" s="130">
        <v>0</v>
      </c>
      <c r="G229" s="130">
        <v>0</v>
      </c>
      <c r="H229" s="130">
        <v>0</v>
      </c>
      <c r="I229" s="130">
        <v>0</v>
      </c>
      <c r="J229" s="130">
        <v>2329079</v>
      </c>
      <c r="K229" s="130">
        <v>1127088</v>
      </c>
      <c r="L229" s="130">
        <v>1109375</v>
      </c>
      <c r="M229" s="130">
        <v>1388117</v>
      </c>
      <c r="N229" s="130">
        <v>1633057</v>
      </c>
      <c r="O229" s="130">
        <v>601</v>
      </c>
      <c r="P229" s="130">
        <v>526660</v>
      </c>
      <c r="Q229" s="130">
        <v>217587</v>
      </c>
      <c r="R229" s="130">
        <v>260766</v>
      </c>
      <c r="S229" s="130">
        <v>-362745</v>
      </c>
      <c r="T229" s="130">
        <v>916445</v>
      </c>
      <c r="U229" s="130">
        <v>693035</v>
      </c>
      <c r="V229" s="130">
        <v>466382</v>
      </c>
      <c r="W229" s="130">
        <v>274583</v>
      </c>
      <c r="X229" s="130">
        <v>-305153.15999999997</v>
      </c>
      <c r="Y229" s="130">
        <v>-42965</v>
      </c>
      <c r="Z229" s="130">
        <v>-188960</v>
      </c>
      <c r="AA229" s="130">
        <v>-847835</v>
      </c>
      <c r="AB229" s="130">
        <v>-589234.9</v>
      </c>
      <c r="AC229" s="130">
        <v>-638714</v>
      </c>
      <c r="AD229" s="130">
        <v>-525274</v>
      </c>
      <c r="AE229" s="130">
        <v>-452271</v>
      </c>
      <c r="AF229" s="130">
        <v>337795.14</v>
      </c>
      <c r="AG229" s="130">
        <v>208232</v>
      </c>
      <c r="AH229" s="130">
        <v>305039</v>
      </c>
      <c r="AI229" s="130">
        <v>-232129</v>
      </c>
      <c r="AJ229" s="130">
        <v>-168914.35</v>
      </c>
      <c r="AK229" s="130">
        <v>-224438</v>
      </c>
      <c r="AL229" s="130">
        <v>-145393</v>
      </c>
      <c r="AM229" s="130">
        <v>-306112</v>
      </c>
      <c r="AN229" s="130">
        <v>812917.38</v>
      </c>
      <c r="AO229" s="130">
        <v>1534447</v>
      </c>
      <c r="AP229" s="130">
        <v>794432</v>
      </c>
      <c r="AQ229" s="130">
        <v>139459</v>
      </c>
      <c r="AR229" s="130">
        <v>-193805.31</v>
      </c>
      <c r="AS229" s="130">
        <v>-255317</v>
      </c>
      <c r="AT229" s="130">
        <v>15671</v>
      </c>
      <c r="AU229" s="130">
        <v>-60167</v>
      </c>
      <c r="AV229" s="130">
        <v>-169175.99</v>
      </c>
      <c r="AW229" s="130">
        <v>-337482</v>
      </c>
      <c r="AX229" s="130">
        <v>-227514</v>
      </c>
      <c r="AY229" s="130">
        <v>0</v>
      </c>
      <c r="AZ229" s="130">
        <v>0</v>
      </c>
      <c r="BA229" s="130">
        <v>0</v>
      </c>
      <c r="BB229" s="130">
        <v>0</v>
      </c>
      <c r="BC229" s="130">
        <v>0</v>
      </c>
    </row>
    <row r="230" spans="1:55" x14ac:dyDescent="0.25">
      <c r="A230" s="130" t="s">
        <v>2479</v>
      </c>
      <c r="B230" s="130">
        <v>0</v>
      </c>
      <c r="C230" s="130">
        <v>0</v>
      </c>
      <c r="D230" s="130">
        <v>0</v>
      </c>
      <c r="E230" s="130">
        <v>0</v>
      </c>
      <c r="F230" s="130">
        <v>0</v>
      </c>
      <c r="G230" s="130">
        <v>0</v>
      </c>
      <c r="H230" s="130">
        <v>0</v>
      </c>
      <c r="I230" s="130">
        <v>0</v>
      </c>
      <c r="J230" s="130">
        <v>-100584</v>
      </c>
      <c r="K230" s="130">
        <v>-100584</v>
      </c>
      <c r="L230" s="130">
        <v>-182289</v>
      </c>
      <c r="M230" s="130">
        <v>-163757</v>
      </c>
      <c r="N230" s="130">
        <v>-163757</v>
      </c>
      <c r="O230" s="130">
        <v>-139266</v>
      </c>
      <c r="P230" s="130">
        <v>0</v>
      </c>
      <c r="Q230" s="130">
        <v>0</v>
      </c>
      <c r="R230" s="130">
        <v>0</v>
      </c>
      <c r="S230" s="130">
        <v>0</v>
      </c>
      <c r="T230" s="130">
        <v>53417</v>
      </c>
      <c r="U230" s="130">
        <v>0</v>
      </c>
      <c r="V230" s="130">
        <v>0</v>
      </c>
      <c r="W230" s="130">
        <v>0</v>
      </c>
      <c r="X230" s="130">
        <v>0</v>
      </c>
      <c r="Y230" s="130">
        <v>0</v>
      </c>
      <c r="Z230" s="130">
        <v>0</v>
      </c>
      <c r="AA230" s="130">
        <v>0</v>
      </c>
      <c r="AB230" s="130">
        <v>0</v>
      </c>
      <c r="AC230" s="130">
        <v>0</v>
      </c>
      <c r="AD230" s="130">
        <v>0</v>
      </c>
      <c r="AE230" s="130">
        <v>0</v>
      </c>
      <c r="AF230" s="130">
        <v>58200.19</v>
      </c>
      <c r="AG230" s="130">
        <v>58200</v>
      </c>
      <c r="AH230" s="130">
        <v>58200</v>
      </c>
      <c r="AI230" s="130">
        <v>58200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x14ac:dyDescent="0.25">
      <c r="A231" s="130" t="s">
        <v>3291</v>
      </c>
      <c r="B231" s="130">
        <v>0</v>
      </c>
      <c r="C231" s="130">
        <v>0</v>
      </c>
      <c r="D231" s="130">
        <v>0</v>
      </c>
      <c r="E231" s="130">
        <v>0</v>
      </c>
      <c r="F231" s="130">
        <v>0</v>
      </c>
      <c r="G231" s="130">
        <v>0</v>
      </c>
      <c r="H231" s="130">
        <v>0</v>
      </c>
      <c r="I231" s="130">
        <v>0</v>
      </c>
      <c r="J231" s="130">
        <v>0</v>
      </c>
      <c r="K231" s="130">
        <v>0</v>
      </c>
      <c r="L231" s="130">
        <v>-27633</v>
      </c>
      <c r="M231" s="130">
        <v>-27633</v>
      </c>
      <c r="N231" s="130">
        <v>1182</v>
      </c>
      <c r="O231" s="130">
        <v>0</v>
      </c>
      <c r="P231" s="130">
        <v>-165934</v>
      </c>
      <c r="Q231" s="130">
        <v>-25356</v>
      </c>
      <c r="R231" s="130">
        <v>0</v>
      </c>
      <c r="S231" s="130">
        <v>0</v>
      </c>
      <c r="T231" s="130">
        <v>-4768</v>
      </c>
      <c r="U231" s="130">
        <v>0</v>
      </c>
      <c r="V231" s="130">
        <v>0</v>
      </c>
      <c r="W231" s="130">
        <v>0</v>
      </c>
      <c r="X231" s="130">
        <v>0</v>
      </c>
      <c r="Y231" s="130">
        <v>0</v>
      </c>
      <c r="Z231" s="130">
        <v>0</v>
      </c>
      <c r="AA231" s="130">
        <v>0</v>
      </c>
      <c r="AB231" s="130">
        <v>937.98</v>
      </c>
      <c r="AC231" s="130">
        <v>938</v>
      </c>
      <c r="AD231" s="130">
        <v>938</v>
      </c>
      <c r="AE231" s="130">
        <v>938</v>
      </c>
      <c r="AF231" s="130">
        <v>-36363.11</v>
      </c>
      <c r="AG231" s="130">
        <v>1328</v>
      </c>
      <c r="AH231" s="130">
        <v>1329</v>
      </c>
      <c r="AI231" s="130">
        <v>1329</v>
      </c>
      <c r="AJ231" s="130">
        <v>1277.55</v>
      </c>
      <c r="AK231" s="130">
        <v>1278</v>
      </c>
      <c r="AL231" s="130">
        <v>1278</v>
      </c>
      <c r="AM231" s="130">
        <v>1277</v>
      </c>
      <c r="AN231" s="130">
        <v>1401.33</v>
      </c>
      <c r="AO231" s="130">
        <v>1401</v>
      </c>
      <c r="AP231" s="130">
        <v>1401</v>
      </c>
      <c r="AQ231" s="130">
        <v>1401</v>
      </c>
      <c r="AR231" s="130">
        <v>1672.85</v>
      </c>
      <c r="AS231" s="130">
        <v>1214</v>
      </c>
      <c r="AT231" s="130">
        <v>1214</v>
      </c>
      <c r="AU231" s="130">
        <v>1214</v>
      </c>
      <c r="AV231" s="130">
        <v>1031.9000000000001</v>
      </c>
      <c r="AW231" s="130">
        <v>1032</v>
      </c>
      <c r="AX231" s="130">
        <v>1032</v>
      </c>
      <c r="AY231" s="130">
        <v>0</v>
      </c>
      <c r="AZ231" s="130">
        <v>0</v>
      </c>
      <c r="BA231" s="130">
        <v>0</v>
      </c>
      <c r="BB231" s="130">
        <v>0</v>
      </c>
      <c r="BC231" s="130">
        <v>0</v>
      </c>
    </row>
    <row r="232" spans="1:55" x14ac:dyDescent="0.25">
      <c r="A232" s="130" t="s">
        <v>3322</v>
      </c>
      <c r="B232" s="130">
        <v>0</v>
      </c>
      <c r="C232" s="130">
        <v>0</v>
      </c>
      <c r="D232" s="130">
        <v>0</v>
      </c>
      <c r="E232" s="130">
        <v>0</v>
      </c>
      <c r="F232" s="130">
        <v>0</v>
      </c>
      <c r="G232" s="130">
        <v>0</v>
      </c>
      <c r="H232" s="130">
        <v>0</v>
      </c>
      <c r="I232" s="130">
        <v>0</v>
      </c>
      <c r="J232" s="130">
        <v>-55515</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row>
    <row r="233" spans="1:55" x14ac:dyDescent="0.25">
      <c r="A233" s="130" t="s">
        <v>2480</v>
      </c>
      <c r="B233" s="130">
        <v>0</v>
      </c>
      <c r="C233" s="130">
        <v>0</v>
      </c>
      <c r="D233" s="130">
        <v>0</v>
      </c>
      <c r="E233" s="130">
        <v>0</v>
      </c>
      <c r="F233" s="130">
        <v>0</v>
      </c>
      <c r="G233" s="130">
        <v>0</v>
      </c>
      <c r="H233" s="130">
        <v>0</v>
      </c>
      <c r="I233" s="130">
        <v>0</v>
      </c>
      <c r="J233" s="130">
        <v>-2049095</v>
      </c>
      <c r="K233" s="130">
        <v>-1004212</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-210730.12</v>
      </c>
      <c r="AG233" s="130">
        <v>-49736</v>
      </c>
      <c r="AH233" s="130">
        <v>-49736</v>
      </c>
      <c r="AI233" s="130">
        <v>-49736</v>
      </c>
      <c r="AJ233" s="130">
        <v>0</v>
      </c>
      <c r="AK233" s="130">
        <v>0</v>
      </c>
      <c r="AL233" s="130">
        <v>0</v>
      </c>
      <c r="AM233" s="130">
        <v>0</v>
      </c>
      <c r="AN233" s="130">
        <v>0</v>
      </c>
      <c r="AO233" s="130">
        <v>0</v>
      </c>
      <c r="AP233" s="130">
        <v>0</v>
      </c>
      <c r="AQ233" s="130">
        <v>0</v>
      </c>
      <c r="AR233" s="130">
        <v>0</v>
      </c>
      <c r="AS233" s="130">
        <v>0</v>
      </c>
      <c r="AT233" s="130">
        <v>0</v>
      </c>
      <c r="AU233" s="130">
        <v>0</v>
      </c>
      <c r="AV233" s="130">
        <v>0</v>
      </c>
      <c r="AW233" s="130">
        <v>0</v>
      </c>
      <c r="AX233" s="130">
        <v>0</v>
      </c>
      <c r="AY233" s="130">
        <v>0</v>
      </c>
      <c r="AZ233" s="130">
        <v>0</v>
      </c>
      <c r="BA233" s="130">
        <v>0</v>
      </c>
      <c r="BB233" s="130">
        <v>0</v>
      </c>
      <c r="BC233" s="130">
        <v>0</v>
      </c>
    </row>
    <row r="234" spans="1:55" x14ac:dyDescent="0.25">
      <c r="A234" s="130" t="s">
        <v>2481</v>
      </c>
      <c r="B234" s="130">
        <v>0</v>
      </c>
      <c r="C234" s="130">
        <v>0</v>
      </c>
      <c r="D234" s="130">
        <v>0</v>
      </c>
      <c r="E234" s="130">
        <v>0</v>
      </c>
      <c r="F234" s="130">
        <v>0</v>
      </c>
      <c r="G234" s="130">
        <v>0</v>
      </c>
      <c r="H234" s="130">
        <v>0</v>
      </c>
      <c r="I234" s="130">
        <v>0</v>
      </c>
      <c r="J234" s="130">
        <v>2750</v>
      </c>
      <c r="K234" s="130">
        <v>-2369</v>
      </c>
      <c r="L234" s="130">
        <v>10676</v>
      </c>
      <c r="M234" s="130">
        <v>-2207</v>
      </c>
      <c r="N234" s="130">
        <v>400</v>
      </c>
      <c r="O234" s="130">
        <v>2931</v>
      </c>
      <c r="P234" s="130">
        <v>17541</v>
      </c>
      <c r="Q234" s="130">
        <v>47027</v>
      </c>
      <c r="R234" s="130">
        <v>38192</v>
      </c>
      <c r="S234" s="130">
        <v>1501</v>
      </c>
      <c r="T234" s="130">
        <v>17237</v>
      </c>
      <c r="U234" s="130">
        <v>5111</v>
      </c>
      <c r="V234" s="130">
        <v>-9886</v>
      </c>
      <c r="W234" s="130">
        <v>11617</v>
      </c>
      <c r="X234" s="130">
        <v>127383.4</v>
      </c>
      <c r="Y234" s="130">
        <v>65741</v>
      </c>
      <c r="Z234" s="130">
        <v>53018</v>
      </c>
      <c r="AA234" s="130">
        <v>5728</v>
      </c>
      <c r="AB234" s="130">
        <v>419351.49</v>
      </c>
      <c r="AC234" s="130">
        <v>12051</v>
      </c>
      <c r="AD234" s="130">
        <v>13850</v>
      </c>
      <c r="AE234" s="130">
        <v>5842</v>
      </c>
      <c r="AF234" s="130">
        <v>-38342.81</v>
      </c>
      <c r="AG234" s="130">
        <v>28666</v>
      </c>
      <c r="AH234" s="130">
        <v>-1506</v>
      </c>
      <c r="AI234" s="130">
        <v>504</v>
      </c>
      <c r="AJ234" s="130">
        <v>167823.2</v>
      </c>
      <c r="AK234" s="130">
        <v>-854</v>
      </c>
      <c r="AL234" s="130">
        <v>-7986</v>
      </c>
      <c r="AM234" s="130">
        <v>591</v>
      </c>
      <c r="AN234" s="130">
        <v>30275.05</v>
      </c>
      <c r="AO234" s="130">
        <v>26170</v>
      </c>
      <c r="AP234" s="130">
        <v>31465</v>
      </c>
      <c r="AQ234" s="130">
        <v>124</v>
      </c>
      <c r="AR234" s="130">
        <v>4705.9399999999996</v>
      </c>
      <c r="AS234" s="130">
        <v>-6864</v>
      </c>
      <c r="AT234" s="130">
        <v>-4565</v>
      </c>
      <c r="AU234" s="130">
        <v>-27079</v>
      </c>
      <c r="AV234" s="130">
        <v>-5630.8</v>
      </c>
      <c r="AW234" s="130">
        <v>0</v>
      </c>
      <c r="AX234" s="130">
        <v>-3211</v>
      </c>
      <c r="AY234" s="130">
        <v>0</v>
      </c>
      <c r="AZ234" s="130">
        <v>0</v>
      </c>
      <c r="BA234" s="130">
        <v>0</v>
      </c>
      <c r="BB234" s="130">
        <v>0</v>
      </c>
      <c r="BC234" s="130">
        <v>0</v>
      </c>
    </row>
    <row r="235" spans="1:55" x14ac:dyDescent="0.25">
      <c r="A235" s="130" t="s">
        <v>2482</v>
      </c>
      <c r="B235" s="130">
        <v>0</v>
      </c>
      <c r="C235" s="130">
        <v>0</v>
      </c>
      <c r="D235" s="130">
        <v>0</v>
      </c>
      <c r="E235" s="130">
        <v>0</v>
      </c>
      <c r="F235" s="130">
        <v>0</v>
      </c>
      <c r="G235" s="130">
        <v>0</v>
      </c>
      <c r="H235" s="130">
        <v>0</v>
      </c>
      <c r="I235" s="130">
        <v>0</v>
      </c>
      <c r="J235" s="130">
        <v>2750</v>
      </c>
      <c r="K235" s="130">
        <v>-2369</v>
      </c>
      <c r="L235" s="130">
        <v>10676</v>
      </c>
      <c r="M235" s="130">
        <v>-2207</v>
      </c>
      <c r="N235" s="130">
        <v>400</v>
      </c>
      <c r="O235" s="130">
        <v>2931</v>
      </c>
      <c r="P235" s="130">
        <v>17541</v>
      </c>
      <c r="Q235" s="130">
        <v>47027</v>
      </c>
      <c r="R235" s="130">
        <v>38192</v>
      </c>
      <c r="S235" s="130">
        <v>1501</v>
      </c>
      <c r="T235" s="130">
        <v>17237</v>
      </c>
      <c r="U235" s="130">
        <v>5111</v>
      </c>
      <c r="V235" s="130">
        <v>-9886</v>
      </c>
      <c r="W235" s="130">
        <v>11617</v>
      </c>
      <c r="X235" s="130">
        <v>127383.4</v>
      </c>
      <c r="Y235" s="130">
        <v>65741</v>
      </c>
      <c r="Z235" s="130">
        <v>53018</v>
      </c>
      <c r="AA235" s="130">
        <v>5728</v>
      </c>
      <c r="AB235" s="130">
        <v>419351.49</v>
      </c>
      <c r="AC235" s="130">
        <v>12051</v>
      </c>
      <c r="AD235" s="130">
        <v>13850</v>
      </c>
      <c r="AE235" s="130">
        <v>5842</v>
      </c>
      <c r="AF235" s="130">
        <v>-38342.81</v>
      </c>
      <c r="AG235" s="130">
        <v>28666</v>
      </c>
      <c r="AH235" s="130">
        <v>-1506</v>
      </c>
      <c r="AI235" s="130">
        <v>504</v>
      </c>
      <c r="AJ235" s="130">
        <v>167823.2</v>
      </c>
      <c r="AK235" s="130">
        <v>-854</v>
      </c>
      <c r="AL235" s="130">
        <v>-7986</v>
      </c>
      <c r="AM235" s="130">
        <v>591</v>
      </c>
      <c r="AN235" s="130">
        <v>30275.05</v>
      </c>
      <c r="AO235" s="130">
        <v>26170</v>
      </c>
      <c r="AP235" s="130">
        <v>31465</v>
      </c>
      <c r="AQ235" s="130">
        <v>124</v>
      </c>
      <c r="AR235" s="130">
        <v>4705.9399999999996</v>
      </c>
      <c r="AS235" s="130">
        <v>-6864</v>
      </c>
      <c r="AT235" s="130">
        <v>-4565</v>
      </c>
      <c r="AU235" s="130">
        <v>-27079</v>
      </c>
      <c r="AV235" s="130">
        <v>-5630.8</v>
      </c>
      <c r="AW235" s="130">
        <v>0</v>
      </c>
      <c r="AX235" s="130">
        <v>-3211</v>
      </c>
      <c r="AY235" s="130">
        <v>0</v>
      </c>
      <c r="AZ235" s="130">
        <v>0</v>
      </c>
      <c r="BA235" s="130">
        <v>0</v>
      </c>
      <c r="BB235" s="130">
        <v>0</v>
      </c>
      <c r="BC235" s="130">
        <v>0</v>
      </c>
    </row>
    <row r="236" spans="1:55" x14ac:dyDescent="0.25">
      <c r="A236" s="130" t="s">
        <v>2484</v>
      </c>
      <c r="B236" s="130">
        <v>0</v>
      </c>
      <c r="C236" s="130">
        <v>0</v>
      </c>
      <c r="D236" s="130">
        <v>0</v>
      </c>
      <c r="E236" s="130">
        <v>0</v>
      </c>
      <c r="F236" s="130">
        <v>0</v>
      </c>
      <c r="G236" s="130">
        <v>0</v>
      </c>
      <c r="H236" s="130">
        <v>0</v>
      </c>
      <c r="I236" s="130">
        <v>0</v>
      </c>
      <c r="J236" s="130">
        <v>0</v>
      </c>
      <c r="K236" s="130">
        <v>0</v>
      </c>
      <c r="L236" s="130">
        <v>0</v>
      </c>
      <c r="M236" s="130">
        <v>0</v>
      </c>
      <c r="N236" s="130">
        <v>0</v>
      </c>
      <c r="O236" s="130">
        <v>0</v>
      </c>
      <c r="P236" s="130">
        <v>185871</v>
      </c>
      <c r="Q236" s="130">
        <v>185964</v>
      </c>
      <c r="R236" s="130">
        <v>22230</v>
      </c>
      <c r="S236" s="130">
        <v>-50783</v>
      </c>
      <c r="T236" s="130">
        <v>0</v>
      </c>
      <c r="U236" s="130">
        <v>0</v>
      </c>
      <c r="V236" s="130">
        <v>0</v>
      </c>
      <c r="W236" s="130">
        <v>0</v>
      </c>
      <c r="X236" s="130">
        <v>0</v>
      </c>
      <c r="Y236" s="130">
        <v>0</v>
      </c>
      <c r="Z236" s="130">
        <v>0</v>
      </c>
      <c r="AA236" s="130">
        <v>0</v>
      </c>
      <c r="AB236" s="130">
        <v>8168.91</v>
      </c>
      <c r="AC236" s="130">
        <v>0</v>
      </c>
      <c r="AD236" s="130">
        <v>0</v>
      </c>
      <c r="AE236" s="130">
        <v>0</v>
      </c>
      <c r="AF236" s="130">
        <v>0</v>
      </c>
      <c r="AG236" s="130">
        <v>0</v>
      </c>
      <c r="AH236" s="130">
        <v>0</v>
      </c>
      <c r="AI236" s="130">
        <v>0</v>
      </c>
      <c r="AJ236" s="130">
        <v>12146.69</v>
      </c>
      <c r="AK236" s="130">
        <v>10360</v>
      </c>
      <c r="AL236" s="130">
        <v>1519</v>
      </c>
      <c r="AM236" s="130">
        <v>-24</v>
      </c>
      <c r="AN236" s="130">
        <v>1502.96</v>
      </c>
      <c r="AO236" s="130">
        <v>1110</v>
      </c>
      <c r="AP236" s="130">
        <v>725</v>
      </c>
      <c r="AQ236" s="130">
        <v>0</v>
      </c>
      <c r="AR236" s="130">
        <v>1231.08</v>
      </c>
      <c r="AS236" s="130">
        <v>776</v>
      </c>
      <c r="AT236" s="130">
        <v>489</v>
      </c>
      <c r="AU236" s="130">
        <v>256</v>
      </c>
      <c r="AV236" s="130">
        <v>2346.08</v>
      </c>
      <c r="AW236" s="130">
        <v>-861</v>
      </c>
      <c r="AX236" s="130">
        <v>279</v>
      </c>
      <c r="AY236" s="130">
        <v>0</v>
      </c>
      <c r="AZ236" s="130">
        <v>0</v>
      </c>
      <c r="BA236" s="130">
        <v>0</v>
      </c>
      <c r="BB236" s="130">
        <v>0</v>
      </c>
      <c r="BC236" s="130">
        <v>0</v>
      </c>
    </row>
    <row r="237" spans="1:55" x14ac:dyDescent="0.25">
      <c r="A237" s="130" t="s">
        <v>2485</v>
      </c>
      <c r="B237" s="130">
        <v>0</v>
      </c>
      <c r="C237" s="130">
        <v>0</v>
      </c>
      <c r="D237" s="130">
        <v>0</v>
      </c>
      <c r="E237" s="130">
        <v>0</v>
      </c>
      <c r="F237" s="130">
        <v>0</v>
      </c>
      <c r="G237" s="130">
        <v>0</v>
      </c>
      <c r="H237" s="130">
        <v>0</v>
      </c>
      <c r="I237" s="130">
        <v>0</v>
      </c>
      <c r="J237" s="130">
        <v>0</v>
      </c>
      <c r="K237" s="130">
        <v>0</v>
      </c>
      <c r="L237" s="130">
        <v>0</v>
      </c>
      <c r="M237" s="130">
        <v>0</v>
      </c>
      <c r="N237" s="130">
        <v>0</v>
      </c>
      <c r="O237" s="130">
        <v>0</v>
      </c>
      <c r="P237" s="130">
        <v>185871</v>
      </c>
      <c r="Q237" s="130">
        <v>185964</v>
      </c>
      <c r="R237" s="130">
        <v>22230</v>
      </c>
      <c r="S237" s="130">
        <v>-50783</v>
      </c>
      <c r="T237" s="130">
        <v>0</v>
      </c>
      <c r="U237" s="130">
        <v>0</v>
      </c>
      <c r="V237" s="130">
        <v>0</v>
      </c>
      <c r="W237" s="130">
        <v>0</v>
      </c>
      <c r="X237" s="130">
        <v>0</v>
      </c>
      <c r="Y237" s="130">
        <v>0</v>
      </c>
      <c r="Z237" s="130">
        <v>0</v>
      </c>
      <c r="AA237" s="130">
        <v>0</v>
      </c>
      <c r="AB237" s="130">
        <v>0</v>
      </c>
      <c r="AC237" s="130">
        <v>0</v>
      </c>
      <c r="AD237" s="130">
        <v>0</v>
      </c>
      <c r="AE237" s="130">
        <v>0</v>
      </c>
      <c r="AF237" s="130">
        <v>0</v>
      </c>
      <c r="AG237" s="130">
        <v>0</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-2995</v>
      </c>
      <c r="AX237" s="130">
        <v>0</v>
      </c>
      <c r="AY237" s="130">
        <v>0</v>
      </c>
      <c r="AZ237" s="130">
        <v>0</v>
      </c>
      <c r="BA237" s="130">
        <v>0</v>
      </c>
      <c r="BB237" s="130">
        <v>0</v>
      </c>
      <c r="BC237" s="130">
        <v>0</v>
      </c>
    </row>
    <row r="238" spans="1:55" x14ac:dyDescent="0.25">
      <c r="A238" s="130" t="s">
        <v>2623</v>
      </c>
      <c r="B238" s="130">
        <v>0</v>
      </c>
      <c r="C238" s="130">
        <v>0</v>
      </c>
      <c r="D238" s="130">
        <v>0</v>
      </c>
      <c r="E238" s="130">
        <v>0</v>
      </c>
      <c r="F238" s="130">
        <v>0</v>
      </c>
      <c r="G238" s="130">
        <v>0</v>
      </c>
      <c r="H238" s="130">
        <v>0</v>
      </c>
      <c r="I238" s="130">
        <v>0</v>
      </c>
      <c r="J238" s="130">
        <v>0</v>
      </c>
      <c r="K238" s="130">
        <v>0</v>
      </c>
      <c r="L238" s="130">
        <v>0</v>
      </c>
      <c r="M238" s="130">
        <v>0</v>
      </c>
      <c r="N238" s="130">
        <v>0</v>
      </c>
      <c r="O238" s="130">
        <v>0</v>
      </c>
      <c r="P238" s="130">
        <v>0</v>
      </c>
      <c r="Q238" s="130">
        <v>0</v>
      </c>
      <c r="R238" s="130">
        <v>0</v>
      </c>
      <c r="S238" s="130">
        <v>0</v>
      </c>
      <c r="T238" s="130">
        <v>0</v>
      </c>
      <c r="U238" s="130">
        <v>0</v>
      </c>
      <c r="V238" s="130">
        <v>0</v>
      </c>
      <c r="W238" s="130">
        <v>0</v>
      </c>
      <c r="X238" s="130">
        <v>0</v>
      </c>
      <c r="Y238" s="130">
        <v>0</v>
      </c>
      <c r="Z238" s="130">
        <v>0</v>
      </c>
      <c r="AA238" s="130">
        <v>0</v>
      </c>
      <c r="AB238" s="130">
        <v>8168.91</v>
      </c>
      <c r="AC238" s="130">
        <v>0</v>
      </c>
      <c r="AD238" s="130">
        <v>0</v>
      </c>
      <c r="AE238" s="130">
        <v>0</v>
      </c>
      <c r="AF238" s="130">
        <v>0</v>
      </c>
      <c r="AG238" s="130">
        <v>0</v>
      </c>
      <c r="AH238" s="130">
        <v>0</v>
      </c>
      <c r="AI238" s="130">
        <v>0</v>
      </c>
      <c r="AJ238" s="130">
        <v>12146.69</v>
      </c>
      <c r="AK238" s="130">
        <v>10360</v>
      </c>
      <c r="AL238" s="130">
        <v>1519</v>
      </c>
      <c r="AM238" s="130">
        <v>-24</v>
      </c>
      <c r="AN238" s="130">
        <v>1502.96</v>
      </c>
      <c r="AO238" s="130">
        <v>1110</v>
      </c>
      <c r="AP238" s="130">
        <v>725</v>
      </c>
      <c r="AQ238" s="130">
        <v>0</v>
      </c>
      <c r="AR238" s="130">
        <v>1231.08</v>
      </c>
      <c r="AS238" s="130">
        <v>776</v>
      </c>
      <c r="AT238" s="130">
        <v>489</v>
      </c>
      <c r="AU238" s="130">
        <v>256</v>
      </c>
      <c r="AV238" s="130">
        <v>2346.08</v>
      </c>
      <c r="AW238" s="130">
        <v>2134</v>
      </c>
      <c r="AX238" s="130">
        <v>279</v>
      </c>
      <c r="AY238" s="130">
        <v>0</v>
      </c>
      <c r="AZ238" s="130">
        <v>0</v>
      </c>
      <c r="BA238" s="130">
        <v>0</v>
      </c>
      <c r="BB238" s="130">
        <v>0</v>
      </c>
      <c r="BC238" s="130">
        <v>0</v>
      </c>
    </row>
    <row r="239" spans="1:55" x14ac:dyDescent="0.25">
      <c r="A239" s="130" t="s">
        <v>2486</v>
      </c>
      <c r="B239" s="130">
        <v>0</v>
      </c>
      <c r="C239" s="130">
        <v>0</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2506.83</v>
      </c>
      <c r="AG239" s="130">
        <v>0</v>
      </c>
      <c r="AH239" s="130">
        <v>0</v>
      </c>
      <c r="AI239" s="130">
        <v>0</v>
      </c>
      <c r="AJ239" s="130">
        <v>0</v>
      </c>
      <c r="AK239" s="130">
        <v>0</v>
      </c>
      <c r="AL239" s="130">
        <v>0</v>
      </c>
      <c r="AM239" s="130">
        <v>0</v>
      </c>
      <c r="AN239" s="130">
        <v>0</v>
      </c>
      <c r="AO239" s="130">
        <v>0</v>
      </c>
      <c r="AP239" s="130">
        <v>-9431</v>
      </c>
      <c r="AQ239" s="130">
        <v>2990</v>
      </c>
      <c r="AR239" s="130">
        <v>0</v>
      </c>
      <c r="AS239" s="130">
        <v>0</v>
      </c>
      <c r="AT239" s="130">
        <v>0</v>
      </c>
      <c r="AU239" s="130">
        <v>0</v>
      </c>
      <c r="AV239" s="130">
        <v>34592.949999999997</v>
      </c>
      <c r="AW239" s="130">
        <v>0</v>
      </c>
      <c r="AX239" s="130">
        <v>0</v>
      </c>
      <c r="AY239" s="130">
        <v>0</v>
      </c>
      <c r="AZ239" s="130">
        <v>0</v>
      </c>
      <c r="BA239" s="130">
        <v>0</v>
      </c>
      <c r="BB239" s="130">
        <v>0</v>
      </c>
      <c r="BC239" s="130">
        <v>0</v>
      </c>
    </row>
    <row r="240" spans="1:55" x14ac:dyDescent="0.25">
      <c r="A240" s="130" t="s">
        <v>2487</v>
      </c>
      <c r="B240" s="130">
        <v>0</v>
      </c>
      <c r="C240" s="130">
        <v>0</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-16</v>
      </c>
      <c r="AF240" s="130">
        <v>0</v>
      </c>
      <c r="AG240" s="130">
        <v>0</v>
      </c>
      <c r="AH240" s="130">
        <v>0</v>
      </c>
      <c r="AI240" s="130">
        <v>0</v>
      </c>
      <c r="AJ240" s="130">
        <v>0</v>
      </c>
      <c r="AK240" s="130">
        <v>0</v>
      </c>
      <c r="AL240" s="130">
        <v>0</v>
      </c>
      <c r="AM240" s="130">
        <v>0</v>
      </c>
      <c r="AN240" s="130">
        <v>0</v>
      </c>
      <c r="AO240" s="130">
        <v>0</v>
      </c>
      <c r="AP240" s="130">
        <v>0</v>
      </c>
      <c r="AQ240" s="130">
        <v>0</v>
      </c>
      <c r="AR240" s="130">
        <v>-9677.7900000000009</v>
      </c>
      <c r="AS240" s="130">
        <v>0</v>
      </c>
      <c r="AT240" s="130">
        <v>0</v>
      </c>
      <c r="AU240" s="130">
        <v>0</v>
      </c>
      <c r="AV240" s="130">
        <v>9677.7900000000009</v>
      </c>
      <c r="AW240" s="130">
        <v>0</v>
      </c>
      <c r="AX240" s="130">
        <v>0</v>
      </c>
      <c r="AY240" s="130">
        <v>0</v>
      </c>
      <c r="AZ240" s="130">
        <v>0</v>
      </c>
      <c r="BA240" s="130">
        <v>0</v>
      </c>
      <c r="BB240" s="130">
        <v>0</v>
      </c>
      <c r="BC240" s="130">
        <v>0</v>
      </c>
    </row>
    <row r="241" spans="1:55" x14ac:dyDescent="0.25">
      <c r="A241" s="130" t="s">
        <v>2488</v>
      </c>
      <c r="B241" s="130">
        <v>0</v>
      </c>
      <c r="C241" s="130">
        <v>0</v>
      </c>
      <c r="D241" s="130">
        <v>0</v>
      </c>
      <c r="E241" s="130">
        <v>0</v>
      </c>
      <c r="F241" s="130">
        <v>0</v>
      </c>
      <c r="G241" s="130">
        <v>0</v>
      </c>
      <c r="H241" s="130">
        <v>0</v>
      </c>
      <c r="I241" s="130">
        <v>0</v>
      </c>
      <c r="J241" s="130">
        <v>562718</v>
      </c>
      <c r="K241" s="130">
        <v>-56820</v>
      </c>
      <c r="L241" s="130">
        <v>398244</v>
      </c>
      <c r="M241" s="130">
        <v>389351</v>
      </c>
      <c r="N241" s="130">
        <v>124</v>
      </c>
      <c r="O241" s="130">
        <v>1721</v>
      </c>
      <c r="P241" s="130">
        <v>28157</v>
      </c>
      <c r="Q241" s="130">
        <v>56055</v>
      </c>
      <c r="R241" s="130">
        <v>43349</v>
      </c>
      <c r="S241" s="130">
        <v>10469</v>
      </c>
      <c r="T241" s="130">
        <v>-81947</v>
      </c>
      <c r="U241" s="130">
        <v>23371</v>
      </c>
      <c r="V241" s="130">
        <v>29962</v>
      </c>
      <c r="W241" s="130">
        <v>32480</v>
      </c>
      <c r="X241" s="130">
        <v>533100.17000000004</v>
      </c>
      <c r="Y241" s="130">
        <v>109649</v>
      </c>
      <c r="Z241" s="130">
        <v>109208</v>
      </c>
      <c r="AA241" s="130">
        <v>109840</v>
      </c>
      <c r="AB241" s="130">
        <v>15564.37</v>
      </c>
      <c r="AC241" s="130">
        <v>367760</v>
      </c>
      <c r="AD241" s="130">
        <v>228552</v>
      </c>
      <c r="AE241" s="130">
        <v>60344</v>
      </c>
      <c r="AF241" s="130">
        <v>-3517.53</v>
      </c>
      <c r="AG241" s="130">
        <v>-3720</v>
      </c>
      <c r="AH241" s="130">
        <v>-3053</v>
      </c>
      <c r="AI241" s="130">
        <v>-34</v>
      </c>
      <c r="AJ241" s="130">
        <v>-28702.97</v>
      </c>
      <c r="AK241" s="130">
        <v>37473</v>
      </c>
      <c r="AL241" s="130">
        <v>37508</v>
      </c>
      <c r="AM241" s="130">
        <v>36776</v>
      </c>
      <c r="AN241" s="130">
        <v>34682.15</v>
      </c>
      <c r="AO241" s="130">
        <v>-9404</v>
      </c>
      <c r="AP241" s="130">
        <v>0</v>
      </c>
      <c r="AQ241" s="130">
        <v>-5829</v>
      </c>
      <c r="AR241" s="130">
        <v>0</v>
      </c>
      <c r="AS241" s="130">
        <v>-9678</v>
      </c>
      <c r="AT241" s="130">
        <v>0</v>
      </c>
      <c r="AU241" s="130">
        <v>0</v>
      </c>
      <c r="AV241" s="130">
        <v>204360.4</v>
      </c>
      <c r="AW241" s="130">
        <v>207904</v>
      </c>
      <c r="AX241" s="130">
        <v>70080</v>
      </c>
      <c r="AY241" s="130">
        <v>0</v>
      </c>
      <c r="AZ241" s="130">
        <v>0</v>
      </c>
      <c r="BA241" s="130">
        <v>0</v>
      </c>
      <c r="BB241" s="130">
        <v>0</v>
      </c>
      <c r="BC241" s="130">
        <v>0</v>
      </c>
    </row>
    <row r="242" spans="1:55" x14ac:dyDescent="0.25">
      <c r="A242" s="130" t="s">
        <v>878</v>
      </c>
      <c r="B242" s="130">
        <v>0</v>
      </c>
      <c r="C242" s="130">
        <v>0</v>
      </c>
      <c r="D242" s="130">
        <v>0</v>
      </c>
      <c r="E242" s="130">
        <v>0</v>
      </c>
      <c r="F242" s="130">
        <v>0</v>
      </c>
      <c r="G242" s="130">
        <v>0</v>
      </c>
      <c r="H242" s="130">
        <v>0</v>
      </c>
      <c r="I242" s="130">
        <v>0</v>
      </c>
      <c r="J242" s="130">
        <v>1044386</v>
      </c>
      <c r="K242" s="130">
        <v>528400</v>
      </c>
      <c r="L242" s="130">
        <v>2025349</v>
      </c>
      <c r="M242" s="130">
        <v>1509311</v>
      </c>
      <c r="N242" s="130">
        <v>1005536</v>
      </c>
      <c r="O242" s="130">
        <v>505201</v>
      </c>
      <c r="P242" s="130">
        <v>2140793</v>
      </c>
      <c r="Q242" s="130">
        <v>1607469</v>
      </c>
      <c r="R242" s="130">
        <v>1060745</v>
      </c>
      <c r="S242" s="130">
        <v>497542</v>
      </c>
      <c r="T242" s="130">
        <v>1440044</v>
      </c>
      <c r="U242" s="130">
        <v>952234</v>
      </c>
      <c r="V242" s="130">
        <v>591486</v>
      </c>
      <c r="W242" s="130">
        <v>328741</v>
      </c>
      <c r="X242" s="130">
        <v>1152798.42</v>
      </c>
      <c r="Y242" s="130">
        <v>811164</v>
      </c>
      <c r="Z242" s="130">
        <v>557644</v>
      </c>
      <c r="AA242" s="130">
        <v>303981</v>
      </c>
      <c r="AB242" s="130">
        <v>1334705.1399999999</v>
      </c>
      <c r="AC242" s="130">
        <v>1128536</v>
      </c>
      <c r="AD242" s="130">
        <v>1006293</v>
      </c>
      <c r="AE242" s="130">
        <v>452491</v>
      </c>
      <c r="AF242" s="130">
        <v>1554723.46</v>
      </c>
      <c r="AG242" s="130">
        <v>1060615</v>
      </c>
      <c r="AH242" s="130">
        <v>679833</v>
      </c>
      <c r="AI242" s="130">
        <v>340489</v>
      </c>
      <c r="AJ242" s="130">
        <v>2247595.46</v>
      </c>
      <c r="AK242" s="130">
        <v>1878296</v>
      </c>
      <c r="AL242" s="130">
        <v>1561592</v>
      </c>
      <c r="AM242" s="130">
        <v>521787</v>
      </c>
      <c r="AN242" s="130">
        <v>2063502.11</v>
      </c>
      <c r="AO242" s="130">
        <v>1514460</v>
      </c>
      <c r="AP242" s="130">
        <v>1059062</v>
      </c>
      <c r="AQ242" s="130">
        <v>485354</v>
      </c>
      <c r="AR242" s="130">
        <v>675995.93</v>
      </c>
      <c r="AS242" s="130">
        <v>357566</v>
      </c>
      <c r="AT242" s="130">
        <v>238501</v>
      </c>
      <c r="AU242" s="130">
        <v>120648</v>
      </c>
      <c r="AV242" s="130">
        <v>568285.77</v>
      </c>
      <c r="AW242" s="130">
        <v>435263</v>
      </c>
      <c r="AX242" s="130">
        <v>302447</v>
      </c>
      <c r="AY242" s="130">
        <v>0</v>
      </c>
      <c r="AZ242" s="130">
        <v>0</v>
      </c>
      <c r="BA242" s="130">
        <v>0</v>
      </c>
      <c r="BB242" s="130">
        <v>0</v>
      </c>
      <c r="BC242" s="130">
        <v>0</v>
      </c>
    </row>
    <row r="243" spans="1:55" x14ac:dyDescent="0.25">
      <c r="A243" s="130" t="s">
        <v>879</v>
      </c>
      <c r="B243" s="130">
        <v>0</v>
      </c>
      <c r="C243" s="130">
        <v>0</v>
      </c>
      <c r="D243" s="130">
        <v>0</v>
      </c>
      <c r="E243" s="130">
        <v>0</v>
      </c>
      <c r="F243" s="130">
        <v>0</v>
      </c>
      <c r="G243" s="130">
        <v>0</v>
      </c>
      <c r="H243" s="130">
        <v>0</v>
      </c>
      <c r="I243" s="130">
        <v>0</v>
      </c>
      <c r="J243" s="130">
        <v>0</v>
      </c>
      <c r="K243" s="130">
        <v>0</v>
      </c>
      <c r="L243" s="130">
        <v>0</v>
      </c>
      <c r="M243" s="130">
        <v>0</v>
      </c>
      <c r="N243" s="130">
        <v>-187016</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row>
    <row r="244" spans="1:55" x14ac:dyDescent="0.25">
      <c r="A244" s="130" t="s">
        <v>2491</v>
      </c>
      <c r="B244" s="130">
        <v>0</v>
      </c>
      <c r="C244" s="130">
        <v>0</v>
      </c>
      <c r="D244" s="130">
        <v>0</v>
      </c>
      <c r="E244" s="130">
        <v>0</v>
      </c>
      <c r="F244" s="130">
        <v>0</v>
      </c>
      <c r="G244" s="130">
        <v>0</v>
      </c>
      <c r="H244" s="130">
        <v>0</v>
      </c>
      <c r="I244" s="130">
        <v>0</v>
      </c>
      <c r="J244" s="130">
        <v>-207973</v>
      </c>
      <c r="K244" s="130">
        <v>-203545</v>
      </c>
      <c r="L244" s="130">
        <v>-727043</v>
      </c>
      <c r="M244" s="130">
        <v>-504277</v>
      </c>
      <c r="N244" s="130">
        <v>-342509</v>
      </c>
      <c r="O244" s="130">
        <v>-158172</v>
      </c>
      <c r="P244" s="130">
        <v>-903994</v>
      </c>
      <c r="Q244" s="130">
        <v>-685092</v>
      </c>
      <c r="R244" s="130">
        <v>-422375</v>
      </c>
      <c r="S244" s="130">
        <v>-195529</v>
      </c>
      <c r="T244" s="130">
        <v>8171</v>
      </c>
      <c r="U244" s="130">
        <v>133625</v>
      </c>
      <c r="V244" s="130">
        <v>87389</v>
      </c>
      <c r="W244" s="130">
        <v>41017</v>
      </c>
      <c r="X244" s="130">
        <v>161995.20000000001</v>
      </c>
      <c r="Y244" s="130">
        <v>78179</v>
      </c>
      <c r="Z244" s="130">
        <v>75475</v>
      </c>
      <c r="AA244" s="130">
        <v>31846</v>
      </c>
      <c r="AB244" s="130">
        <v>4526.46</v>
      </c>
      <c r="AC244" s="130">
        <v>-9638</v>
      </c>
      <c r="AD244" s="130">
        <v>-25375</v>
      </c>
      <c r="AE244" s="130">
        <v>-2734</v>
      </c>
      <c r="AF244" s="130">
        <v>202789.99</v>
      </c>
      <c r="AG244" s="130">
        <v>107400</v>
      </c>
      <c r="AH244" s="130">
        <v>74640</v>
      </c>
      <c r="AI244" s="130">
        <v>36595</v>
      </c>
      <c r="AJ244" s="130">
        <v>123646.28</v>
      </c>
      <c r="AK244" s="130">
        <v>7000</v>
      </c>
      <c r="AL244" s="130">
        <v>41163</v>
      </c>
      <c r="AM244" s="130">
        <v>21619</v>
      </c>
      <c r="AN244" s="130">
        <v>136210.03</v>
      </c>
      <c r="AO244" s="130">
        <v>41094</v>
      </c>
      <c r="AP244" s="130">
        <v>33163</v>
      </c>
      <c r="AQ244" s="130">
        <v>14788</v>
      </c>
      <c r="AR244" s="130">
        <v>55052.38</v>
      </c>
      <c r="AS244" s="130">
        <v>63492</v>
      </c>
      <c r="AT244" s="130">
        <v>29943</v>
      </c>
      <c r="AU244" s="130">
        <v>1294</v>
      </c>
      <c r="AV244" s="130">
        <v>-50447.99</v>
      </c>
      <c r="AW244" s="130">
        <v>-7478</v>
      </c>
      <c r="AX244" s="130">
        <v>-116585</v>
      </c>
      <c r="AY244" s="130">
        <v>28473</v>
      </c>
      <c r="AZ244" s="130">
        <v>941296</v>
      </c>
      <c r="BA244" s="130">
        <v>451691</v>
      </c>
      <c r="BB244" s="130">
        <v>333436</v>
      </c>
      <c r="BC244" s="130">
        <v>-147529</v>
      </c>
    </row>
    <row r="245" spans="1:55" x14ac:dyDescent="0.25">
      <c r="A245" s="130" t="s">
        <v>2492</v>
      </c>
      <c r="B245" s="130">
        <v>0</v>
      </c>
      <c r="C245" s="130">
        <v>0</v>
      </c>
      <c r="D245" s="130">
        <v>0</v>
      </c>
      <c r="E245" s="130">
        <v>0</v>
      </c>
      <c r="F245" s="130">
        <v>0</v>
      </c>
      <c r="G245" s="130">
        <v>0</v>
      </c>
      <c r="H245" s="130">
        <v>0</v>
      </c>
      <c r="I245" s="130">
        <v>0</v>
      </c>
      <c r="J245" s="130">
        <v>4121853</v>
      </c>
      <c r="K245" s="130">
        <v>2228621</v>
      </c>
      <c r="L245" s="130">
        <v>9640317</v>
      </c>
      <c r="M245" s="130">
        <v>6925101</v>
      </c>
      <c r="N245" s="130">
        <v>3973093</v>
      </c>
      <c r="O245" s="130">
        <v>1566871</v>
      </c>
      <c r="P245" s="130">
        <v>10537337</v>
      </c>
      <c r="Q245" s="130">
        <v>8033750</v>
      </c>
      <c r="R245" s="130">
        <v>5369685</v>
      </c>
      <c r="S245" s="130">
        <v>2053698</v>
      </c>
      <c r="T245" s="130">
        <v>11085201</v>
      </c>
      <c r="U245" s="130">
        <v>8884741</v>
      </c>
      <c r="V245" s="130">
        <v>6001827</v>
      </c>
      <c r="W245" s="130">
        <v>2873118</v>
      </c>
      <c r="X245" s="130">
        <v>11222520.08</v>
      </c>
      <c r="Y245" s="130">
        <v>8623227</v>
      </c>
      <c r="Z245" s="130">
        <v>5432824</v>
      </c>
      <c r="AA245" s="130">
        <v>2073271</v>
      </c>
      <c r="AB245" s="130">
        <v>10413813.380000001</v>
      </c>
      <c r="AC245" s="130">
        <v>8368216</v>
      </c>
      <c r="AD245" s="130">
        <v>5421045</v>
      </c>
      <c r="AE245" s="130">
        <v>2221951</v>
      </c>
      <c r="AF245" s="130">
        <v>8563076.1600000001</v>
      </c>
      <c r="AG245" s="130">
        <v>6079268</v>
      </c>
      <c r="AH245" s="130">
        <v>3544073</v>
      </c>
      <c r="AI245" s="130">
        <v>1710013</v>
      </c>
      <c r="AJ245" s="130">
        <v>10836994.189999999</v>
      </c>
      <c r="AK245" s="130">
        <v>8834530</v>
      </c>
      <c r="AL245" s="130">
        <v>6049265</v>
      </c>
      <c r="AM245" s="130">
        <v>2558080</v>
      </c>
      <c r="AN245" s="130">
        <v>11155965.279999999</v>
      </c>
      <c r="AO245" s="130">
        <v>9142635</v>
      </c>
      <c r="AP245" s="130">
        <v>5505977</v>
      </c>
      <c r="AQ245" s="130">
        <v>1973394</v>
      </c>
      <c r="AR245" s="130">
        <v>5731451.0899999999</v>
      </c>
      <c r="AS245" s="130">
        <v>4487378</v>
      </c>
      <c r="AT245" s="130">
        <v>3243503</v>
      </c>
      <c r="AU245" s="130">
        <v>1492768</v>
      </c>
      <c r="AV245" s="130">
        <v>6012160.2699999996</v>
      </c>
      <c r="AW245" s="130">
        <v>4495996</v>
      </c>
      <c r="AX245" s="130">
        <v>2674736</v>
      </c>
      <c r="AY245" s="130">
        <v>1175553</v>
      </c>
      <c r="AZ245" s="130">
        <v>4627421</v>
      </c>
      <c r="BA245" s="130">
        <v>3548314</v>
      </c>
      <c r="BB245" s="130">
        <v>2085797</v>
      </c>
      <c r="BC245" s="130">
        <v>821682</v>
      </c>
    </row>
    <row r="246" spans="1:55" x14ac:dyDescent="0.25">
      <c r="A246" s="130" t="s">
        <v>2493</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row>
    <row r="247" spans="1:55" x14ac:dyDescent="0.25">
      <c r="A247" s="130" t="s">
        <v>2494</v>
      </c>
      <c r="B247" s="130">
        <v>0</v>
      </c>
      <c r="C247" s="130">
        <v>0</v>
      </c>
      <c r="D247" s="130">
        <v>0</v>
      </c>
      <c r="E247" s="130">
        <v>0</v>
      </c>
      <c r="F247" s="130">
        <v>0</v>
      </c>
      <c r="G247" s="130">
        <v>0</v>
      </c>
      <c r="H247" s="130">
        <v>0</v>
      </c>
      <c r="I247" s="130">
        <v>0</v>
      </c>
      <c r="J247" s="130">
        <v>347477</v>
      </c>
      <c r="K247" s="130">
        <v>1481613</v>
      </c>
      <c r="L247" s="130">
        <v>-423193</v>
      </c>
      <c r="M247" s="130">
        <v>73955</v>
      </c>
      <c r="N247" s="130">
        <v>638993</v>
      </c>
      <c r="O247" s="130">
        <v>1922661</v>
      </c>
      <c r="P247" s="130">
        <v>150999</v>
      </c>
      <c r="Q247" s="130">
        <v>-886169</v>
      </c>
      <c r="R247" s="130">
        <v>-1206520</v>
      </c>
      <c r="S247" s="130">
        <v>252317</v>
      </c>
      <c r="T247" s="130">
        <v>195235</v>
      </c>
      <c r="U247" s="130">
        <v>-1113196</v>
      </c>
      <c r="V247" s="130">
        <v>-1304874</v>
      </c>
      <c r="W247" s="130">
        <v>914542</v>
      </c>
      <c r="X247" s="130">
        <v>-65205.4</v>
      </c>
      <c r="Y247" s="130">
        <v>1890421</v>
      </c>
      <c r="Z247" s="130">
        <v>840952</v>
      </c>
      <c r="AA247" s="130">
        <v>1169496</v>
      </c>
      <c r="AB247" s="130">
        <v>-834784.63</v>
      </c>
      <c r="AC247" s="130">
        <v>178680</v>
      </c>
      <c r="AD247" s="130">
        <v>-955504</v>
      </c>
      <c r="AE247" s="130">
        <v>574306</v>
      </c>
      <c r="AF247" s="130">
        <v>-934068.83</v>
      </c>
      <c r="AG247" s="130">
        <v>-626356</v>
      </c>
      <c r="AH247" s="130">
        <v>-2159087</v>
      </c>
      <c r="AI247" s="130">
        <v>346391</v>
      </c>
      <c r="AJ247" s="130">
        <v>-930089.53</v>
      </c>
      <c r="AK247" s="130">
        <v>-1394335</v>
      </c>
      <c r="AL247" s="130">
        <v>-1648319</v>
      </c>
      <c r="AM247" s="130">
        <v>-863247</v>
      </c>
      <c r="AN247" s="130">
        <v>-1617843.01</v>
      </c>
      <c r="AO247" s="130">
        <v>-1085644</v>
      </c>
      <c r="AP247" s="130">
        <v>-1619666</v>
      </c>
      <c r="AQ247" s="130">
        <v>-932952</v>
      </c>
      <c r="AR247" s="130">
        <v>-662675.81999999995</v>
      </c>
      <c r="AS247" s="130">
        <v>-35022</v>
      </c>
      <c r="AT247" s="130">
        <v>-513516</v>
      </c>
      <c r="AU247" s="130">
        <v>-110451</v>
      </c>
      <c r="AV247" s="130">
        <v>464995.88</v>
      </c>
      <c r="AW247" s="130">
        <v>438059</v>
      </c>
      <c r="AX247" s="130">
        <v>171517</v>
      </c>
      <c r="AY247" s="130">
        <v>0</v>
      </c>
      <c r="AZ247" s="130">
        <v>0</v>
      </c>
      <c r="BA247" s="130">
        <v>0</v>
      </c>
      <c r="BB247" s="130">
        <v>0</v>
      </c>
      <c r="BC247" s="130">
        <v>0</v>
      </c>
    </row>
    <row r="248" spans="1:55" x14ac:dyDescent="0.25">
      <c r="A248" s="130" t="s">
        <v>2495</v>
      </c>
      <c r="B248" s="130">
        <v>0</v>
      </c>
      <c r="C248" s="130">
        <v>0</v>
      </c>
      <c r="D248" s="130">
        <v>0</v>
      </c>
      <c r="E248" s="130">
        <v>0</v>
      </c>
      <c r="F248" s="130">
        <v>0</v>
      </c>
      <c r="G248" s="130">
        <v>0</v>
      </c>
      <c r="H248" s="130">
        <v>0</v>
      </c>
      <c r="I248" s="130">
        <v>0</v>
      </c>
      <c r="J248" s="130">
        <v>91702</v>
      </c>
      <c r="K248" s="130">
        <v>956230</v>
      </c>
      <c r="L248" s="130">
        <v>3351501</v>
      </c>
      <c r="M248" s="130">
        <v>2482952</v>
      </c>
      <c r="N248" s="130">
        <v>3483564</v>
      </c>
      <c r="O248" s="130">
        <v>1680056</v>
      </c>
      <c r="P248" s="130">
        <v>-4823684</v>
      </c>
      <c r="Q248" s="130">
        <v>-3144995</v>
      </c>
      <c r="R248" s="130">
        <v>-1313964</v>
      </c>
      <c r="S248" s="130">
        <v>-314798</v>
      </c>
      <c r="T248" s="130">
        <v>-4159662</v>
      </c>
      <c r="U248" s="130">
        <v>-1775092</v>
      </c>
      <c r="V248" s="130">
        <v>706564</v>
      </c>
      <c r="W248" s="130">
        <v>2977106</v>
      </c>
      <c r="X248" s="130">
        <v>3397535.3</v>
      </c>
      <c r="Y248" s="130">
        <v>3954036</v>
      </c>
      <c r="Z248" s="130">
        <v>4023662</v>
      </c>
      <c r="AA248" s="130">
        <v>2294621</v>
      </c>
      <c r="AB248" s="130">
        <v>-910885.11</v>
      </c>
      <c r="AC248" s="130">
        <v>77459</v>
      </c>
      <c r="AD248" s="130">
        <v>2564855</v>
      </c>
      <c r="AE248" s="130">
        <v>2189436</v>
      </c>
      <c r="AF248" s="130">
        <v>-1620946.26</v>
      </c>
      <c r="AG248" s="130">
        <v>-1674425</v>
      </c>
      <c r="AH248" s="130">
        <v>-486363</v>
      </c>
      <c r="AI248" s="130">
        <v>1396463</v>
      </c>
      <c r="AJ248" s="130">
        <v>-7805934.4199999999</v>
      </c>
      <c r="AK248" s="130">
        <v>-3663289</v>
      </c>
      <c r="AL248" s="130">
        <v>-3317458</v>
      </c>
      <c r="AM248" s="130">
        <v>-1508452</v>
      </c>
      <c r="AN248" s="130">
        <v>-4301590.3099999996</v>
      </c>
      <c r="AO248" s="130">
        <v>-3462831</v>
      </c>
      <c r="AP248" s="130">
        <v>-908934</v>
      </c>
      <c r="AQ248" s="130">
        <v>73053</v>
      </c>
      <c r="AR248" s="130">
        <v>-603777.73</v>
      </c>
      <c r="AS248" s="130">
        <v>-1609092</v>
      </c>
      <c r="AT248" s="130">
        <v>-1003639</v>
      </c>
      <c r="AU248" s="130">
        <v>570168</v>
      </c>
      <c r="AV248" s="130">
        <v>2963248.67</v>
      </c>
      <c r="AW248" s="130">
        <v>1530806</v>
      </c>
      <c r="AX248" s="130">
        <v>2956251</v>
      </c>
      <c r="AY248" s="130">
        <v>0</v>
      </c>
      <c r="AZ248" s="130">
        <v>0</v>
      </c>
      <c r="BA248" s="130">
        <v>0</v>
      </c>
      <c r="BB248" s="130">
        <v>0</v>
      </c>
      <c r="BC248" s="130">
        <v>0</v>
      </c>
    </row>
    <row r="249" spans="1:55" x14ac:dyDescent="0.25">
      <c r="A249" s="130" t="s">
        <v>2496</v>
      </c>
      <c r="B249" s="130">
        <v>0</v>
      </c>
      <c r="C249" s="130">
        <v>0</v>
      </c>
      <c r="D249" s="130">
        <v>0</v>
      </c>
      <c r="E249" s="130">
        <v>0</v>
      </c>
      <c r="F249" s="130">
        <v>0</v>
      </c>
      <c r="G249" s="130">
        <v>0</v>
      </c>
      <c r="H249" s="130">
        <v>0</v>
      </c>
      <c r="I249" s="130">
        <v>0</v>
      </c>
      <c r="J249" s="130">
        <v>138332</v>
      </c>
      <c r="K249" s="130">
        <v>-7892</v>
      </c>
      <c r="L249" s="130">
        <v>90602</v>
      </c>
      <c r="M249" s="130">
        <v>250195</v>
      </c>
      <c r="N249" s="130">
        <v>192548</v>
      </c>
      <c r="O249" s="130">
        <v>-111891</v>
      </c>
      <c r="P249" s="130">
        <v>-84103</v>
      </c>
      <c r="Q249" s="130">
        <v>67049</v>
      </c>
      <c r="R249" s="130">
        <v>46866</v>
      </c>
      <c r="S249" s="130">
        <v>-16329</v>
      </c>
      <c r="T249" s="130">
        <v>-310948</v>
      </c>
      <c r="U249" s="130">
        <v>-249972</v>
      </c>
      <c r="V249" s="130">
        <v>-39232</v>
      </c>
      <c r="W249" s="130">
        <v>-126887</v>
      </c>
      <c r="X249" s="130">
        <v>148417.76999999999</v>
      </c>
      <c r="Y249" s="130">
        <v>-23467</v>
      </c>
      <c r="Z249" s="130">
        <v>96042</v>
      </c>
      <c r="AA249" s="130">
        <v>177350</v>
      </c>
      <c r="AB249" s="130">
        <v>-303562.87</v>
      </c>
      <c r="AC249" s="130">
        <v>56783</v>
      </c>
      <c r="AD249" s="130">
        <v>-146568</v>
      </c>
      <c r="AE249" s="130">
        <v>-170763</v>
      </c>
      <c r="AF249" s="130">
        <v>156655.47</v>
      </c>
      <c r="AG249" s="130">
        <v>6294</v>
      </c>
      <c r="AH249" s="130">
        <v>16944</v>
      </c>
      <c r="AI249" s="130">
        <v>-100342</v>
      </c>
      <c r="AJ249" s="130">
        <v>-37703.68</v>
      </c>
      <c r="AK249" s="130">
        <v>-192474</v>
      </c>
      <c r="AL249" s="130">
        <v>-130459</v>
      </c>
      <c r="AM249" s="130">
        <v>-111771</v>
      </c>
      <c r="AN249" s="130">
        <v>-214404.81</v>
      </c>
      <c r="AO249" s="130">
        <v>-1410</v>
      </c>
      <c r="AP249" s="130">
        <v>-115666</v>
      </c>
      <c r="AQ249" s="130">
        <v>-88437</v>
      </c>
      <c r="AR249" s="130">
        <v>232370.04</v>
      </c>
      <c r="AS249" s="130">
        <v>273484</v>
      </c>
      <c r="AT249" s="130">
        <v>243779</v>
      </c>
      <c r="AU249" s="130">
        <v>107269</v>
      </c>
      <c r="AV249" s="130">
        <v>-65779.33</v>
      </c>
      <c r="AW249" s="130">
        <v>218726</v>
      </c>
      <c r="AX249" s="130">
        <v>176095</v>
      </c>
      <c r="AY249" s="130">
        <v>2528259</v>
      </c>
      <c r="AZ249" s="130">
        <v>-3723446</v>
      </c>
      <c r="BA249" s="130">
        <v>-4256614</v>
      </c>
      <c r="BB249" s="130">
        <v>173725</v>
      </c>
      <c r="BC249" s="130">
        <v>1256347</v>
      </c>
    </row>
    <row r="250" spans="1:55" x14ac:dyDescent="0.25">
      <c r="A250" s="130" t="s">
        <v>2497</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row>
    <row r="251" spans="1:55" x14ac:dyDescent="0.25">
      <c r="A251" s="130" t="s">
        <v>2498</v>
      </c>
      <c r="B251" s="130">
        <v>0</v>
      </c>
      <c r="C251" s="130">
        <v>0</v>
      </c>
      <c r="D251" s="130">
        <v>0</v>
      </c>
      <c r="E251" s="130">
        <v>0</v>
      </c>
      <c r="F251" s="130">
        <v>0</v>
      </c>
      <c r="G251" s="130">
        <v>0</v>
      </c>
      <c r="H251" s="130">
        <v>0</v>
      </c>
      <c r="I251" s="130">
        <v>0</v>
      </c>
      <c r="J251" s="130">
        <v>97962</v>
      </c>
      <c r="K251" s="130">
        <v>-2169610</v>
      </c>
      <c r="L251" s="130">
        <v>556293</v>
      </c>
      <c r="M251" s="130">
        <v>1074801</v>
      </c>
      <c r="N251" s="130">
        <v>-902715</v>
      </c>
      <c r="O251" s="130">
        <v>-2444071</v>
      </c>
      <c r="P251" s="130">
        <v>2201694</v>
      </c>
      <c r="Q251" s="130">
        <v>2352229</v>
      </c>
      <c r="R251" s="130">
        <v>2028534</v>
      </c>
      <c r="S251" s="130">
        <v>151699</v>
      </c>
      <c r="T251" s="130">
        <v>2938483</v>
      </c>
      <c r="U251" s="130">
        <v>3259181</v>
      </c>
      <c r="V251" s="130">
        <v>1716109</v>
      </c>
      <c r="W251" s="130">
        <v>-973336</v>
      </c>
      <c r="X251" s="130">
        <v>1474165.66</v>
      </c>
      <c r="Y251" s="130">
        <v>2396738</v>
      </c>
      <c r="Z251" s="130">
        <v>556443</v>
      </c>
      <c r="AA251" s="130">
        <v>-90173</v>
      </c>
      <c r="AB251" s="130">
        <v>1122975.06</v>
      </c>
      <c r="AC251" s="130">
        <v>2432945</v>
      </c>
      <c r="AD251" s="130">
        <v>1737322</v>
      </c>
      <c r="AE251" s="130">
        <v>178168</v>
      </c>
      <c r="AF251" s="130">
        <v>-1690281.31</v>
      </c>
      <c r="AG251" s="130">
        <v>-87423</v>
      </c>
      <c r="AH251" s="130">
        <v>-437643</v>
      </c>
      <c r="AI251" s="130">
        <v>-1190569</v>
      </c>
      <c r="AJ251" s="130">
        <v>2623837.5499999998</v>
      </c>
      <c r="AK251" s="130">
        <v>1977350</v>
      </c>
      <c r="AL251" s="130">
        <v>1793188</v>
      </c>
      <c r="AM251" s="130">
        <v>1002206</v>
      </c>
      <c r="AN251" s="130">
        <v>653779.15</v>
      </c>
      <c r="AO251" s="130">
        <v>-1309474</v>
      </c>
      <c r="AP251" s="130">
        <v>1358716</v>
      </c>
      <c r="AQ251" s="130">
        <v>16043</v>
      </c>
      <c r="AR251" s="130">
        <v>-343156.93</v>
      </c>
      <c r="AS251" s="130">
        <v>-34673</v>
      </c>
      <c r="AT251" s="130">
        <v>576997</v>
      </c>
      <c r="AU251" s="130">
        <v>139388</v>
      </c>
      <c r="AV251" s="130">
        <v>-684098.58</v>
      </c>
      <c r="AW251" s="130">
        <v>-772659</v>
      </c>
      <c r="AX251" s="130">
        <v>-356426</v>
      </c>
      <c r="AY251" s="130">
        <v>0</v>
      </c>
      <c r="AZ251" s="130">
        <v>0</v>
      </c>
      <c r="BA251" s="130">
        <v>0</v>
      </c>
      <c r="BB251" s="130">
        <v>0</v>
      </c>
      <c r="BC251" s="130">
        <v>0</v>
      </c>
    </row>
    <row r="252" spans="1:55" x14ac:dyDescent="0.25">
      <c r="A252" s="130" t="s">
        <v>2500</v>
      </c>
      <c r="B252" s="130">
        <v>0</v>
      </c>
      <c r="C252" s="130">
        <v>0</v>
      </c>
      <c r="D252" s="130">
        <v>0</v>
      </c>
      <c r="E252" s="130">
        <v>0</v>
      </c>
      <c r="F252" s="130">
        <v>0</v>
      </c>
      <c r="G252" s="130">
        <v>0</v>
      </c>
      <c r="H252" s="130">
        <v>0</v>
      </c>
      <c r="I252" s="130">
        <v>0</v>
      </c>
      <c r="J252" s="130">
        <v>-191464</v>
      </c>
      <c r="K252" s="130">
        <v>-264186</v>
      </c>
      <c r="L252" s="130">
        <v>83688</v>
      </c>
      <c r="M252" s="130">
        <v>265416</v>
      </c>
      <c r="N252" s="130">
        <v>143409</v>
      </c>
      <c r="O252" s="130">
        <v>-11621</v>
      </c>
      <c r="P252" s="130">
        <v>-306930</v>
      </c>
      <c r="Q252" s="130">
        <v>-232582</v>
      </c>
      <c r="R252" s="130">
        <v>-219901</v>
      </c>
      <c r="S252" s="130">
        <v>-167939</v>
      </c>
      <c r="T252" s="130">
        <v>-271828</v>
      </c>
      <c r="U252" s="130">
        <v>-598444</v>
      </c>
      <c r="V252" s="130">
        <v>-157458</v>
      </c>
      <c r="W252" s="130">
        <v>-300212</v>
      </c>
      <c r="X252" s="130">
        <v>-232320.87</v>
      </c>
      <c r="Y252" s="130">
        <v>-315971</v>
      </c>
      <c r="Z252" s="130">
        <v>-842034</v>
      </c>
      <c r="AA252" s="130">
        <v>-61303</v>
      </c>
      <c r="AB252" s="130">
        <v>363625.23</v>
      </c>
      <c r="AC252" s="130">
        <v>-106972</v>
      </c>
      <c r="AD252" s="130">
        <v>-353914</v>
      </c>
      <c r="AE252" s="130">
        <v>-193914</v>
      </c>
      <c r="AF252" s="130">
        <v>-205274.76</v>
      </c>
      <c r="AG252" s="130">
        <v>-150417</v>
      </c>
      <c r="AH252" s="130">
        <v>-256652</v>
      </c>
      <c r="AI252" s="130">
        <v>-224361</v>
      </c>
      <c r="AJ252" s="130">
        <v>169039.57</v>
      </c>
      <c r="AK252" s="130">
        <v>124972</v>
      </c>
      <c r="AL252" s="130">
        <v>196284</v>
      </c>
      <c r="AM252" s="130">
        <v>334582</v>
      </c>
      <c r="AN252" s="130">
        <v>114141.75</v>
      </c>
      <c r="AO252" s="130">
        <v>622797</v>
      </c>
      <c r="AP252" s="130">
        <v>276741</v>
      </c>
      <c r="AQ252" s="130">
        <v>-122325</v>
      </c>
      <c r="AR252" s="130">
        <v>-311837.27</v>
      </c>
      <c r="AS252" s="130">
        <v>8647</v>
      </c>
      <c r="AT252" s="130">
        <v>-181827</v>
      </c>
      <c r="AU252" s="130">
        <v>-199309</v>
      </c>
      <c r="AV252" s="130">
        <v>314966.51</v>
      </c>
      <c r="AW252" s="130">
        <v>394298</v>
      </c>
      <c r="AX252" s="130">
        <v>190374</v>
      </c>
      <c r="AY252" s="130">
        <v>-837369</v>
      </c>
      <c r="AZ252" s="130">
        <v>750993</v>
      </c>
      <c r="BA252" s="130">
        <v>714055</v>
      </c>
      <c r="BB252" s="130">
        <v>-555660</v>
      </c>
      <c r="BC252" s="130">
        <v>-774550</v>
      </c>
    </row>
    <row r="253" spans="1:55" x14ac:dyDescent="0.25">
      <c r="A253" s="130" t="s">
        <v>2501</v>
      </c>
      <c r="B253" s="130">
        <v>0</v>
      </c>
      <c r="C253" s="130">
        <v>0</v>
      </c>
      <c r="D253" s="130">
        <v>0</v>
      </c>
      <c r="E253" s="130">
        <v>0</v>
      </c>
      <c r="F253" s="130">
        <v>0</v>
      </c>
      <c r="G253" s="130">
        <v>0</v>
      </c>
      <c r="H253" s="130">
        <v>0</v>
      </c>
      <c r="I253" s="130">
        <v>0</v>
      </c>
      <c r="J253" s="130">
        <v>4605862</v>
      </c>
      <c r="K253" s="130">
        <v>2224776</v>
      </c>
      <c r="L253" s="130">
        <v>13299208</v>
      </c>
      <c r="M253" s="130">
        <v>11072420</v>
      </c>
      <c r="N253" s="130">
        <v>7528892</v>
      </c>
      <c r="O253" s="130">
        <v>2602005</v>
      </c>
      <c r="P253" s="130">
        <v>7675313</v>
      </c>
      <c r="Q253" s="130">
        <v>6189282</v>
      </c>
      <c r="R253" s="130">
        <v>4704700</v>
      </c>
      <c r="S253" s="130">
        <v>1958648</v>
      </c>
      <c r="T253" s="130">
        <v>9476481</v>
      </c>
      <c r="U253" s="130">
        <v>8407218</v>
      </c>
      <c r="V253" s="130">
        <v>6922936</v>
      </c>
      <c r="W253" s="130">
        <v>5364331</v>
      </c>
      <c r="X253" s="130">
        <v>15945112.529999999</v>
      </c>
      <c r="Y253" s="130">
        <v>16524984</v>
      </c>
      <c r="Z253" s="130">
        <v>10107889</v>
      </c>
      <c r="AA253" s="130">
        <v>5563262</v>
      </c>
      <c r="AB253" s="130">
        <v>9851181.0600000005</v>
      </c>
      <c r="AC253" s="130">
        <v>11007111</v>
      </c>
      <c r="AD253" s="130">
        <v>8267236</v>
      </c>
      <c r="AE253" s="130">
        <v>4799184</v>
      </c>
      <c r="AF253" s="130">
        <v>4269160.47</v>
      </c>
      <c r="AG253" s="130">
        <v>3546941</v>
      </c>
      <c r="AH253" s="130">
        <v>221272</v>
      </c>
      <c r="AI253" s="130">
        <v>1937595</v>
      </c>
      <c r="AJ253" s="130">
        <v>4856143.68</v>
      </c>
      <c r="AK253" s="130">
        <v>5686754</v>
      </c>
      <c r="AL253" s="130">
        <v>2942501</v>
      </c>
      <c r="AM253" s="130">
        <v>1411398</v>
      </c>
      <c r="AN253" s="130">
        <v>5790048.0499999998</v>
      </c>
      <c r="AO253" s="130">
        <v>3906073</v>
      </c>
      <c r="AP253" s="130">
        <v>4497168</v>
      </c>
      <c r="AQ253" s="130">
        <v>918776</v>
      </c>
      <c r="AR253" s="130">
        <v>4042373.39</v>
      </c>
      <c r="AS253" s="130">
        <v>3090722</v>
      </c>
      <c r="AT253" s="130">
        <v>2365297</v>
      </c>
      <c r="AU253" s="130">
        <v>1999833</v>
      </c>
      <c r="AV253" s="130">
        <v>9005493.4199999999</v>
      </c>
      <c r="AW253" s="130">
        <v>6305226</v>
      </c>
      <c r="AX253" s="130">
        <v>5812547</v>
      </c>
      <c r="AY253" s="130">
        <v>2866443</v>
      </c>
      <c r="AZ253" s="130">
        <v>1654968</v>
      </c>
      <c r="BA253" s="130">
        <v>5755</v>
      </c>
      <c r="BB253" s="130">
        <v>1703862</v>
      </c>
      <c r="BC253" s="130">
        <v>1303479</v>
      </c>
    </row>
    <row r="254" spans="1:55" x14ac:dyDescent="0.25">
      <c r="A254" s="130" t="s">
        <v>2540</v>
      </c>
      <c r="B254" s="130">
        <v>0</v>
      </c>
      <c r="C254" s="130">
        <v>0</v>
      </c>
      <c r="D254" s="130">
        <v>0</v>
      </c>
      <c r="E254" s="130">
        <v>0</v>
      </c>
      <c r="F254" s="130">
        <v>0</v>
      </c>
      <c r="G254" s="130">
        <v>0</v>
      </c>
      <c r="H254" s="130">
        <v>0</v>
      </c>
      <c r="I254" s="130">
        <v>0</v>
      </c>
      <c r="J254" s="130">
        <v>0</v>
      </c>
      <c r="K254" s="130">
        <v>0</v>
      </c>
      <c r="L254" s="130">
        <v>0</v>
      </c>
      <c r="M254" s="130">
        <v>0</v>
      </c>
      <c r="N254" s="130">
        <v>0</v>
      </c>
      <c r="O254" s="130">
        <v>0</v>
      </c>
      <c r="P254" s="130">
        <v>0</v>
      </c>
      <c r="Q254" s="130">
        <v>0</v>
      </c>
      <c r="R254" s="130">
        <v>0</v>
      </c>
      <c r="S254" s="130">
        <v>0</v>
      </c>
      <c r="T254" s="130">
        <v>0</v>
      </c>
      <c r="U254" s="130">
        <v>0</v>
      </c>
      <c r="V254" s="130">
        <v>0</v>
      </c>
      <c r="W254" s="130">
        <v>0</v>
      </c>
      <c r="X254" s="130">
        <v>0</v>
      </c>
      <c r="Y254" s="130">
        <v>0</v>
      </c>
      <c r="Z254" s="130">
        <v>0</v>
      </c>
      <c r="AA254" s="130">
        <v>0</v>
      </c>
      <c r="AB254" s="130">
        <v>0</v>
      </c>
      <c r="AC254" s="130">
        <v>0</v>
      </c>
      <c r="AD254" s="130">
        <v>0</v>
      </c>
      <c r="AE254" s="130">
        <v>0</v>
      </c>
      <c r="AF254" s="130">
        <v>0</v>
      </c>
      <c r="AG254" s="130">
        <v>0</v>
      </c>
      <c r="AH254" s="130">
        <v>0</v>
      </c>
      <c r="AI254" s="130">
        <v>0</v>
      </c>
      <c r="AJ254" s="130">
        <v>0</v>
      </c>
      <c r="AK254" s="130">
        <v>0</v>
      </c>
      <c r="AL254" s="130">
        <v>0</v>
      </c>
      <c r="AM254" s="130">
        <v>0</v>
      </c>
      <c r="AN254" s="130">
        <v>0</v>
      </c>
      <c r="AO254" s="130">
        <v>0</v>
      </c>
      <c r="AP254" s="130">
        <v>0</v>
      </c>
      <c r="AQ254" s="130">
        <v>0</v>
      </c>
      <c r="AR254" s="130">
        <v>0</v>
      </c>
      <c r="AS254" s="130">
        <v>0</v>
      </c>
      <c r="AT254" s="130">
        <v>0</v>
      </c>
      <c r="AU254" s="130">
        <v>0</v>
      </c>
      <c r="AV254" s="130">
        <v>0</v>
      </c>
      <c r="AW254" s="130">
        <v>0</v>
      </c>
      <c r="AX254" s="130">
        <v>0</v>
      </c>
      <c r="AY254" s="130">
        <v>0</v>
      </c>
      <c r="AZ254" s="130">
        <v>-580417</v>
      </c>
      <c r="BA254" s="130">
        <v>-435198</v>
      </c>
      <c r="BB254" s="130">
        <v>0</v>
      </c>
      <c r="BC254" s="130">
        <v>0</v>
      </c>
    </row>
    <row r="255" spans="1:55" x14ac:dyDescent="0.25">
      <c r="A255" s="130" t="s">
        <v>2502</v>
      </c>
      <c r="B255" s="130">
        <v>0</v>
      </c>
      <c r="C255" s="130">
        <v>0</v>
      </c>
      <c r="D255" s="130">
        <v>0</v>
      </c>
      <c r="E255" s="130">
        <v>0</v>
      </c>
      <c r="F255" s="130">
        <v>0</v>
      </c>
      <c r="G255" s="130">
        <v>0</v>
      </c>
      <c r="H255" s="130">
        <v>0</v>
      </c>
      <c r="I255" s="130">
        <v>0</v>
      </c>
      <c r="J255" s="130">
        <v>48319</v>
      </c>
      <c r="K255" s="130">
        <v>332978</v>
      </c>
      <c r="L255" s="130">
        <v>-433245</v>
      </c>
      <c r="M255" s="130">
        <v>-421464</v>
      </c>
      <c r="N255" s="130">
        <v>0</v>
      </c>
      <c r="O255" s="130">
        <v>-70308</v>
      </c>
      <c r="P255" s="130">
        <v>-857544</v>
      </c>
      <c r="Q255" s="130">
        <v>-696968</v>
      </c>
      <c r="R255" s="130">
        <v>-429270</v>
      </c>
      <c r="S255" s="130">
        <v>-263861</v>
      </c>
      <c r="T255" s="130">
        <v>-1706592</v>
      </c>
      <c r="U255" s="130">
        <v>-1271409</v>
      </c>
      <c r="V255" s="130">
        <v>-935998</v>
      </c>
      <c r="W255" s="130">
        <v>-196775</v>
      </c>
      <c r="X255" s="130">
        <v>-1070649.57</v>
      </c>
      <c r="Y255" s="130">
        <v>-718351</v>
      </c>
      <c r="Z255" s="130">
        <v>-448128</v>
      </c>
      <c r="AA255" s="130">
        <v>-64244</v>
      </c>
      <c r="AB255" s="130">
        <v>-575345.27</v>
      </c>
      <c r="AC255" s="130">
        <v>-543560</v>
      </c>
      <c r="AD255" s="130">
        <v>-363008</v>
      </c>
      <c r="AE255" s="130">
        <v>-44793</v>
      </c>
      <c r="AF255" s="130">
        <v>-398068.79</v>
      </c>
      <c r="AG255" s="130">
        <v>-343651</v>
      </c>
      <c r="AH255" s="130">
        <v>-170238</v>
      </c>
      <c r="AI255" s="130">
        <v>-38772</v>
      </c>
      <c r="AJ255" s="130">
        <v>-405330.45</v>
      </c>
      <c r="AK255" s="130">
        <v>-458877</v>
      </c>
      <c r="AL255" s="130">
        <v>-270049</v>
      </c>
      <c r="AM255" s="130">
        <v>-12963</v>
      </c>
      <c r="AN255" s="130">
        <v>-328043.13</v>
      </c>
      <c r="AO255" s="130">
        <v>-331808</v>
      </c>
      <c r="AP255" s="130">
        <v>-95552</v>
      </c>
      <c r="AQ255" s="130">
        <v>-27987</v>
      </c>
      <c r="AR255" s="130">
        <v>-618967.96</v>
      </c>
      <c r="AS255" s="130">
        <v>-589804</v>
      </c>
      <c r="AT255" s="130">
        <v>-322630</v>
      </c>
      <c r="AU255" s="130">
        <v>-36647</v>
      </c>
      <c r="AV255" s="130">
        <v>-427763.39</v>
      </c>
      <c r="AW255" s="130">
        <v>-377063</v>
      </c>
      <c r="AX255" s="130">
        <v>-191820</v>
      </c>
      <c r="AY255" s="130">
        <v>-32336</v>
      </c>
      <c r="AZ255" s="130">
        <v>-284217</v>
      </c>
      <c r="BA255" s="130">
        <v>-247240</v>
      </c>
      <c r="BB255" s="130">
        <v>0</v>
      </c>
      <c r="BC255" s="130">
        <v>0</v>
      </c>
    </row>
    <row r="256" spans="1:55" x14ac:dyDescent="0.25">
      <c r="A256" s="130" t="s">
        <v>882</v>
      </c>
      <c r="B256" s="130">
        <v>3129329</v>
      </c>
      <c r="C256" s="130">
        <v>632770</v>
      </c>
      <c r="D256" s="130">
        <v>13432410</v>
      </c>
      <c r="E256" s="130">
        <v>11511636</v>
      </c>
      <c r="F256" s="130">
        <v>8456203</v>
      </c>
      <c r="G256" s="130">
        <v>2252844</v>
      </c>
      <c r="H256" s="130">
        <v>11755298</v>
      </c>
      <c r="I256" s="130">
        <v>6749131</v>
      </c>
      <c r="J256" s="130">
        <v>4654181</v>
      </c>
      <c r="K256" s="130">
        <v>2557754</v>
      </c>
      <c r="L256" s="130">
        <v>12865963</v>
      </c>
      <c r="M256" s="130">
        <v>10650956</v>
      </c>
      <c r="N256" s="130">
        <v>7528892</v>
      </c>
      <c r="O256" s="130">
        <v>2531697</v>
      </c>
      <c r="P256" s="130">
        <v>6817769</v>
      </c>
      <c r="Q256" s="130">
        <v>5492314</v>
      </c>
      <c r="R256" s="130">
        <v>4275430</v>
      </c>
      <c r="S256" s="130">
        <v>1694787</v>
      </c>
      <c r="T256" s="130">
        <v>7769889</v>
      </c>
      <c r="U256" s="130">
        <v>7135809</v>
      </c>
      <c r="V256" s="130">
        <v>5986938</v>
      </c>
      <c r="W256" s="130">
        <v>5167556</v>
      </c>
      <c r="X256" s="130">
        <v>14874462.960000001</v>
      </c>
      <c r="Y256" s="130">
        <v>15806633</v>
      </c>
      <c r="Z256" s="130">
        <v>9659761</v>
      </c>
      <c r="AA256" s="130">
        <v>5499018</v>
      </c>
      <c r="AB256" s="130">
        <v>9275835.7899999991</v>
      </c>
      <c r="AC256" s="130">
        <v>10463551</v>
      </c>
      <c r="AD256" s="130">
        <v>7904228</v>
      </c>
      <c r="AE256" s="130">
        <v>4754391</v>
      </c>
      <c r="AF256" s="130">
        <v>3871091.68</v>
      </c>
      <c r="AG256" s="130">
        <v>3203290</v>
      </c>
      <c r="AH256" s="130">
        <v>51034</v>
      </c>
      <c r="AI256" s="130">
        <v>1898823</v>
      </c>
      <c r="AJ256" s="130">
        <v>4450813.2300000004</v>
      </c>
      <c r="AK256" s="130">
        <v>5227877</v>
      </c>
      <c r="AL256" s="130">
        <v>2672452</v>
      </c>
      <c r="AM256" s="130">
        <v>1398435</v>
      </c>
      <c r="AN256" s="130">
        <v>5462004.9199999999</v>
      </c>
      <c r="AO256" s="130">
        <v>3574265</v>
      </c>
      <c r="AP256" s="130">
        <v>4401616</v>
      </c>
      <c r="AQ256" s="130">
        <v>890789</v>
      </c>
      <c r="AR256" s="130">
        <v>3423405.42</v>
      </c>
      <c r="AS256" s="130">
        <v>2500918</v>
      </c>
      <c r="AT256" s="130">
        <v>2042667</v>
      </c>
      <c r="AU256" s="130">
        <v>1963186</v>
      </c>
      <c r="AV256" s="130">
        <v>8577730.0299999993</v>
      </c>
      <c r="AW256" s="130">
        <v>5928163</v>
      </c>
      <c r="AX256" s="130">
        <v>5620727</v>
      </c>
      <c r="AY256" s="130">
        <v>2834107</v>
      </c>
      <c r="AZ256" s="130">
        <v>790334</v>
      </c>
      <c r="BA256" s="130">
        <v>-676683</v>
      </c>
      <c r="BB256" s="130">
        <v>1703862</v>
      </c>
      <c r="BC256" s="130">
        <v>1303479</v>
      </c>
    </row>
    <row r="257" spans="1:55" x14ac:dyDescent="0.25">
      <c r="A257" s="130" t="s">
        <v>2503</v>
      </c>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row>
    <row r="258" spans="1:55" x14ac:dyDescent="0.25">
      <c r="A258" s="130" t="s">
        <v>2504</v>
      </c>
      <c r="B258" s="130">
        <v>0</v>
      </c>
      <c r="C258" s="130">
        <v>0</v>
      </c>
      <c r="D258" s="130">
        <v>0</v>
      </c>
      <c r="E258" s="130">
        <v>0</v>
      </c>
      <c r="F258" s="130">
        <v>0</v>
      </c>
      <c r="G258" s="130">
        <v>0</v>
      </c>
      <c r="H258" s="130">
        <v>0</v>
      </c>
      <c r="I258" s="130">
        <v>0</v>
      </c>
      <c r="J258" s="130">
        <v>0</v>
      </c>
      <c r="K258" s="130">
        <v>0</v>
      </c>
      <c r="L258" s="130">
        <v>63560</v>
      </c>
      <c r="M258" s="130">
        <v>63560</v>
      </c>
      <c r="N258" s="130">
        <v>63560</v>
      </c>
      <c r="O258" s="130">
        <v>0</v>
      </c>
      <c r="P258" s="130">
        <v>-63560</v>
      </c>
      <c r="Q258" s="130">
        <v>0</v>
      </c>
      <c r="R258" s="130">
        <v>0</v>
      </c>
      <c r="S258" s="130">
        <v>0</v>
      </c>
      <c r="T258" s="130">
        <v>0</v>
      </c>
      <c r="U258" s="130">
        <v>0</v>
      </c>
      <c r="V258" s="130">
        <v>0</v>
      </c>
      <c r="W258" s="130">
        <v>0</v>
      </c>
      <c r="X258" s="130">
        <v>4043821.71</v>
      </c>
      <c r="Y258" s="130">
        <v>4169179</v>
      </c>
      <c r="Z258" s="130">
        <v>-24140</v>
      </c>
      <c r="AA258" s="130">
        <v>-9033</v>
      </c>
      <c r="AB258" s="130">
        <v>-2450091.61</v>
      </c>
      <c r="AC258" s="130">
        <v>-906280</v>
      </c>
      <c r="AD258" s="130">
        <v>-5960530</v>
      </c>
      <c r="AE258" s="130">
        <v>-5960530</v>
      </c>
      <c r="AF258" s="130">
        <v>-1593720</v>
      </c>
      <c r="AG258" s="130">
        <v>0</v>
      </c>
      <c r="AH258" s="130">
        <v>0</v>
      </c>
      <c r="AI258" s="130">
        <v>0</v>
      </c>
      <c r="AJ258" s="130">
        <v>0</v>
      </c>
      <c r="AK258" s="130">
        <v>0</v>
      </c>
      <c r="AL258" s="130">
        <v>0</v>
      </c>
      <c r="AM258" s="130">
        <v>0</v>
      </c>
      <c r="AN258" s="130">
        <v>0</v>
      </c>
      <c r="AO258" s="130">
        <v>0</v>
      </c>
      <c r="AP258" s="130">
        <v>0</v>
      </c>
      <c r="AQ258" s="130">
        <v>0</v>
      </c>
      <c r="AR258" s="130">
        <v>0</v>
      </c>
      <c r="AS258" s="130">
        <v>0</v>
      </c>
      <c r="AT258" s="130">
        <v>0</v>
      </c>
      <c r="AU258" s="130">
        <v>0</v>
      </c>
      <c r="AV258" s="130">
        <v>0</v>
      </c>
      <c r="AW258" s="130">
        <v>0</v>
      </c>
      <c r="AX258" s="130">
        <v>0</v>
      </c>
      <c r="AY258" s="130">
        <v>0</v>
      </c>
      <c r="AZ258" s="130">
        <v>0</v>
      </c>
      <c r="BA258" s="130">
        <v>0</v>
      </c>
      <c r="BB258" s="130">
        <v>0</v>
      </c>
      <c r="BC258" s="130">
        <v>0</v>
      </c>
    </row>
    <row r="259" spans="1:55" x14ac:dyDescent="0.25">
      <c r="A259" s="130" t="s">
        <v>2505</v>
      </c>
      <c r="B259" s="130">
        <v>0</v>
      </c>
      <c r="C259" s="130">
        <v>0</v>
      </c>
      <c r="D259" s="130">
        <v>0</v>
      </c>
      <c r="E259" s="130">
        <v>0</v>
      </c>
      <c r="F259" s="130">
        <v>0</v>
      </c>
      <c r="G259" s="130">
        <v>0</v>
      </c>
      <c r="H259" s="130">
        <v>0</v>
      </c>
      <c r="I259" s="130">
        <v>2337</v>
      </c>
      <c r="J259" s="130">
        <v>0</v>
      </c>
      <c r="K259" s="130">
        <v>0</v>
      </c>
      <c r="L259" s="130">
        <v>1052630</v>
      </c>
      <c r="M259" s="130">
        <v>1052629</v>
      </c>
      <c r="N259" s="130">
        <v>168618</v>
      </c>
      <c r="O259" s="130">
        <v>0</v>
      </c>
      <c r="P259" s="130">
        <v>1822546</v>
      </c>
      <c r="Q259" s="130">
        <v>459332</v>
      </c>
      <c r="R259" s="130">
        <v>4268</v>
      </c>
      <c r="S259" s="130">
        <v>4268</v>
      </c>
      <c r="T259" s="130">
        <v>10828</v>
      </c>
      <c r="U259" s="130">
        <v>6073</v>
      </c>
      <c r="V259" s="130">
        <v>6084</v>
      </c>
      <c r="W259" s="130">
        <v>4188</v>
      </c>
      <c r="X259" s="130">
        <v>4188.45</v>
      </c>
      <c r="Y259" s="130">
        <v>4188</v>
      </c>
      <c r="Z259" s="130">
        <v>4188</v>
      </c>
      <c r="AA259" s="130">
        <v>3683</v>
      </c>
      <c r="AB259" s="130">
        <v>3317.69</v>
      </c>
      <c r="AC259" s="130">
        <v>3318</v>
      </c>
      <c r="AD259" s="130">
        <v>3318</v>
      </c>
      <c r="AE259" s="130">
        <v>3318</v>
      </c>
      <c r="AF259" s="130">
        <v>3212.62</v>
      </c>
      <c r="AG259" s="130">
        <v>3213</v>
      </c>
      <c r="AH259" s="130">
        <v>3213</v>
      </c>
      <c r="AI259" s="130">
        <v>3213</v>
      </c>
      <c r="AJ259" s="130">
        <v>4782.22</v>
      </c>
      <c r="AK259" s="130">
        <v>3264</v>
      </c>
      <c r="AL259" s="130">
        <v>3264</v>
      </c>
      <c r="AM259" s="130">
        <v>3264</v>
      </c>
      <c r="AN259" s="130">
        <v>3154.82</v>
      </c>
      <c r="AO259" s="130">
        <v>3155</v>
      </c>
      <c r="AP259" s="130">
        <v>3155</v>
      </c>
      <c r="AQ259" s="130">
        <v>3155</v>
      </c>
      <c r="AR259" s="130">
        <v>23638.1</v>
      </c>
      <c r="AS259" s="130">
        <v>19072</v>
      </c>
      <c r="AT259" s="130">
        <v>3483</v>
      </c>
      <c r="AU259" s="130">
        <v>3482</v>
      </c>
      <c r="AV259" s="130">
        <v>3664.75</v>
      </c>
      <c r="AW259" s="130">
        <v>3665</v>
      </c>
      <c r="AX259" s="130">
        <v>3664</v>
      </c>
      <c r="AY259" s="130">
        <v>3654</v>
      </c>
      <c r="AZ259" s="130">
        <v>0</v>
      </c>
      <c r="BA259" s="130">
        <v>0</v>
      </c>
      <c r="BB259" s="130">
        <v>8090</v>
      </c>
      <c r="BC259" s="130">
        <v>0</v>
      </c>
    </row>
    <row r="260" spans="1:55" x14ac:dyDescent="0.25">
      <c r="A260" s="130" t="s">
        <v>2507</v>
      </c>
      <c r="B260" s="130">
        <v>-447712</v>
      </c>
      <c r="C260" s="130">
        <v>-118802</v>
      </c>
      <c r="D260" s="130">
        <v>-75057</v>
      </c>
      <c r="E260" s="130">
        <v>-45316</v>
      </c>
      <c r="F260" s="130">
        <v>-9868</v>
      </c>
      <c r="G260" s="130">
        <v>-142</v>
      </c>
      <c r="H260" s="130">
        <v>-18758</v>
      </c>
      <c r="I260" s="130">
        <v>-11090</v>
      </c>
      <c r="J260" s="130">
        <v>-269</v>
      </c>
      <c r="K260" s="130">
        <v>-148</v>
      </c>
      <c r="L260" s="130">
        <v>-24157</v>
      </c>
      <c r="M260" s="130">
        <v>-24051</v>
      </c>
      <c r="N260" s="130">
        <v>-23957</v>
      </c>
      <c r="O260" s="130">
        <v>-111</v>
      </c>
      <c r="P260" s="130">
        <v>-932</v>
      </c>
      <c r="Q260" s="130">
        <v>-828</v>
      </c>
      <c r="R260" s="130">
        <v>-708</v>
      </c>
      <c r="S260" s="130">
        <v>-92</v>
      </c>
      <c r="T260" s="130">
        <v>-2674164</v>
      </c>
      <c r="U260" s="130">
        <v>-2343775</v>
      </c>
      <c r="V260" s="130">
        <v>-1112</v>
      </c>
      <c r="W260" s="130">
        <v>-53</v>
      </c>
      <c r="X260" s="130">
        <v>-324477.15999999997</v>
      </c>
      <c r="Y260" s="130">
        <v>-2374</v>
      </c>
      <c r="Z260" s="130">
        <v>-1002</v>
      </c>
      <c r="AA260" s="130">
        <v>0</v>
      </c>
      <c r="AB260" s="130">
        <v>-170.59</v>
      </c>
      <c r="AC260" s="130">
        <v>-296</v>
      </c>
      <c r="AD260" s="130">
        <v>-36</v>
      </c>
      <c r="AE260" s="130">
        <v>0</v>
      </c>
      <c r="AF260" s="130">
        <v>-1.35</v>
      </c>
      <c r="AG260" s="130">
        <v>0</v>
      </c>
      <c r="AH260" s="130">
        <v>0</v>
      </c>
      <c r="AI260" s="130">
        <v>0</v>
      </c>
      <c r="AJ260" s="130">
        <v>-200.37</v>
      </c>
      <c r="AK260" s="130">
        <v>-202</v>
      </c>
      <c r="AL260" s="130">
        <v>-202</v>
      </c>
      <c r="AM260" s="130">
        <v>-205</v>
      </c>
      <c r="AN260" s="130">
        <v>-1040.99</v>
      </c>
      <c r="AO260" s="130">
        <v>0</v>
      </c>
      <c r="AP260" s="130">
        <v>0</v>
      </c>
      <c r="AQ260" s="130">
        <v>0</v>
      </c>
      <c r="AR260" s="130">
        <v>0</v>
      </c>
      <c r="AS260" s="130">
        <v>0</v>
      </c>
      <c r="AT260" s="130">
        <v>0</v>
      </c>
      <c r="AU260" s="130">
        <v>0</v>
      </c>
      <c r="AV260" s="130">
        <v>0</v>
      </c>
      <c r="AW260" s="130">
        <v>0</v>
      </c>
      <c r="AX260" s="130">
        <v>0</v>
      </c>
      <c r="AY260" s="130">
        <v>0</v>
      </c>
      <c r="AZ260" s="130">
        <v>-61813</v>
      </c>
      <c r="BA260" s="130">
        <v>-35954</v>
      </c>
      <c r="BB260" s="130">
        <v>0</v>
      </c>
      <c r="BC260" s="130">
        <v>0</v>
      </c>
    </row>
    <row r="261" spans="1:55" x14ac:dyDescent="0.25">
      <c r="A261" s="130" t="s">
        <v>2508</v>
      </c>
      <c r="B261" s="130">
        <v>0</v>
      </c>
      <c r="C261" s="130">
        <v>0</v>
      </c>
      <c r="D261" s="130">
        <v>0</v>
      </c>
      <c r="E261" s="130">
        <v>0</v>
      </c>
      <c r="F261" s="130">
        <v>0</v>
      </c>
      <c r="G261" s="130">
        <v>0</v>
      </c>
      <c r="H261" s="130">
        <v>162853</v>
      </c>
      <c r="I261" s="130">
        <v>153445</v>
      </c>
      <c r="J261" s="130">
        <v>124075</v>
      </c>
      <c r="K261" s="130">
        <v>124075</v>
      </c>
      <c r="L261" s="130">
        <v>184482</v>
      </c>
      <c r="M261" s="130">
        <v>165911</v>
      </c>
      <c r="N261" s="130">
        <v>165911</v>
      </c>
      <c r="O261" s="130">
        <v>140552</v>
      </c>
      <c r="P261" s="130">
        <v>0</v>
      </c>
      <c r="Q261" s="130">
        <v>0</v>
      </c>
      <c r="R261" s="130">
        <v>0</v>
      </c>
      <c r="S261" s="130">
        <v>0</v>
      </c>
      <c r="T261" s="130">
        <v>36657</v>
      </c>
      <c r="U261" s="130">
        <v>0</v>
      </c>
      <c r="V261" s="130">
        <v>0</v>
      </c>
      <c r="W261" s="130">
        <v>0</v>
      </c>
      <c r="X261" s="130">
        <v>0</v>
      </c>
      <c r="Y261" s="130">
        <v>0</v>
      </c>
      <c r="Z261" s="130">
        <v>0</v>
      </c>
      <c r="AA261" s="130">
        <v>0</v>
      </c>
      <c r="AB261" s="130">
        <v>0</v>
      </c>
      <c r="AC261" s="130">
        <v>0</v>
      </c>
      <c r="AD261" s="130">
        <v>0</v>
      </c>
      <c r="AE261" s="130">
        <v>0</v>
      </c>
      <c r="AF261" s="130">
        <v>602181.62</v>
      </c>
      <c r="AG261" s="130">
        <v>79387</v>
      </c>
      <c r="AH261" s="130">
        <v>79387</v>
      </c>
      <c r="AI261" s="130">
        <v>79387</v>
      </c>
      <c r="AJ261" s="130">
        <v>24.21</v>
      </c>
      <c r="AK261" s="130">
        <v>24</v>
      </c>
      <c r="AL261" s="130">
        <v>24</v>
      </c>
      <c r="AM261" s="130">
        <v>24</v>
      </c>
      <c r="AN261" s="130">
        <v>0</v>
      </c>
      <c r="AO261" s="130">
        <v>0</v>
      </c>
      <c r="AP261" s="130">
        <v>0</v>
      </c>
      <c r="AQ261" s="130">
        <v>0</v>
      </c>
      <c r="AR261" s="130">
        <v>0</v>
      </c>
      <c r="AS261" s="130">
        <v>0</v>
      </c>
      <c r="AT261" s="130">
        <v>0</v>
      </c>
      <c r="AU261" s="130">
        <v>0</v>
      </c>
      <c r="AV261" s="130">
        <v>0</v>
      </c>
      <c r="AW261" s="130">
        <v>0</v>
      </c>
      <c r="AX261" s="130">
        <v>0</v>
      </c>
      <c r="AY261" s="130">
        <v>0</v>
      </c>
      <c r="AZ261" s="130">
        <v>0</v>
      </c>
      <c r="BA261" s="130">
        <v>0</v>
      </c>
      <c r="BB261" s="130">
        <v>0</v>
      </c>
      <c r="BC261" s="130">
        <v>0</v>
      </c>
    </row>
    <row r="262" spans="1:55" x14ac:dyDescent="0.25">
      <c r="A262" s="130" t="s">
        <v>2509</v>
      </c>
      <c r="B262" s="130">
        <v>-20825</v>
      </c>
      <c r="C262" s="130">
        <v>-20826</v>
      </c>
      <c r="D262" s="130">
        <v>-58920</v>
      </c>
      <c r="E262" s="130">
        <v>-41066</v>
      </c>
      <c r="F262" s="130">
        <v>-6967</v>
      </c>
      <c r="G262" s="130">
        <v>-65</v>
      </c>
      <c r="H262" s="130">
        <v>-95476</v>
      </c>
      <c r="I262" s="130">
        <v>-74039</v>
      </c>
      <c r="J262" s="130">
        <v>-73870</v>
      </c>
      <c r="K262" s="130">
        <v>-3587</v>
      </c>
      <c r="L262" s="130">
        <v>-686614</v>
      </c>
      <c r="M262" s="130">
        <v>-535917</v>
      </c>
      <c r="N262" s="130">
        <v>-40122</v>
      </c>
      <c r="O262" s="130">
        <v>0</v>
      </c>
      <c r="P262" s="130">
        <v>-120217</v>
      </c>
      <c r="Q262" s="130">
        <v>-120217</v>
      </c>
      <c r="R262" s="130">
        <v>-71691</v>
      </c>
      <c r="S262" s="130">
        <v>-37295</v>
      </c>
      <c r="T262" s="130">
        <v>-8925595</v>
      </c>
      <c r="U262" s="130">
        <v>-817419</v>
      </c>
      <c r="V262" s="130">
        <v>-138084</v>
      </c>
      <c r="W262" s="130">
        <v>-1516842</v>
      </c>
      <c r="X262" s="130">
        <v>-2062877.35</v>
      </c>
      <c r="Y262" s="130">
        <v>-626595</v>
      </c>
      <c r="Z262" s="130">
        <v>0</v>
      </c>
      <c r="AA262" s="130">
        <v>0</v>
      </c>
      <c r="AB262" s="130">
        <v>-3210826.65</v>
      </c>
      <c r="AC262" s="130">
        <v>-8075</v>
      </c>
      <c r="AD262" s="130">
        <v>0</v>
      </c>
      <c r="AE262" s="130">
        <v>0</v>
      </c>
      <c r="AF262" s="130">
        <v>-802535.72</v>
      </c>
      <c r="AG262" s="130">
        <v>-364132</v>
      </c>
      <c r="AH262" s="130">
        <v>-364131</v>
      </c>
      <c r="AI262" s="130">
        <v>-364131</v>
      </c>
      <c r="AJ262" s="130">
        <v>-773459.95</v>
      </c>
      <c r="AK262" s="130">
        <v>-612000</v>
      </c>
      <c r="AL262" s="130">
        <v>-612000</v>
      </c>
      <c r="AM262" s="130">
        <v>0</v>
      </c>
      <c r="AN262" s="130">
        <v>-44723.08</v>
      </c>
      <c r="AO262" s="130">
        <v>-44548</v>
      </c>
      <c r="AP262" s="130">
        <v>-44548</v>
      </c>
      <c r="AQ262" s="130">
        <v>0</v>
      </c>
      <c r="AR262" s="130">
        <v>-28406834.510000002</v>
      </c>
      <c r="AS262" s="130">
        <v>-35688</v>
      </c>
      <c r="AT262" s="130">
        <v>0</v>
      </c>
      <c r="AU262" s="130">
        <v>0</v>
      </c>
      <c r="AV262" s="130">
        <v>-88536.01</v>
      </c>
      <c r="AW262" s="130">
        <v>-71791</v>
      </c>
      <c r="AX262" s="130">
        <v>-22035</v>
      </c>
      <c r="AY262" s="130">
        <v>0</v>
      </c>
      <c r="AZ262" s="130">
        <v>0</v>
      </c>
      <c r="BA262" s="130">
        <v>0</v>
      </c>
      <c r="BB262" s="130">
        <v>0</v>
      </c>
      <c r="BC262" s="130">
        <v>0</v>
      </c>
    </row>
    <row r="263" spans="1:55" x14ac:dyDescent="0.25">
      <c r="A263" s="130" t="s">
        <v>3323</v>
      </c>
      <c r="B263" s="130">
        <v>0</v>
      </c>
      <c r="C263" s="130">
        <v>192</v>
      </c>
      <c r="D263" s="130">
        <v>789</v>
      </c>
      <c r="E263" s="130">
        <v>-47443</v>
      </c>
      <c r="F263" s="130">
        <v>1030</v>
      </c>
      <c r="G263" s="130">
        <v>-1009</v>
      </c>
      <c r="H263" s="130">
        <v>-321367</v>
      </c>
      <c r="I263" s="130">
        <v>0</v>
      </c>
      <c r="J263" s="130">
        <v>-312731</v>
      </c>
      <c r="K263" s="130">
        <v>-314777</v>
      </c>
      <c r="L263" s="130">
        <v>-100980</v>
      </c>
      <c r="M263" s="130">
        <v>-79050</v>
      </c>
      <c r="N263" s="130">
        <v>-64770</v>
      </c>
      <c r="O263" s="130">
        <v>-41820</v>
      </c>
      <c r="P263" s="130">
        <v>-69870</v>
      </c>
      <c r="Q263" s="130">
        <v>-57120</v>
      </c>
      <c r="R263" s="130">
        <v>-33150</v>
      </c>
      <c r="S263" s="130">
        <v>0</v>
      </c>
      <c r="T263" s="130">
        <v>31850</v>
      </c>
      <c r="U263" s="130">
        <v>30600</v>
      </c>
      <c r="V263" s="130">
        <v>30600</v>
      </c>
      <c r="W263" s="130">
        <v>30738</v>
      </c>
      <c r="X263" s="130">
        <v>-28800.75</v>
      </c>
      <c r="Y263" s="130">
        <v>-13613</v>
      </c>
      <c r="Z263" s="130">
        <v>-1231</v>
      </c>
      <c r="AA263" s="130">
        <v>677</v>
      </c>
      <c r="AB263" s="130">
        <v>-1232.4100000000001</v>
      </c>
      <c r="AC263" s="130">
        <v>-300</v>
      </c>
      <c r="AD263" s="130">
        <v>-300</v>
      </c>
      <c r="AE263" s="130">
        <v>-500</v>
      </c>
      <c r="AF263" s="130">
        <v>8693.8700000000008</v>
      </c>
      <c r="AG263" s="130">
        <v>6616</v>
      </c>
      <c r="AH263" s="130">
        <v>2455</v>
      </c>
      <c r="AI263" s="130">
        <v>477</v>
      </c>
      <c r="AJ263" s="130">
        <v>-11652.01</v>
      </c>
      <c r="AK263" s="130">
        <v>-8049</v>
      </c>
      <c r="AL263" s="130">
        <v>-6125</v>
      </c>
      <c r="AM263" s="130">
        <v>-5801</v>
      </c>
      <c r="AN263" s="130">
        <v>0</v>
      </c>
      <c r="AO263" s="130">
        <v>0</v>
      </c>
      <c r="AP263" s="130">
        <v>219</v>
      </c>
      <c r="AQ263" s="130">
        <v>83</v>
      </c>
      <c r="AR263" s="130">
        <v>0</v>
      </c>
      <c r="AS263" s="130">
        <v>0</v>
      </c>
      <c r="AT263" s="130">
        <v>0</v>
      </c>
      <c r="AU263" s="130">
        <v>0</v>
      </c>
      <c r="AV263" s="130">
        <v>15000</v>
      </c>
      <c r="AW263" s="130">
        <v>-300</v>
      </c>
      <c r="AX263" s="130">
        <v>-450</v>
      </c>
      <c r="AY263" s="130">
        <v>0</v>
      </c>
      <c r="AZ263" s="130">
        <v>0</v>
      </c>
      <c r="BA263" s="130">
        <v>0</v>
      </c>
      <c r="BB263" s="130">
        <v>0</v>
      </c>
      <c r="BC263" s="130">
        <v>0</v>
      </c>
    </row>
    <row r="264" spans="1:55" x14ac:dyDescent="0.25">
      <c r="A264" s="130" t="s">
        <v>3324</v>
      </c>
      <c r="B264" s="130">
        <v>0</v>
      </c>
      <c r="C264" s="130">
        <v>0</v>
      </c>
      <c r="D264" s="130">
        <v>0</v>
      </c>
      <c r="E264" s="130">
        <v>0</v>
      </c>
      <c r="F264" s="130">
        <v>1030</v>
      </c>
      <c r="G264" s="130">
        <v>0</v>
      </c>
      <c r="H264" s="130">
        <v>-321367</v>
      </c>
      <c r="I264" s="130">
        <v>0</v>
      </c>
      <c r="J264" s="130">
        <v>0</v>
      </c>
      <c r="K264" s="130">
        <v>0</v>
      </c>
      <c r="L264" s="130">
        <v>0</v>
      </c>
      <c r="M264" s="130">
        <v>0</v>
      </c>
      <c r="N264" s="130">
        <v>0</v>
      </c>
      <c r="O264" s="130">
        <v>0</v>
      </c>
      <c r="P264" s="130">
        <v>-69870</v>
      </c>
      <c r="Q264" s="130">
        <v>0</v>
      </c>
      <c r="R264" s="130">
        <v>0</v>
      </c>
      <c r="S264" s="130">
        <v>0</v>
      </c>
      <c r="T264" s="130">
        <v>1250</v>
      </c>
      <c r="U264" s="130">
        <v>0</v>
      </c>
      <c r="V264" s="130">
        <v>0</v>
      </c>
      <c r="W264" s="130">
        <v>138</v>
      </c>
      <c r="X264" s="130">
        <v>1799.25</v>
      </c>
      <c r="Y264" s="130">
        <v>-13613</v>
      </c>
      <c r="Z264" s="130">
        <v>-1231</v>
      </c>
      <c r="AA264" s="130">
        <v>677</v>
      </c>
      <c r="AB264" s="130">
        <v>-1232.4100000000001</v>
      </c>
      <c r="AC264" s="130">
        <v>-300</v>
      </c>
      <c r="AD264" s="130">
        <v>-300</v>
      </c>
      <c r="AE264" s="130">
        <v>-500</v>
      </c>
      <c r="AF264" s="130">
        <v>8693.8700000000008</v>
      </c>
      <c r="AG264" s="130">
        <v>6616</v>
      </c>
      <c r="AH264" s="130">
        <v>2455</v>
      </c>
      <c r="AI264" s="130">
        <v>477</v>
      </c>
      <c r="AJ264" s="130">
        <v>-11652.01</v>
      </c>
      <c r="AK264" s="130">
        <v>-8049</v>
      </c>
      <c r="AL264" s="130">
        <v>-6125</v>
      </c>
      <c r="AM264" s="130">
        <v>-5801</v>
      </c>
      <c r="AN264" s="130">
        <v>0</v>
      </c>
      <c r="AO264" s="130">
        <v>0</v>
      </c>
      <c r="AP264" s="130">
        <v>219</v>
      </c>
      <c r="AQ264" s="130">
        <v>83</v>
      </c>
      <c r="AR264" s="130">
        <v>0</v>
      </c>
      <c r="AS264" s="130">
        <v>0</v>
      </c>
      <c r="AT264" s="130">
        <v>0</v>
      </c>
      <c r="AU264" s="130">
        <v>0</v>
      </c>
      <c r="AV264" s="130">
        <v>15000</v>
      </c>
      <c r="AW264" s="130">
        <v>-300</v>
      </c>
      <c r="AX264" s="130">
        <v>-450</v>
      </c>
      <c r="AY264" s="130">
        <v>0</v>
      </c>
      <c r="AZ264" s="130">
        <v>0</v>
      </c>
      <c r="BA264" s="130">
        <v>0</v>
      </c>
      <c r="BB264" s="130">
        <v>0</v>
      </c>
      <c r="BC264" s="130">
        <v>0</v>
      </c>
    </row>
    <row r="265" spans="1:55" x14ac:dyDescent="0.25">
      <c r="A265" s="130" t="s">
        <v>3325</v>
      </c>
      <c r="B265" s="130">
        <v>0</v>
      </c>
      <c r="C265" s="130">
        <v>0</v>
      </c>
      <c r="D265" s="130">
        <v>789</v>
      </c>
      <c r="E265" s="130">
        <v>-47443</v>
      </c>
      <c r="F265" s="130">
        <v>0</v>
      </c>
      <c r="G265" s="130">
        <v>-1009</v>
      </c>
      <c r="H265" s="130">
        <v>0</v>
      </c>
      <c r="I265" s="130">
        <v>0</v>
      </c>
      <c r="J265" s="130">
        <v>-312731</v>
      </c>
      <c r="K265" s="130">
        <v>-314777</v>
      </c>
      <c r="L265" s="130">
        <v>-100980</v>
      </c>
      <c r="M265" s="130">
        <v>-79050</v>
      </c>
      <c r="N265" s="130">
        <v>-64770</v>
      </c>
      <c r="O265" s="130">
        <v>-41820</v>
      </c>
      <c r="P265" s="130">
        <v>0</v>
      </c>
      <c r="Q265" s="130">
        <v>-57120</v>
      </c>
      <c r="R265" s="130">
        <v>-33150</v>
      </c>
      <c r="S265" s="130">
        <v>0</v>
      </c>
      <c r="T265" s="130">
        <v>30600</v>
      </c>
      <c r="U265" s="130">
        <v>30600</v>
      </c>
      <c r="V265" s="130">
        <v>30600</v>
      </c>
      <c r="W265" s="130">
        <v>30600</v>
      </c>
      <c r="X265" s="130">
        <v>-30600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0</v>
      </c>
      <c r="BA265" s="130">
        <v>0</v>
      </c>
      <c r="BB265" s="130">
        <v>0</v>
      </c>
      <c r="BC265" s="130">
        <v>0</v>
      </c>
    </row>
    <row r="266" spans="1:55" x14ac:dyDescent="0.25">
      <c r="A266" s="130" t="s">
        <v>3326</v>
      </c>
      <c r="B266" s="130">
        <v>-47</v>
      </c>
      <c r="C266" s="130">
        <v>0</v>
      </c>
      <c r="D266" s="130">
        <v>-78751</v>
      </c>
      <c r="E266" s="130">
        <v>-78775</v>
      </c>
      <c r="F266" s="130">
        <v>-419</v>
      </c>
      <c r="G266" s="130">
        <v>0</v>
      </c>
      <c r="H266" s="130">
        <v>0</v>
      </c>
      <c r="I266" s="130">
        <v>-312673</v>
      </c>
      <c r="J266" s="130">
        <v>0</v>
      </c>
      <c r="K266" s="130">
        <v>0</v>
      </c>
      <c r="L266" s="130">
        <v>0</v>
      </c>
      <c r="M266" s="130">
        <v>0</v>
      </c>
      <c r="N266" s="130">
        <v>0</v>
      </c>
      <c r="O266" s="130">
        <v>0</v>
      </c>
      <c r="P266" s="130">
        <v>0</v>
      </c>
      <c r="Q266" s="130">
        <v>-81</v>
      </c>
      <c r="R266" s="130">
        <v>-80</v>
      </c>
      <c r="S266" s="130">
        <v>-77</v>
      </c>
      <c r="T266" s="130">
        <v>-12174947</v>
      </c>
      <c r="U266" s="130">
        <v>-197</v>
      </c>
      <c r="V266" s="130">
        <v>-199</v>
      </c>
      <c r="W266" s="130">
        <v>0</v>
      </c>
      <c r="X266" s="130">
        <v>0</v>
      </c>
      <c r="Y266" s="130">
        <v>0</v>
      </c>
      <c r="Z266" s="130">
        <v>0</v>
      </c>
      <c r="AA266" s="130">
        <v>0</v>
      </c>
      <c r="AB266" s="130">
        <v>-3458.03</v>
      </c>
      <c r="AC266" s="130">
        <v>0</v>
      </c>
      <c r="AD266" s="130">
        <v>0</v>
      </c>
      <c r="AE266" s="130">
        <v>0</v>
      </c>
      <c r="AF266" s="130">
        <v>0</v>
      </c>
      <c r="AG266" s="130">
        <v>0</v>
      </c>
      <c r="AH266" s="130">
        <v>0</v>
      </c>
      <c r="AI266" s="130">
        <v>0</v>
      </c>
      <c r="AJ266" s="130">
        <v>-2478.5300000000002</v>
      </c>
      <c r="AK266" s="130">
        <v>-825</v>
      </c>
      <c r="AL266" s="130">
        <v>-2206</v>
      </c>
      <c r="AM266" s="130">
        <v>-81</v>
      </c>
      <c r="AN266" s="130">
        <v>0</v>
      </c>
      <c r="AO266" s="130">
        <v>0</v>
      </c>
      <c r="AP266" s="130">
        <v>0</v>
      </c>
      <c r="AQ266" s="130">
        <v>0</v>
      </c>
      <c r="AR266" s="130">
        <v>-18467.28</v>
      </c>
      <c r="AS266" s="130">
        <v>-19155</v>
      </c>
      <c r="AT266" s="130">
        <v>-16774</v>
      </c>
      <c r="AU266" s="130">
        <v>-9665</v>
      </c>
      <c r="AV266" s="130">
        <v>-7119.55</v>
      </c>
      <c r="AW266" s="130">
        <v>0</v>
      </c>
      <c r="AX266" s="130">
        <v>0</v>
      </c>
      <c r="AY266" s="130">
        <v>0</v>
      </c>
      <c r="AZ266" s="130">
        <v>0</v>
      </c>
      <c r="BA266" s="130">
        <v>0</v>
      </c>
      <c r="BB266" s="130">
        <v>0</v>
      </c>
      <c r="BC266" s="130">
        <v>0</v>
      </c>
    </row>
    <row r="267" spans="1:55" x14ac:dyDescent="0.25">
      <c r="A267" s="130" t="s">
        <v>3327</v>
      </c>
      <c r="B267" s="130">
        <v>-47</v>
      </c>
      <c r="C267" s="130">
        <v>0</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0</v>
      </c>
      <c r="BA267" s="130">
        <v>0</v>
      </c>
      <c r="BB267" s="130">
        <v>0</v>
      </c>
      <c r="BC267" s="130">
        <v>0</v>
      </c>
    </row>
    <row r="268" spans="1:55" x14ac:dyDescent="0.25">
      <c r="A268" s="130" t="s">
        <v>3328</v>
      </c>
      <c r="B268" s="130">
        <v>0</v>
      </c>
      <c r="C268" s="130">
        <v>0</v>
      </c>
      <c r="D268" s="130">
        <v>-78751</v>
      </c>
      <c r="E268" s="130">
        <v>-78775</v>
      </c>
      <c r="F268" s="130">
        <v>-419</v>
      </c>
      <c r="G268" s="130">
        <v>0</v>
      </c>
      <c r="H268" s="130">
        <v>0</v>
      </c>
      <c r="I268" s="130">
        <v>-312673</v>
      </c>
      <c r="J268" s="130">
        <v>0</v>
      </c>
      <c r="K268" s="130">
        <v>0</v>
      </c>
      <c r="L268" s="130">
        <v>0</v>
      </c>
      <c r="M268" s="130">
        <v>0</v>
      </c>
      <c r="N268" s="130">
        <v>0</v>
      </c>
      <c r="O268" s="130">
        <v>0</v>
      </c>
      <c r="P268" s="130">
        <v>0</v>
      </c>
      <c r="Q268" s="130">
        <v>-81</v>
      </c>
      <c r="R268" s="130">
        <v>-80</v>
      </c>
      <c r="S268" s="130">
        <v>-77</v>
      </c>
      <c r="T268" s="130">
        <v>-12174947</v>
      </c>
      <c r="U268" s="130">
        <v>-197</v>
      </c>
      <c r="V268" s="130">
        <v>-199</v>
      </c>
      <c r="W268" s="130">
        <v>0</v>
      </c>
      <c r="X268" s="130">
        <v>0</v>
      </c>
      <c r="Y268" s="130">
        <v>0</v>
      </c>
      <c r="Z268" s="130">
        <v>0</v>
      </c>
      <c r="AA268" s="130">
        <v>0</v>
      </c>
      <c r="AB268" s="130">
        <v>-3458.03</v>
      </c>
      <c r="AC268" s="130">
        <v>0</v>
      </c>
      <c r="AD268" s="130">
        <v>0</v>
      </c>
      <c r="AE268" s="130">
        <v>0</v>
      </c>
      <c r="AF268" s="130">
        <v>0</v>
      </c>
      <c r="AG268" s="130">
        <v>0</v>
      </c>
      <c r="AH268" s="130">
        <v>0</v>
      </c>
      <c r="AI268" s="130">
        <v>0</v>
      </c>
      <c r="AJ268" s="130">
        <v>-2478.5300000000002</v>
      </c>
      <c r="AK268" s="130">
        <v>-825</v>
      </c>
      <c r="AL268" s="130">
        <v>-2206</v>
      </c>
      <c r="AM268" s="130">
        <v>-81</v>
      </c>
      <c r="AN268" s="130">
        <v>0</v>
      </c>
      <c r="AO268" s="130">
        <v>0</v>
      </c>
      <c r="AP268" s="130">
        <v>0</v>
      </c>
      <c r="AQ268" s="130">
        <v>0</v>
      </c>
      <c r="AR268" s="130">
        <v>-18467.28</v>
      </c>
      <c r="AS268" s="130">
        <v>-19155</v>
      </c>
      <c r="AT268" s="130">
        <v>-16774</v>
      </c>
      <c r="AU268" s="130">
        <v>-9665</v>
      </c>
      <c r="AV268" s="130">
        <v>-7119.55</v>
      </c>
      <c r="AW268" s="130">
        <v>0</v>
      </c>
      <c r="AX268" s="130">
        <v>0</v>
      </c>
      <c r="AY268" s="130">
        <v>0</v>
      </c>
      <c r="AZ268" s="130">
        <v>0</v>
      </c>
      <c r="BA268" s="130">
        <v>0</v>
      </c>
      <c r="BB268" s="130">
        <v>0</v>
      </c>
      <c r="BC268" s="130">
        <v>0</v>
      </c>
    </row>
    <row r="269" spans="1:55" x14ac:dyDescent="0.25">
      <c r="A269" s="130" t="s">
        <v>3329</v>
      </c>
      <c r="B269" s="130">
        <v>0</v>
      </c>
      <c r="C269" s="130">
        <v>0</v>
      </c>
      <c r="D269" s="130">
        <v>0</v>
      </c>
      <c r="E269" s="130">
        <v>0</v>
      </c>
      <c r="F269" s="130">
        <v>-419</v>
      </c>
      <c r="G269" s="130">
        <v>0</v>
      </c>
      <c r="H269" s="130">
        <v>0</v>
      </c>
      <c r="I269" s="130">
        <v>0</v>
      </c>
      <c r="J269" s="130">
        <v>0</v>
      </c>
      <c r="K269" s="130">
        <v>0</v>
      </c>
      <c r="L269" s="130">
        <v>0</v>
      </c>
      <c r="M269" s="130">
        <v>0</v>
      </c>
      <c r="N269" s="130">
        <v>0</v>
      </c>
      <c r="O269" s="130">
        <v>0</v>
      </c>
      <c r="P269" s="130">
        <v>0</v>
      </c>
      <c r="Q269" s="130">
        <v>0</v>
      </c>
      <c r="R269" s="130">
        <v>0</v>
      </c>
      <c r="S269" s="130">
        <v>0</v>
      </c>
      <c r="T269" s="130">
        <v>-12174947</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row>
    <row r="270" spans="1:55" x14ac:dyDescent="0.25">
      <c r="A270" s="130" t="s">
        <v>3330</v>
      </c>
      <c r="B270" s="130">
        <v>0</v>
      </c>
      <c r="C270" s="130">
        <v>0</v>
      </c>
      <c r="D270" s="130">
        <v>-78751</v>
      </c>
      <c r="E270" s="130">
        <v>-78775</v>
      </c>
      <c r="F270" s="130">
        <v>0</v>
      </c>
      <c r="G270" s="130">
        <v>0</v>
      </c>
      <c r="H270" s="130">
        <v>0</v>
      </c>
      <c r="I270" s="130">
        <v>-312673</v>
      </c>
      <c r="J270" s="130">
        <v>0</v>
      </c>
      <c r="K270" s="130">
        <v>0</v>
      </c>
      <c r="L270" s="130">
        <v>0</v>
      </c>
      <c r="M270" s="130">
        <v>0</v>
      </c>
      <c r="N270" s="130">
        <v>0</v>
      </c>
      <c r="O270" s="130">
        <v>0</v>
      </c>
      <c r="P270" s="130">
        <v>0</v>
      </c>
      <c r="Q270" s="130">
        <v>-81</v>
      </c>
      <c r="R270" s="130">
        <v>-80</v>
      </c>
      <c r="S270" s="130">
        <v>-77</v>
      </c>
      <c r="T270" s="130">
        <v>0</v>
      </c>
      <c r="U270" s="130">
        <v>-197</v>
      </c>
      <c r="V270" s="130">
        <v>-199</v>
      </c>
      <c r="W270" s="130">
        <v>0</v>
      </c>
      <c r="X270" s="130">
        <v>0</v>
      </c>
      <c r="Y270" s="130">
        <v>0</v>
      </c>
      <c r="Z270" s="130">
        <v>0</v>
      </c>
      <c r="AA270" s="130">
        <v>0</v>
      </c>
      <c r="AB270" s="130">
        <v>-3458.03</v>
      </c>
      <c r="AC270" s="130">
        <v>0</v>
      </c>
      <c r="AD270" s="130">
        <v>0</v>
      </c>
      <c r="AE270" s="130">
        <v>0</v>
      </c>
      <c r="AF270" s="130">
        <v>0</v>
      </c>
      <c r="AG270" s="130">
        <v>0</v>
      </c>
      <c r="AH270" s="130">
        <v>0</v>
      </c>
      <c r="AI270" s="130">
        <v>0</v>
      </c>
      <c r="AJ270" s="130">
        <v>-2478.5300000000002</v>
      </c>
      <c r="AK270" s="130">
        <v>-825</v>
      </c>
      <c r="AL270" s="130">
        <v>-2206</v>
      </c>
      <c r="AM270" s="130">
        <v>-81</v>
      </c>
      <c r="AN270" s="130">
        <v>0</v>
      </c>
      <c r="AO270" s="130">
        <v>0</v>
      </c>
      <c r="AP270" s="130">
        <v>0</v>
      </c>
      <c r="AQ270" s="130">
        <v>0</v>
      </c>
      <c r="AR270" s="130">
        <v>-18467.28</v>
      </c>
      <c r="AS270" s="130">
        <v>-19155</v>
      </c>
      <c r="AT270" s="130">
        <v>-16774</v>
      </c>
      <c r="AU270" s="130">
        <v>-9665</v>
      </c>
      <c r="AV270" s="130">
        <v>-7119.55</v>
      </c>
      <c r="AW270" s="130">
        <v>0</v>
      </c>
      <c r="AX270" s="130">
        <v>0</v>
      </c>
      <c r="AY270" s="130">
        <v>0</v>
      </c>
      <c r="AZ270" s="130">
        <v>0</v>
      </c>
      <c r="BA270" s="130">
        <v>0</v>
      </c>
      <c r="BB270" s="130">
        <v>0</v>
      </c>
      <c r="BC270" s="130">
        <v>0</v>
      </c>
    </row>
    <row r="271" spans="1:55" x14ac:dyDescent="0.25">
      <c r="A271" s="130" t="s">
        <v>3331</v>
      </c>
      <c r="B271" s="130">
        <v>0</v>
      </c>
      <c r="C271" s="130">
        <v>0</v>
      </c>
      <c r="D271" s="130">
        <v>0</v>
      </c>
      <c r="E271" s="130">
        <v>0</v>
      </c>
      <c r="F271" s="130">
        <v>0</v>
      </c>
      <c r="G271" s="130">
        <v>0</v>
      </c>
      <c r="H271" s="130">
        <v>0</v>
      </c>
      <c r="I271" s="130">
        <v>0</v>
      </c>
      <c r="J271" s="130">
        <v>0</v>
      </c>
      <c r="K271" s="130">
        <v>0</v>
      </c>
      <c r="L271" s="130">
        <v>0</v>
      </c>
      <c r="M271" s="130">
        <v>0</v>
      </c>
      <c r="N271" s="130">
        <v>0</v>
      </c>
      <c r="O271" s="130">
        <v>0</v>
      </c>
      <c r="P271" s="130">
        <v>6552</v>
      </c>
      <c r="Q271" s="130">
        <v>6392</v>
      </c>
      <c r="R271" s="130">
        <v>2618</v>
      </c>
      <c r="S271" s="130">
        <v>1267</v>
      </c>
      <c r="T271" s="130">
        <v>9539</v>
      </c>
      <c r="U271" s="130">
        <v>8151</v>
      </c>
      <c r="V271" s="130">
        <v>2826</v>
      </c>
      <c r="W271" s="130">
        <v>1395</v>
      </c>
      <c r="X271" s="130">
        <v>9095.06</v>
      </c>
      <c r="Y271" s="130">
        <v>6700</v>
      </c>
      <c r="Z271" s="130">
        <v>4661</v>
      </c>
      <c r="AA271" s="130">
        <v>1161</v>
      </c>
      <c r="AB271" s="130">
        <v>0</v>
      </c>
      <c r="AC271" s="130">
        <v>1651</v>
      </c>
      <c r="AD271" s="130">
        <v>490</v>
      </c>
      <c r="AE271" s="130">
        <v>790</v>
      </c>
      <c r="AF271" s="130">
        <v>6369.68</v>
      </c>
      <c r="AG271" s="130">
        <v>5142</v>
      </c>
      <c r="AH271" s="130">
        <v>2657</v>
      </c>
      <c r="AI271" s="130">
        <v>1050</v>
      </c>
      <c r="AJ271" s="130">
        <v>0</v>
      </c>
      <c r="AK271" s="130">
        <v>0</v>
      </c>
      <c r="AL271" s="130">
        <v>0</v>
      </c>
      <c r="AM271" s="130">
        <v>0</v>
      </c>
      <c r="AN271" s="130">
        <v>1304.1500000000001</v>
      </c>
      <c r="AO271" s="130">
        <v>1979</v>
      </c>
      <c r="AP271" s="130">
        <v>1103</v>
      </c>
      <c r="AQ271" s="130">
        <v>476</v>
      </c>
      <c r="AR271" s="130">
        <v>0</v>
      </c>
      <c r="AS271" s="130">
        <v>0</v>
      </c>
      <c r="AT271" s="130">
        <v>0</v>
      </c>
      <c r="AU271" s="130">
        <v>0</v>
      </c>
      <c r="AV271" s="130">
        <v>0</v>
      </c>
      <c r="AW271" s="130">
        <v>2283</v>
      </c>
      <c r="AX271" s="130">
        <v>1205</v>
      </c>
      <c r="AY271" s="130">
        <v>0</v>
      </c>
      <c r="AZ271" s="130">
        <v>0</v>
      </c>
      <c r="BA271" s="130">
        <v>0</v>
      </c>
      <c r="BB271" s="130">
        <v>0</v>
      </c>
      <c r="BC271" s="130">
        <v>0</v>
      </c>
    </row>
    <row r="272" spans="1:55" x14ac:dyDescent="0.25">
      <c r="A272" s="130" t="s">
        <v>3332</v>
      </c>
      <c r="B272" s="130">
        <v>0</v>
      </c>
      <c r="C272" s="130">
        <v>0</v>
      </c>
      <c r="D272" s="130">
        <v>0</v>
      </c>
      <c r="E272" s="130">
        <v>0</v>
      </c>
      <c r="F272" s="130">
        <v>0</v>
      </c>
      <c r="G272" s="130">
        <v>0</v>
      </c>
      <c r="H272" s="130">
        <v>0</v>
      </c>
      <c r="I272" s="130">
        <v>0</v>
      </c>
      <c r="J272" s="130">
        <v>0</v>
      </c>
      <c r="K272" s="130">
        <v>0</v>
      </c>
      <c r="L272" s="130">
        <v>0</v>
      </c>
      <c r="M272" s="130">
        <v>0</v>
      </c>
      <c r="N272" s="130">
        <v>0</v>
      </c>
      <c r="O272" s="130">
        <v>0</v>
      </c>
      <c r="P272" s="130">
        <v>6552</v>
      </c>
      <c r="Q272" s="130">
        <v>6392</v>
      </c>
      <c r="R272" s="130">
        <v>2618</v>
      </c>
      <c r="S272" s="130">
        <v>1267</v>
      </c>
      <c r="T272" s="130">
        <v>9539</v>
      </c>
      <c r="U272" s="130">
        <v>8151</v>
      </c>
      <c r="V272" s="130">
        <v>2826</v>
      </c>
      <c r="W272" s="130">
        <v>1395</v>
      </c>
      <c r="X272" s="130">
        <v>9095.06</v>
      </c>
      <c r="Y272" s="130">
        <v>6700</v>
      </c>
      <c r="Z272" s="130">
        <v>4661</v>
      </c>
      <c r="AA272" s="130">
        <v>1161</v>
      </c>
      <c r="AB272" s="130">
        <v>0</v>
      </c>
      <c r="AC272" s="130">
        <v>1651</v>
      </c>
      <c r="AD272" s="130">
        <v>490</v>
      </c>
      <c r="AE272" s="130">
        <v>790</v>
      </c>
      <c r="AF272" s="130">
        <v>6369.68</v>
      </c>
      <c r="AG272" s="130">
        <v>5142</v>
      </c>
      <c r="AH272" s="130">
        <v>2657</v>
      </c>
      <c r="AI272" s="130">
        <v>1050</v>
      </c>
      <c r="AJ272" s="130">
        <v>0</v>
      </c>
      <c r="AK272" s="130">
        <v>0</v>
      </c>
      <c r="AL272" s="130">
        <v>0</v>
      </c>
      <c r="AM272" s="130">
        <v>0</v>
      </c>
      <c r="AN272" s="130">
        <v>1304.1500000000001</v>
      </c>
      <c r="AO272" s="130">
        <v>1979</v>
      </c>
      <c r="AP272" s="130">
        <v>1103</v>
      </c>
      <c r="AQ272" s="130">
        <v>476</v>
      </c>
      <c r="AR272" s="130">
        <v>0</v>
      </c>
      <c r="AS272" s="130">
        <v>0</v>
      </c>
      <c r="AT272" s="130">
        <v>0</v>
      </c>
      <c r="AU272" s="130">
        <v>0</v>
      </c>
      <c r="AV272" s="130">
        <v>0</v>
      </c>
      <c r="AW272" s="130">
        <v>2283</v>
      </c>
      <c r="AX272" s="130">
        <v>1205</v>
      </c>
      <c r="AY272" s="130">
        <v>0</v>
      </c>
      <c r="AZ272" s="130">
        <v>0</v>
      </c>
      <c r="BA272" s="130">
        <v>0</v>
      </c>
      <c r="BB272" s="130">
        <v>0</v>
      </c>
      <c r="BC272" s="130">
        <v>0</v>
      </c>
    </row>
    <row r="273" spans="1:55" x14ac:dyDescent="0.25">
      <c r="A273" s="130" t="s">
        <v>3333</v>
      </c>
      <c r="B273" s="130">
        <v>0</v>
      </c>
      <c r="C273" s="130">
        <v>0</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1979</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row>
    <row r="274" spans="1:55" x14ac:dyDescent="0.25">
      <c r="A274" s="130" t="s">
        <v>3334</v>
      </c>
      <c r="B274" s="130">
        <v>0</v>
      </c>
      <c r="C274" s="130">
        <v>0</v>
      </c>
      <c r="D274" s="130">
        <v>0</v>
      </c>
      <c r="E274" s="130">
        <v>0</v>
      </c>
      <c r="F274" s="130">
        <v>0</v>
      </c>
      <c r="G274" s="130">
        <v>0</v>
      </c>
      <c r="H274" s="130">
        <v>0</v>
      </c>
      <c r="I274" s="130">
        <v>0</v>
      </c>
      <c r="J274" s="130">
        <v>0</v>
      </c>
      <c r="K274" s="130">
        <v>0</v>
      </c>
      <c r="L274" s="130">
        <v>0</v>
      </c>
      <c r="M274" s="130">
        <v>0</v>
      </c>
      <c r="N274" s="130">
        <v>0</v>
      </c>
      <c r="O274" s="130">
        <v>0</v>
      </c>
      <c r="P274" s="130">
        <v>6552</v>
      </c>
      <c r="Q274" s="130">
        <v>6392</v>
      </c>
      <c r="R274" s="130">
        <v>2618</v>
      </c>
      <c r="S274" s="130">
        <v>1267</v>
      </c>
      <c r="T274" s="130">
        <v>9539</v>
      </c>
      <c r="U274" s="130">
        <v>8151</v>
      </c>
      <c r="V274" s="130">
        <v>2826</v>
      </c>
      <c r="W274" s="130">
        <v>1395</v>
      </c>
      <c r="X274" s="130">
        <v>9095.06</v>
      </c>
      <c r="Y274" s="130">
        <v>6700</v>
      </c>
      <c r="Z274" s="130">
        <v>4661</v>
      </c>
      <c r="AA274" s="130">
        <v>1161</v>
      </c>
      <c r="AB274" s="130">
        <v>0</v>
      </c>
      <c r="AC274" s="130">
        <v>1651</v>
      </c>
      <c r="AD274" s="130">
        <v>490</v>
      </c>
      <c r="AE274" s="130">
        <v>790</v>
      </c>
      <c r="AF274" s="130">
        <v>6369.68</v>
      </c>
      <c r="AG274" s="130">
        <v>5142</v>
      </c>
      <c r="AH274" s="130">
        <v>2657</v>
      </c>
      <c r="AI274" s="130">
        <v>1050</v>
      </c>
      <c r="AJ274" s="130">
        <v>0</v>
      </c>
      <c r="AK274" s="130">
        <v>0</v>
      </c>
      <c r="AL274" s="130">
        <v>0</v>
      </c>
      <c r="AM274" s="130">
        <v>0</v>
      </c>
      <c r="AN274" s="130">
        <v>1304.1500000000001</v>
      </c>
      <c r="AO274" s="130">
        <v>0</v>
      </c>
      <c r="AP274" s="130">
        <v>1103</v>
      </c>
      <c r="AQ274" s="130">
        <v>476</v>
      </c>
      <c r="AR274" s="130">
        <v>0</v>
      </c>
      <c r="AS274" s="130">
        <v>0</v>
      </c>
      <c r="AT274" s="130">
        <v>0</v>
      </c>
      <c r="AU274" s="130">
        <v>0</v>
      </c>
      <c r="AV274" s="130">
        <v>0</v>
      </c>
      <c r="AW274" s="130">
        <v>2283</v>
      </c>
      <c r="AX274" s="130">
        <v>1205</v>
      </c>
      <c r="AY274" s="130">
        <v>0</v>
      </c>
      <c r="AZ274" s="130">
        <v>0</v>
      </c>
      <c r="BA274" s="130">
        <v>0</v>
      </c>
      <c r="BB274" s="130">
        <v>0</v>
      </c>
      <c r="BC274" s="130">
        <v>0</v>
      </c>
    </row>
    <row r="275" spans="1:55" x14ac:dyDescent="0.25">
      <c r="A275" s="130" t="s">
        <v>2510</v>
      </c>
      <c r="B275" s="130">
        <v>64635</v>
      </c>
      <c r="C275" s="130">
        <v>4328</v>
      </c>
      <c r="D275" s="130">
        <v>128823</v>
      </c>
      <c r="E275" s="130">
        <v>78529</v>
      </c>
      <c r="F275" s="130">
        <v>45853</v>
      </c>
      <c r="G275" s="130">
        <v>25453</v>
      </c>
      <c r="H275" s="130">
        <v>113398</v>
      </c>
      <c r="I275" s="130">
        <v>78689</v>
      </c>
      <c r="J275" s="130">
        <v>50917</v>
      </c>
      <c r="K275" s="130">
        <v>29717</v>
      </c>
      <c r="L275" s="130">
        <v>65175</v>
      </c>
      <c r="M275" s="130">
        <v>52592</v>
      </c>
      <c r="N275" s="130">
        <v>23128</v>
      </c>
      <c r="O275" s="130">
        <v>12316</v>
      </c>
      <c r="P275" s="130">
        <v>166012</v>
      </c>
      <c r="Q275" s="130">
        <v>52987</v>
      </c>
      <c r="R275" s="130">
        <v>31025</v>
      </c>
      <c r="S275" s="130">
        <v>5528</v>
      </c>
      <c r="T275" s="130">
        <v>188157</v>
      </c>
      <c r="U275" s="130">
        <v>40955</v>
      </c>
      <c r="V275" s="130">
        <v>35749</v>
      </c>
      <c r="W275" s="130">
        <v>16414</v>
      </c>
      <c r="X275" s="130">
        <v>10988.18</v>
      </c>
      <c r="Y275" s="130">
        <v>29476</v>
      </c>
      <c r="Z275" s="130">
        <v>1781</v>
      </c>
      <c r="AA275" s="130">
        <v>8222</v>
      </c>
      <c r="AB275" s="130">
        <v>67547.59</v>
      </c>
      <c r="AC275" s="130">
        <v>51729</v>
      </c>
      <c r="AD275" s="130">
        <v>30008</v>
      </c>
      <c r="AE275" s="130">
        <v>4282</v>
      </c>
      <c r="AF275" s="130">
        <v>347108.97</v>
      </c>
      <c r="AG275" s="130">
        <v>5909</v>
      </c>
      <c r="AH275" s="130">
        <v>22392</v>
      </c>
      <c r="AI275" s="130">
        <v>7404</v>
      </c>
      <c r="AJ275" s="130">
        <v>81502.67</v>
      </c>
      <c r="AK275" s="130">
        <v>53674</v>
      </c>
      <c r="AL275" s="130">
        <v>46398</v>
      </c>
      <c r="AM275" s="130">
        <v>23292</v>
      </c>
      <c r="AN275" s="130">
        <v>222988.67</v>
      </c>
      <c r="AO275" s="130">
        <v>55150</v>
      </c>
      <c r="AP275" s="130">
        <v>36304</v>
      </c>
      <c r="AQ275" s="130">
        <v>43351</v>
      </c>
      <c r="AR275" s="130">
        <v>369573.12</v>
      </c>
      <c r="AS275" s="130">
        <v>186138</v>
      </c>
      <c r="AT275" s="130">
        <v>177373</v>
      </c>
      <c r="AU275" s="130">
        <v>195944</v>
      </c>
      <c r="AV275" s="130">
        <v>30989.8</v>
      </c>
      <c r="AW275" s="130">
        <v>15293</v>
      </c>
      <c r="AX275" s="130">
        <v>11846</v>
      </c>
      <c r="AY275" s="130">
        <v>1870</v>
      </c>
      <c r="AZ275" s="130">
        <v>13879</v>
      </c>
      <c r="BA275" s="130">
        <v>10708</v>
      </c>
      <c r="BB275" s="130">
        <v>7065</v>
      </c>
      <c r="BC275" s="130">
        <v>3943</v>
      </c>
    </row>
    <row r="276" spans="1:55" x14ac:dyDescent="0.25">
      <c r="A276" s="130" t="s">
        <v>2511</v>
      </c>
      <c r="B276" s="130">
        <v>0</v>
      </c>
      <c r="C276" s="130">
        <v>0</v>
      </c>
      <c r="D276" s="130">
        <v>128823</v>
      </c>
      <c r="E276" s="130">
        <v>78529</v>
      </c>
      <c r="F276" s="130">
        <v>45853</v>
      </c>
      <c r="G276" s="130">
        <v>25453</v>
      </c>
      <c r="H276" s="130">
        <v>113398</v>
      </c>
      <c r="I276" s="130">
        <v>78689</v>
      </c>
      <c r="J276" s="130">
        <v>50917</v>
      </c>
      <c r="K276" s="130">
        <v>29717</v>
      </c>
      <c r="L276" s="130">
        <v>65175</v>
      </c>
      <c r="M276" s="130">
        <v>52592</v>
      </c>
      <c r="N276" s="130">
        <v>23128</v>
      </c>
      <c r="O276" s="130">
        <v>12316</v>
      </c>
      <c r="P276" s="130">
        <v>166012</v>
      </c>
      <c r="Q276" s="130">
        <v>52987</v>
      </c>
      <c r="R276" s="130">
        <v>31025</v>
      </c>
      <c r="S276" s="130">
        <v>5528</v>
      </c>
      <c r="T276" s="130">
        <v>187946</v>
      </c>
      <c r="U276" s="130">
        <v>40744</v>
      </c>
      <c r="V276" s="130">
        <v>35538</v>
      </c>
      <c r="W276" s="130">
        <v>16414</v>
      </c>
      <c r="X276" s="130">
        <v>10988.18</v>
      </c>
      <c r="Y276" s="130">
        <v>29476</v>
      </c>
      <c r="Z276" s="130">
        <v>1781</v>
      </c>
      <c r="AA276" s="130">
        <v>8222</v>
      </c>
      <c r="AB276" s="130">
        <v>67547.59</v>
      </c>
      <c r="AC276" s="130">
        <v>51729</v>
      </c>
      <c r="AD276" s="130">
        <v>30008</v>
      </c>
      <c r="AE276" s="130">
        <v>4282</v>
      </c>
      <c r="AF276" s="130">
        <v>347108.97</v>
      </c>
      <c r="AG276" s="130">
        <v>5909</v>
      </c>
      <c r="AH276" s="130">
        <v>22392</v>
      </c>
      <c r="AI276" s="130">
        <v>7404</v>
      </c>
      <c r="AJ276" s="130">
        <v>81502.67</v>
      </c>
      <c r="AK276" s="130">
        <v>53674</v>
      </c>
      <c r="AL276" s="130">
        <v>46398</v>
      </c>
      <c r="AM276" s="130">
        <v>23292</v>
      </c>
      <c r="AN276" s="130">
        <v>222988.67</v>
      </c>
      <c r="AO276" s="130">
        <v>51903</v>
      </c>
      <c r="AP276" s="130">
        <v>36004</v>
      </c>
      <c r="AQ276" s="130">
        <v>43051</v>
      </c>
      <c r="AR276" s="130">
        <v>369573.12</v>
      </c>
      <c r="AS276" s="130">
        <v>186138</v>
      </c>
      <c r="AT276" s="130">
        <v>177373</v>
      </c>
      <c r="AU276" s="130">
        <v>195944</v>
      </c>
      <c r="AV276" s="130">
        <v>30989.8</v>
      </c>
      <c r="AW276" s="130">
        <v>15293</v>
      </c>
      <c r="AX276" s="130">
        <v>11846</v>
      </c>
      <c r="AY276" s="130">
        <v>1870</v>
      </c>
      <c r="AZ276" s="130">
        <v>13879</v>
      </c>
      <c r="BA276" s="130">
        <v>10708</v>
      </c>
      <c r="BB276" s="130">
        <v>7065</v>
      </c>
      <c r="BC276" s="130">
        <v>3943</v>
      </c>
    </row>
    <row r="277" spans="1:55" x14ac:dyDescent="0.25">
      <c r="A277" s="130" t="s">
        <v>2512</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211</v>
      </c>
      <c r="U277" s="130">
        <v>211</v>
      </c>
      <c r="V277" s="130">
        <v>211</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s="130">
        <v>0</v>
      </c>
      <c r="AO277" s="130">
        <v>3247</v>
      </c>
      <c r="AP277" s="130">
        <v>300</v>
      </c>
      <c r="AQ277" s="130">
        <v>300</v>
      </c>
      <c r="AR277" s="130">
        <v>0</v>
      </c>
      <c r="AS277" s="130">
        <v>0</v>
      </c>
      <c r="AT277" s="130">
        <v>0</v>
      </c>
      <c r="AU277" s="130">
        <v>0</v>
      </c>
      <c r="AV277" s="130">
        <v>0</v>
      </c>
      <c r="AW277" s="130">
        <v>0</v>
      </c>
      <c r="AX277" s="130">
        <v>0</v>
      </c>
      <c r="AY277" s="130">
        <v>0</v>
      </c>
      <c r="AZ277" s="130">
        <v>0</v>
      </c>
      <c r="BA277" s="130">
        <v>0</v>
      </c>
      <c r="BB277" s="130">
        <v>0</v>
      </c>
      <c r="BC277" s="130">
        <v>0</v>
      </c>
    </row>
    <row r="278" spans="1:55" x14ac:dyDescent="0.25">
      <c r="A278" s="130" t="s">
        <v>883</v>
      </c>
      <c r="B278" s="130">
        <v>-2095009</v>
      </c>
      <c r="C278" s="130">
        <v>-847257</v>
      </c>
      <c r="D278" s="130">
        <v>-3854884</v>
      </c>
      <c r="E278" s="130">
        <v>-2945544</v>
      </c>
      <c r="F278" s="130">
        <v>-2075228</v>
      </c>
      <c r="G278" s="130">
        <v>-1237963</v>
      </c>
      <c r="H278" s="130">
        <v>-4604732</v>
      </c>
      <c r="I278" s="130">
        <v>-3425833</v>
      </c>
      <c r="J278" s="130">
        <v>-2188140</v>
      </c>
      <c r="K278" s="130">
        <v>-994998</v>
      </c>
      <c r="L278" s="130">
        <v>-4963431</v>
      </c>
      <c r="M278" s="130">
        <v>-3775664</v>
      </c>
      <c r="N278" s="130">
        <v>-2576055</v>
      </c>
      <c r="O278" s="130">
        <v>-1244922</v>
      </c>
      <c r="P278" s="130">
        <v>-5671030</v>
      </c>
      <c r="Q278" s="130">
        <v>-3929531</v>
      </c>
      <c r="R278" s="130">
        <v>-2414624</v>
      </c>
      <c r="S278" s="130">
        <v>-1010115</v>
      </c>
      <c r="T278" s="130">
        <v>-4121085</v>
      </c>
      <c r="U278" s="130">
        <v>-2914694</v>
      </c>
      <c r="V278" s="130">
        <v>-1569096</v>
      </c>
      <c r="W278" s="130">
        <v>-701034</v>
      </c>
      <c r="X278" s="130">
        <v>-3191761.02</v>
      </c>
      <c r="Y278" s="130">
        <v>-2391821</v>
      </c>
      <c r="Z278" s="130">
        <v>-1714672</v>
      </c>
      <c r="AA278" s="130">
        <v>-947169</v>
      </c>
      <c r="AB278" s="130">
        <v>-3297288.61</v>
      </c>
      <c r="AC278" s="130">
        <v>-2337972</v>
      </c>
      <c r="AD278" s="130">
        <v>-1360402</v>
      </c>
      <c r="AE278" s="130">
        <v>-604424</v>
      </c>
      <c r="AF278" s="130">
        <v>-4223864.12</v>
      </c>
      <c r="AG278" s="130">
        <v>-3379288</v>
      </c>
      <c r="AH278" s="130">
        <v>-2396562</v>
      </c>
      <c r="AI278" s="130">
        <v>-1083777</v>
      </c>
      <c r="AJ278" s="130">
        <v>-3638064.14</v>
      </c>
      <c r="AK278" s="130">
        <v>-2665317</v>
      </c>
      <c r="AL278" s="130">
        <v>-1700086</v>
      </c>
      <c r="AM278" s="130">
        <v>-687197</v>
      </c>
      <c r="AN278" s="130">
        <v>-3402147.15</v>
      </c>
      <c r="AO278" s="130">
        <v>-2383332</v>
      </c>
      <c r="AP278" s="130">
        <v>-1428870</v>
      </c>
      <c r="AQ278" s="130">
        <v>-643706</v>
      </c>
      <c r="AR278" s="130">
        <v>-2725566.77</v>
      </c>
      <c r="AS278" s="130">
        <v>-1970605</v>
      </c>
      <c r="AT278" s="130">
        <v>-1393281</v>
      </c>
      <c r="AU278" s="130">
        <v>-860479</v>
      </c>
      <c r="AV278" s="130">
        <v>-2001072.16</v>
      </c>
      <c r="AW278" s="130">
        <v>-1577407</v>
      </c>
      <c r="AX278" s="130">
        <v>-911029</v>
      </c>
      <c r="AY278" s="130">
        <v>-391232</v>
      </c>
      <c r="AZ278" s="130">
        <v>-1724255</v>
      </c>
      <c r="BA278" s="130">
        <v>-1248750</v>
      </c>
      <c r="BB278" s="130">
        <v>-835212</v>
      </c>
      <c r="BC278" s="130">
        <v>-451744</v>
      </c>
    </row>
    <row r="279" spans="1:55" x14ac:dyDescent="0.25">
      <c r="A279" s="130" t="s">
        <v>2511</v>
      </c>
      <c r="B279" s="130">
        <v>0</v>
      </c>
      <c r="C279" s="130">
        <v>0</v>
      </c>
      <c r="D279" s="130">
        <v>-3854884</v>
      </c>
      <c r="E279" s="130">
        <v>-2945544</v>
      </c>
      <c r="F279" s="130">
        <v>-2075228</v>
      </c>
      <c r="G279" s="130">
        <v>-1237963</v>
      </c>
      <c r="H279" s="130">
        <v>-4604732</v>
      </c>
      <c r="I279" s="130">
        <v>-3425833</v>
      </c>
      <c r="J279" s="130">
        <v>-2188140</v>
      </c>
      <c r="K279" s="130">
        <v>-994998</v>
      </c>
      <c r="L279" s="130">
        <v>-4963431</v>
      </c>
      <c r="M279" s="130">
        <v>-3775664</v>
      </c>
      <c r="N279" s="130">
        <v>-2576055</v>
      </c>
      <c r="O279" s="130">
        <v>-1244922</v>
      </c>
      <c r="P279" s="130">
        <v>-4940699</v>
      </c>
      <c r="Q279" s="130">
        <v>-3316717</v>
      </c>
      <c r="R279" s="130">
        <v>-2025255</v>
      </c>
      <c r="S279" s="130">
        <v>-860176</v>
      </c>
      <c r="T279" s="130">
        <v>-3737433</v>
      </c>
      <c r="U279" s="130">
        <v>-2683026</v>
      </c>
      <c r="V279" s="130">
        <v>-1506587</v>
      </c>
      <c r="W279" s="130">
        <v>-680286</v>
      </c>
      <c r="X279" s="130">
        <v>-2935888.79</v>
      </c>
      <c r="Y279" s="130">
        <v>-2025025</v>
      </c>
      <c r="Z279" s="130">
        <v>-1387907</v>
      </c>
      <c r="AA279" s="130">
        <v>-676769</v>
      </c>
      <c r="AB279" s="130">
        <v>-3267451.06</v>
      </c>
      <c r="AC279" s="130">
        <v>-2328117</v>
      </c>
      <c r="AD279" s="130">
        <v>-1354468</v>
      </c>
      <c r="AE279" s="130">
        <v>-601277</v>
      </c>
      <c r="AF279" s="130">
        <v>-4206425.74</v>
      </c>
      <c r="AG279" s="130">
        <v>-3372612</v>
      </c>
      <c r="AH279" s="130">
        <v>-2394072</v>
      </c>
      <c r="AI279" s="130">
        <v>-1081625</v>
      </c>
      <c r="AJ279" s="130">
        <v>-3615104.97</v>
      </c>
      <c r="AK279" s="130">
        <v>-2654788</v>
      </c>
      <c r="AL279" s="130">
        <v>-1697837</v>
      </c>
      <c r="AM279" s="130">
        <v>-686769</v>
      </c>
      <c r="AN279" s="130">
        <v>-3364840.18</v>
      </c>
      <c r="AO279" s="130">
        <v>-2373652</v>
      </c>
      <c r="AP279" s="130">
        <v>-1422443</v>
      </c>
      <c r="AQ279" s="130">
        <v>-638989</v>
      </c>
      <c r="AR279" s="130">
        <v>-2715036.84</v>
      </c>
      <c r="AS279" s="130">
        <v>-1968885</v>
      </c>
      <c r="AT279" s="130">
        <v>-1392281</v>
      </c>
      <c r="AU279" s="130">
        <v>-859479</v>
      </c>
      <c r="AV279" s="130">
        <v>-1987818.49</v>
      </c>
      <c r="AW279" s="130">
        <v>-1564607</v>
      </c>
      <c r="AX279" s="130">
        <v>-897905</v>
      </c>
      <c r="AY279" s="130">
        <v>-391232</v>
      </c>
      <c r="AZ279" s="130">
        <v>-1724255</v>
      </c>
      <c r="BA279" s="130">
        <v>-1248750</v>
      </c>
      <c r="BB279" s="130">
        <v>-835212</v>
      </c>
      <c r="BC279" s="130">
        <v>-451744</v>
      </c>
    </row>
    <row r="280" spans="1:55" x14ac:dyDescent="0.25">
      <c r="A280" s="130" t="s">
        <v>2512</v>
      </c>
      <c r="B280" s="130">
        <v>0</v>
      </c>
      <c r="C280" s="130">
        <v>0</v>
      </c>
      <c r="D280" s="130">
        <v>0</v>
      </c>
      <c r="E280" s="130">
        <v>0</v>
      </c>
      <c r="F280" s="130">
        <v>0</v>
      </c>
      <c r="G280" s="130">
        <v>0</v>
      </c>
      <c r="H280" s="130">
        <v>0</v>
      </c>
      <c r="I280" s="130">
        <v>0</v>
      </c>
      <c r="J280" s="130">
        <v>0</v>
      </c>
      <c r="K280" s="130">
        <v>0</v>
      </c>
      <c r="L280" s="130">
        <v>0</v>
      </c>
      <c r="M280" s="130">
        <v>0</v>
      </c>
      <c r="N280" s="130">
        <v>0</v>
      </c>
      <c r="O280" s="130">
        <v>0</v>
      </c>
      <c r="P280" s="130">
        <v>-730331</v>
      </c>
      <c r="Q280" s="130">
        <v>-612814</v>
      </c>
      <c r="R280" s="130">
        <v>-389369</v>
      </c>
      <c r="S280" s="130">
        <v>-149939</v>
      </c>
      <c r="T280" s="130">
        <v>-383652</v>
      </c>
      <c r="U280" s="130">
        <v>-231668</v>
      </c>
      <c r="V280" s="130">
        <v>-62509</v>
      </c>
      <c r="W280" s="130">
        <v>-20748</v>
      </c>
      <c r="X280" s="130">
        <v>-255872.23</v>
      </c>
      <c r="Y280" s="130">
        <v>-366796</v>
      </c>
      <c r="Z280" s="130">
        <v>-326765</v>
      </c>
      <c r="AA280" s="130">
        <v>-270400</v>
      </c>
      <c r="AB280" s="130">
        <v>-29837.55</v>
      </c>
      <c r="AC280" s="130">
        <v>-9855</v>
      </c>
      <c r="AD280" s="130">
        <v>-5934</v>
      </c>
      <c r="AE280" s="130">
        <v>-3147</v>
      </c>
      <c r="AF280" s="130">
        <v>-17438.38</v>
      </c>
      <c r="AG280" s="130">
        <v>-6676</v>
      </c>
      <c r="AH280" s="130">
        <v>-2490</v>
      </c>
      <c r="AI280" s="130">
        <v>-2152</v>
      </c>
      <c r="AJ280" s="130">
        <v>-22959.17</v>
      </c>
      <c r="AK280" s="130">
        <v>-10529</v>
      </c>
      <c r="AL280" s="130">
        <v>-2249</v>
      </c>
      <c r="AM280" s="130">
        <v>-428</v>
      </c>
      <c r="AN280" s="130">
        <v>-37306.97</v>
      </c>
      <c r="AO280" s="130">
        <v>-9680</v>
      </c>
      <c r="AP280" s="130">
        <v>-6427</v>
      </c>
      <c r="AQ280" s="130">
        <v>-4717</v>
      </c>
      <c r="AR280" s="130">
        <v>-10529.93</v>
      </c>
      <c r="AS280" s="130">
        <v>-1720</v>
      </c>
      <c r="AT280" s="130">
        <v>-1000</v>
      </c>
      <c r="AU280" s="130">
        <v>-1000</v>
      </c>
      <c r="AV280" s="130">
        <v>-13253.67</v>
      </c>
      <c r="AW280" s="130">
        <v>-12800</v>
      </c>
      <c r="AX280" s="130">
        <v>-13124</v>
      </c>
      <c r="AY280" s="130">
        <v>0</v>
      </c>
      <c r="AZ280" s="130">
        <v>0</v>
      </c>
      <c r="BA280" s="130">
        <v>0</v>
      </c>
      <c r="BB280" s="130">
        <v>0</v>
      </c>
      <c r="BC280" s="130">
        <v>0</v>
      </c>
    </row>
    <row r="281" spans="1:55" x14ac:dyDescent="0.25">
      <c r="A281" s="130" t="s">
        <v>2638</v>
      </c>
      <c r="B281" s="130">
        <v>0</v>
      </c>
      <c r="C281" s="130">
        <v>0</v>
      </c>
      <c r="D281" s="130">
        <v>-649</v>
      </c>
      <c r="E281" s="130">
        <v>-639</v>
      </c>
      <c r="F281" s="130">
        <v>-628</v>
      </c>
      <c r="G281" s="130">
        <v>-11</v>
      </c>
      <c r="H281" s="130">
        <v>793</v>
      </c>
      <c r="I281" s="130">
        <v>-20</v>
      </c>
      <c r="J281" s="130">
        <v>-6</v>
      </c>
      <c r="K281" s="130">
        <v>0</v>
      </c>
      <c r="L281" s="130">
        <v>360</v>
      </c>
      <c r="M281" s="130">
        <v>360</v>
      </c>
      <c r="N281" s="130">
        <v>360</v>
      </c>
      <c r="O281" s="130">
        <v>360</v>
      </c>
      <c r="P281" s="130">
        <v>-50</v>
      </c>
      <c r="Q281" s="130">
        <v>0</v>
      </c>
      <c r="R281" s="130">
        <v>0</v>
      </c>
      <c r="S281" s="130">
        <v>0</v>
      </c>
      <c r="T281" s="130">
        <v>8481</v>
      </c>
      <c r="U281" s="130">
        <v>8543</v>
      </c>
      <c r="V281" s="130">
        <v>8536</v>
      </c>
      <c r="W281" s="130">
        <v>1177</v>
      </c>
      <c r="X281" s="130">
        <v>31709</v>
      </c>
      <c r="Y281" s="130">
        <v>27228</v>
      </c>
      <c r="Z281" s="130">
        <v>22944</v>
      </c>
      <c r="AA281" s="130">
        <v>19123</v>
      </c>
      <c r="AB281" s="130">
        <v>-35861.269999999997</v>
      </c>
      <c r="AC281" s="130">
        <v>-171</v>
      </c>
      <c r="AD281" s="130">
        <v>48</v>
      </c>
      <c r="AE281" s="130">
        <v>-40</v>
      </c>
      <c r="AF281" s="130">
        <v>2147.2800000000002</v>
      </c>
      <c r="AG281" s="130">
        <v>-515</v>
      </c>
      <c r="AH281" s="130">
        <v>19</v>
      </c>
      <c r="AI281" s="130">
        <v>781</v>
      </c>
      <c r="AJ281" s="130">
        <v>-1742.87</v>
      </c>
      <c r="AK281" s="130">
        <v>-1144</v>
      </c>
      <c r="AL281" s="130">
        <v>-800</v>
      </c>
      <c r="AM281" s="130">
        <v>0</v>
      </c>
      <c r="AN281" s="130">
        <v>-735.19</v>
      </c>
      <c r="AO281" s="130">
        <v>-652</v>
      </c>
      <c r="AP281" s="130">
        <v>-17</v>
      </c>
      <c r="AQ281" s="130">
        <v>-16</v>
      </c>
      <c r="AR281" s="130">
        <v>-67.05</v>
      </c>
      <c r="AS281" s="130">
        <v>-67</v>
      </c>
      <c r="AT281" s="130">
        <v>0</v>
      </c>
      <c r="AU281" s="130">
        <v>0</v>
      </c>
      <c r="AV281" s="130">
        <v>-259.5</v>
      </c>
      <c r="AW281" s="130">
        <v>-259</v>
      </c>
      <c r="AX281" s="130">
        <v>0</v>
      </c>
      <c r="AY281" s="130">
        <v>0</v>
      </c>
      <c r="AZ281" s="130">
        <v>0</v>
      </c>
      <c r="BA281" s="130">
        <v>0</v>
      </c>
      <c r="BB281" s="130">
        <v>0</v>
      </c>
      <c r="BC281" s="130">
        <v>0</v>
      </c>
    </row>
    <row r="282" spans="1:55" x14ac:dyDescent="0.25">
      <c r="A282" s="130" t="s">
        <v>2515</v>
      </c>
      <c r="B282" s="130">
        <v>105616</v>
      </c>
      <c r="C282" s="130">
        <v>96426</v>
      </c>
      <c r="D282" s="130">
        <v>118728</v>
      </c>
      <c r="E282" s="130">
        <v>118728</v>
      </c>
      <c r="F282" s="130">
        <v>114043</v>
      </c>
      <c r="G282" s="130">
        <v>71602</v>
      </c>
      <c r="H282" s="130">
        <v>214445</v>
      </c>
      <c r="I282" s="130">
        <v>159946</v>
      </c>
      <c r="J282" s="130">
        <v>101613</v>
      </c>
      <c r="K282" s="130">
        <v>87902</v>
      </c>
      <c r="L282" s="130">
        <v>195505</v>
      </c>
      <c r="M282" s="130">
        <v>195505</v>
      </c>
      <c r="N282" s="130">
        <v>99569</v>
      </c>
      <c r="O282" s="130">
        <v>70784</v>
      </c>
      <c r="P282" s="130">
        <v>169902</v>
      </c>
      <c r="Q282" s="130">
        <v>154747</v>
      </c>
      <c r="R282" s="130">
        <v>84011</v>
      </c>
      <c r="S282" s="130">
        <v>37301</v>
      </c>
      <c r="T282" s="130">
        <v>134490</v>
      </c>
      <c r="U282" s="130">
        <v>125437</v>
      </c>
      <c r="V282" s="130">
        <v>36347</v>
      </c>
      <c r="W282" s="130">
        <v>4897</v>
      </c>
      <c r="X282" s="130">
        <v>91999.26</v>
      </c>
      <c r="Y282" s="130">
        <v>133221</v>
      </c>
      <c r="Z282" s="130">
        <v>100641</v>
      </c>
      <c r="AA282" s="130">
        <v>5877</v>
      </c>
      <c r="AB282" s="130">
        <v>94852.03</v>
      </c>
      <c r="AC282" s="130">
        <v>95616</v>
      </c>
      <c r="AD282" s="130">
        <v>78301</v>
      </c>
      <c r="AE282" s="130">
        <v>47394</v>
      </c>
      <c r="AF282" s="130">
        <v>79907.44</v>
      </c>
      <c r="AG282" s="130">
        <v>73130</v>
      </c>
      <c r="AH282" s="130">
        <v>64730</v>
      </c>
      <c r="AI282" s="130">
        <v>42639</v>
      </c>
      <c r="AJ282" s="130">
        <v>55249.440000000002</v>
      </c>
      <c r="AK282" s="130">
        <v>55255</v>
      </c>
      <c r="AL282" s="130">
        <v>47456</v>
      </c>
      <c r="AM282" s="130">
        <v>7500</v>
      </c>
      <c r="AN282" s="130">
        <v>35828.76</v>
      </c>
      <c r="AO282" s="130">
        <v>776</v>
      </c>
      <c r="AP282" s="130">
        <v>0</v>
      </c>
      <c r="AQ282" s="130">
        <v>0</v>
      </c>
      <c r="AR282" s="130">
        <v>11851.53</v>
      </c>
      <c r="AS282" s="130">
        <v>11717</v>
      </c>
      <c r="AT282" s="130">
        <v>11500</v>
      </c>
      <c r="AU282" s="130">
        <v>4000</v>
      </c>
      <c r="AV282" s="130">
        <v>265</v>
      </c>
      <c r="AW282" s="130">
        <v>265</v>
      </c>
      <c r="AX282" s="130">
        <v>45</v>
      </c>
      <c r="AY282" s="130">
        <v>0</v>
      </c>
      <c r="AZ282" s="130">
        <v>0</v>
      </c>
      <c r="BA282" s="130">
        <v>60</v>
      </c>
      <c r="BB282" s="130">
        <v>60</v>
      </c>
      <c r="BC282" s="130">
        <v>0</v>
      </c>
    </row>
    <row r="283" spans="1:55" x14ac:dyDescent="0.25">
      <c r="A283" s="130" t="s">
        <v>2516</v>
      </c>
      <c r="B283" s="130">
        <v>13444</v>
      </c>
      <c r="C283" s="130">
        <v>39533</v>
      </c>
      <c r="D283" s="130">
        <v>50502</v>
      </c>
      <c r="E283" s="130">
        <v>69386</v>
      </c>
      <c r="F283" s="130">
        <v>37259</v>
      </c>
      <c r="G283" s="130">
        <v>52952</v>
      </c>
      <c r="H283" s="130">
        <v>291499</v>
      </c>
      <c r="I283" s="130">
        <v>187087</v>
      </c>
      <c r="J283" s="130">
        <v>118409</v>
      </c>
      <c r="K283" s="130">
        <v>61457</v>
      </c>
      <c r="L283" s="130">
        <v>810195</v>
      </c>
      <c r="M283" s="130">
        <v>86879</v>
      </c>
      <c r="N283" s="130">
        <v>59944</v>
      </c>
      <c r="O283" s="130">
        <v>11087</v>
      </c>
      <c r="P283" s="130">
        <v>568147</v>
      </c>
      <c r="Q283" s="130">
        <v>100891</v>
      </c>
      <c r="R283" s="130">
        <v>62715</v>
      </c>
      <c r="S283" s="130">
        <v>12194</v>
      </c>
      <c r="T283" s="130">
        <v>8310</v>
      </c>
      <c r="U283" s="130">
        <v>19919</v>
      </c>
      <c r="V283" s="130">
        <v>16764</v>
      </c>
      <c r="W283" s="130">
        <v>8979</v>
      </c>
      <c r="X283" s="130">
        <v>94953.44</v>
      </c>
      <c r="Y283" s="130">
        <v>70420</v>
      </c>
      <c r="Z283" s="130">
        <v>67963</v>
      </c>
      <c r="AA283" s="130">
        <v>2460</v>
      </c>
      <c r="AB283" s="130">
        <v>162053.47</v>
      </c>
      <c r="AC283" s="130">
        <v>98768</v>
      </c>
      <c r="AD283" s="130">
        <v>25042</v>
      </c>
      <c r="AE283" s="130">
        <v>6648</v>
      </c>
      <c r="AF283" s="130">
        <v>9468.09</v>
      </c>
      <c r="AG283" s="130">
        <v>9614</v>
      </c>
      <c r="AH283" s="130">
        <v>6403</v>
      </c>
      <c r="AI283" s="130">
        <v>796</v>
      </c>
      <c r="AJ283" s="130">
        <v>12215.82</v>
      </c>
      <c r="AK283" s="130">
        <v>5690</v>
      </c>
      <c r="AL283" s="130">
        <v>3093</v>
      </c>
      <c r="AM283" s="130">
        <v>1061</v>
      </c>
      <c r="AN283" s="130">
        <v>9802.7800000000007</v>
      </c>
      <c r="AO283" s="130">
        <v>7117</v>
      </c>
      <c r="AP283" s="130">
        <v>4054</v>
      </c>
      <c r="AQ283" s="130">
        <v>1986</v>
      </c>
      <c r="AR283" s="130">
        <v>4433.41</v>
      </c>
      <c r="AS283" s="130">
        <v>2101</v>
      </c>
      <c r="AT283" s="130">
        <v>1365</v>
      </c>
      <c r="AU283" s="130">
        <v>475</v>
      </c>
      <c r="AV283" s="130">
        <v>12014.62</v>
      </c>
      <c r="AW283" s="130">
        <v>11112</v>
      </c>
      <c r="AX283" s="130">
        <v>10958</v>
      </c>
      <c r="AY283" s="130">
        <v>0</v>
      </c>
      <c r="AZ283" s="130">
        <v>0</v>
      </c>
      <c r="BA283" s="130">
        <v>0</v>
      </c>
      <c r="BB283" s="130">
        <v>0</v>
      </c>
      <c r="BC283" s="130">
        <v>0</v>
      </c>
    </row>
    <row r="284" spans="1:55" x14ac:dyDescent="0.25">
      <c r="A284" s="130" t="s">
        <v>2517</v>
      </c>
      <c r="B284" s="130">
        <v>0</v>
      </c>
      <c r="C284" s="130">
        <v>0</v>
      </c>
      <c r="D284" s="130">
        <v>33831</v>
      </c>
      <c r="E284" s="130">
        <v>33831</v>
      </c>
      <c r="F284" s="130">
        <v>33831</v>
      </c>
      <c r="G284" s="130">
        <v>0</v>
      </c>
      <c r="H284" s="130">
        <v>-227915</v>
      </c>
      <c r="I284" s="130">
        <v>-123707</v>
      </c>
      <c r="J284" s="130">
        <v>-127478</v>
      </c>
      <c r="K284" s="130">
        <v>-96042</v>
      </c>
      <c r="L284" s="130">
        <v>0</v>
      </c>
      <c r="M284" s="130">
        <v>0</v>
      </c>
      <c r="N284" s="130">
        <v>0</v>
      </c>
      <c r="O284" s="130">
        <v>0</v>
      </c>
      <c r="P284" s="130">
        <v>768186</v>
      </c>
      <c r="Q284" s="130">
        <v>768097</v>
      </c>
      <c r="R284" s="130">
        <v>495879</v>
      </c>
      <c r="S284" s="130">
        <v>95215</v>
      </c>
      <c r="T284" s="130">
        <v>-1932307</v>
      </c>
      <c r="U284" s="130">
        <v>-1794095</v>
      </c>
      <c r="V284" s="130">
        <v>-1794095</v>
      </c>
      <c r="W284" s="130">
        <v>0</v>
      </c>
      <c r="X284" s="130">
        <v>-4058.96</v>
      </c>
      <c r="Y284" s="130">
        <v>-3144</v>
      </c>
      <c r="Z284" s="130">
        <v>-2399</v>
      </c>
      <c r="AA284" s="130">
        <v>-1754</v>
      </c>
      <c r="AB284" s="130">
        <v>-19812.89</v>
      </c>
      <c r="AC284" s="130">
        <v>-2773</v>
      </c>
      <c r="AD284" s="130">
        <v>-3765</v>
      </c>
      <c r="AE284" s="130">
        <v>-2137</v>
      </c>
      <c r="AF284" s="130">
        <v>-3367.03</v>
      </c>
      <c r="AG284" s="130">
        <v>-2530</v>
      </c>
      <c r="AH284" s="130">
        <v>-1438</v>
      </c>
      <c r="AI284" s="130">
        <v>-59</v>
      </c>
      <c r="AJ284" s="130">
        <v>-9207.4699999999993</v>
      </c>
      <c r="AK284" s="130">
        <v>0</v>
      </c>
      <c r="AL284" s="130">
        <v>-5054</v>
      </c>
      <c r="AM284" s="130">
        <v>-4613</v>
      </c>
      <c r="AN284" s="130">
        <v>-2365.34</v>
      </c>
      <c r="AO284" s="130">
        <v>0</v>
      </c>
      <c r="AP284" s="130">
        <v>0</v>
      </c>
      <c r="AQ284" s="130">
        <v>0</v>
      </c>
      <c r="AR284" s="130">
        <v>-5210.7</v>
      </c>
      <c r="AS284" s="130">
        <v>-1352</v>
      </c>
      <c r="AT284" s="130">
        <v>-278</v>
      </c>
      <c r="AU284" s="130">
        <v>-143</v>
      </c>
      <c r="AV284" s="130">
        <v>-1442.09</v>
      </c>
      <c r="AW284" s="130">
        <v>-1194</v>
      </c>
      <c r="AX284" s="130">
        <v>-11</v>
      </c>
      <c r="AY284" s="130">
        <v>10046</v>
      </c>
      <c r="AZ284" s="130">
        <v>-48795</v>
      </c>
      <c r="BA284" s="130">
        <v>-44103</v>
      </c>
      <c r="BB284" s="130">
        <v>-13518</v>
      </c>
      <c r="BC284" s="130">
        <v>-14312</v>
      </c>
    </row>
    <row r="285" spans="1:55" x14ac:dyDescent="0.25">
      <c r="A285" s="130" t="s">
        <v>884</v>
      </c>
      <c r="B285" s="130">
        <v>-2379898</v>
      </c>
      <c r="C285" s="130">
        <v>-846406</v>
      </c>
      <c r="D285" s="130">
        <v>-3735588</v>
      </c>
      <c r="E285" s="130">
        <v>-2858309</v>
      </c>
      <c r="F285" s="130">
        <v>-1861094</v>
      </c>
      <c r="G285" s="130">
        <v>-1089183</v>
      </c>
      <c r="H285" s="130">
        <v>-4485260</v>
      </c>
      <c r="I285" s="130">
        <v>-3365858</v>
      </c>
      <c r="J285" s="130">
        <v>-2307480</v>
      </c>
      <c r="K285" s="130">
        <v>-1106401</v>
      </c>
      <c r="L285" s="130">
        <v>-3403275</v>
      </c>
      <c r="M285" s="130">
        <v>-2797246</v>
      </c>
      <c r="N285" s="130">
        <v>-2123814</v>
      </c>
      <c r="O285" s="130">
        <v>-1051754</v>
      </c>
      <c r="P285" s="130">
        <v>-2424314</v>
      </c>
      <c r="Q285" s="130">
        <v>-2565331</v>
      </c>
      <c r="R285" s="130">
        <v>-1839737</v>
      </c>
      <c r="S285" s="130">
        <v>-891806</v>
      </c>
      <c r="T285" s="130">
        <v>-29399786</v>
      </c>
      <c r="U285" s="130">
        <v>-7630502</v>
      </c>
      <c r="V285" s="130">
        <v>-3365680</v>
      </c>
      <c r="W285" s="130">
        <v>-2150141</v>
      </c>
      <c r="X285" s="130">
        <v>-1325220.1599999999</v>
      </c>
      <c r="Y285" s="130">
        <v>1402865</v>
      </c>
      <c r="Z285" s="130">
        <v>-1541266</v>
      </c>
      <c r="AA285" s="130">
        <v>-916753</v>
      </c>
      <c r="AB285" s="130">
        <v>-8690971.25</v>
      </c>
      <c r="AC285" s="130">
        <v>-3004785</v>
      </c>
      <c r="AD285" s="130">
        <v>-7187826</v>
      </c>
      <c r="AE285" s="130">
        <v>-6505199</v>
      </c>
      <c r="AF285" s="130">
        <v>-5564398.6399999997</v>
      </c>
      <c r="AG285" s="130">
        <v>-3563454</v>
      </c>
      <c r="AH285" s="130">
        <v>-2580875</v>
      </c>
      <c r="AI285" s="130">
        <v>-1312220</v>
      </c>
      <c r="AJ285" s="130">
        <v>-4283030.99</v>
      </c>
      <c r="AK285" s="130">
        <v>-3169630</v>
      </c>
      <c r="AL285" s="130">
        <v>-2226238</v>
      </c>
      <c r="AM285" s="130">
        <v>-662756</v>
      </c>
      <c r="AN285" s="130">
        <v>-3177932.57</v>
      </c>
      <c r="AO285" s="130">
        <v>-2360355</v>
      </c>
      <c r="AP285" s="130">
        <v>-1428600</v>
      </c>
      <c r="AQ285" s="130">
        <v>-594671</v>
      </c>
      <c r="AR285" s="130">
        <v>-30746650.149999999</v>
      </c>
      <c r="AS285" s="130">
        <v>-1807839</v>
      </c>
      <c r="AT285" s="130">
        <v>-1216612</v>
      </c>
      <c r="AU285" s="130">
        <v>-666386</v>
      </c>
      <c r="AV285" s="130">
        <v>-2036495.13</v>
      </c>
      <c r="AW285" s="130">
        <v>-1618333</v>
      </c>
      <c r="AX285" s="130">
        <v>-905807</v>
      </c>
      <c r="AY285" s="130">
        <v>-375662</v>
      </c>
      <c r="AZ285" s="130">
        <v>-1820984</v>
      </c>
      <c r="BA285" s="130">
        <v>-1318039</v>
      </c>
      <c r="BB285" s="130">
        <v>-833515</v>
      </c>
      <c r="BC285" s="130">
        <v>-462113</v>
      </c>
    </row>
    <row r="286" spans="1:55" x14ac:dyDescent="0.25">
      <c r="A286" s="130" t="s">
        <v>2518</v>
      </c>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0"/>
      <c r="BC286" s="130"/>
    </row>
    <row r="287" spans="1:55" x14ac:dyDescent="0.25">
      <c r="A287" s="130" t="s">
        <v>2519</v>
      </c>
      <c r="B287" s="130">
        <v>0</v>
      </c>
      <c r="C287" s="130">
        <v>0</v>
      </c>
      <c r="D287" s="130">
        <v>2102528</v>
      </c>
      <c r="E287" s="130">
        <v>1802093</v>
      </c>
      <c r="F287" s="130">
        <v>352255</v>
      </c>
      <c r="G287" s="130">
        <v>604180</v>
      </c>
      <c r="H287" s="130">
        <v>-1952139</v>
      </c>
      <c r="I287" s="130">
        <v>9386589</v>
      </c>
      <c r="J287" s="130">
        <v>2208117</v>
      </c>
      <c r="K287" s="130">
        <v>1441163</v>
      </c>
      <c r="L287" s="130">
        <v>-1805911</v>
      </c>
      <c r="M287" s="130">
        <v>-1491320</v>
      </c>
      <c r="N287" s="130">
        <v>-1211850</v>
      </c>
      <c r="O287" s="130">
        <v>-1301314</v>
      </c>
      <c r="P287" s="130">
        <v>-21587856</v>
      </c>
      <c r="Q287" s="130">
        <v>-21505080</v>
      </c>
      <c r="R287" s="130">
        <v>-23391268</v>
      </c>
      <c r="S287" s="130">
        <v>-24527072</v>
      </c>
      <c r="T287" s="130">
        <v>17443896</v>
      </c>
      <c r="U287" s="130">
        <v>-4201583</v>
      </c>
      <c r="V287" s="130">
        <v>-3232375</v>
      </c>
      <c r="W287" s="130">
        <v>-4313027</v>
      </c>
      <c r="X287" s="130">
        <v>-7550203.7199999997</v>
      </c>
      <c r="Y287" s="130">
        <v>-9756513</v>
      </c>
      <c r="Z287" s="130">
        <v>-6737141</v>
      </c>
      <c r="AA287" s="130">
        <v>-4541919</v>
      </c>
      <c r="AB287" s="130">
        <v>-3566618.91</v>
      </c>
      <c r="AC287" s="130">
        <v>-7947174</v>
      </c>
      <c r="AD287" s="130">
        <v>-6637712</v>
      </c>
      <c r="AE287" s="130">
        <v>-5774137</v>
      </c>
      <c r="AF287" s="130">
        <v>5157997.28</v>
      </c>
      <c r="AG287" s="130">
        <v>3971047</v>
      </c>
      <c r="AH287" s="130">
        <v>4940572</v>
      </c>
      <c r="AI287" s="130">
        <v>593885</v>
      </c>
      <c r="AJ287" s="130">
        <v>8248147.4299999997</v>
      </c>
      <c r="AK287" s="130">
        <v>5482446</v>
      </c>
      <c r="AL287" s="130">
        <v>5539297</v>
      </c>
      <c r="AM287" s="130">
        <v>-324633</v>
      </c>
      <c r="AN287" s="130">
        <v>5838799.2199999997</v>
      </c>
      <c r="AO287" s="130">
        <v>5599515</v>
      </c>
      <c r="AP287" s="130">
        <v>2873788</v>
      </c>
      <c r="AQ287" s="130">
        <v>11568</v>
      </c>
      <c r="AR287" s="130">
        <v>3096225.97</v>
      </c>
      <c r="AS287" s="130">
        <v>2051009</v>
      </c>
      <c r="AT287" s="130">
        <v>97216</v>
      </c>
      <c r="AU287" s="130">
        <v>-302059</v>
      </c>
      <c r="AV287" s="130">
        <v>-4891872.3</v>
      </c>
      <c r="AW287" s="130">
        <v>-3021017</v>
      </c>
      <c r="AX287" s="130">
        <v>-4503150</v>
      </c>
      <c r="AY287" s="130">
        <v>0</v>
      </c>
      <c r="AZ287" s="130">
        <v>0</v>
      </c>
      <c r="BA287" s="130">
        <v>0</v>
      </c>
      <c r="BB287" s="130">
        <v>0</v>
      </c>
      <c r="BC287" s="130">
        <v>0</v>
      </c>
    </row>
    <row r="288" spans="1:55" x14ac:dyDescent="0.25">
      <c r="A288" s="130" t="s">
        <v>2520</v>
      </c>
      <c r="B288" s="130">
        <v>0</v>
      </c>
      <c r="C288" s="130">
        <v>8000</v>
      </c>
      <c r="D288" s="130">
        <v>-37000</v>
      </c>
      <c r="E288" s="130">
        <v>-45000</v>
      </c>
      <c r="F288" s="130">
        <v>-44100</v>
      </c>
      <c r="G288" s="130">
        <v>-29500</v>
      </c>
      <c r="H288" s="130">
        <v>2926</v>
      </c>
      <c r="I288" s="130">
        <v>-2800</v>
      </c>
      <c r="J288" s="130">
        <v>-11900</v>
      </c>
      <c r="K288" s="130">
        <v>6400</v>
      </c>
      <c r="L288" s="130">
        <v>-26700</v>
      </c>
      <c r="M288" s="130">
        <v>-39300</v>
      </c>
      <c r="N288" s="130">
        <v>-23600</v>
      </c>
      <c r="O288" s="130">
        <v>17700</v>
      </c>
      <c r="P288" s="130">
        <v>42300</v>
      </c>
      <c r="Q288" s="130">
        <v>13600</v>
      </c>
      <c r="R288" s="130">
        <v>2400</v>
      </c>
      <c r="S288" s="130">
        <v>15300</v>
      </c>
      <c r="T288" s="130">
        <v>16100</v>
      </c>
      <c r="U288" s="130">
        <v>11100</v>
      </c>
      <c r="V288" s="130">
        <v>3600</v>
      </c>
      <c r="W288" s="130">
        <v>-1900</v>
      </c>
      <c r="X288" s="130">
        <v>8200</v>
      </c>
      <c r="Y288" s="130">
        <v>6075</v>
      </c>
      <c r="Z288" s="130">
        <v>-7300</v>
      </c>
      <c r="AA288" s="130">
        <v>-8700</v>
      </c>
      <c r="AB288" s="130">
        <v>52700</v>
      </c>
      <c r="AC288" s="130">
        <v>51000</v>
      </c>
      <c r="AD288" s="130">
        <v>44100</v>
      </c>
      <c r="AE288" s="130">
        <v>0</v>
      </c>
      <c r="AF288" s="130">
        <v>0</v>
      </c>
      <c r="AG288" s="130">
        <v>0</v>
      </c>
      <c r="AH288" s="130">
        <v>0</v>
      </c>
      <c r="AI288" s="130">
        <v>0</v>
      </c>
      <c r="AJ288" s="130">
        <v>0</v>
      </c>
      <c r="AK288" s="130">
        <v>0</v>
      </c>
      <c r="AL288" s="130">
        <v>0</v>
      </c>
      <c r="AM288" s="130">
        <v>0</v>
      </c>
      <c r="AN288" s="130">
        <v>0</v>
      </c>
      <c r="AO288" s="130">
        <v>0</v>
      </c>
      <c r="AP288" s="130">
        <v>0</v>
      </c>
      <c r="AQ288" s="130">
        <v>0</v>
      </c>
      <c r="AR288" s="130">
        <v>0</v>
      </c>
      <c r="AS288" s="130">
        <v>0</v>
      </c>
      <c r="AT288" s="130">
        <v>0</v>
      </c>
      <c r="AU288" s="130">
        <v>0</v>
      </c>
      <c r="AV288" s="130">
        <v>-109060</v>
      </c>
      <c r="AW288" s="130">
        <v>-109060</v>
      </c>
      <c r="AX288" s="130">
        <v>-109460</v>
      </c>
      <c r="AY288" s="130">
        <v>0</v>
      </c>
      <c r="AZ288" s="130">
        <v>0</v>
      </c>
      <c r="BA288" s="130">
        <v>0</v>
      </c>
      <c r="BB288" s="130">
        <v>0</v>
      </c>
      <c r="BC288" s="130">
        <v>0</v>
      </c>
    </row>
    <row r="289" spans="1:55" x14ac:dyDescent="0.25">
      <c r="A289" s="130" t="s">
        <v>3299</v>
      </c>
      <c r="B289" s="130">
        <v>0</v>
      </c>
      <c r="C289" s="130">
        <v>0</v>
      </c>
      <c r="D289" s="130">
        <v>0</v>
      </c>
      <c r="E289" s="130">
        <v>0</v>
      </c>
      <c r="F289" s="130">
        <v>0</v>
      </c>
      <c r="G289" s="130">
        <v>0</v>
      </c>
      <c r="H289" s="130">
        <v>0</v>
      </c>
      <c r="I289" s="130">
        <v>-2800</v>
      </c>
      <c r="J289" s="130">
        <v>-11900</v>
      </c>
      <c r="K289" s="130">
        <v>6400</v>
      </c>
      <c r="L289" s="130">
        <v>-26700</v>
      </c>
      <c r="M289" s="130">
        <v>-39300</v>
      </c>
      <c r="N289" s="130">
        <v>-23600</v>
      </c>
      <c r="O289" s="130">
        <v>17700</v>
      </c>
      <c r="P289" s="130">
        <v>42300</v>
      </c>
      <c r="Q289" s="130">
        <v>13600</v>
      </c>
      <c r="R289" s="130">
        <v>2400</v>
      </c>
      <c r="S289" s="130">
        <v>15300</v>
      </c>
      <c r="T289" s="130">
        <v>16100</v>
      </c>
      <c r="U289" s="130">
        <v>11100</v>
      </c>
      <c r="V289" s="130">
        <v>3600</v>
      </c>
      <c r="W289" s="130">
        <v>-1900</v>
      </c>
      <c r="X289" s="130">
        <v>8200</v>
      </c>
      <c r="Y289" s="130">
        <v>5500</v>
      </c>
      <c r="Z289" s="130">
        <v>-7300</v>
      </c>
      <c r="AA289" s="130">
        <v>-8700</v>
      </c>
      <c r="AB289" s="130">
        <v>52700</v>
      </c>
      <c r="AC289" s="130">
        <v>51000</v>
      </c>
      <c r="AD289" s="130">
        <v>44100</v>
      </c>
      <c r="AE289" s="130">
        <v>0</v>
      </c>
      <c r="AF289" s="130">
        <v>0</v>
      </c>
      <c r="AG289" s="130">
        <v>0</v>
      </c>
      <c r="AH289" s="130">
        <v>0</v>
      </c>
      <c r="AI289" s="130">
        <v>0</v>
      </c>
      <c r="AJ289" s="130">
        <v>0</v>
      </c>
      <c r="AK289" s="130">
        <v>0</v>
      </c>
      <c r="AL289" s="130">
        <v>0</v>
      </c>
      <c r="AM289" s="130">
        <v>0</v>
      </c>
      <c r="AN289" s="130">
        <v>0</v>
      </c>
      <c r="AO289" s="130">
        <v>0</v>
      </c>
      <c r="AP289" s="130">
        <v>0</v>
      </c>
      <c r="AQ289" s="130">
        <v>0</v>
      </c>
      <c r="AR289" s="130">
        <v>0</v>
      </c>
      <c r="AS289" s="130">
        <v>0</v>
      </c>
      <c r="AT289" s="130">
        <v>0</v>
      </c>
      <c r="AU289" s="130">
        <v>0</v>
      </c>
      <c r="AV289" s="130">
        <v>-109060</v>
      </c>
      <c r="AW289" s="130">
        <v>-109060</v>
      </c>
      <c r="AX289" s="130">
        <v>-109060</v>
      </c>
      <c r="AY289" s="130">
        <v>0</v>
      </c>
      <c r="AZ289" s="130">
        <v>0</v>
      </c>
      <c r="BA289" s="130">
        <v>0</v>
      </c>
      <c r="BB289" s="130">
        <v>0</v>
      </c>
      <c r="BC289" s="130">
        <v>0</v>
      </c>
    </row>
    <row r="290" spans="1:55" x14ac:dyDescent="0.25">
      <c r="A290" s="130" t="s">
        <v>2521</v>
      </c>
      <c r="B290" s="130">
        <v>0</v>
      </c>
      <c r="C290" s="130">
        <v>0</v>
      </c>
      <c r="D290" s="130">
        <v>-37000</v>
      </c>
      <c r="E290" s="130">
        <v>-45000</v>
      </c>
      <c r="F290" s="130">
        <v>-44100</v>
      </c>
      <c r="G290" s="130">
        <v>-29500</v>
      </c>
      <c r="H290" s="130">
        <v>2926</v>
      </c>
      <c r="I290" s="130">
        <v>0</v>
      </c>
      <c r="J290" s="130">
        <v>0</v>
      </c>
      <c r="K290" s="130">
        <v>0</v>
      </c>
      <c r="L290" s="130">
        <v>0</v>
      </c>
      <c r="M290" s="130">
        <v>0</v>
      </c>
      <c r="N290" s="130">
        <v>0</v>
      </c>
      <c r="O290" s="130">
        <v>0</v>
      </c>
      <c r="P290" s="130">
        <v>0</v>
      </c>
      <c r="Q290" s="130">
        <v>0</v>
      </c>
      <c r="R290" s="130">
        <v>0</v>
      </c>
      <c r="S290" s="130">
        <v>0</v>
      </c>
      <c r="T290" s="130">
        <v>0</v>
      </c>
      <c r="U290" s="130">
        <v>0</v>
      </c>
      <c r="V290" s="130">
        <v>0</v>
      </c>
      <c r="W290" s="130">
        <v>0</v>
      </c>
      <c r="X290" s="130">
        <v>0</v>
      </c>
      <c r="Y290" s="130">
        <v>575</v>
      </c>
      <c r="Z290" s="130">
        <v>0</v>
      </c>
      <c r="AA290" s="130">
        <v>0</v>
      </c>
      <c r="AB290" s="130">
        <v>0</v>
      </c>
      <c r="AC290" s="130">
        <v>0</v>
      </c>
      <c r="AD290" s="130">
        <v>0</v>
      </c>
      <c r="AE290" s="130">
        <v>0</v>
      </c>
      <c r="AF290" s="130">
        <v>0</v>
      </c>
      <c r="AG290" s="130">
        <v>0</v>
      </c>
      <c r="AH290" s="130">
        <v>0</v>
      </c>
      <c r="AI290" s="130">
        <v>0</v>
      </c>
      <c r="AJ290" s="130">
        <v>0</v>
      </c>
      <c r="AK290" s="130">
        <v>0</v>
      </c>
      <c r="AL290" s="130">
        <v>0</v>
      </c>
      <c r="AM290" s="130">
        <v>0</v>
      </c>
      <c r="AN290" s="130">
        <v>0</v>
      </c>
      <c r="AO290" s="130">
        <v>0</v>
      </c>
      <c r="AP290" s="130">
        <v>0</v>
      </c>
      <c r="AQ290" s="130">
        <v>0</v>
      </c>
      <c r="AR290" s="130">
        <v>0</v>
      </c>
      <c r="AS290" s="130">
        <v>0</v>
      </c>
      <c r="AT290" s="130">
        <v>0</v>
      </c>
      <c r="AU290" s="130">
        <v>0</v>
      </c>
      <c r="AV290" s="130">
        <v>0</v>
      </c>
      <c r="AW290" s="130">
        <v>0</v>
      </c>
      <c r="AX290" s="130">
        <v>-400</v>
      </c>
      <c r="AY290" s="130">
        <v>0</v>
      </c>
      <c r="AZ290" s="130">
        <v>0</v>
      </c>
      <c r="BA290" s="130">
        <v>0</v>
      </c>
      <c r="BB290" s="130">
        <v>0</v>
      </c>
      <c r="BC290" s="130">
        <v>0</v>
      </c>
    </row>
    <row r="291" spans="1:55" x14ac:dyDescent="0.25">
      <c r="A291" s="130" t="s">
        <v>2522</v>
      </c>
      <c r="B291" s="130">
        <v>12223300</v>
      </c>
      <c r="C291" s="130">
        <v>6067000</v>
      </c>
      <c r="D291" s="130">
        <v>4296</v>
      </c>
      <c r="E291" s="130">
        <v>4259</v>
      </c>
      <c r="F291" s="130">
        <v>4140</v>
      </c>
      <c r="G291" s="130">
        <v>0</v>
      </c>
      <c r="H291" s="130">
        <v>0</v>
      </c>
      <c r="I291" s="130">
        <v>0</v>
      </c>
      <c r="J291" s="130">
        <v>0</v>
      </c>
      <c r="K291" s="130">
        <v>0</v>
      </c>
      <c r="L291" s="130">
        <v>49819</v>
      </c>
      <c r="M291" s="130">
        <v>50451</v>
      </c>
      <c r="N291" s="130">
        <v>35719</v>
      </c>
      <c r="O291" s="130">
        <v>43676</v>
      </c>
      <c r="P291" s="130">
        <v>14885593</v>
      </c>
      <c r="Q291" s="130">
        <v>14694977</v>
      </c>
      <c r="R291" s="130">
        <v>14269054</v>
      </c>
      <c r="S291" s="130">
        <v>14269054</v>
      </c>
      <c r="T291" s="130">
        <v>14883</v>
      </c>
      <c r="U291" s="130">
        <v>14469</v>
      </c>
      <c r="V291" s="130">
        <v>5252</v>
      </c>
      <c r="W291" s="130">
        <v>0</v>
      </c>
      <c r="X291" s="130">
        <v>0</v>
      </c>
      <c r="Y291" s="130">
        <v>0</v>
      </c>
      <c r="Z291" s="130">
        <v>0</v>
      </c>
      <c r="AA291" s="130">
        <v>0</v>
      </c>
      <c r="AB291" s="130">
        <v>0</v>
      </c>
      <c r="AC291" s="130">
        <v>0</v>
      </c>
      <c r="AD291" s="130">
        <v>0</v>
      </c>
      <c r="AE291" s="130">
        <v>0</v>
      </c>
      <c r="AF291" s="130">
        <v>1105120</v>
      </c>
      <c r="AG291" s="130">
        <v>0</v>
      </c>
      <c r="AH291" s="130">
        <v>0</v>
      </c>
      <c r="AI291" s="130">
        <v>0</v>
      </c>
      <c r="AJ291" s="130">
        <v>0</v>
      </c>
      <c r="AK291" s="130">
        <v>0</v>
      </c>
      <c r="AL291" s="130">
        <v>0</v>
      </c>
      <c r="AM291" s="130">
        <v>0</v>
      </c>
      <c r="AN291" s="130">
        <v>0</v>
      </c>
      <c r="AO291" s="130">
        <v>0</v>
      </c>
      <c r="AP291" s="130">
        <v>0</v>
      </c>
      <c r="AQ291" s="130">
        <v>0</v>
      </c>
      <c r="AR291" s="130">
        <v>22989777.010000002</v>
      </c>
      <c r="AS291" s="130">
        <v>0</v>
      </c>
      <c r="AT291" s="130">
        <v>0</v>
      </c>
      <c r="AU291" s="130">
        <v>0</v>
      </c>
      <c r="AV291" s="130">
        <v>0</v>
      </c>
      <c r="AW291" s="130">
        <v>0</v>
      </c>
      <c r="AX291" s="130">
        <v>0</v>
      </c>
      <c r="AY291" s="130">
        <v>0</v>
      </c>
      <c r="AZ291" s="130">
        <v>1511498</v>
      </c>
      <c r="BA291" s="130">
        <v>3095368</v>
      </c>
      <c r="BB291" s="130">
        <v>0</v>
      </c>
      <c r="BC291" s="130">
        <v>0</v>
      </c>
    </row>
    <row r="292" spans="1:55" x14ac:dyDescent="0.25">
      <c r="A292" s="130" t="s">
        <v>2525</v>
      </c>
      <c r="B292" s="130">
        <v>12223300</v>
      </c>
      <c r="C292" s="130">
        <v>6067000</v>
      </c>
      <c r="D292" s="130">
        <v>4296</v>
      </c>
      <c r="E292" s="130">
        <v>4259</v>
      </c>
      <c r="F292" s="130">
        <v>4140</v>
      </c>
      <c r="G292" s="130">
        <v>0</v>
      </c>
      <c r="H292" s="130">
        <v>0</v>
      </c>
      <c r="I292" s="130">
        <v>0</v>
      </c>
      <c r="J292" s="130">
        <v>0</v>
      </c>
      <c r="K292" s="130">
        <v>0</v>
      </c>
      <c r="L292" s="130">
        <v>49819</v>
      </c>
      <c r="M292" s="130">
        <v>50451</v>
      </c>
      <c r="N292" s="130">
        <v>35719</v>
      </c>
      <c r="O292" s="130">
        <v>43676</v>
      </c>
      <c r="P292" s="130">
        <v>14885593</v>
      </c>
      <c r="Q292" s="130">
        <v>14694977</v>
      </c>
      <c r="R292" s="130">
        <v>14269054</v>
      </c>
      <c r="S292" s="130">
        <v>14269054</v>
      </c>
      <c r="T292" s="130">
        <v>14883</v>
      </c>
      <c r="U292" s="130">
        <v>14469</v>
      </c>
      <c r="V292" s="130">
        <v>5252</v>
      </c>
      <c r="W292" s="130">
        <v>0</v>
      </c>
      <c r="X292" s="130">
        <v>0</v>
      </c>
      <c r="Y292" s="130">
        <v>0</v>
      </c>
      <c r="Z292" s="130">
        <v>0</v>
      </c>
      <c r="AA292" s="130">
        <v>0</v>
      </c>
      <c r="AB292" s="130">
        <v>0</v>
      </c>
      <c r="AC292" s="130">
        <v>0</v>
      </c>
      <c r="AD292" s="130">
        <v>0</v>
      </c>
      <c r="AE292" s="130">
        <v>0</v>
      </c>
      <c r="AF292" s="130">
        <v>1105120</v>
      </c>
      <c r="AG292" s="130">
        <v>0</v>
      </c>
      <c r="AH292" s="130">
        <v>0</v>
      </c>
      <c r="AI292" s="130">
        <v>0</v>
      </c>
      <c r="AJ292" s="130">
        <v>0</v>
      </c>
      <c r="AK292" s="130">
        <v>0</v>
      </c>
      <c r="AL292" s="130">
        <v>0</v>
      </c>
      <c r="AM292" s="130">
        <v>0</v>
      </c>
      <c r="AN292" s="130">
        <v>0</v>
      </c>
      <c r="AO292" s="130">
        <v>0</v>
      </c>
      <c r="AP292" s="130">
        <v>0</v>
      </c>
      <c r="AQ292" s="130">
        <v>0</v>
      </c>
      <c r="AR292" s="130">
        <v>22989777.010000002</v>
      </c>
      <c r="AS292" s="130">
        <v>0</v>
      </c>
      <c r="AT292" s="130">
        <v>0</v>
      </c>
      <c r="AU292" s="130">
        <v>0</v>
      </c>
      <c r="AV292" s="130">
        <v>0</v>
      </c>
      <c r="AW292" s="130">
        <v>0</v>
      </c>
      <c r="AX292" s="130">
        <v>0</v>
      </c>
      <c r="AY292" s="130">
        <v>0</v>
      </c>
      <c r="AZ292" s="130">
        <v>1511498</v>
      </c>
      <c r="BA292" s="130">
        <v>3095368</v>
      </c>
      <c r="BB292" s="130">
        <v>0</v>
      </c>
      <c r="BC292" s="130">
        <v>0</v>
      </c>
    </row>
    <row r="293" spans="1:55" x14ac:dyDescent="0.25">
      <c r="A293" s="130" t="s">
        <v>2526</v>
      </c>
      <c r="B293" s="130">
        <v>12223300</v>
      </c>
      <c r="C293" s="130">
        <v>6067000</v>
      </c>
      <c r="D293" s="130">
        <v>4296</v>
      </c>
      <c r="E293" s="130">
        <v>4259</v>
      </c>
      <c r="F293" s="130">
        <v>4140</v>
      </c>
      <c r="G293" s="130">
        <v>0</v>
      </c>
      <c r="H293" s="130">
        <v>0</v>
      </c>
      <c r="I293" s="130">
        <v>0</v>
      </c>
      <c r="J293" s="130">
        <v>0</v>
      </c>
      <c r="K293" s="130">
        <v>0</v>
      </c>
      <c r="L293" s="130">
        <v>49819</v>
      </c>
      <c r="M293" s="130">
        <v>50451</v>
      </c>
      <c r="N293" s="130">
        <v>35719</v>
      </c>
      <c r="O293" s="130">
        <v>43676</v>
      </c>
      <c r="P293" s="130">
        <v>14885593</v>
      </c>
      <c r="Q293" s="130">
        <v>14694977</v>
      </c>
      <c r="R293" s="130">
        <v>14269054</v>
      </c>
      <c r="S293" s="130">
        <v>14269054</v>
      </c>
      <c r="T293" s="130">
        <v>14883</v>
      </c>
      <c r="U293" s="130">
        <v>14469</v>
      </c>
      <c r="V293" s="130">
        <v>5252</v>
      </c>
      <c r="W293" s="130">
        <v>0</v>
      </c>
      <c r="X293" s="130">
        <v>0</v>
      </c>
      <c r="Y293" s="130">
        <v>0</v>
      </c>
      <c r="Z293" s="130">
        <v>0</v>
      </c>
      <c r="AA293" s="130">
        <v>0</v>
      </c>
      <c r="AB293" s="130">
        <v>0</v>
      </c>
      <c r="AC293" s="130">
        <v>0</v>
      </c>
      <c r="AD293" s="130">
        <v>0</v>
      </c>
      <c r="AE293" s="130">
        <v>0</v>
      </c>
      <c r="AF293" s="130">
        <v>1105120</v>
      </c>
      <c r="AG293" s="130">
        <v>0</v>
      </c>
      <c r="AH293" s="130">
        <v>0</v>
      </c>
      <c r="AI293" s="130">
        <v>0</v>
      </c>
      <c r="AJ293" s="130">
        <v>0</v>
      </c>
      <c r="AK293" s="130">
        <v>0</v>
      </c>
      <c r="AL293" s="130">
        <v>0</v>
      </c>
      <c r="AM293" s="130">
        <v>0</v>
      </c>
      <c r="AN293" s="130">
        <v>0</v>
      </c>
      <c r="AO293" s="130">
        <v>0</v>
      </c>
      <c r="AP293" s="130">
        <v>0</v>
      </c>
      <c r="AQ293" s="130">
        <v>0</v>
      </c>
      <c r="AR293" s="130">
        <v>22989777.010000002</v>
      </c>
      <c r="AS293" s="130">
        <v>0</v>
      </c>
      <c r="AT293" s="130">
        <v>0</v>
      </c>
      <c r="AU293" s="130">
        <v>0</v>
      </c>
      <c r="AV293" s="130">
        <v>0</v>
      </c>
      <c r="AW293" s="130">
        <v>0</v>
      </c>
      <c r="AX293" s="130">
        <v>0</v>
      </c>
      <c r="AY293" s="130">
        <v>0</v>
      </c>
      <c r="AZ293" s="130">
        <v>1511498</v>
      </c>
      <c r="BA293" s="130">
        <v>3087056</v>
      </c>
      <c r="BB293" s="130">
        <v>0</v>
      </c>
      <c r="BC293" s="130">
        <v>0</v>
      </c>
    </row>
    <row r="294" spans="1:55" x14ac:dyDescent="0.25">
      <c r="A294" s="130" t="s">
        <v>2527</v>
      </c>
      <c r="B294" s="130">
        <v>0</v>
      </c>
      <c r="C294" s="130">
        <v>0</v>
      </c>
      <c r="D294" s="130">
        <v>0</v>
      </c>
      <c r="E294" s="130">
        <v>0</v>
      </c>
      <c r="F294" s="130">
        <v>0</v>
      </c>
      <c r="G294" s="130">
        <v>0</v>
      </c>
      <c r="H294" s="130">
        <v>0</v>
      </c>
      <c r="I294" s="130">
        <v>0</v>
      </c>
      <c r="J294" s="130">
        <v>0</v>
      </c>
      <c r="K294" s="130">
        <v>0</v>
      </c>
      <c r="L294" s="130">
        <v>0</v>
      </c>
      <c r="M294" s="130">
        <v>0</v>
      </c>
      <c r="N294" s="130">
        <v>0</v>
      </c>
      <c r="O294" s="130">
        <v>0</v>
      </c>
      <c r="P294" s="130">
        <v>0</v>
      </c>
      <c r="Q294" s="130">
        <v>0</v>
      </c>
      <c r="R294" s="130">
        <v>0</v>
      </c>
      <c r="S294" s="130">
        <v>0</v>
      </c>
      <c r="T294" s="130">
        <v>0</v>
      </c>
      <c r="U294" s="130">
        <v>0</v>
      </c>
      <c r="V294" s="130">
        <v>0</v>
      </c>
      <c r="W294" s="130">
        <v>0</v>
      </c>
      <c r="X294" s="130">
        <v>0</v>
      </c>
      <c r="Y294" s="130">
        <v>0</v>
      </c>
      <c r="Z294" s="130">
        <v>0</v>
      </c>
      <c r="AA294" s="130">
        <v>0</v>
      </c>
      <c r="AB294" s="130">
        <v>0</v>
      </c>
      <c r="AC294" s="130">
        <v>0</v>
      </c>
      <c r="AD294" s="130">
        <v>0</v>
      </c>
      <c r="AE294" s="130">
        <v>0</v>
      </c>
      <c r="AF294" s="130">
        <v>0</v>
      </c>
      <c r="AG294" s="130">
        <v>0</v>
      </c>
      <c r="AH294" s="130">
        <v>0</v>
      </c>
      <c r="AI294" s="130">
        <v>0</v>
      </c>
      <c r="AJ294" s="130">
        <v>0</v>
      </c>
      <c r="AK294" s="130">
        <v>0</v>
      </c>
      <c r="AL294" s="130">
        <v>0</v>
      </c>
      <c r="AM294" s="130">
        <v>0</v>
      </c>
      <c r="AN294" s="130">
        <v>0</v>
      </c>
      <c r="AO294" s="130">
        <v>0</v>
      </c>
      <c r="AP294" s="130">
        <v>0</v>
      </c>
      <c r="AQ294" s="130">
        <v>0</v>
      </c>
      <c r="AR294" s="130">
        <v>0</v>
      </c>
      <c r="AS294" s="130">
        <v>0</v>
      </c>
      <c r="AT294" s="130">
        <v>0</v>
      </c>
      <c r="AU294" s="130">
        <v>0</v>
      </c>
      <c r="AV294" s="130">
        <v>0</v>
      </c>
      <c r="AW294" s="130">
        <v>0</v>
      </c>
      <c r="AX294" s="130">
        <v>0</v>
      </c>
      <c r="AY294" s="130">
        <v>0</v>
      </c>
      <c r="AZ294" s="130">
        <v>0</v>
      </c>
      <c r="BA294" s="130">
        <v>8312</v>
      </c>
      <c r="BB294" s="130">
        <v>0</v>
      </c>
      <c r="BC294" s="130">
        <v>0</v>
      </c>
    </row>
    <row r="295" spans="1:55" x14ac:dyDescent="0.25">
      <c r="A295" s="130" t="s">
        <v>2529</v>
      </c>
      <c r="B295" s="130">
        <v>-6525553</v>
      </c>
      <c r="C295" s="130">
        <v>-5969227</v>
      </c>
      <c r="D295" s="130">
        <v>-69101</v>
      </c>
      <c r="E295" s="130">
        <v>-53383</v>
      </c>
      <c r="F295" s="130">
        <v>-36084</v>
      </c>
      <c r="G295" s="130">
        <v>-21480</v>
      </c>
      <c r="H295" s="130">
        <v>-115651</v>
      </c>
      <c r="I295" s="130">
        <v>-88763</v>
      </c>
      <c r="J295" s="130">
        <v>-68994</v>
      </c>
      <c r="K295" s="130">
        <v>-34764</v>
      </c>
      <c r="L295" s="130">
        <v>-865245</v>
      </c>
      <c r="M295" s="130">
        <v>-823119</v>
      </c>
      <c r="N295" s="130">
        <v>-241139</v>
      </c>
      <c r="O295" s="130">
        <v>-121326</v>
      </c>
      <c r="P295" s="130">
        <v>-781114</v>
      </c>
      <c r="Q295" s="130">
        <v>-648188</v>
      </c>
      <c r="R295" s="130">
        <v>-308274</v>
      </c>
      <c r="S295" s="130">
        <v>-176419</v>
      </c>
      <c r="T295" s="130">
        <v>-1567209</v>
      </c>
      <c r="U295" s="130">
        <v>-1419977</v>
      </c>
      <c r="V295" s="130">
        <v>-344611</v>
      </c>
      <c r="W295" s="130">
        <v>-174719</v>
      </c>
      <c r="X295" s="130">
        <v>-877825.67</v>
      </c>
      <c r="Y295" s="130">
        <v>-726003</v>
      </c>
      <c r="Z295" s="130">
        <v>-429167</v>
      </c>
      <c r="AA295" s="130">
        <v>-191042</v>
      </c>
      <c r="AB295" s="130">
        <v>-610076.46</v>
      </c>
      <c r="AC295" s="130">
        <v>-650500</v>
      </c>
      <c r="AD295" s="130">
        <v>-388250</v>
      </c>
      <c r="AE295" s="130">
        <v>-262250</v>
      </c>
      <c r="AF295" s="130">
        <v>0</v>
      </c>
      <c r="AG295" s="130">
        <v>-317000</v>
      </c>
      <c r="AH295" s="130">
        <v>-170250</v>
      </c>
      <c r="AI295" s="130">
        <v>-159750</v>
      </c>
      <c r="AJ295" s="130">
        <v>-13439584.59</v>
      </c>
      <c r="AK295" s="130">
        <v>-13459585</v>
      </c>
      <c r="AL295" s="130">
        <v>-13323334</v>
      </c>
      <c r="AM295" s="130">
        <v>-546759</v>
      </c>
      <c r="AN295" s="130">
        <v>-7964450.9500000002</v>
      </c>
      <c r="AO295" s="130">
        <v>-7939701</v>
      </c>
      <c r="AP295" s="130">
        <v>-231288</v>
      </c>
      <c r="AQ295" s="130">
        <v>-160375</v>
      </c>
      <c r="AR295" s="130">
        <v>0</v>
      </c>
      <c r="AS295" s="130">
        <v>-150206</v>
      </c>
      <c r="AT295" s="130">
        <v>-91039</v>
      </c>
      <c r="AU295" s="130">
        <v>-60379</v>
      </c>
      <c r="AV295" s="130">
        <v>-188875.48</v>
      </c>
      <c r="AW295" s="130">
        <v>-158606</v>
      </c>
      <c r="AX295" s="130">
        <v>-103044</v>
      </c>
      <c r="AY295" s="130">
        <v>-3069586</v>
      </c>
      <c r="AZ295" s="130">
        <v>-77414</v>
      </c>
      <c r="BA295" s="130">
        <v>0</v>
      </c>
      <c r="BB295" s="130">
        <v>-382009</v>
      </c>
      <c r="BC295" s="130">
        <v>-1062971</v>
      </c>
    </row>
    <row r="296" spans="1:55" x14ac:dyDescent="0.25">
      <c r="A296" s="130" t="s">
        <v>2530</v>
      </c>
      <c r="B296" s="130">
        <v>-6480811</v>
      </c>
      <c r="C296" s="130">
        <v>-5952905</v>
      </c>
      <c r="D296" s="130">
        <v>0</v>
      </c>
      <c r="E296" s="130">
        <v>0</v>
      </c>
      <c r="F296" s="130">
        <v>0</v>
      </c>
      <c r="G296" s="130">
        <v>0</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row>
    <row r="297" spans="1:55" x14ac:dyDescent="0.25">
      <c r="A297" s="130" t="s">
        <v>2531</v>
      </c>
      <c r="B297" s="130">
        <v>-6473511</v>
      </c>
      <c r="C297" s="130">
        <v>-5952905</v>
      </c>
      <c r="D297" s="130">
        <v>0</v>
      </c>
      <c r="E297" s="130">
        <v>0</v>
      </c>
      <c r="F297" s="130">
        <v>0</v>
      </c>
      <c r="G297" s="130">
        <v>0</v>
      </c>
      <c r="H297" s="130">
        <v>0</v>
      </c>
      <c r="I297" s="130">
        <v>0</v>
      </c>
      <c r="J297" s="130">
        <v>0</v>
      </c>
      <c r="K297" s="130">
        <v>0</v>
      </c>
      <c r="L297" s="130">
        <v>0</v>
      </c>
      <c r="M297" s="130">
        <v>0</v>
      </c>
      <c r="N297" s="130">
        <v>0</v>
      </c>
      <c r="O297" s="130">
        <v>0</v>
      </c>
      <c r="P297" s="130">
        <v>0</v>
      </c>
      <c r="Q297" s="130">
        <v>0</v>
      </c>
      <c r="R297" s="130">
        <v>0</v>
      </c>
      <c r="S297" s="130">
        <v>0</v>
      </c>
      <c r="T297" s="130">
        <v>0</v>
      </c>
      <c r="U297" s="130">
        <v>0</v>
      </c>
      <c r="V297" s="130">
        <v>0</v>
      </c>
      <c r="W297" s="130">
        <v>0</v>
      </c>
      <c r="X297" s="130">
        <v>0</v>
      </c>
      <c r="Y297" s="130">
        <v>0</v>
      </c>
      <c r="Z297" s="130">
        <v>0</v>
      </c>
      <c r="AA297" s="130">
        <v>0</v>
      </c>
      <c r="AB297" s="130">
        <v>0</v>
      </c>
      <c r="AC297" s="130">
        <v>0</v>
      </c>
      <c r="AD297" s="130">
        <v>0</v>
      </c>
      <c r="AE297" s="130">
        <v>0</v>
      </c>
      <c r="AF297" s="130">
        <v>0</v>
      </c>
      <c r="AG297" s="130">
        <v>0</v>
      </c>
      <c r="AH297" s="130">
        <v>0</v>
      </c>
      <c r="AI297" s="130">
        <v>0</v>
      </c>
      <c r="AJ297" s="130">
        <v>0</v>
      </c>
      <c r="AK297" s="130">
        <v>0</v>
      </c>
      <c r="AL297" s="130">
        <v>0</v>
      </c>
      <c r="AM297" s="130">
        <v>0</v>
      </c>
      <c r="AN297" s="130">
        <v>0</v>
      </c>
      <c r="AO297" s="130">
        <v>0</v>
      </c>
      <c r="AP297" s="130">
        <v>0</v>
      </c>
      <c r="AQ297" s="130">
        <v>0</v>
      </c>
      <c r="AR297" s="130">
        <v>0</v>
      </c>
      <c r="AS297" s="130">
        <v>0</v>
      </c>
      <c r="AT297" s="130">
        <v>0</v>
      </c>
      <c r="AU297" s="130">
        <v>0</v>
      </c>
      <c r="AV297" s="130">
        <v>0</v>
      </c>
      <c r="AW297" s="130">
        <v>0</v>
      </c>
      <c r="AX297" s="130">
        <v>0</v>
      </c>
      <c r="AY297" s="130">
        <v>0</v>
      </c>
      <c r="AZ297" s="130">
        <v>0</v>
      </c>
      <c r="BA297" s="130">
        <v>0</v>
      </c>
      <c r="BB297" s="130">
        <v>0</v>
      </c>
      <c r="BC297" s="130">
        <v>0</v>
      </c>
    </row>
    <row r="298" spans="1:55" x14ac:dyDescent="0.25">
      <c r="A298" s="130" t="s">
        <v>2532</v>
      </c>
      <c r="B298" s="130">
        <v>-44742</v>
      </c>
      <c r="C298" s="130">
        <v>-16322</v>
      </c>
      <c r="D298" s="130">
        <v>-69101</v>
      </c>
      <c r="E298" s="130">
        <v>-53383</v>
      </c>
      <c r="F298" s="130">
        <v>-36084</v>
      </c>
      <c r="G298" s="130">
        <v>-21480</v>
      </c>
      <c r="H298" s="130">
        <v>-115651</v>
      </c>
      <c r="I298" s="130">
        <v>-88763</v>
      </c>
      <c r="J298" s="130">
        <v>-68994</v>
      </c>
      <c r="K298" s="130">
        <v>-34764</v>
      </c>
      <c r="L298" s="130">
        <v>-865245</v>
      </c>
      <c r="M298" s="130">
        <v>-823119</v>
      </c>
      <c r="N298" s="130">
        <v>-241139</v>
      </c>
      <c r="O298" s="130">
        <v>-121326</v>
      </c>
      <c r="P298" s="130">
        <v>-781114</v>
      </c>
      <c r="Q298" s="130">
        <v>-648188</v>
      </c>
      <c r="R298" s="130">
        <v>-308274</v>
      </c>
      <c r="S298" s="130">
        <v>-176419</v>
      </c>
      <c r="T298" s="130">
        <v>-1567209</v>
      </c>
      <c r="U298" s="130">
        <v>-1419977</v>
      </c>
      <c r="V298" s="130">
        <v>-344611</v>
      </c>
      <c r="W298" s="130">
        <v>-174719</v>
      </c>
      <c r="X298" s="130">
        <v>-877825.67</v>
      </c>
      <c r="Y298" s="130">
        <v>-726003</v>
      </c>
      <c r="Z298" s="130">
        <v>-429167</v>
      </c>
      <c r="AA298" s="130">
        <v>-191042</v>
      </c>
      <c r="AB298" s="130">
        <v>-610076.46</v>
      </c>
      <c r="AC298" s="130">
        <v>-650500</v>
      </c>
      <c r="AD298" s="130">
        <v>-388250</v>
      </c>
      <c r="AE298" s="130">
        <v>-262250</v>
      </c>
      <c r="AF298" s="130">
        <v>0</v>
      </c>
      <c r="AG298" s="130">
        <v>-317000</v>
      </c>
      <c r="AH298" s="130">
        <v>-170250</v>
      </c>
      <c r="AI298" s="130">
        <v>-159750</v>
      </c>
      <c r="AJ298" s="130">
        <v>-13439584.59</v>
      </c>
      <c r="AK298" s="130">
        <v>-13459585</v>
      </c>
      <c r="AL298" s="130">
        <v>-13323334</v>
      </c>
      <c r="AM298" s="130">
        <v>-546759</v>
      </c>
      <c r="AN298" s="130">
        <v>-7964450.9500000002</v>
      </c>
      <c r="AO298" s="130">
        <v>-7939701</v>
      </c>
      <c r="AP298" s="130">
        <v>-231288</v>
      </c>
      <c r="AQ298" s="130">
        <v>-160375</v>
      </c>
      <c r="AR298" s="130">
        <v>0</v>
      </c>
      <c r="AS298" s="130">
        <v>-150206</v>
      </c>
      <c r="AT298" s="130">
        <v>-91039</v>
      </c>
      <c r="AU298" s="130">
        <v>-60379</v>
      </c>
      <c r="AV298" s="130">
        <v>-188875.48</v>
      </c>
      <c r="AW298" s="130">
        <v>-158606</v>
      </c>
      <c r="AX298" s="130">
        <v>-103044</v>
      </c>
      <c r="AY298" s="130">
        <v>-3069586</v>
      </c>
      <c r="AZ298" s="130">
        <v>-77414</v>
      </c>
      <c r="BA298" s="130">
        <v>0</v>
      </c>
      <c r="BB298" s="130">
        <v>-382009</v>
      </c>
      <c r="BC298" s="130">
        <v>-1062971</v>
      </c>
    </row>
    <row r="299" spans="1:55" x14ac:dyDescent="0.25">
      <c r="A299" s="130" t="s">
        <v>2533</v>
      </c>
      <c r="B299" s="130">
        <v>-44742</v>
      </c>
      <c r="C299" s="130">
        <v>-16322</v>
      </c>
      <c r="D299" s="130">
        <v>-69101</v>
      </c>
      <c r="E299" s="130">
        <v>-53383</v>
      </c>
      <c r="F299" s="130">
        <v>-36084</v>
      </c>
      <c r="G299" s="130">
        <v>-21480</v>
      </c>
      <c r="H299" s="130">
        <v>-115651</v>
      </c>
      <c r="I299" s="130">
        <v>-88763</v>
      </c>
      <c r="J299" s="130">
        <v>-68994</v>
      </c>
      <c r="K299" s="130">
        <v>-34764</v>
      </c>
      <c r="L299" s="130">
        <v>-865245</v>
      </c>
      <c r="M299" s="130">
        <v>-823119</v>
      </c>
      <c r="N299" s="130">
        <v>-241139</v>
      </c>
      <c r="O299" s="130">
        <v>-121326</v>
      </c>
      <c r="P299" s="130">
        <v>-781114</v>
      </c>
      <c r="Q299" s="130">
        <v>-648188</v>
      </c>
      <c r="R299" s="130">
        <v>-308274</v>
      </c>
      <c r="S299" s="130">
        <v>-176419</v>
      </c>
      <c r="T299" s="130">
        <v>-1567209</v>
      </c>
      <c r="U299" s="130">
        <v>-1419977</v>
      </c>
      <c r="V299" s="130">
        <v>-344611</v>
      </c>
      <c r="W299" s="130">
        <v>-174719</v>
      </c>
      <c r="X299" s="130">
        <v>-877825.67</v>
      </c>
      <c r="Y299" s="130">
        <v>-726003</v>
      </c>
      <c r="Z299" s="130">
        <v>0</v>
      </c>
      <c r="AA299" s="130">
        <v>-191042</v>
      </c>
      <c r="AB299" s="130">
        <v>-610076.46</v>
      </c>
      <c r="AC299" s="130">
        <v>-650500</v>
      </c>
      <c r="AD299" s="130">
        <v>-388250</v>
      </c>
      <c r="AE299" s="130">
        <v>-262250</v>
      </c>
      <c r="AF299" s="130">
        <v>0</v>
      </c>
      <c r="AG299" s="130">
        <v>0</v>
      </c>
      <c r="AH299" s="130">
        <v>0</v>
      </c>
      <c r="AI299" s="130">
        <v>0</v>
      </c>
      <c r="AJ299" s="130">
        <v>-13439584.59</v>
      </c>
      <c r="AK299" s="130">
        <v>0</v>
      </c>
      <c r="AL299" s="130">
        <v>0</v>
      </c>
      <c r="AM299" s="130">
        <v>0</v>
      </c>
      <c r="AN299" s="130">
        <v>-7964450.9500000002</v>
      </c>
      <c r="AO299" s="130">
        <v>0</v>
      </c>
      <c r="AP299" s="130">
        <v>0</v>
      </c>
      <c r="AQ299" s="130">
        <v>0</v>
      </c>
      <c r="AR299" s="130">
        <v>0</v>
      </c>
      <c r="AS299" s="130">
        <v>0</v>
      </c>
      <c r="AT299" s="130">
        <v>0</v>
      </c>
      <c r="AU299" s="130">
        <v>0</v>
      </c>
      <c r="AV299" s="130">
        <v>0</v>
      </c>
      <c r="AW299" s="130">
        <v>0</v>
      </c>
      <c r="AX299" s="130">
        <v>0</v>
      </c>
      <c r="AY299" s="130">
        <v>-2997104</v>
      </c>
      <c r="AZ299" s="130">
        <v>0</v>
      </c>
      <c r="BA299" s="130">
        <v>0</v>
      </c>
      <c r="BB299" s="130">
        <v>-352009</v>
      </c>
      <c r="BC299" s="130">
        <v>-1037477</v>
      </c>
    </row>
    <row r="300" spans="1:55" x14ac:dyDescent="0.25">
      <c r="A300" s="130" t="s">
        <v>2534</v>
      </c>
      <c r="B300" s="130">
        <v>0</v>
      </c>
      <c r="C300" s="130">
        <v>0</v>
      </c>
      <c r="D300" s="130">
        <v>0</v>
      </c>
      <c r="E300" s="130">
        <v>0</v>
      </c>
      <c r="F300" s="130">
        <v>0</v>
      </c>
      <c r="G300" s="130">
        <v>0</v>
      </c>
      <c r="H300" s="130">
        <v>0</v>
      </c>
      <c r="I300" s="130">
        <v>0</v>
      </c>
      <c r="J300" s="130">
        <v>0</v>
      </c>
      <c r="K300" s="130">
        <v>0</v>
      </c>
      <c r="L300" s="130">
        <v>0</v>
      </c>
      <c r="M300" s="130">
        <v>0</v>
      </c>
      <c r="N300" s="130">
        <v>0</v>
      </c>
      <c r="O300" s="130">
        <v>0</v>
      </c>
      <c r="P300" s="130">
        <v>0</v>
      </c>
      <c r="Q300" s="130">
        <v>0</v>
      </c>
      <c r="R300" s="130">
        <v>0</v>
      </c>
      <c r="S300" s="130">
        <v>0</v>
      </c>
      <c r="T300" s="130">
        <v>0</v>
      </c>
      <c r="U300" s="130">
        <v>0</v>
      </c>
      <c r="V300" s="130">
        <v>0</v>
      </c>
      <c r="W300" s="130">
        <v>0</v>
      </c>
      <c r="X300" s="130">
        <v>0</v>
      </c>
      <c r="Y300" s="130">
        <v>0</v>
      </c>
      <c r="Z300" s="130">
        <v>0</v>
      </c>
      <c r="AA300" s="130">
        <v>0</v>
      </c>
      <c r="AB300" s="130">
        <v>0</v>
      </c>
      <c r="AC300" s="130">
        <v>0</v>
      </c>
      <c r="AD300" s="130">
        <v>0</v>
      </c>
      <c r="AE300" s="130">
        <v>0</v>
      </c>
      <c r="AF300" s="130">
        <v>0</v>
      </c>
      <c r="AG300" s="130">
        <v>0</v>
      </c>
      <c r="AH300" s="130">
        <v>0</v>
      </c>
      <c r="AI300" s="130">
        <v>0</v>
      </c>
      <c r="AJ300" s="130">
        <v>0</v>
      </c>
      <c r="AK300" s="130">
        <v>0</v>
      </c>
      <c r="AL300" s="130">
        <v>0</v>
      </c>
      <c r="AM300" s="130">
        <v>0</v>
      </c>
      <c r="AN300" s="130">
        <v>0</v>
      </c>
      <c r="AO300" s="130">
        <v>0</v>
      </c>
      <c r="AP300" s="130">
        <v>0</v>
      </c>
      <c r="AQ300" s="130">
        <v>0</v>
      </c>
      <c r="AR300" s="130">
        <v>0</v>
      </c>
      <c r="AS300" s="130">
        <v>0</v>
      </c>
      <c r="AT300" s="130">
        <v>0</v>
      </c>
      <c r="AU300" s="130">
        <v>0</v>
      </c>
      <c r="AV300" s="130">
        <v>0</v>
      </c>
      <c r="AW300" s="130">
        <v>0</v>
      </c>
      <c r="AX300" s="130">
        <v>0</v>
      </c>
      <c r="AY300" s="130">
        <v>-72482</v>
      </c>
      <c r="AZ300" s="130">
        <v>-77414</v>
      </c>
      <c r="BA300" s="130">
        <v>0</v>
      </c>
      <c r="BB300" s="130">
        <v>-30000</v>
      </c>
      <c r="BC300" s="130">
        <v>-25494</v>
      </c>
    </row>
    <row r="301" spans="1:55" x14ac:dyDescent="0.25">
      <c r="A301" s="130" t="s">
        <v>2625</v>
      </c>
      <c r="B301" s="130">
        <v>0</v>
      </c>
      <c r="C301" s="130">
        <v>0</v>
      </c>
      <c r="D301" s="130">
        <v>0</v>
      </c>
      <c r="E301" s="130">
        <v>0</v>
      </c>
      <c r="F301" s="130">
        <v>0</v>
      </c>
      <c r="G301" s="130">
        <v>0</v>
      </c>
      <c r="H301" s="130">
        <v>0</v>
      </c>
      <c r="I301" s="130">
        <v>0</v>
      </c>
      <c r="J301" s="130">
        <v>0</v>
      </c>
      <c r="K301" s="130">
        <v>0</v>
      </c>
      <c r="L301" s="130">
        <v>0</v>
      </c>
      <c r="M301" s="130">
        <v>0</v>
      </c>
      <c r="N301" s="130">
        <v>0</v>
      </c>
      <c r="O301" s="130">
        <v>0</v>
      </c>
      <c r="P301" s="130">
        <v>0</v>
      </c>
      <c r="Q301" s="130">
        <v>0</v>
      </c>
      <c r="R301" s="130">
        <v>0</v>
      </c>
      <c r="S301" s="130">
        <v>0</v>
      </c>
      <c r="T301" s="130">
        <v>0</v>
      </c>
      <c r="U301" s="130">
        <v>0</v>
      </c>
      <c r="V301" s="130">
        <v>0</v>
      </c>
      <c r="W301" s="130">
        <v>0</v>
      </c>
      <c r="X301" s="130">
        <v>0</v>
      </c>
      <c r="Y301" s="130">
        <v>0</v>
      </c>
      <c r="Z301" s="130">
        <v>-429167</v>
      </c>
      <c r="AA301" s="130">
        <v>0</v>
      </c>
      <c r="AB301" s="130">
        <v>0</v>
      </c>
      <c r="AC301" s="130">
        <v>0</v>
      </c>
      <c r="AD301" s="130">
        <v>0</v>
      </c>
      <c r="AE301" s="130">
        <v>0</v>
      </c>
      <c r="AF301" s="130">
        <v>0</v>
      </c>
      <c r="AG301" s="130">
        <v>-317000</v>
      </c>
      <c r="AH301" s="130">
        <v>-170250</v>
      </c>
      <c r="AI301" s="130">
        <v>-159750</v>
      </c>
      <c r="AJ301" s="130">
        <v>0</v>
      </c>
      <c r="AK301" s="130">
        <v>-13459585</v>
      </c>
      <c r="AL301" s="130">
        <v>-13323334</v>
      </c>
      <c r="AM301" s="130">
        <v>-546759</v>
      </c>
      <c r="AN301" s="130">
        <v>0</v>
      </c>
      <c r="AO301" s="130">
        <v>-7939701</v>
      </c>
      <c r="AP301" s="130">
        <v>-231288</v>
      </c>
      <c r="AQ301" s="130">
        <v>-160375</v>
      </c>
      <c r="AR301" s="130">
        <v>0</v>
      </c>
      <c r="AS301" s="130">
        <v>-150206</v>
      </c>
      <c r="AT301" s="130">
        <v>-91039</v>
      </c>
      <c r="AU301" s="130">
        <v>-60379</v>
      </c>
      <c r="AV301" s="130">
        <v>-188875.48</v>
      </c>
      <c r="AW301" s="130">
        <v>-158606</v>
      </c>
      <c r="AX301" s="130">
        <v>-103044</v>
      </c>
      <c r="AY301" s="130">
        <v>0</v>
      </c>
      <c r="AZ301" s="130">
        <v>0</v>
      </c>
      <c r="BA301" s="130">
        <v>0</v>
      </c>
      <c r="BB301" s="130">
        <v>0</v>
      </c>
      <c r="BC301" s="130">
        <v>0</v>
      </c>
    </row>
    <row r="302" spans="1:55" x14ac:dyDescent="0.25">
      <c r="A302" s="130" t="s">
        <v>2535</v>
      </c>
      <c r="B302" s="130">
        <v>-259048</v>
      </c>
      <c r="C302" s="130">
        <v>-125396</v>
      </c>
      <c r="D302" s="130">
        <v>0</v>
      </c>
      <c r="E302" s="130">
        <v>0</v>
      </c>
      <c r="F302" s="130">
        <v>0</v>
      </c>
      <c r="G302" s="130">
        <v>0</v>
      </c>
      <c r="H302" s="130">
        <v>0</v>
      </c>
      <c r="I302" s="130">
        <v>0</v>
      </c>
      <c r="J302" s="130">
        <v>0</v>
      </c>
      <c r="K302" s="130">
        <v>0</v>
      </c>
      <c r="L302" s="130">
        <v>-47953</v>
      </c>
      <c r="M302" s="130">
        <v>-37082</v>
      </c>
      <c r="N302" s="130">
        <v>-24507</v>
      </c>
      <c r="O302" s="130">
        <v>-8161</v>
      </c>
      <c r="P302" s="130">
        <v>-96977</v>
      </c>
      <c r="Q302" s="130">
        <v>-87892</v>
      </c>
      <c r="R302" s="130">
        <v>-51514</v>
      </c>
      <c r="S302" s="130">
        <v>-15898</v>
      </c>
      <c r="T302" s="130">
        <v>-64515</v>
      </c>
      <c r="U302" s="130">
        <v>-48377</v>
      </c>
      <c r="V302" s="130">
        <v>-30292</v>
      </c>
      <c r="W302" s="130">
        <v>-19543</v>
      </c>
      <c r="X302" s="130">
        <v>-176124.84</v>
      </c>
      <c r="Y302" s="130">
        <v>-154710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0</v>
      </c>
      <c r="AZ302" s="130">
        <v>0</v>
      </c>
      <c r="BA302" s="130">
        <v>0</v>
      </c>
      <c r="BB302" s="130">
        <v>0</v>
      </c>
      <c r="BC302" s="130">
        <v>0</v>
      </c>
    </row>
    <row r="303" spans="1:55" x14ac:dyDescent="0.25">
      <c r="A303" s="130" t="s">
        <v>2536</v>
      </c>
      <c r="B303" s="130">
        <v>0</v>
      </c>
      <c r="C303" s="130">
        <v>0</v>
      </c>
      <c r="D303" s="130">
        <v>0</v>
      </c>
      <c r="E303" s="130">
        <v>0</v>
      </c>
      <c r="F303" s="130">
        <v>0</v>
      </c>
      <c r="G303" s="130">
        <v>0</v>
      </c>
      <c r="H303" s="130">
        <v>12000000</v>
      </c>
      <c r="I303" s="130">
        <v>0</v>
      </c>
      <c r="J303" s="130">
        <v>0</v>
      </c>
      <c r="K303" s="130">
        <v>0</v>
      </c>
      <c r="L303" s="130">
        <v>0</v>
      </c>
      <c r="M303" s="130">
        <v>0</v>
      </c>
      <c r="N303" s="130">
        <v>0</v>
      </c>
      <c r="O303" s="130">
        <v>0</v>
      </c>
      <c r="P303" s="130">
        <v>12000000</v>
      </c>
      <c r="Q303" s="130">
        <v>12000000</v>
      </c>
      <c r="R303" s="130">
        <v>12000000</v>
      </c>
      <c r="S303" s="130">
        <v>12000000</v>
      </c>
      <c r="T303" s="130">
        <v>12642843</v>
      </c>
      <c r="U303" s="130">
        <v>12642843</v>
      </c>
      <c r="V303" s="130">
        <v>2642843</v>
      </c>
      <c r="W303" s="130">
        <v>0</v>
      </c>
      <c r="X303" s="130">
        <v>0</v>
      </c>
      <c r="Y303" s="130">
        <v>0</v>
      </c>
      <c r="Z303" s="130">
        <v>0</v>
      </c>
      <c r="AA303" s="130">
        <v>0</v>
      </c>
      <c r="AB303" s="130">
        <v>12750000</v>
      </c>
      <c r="AC303" s="130">
        <v>8250000</v>
      </c>
      <c r="AD303" s="130">
        <v>8250000</v>
      </c>
      <c r="AE303" s="130">
        <v>8250000</v>
      </c>
      <c r="AF303" s="130">
        <v>0</v>
      </c>
      <c r="AG303" s="130">
        <v>0</v>
      </c>
      <c r="AH303" s="130">
        <v>0</v>
      </c>
      <c r="AI303" s="130">
        <v>0</v>
      </c>
      <c r="AJ303" s="130">
        <v>0</v>
      </c>
      <c r="AK303" s="130">
        <v>0</v>
      </c>
      <c r="AL303" s="130">
        <v>0</v>
      </c>
      <c r="AM303" s="130">
        <v>0</v>
      </c>
      <c r="AN303" s="130">
        <v>3550000</v>
      </c>
      <c r="AO303" s="130">
        <v>3550000</v>
      </c>
      <c r="AP303" s="130">
        <v>0</v>
      </c>
      <c r="AQ303" s="130">
        <v>0</v>
      </c>
      <c r="AR303" s="130">
        <v>2502060</v>
      </c>
      <c r="AS303" s="130">
        <v>0</v>
      </c>
      <c r="AT303" s="130">
        <v>0</v>
      </c>
      <c r="AU303" s="130">
        <v>0</v>
      </c>
      <c r="AV303" s="130">
        <v>0</v>
      </c>
      <c r="AW303" s="130">
        <v>0</v>
      </c>
      <c r="AX303" s="130">
        <v>0</v>
      </c>
      <c r="AY303" s="130">
        <v>0</v>
      </c>
      <c r="AZ303" s="130">
        <v>2000000</v>
      </c>
      <c r="BA303" s="130">
        <v>0</v>
      </c>
      <c r="BB303" s="130">
        <v>0</v>
      </c>
      <c r="BC303" s="130">
        <v>0</v>
      </c>
    </row>
    <row r="304" spans="1:55" x14ac:dyDescent="0.25">
      <c r="A304" s="130" t="s">
        <v>2537</v>
      </c>
      <c r="B304" s="130">
        <v>-1550000</v>
      </c>
      <c r="C304" s="130">
        <v>-1550000</v>
      </c>
      <c r="D304" s="130">
        <v>-3500000</v>
      </c>
      <c r="E304" s="130">
        <v>-3500000</v>
      </c>
      <c r="F304" s="130">
        <v>-3500000</v>
      </c>
      <c r="G304" s="130">
        <v>-3500000</v>
      </c>
      <c r="H304" s="130">
        <v>-9208506</v>
      </c>
      <c r="I304" s="130">
        <v>-9150000</v>
      </c>
      <c r="J304" s="130">
        <v>-3150000</v>
      </c>
      <c r="K304" s="130">
        <v>-3150000</v>
      </c>
      <c r="L304" s="130">
        <v>0</v>
      </c>
      <c r="M304" s="130">
        <v>0</v>
      </c>
      <c r="N304" s="130">
        <v>0</v>
      </c>
      <c r="O304" s="130">
        <v>0</v>
      </c>
      <c r="P304" s="130">
        <v>-2500000</v>
      </c>
      <c r="Q304" s="130">
        <v>-2500000</v>
      </c>
      <c r="R304" s="130">
        <v>-2500000</v>
      </c>
      <c r="S304" s="130">
        <v>-2500000</v>
      </c>
      <c r="T304" s="130">
        <v>-1950000</v>
      </c>
      <c r="U304" s="130">
        <v>-1950000</v>
      </c>
      <c r="V304" s="130">
        <v>0</v>
      </c>
      <c r="W304" s="130">
        <v>0</v>
      </c>
      <c r="X304" s="130">
        <v>0</v>
      </c>
      <c r="Y304" s="130">
        <v>0</v>
      </c>
      <c r="Z304" s="130">
        <v>0</v>
      </c>
      <c r="AA304" s="130">
        <v>0</v>
      </c>
      <c r="AB304" s="130">
        <v>-3300000</v>
      </c>
      <c r="AC304" s="130">
        <v>-3300000</v>
      </c>
      <c r="AD304" s="130">
        <v>0</v>
      </c>
      <c r="AE304" s="130">
        <v>0</v>
      </c>
      <c r="AF304" s="130">
        <v>-500000</v>
      </c>
      <c r="AG304" s="130">
        <v>0</v>
      </c>
      <c r="AH304" s="130">
        <v>0</v>
      </c>
      <c r="AI304" s="130">
        <v>0</v>
      </c>
      <c r="AJ304" s="130">
        <v>0</v>
      </c>
      <c r="AK304" s="130">
        <v>0</v>
      </c>
      <c r="AL304" s="130">
        <v>0</v>
      </c>
      <c r="AM304" s="130">
        <v>0</v>
      </c>
      <c r="AN304" s="130">
        <v>0</v>
      </c>
      <c r="AO304" s="130">
        <v>0</v>
      </c>
      <c r="AP304" s="130">
        <v>-3200000</v>
      </c>
      <c r="AQ304" s="130">
        <v>0</v>
      </c>
      <c r="AR304" s="130">
        <v>-1500000</v>
      </c>
      <c r="AS304" s="130">
        <v>0</v>
      </c>
      <c r="AT304" s="130">
        <v>0</v>
      </c>
      <c r="AU304" s="130">
        <v>0</v>
      </c>
      <c r="AV304" s="130">
        <v>0</v>
      </c>
      <c r="AW304" s="130">
        <v>0</v>
      </c>
      <c r="AX304" s="130">
        <v>0</v>
      </c>
      <c r="AY304" s="130">
        <v>0</v>
      </c>
      <c r="AZ304" s="130">
        <v>0</v>
      </c>
      <c r="BA304" s="130">
        <v>0</v>
      </c>
      <c r="BB304" s="130">
        <v>0</v>
      </c>
      <c r="BC304" s="130">
        <v>0</v>
      </c>
    </row>
    <row r="305" spans="1:55" x14ac:dyDescent="0.25">
      <c r="A305" s="130" t="s">
        <v>2538</v>
      </c>
      <c r="B305" s="130">
        <v>20479</v>
      </c>
      <c r="C305" s="130">
        <v>3600</v>
      </c>
      <c r="D305" s="130">
        <v>52281</v>
      </c>
      <c r="E305" s="130">
        <v>52281</v>
      </c>
      <c r="F305" s="130">
        <v>26939</v>
      </c>
      <c r="G305" s="130">
        <v>0</v>
      </c>
      <c r="H305" s="130">
        <v>74268</v>
      </c>
      <c r="I305" s="130">
        <v>74268</v>
      </c>
      <c r="J305" s="130">
        <v>74268</v>
      </c>
      <c r="K305" s="130">
        <v>0</v>
      </c>
      <c r="L305" s="130">
        <v>119673</v>
      </c>
      <c r="M305" s="130">
        <v>0</v>
      </c>
      <c r="N305" s="130">
        <v>86650</v>
      </c>
      <c r="O305" s="130">
        <v>0</v>
      </c>
      <c r="P305" s="130">
        <v>0</v>
      </c>
      <c r="Q305" s="130">
        <v>0</v>
      </c>
      <c r="R305" s="130">
        <v>0</v>
      </c>
      <c r="S305" s="130">
        <v>0</v>
      </c>
      <c r="T305" s="130">
        <v>89428</v>
      </c>
      <c r="U305" s="130">
        <v>89428</v>
      </c>
      <c r="V305" s="130">
        <v>384</v>
      </c>
      <c r="W305" s="130">
        <v>0</v>
      </c>
      <c r="X305" s="130">
        <v>0</v>
      </c>
      <c r="Y305" s="130">
        <v>0</v>
      </c>
      <c r="Z305" s="130">
        <v>0</v>
      </c>
      <c r="AA305" s="130">
        <v>0</v>
      </c>
      <c r="AB305" s="130">
        <v>0</v>
      </c>
      <c r="AC305" s="130">
        <v>0</v>
      </c>
      <c r="AD305" s="130">
        <v>0</v>
      </c>
      <c r="AE305" s="130">
        <v>0</v>
      </c>
      <c r="AF305" s="130">
        <v>0</v>
      </c>
      <c r="AG305" s="130">
        <v>0</v>
      </c>
      <c r="AH305" s="130">
        <v>0</v>
      </c>
      <c r="AI305" s="130">
        <v>0</v>
      </c>
      <c r="AJ305" s="130">
        <v>9532883.0600000005</v>
      </c>
      <c r="AK305" s="130">
        <v>9532884</v>
      </c>
      <c r="AL305" s="130">
        <v>9532884</v>
      </c>
      <c r="AM305" s="130">
        <v>0</v>
      </c>
      <c r="AN305" s="130">
        <v>0</v>
      </c>
      <c r="AO305" s="130">
        <v>0</v>
      </c>
      <c r="AP305" s="130">
        <v>0</v>
      </c>
      <c r="AQ305" s="130">
        <v>0</v>
      </c>
      <c r="AR305" s="130">
        <v>3713251.83</v>
      </c>
      <c r="AS305" s="130">
        <v>0</v>
      </c>
      <c r="AT305" s="130">
        <v>0</v>
      </c>
      <c r="AU305" s="130">
        <v>0</v>
      </c>
      <c r="AV305" s="130">
        <v>0</v>
      </c>
      <c r="AW305" s="130">
        <v>0</v>
      </c>
      <c r="AX305" s="130">
        <v>0</v>
      </c>
      <c r="AY305" s="130">
        <v>0</v>
      </c>
      <c r="AZ305" s="130">
        <v>41484</v>
      </c>
      <c r="BA305" s="130">
        <v>41485</v>
      </c>
      <c r="BB305" s="130">
        <v>11610</v>
      </c>
      <c r="BC305" s="130">
        <v>0</v>
      </c>
    </row>
    <row r="306" spans="1:55" x14ac:dyDescent="0.25">
      <c r="A306" s="130" t="s">
        <v>3335</v>
      </c>
      <c r="B306" s="130">
        <v>0</v>
      </c>
      <c r="C306" s="130">
        <v>0</v>
      </c>
      <c r="D306" s="130">
        <v>-1519051</v>
      </c>
      <c r="E306" s="130">
        <v>-1519051</v>
      </c>
      <c r="F306" s="130">
        <v>-442750</v>
      </c>
      <c r="G306" s="130">
        <v>0</v>
      </c>
      <c r="H306" s="130">
        <v>0</v>
      </c>
      <c r="I306" s="130">
        <v>0</v>
      </c>
      <c r="J306" s="130">
        <v>0</v>
      </c>
      <c r="K306" s="130">
        <v>0</v>
      </c>
      <c r="L306" s="130">
        <v>0</v>
      </c>
      <c r="M306" s="130">
        <v>0</v>
      </c>
      <c r="N306" s="130">
        <v>0</v>
      </c>
      <c r="O306" s="130">
        <v>0</v>
      </c>
      <c r="P306" s="130">
        <v>0</v>
      </c>
      <c r="Q306" s="130">
        <v>0</v>
      </c>
      <c r="R306" s="130">
        <v>0</v>
      </c>
      <c r="S306" s="130">
        <v>0</v>
      </c>
      <c r="T306" s="130">
        <v>0</v>
      </c>
      <c r="U306" s="130">
        <v>0</v>
      </c>
      <c r="V306" s="130">
        <v>0</v>
      </c>
      <c r="W306" s="130">
        <v>0</v>
      </c>
      <c r="X306" s="130">
        <v>0</v>
      </c>
      <c r="Y306" s="130">
        <v>0</v>
      </c>
      <c r="Z306" s="130">
        <v>0</v>
      </c>
      <c r="AA306" s="130">
        <v>0</v>
      </c>
      <c r="AB306" s="130">
        <v>0</v>
      </c>
      <c r="AC306" s="130">
        <v>0</v>
      </c>
      <c r="AD306" s="130">
        <v>0</v>
      </c>
      <c r="AE306" s="130">
        <v>0</v>
      </c>
      <c r="AF306" s="130">
        <v>0</v>
      </c>
      <c r="AG306" s="130">
        <v>0</v>
      </c>
      <c r="AH306" s="130">
        <v>0</v>
      </c>
      <c r="AI306" s="130">
        <v>0</v>
      </c>
      <c r="AJ306" s="130">
        <v>0</v>
      </c>
      <c r="AK306" s="130">
        <v>0</v>
      </c>
      <c r="AL306" s="130">
        <v>0</v>
      </c>
      <c r="AM306" s="130">
        <v>0</v>
      </c>
      <c r="AN306" s="130">
        <v>0</v>
      </c>
      <c r="AO306" s="130">
        <v>0</v>
      </c>
      <c r="AP306" s="130">
        <v>0</v>
      </c>
      <c r="AQ306" s="130">
        <v>0</v>
      </c>
      <c r="AR306" s="130">
        <v>0</v>
      </c>
      <c r="AS306" s="130">
        <v>0</v>
      </c>
      <c r="AT306" s="130">
        <v>0</v>
      </c>
      <c r="AU306" s="130">
        <v>0</v>
      </c>
      <c r="AV306" s="130">
        <v>0</v>
      </c>
      <c r="AW306" s="130">
        <v>0</v>
      </c>
      <c r="AX306" s="130">
        <v>0</v>
      </c>
      <c r="AY306" s="130">
        <v>0</v>
      </c>
      <c r="AZ306" s="130">
        <v>0</v>
      </c>
      <c r="BA306" s="130">
        <v>0</v>
      </c>
      <c r="BB306" s="130">
        <v>0</v>
      </c>
      <c r="BC306" s="130">
        <v>0</v>
      </c>
    </row>
    <row r="307" spans="1:55" x14ac:dyDescent="0.25">
      <c r="A307" s="130" t="s">
        <v>3336</v>
      </c>
      <c r="B307" s="130">
        <v>-1703104</v>
      </c>
      <c r="C307" s="130">
        <v>0</v>
      </c>
      <c r="D307" s="130">
        <v>0</v>
      </c>
      <c r="E307" s="130">
        <v>0</v>
      </c>
      <c r="F307" s="130">
        <v>0</v>
      </c>
      <c r="G307" s="130">
        <v>0</v>
      </c>
      <c r="H307" s="130">
        <v>0</v>
      </c>
      <c r="I307" s="130">
        <v>0</v>
      </c>
      <c r="J307" s="130">
        <v>0</v>
      </c>
      <c r="K307" s="130">
        <v>0</v>
      </c>
      <c r="L307" s="130">
        <v>0</v>
      </c>
      <c r="M307" s="130">
        <v>0</v>
      </c>
      <c r="N307" s="130">
        <v>0</v>
      </c>
      <c r="O307" s="130">
        <v>0</v>
      </c>
      <c r="P307" s="130">
        <v>0</v>
      </c>
      <c r="Q307" s="130">
        <v>0</v>
      </c>
      <c r="R307" s="130">
        <v>0</v>
      </c>
      <c r="S307" s="130">
        <v>0</v>
      </c>
      <c r="T307" s="130">
        <v>0</v>
      </c>
      <c r="U307" s="130">
        <v>0</v>
      </c>
      <c r="V307" s="130">
        <v>0</v>
      </c>
      <c r="W307" s="130">
        <v>0</v>
      </c>
      <c r="X307" s="130">
        <v>0</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0</v>
      </c>
      <c r="AZ307" s="130">
        <v>0</v>
      </c>
      <c r="BA307" s="130">
        <v>0</v>
      </c>
      <c r="BB307" s="130">
        <v>0</v>
      </c>
      <c r="BC307" s="130">
        <v>0</v>
      </c>
    </row>
    <row r="308" spans="1:55" x14ac:dyDescent="0.25">
      <c r="A308" s="130" t="s">
        <v>2539</v>
      </c>
      <c r="B308" s="130">
        <v>-1911665</v>
      </c>
      <c r="C308" s="130">
        <v>-4960</v>
      </c>
      <c r="D308" s="130">
        <v>-2670551</v>
      </c>
      <c r="E308" s="130">
        <v>-2670180</v>
      </c>
      <c r="F308" s="130">
        <v>-1060137</v>
      </c>
      <c r="G308" s="130">
        <v>-149</v>
      </c>
      <c r="H308" s="130">
        <v>-2411972</v>
      </c>
      <c r="I308" s="130">
        <v>-2268817</v>
      </c>
      <c r="J308" s="130">
        <v>-878658</v>
      </c>
      <c r="K308" s="130">
        <v>-9218</v>
      </c>
      <c r="L308" s="130">
        <v>-3699002</v>
      </c>
      <c r="M308" s="130">
        <v>-3698596</v>
      </c>
      <c r="N308" s="130">
        <v>-2407971</v>
      </c>
      <c r="O308" s="130">
        <v>-79218</v>
      </c>
      <c r="P308" s="130">
        <v>-3398742</v>
      </c>
      <c r="Q308" s="130">
        <v>-3399292</v>
      </c>
      <c r="R308" s="130">
        <v>-1811479</v>
      </c>
      <c r="S308" s="130">
        <v>-34</v>
      </c>
      <c r="T308" s="130">
        <v>-3465718</v>
      </c>
      <c r="U308" s="130">
        <v>-3354391</v>
      </c>
      <c r="V308" s="130">
        <v>-1665119</v>
      </c>
      <c r="W308" s="130">
        <v>-15</v>
      </c>
      <c r="X308" s="130">
        <v>-2719988.48</v>
      </c>
      <c r="Y308" s="130">
        <v>-2421747</v>
      </c>
      <c r="Z308" s="130">
        <v>-1192754</v>
      </c>
      <c r="AA308" s="130">
        <v>0</v>
      </c>
      <c r="AB308" s="130">
        <v>-2398142.02</v>
      </c>
      <c r="AC308" s="130">
        <v>-2397606</v>
      </c>
      <c r="AD308" s="130">
        <v>-1021095</v>
      </c>
      <c r="AE308" s="130">
        <v>0</v>
      </c>
      <c r="AF308" s="130">
        <v>-1835548.01</v>
      </c>
      <c r="AG308" s="130">
        <v>-1835282</v>
      </c>
      <c r="AH308" s="130">
        <v>-1147172</v>
      </c>
      <c r="AI308" s="130">
        <v>0</v>
      </c>
      <c r="AJ308" s="130">
        <v>-1883952.34</v>
      </c>
      <c r="AK308" s="130">
        <v>-1883952</v>
      </c>
      <c r="AL308" s="130">
        <v>-621491</v>
      </c>
      <c r="AM308" s="130">
        <v>0</v>
      </c>
      <c r="AN308" s="130">
        <v>-1195365</v>
      </c>
      <c r="AO308" s="130">
        <v>-1195365</v>
      </c>
      <c r="AP308" s="130">
        <v>-325113</v>
      </c>
      <c r="AQ308" s="130">
        <v>0</v>
      </c>
      <c r="AR308" s="130">
        <v>-1995945.7</v>
      </c>
      <c r="AS308" s="130">
        <v>-1766330</v>
      </c>
      <c r="AT308" s="130">
        <v>-883169</v>
      </c>
      <c r="AU308" s="130">
        <v>-883169</v>
      </c>
      <c r="AV308" s="130">
        <v>-1430726.56</v>
      </c>
      <c r="AW308" s="130">
        <v>-1430727</v>
      </c>
      <c r="AX308" s="130">
        <v>-618213</v>
      </c>
      <c r="AY308" s="130">
        <v>0</v>
      </c>
      <c r="AZ308" s="130">
        <v>-986683</v>
      </c>
      <c r="BA308" s="130">
        <v>-986683</v>
      </c>
      <c r="BB308" s="130">
        <v>-492116</v>
      </c>
      <c r="BC308" s="130">
        <v>0</v>
      </c>
    </row>
    <row r="309" spans="1:55" x14ac:dyDescent="0.25">
      <c r="A309" s="130" t="s">
        <v>2540</v>
      </c>
      <c r="B309" s="130">
        <v>-1100306</v>
      </c>
      <c r="C309" s="130">
        <v>-486164</v>
      </c>
      <c r="D309" s="130">
        <v>-2052334</v>
      </c>
      <c r="E309" s="130">
        <v>-1409519</v>
      </c>
      <c r="F309" s="130">
        <v>-1079595</v>
      </c>
      <c r="G309" s="130">
        <v>-559571</v>
      </c>
      <c r="H309" s="130">
        <v>-1947907</v>
      </c>
      <c r="I309" s="130">
        <v>-1606349</v>
      </c>
      <c r="J309" s="130">
        <v>-1009652</v>
      </c>
      <c r="K309" s="130">
        <v>-588825</v>
      </c>
      <c r="L309" s="130">
        <v>-1925341</v>
      </c>
      <c r="M309" s="130">
        <v>-1463079</v>
      </c>
      <c r="N309" s="130">
        <v>-1017819</v>
      </c>
      <c r="O309" s="130">
        <v>-377854</v>
      </c>
      <c r="P309" s="130">
        <v>-2076514</v>
      </c>
      <c r="Q309" s="130">
        <v>-1138278</v>
      </c>
      <c r="R309" s="130">
        <v>-697568</v>
      </c>
      <c r="S309" s="130">
        <v>-382294</v>
      </c>
      <c r="T309" s="130">
        <v>-1268247</v>
      </c>
      <c r="U309" s="130">
        <v>-912509</v>
      </c>
      <c r="V309" s="130">
        <v>-566967</v>
      </c>
      <c r="W309" s="130">
        <v>-367618</v>
      </c>
      <c r="X309" s="130">
        <v>-1234160.1299999999</v>
      </c>
      <c r="Y309" s="130">
        <v>-925068</v>
      </c>
      <c r="Z309" s="130">
        <v>-630126</v>
      </c>
      <c r="AA309" s="130">
        <v>-380096</v>
      </c>
      <c r="AB309" s="130">
        <v>-1231841.98</v>
      </c>
      <c r="AC309" s="130">
        <v>-1004261</v>
      </c>
      <c r="AD309" s="130">
        <v>-673544</v>
      </c>
      <c r="AE309" s="130">
        <v>-361691</v>
      </c>
      <c r="AF309" s="130">
        <v>-1563586.13</v>
      </c>
      <c r="AG309" s="130">
        <v>-947666</v>
      </c>
      <c r="AH309" s="130">
        <v>-641572</v>
      </c>
      <c r="AI309" s="130">
        <v>-331530</v>
      </c>
      <c r="AJ309" s="130">
        <v>-2256563.39</v>
      </c>
      <c r="AK309" s="130">
        <v>-1793898</v>
      </c>
      <c r="AL309" s="130">
        <v>-1508342</v>
      </c>
      <c r="AM309" s="130">
        <v>-314439</v>
      </c>
      <c r="AN309" s="130">
        <v>-2059765.42</v>
      </c>
      <c r="AO309" s="130">
        <v>-1413756</v>
      </c>
      <c r="AP309" s="130">
        <v>-996996</v>
      </c>
      <c r="AQ309" s="130">
        <v>-470835</v>
      </c>
      <c r="AR309" s="130">
        <v>-589445.25</v>
      </c>
      <c r="AS309" s="130">
        <v>-376669</v>
      </c>
      <c r="AT309" s="130">
        <v>-242760</v>
      </c>
      <c r="AU309" s="130">
        <v>-132209</v>
      </c>
      <c r="AV309" s="130">
        <v>-582274.84</v>
      </c>
      <c r="AW309" s="130">
        <v>-453490</v>
      </c>
      <c r="AX309" s="130">
        <v>-323308</v>
      </c>
      <c r="AY309" s="130">
        <v>0</v>
      </c>
      <c r="AZ309" s="130">
        <v>0</v>
      </c>
      <c r="BA309" s="130">
        <v>0</v>
      </c>
      <c r="BB309" s="130">
        <v>0</v>
      </c>
      <c r="BC309" s="130">
        <v>0</v>
      </c>
    </row>
    <row r="310" spans="1:55" x14ac:dyDescent="0.25">
      <c r="A310" s="130" t="s">
        <v>2541</v>
      </c>
      <c r="B310" s="130">
        <v>0</v>
      </c>
      <c r="C310" s="130">
        <v>0</v>
      </c>
      <c r="D310" s="130">
        <v>-514380</v>
      </c>
      <c r="E310" s="130">
        <v>-393646</v>
      </c>
      <c r="F310" s="130">
        <v>-259921</v>
      </c>
      <c r="G310" s="130">
        <v>-102396</v>
      </c>
      <c r="H310" s="130">
        <v>-469100</v>
      </c>
      <c r="I310" s="130">
        <v>-275352</v>
      </c>
      <c r="J310" s="130">
        <v>-166889</v>
      </c>
      <c r="K310" s="130">
        <v>-113450</v>
      </c>
      <c r="L310" s="130">
        <v>-503074</v>
      </c>
      <c r="M310" s="130">
        <v>-383401</v>
      </c>
      <c r="N310" s="130">
        <v>-503074</v>
      </c>
      <c r="O310" s="130">
        <v>-30375</v>
      </c>
      <c r="P310" s="130">
        <v>-1038325</v>
      </c>
      <c r="Q310" s="130">
        <v>-245095</v>
      </c>
      <c r="R310" s="130">
        <v>-214000</v>
      </c>
      <c r="S310" s="130">
        <v>-214051</v>
      </c>
      <c r="T310" s="130">
        <v>-2070567</v>
      </c>
      <c r="U310" s="130">
        <v>-1767299</v>
      </c>
      <c r="V310" s="130">
        <v>-8700</v>
      </c>
      <c r="W310" s="130">
        <v>0</v>
      </c>
      <c r="X310" s="130">
        <v>-655386.54</v>
      </c>
      <c r="Y310" s="130">
        <v>-653870</v>
      </c>
      <c r="Z310" s="130">
        <v>-212743</v>
      </c>
      <c r="AA310" s="130">
        <v>-88687</v>
      </c>
      <c r="AB310" s="130">
        <v>-673767.93</v>
      </c>
      <c r="AC310" s="130">
        <v>-667997</v>
      </c>
      <c r="AD310" s="130">
        <v>-492138</v>
      </c>
      <c r="AE310" s="130">
        <v>-45025</v>
      </c>
      <c r="AF310" s="130">
        <v>-15646.97</v>
      </c>
      <c r="AG310" s="130">
        <v>454516</v>
      </c>
      <c r="AH310" s="130">
        <v>452212</v>
      </c>
      <c r="AI310" s="130">
        <v>573536</v>
      </c>
      <c r="AJ310" s="130">
        <v>-368932.21</v>
      </c>
      <c r="AK310" s="130">
        <v>-432383</v>
      </c>
      <c r="AL310" s="130">
        <v>-286007</v>
      </c>
      <c r="AM310" s="130">
        <v>-171376</v>
      </c>
      <c r="AN310" s="130">
        <v>-535922.9</v>
      </c>
      <c r="AO310" s="130">
        <v>-403097</v>
      </c>
      <c r="AP310" s="130">
        <v>-109621</v>
      </c>
      <c r="AQ310" s="130">
        <v>1366</v>
      </c>
      <c r="AR310" s="130">
        <v>-1326137.6000000001</v>
      </c>
      <c r="AS310" s="130">
        <v>-363491</v>
      </c>
      <c r="AT310" s="130">
        <v>-106674</v>
      </c>
      <c r="AU310" s="130">
        <v>-86081</v>
      </c>
      <c r="AV310" s="130">
        <v>-258291.96</v>
      </c>
      <c r="AW310" s="130">
        <v>-215673</v>
      </c>
      <c r="AX310" s="130">
        <v>-102476</v>
      </c>
      <c r="AY310" s="130">
        <v>-231350</v>
      </c>
      <c r="AZ310" s="130">
        <v>-402344</v>
      </c>
      <c r="BA310" s="130">
        <v>-409033</v>
      </c>
      <c r="BB310" s="130">
        <v>-280077</v>
      </c>
      <c r="BC310" s="130">
        <v>-158031</v>
      </c>
    </row>
    <row r="311" spans="1:55" x14ac:dyDescent="0.25">
      <c r="A311" s="130" t="s">
        <v>885</v>
      </c>
      <c r="B311" s="130">
        <v>-805897</v>
      </c>
      <c r="C311" s="130">
        <v>-2057147</v>
      </c>
      <c r="D311" s="130">
        <v>-8203312</v>
      </c>
      <c r="E311" s="130">
        <v>-7732146</v>
      </c>
      <c r="F311" s="130">
        <v>-6039253</v>
      </c>
      <c r="G311" s="130">
        <v>-3608916</v>
      </c>
      <c r="H311" s="130">
        <v>-4028081</v>
      </c>
      <c r="I311" s="130">
        <v>-3931224</v>
      </c>
      <c r="J311" s="130">
        <v>-3003708</v>
      </c>
      <c r="K311" s="130">
        <v>-2448694</v>
      </c>
      <c r="L311" s="130">
        <v>-8703734</v>
      </c>
      <c r="M311" s="130">
        <v>-7885446</v>
      </c>
      <c r="N311" s="130">
        <v>-5307591</v>
      </c>
      <c r="O311" s="130">
        <v>-1856872</v>
      </c>
      <c r="P311" s="130">
        <v>-4551635</v>
      </c>
      <c r="Q311" s="130">
        <v>-2815248</v>
      </c>
      <c r="R311" s="130">
        <v>-2702649</v>
      </c>
      <c r="S311" s="130">
        <v>-1531414</v>
      </c>
      <c r="T311" s="130">
        <v>19820894</v>
      </c>
      <c r="U311" s="130">
        <v>-896296</v>
      </c>
      <c r="V311" s="130">
        <v>-3195985</v>
      </c>
      <c r="W311" s="130">
        <v>-4876822</v>
      </c>
      <c r="X311" s="130">
        <v>-13205489.369999999</v>
      </c>
      <c r="Y311" s="130">
        <v>-14631836</v>
      </c>
      <c r="Z311" s="130">
        <v>-9209231</v>
      </c>
      <c r="AA311" s="130">
        <v>-5210444</v>
      </c>
      <c r="AB311" s="130">
        <v>1022252.7</v>
      </c>
      <c r="AC311" s="130">
        <v>-7666538</v>
      </c>
      <c r="AD311" s="130">
        <v>-918639</v>
      </c>
      <c r="AE311" s="130">
        <v>1806897</v>
      </c>
      <c r="AF311" s="130">
        <v>2348336.1800000002</v>
      </c>
      <c r="AG311" s="130">
        <v>1325615</v>
      </c>
      <c r="AH311" s="130">
        <v>3433790</v>
      </c>
      <c r="AI311" s="130">
        <v>676141</v>
      </c>
      <c r="AJ311" s="130">
        <v>-168002.03</v>
      </c>
      <c r="AK311" s="130">
        <v>-2554488</v>
      </c>
      <c r="AL311" s="130">
        <v>-666993</v>
      </c>
      <c r="AM311" s="130">
        <v>-1357207</v>
      </c>
      <c r="AN311" s="130">
        <v>-2366705.0499999998</v>
      </c>
      <c r="AO311" s="130">
        <v>-1802404</v>
      </c>
      <c r="AP311" s="130">
        <v>-1989230</v>
      </c>
      <c r="AQ311" s="130">
        <v>-618276</v>
      </c>
      <c r="AR311" s="130">
        <v>26889786.25</v>
      </c>
      <c r="AS311" s="130">
        <v>-605687</v>
      </c>
      <c r="AT311" s="130">
        <v>-1226426</v>
      </c>
      <c r="AU311" s="130">
        <v>-1463897</v>
      </c>
      <c r="AV311" s="130">
        <v>-7461101.1399999997</v>
      </c>
      <c r="AW311" s="130">
        <v>-5388573</v>
      </c>
      <c r="AX311" s="130">
        <v>-5759651</v>
      </c>
      <c r="AY311" s="130">
        <v>-3300936</v>
      </c>
      <c r="AZ311" s="130">
        <v>2086541</v>
      </c>
      <c r="BA311" s="130">
        <v>1741137</v>
      </c>
      <c r="BB311" s="130">
        <v>-1142592</v>
      </c>
      <c r="BC311" s="130">
        <v>-1221002</v>
      </c>
    </row>
    <row r="312" spans="1:55" x14ac:dyDescent="0.25">
      <c r="A312" s="130" t="s">
        <v>886</v>
      </c>
      <c r="B312" s="130">
        <v>-56466</v>
      </c>
      <c r="C312" s="130">
        <v>-2270783</v>
      </c>
      <c r="D312" s="130">
        <v>1493510</v>
      </c>
      <c r="E312" s="130">
        <v>921181</v>
      </c>
      <c r="F312" s="130">
        <v>555856</v>
      </c>
      <c r="G312" s="130">
        <v>-2445255</v>
      </c>
      <c r="H312" s="130">
        <v>3241957</v>
      </c>
      <c r="I312" s="130">
        <v>-547951</v>
      </c>
      <c r="J312" s="130">
        <v>-657007</v>
      </c>
      <c r="K312" s="130">
        <v>-997341</v>
      </c>
      <c r="L312" s="130">
        <v>758954</v>
      </c>
      <c r="M312" s="130">
        <v>-31736</v>
      </c>
      <c r="N312" s="130">
        <v>97487</v>
      </c>
      <c r="O312" s="130">
        <v>-376929</v>
      </c>
      <c r="P312" s="130">
        <v>-158180</v>
      </c>
      <c r="Q312" s="130">
        <v>111735</v>
      </c>
      <c r="R312" s="130">
        <v>-266956</v>
      </c>
      <c r="S312" s="130">
        <v>-728433</v>
      </c>
      <c r="T312" s="130">
        <v>-1809003</v>
      </c>
      <c r="U312" s="130">
        <v>-1390989</v>
      </c>
      <c r="V312" s="130">
        <v>-574727</v>
      </c>
      <c r="W312" s="130">
        <v>-1859407</v>
      </c>
      <c r="X312" s="130">
        <v>343753.43</v>
      </c>
      <c r="Y312" s="130">
        <v>2577662</v>
      </c>
      <c r="Z312" s="130">
        <v>-1090736</v>
      </c>
      <c r="AA312" s="130">
        <v>-628179</v>
      </c>
      <c r="AB312" s="130">
        <v>1607117.23</v>
      </c>
      <c r="AC312" s="130">
        <v>-207772</v>
      </c>
      <c r="AD312" s="130">
        <v>-202237</v>
      </c>
      <c r="AE312" s="130">
        <v>56089</v>
      </c>
      <c r="AF312" s="130">
        <v>655029.21</v>
      </c>
      <c r="AG312" s="130">
        <v>965451</v>
      </c>
      <c r="AH312" s="130">
        <v>903949</v>
      </c>
      <c r="AI312" s="130">
        <v>1262744</v>
      </c>
      <c r="AJ312" s="130">
        <v>-219.79</v>
      </c>
      <c r="AK312" s="130">
        <v>-496241</v>
      </c>
      <c r="AL312" s="130">
        <v>-220779</v>
      </c>
      <c r="AM312" s="130">
        <v>-621528</v>
      </c>
      <c r="AN312" s="130">
        <v>-82632.710000000006</v>
      </c>
      <c r="AO312" s="130">
        <v>-588494</v>
      </c>
      <c r="AP312" s="130">
        <v>983786</v>
      </c>
      <c r="AQ312" s="130">
        <v>-322158</v>
      </c>
      <c r="AR312" s="130">
        <v>-433458.48</v>
      </c>
      <c r="AS312" s="130">
        <v>87392</v>
      </c>
      <c r="AT312" s="130">
        <v>-400371</v>
      </c>
      <c r="AU312" s="130">
        <v>-167097</v>
      </c>
      <c r="AV312" s="130">
        <v>-919866.24</v>
      </c>
      <c r="AW312" s="130">
        <v>-1078743</v>
      </c>
      <c r="AX312" s="130">
        <v>-1044731</v>
      </c>
      <c r="AY312" s="130">
        <v>-842491</v>
      </c>
      <c r="AZ312" s="130">
        <v>1055891</v>
      </c>
      <c r="BA312" s="130">
        <v>-253585</v>
      </c>
      <c r="BB312" s="130">
        <v>-272245</v>
      </c>
      <c r="BC312" s="130">
        <v>-379636</v>
      </c>
    </row>
    <row r="313" spans="1:55" x14ac:dyDescent="0.25">
      <c r="A313" s="130" t="s">
        <v>2542</v>
      </c>
      <c r="B313" s="130">
        <v>6678</v>
      </c>
      <c r="C313" s="130">
        <v>6387</v>
      </c>
      <c r="D313" s="130">
        <v>42307</v>
      </c>
      <c r="E313" s="130">
        <v>79009</v>
      </c>
      <c r="F313" s="130">
        <v>-39292</v>
      </c>
      <c r="G313" s="130">
        <v>43754</v>
      </c>
      <c r="H313" s="130">
        <v>-69075</v>
      </c>
      <c r="I313" s="130">
        <v>-68996</v>
      </c>
      <c r="J313" s="130">
        <v>-59378</v>
      </c>
      <c r="K313" s="130">
        <v>-18722</v>
      </c>
      <c r="L313" s="130">
        <v>-21001</v>
      </c>
      <c r="M313" s="130">
        <v>-11741</v>
      </c>
      <c r="N313" s="130">
        <v>1599</v>
      </c>
      <c r="O313" s="130">
        <v>-5799</v>
      </c>
      <c r="P313" s="130">
        <v>-84</v>
      </c>
      <c r="Q313" s="130">
        <v>14300</v>
      </c>
      <c r="R313" s="130">
        <v>7885</v>
      </c>
      <c r="S313" s="130">
        <v>-16419</v>
      </c>
      <c r="T313" s="130">
        <v>-30845</v>
      </c>
      <c r="U313" s="130">
        <v>-23769</v>
      </c>
      <c r="V313" s="130">
        <v>-34518</v>
      </c>
      <c r="W313" s="130">
        <v>5721</v>
      </c>
      <c r="X313" s="130">
        <v>0</v>
      </c>
      <c r="Y313" s="130">
        <v>0</v>
      </c>
      <c r="Z313" s="130">
        <v>0</v>
      </c>
      <c r="AA313" s="130">
        <v>0</v>
      </c>
      <c r="AB313" s="130">
        <v>0</v>
      </c>
      <c r="AC313" s="130">
        <v>0</v>
      </c>
      <c r="AD313" s="130">
        <v>0</v>
      </c>
      <c r="AE313" s="130">
        <v>0</v>
      </c>
      <c r="AF313" s="130">
        <v>0</v>
      </c>
      <c r="AG313" s="130">
        <v>0</v>
      </c>
      <c r="AH313" s="130">
        <v>0</v>
      </c>
      <c r="AI313" s="130">
        <v>0</v>
      </c>
      <c r="AJ313" s="130">
        <v>0</v>
      </c>
      <c r="AK313" s="130">
        <v>0</v>
      </c>
      <c r="AL313" s="130">
        <v>0</v>
      </c>
      <c r="AM313" s="130">
        <v>0</v>
      </c>
      <c r="AN313" s="130">
        <v>0</v>
      </c>
      <c r="AO313" s="130">
        <v>0</v>
      </c>
      <c r="AP313" s="130">
        <v>0</v>
      </c>
      <c r="AQ313" s="130">
        <v>0</v>
      </c>
      <c r="AR313" s="130">
        <v>0</v>
      </c>
      <c r="AS313" s="130">
        <v>0</v>
      </c>
      <c r="AT313" s="130">
        <v>0</v>
      </c>
      <c r="AU313" s="130">
        <v>0</v>
      </c>
      <c r="AV313" s="130">
        <v>0</v>
      </c>
      <c r="AW313" s="130">
        <v>0</v>
      </c>
      <c r="AX313" s="130">
        <v>0</v>
      </c>
      <c r="AY313" s="130">
        <v>0</v>
      </c>
      <c r="AZ313" s="130">
        <v>0</v>
      </c>
      <c r="BA313" s="130">
        <v>0</v>
      </c>
      <c r="BB313" s="130">
        <v>0</v>
      </c>
      <c r="BC313" s="130">
        <v>0</v>
      </c>
    </row>
    <row r="314" spans="1:55" x14ac:dyDescent="0.25">
      <c r="A314" s="130" t="s">
        <v>2543</v>
      </c>
      <c r="B314" s="130">
        <v>0</v>
      </c>
      <c r="C314" s="130">
        <v>0</v>
      </c>
      <c r="D314" s="130">
        <v>0</v>
      </c>
      <c r="E314" s="130">
        <v>0</v>
      </c>
      <c r="F314" s="130">
        <v>0</v>
      </c>
      <c r="G314" s="130">
        <v>0</v>
      </c>
      <c r="H314" s="130">
        <v>0</v>
      </c>
      <c r="I314" s="130">
        <v>0</v>
      </c>
      <c r="J314" s="130">
        <v>0</v>
      </c>
      <c r="K314" s="130">
        <v>0</v>
      </c>
      <c r="L314" s="130">
        <v>0</v>
      </c>
      <c r="M314" s="130">
        <v>0</v>
      </c>
      <c r="N314" s="130">
        <v>0</v>
      </c>
      <c r="O314" s="130">
        <v>0</v>
      </c>
      <c r="P314" s="130">
        <v>0</v>
      </c>
      <c r="Q314" s="130">
        <v>0</v>
      </c>
      <c r="R314" s="130">
        <v>0</v>
      </c>
      <c r="S314" s="130">
        <v>0</v>
      </c>
      <c r="T314" s="130">
        <v>0</v>
      </c>
      <c r="U314" s="130">
        <v>0</v>
      </c>
      <c r="V314" s="130">
        <v>0</v>
      </c>
      <c r="W314" s="130">
        <v>0</v>
      </c>
      <c r="X314" s="130">
        <v>348775.3</v>
      </c>
      <c r="Y314" s="130">
        <v>516977</v>
      </c>
      <c r="Z314" s="130">
        <v>439123</v>
      </c>
      <c r="AA314" s="130">
        <v>-247801</v>
      </c>
      <c r="AB314" s="130">
        <v>-1104409.93</v>
      </c>
      <c r="AC314" s="130">
        <v>-455614</v>
      </c>
      <c r="AD314" s="130">
        <v>-496010</v>
      </c>
      <c r="AE314" s="130">
        <v>-677472</v>
      </c>
      <c r="AF314" s="130">
        <v>-434340.22</v>
      </c>
      <c r="AG314" s="130">
        <v>-813334</v>
      </c>
      <c r="AH314" s="130">
        <v>-693943</v>
      </c>
      <c r="AI314" s="130">
        <v>-836429</v>
      </c>
      <c r="AJ314" s="130">
        <v>497744.24</v>
      </c>
      <c r="AK314" s="130">
        <v>420935</v>
      </c>
      <c r="AL314" s="130">
        <v>341373</v>
      </c>
      <c r="AM314" s="130">
        <v>206042</v>
      </c>
      <c r="AN314" s="130">
        <v>-52143.61</v>
      </c>
      <c r="AO314" s="130">
        <v>964663</v>
      </c>
      <c r="AP314" s="130">
        <v>-401023</v>
      </c>
      <c r="AQ314" s="130">
        <v>206324</v>
      </c>
      <c r="AR314" s="130">
        <v>742380.57</v>
      </c>
      <c r="AS314" s="130">
        <v>177705</v>
      </c>
      <c r="AT314" s="130">
        <v>129874</v>
      </c>
      <c r="AU314" s="130">
        <v>101792</v>
      </c>
      <c r="AV314" s="130">
        <v>91458.85</v>
      </c>
      <c r="AW314" s="130">
        <v>135049</v>
      </c>
      <c r="AX314" s="130">
        <v>68938</v>
      </c>
      <c r="AY314" s="130">
        <v>0</v>
      </c>
      <c r="AZ314" s="130">
        <v>0</v>
      </c>
      <c r="BA314" s="130">
        <v>0</v>
      </c>
      <c r="BB314" s="130">
        <v>0</v>
      </c>
      <c r="BC314" s="130">
        <v>0</v>
      </c>
    </row>
    <row r="315" spans="1:55" x14ac:dyDescent="0.25">
      <c r="A315" s="130" t="s">
        <v>2544</v>
      </c>
      <c r="B315" s="130">
        <v>0</v>
      </c>
      <c r="C315" s="130">
        <v>0</v>
      </c>
      <c r="D315" s="130">
        <v>0</v>
      </c>
      <c r="E315" s="130">
        <v>0</v>
      </c>
      <c r="F315" s="130">
        <v>0</v>
      </c>
      <c r="G315" s="130">
        <v>0</v>
      </c>
      <c r="H315" s="130">
        <v>0</v>
      </c>
      <c r="I315" s="130">
        <v>0</v>
      </c>
      <c r="J315" s="130">
        <v>0</v>
      </c>
      <c r="K315" s="130">
        <v>0</v>
      </c>
      <c r="L315" s="130">
        <v>0</v>
      </c>
      <c r="M315" s="130">
        <v>0</v>
      </c>
      <c r="N315" s="130">
        <v>0</v>
      </c>
      <c r="O315" s="130">
        <v>0</v>
      </c>
      <c r="P315" s="130">
        <v>0</v>
      </c>
      <c r="Q315" s="130">
        <v>0</v>
      </c>
      <c r="R315" s="130">
        <v>0</v>
      </c>
      <c r="S315" s="130">
        <v>0</v>
      </c>
      <c r="T315" s="130">
        <v>0</v>
      </c>
      <c r="U315" s="130">
        <v>0</v>
      </c>
      <c r="V315" s="130">
        <v>0</v>
      </c>
      <c r="W315" s="130">
        <v>0</v>
      </c>
      <c r="X315" s="130">
        <v>0</v>
      </c>
      <c r="Y315" s="130">
        <v>0</v>
      </c>
      <c r="Z315" s="130">
        <v>0</v>
      </c>
      <c r="AA315" s="130">
        <v>0</v>
      </c>
      <c r="AB315" s="130">
        <v>0</v>
      </c>
      <c r="AC315" s="130">
        <v>0</v>
      </c>
      <c r="AD315" s="130">
        <v>0</v>
      </c>
      <c r="AE315" s="130">
        <v>0</v>
      </c>
      <c r="AF315" s="130">
        <v>0</v>
      </c>
      <c r="AG315" s="130">
        <v>0</v>
      </c>
      <c r="AH315" s="130">
        <v>0</v>
      </c>
      <c r="AI315" s="130">
        <v>0</v>
      </c>
      <c r="AJ315" s="130">
        <v>0</v>
      </c>
      <c r="AK315" s="130">
        <v>0</v>
      </c>
      <c r="AL315" s="130">
        <v>0</v>
      </c>
      <c r="AM315" s="130">
        <v>0</v>
      </c>
      <c r="AN315" s="130">
        <v>0</v>
      </c>
      <c r="AO315" s="130">
        <v>0</v>
      </c>
      <c r="AP315" s="130">
        <v>0</v>
      </c>
      <c r="AQ315" s="130">
        <v>0</v>
      </c>
      <c r="AR315" s="130">
        <v>0</v>
      </c>
      <c r="AS315" s="130">
        <v>0</v>
      </c>
      <c r="AT315" s="130">
        <v>0</v>
      </c>
      <c r="AU315" s="130">
        <v>0</v>
      </c>
      <c r="AV315" s="130">
        <v>0</v>
      </c>
      <c r="AW315" s="130">
        <v>0</v>
      </c>
      <c r="AX315" s="130">
        <v>0</v>
      </c>
      <c r="AY315" s="130">
        <v>-6904</v>
      </c>
      <c r="AZ315" s="130">
        <v>15486</v>
      </c>
      <c r="BA315" s="130">
        <v>105316</v>
      </c>
      <c r="BB315" s="130">
        <v>143709</v>
      </c>
      <c r="BC315" s="130">
        <v>260790</v>
      </c>
    </row>
    <row r="316" spans="1:55" x14ac:dyDescent="0.25">
      <c r="A316" s="130" t="s">
        <v>2545</v>
      </c>
      <c r="B316" s="130">
        <v>6019247</v>
      </c>
      <c r="C316" s="130">
        <v>6019247</v>
      </c>
      <c r="D316" s="130">
        <v>4483430</v>
      </c>
      <c r="E316" s="130">
        <v>4483430</v>
      </c>
      <c r="F316" s="130">
        <v>4483430</v>
      </c>
      <c r="G316" s="130">
        <v>4483430</v>
      </c>
      <c r="H316" s="130">
        <v>1310548</v>
      </c>
      <c r="I316" s="130">
        <v>1310548</v>
      </c>
      <c r="J316" s="130">
        <v>1310548</v>
      </c>
      <c r="K316" s="130">
        <v>1310548</v>
      </c>
      <c r="L316" s="130">
        <v>572595</v>
      </c>
      <c r="M316" s="130">
        <v>572595</v>
      </c>
      <c r="N316" s="130">
        <v>572595</v>
      </c>
      <c r="O316" s="130">
        <v>572595</v>
      </c>
      <c r="P316" s="130">
        <v>730859</v>
      </c>
      <c r="Q316" s="130">
        <v>730859</v>
      </c>
      <c r="R316" s="130">
        <v>730859</v>
      </c>
      <c r="S316" s="130">
        <v>730859</v>
      </c>
      <c r="T316" s="130">
        <v>2815970</v>
      </c>
      <c r="U316" s="130">
        <v>2815970</v>
      </c>
      <c r="V316" s="130">
        <v>2815970</v>
      </c>
      <c r="W316" s="130">
        <v>2815970</v>
      </c>
      <c r="X316" s="130">
        <v>2123441.14</v>
      </c>
      <c r="Y316" s="130">
        <v>2123441</v>
      </c>
      <c r="Z316" s="130">
        <v>2123441</v>
      </c>
      <c r="AA316" s="130">
        <v>2123441</v>
      </c>
      <c r="AB316" s="130">
        <v>1620733.84</v>
      </c>
      <c r="AC316" s="130">
        <v>1620734</v>
      </c>
      <c r="AD316" s="130">
        <v>1620734</v>
      </c>
      <c r="AE316" s="130">
        <v>1620734</v>
      </c>
      <c r="AF316" s="130">
        <v>1400044.85</v>
      </c>
      <c r="AG316" s="130">
        <v>1400045</v>
      </c>
      <c r="AH316" s="130">
        <v>1400045</v>
      </c>
      <c r="AI316" s="130">
        <v>1400045</v>
      </c>
      <c r="AJ316" s="130">
        <v>902520.4</v>
      </c>
      <c r="AK316" s="130">
        <v>902520</v>
      </c>
      <c r="AL316" s="130">
        <v>902520</v>
      </c>
      <c r="AM316" s="130">
        <v>902520</v>
      </c>
      <c r="AN316" s="130">
        <v>1037296.71</v>
      </c>
      <c r="AO316" s="130">
        <v>1037297</v>
      </c>
      <c r="AP316" s="130">
        <v>1037297</v>
      </c>
      <c r="AQ316" s="130">
        <v>1037297</v>
      </c>
      <c r="AR316" s="130">
        <v>728374.61</v>
      </c>
      <c r="AS316" s="130">
        <v>728375</v>
      </c>
      <c r="AT316" s="130">
        <v>728375</v>
      </c>
      <c r="AU316" s="130">
        <v>728375</v>
      </c>
      <c r="AV316" s="130">
        <v>1556782</v>
      </c>
      <c r="AW316" s="130">
        <v>1556782</v>
      </c>
      <c r="AX316" s="130">
        <v>1556782</v>
      </c>
      <c r="AY316" s="130">
        <v>1556782</v>
      </c>
      <c r="AZ316" s="130">
        <v>485405</v>
      </c>
      <c r="BA316" s="130">
        <v>485405</v>
      </c>
      <c r="BB316" s="130">
        <v>485405</v>
      </c>
      <c r="BC316" s="130">
        <v>485405</v>
      </c>
    </row>
    <row r="317" spans="1:55" x14ac:dyDescent="0.25">
      <c r="A317" s="130" t="s">
        <v>2546</v>
      </c>
      <c r="B317" s="130">
        <v>5969459</v>
      </c>
      <c r="C317" s="130">
        <v>3754851</v>
      </c>
      <c r="D317" s="130">
        <v>6019247</v>
      </c>
      <c r="E317" s="130">
        <v>5483620</v>
      </c>
      <c r="F317" s="130">
        <v>4999994</v>
      </c>
      <c r="G317" s="130">
        <v>2081929</v>
      </c>
      <c r="H317" s="130">
        <v>4483430</v>
      </c>
      <c r="I317" s="130">
        <v>693601</v>
      </c>
      <c r="J317" s="130">
        <v>594163</v>
      </c>
      <c r="K317" s="130">
        <v>294485</v>
      </c>
      <c r="L317" s="130">
        <v>1310548</v>
      </c>
      <c r="M317" s="130">
        <v>529118</v>
      </c>
      <c r="N317" s="130">
        <v>671681</v>
      </c>
      <c r="O317" s="130">
        <v>189867</v>
      </c>
      <c r="P317" s="130">
        <v>572595</v>
      </c>
      <c r="Q317" s="130">
        <v>856894</v>
      </c>
      <c r="R317" s="130">
        <v>471788</v>
      </c>
      <c r="S317" s="130">
        <v>-13993</v>
      </c>
      <c r="T317" s="130">
        <v>976122</v>
      </c>
      <c r="U317" s="130">
        <v>1401212</v>
      </c>
      <c r="V317" s="130">
        <v>2206725</v>
      </c>
      <c r="W317" s="130">
        <v>962284</v>
      </c>
      <c r="X317" s="130">
        <v>2815969.87</v>
      </c>
      <c r="Y317" s="130">
        <v>5218080</v>
      </c>
      <c r="Z317" s="130">
        <v>1471828</v>
      </c>
      <c r="AA317" s="130">
        <v>1247461</v>
      </c>
      <c r="AB317" s="130">
        <v>2123441.14</v>
      </c>
      <c r="AC317" s="130">
        <v>957348</v>
      </c>
      <c r="AD317" s="130">
        <v>922487</v>
      </c>
      <c r="AE317" s="130">
        <v>999351</v>
      </c>
      <c r="AF317" s="130">
        <v>1620733.84</v>
      </c>
      <c r="AG317" s="130">
        <v>1552162</v>
      </c>
      <c r="AH317" s="130">
        <v>1610051</v>
      </c>
      <c r="AI317" s="130">
        <v>1826360</v>
      </c>
      <c r="AJ317" s="130">
        <v>1400044.85</v>
      </c>
      <c r="AK317" s="130">
        <v>827214</v>
      </c>
      <c r="AL317" s="130">
        <v>1023114</v>
      </c>
      <c r="AM317" s="130">
        <v>487034</v>
      </c>
      <c r="AN317" s="130">
        <v>902520.4</v>
      </c>
      <c r="AO317" s="130">
        <v>1413466</v>
      </c>
      <c r="AP317" s="130">
        <v>1620060</v>
      </c>
      <c r="AQ317" s="130">
        <v>921463</v>
      </c>
      <c r="AR317" s="130">
        <v>1037296.71</v>
      </c>
      <c r="AS317" s="130">
        <v>993472</v>
      </c>
      <c r="AT317" s="130">
        <v>457878</v>
      </c>
      <c r="AU317" s="130">
        <v>663070</v>
      </c>
      <c r="AV317" s="130">
        <v>728374.61</v>
      </c>
      <c r="AW317" s="130">
        <v>613088</v>
      </c>
      <c r="AX317" s="130">
        <v>580989</v>
      </c>
      <c r="AY317" s="130">
        <v>707387</v>
      </c>
      <c r="AZ317" s="130">
        <v>1556782</v>
      </c>
      <c r="BA317" s="130">
        <v>337136</v>
      </c>
      <c r="BB317" s="130">
        <v>356869</v>
      </c>
      <c r="BC317" s="130">
        <v>366559</v>
      </c>
    </row>
    <row r="318" spans="1:55" x14ac:dyDescent="0.25">
      <c r="A318" s="130" t="s">
        <v>2547</v>
      </c>
      <c r="B318" s="130" t="s">
        <v>3279</v>
      </c>
      <c r="C318" s="130" t="s">
        <v>2548</v>
      </c>
      <c r="D318" s="130" t="s">
        <v>2549</v>
      </c>
      <c r="E318" s="130" t="s">
        <v>2550</v>
      </c>
      <c r="F318" s="130" t="s">
        <v>2551</v>
      </c>
      <c r="G318" s="130" t="s">
        <v>2552</v>
      </c>
      <c r="H318" s="130" t="s">
        <v>2553</v>
      </c>
      <c r="I318" s="130" t="s">
        <v>2554</v>
      </c>
      <c r="J318" s="130" t="s">
        <v>2555</v>
      </c>
      <c r="K318" s="130" t="s">
        <v>2556</v>
      </c>
      <c r="L318" s="130" t="s">
        <v>2557</v>
      </c>
      <c r="M318" s="130" t="s">
        <v>2558</v>
      </c>
      <c r="N318" s="130" t="s">
        <v>2559</v>
      </c>
      <c r="O318" s="130" t="s">
        <v>2560</v>
      </c>
      <c r="P318" s="130" t="s">
        <v>2561</v>
      </c>
      <c r="Q318" s="130" t="s">
        <v>2562</v>
      </c>
      <c r="R318" s="130" t="s">
        <v>2563</v>
      </c>
      <c r="S318" s="130" t="s">
        <v>2564</v>
      </c>
      <c r="T318" s="130" t="s">
        <v>2565</v>
      </c>
      <c r="U318" s="130" t="s">
        <v>2566</v>
      </c>
      <c r="V318" s="130" t="s">
        <v>2567</v>
      </c>
      <c r="W318" s="130" t="s">
        <v>2568</v>
      </c>
      <c r="X318" s="130" t="s">
        <v>2569</v>
      </c>
      <c r="Y318" s="130" t="s">
        <v>2570</v>
      </c>
      <c r="Z318" s="130" t="s">
        <v>2571</v>
      </c>
      <c r="AA318" s="130" t="s">
        <v>2572</v>
      </c>
      <c r="AB318" s="130" t="s">
        <v>2573</v>
      </c>
      <c r="AC318" s="130" t="s">
        <v>2574</v>
      </c>
      <c r="AD318" s="130" t="s">
        <v>2575</v>
      </c>
      <c r="AE318" s="130" t="s">
        <v>2576</v>
      </c>
      <c r="AF318" s="130" t="s">
        <v>2577</v>
      </c>
      <c r="AG318" s="130" t="s">
        <v>2578</v>
      </c>
      <c r="AH318" s="130" t="s">
        <v>2579</v>
      </c>
      <c r="AI318" s="130" t="s">
        <v>2580</v>
      </c>
      <c r="AJ318" s="130" t="s">
        <v>2581</v>
      </c>
      <c r="AK318" s="130" t="s">
        <v>2582</v>
      </c>
      <c r="AL318" s="130" t="s">
        <v>2583</v>
      </c>
      <c r="AM318" s="130" t="s">
        <v>2584</v>
      </c>
      <c r="AN318" s="130" t="s">
        <v>2585</v>
      </c>
      <c r="AO318" s="130" t="s">
        <v>2586</v>
      </c>
      <c r="AP318" s="130" t="s">
        <v>2587</v>
      </c>
      <c r="AQ318" s="130" t="s">
        <v>2588</v>
      </c>
      <c r="AR318" s="130" t="s">
        <v>2589</v>
      </c>
      <c r="AS318" s="130" t="s">
        <v>2590</v>
      </c>
      <c r="AT318" s="130" t="s">
        <v>2591</v>
      </c>
      <c r="AU318" s="130" t="s">
        <v>2592</v>
      </c>
      <c r="AV318" s="130" t="s">
        <v>2593</v>
      </c>
      <c r="AW318" s="130" t="s">
        <v>2594</v>
      </c>
      <c r="AX318" s="130" t="s">
        <v>2595</v>
      </c>
      <c r="AY318" s="130" t="s">
        <v>2596</v>
      </c>
      <c r="AZ318" s="130" t="s">
        <v>2597</v>
      </c>
      <c r="BA318" s="130" t="s">
        <v>2598</v>
      </c>
      <c r="BB318" s="130" t="s">
        <v>2599</v>
      </c>
      <c r="BC318" s="130" t="s">
        <v>2600</v>
      </c>
    </row>
    <row r="319" spans="1:55" x14ac:dyDescent="0.25">
      <c r="A319" s="130" t="s">
        <v>2601</v>
      </c>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row>
    <row r="320" spans="1:55" x14ac:dyDescent="0.25">
      <c r="A320" s="130" t="s">
        <v>2602</v>
      </c>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row>
    <row r="321" spans="1:55" x14ac:dyDescent="0.25">
      <c r="A321" s="130" t="s">
        <v>2603</v>
      </c>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row>
    <row r="322" spans="1:55" x14ac:dyDescent="0.25">
      <c r="BA322" s="80"/>
    </row>
    <row r="323" spans="1:55" x14ac:dyDescent="0.25">
      <c r="BA323" s="80"/>
    </row>
    <row r="324" spans="1:55" x14ac:dyDescent="0.25">
      <c r="BA324" s="80"/>
    </row>
    <row r="325" spans="1:55" x14ac:dyDescent="0.25">
      <c r="BA325" s="80"/>
    </row>
    <row r="326" spans="1:55" x14ac:dyDescent="0.25">
      <c r="BA326" s="80"/>
    </row>
    <row r="327" spans="1:55" x14ac:dyDescent="0.25">
      <c r="BA327" s="80"/>
    </row>
    <row r="328" spans="1:55" x14ac:dyDescent="0.25">
      <c r="BA328" s="80"/>
    </row>
    <row r="329" spans="1:55" x14ac:dyDescent="0.25">
      <c r="BA329" s="80"/>
    </row>
    <row r="330" spans="1:55" x14ac:dyDescent="0.25">
      <c r="BA330" s="80"/>
    </row>
    <row r="331" spans="1:55" x14ac:dyDescent="0.25">
      <c r="BA331" s="80"/>
    </row>
    <row r="332" spans="1:55" x14ac:dyDescent="0.25">
      <c r="BA332" s="80"/>
    </row>
    <row r="333" spans="1:55"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1:55"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1:55"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1:55"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9">IFERROR(VLOOKUP($B$350,$4:$126,MATCH($Q351&amp;"/"&amp;B$348,$2:$2,0),FALSE),"")</f>
        <v>366559</v>
      </c>
      <c r="C351" s="7">
        <f t="shared" si="9"/>
        <v>707387</v>
      </c>
      <c r="D351" s="7">
        <f t="shared" si="9"/>
        <v>663070</v>
      </c>
      <c r="E351" s="7">
        <f t="shared" si="9"/>
        <v>921463</v>
      </c>
      <c r="F351" s="7">
        <f t="shared" si="9"/>
        <v>487034</v>
      </c>
      <c r="G351" s="7">
        <f t="shared" si="9"/>
        <v>1826360</v>
      </c>
      <c r="H351" s="7">
        <f t="shared" si="9"/>
        <v>999351</v>
      </c>
      <c r="I351" s="7">
        <f t="shared" si="9"/>
        <v>1247461</v>
      </c>
      <c r="J351" s="7">
        <f t="shared" si="9"/>
        <v>962284</v>
      </c>
      <c r="K351" s="7">
        <f t="shared" si="9"/>
        <v>470443</v>
      </c>
      <c r="L351" s="7">
        <f t="shared" si="9"/>
        <v>478764</v>
      </c>
      <c r="M351" s="7">
        <f t="shared" si="9"/>
        <v>802664</v>
      </c>
      <c r="N351" s="8">
        <f t="shared" si="9"/>
        <v>2365018</v>
      </c>
      <c r="O351" s="8">
        <f t="shared" si="9"/>
        <v>4077368</v>
      </c>
      <c r="P351" s="6"/>
      <c r="Q351" s="9" t="s">
        <v>12</v>
      </c>
    </row>
    <row r="352" spans="1:53" x14ac:dyDescent="0.25">
      <c r="B352" s="7">
        <f t="shared" si="9"/>
        <v>356869</v>
      </c>
      <c r="C352" s="7">
        <f t="shared" si="9"/>
        <v>580989</v>
      </c>
      <c r="D352" s="7">
        <f t="shared" si="9"/>
        <v>457878</v>
      </c>
      <c r="E352" s="7">
        <f t="shared" si="9"/>
        <v>1620060</v>
      </c>
      <c r="F352" s="7">
        <f t="shared" si="9"/>
        <v>1023114</v>
      </c>
      <c r="G352" s="7">
        <f t="shared" si="9"/>
        <v>1610051</v>
      </c>
      <c r="H352" s="7">
        <f t="shared" si="9"/>
        <v>922487</v>
      </c>
      <c r="I352" s="7">
        <f t="shared" si="9"/>
        <v>1471828</v>
      </c>
      <c r="J352" s="7">
        <f t="shared" si="9"/>
        <v>2206725</v>
      </c>
      <c r="K352" s="7">
        <f t="shared" si="9"/>
        <v>610231</v>
      </c>
      <c r="L352" s="7">
        <f t="shared" si="9"/>
        <v>972338</v>
      </c>
      <c r="M352" s="7">
        <f t="shared" si="9"/>
        <v>1063411</v>
      </c>
      <c r="N352" s="8">
        <f t="shared" si="9"/>
        <v>5322492</v>
      </c>
      <c r="O352" s="8">
        <f t="shared" si="9"/>
        <v>6472260</v>
      </c>
      <c r="P352" s="6"/>
      <c r="Q352" s="9" t="s">
        <v>13</v>
      </c>
    </row>
    <row r="353" spans="2:17" x14ac:dyDescent="0.25">
      <c r="B353" s="7">
        <f t="shared" si="9"/>
        <v>337136</v>
      </c>
      <c r="C353" s="7">
        <f t="shared" si="9"/>
        <v>613088</v>
      </c>
      <c r="D353" s="7">
        <f t="shared" si="9"/>
        <v>993472</v>
      </c>
      <c r="E353" s="7">
        <f t="shared" si="9"/>
        <v>1413466</v>
      </c>
      <c r="F353" s="7">
        <f t="shared" si="9"/>
        <v>827214</v>
      </c>
      <c r="G353" s="7">
        <f t="shared" si="9"/>
        <v>1552162</v>
      </c>
      <c r="H353" s="7">
        <f t="shared" si="9"/>
        <v>957348</v>
      </c>
      <c r="I353" s="7">
        <f t="shared" si="9"/>
        <v>5218080</v>
      </c>
      <c r="J353" s="7">
        <f t="shared" si="9"/>
        <v>1401212</v>
      </c>
      <c r="K353" s="7">
        <f t="shared" si="9"/>
        <v>1098010</v>
      </c>
      <c r="L353" s="7">
        <f t="shared" si="9"/>
        <v>764198</v>
      </c>
      <c r="M353" s="7">
        <f t="shared" si="9"/>
        <v>828720</v>
      </c>
      <c r="N353" s="8">
        <f t="shared" si="9"/>
        <v>5862442</v>
      </c>
      <c r="O353" s="8" t="str">
        <f t="shared" si="9"/>
        <v/>
      </c>
      <c r="P353" s="6"/>
      <c r="Q353" s="9" t="s">
        <v>14</v>
      </c>
    </row>
    <row r="354" spans="2:17" x14ac:dyDescent="0.25">
      <c r="B354" s="7">
        <f t="shared" si="9"/>
        <v>556782</v>
      </c>
      <c r="C354" s="7">
        <f t="shared" si="9"/>
        <v>728374.61</v>
      </c>
      <c r="D354" s="7">
        <f t="shared" si="9"/>
        <v>1037296.71</v>
      </c>
      <c r="E354" s="7">
        <f t="shared" si="9"/>
        <v>902520.4</v>
      </c>
      <c r="F354" s="7">
        <f t="shared" si="9"/>
        <v>1400044.85</v>
      </c>
      <c r="G354" s="7">
        <f t="shared" si="9"/>
        <v>1620733.84</v>
      </c>
      <c r="H354" s="7">
        <f t="shared" si="9"/>
        <v>2123441.14</v>
      </c>
      <c r="I354" s="7">
        <f t="shared" si="9"/>
        <v>2815969.87</v>
      </c>
      <c r="J354" s="7">
        <f t="shared" si="9"/>
        <v>976122</v>
      </c>
      <c r="K354" s="7">
        <f t="shared" si="9"/>
        <v>814911</v>
      </c>
      <c r="L354" s="7">
        <f t="shared" si="9"/>
        <v>1585654</v>
      </c>
      <c r="M354" s="7">
        <f t="shared" si="9"/>
        <v>4689470</v>
      </c>
      <c r="N354" s="8">
        <f>IFERROR(VLOOKUP($B$350,$4:$126,MATCH($Q354&amp;"/"&amp;N$348,$2:$2,0),FALSE),IFERROR(VLOOKUP($B$350,$4:$126,MATCH($Q353&amp;"/"&amp;N$348,$2:$2,0),FALSE),IFERROR(VLOOKUP($B$350,$4:$126,MATCH($Q352&amp;"/"&amp;N$348,$2:$2,0),FALSE),IFERROR(VLOOKUP($B$350,$4:$126,MATCH($Q351&amp;"/"&amp;N$348,$2:$2,0),FALSE),""))))</f>
        <v>6286409</v>
      </c>
      <c r="O354" s="8">
        <f>IFERROR(VLOOKUP($B$350,$4:$126,MATCH($Q354&amp;"/"&amp;O$348,$2:$2,0),FALSE),IFERROR(VLOOKUP($B$350,$4:$126,MATCH($Q353&amp;"/"&amp;O$348,$2:$2,0),FALSE),IFERROR(VLOOKUP($B$350,$4:$126,MATCH($Q352&amp;"/"&amp;O$348,$2:$2,0),FALSE),IFERROR(VLOOKUP($B$350,$4:$126,MATCH($Q351&amp;"/"&amp;O$348,$2:$2,0),FALSE),""))))</f>
        <v>6472260</v>
      </c>
      <c r="P354" s="6"/>
      <c r="Q354" s="9" t="s">
        <v>15</v>
      </c>
    </row>
    <row r="355" spans="2:17" x14ac:dyDescent="0.25">
      <c r="B355" s="12">
        <f t="shared" ref="B355:O355" si="10">+B354/B$402</f>
        <v>1.3966589123001541E-2</v>
      </c>
      <c r="C355" s="12">
        <f t="shared" si="10"/>
        <v>2.0305987338076367E-2</v>
      </c>
      <c r="D355" s="12">
        <f t="shared" si="10"/>
        <v>1.3871882851159719E-2</v>
      </c>
      <c r="E355" s="12">
        <f t="shared" si="10"/>
        <v>1.0843747581095447E-2</v>
      </c>
      <c r="F355" s="12">
        <f t="shared" si="10"/>
        <v>1.4774850445940018E-2</v>
      </c>
      <c r="G355" s="12">
        <f t="shared" si="10"/>
        <v>1.4966567612026513E-2</v>
      </c>
      <c r="H355" s="12">
        <f t="shared" si="10"/>
        <v>1.8393903248998346E-2</v>
      </c>
      <c r="I355" s="12">
        <f t="shared" si="10"/>
        <v>2.5260543334996131E-2</v>
      </c>
      <c r="J355" s="12">
        <f t="shared" si="10"/>
        <v>6.8564522562610565E-3</v>
      </c>
      <c r="K355" s="12">
        <f t="shared" si="10"/>
        <v>5.5713718895915171E-3</v>
      </c>
      <c r="L355" s="12">
        <f t="shared" si="10"/>
        <v>1.1173180499726591E-2</v>
      </c>
      <c r="M355" s="12">
        <f t="shared" si="10"/>
        <v>3.3045602328009398E-2</v>
      </c>
      <c r="N355" s="12">
        <f t="shared" si="10"/>
        <v>4.3482090694281501E-2</v>
      </c>
      <c r="O355" s="12">
        <f t="shared" si="10"/>
        <v>4.2063059221407399E-2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7461086</v>
      </c>
      <c r="I357" s="8">
        <f t="shared" si="11"/>
        <v>4022212</v>
      </c>
      <c r="J357" s="8">
        <f t="shared" si="11"/>
        <v>0</v>
      </c>
      <c r="K357" s="8">
        <f t="shared" si="11"/>
        <v>0</v>
      </c>
      <c r="L357" s="8">
        <f t="shared" si="11"/>
        <v>63560</v>
      </c>
      <c r="M357" s="8">
        <f t="shared" si="11"/>
        <v>0</v>
      </c>
      <c r="N357" s="8">
        <f t="shared" si="11"/>
        <v>0</v>
      </c>
      <c r="O357" s="8">
        <f>IFERROR(VLOOKUP($B$356,$4:$126,MATCH($Q357&amp;"/"&amp;O$348,$2:$2,0),FALSE),"")</f>
        <v>0</v>
      </c>
      <c r="P357" s="6"/>
      <c r="Q357" s="9" t="s">
        <v>12</v>
      </c>
    </row>
    <row r="358" spans="2:17" x14ac:dyDescent="0.25">
      <c r="B358" s="8">
        <f t="shared" si="11"/>
        <v>0</v>
      </c>
      <c r="C358" s="8">
        <f t="shared" si="11"/>
        <v>0</v>
      </c>
      <c r="D358" s="8">
        <f t="shared" si="11"/>
        <v>0</v>
      </c>
      <c r="E358" s="8">
        <f t="shared" si="11"/>
        <v>0</v>
      </c>
      <c r="F358" s="8">
        <f t="shared" si="11"/>
        <v>0</v>
      </c>
      <c r="G358" s="8">
        <f t="shared" si="11"/>
        <v>0</v>
      </c>
      <c r="H358" s="8">
        <f t="shared" si="11"/>
        <v>7462426</v>
      </c>
      <c r="I358" s="8">
        <f t="shared" si="11"/>
        <v>4116842</v>
      </c>
      <c r="J358" s="8">
        <f t="shared" si="11"/>
        <v>0</v>
      </c>
      <c r="K358" s="8">
        <f t="shared" si="11"/>
        <v>0</v>
      </c>
      <c r="L358" s="8">
        <f t="shared" si="11"/>
        <v>0</v>
      </c>
      <c r="M358" s="8">
        <f t="shared" si="11"/>
        <v>0</v>
      </c>
      <c r="N358" s="8">
        <f t="shared" si="11"/>
        <v>0</v>
      </c>
      <c r="O358" s="8">
        <f>IFERROR(VLOOKUP($B$356,$4:$126,MATCH($Q358&amp;"/"&amp;O$348,$2:$2,0),FALSE),"")</f>
        <v>0</v>
      </c>
      <c r="P358" s="6"/>
      <c r="Q358" s="9" t="s">
        <v>13</v>
      </c>
    </row>
    <row r="359" spans="2:17" x14ac:dyDescent="0.25">
      <c r="B359" s="8">
        <f t="shared" si="11"/>
        <v>0</v>
      </c>
      <c r="C359" s="8">
        <f t="shared" si="11"/>
        <v>0</v>
      </c>
      <c r="D359" s="8">
        <f t="shared" si="11"/>
        <v>0</v>
      </c>
      <c r="E359" s="8">
        <f t="shared" si="11"/>
        <v>0</v>
      </c>
      <c r="F359" s="8">
        <f t="shared" si="11"/>
        <v>0</v>
      </c>
      <c r="G359" s="8">
        <f t="shared" si="11"/>
        <v>0</v>
      </c>
      <c r="H359" s="8">
        <f t="shared" si="11"/>
        <v>2500000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1000000</v>
      </c>
      <c r="C360" s="8">
        <f t="shared" si="12"/>
        <v>0</v>
      </c>
      <c r="D360" s="8">
        <f t="shared" si="12"/>
        <v>0</v>
      </c>
      <c r="E360" s="8">
        <f t="shared" si="12"/>
        <v>0</v>
      </c>
      <c r="F360" s="8">
        <f t="shared" si="12"/>
        <v>0</v>
      </c>
      <c r="G360" s="8">
        <f t="shared" si="12"/>
        <v>1593720</v>
      </c>
      <c r="H360" s="8">
        <f t="shared" si="12"/>
        <v>4032884.36</v>
      </c>
      <c r="I360" s="8">
        <f t="shared" si="12"/>
        <v>0</v>
      </c>
      <c r="J360" s="8">
        <f t="shared" si="12"/>
        <v>0</v>
      </c>
      <c r="K360" s="8">
        <f t="shared" si="12"/>
        <v>63560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f t="shared" ref="B361:O361" si="13">+B360/B$402</f>
        <v>2.5084483914712654E-2</v>
      </c>
      <c r="C361" s="12">
        <f t="shared" si="13"/>
        <v>0</v>
      </c>
      <c r="D361" s="12">
        <f t="shared" si="13"/>
        <v>0</v>
      </c>
      <c r="E361" s="12">
        <f t="shared" si="13"/>
        <v>0</v>
      </c>
      <c r="F361" s="12">
        <f t="shared" si="13"/>
        <v>0</v>
      </c>
      <c r="G361" s="12">
        <f t="shared" si="13"/>
        <v>1.4717109957202407E-2</v>
      </c>
      <c r="H361" s="12">
        <f t="shared" si="13"/>
        <v>3.493409039453696E-2</v>
      </c>
      <c r="I361" s="12">
        <f t="shared" si="13"/>
        <v>0</v>
      </c>
      <c r="J361" s="12">
        <f t="shared" si="13"/>
        <v>0</v>
      </c>
      <c r="K361" s="12">
        <f t="shared" si="13"/>
        <v>4.3454610049740007E-4</v>
      </c>
      <c r="L361" s="12">
        <f t="shared" si="13"/>
        <v>0</v>
      </c>
      <c r="M361" s="12">
        <f t="shared" si="13"/>
        <v>0</v>
      </c>
      <c r="N361" s="12">
        <f t="shared" si="13"/>
        <v>0</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4">IFERROR(VLOOKUP($B$362,$4:$126,MATCH($Q363&amp;"/"&amp;B$348,$2:$2,0),FALSE),"")</f>
        <v>6079313</v>
      </c>
      <c r="C363" s="8">
        <f t="shared" si="14"/>
        <v>7491961</v>
      </c>
      <c r="D363" s="8">
        <f t="shared" si="14"/>
        <v>6456499</v>
      </c>
      <c r="E363" s="8">
        <f t="shared" si="14"/>
        <v>10339358</v>
      </c>
      <c r="F363" s="8">
        <f t="shared" si="14"/>
        <v>11974807</v>
      </c>
      <c r="G363" s="8">
        <f t="shared" si="14"/>
        <v>12331796</v>
      </c>
      <c r="H363" s="8">
        <f t="shared" si="14"/>
        <v>13284418</v>
      </c>
      <c r="I363" s="8">
        <f t="shared" si="14"/>
        <v>13607514</v>
      </c>
      <c r="J363" s="8">
        <f t="shared" si="14"/>
        <v>15535560</v>
      </c>
      <c r="K363" s="8">
        <f t="shared" si="14"/>
        <v>16161127</v>
      </c>
      <c r="L363" s="8">
        <f t="shared" si="14"/>
        <v>13961077</v>
      </c>
      <c r="M363" s="8">
        <f t="shared" si="14"/>
        <v>14797718</v>
      </c>
      <c r="N363" s="8">
        <f t="shared" si="14"/>
        <v>15705143</v>
      </c>
      <c r="O363" s="8">
        <f t="shared" si="14"/>
        <v>14565467</v>
      </c>
      <c r="P363" s="6"/>
      <c r="Q363" s="9" t="s">
        <v>12</v>
      </c>
    </row>
    <row r="364" spans="2:17" x14ac:dyDescent="0.25">
      <c r="B364" s="8">
        <f t="shared" si="14"/>
        <v>6999043</v>
      </c>
      <c r="C364" s="8">
        <f t="shared" si="14"/>
        <v>6811227</v>
      </c>
      <c r="D364" s="8">
        <f t="shared" si="14"/>
        <v>6918882</v>
      </c>
      <c r="E364" s="8">
        <f t="shared" si="14"/>
        <v>11210281</v>
      </c>
      <c r="F364" s="8">
        <f t="shared" si="14"/>
        <v>12811627</v>
      </c>
      <c r="G364" s="8">
        <f t="shared" si="14"/>
        <v>14754216</v>
      </c>
      <c r="H364" s="8">
        <f t="shared" si="14"/>
        <v>14859356</v>
      </c>
      <c r="I364" s="8">
        <f t="shared" si="14"/>
        <v>14807170</v>
      </c>
      <c r="J364" s="8">
        <f t="shared" si="14"/>
        <v>17415347</v>
      </c>
      <c r="K364" s="8">
        <f t="shared" si="14"/>
        <v>18076803</v>
      </c>
      <c r="L364" s="8">
        <f t="shared" si="14"/>
        <v>15637149</v>
      </c>
      <c r="M364" s="8">
        <f t="shared" si="14"/>
        <v>15422256</v>
      </c>
      <c r="N364" s="8">
        <f t="shared" si="14"/>
        <v>13903963</v>
      </c>
      <c r="O364" s="8">
        <f t="shared" si="14"/>
        <v>16467673</v>
      </c>
      <c r="P364" s="6"/>
      <c r="Q364" s="9" t="s">
        <v>13</v>
      </c>
    </row>
    <row r="365" spans="2:17" x14ac:dyDescent="0.25">
      <c r="B365" s="8">
        <f t="shared" si="14"/>
        <v>7375659</v>
      </c>
      <c r="C365" s="8">
        <f t="shared" si="14"/>
        <v>6524408</v>
      </c>
      <c r="D365" s="8">
        <f t="shared" si="14"/>
        <v>6149731</v>
      </c>
      <c r="E365" s="8">
        <f t="shared" si="14"/>
        <v>10709650</v>
      </c>
      <c r="F365" s="8">
        <f t="shared" si="14"/>
        <v>12267003</v>
      </c>
      <c r="G365" s="8">
        <f t="shared" si="14"/>
        <v>13054693</v>
      </c>
      <c r="H365" s="8">
        <f t="shared" si="14"/>
        <v>13453681</v>
      </c>
      <c r="I365" s="8">
        <f t="shared" si="14"/>
        <v>14122912</v>
      </c>
      <c r="J365" s="8">
        <f t="shared" si="14"/>
        <v>17411517</v>
      </c>
      <c r="K365" s="8">
        <f t="shared" si="14"/>
        <v>18109227</v>
      </c>
      <c r="L365" s="8">
        <f t="shared" si="14"/>
        <v>15851816</v>
      </c>
      <c r="M365" s="8">
        <f t="shared" si="14"/>
        <v>15461923</v>
      </c>
      <c r="N365" s="8">
        <f t="shared" si="14"/>
        <v>14344031</v>
      </c>
      <c r="O365" s="8" t="str">
        <f t="shared" si="14"/>
        <v/>
      </c>
      <c r="P365" s="6"/>
      <c r="Q365" s="9" t="s">
        <v>14</v>
      </c>
    </row>
    <row r="366" spans="2:17" x14ac:dyDescent="0.25">
      <c r="B366" s="8">
        <f t="shared" si="14"/>
        <v>7104888</v>
      </c>
      <c r="C366" s="8">
        <f t="shared" si="14"/>
        <v>6501039.5599999996</v>
      </c>
      <c r="D366" s="8">
        <f t="shared" si="14"/>
        <v>9217858.3800000008</v>
      </c>
      <c r="E366" s="8">
        <f t="shared" si="14"/>
        <v>11160791.42</v>
      </c>
      <c r="F366" s="8">
        <f t="shared" si="14"/>
        <v>11918157.720000001</v>
      </c>
      <c r="G366" s="8">
        <f t="shared" si="14"/>
        <v>13948340.83</v>
      </c>
      <c r="H366" s="8">
        <f t="shared" si="14"/>
        <v>15403766.439999999</v>
      </c>
      <c r="I366" s="8">
        <f t="shared" si="14"/>
        <v>15775582.15</v>
      </c>
      <c r="J366" s="8">
        <f t="shared" si="14"/>
        <v>16412244</v>
      </c>
      <c r="K366" s="8">
        <f t="shared" si="14"/>
        <v>16343842</v>
      </c>
      <c r="L366" s="8">
        <f t="shared" si="14"/>
        <v>16018214</v>
      </c>
      <c r="M366" s="8">
        <f t="shared" si="14"/>
        <v>14868926</v>
      </c>
      <c r="N366" s="8">
        <f>IFERROR(VLOOKUP($B$362,$4:$126,MATCH($Q366&amp;"/"&amp;N$348,$2:$2,0),FALSE),IFERROR(VLOOKUP($B$362,$4:$126,MATCH($Q365&amp;"/"&amp;N$348,$2:$2,0),FALSE),IFERROR(VLOOKUP($B$362,$4:$126,MATCH($Q364&amp;"/"&amp;N$348,$2:$2,0),FALSE),IFERROR(VLOOKUP($B$362,$4:$126,MATCH($Q363&amp;"/"&amp;N$348,$2:$2,0),FALSE),""))))</f>
        <v>13319536</v>
      </c>
      <c r="O366" s="8">
        <f>IFERROR(VLOOKUP($B$362,$4:$126,MATCH($Q366&amp;"/"&amp;O$348,$2:$2,0),FALSE),IFERROR(VLOOKUP($B$362,$4:$126,MATCH($Q365&amp;"/"&amp;O$348,$2:$2,0),FALSE),IFERROR(VLOOKUP($B$362,$4:$126,MATCH($Q364&amp;"/"&amp;O$348,$2:$2,0),FALSE),IFERROR(VLOOKUP($B$362,$4:$126,MATCH($Q363&amp;"/"&amp;O$348,$2:$2,0),FALSE),""))))</f>
        <v>16467673</v>
      </c>
      <c r="P366" s="6"/>
      <c r="Q366" s="9" t="s">
        <v>15</v>
      </c>
    </row>
    <row r="367" spans="2:17" x14ac:dyDescent="0.25">
      <c r="B367" s="12">
        <f t="shared" ref="B367:O367" si="15">+B366/B$402</f>
        <v>0.17822244875183496</v>
      </c>
      <c r="C367" s="12">
        <f t="shared" si="15"/>
        <v>0.18123919364747429</v>
      </c>
      <c r="D367" s="12">
        <f t="shared" si="15"/>
        <v>0.12327143270891212</v>
      </c>
      <c r="E367" s="12">
        <f t="shared" si="15"/>
        <v>0.13409647578463135</v>
      </c>
      <c r="F367" s="12">
        <f t="shared" si="15"/>
        <v>0.12577382639143703</v>
      </c>
      <c r="G367" s="12">
        <f t="shared" si="15"/>
        <v>0.12880510109407292</v>
      </c>
      <c r="H367" s="12">
        <f t="shared" si="15"/>
        <v>0.13343218431170059</v>
      </c>
      <c r="I367" s="12">
        <f t="shared" si="15"/>
        <v>0.14151421887723054</v>
      </c>
      <c r="J367" s="12">
        <f t="shared" si="15"/>
        <v>0.11528248252176161</v>
      </c>
      <c r="K367" s="12">
        <f t="shared" si="15"/>
        <v>0.11173934563004451</v>
      </c>
      <c r="L367" s="12">
        <f t="shared" si="15"/>
        <v>0.11287102754147342</v>
      </c>
      <c r="M367" s="12">
        <f t="shared" si="15"/>
        <v>0.10477785669608708</v>
      </c>
      <c r="N367" s="12">
        <f t="shared" si="15"/>
        <v>9.2129110969036129E-2</v>
      </c>
      <c r="O367" s="12">
        <f t="shared" si="15"/>
        <v>0.10702300350075114</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6">IFERROR(VLOOKUP($B$368,$4:$126,MATCH($Q369&amp;"/"&amp;B$348,$2:$2,0),FALSE),"")</f>
        <v>14218102</v>
      </c>
      <c r="C369" s="8">
        <f t="shared" si="16"/>
        <v>16696822</v>
      </c>
      <c r="D369" s="8">
        <f t="shared" si="16"/>
        <v>15228573</v>
      </c>
      <c r="E369" s="8">
        <f t="shared" si="16"/>
        <v>21780915</v>
      </c>
      <c r="F369" s="8">
        <f t="shared" si="16"/>
        <v>27490838</v>
      </c>
      <c r="G369" s="8">
        <f t="shared" si="16"/>
        <v>33546713</v>
      </c>
      <c r="H369" s="8">
        <f t="shared" si="16"/>
        <v>34463889</v>
      </c>
      <c r="I369" s="8">
        <f t="shared" si="16"/>
        <v>34133354</v>
      </c>
      <c r="J369" s="8">
        <f t="shared" si="16"/>
        <v>33062536</v>
      </c>
      <c r="K369" s="8">
        <f t="shared" si="16"/>
        <v>39129576</v>
      </c>
      <c r="L369" s="8">
        <f t="shared" si="16"/>
        <v>40690667</v>
      </c>
      <c r="M369" s="8">
        <f t="shared" si="16"/>
        <v>36859224</v>
      </c>
      <c r="N369" s="8">
        <f t="shared" si="16"/>
        <v>35719609</v>
      </c>
      <c r="O369" s="8">
        <f t="shared" si="16"/>
        <v>39194542</v>
      </c>
      <c r="P369" s="6"/>
      <c r="Q369" s="9" t="s">
        <v>12</v>
      </c>
    </row>
    <row r="370" spans="1:17" x14ac:dyDescent="0.25">
      <c r="B370" s="8">
        <f t="shared" si="16"/>
        <v>15233738</v>
      </c>
      <c r="C370" s="8">
        <f t="shared" si="16"/>
        <v>16294265</v>
      </c>
      <c r="D370" s="8">
        <f t="shared" si="16"/>
        <v>16787056</v>
      </c>
      <c r="E370" s="8">
        <f t="shared" si="16"/>
        <v>22986007</v>
      </c>
      <c r="F370" s="8">
        <f t="shared" si="16"/>
        <v>29342539</v>
      </c>
      <c r="G370" s="8">
        <f t="shared" si="16"/>
        <v>34637462</v>
      </c>
      <c r="H370" s="8">
        <f t="shared" si="16"/>
        <v>33884960</v>
      </c>
      <c r="I370" s="8">
        <f t="shared" si="16"/>
        <v>33169349</v>
      </c>
      <c r="J370" s="8">
        <f t="shared" si="16"/>
        <v>34976601</v>
      </c>
      <c r="K370" s="8">
        <f t="shared" si="16"/>
        <v>40417978</v>
      </c>
      <c r="L370" s="8">
        <f t="shared" si="16"/>
        <v>39707722</v>
      </c>
      <c r="M370" s="8">
        <f t="shared" si="16"/>
        <v>37125714</v>
      </c>
      <c r="N370" s="8">
        <f t="shared" si="16"/>
        <v>34695744</v>
      </c>
      <c r="O370" s="8">
        <f t="shared" si="16"/>
        <v>42565975</v>
      </c>
      <c r="P370" s="6"/>
      <c r="Q370" s="9" t="s">
        <v>13</v>
      </c>
    </row>
    <row r="371" spans="1:17" x14ac:dyDescent="0.25">
      <c r="B371" s="8">
        <f t="shared" si="16"/>
        <v>19693344</v>
      </c>
      <c r="C371" s="8">
        <f t="shared" si="16"/>
        <v>17477334</v>
      </c>
      <c r="D371" s="8">
        <f t="shared" si="16"/>
        <v>16840348</v>
      </c>
      <c r="E371" s="8">
        <f t="shared" si="16"/>
        <v>25389074</v>
      </c>
      <c r="F371" s="8">
        <f t="shared" si="16"/>
        <v>29319918</v>
      </c>
      <c r="G371" s="8">
        <f t="shared" si="16"/>
        <v>36181065</v>
      </c>
      <c r="H371" s="8">
        <f t="shared" si="16"/>
        <v>35809097</v>
      </c>
      <c r="I371" s="8">
        <f t="shared" si="16"/>
        <v>35032449</v>
      </c>
      <c r="J371" s="8">
        <f t="shared" si="16"/>
        <v>37248080</v>
      </c>
      <c r="K371" s="8">
        <f t="shared" si="16"/>
        <v>42155317</v>
      </c>
      <c r="L371" s="8">
        <f t="shared" si="16"/>
        <v>39995712</v>
      </c>
      <c r="M371" s="8">
        <f t="shared" si="16"/>
        <v>36950766</v>
      </c>
      <c r="N371" s="8">
        <f t="shared" si="16"/>
        <v>37758390</v>
      </c>
      <c r="O371" s="8" t="str">
        <f t="shared" si="16"/>
        <v/>
      </c>
      <c r="P371" s="6"/>
      <c r="Q371" s="9" t="s">
        <v>14</v>
      </c>
    </row>
    <row r="372" spans="1:17" x14ac:dyDescent="0.25">
      <c r="B372" s="8">
        <f t="shared" si="16"/>
        <v>19228747</v>
      </c>
      <c r="C372" s="8">
        <f t="shared" si="16"/>
        <v>16008231.52</v>
      </c>
      <c r="D372" s="8">
        <f t="shared" si="16"/>
        <v>21383155.48</v>
      </c>
      <c r="E372" s="8">
        <f t="shared" si="16"/>
        <v>26131954.5</v>
      </c>
      <c r="F372" s="8">
        <f t="shared" si="16"/>
        <v>33290478.539999999</v>
      </c>
      <c r="G372" s="8">
        <f t="shared" si="16"/>
        <v>36917346.43</v>
      </c>
      <c r="H372" s="8">
        <f t="shared" si="16"/>
        <v>37517574.729999997</v>
      </c>
      <c r="I372" s="8">
        <f t="shared" si="16"/>
        <v>35180216.25</v>
      </c>
      <c r="J372" s="8">
        <f t="shared" si="16"/>
        <v>39626191</v>
      </c>
      <c r="K372" s="8">
        <f t="shared" si="16"/>
        <v>43359928</v>
      </c>
      <c r="L372" s="8">
        <f t="shared" si="16"/>
        <v>38371250</v>
      </c>
      <c r="M372" s="8">
        <f t="shared" si="16"/>
        <v>36873414</v>
      </c>
      <c r="N372" s="8">
        <f>IFERROR(VLOOKUP($B$368,$4:$126,MATCH($Q372&amp;"/"&amp;N$348,$2:$2,0),FALSE),IFERROR(VLOOKUP($B$368,$4:$126,MATCH($Q371&amp;"/"&amp;N$348,$2:$2,0),FALSE),IFERROR(VLOOKUP($B$368,$4:$126,MATCH($Q370&amp;"/"&amp;N$348,$2:$2,0),FALSE),IFERROR(VLOOKUP($B$368,$4:$126,MATCH($Q369&amp;"/"&amp;N$348,$2:$2,0),FALSE),""))))</f>
        <v>38546197</v>
      </c>
      <c r="O372" s="8">
        <f>IFERROR(VLOOKUP($B$368,$4:$126,MATCH($Q372&amp;"/"&amp;O$348,$2:$2,0),FALSE),IFERROR(VLOOKUP($B$368,$4:$126,MATCH($Q371&amp;"/"&amp;O$348,$2:$2,0),FALSE),IFERROR(VLOOKUP($B$368,$4:$126,MATCH($Q370&amp;"/"&amp;O$348,$2:$2,0),FALSE),IFERROR(VLOOKUP($B$368,$4:$126,MATCH($Q369&amp;"/"&amp;O$348,$2:$2,0),FALSE),""))))</f>
        <v>42565975</v>
      </c>
      <c r="P372" s="6"/>
      <c r="Q372" s="9" t="s">
        <v>15</v>
      </c>
    </row>
    <row r="373" spans="1:17" x14ac:dyDescent="0.25">
      <c r="B373" s="12">
        <f t="shared" ref="B373:O373" si="17">+B372/B$402</f>
        <v>0.48234319482157922</v>
      </c>
      <c r="C373" s="12">
        <f t="shared" si="17"/>
        <v>0.44628538953343666</v>
      </c>
      <c r="D373" s="12">
        <f t="shared" si="17"/>
        <v>0.2859592872001821</v>
      </c>
      <c r="E373" s="12">
        <f t="shared" si="17"/>
        <v>0.31397441919171165</v>
      </c>
      <c r="F373" s="12">
        <f t="shared" si="17"/>
        <v>0.35131863218687287</v>
      </c>
      <c r="G373" s="12">
        <f t="shared" si="17"/>
        <v>0.34091097980727086</v>
      </c>
      <c r="H373" s="12">
        <f t="shared" si="17"/>
        <v>0.32498882437621279</v>
      </c>
      <c r="I373" s="12">
        <f t="shared" si="17"/>
        <v>0.31558270086095064</v>
      </c>
      <c r="J373" s="12">
        <f t="shared" si="17"/>
        <v>0.27834132074574858</v>
      </c>
      <c r="K373" s="12">
        <f t="shared" si="17"/>
        <v>0.29644253666217796</v>
      </c>
      <c r="L373" s="12">
        <f t="shared" si="17"/>
        <v>0.27037985730186659</v>
      </c>
      <c r="M373" s="12">
        <f t="shared" si="17"/>
        <v>0.25983835604451128</v>
      </c>
      <c r="N373" s="12">
        <f t="shared" si="17"/>
        <v>0.26661791077762226</v>
      </c>
      <c r="O373" s="12">
        <f t="shared" si="17"/>
        <v>0.27663522899913578</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8">IFERROR(VLOOKUP($B$374,$4:$126,MATCH($Q375&amp;"/"&amp;B$348,$2:$2,0),FALSE),"")</f>
        <v>21757743</v>
      </c>
      <c r="C375" s="8">
        <f t="shared" si="18"/>
        <v>25667193</v>
      </c>
      <c r="D375" s="8">
        <f t="shared" si="18"/>
        <v>23268342</v>
      </c>
      <c r="E375" s="8">
        <f t="shared" si="18"/>
        <v>34931430</v>
      </c>
      <c r="F375" s="8">
        <f t="shared" si="18"/>
        <v>41798767</v>
      </c>
      <c r="G375" s="8">
        <f t="shared" si="18"/>
        <v>49896535</v>
      </c>
      <c r="H375" s="8">
        <f t="shared" si="18"/>
        <v>57883944</v>
      </c>
      <c r="I375" s="8">
        <f t="shared" si="18"/>
        <v>55626133</v>
      </c>
      <c r="J375" s="8">
        <f t="shared" si="18"/>
        <v>51701824</v>
      </c>
      <c r="K375" s="8">
        <f t="shared" si="18"/>
        <v>59078603</v>
      </c>
      <c r="L375" s="8">
        <f t="shared" si="18"/>
        <v>57824178</v>
      </c>
      <c r="M375" s="8">
        <f t="shared" si="18"/>
        <v>55078268</v>
      </c>
      <c r="N375" s="8">
        <f t="shared" si="18"/>
        <v>55226539</v>
      </c>
      <c r="O375" s="8">
        <f t="shared" si="18"/>
        <v>59262987</v>
      </c>
      <c r="P375" s="6"/>
      <c r="Q375" s="9" t="s">
        <v>12</v>
      </c>
    </row>
    <row r="376" spans="1:17" x14ac:dyDescent="0.25">
      <c r="B376" s="8">
        <f t="shared" si="18"/>
        <v>23509304</v>
      </c>
      <c r="C376" s="8">
        <f t="shared" si="18"/>
        <v>24321499</v>
      </c>
      <c r="D376" s="8">
        <f t="shared" si="18"/>
        <v>25010856</v>
      </c>
      <c r="E376" s="8">
        <f t="shared" si="18"/>
        <v>37509675</v>
      </c>
      <c r="F376" s="8">
        <f t="shared" si="18"/>
        <v>44979203</v>
      </c>
      <c r="G376" s="8">
        <f t="shared" si="18"/>
        <v>52627054</v>
      </c>
      <c r="H376" s="8">
        <f t="shared" si="18"/>
        <v>58608462</v>
      </c>
      <c r="I376" s="8">
        <f t="shared" si="18"/>
        <v>55870354</v>
      </c>
      <c r="J376" s="8">
        <f t="shared" si="18"/>
        <v>56608975</v>
      </c>
      <c r="K376" s="8">
        <f t="shared" si="18"/>
        <v>61274221</v>
      </c>
      <c r="L376" s="8">
        <f t="shared" si="18"/>
        <v>58357253</v>
      </c>
      <c r="M376" s="8">
        <f t="shared" si="18"/>
        <v>56652326</v>
      </c>
      <c r="N376" s="8">
        <f t="shared" si="18"/>
        <v>56210618</v>
      </c>
      <c r="O376" s="8">
        <f t="shared" si="18"/>
        <v>66724198</v>
      </c>
      <c r="P376" s="6"/>
      <c r="Q376" s="9" t="s">
        <v>13</v>
      </c>
    </row>
    <row r="377" spans="1:17" x14ac:dyDescent="0.25">
      <c r="B377" s="8">
        <f t="shared" si="18"/>
        <v>28312037</v>
      </c>
      <c r="C377" s="8">
        <f t="shared" si="18"/>
        <v>25310300</v>
      </c>
      <c r="D377" s="8">
        <f t="shared" si="18"/>
        <v>25696297</v>
      </c>
      <c r="E377" s="8">
        <f t="shared" si="18"/>
        <v>39224784</v>
      </c>
      <c r="F377" s="8">
        <f t="shared" si="18"/>
        <v>44419881</v>
      </c>
      <c r="G377" s="8">
        <f t="shared" si="18"/>
        <v>52433376</v>
      </c>
      <c r="H377" s="8">
        <f t="shared" si="18"/>
        <v>54099078</v>
      </c>
      <c r="I377" s="8">
        <f t="shared" si="18"/>
        <v>57818794</v>
      </c>
      <c r="J377" s="8">
        <f t="shared" si="18"/>
        <v>57865467</v>
      </c>
      <c r="K377" s="8">
        <f t="shared" si="18"/>
        <v>63378848</v>
      </c>
      <c r="L377" s="8">
        <f t="shared" si="18"/>
        <v>59060638</v>
      </c>
      <c r="M377" s="8">
        <f t="shared" si="18"/>
        <v>56455339</v>
      </c>
      <c r="N377" s="8">
        <f t="shared" si="18"/>
        <v>59535130</v>
      </c>
      <c r="O377" s="8" t="str">
        <f t="shared" si="18"/>
        <v/>
      </c>
      <c r="P377" s="6"/>
      <c r="Q377" s="9" t="s">
        <v>14</v>
      </c>
    </row>
    <row r="378" spans="1:17" x14ac:dyDescent="0.25">
      <c r="B378" s="8">
        <f t="shared" si="18"/>
        <v>28816067</v>
      </c>
      <c r="C378" s="8">
        <f t="shared" si="18"/>
        <v>24217345.629999999</v>
      </c>
      <c r="D378" s="8">
        <f t="shared" si="18"/>
        <v>34001027.909999996</v>
      </c>
      <c r="E378" s="8">
        <f t="shared" si="18"/>
        <v>39930365.869999997</v>
      </c>
      <c r="F378" s="8">
        <f t="shared" si="18"/>
        <v>48336627</v>
      </c>
      <c r="G378" s="8">
        <f t="shared" si="18"/>
        <v>55544308.869999997</v>
      </c>
      <c r="H378" s="8">
        <f t="shared" si="18"/>
        <v>60863899.549999997</v>
      </c>
      <c r="I378" s="8">
        <f t="shared" si="18"/>
        <v>56854784.869999997</v>
      </c>
      <c r="J378" s="8">
        <f t="shared" si="18"/>
        <v>60078524</v>
      </c>
      <c r="K378" s="8">
        <f t="shared" si="18"/>
        <v>62746566</v>
      </c>
      <c r="L378" s="8">
        <f t="shared" si="18"/>
        <v>59021027</v>
      </c>
      <c r="M378" s="8">
        <f t="shared" si="18"/>
        <v>59546783</v>
      </c>
      <c r="N378" s="8">
        <f>IFERROR(VLOOKUP($B$374,$4:$126,MATCH($Q378&amp;"/"&amp;N$348,$2:$2,0),FALSE),IFERROR(VLOOKUP($B$374,$4:$126,MATCH($Q377&amp;"/"&amp;N$348,$2:$2,0),FALSE),IFERROR(VLOOKUP($B$374,$4:$126,MATCH($Q376&amp;"/"&amp;N$348,$2:$2,0),FALSE),IFERROR(VLOOKUP($B$374,$4:$126,MATCH($Q375&amp;"/"&amp;N$348,$2:$2,0),FALSE),""))))</f>
        <v>60464537</v>
      </c>
      <c r="O378" s="8">
        <f>IFERROR(VLOOKUP($B$374,$4:$126,MATCH($Q378&amp;"/"&amp;O$348,$2:$2,0),FALSE),IFERROR(VLOOKUP($B$374,$4:$126,MATCH($Q377&amp;"/"&amp;O$348,$2:$2,0),FALSE),IFERROR(VLOOKUP($B$374,$4:$126,MATCH($Q376&amp;"/"&amp;O$348,$2:$2,0),FALSE),IFERROR(VLOOKUP($B$374,$4:$126,MATCH($Q375&amp;"/"&amp;O$348,$2:$2,0),FALSE),""))))</f>
        <v>66724198</v>
      </c>
      <c r="P378" s="6"/>
      <c r="Q378" s="9" t="s">
        <v>15</v>
      </c>
    </row>
    <row r="379" spans="1:17" x14ac:dyDescent="0.25">
      <c r="B379" s="12">
        <f t="shared" ref="B379:O379" si="19">+B378/B$402</f>
        <v>0.72283616914678217</v>
      </c>
      <c r="C379" s="12">
        <f t="shared" si="19"/>
        <v>0.6751431296110102</v>
      </c>
      <c r="D379" s="12">
        <f t="shared" si="19"/>
        <v>0.45469948129550314</v>
      </c>
      <c r="E379" s="12">
        <f t="shared" si="19"/>
        <v>0.47976179631515103</v>
      </c>
      <c r="F379" s="12">
        <f t="shared" si="19"/>
        <v>0.51010254063374205</v>
      </c>
      <c r="G379" s="12">
        <f t="shared" si="19"/>
        <v>0.51292052627601015</v>
      </c>
      <c r="H379" s="12">
        <f t="shared" si="19"/>
        <v>0.5272219034427551</v>
      </c>
      <c r="I379" s="12">
        <f t="shared" si="19"/>
        <v>0.51001353825228157</v>
      </c>
      <c r="J379" s="12">
        <f t="shared" si="19"/>
        <v>0.42200209751714851</v>
      </c>
      <c r="K379" s="12">
        <f t="shared" si="19"/>
        <v>0.42898482654032011</v>
      </c>
      <c r="L379" s="12">
        <f t="shared" si="19"/>
        <v>0.41588681260239413</v>
      </c>
      <c r="M379" s="12">
        <f t="shared" si="19"/>
        <v>0.41961230393419097</v>
      </c>
      <c r="N379" s="12">
        <f t="shared" si="19"/>
        <v>0.4182235806836207</v>
      </c>
      <c r="O379" s="12">
        <f t="shared" si="19"/>
        <v>0.43363892859293551</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20">IFERROR(VLOOKUP($B$380,$4:$126,MATCH($Q381&amp;"/"&amp;B$348,$2:$2,0),FALSE),"")</f>
        <v>7907368</v>
      </c>
      <c r="C381" s="8">
        <f t="shared" si="20"/>
        <v>8685912</v>
      </c>
      <c r="D381" s="8">
        <f t="shared" si="20"/>
        <v>9715051</v>
      </c>
      <c r="E381" s="8">
        <f t="shared" si="20"/>
        <v>14612158</v>
      </c>
      <c r="F381" s="8">
        <f t="shared" si="20"/>
        <v>16909755</v>
      </c>
      <c r="G381" s="8">
        <f t="shared" si="20"/>
        <v>20335740</v>
      </c>
      <c r="H381" s="8">
        <f t="shared" si="20"/>
        <v>21552805</v>
      </c>
      <c r="I381" s="8">
        <f t="shared" si="20"/>
        <v>22548507</v>
      </c>
      <c r="J381" s="8">
        <f t="shared" si="20"/>
        <v>23061312</v>
      </c>
      <c r="K381" s="8">
        <f t="shared" si="20"/>
        <v>23337138</v>
      </c>
      <c r="L381" s="8">
        <f t="shared" si="20"/>
        <v>25425219</v>
      </c>
      <c r="M381" s="8">
        <f t="shared" si="20"/>
        <v>28130406</v>
      </c>
      <c r="N381" s="8">
        <f t="shared" si="20"/>
        <v>26583734</v>
      </c>
      <c r="O381" s="8">
        <f t="shared" si="20"/>
        <v>26541841</v>
      </c>
      <c r="P381" s="6"/>
      <c r="Q381" s="9" t="s">
        <v>12</v>
      </c>
    </row>
    <row r="382" spans="1:17" x14ac:dyDescent="0.25">
      <c r="B382" s="8">
        <f t="shared" si="20"/>
        <v>8108812</v>
      </c>
      <c r="C382" s="8">
        <f t="shared" si="20"/>
        <v>8858366</v>
      </c>
      <c r="D382" s="8">
        <f t="shared" si="20"/>
        <v>9964085</v>
      </c>
      <c r="E382" s="8">
        <f t="shared" si="20"/>
        <v>15166393</v>
      </c>
      <c r="F382" s="8">
        <f t="shared" si="20"/>
        <v>17491791</v>
      </c>
      <c r="G382" s="8">
        <f t="shared" si="20"/>
        <v>21426751</v>
      </c>
      <c r="H382" s="8">
        <f t="shared" si="20"/>
        <v>21513872</v>
      </c>
      <c r="I382" s="8">
        <f t="shared" si="20"/>
        <v>22987839</v>
      </c>
      <c r="J382" s="8">
        <f t="shared" si="20"/>
        <v>23331756</v>
      </c>
      <c r="K382" s="8">
        <f t="shared" si="20"/>
        <v>23814127</v>
      </c>
      <c r="L382" s="8">
        <f t="shared" si="20"/>
        <v>26319872</v>
      </c>
      <c r="M382" s="8">
        <f t="shared" si="20"/>
        <v>27478794</v>
      </c>
      <c r="N382" s="8">
        <f t="shared" si="20"/>
        <v>26355747</v>
      </c>
      <c r="O382" s="8">
        <f t="shared" si="20"/>
        <v>27318030</v>
      </c>
      <c r="P382" s="6"/>
      <c r="Q382" s="9" t="s">
        <v>13</v>
      </c>
    </row>
    <row r="383" spans="1:17" x14ac:dyDescent="0.25">
      <c r="B383" s="8">
        <f t="shared" si="20"/>
        <v>8283850</v>
      </c>
      <c r="C383" s="8">
        <f t="shared" si="20"/>
        <v>9073925</v>
      </c>
      <c r="D383" s="8">
        <f t="shared" si="20"/>
        <v>10159093</v>
      </c>
      <c r="E383" s="8">
        <f t="shared" si="20"/>
        <v>15476373</v>
      </c>
      <c r="F383" s="8">
        <f t="shared" si="20"/>
        <v>17728544</v>
      </c>
      <c r="G383" s="8">
        <f t="shared" si="20"/>
        <v>21999028</v>
      </c>
      <c r="H383" s="8">
        <f t="shared" si="20"/>
        <v>21492356</v>
      </c>
      <c r="I383" s="8">
        <f t="shared" si="20"/>
        <v>23524222</v>
      </c>
      <c r="J383" s="8">
        <f t="shared" si="20"/>
        <v>23544797</v>
      </c>
      <c r="K383" s="8">
        <f t="shared" si="20"/>
        <v>24592656</v>
      </c>
      <c r="L383" s="8">
        <f t="shared" si="20"/>
        <v>26166497</v>
      </c>
      <c r="M383" s="8">
        <f t="shared" si="20"/>
        <v>27615781</v>
      </c>
      <c r="N383" s="8">
        <f t="shared" si="20"/>
        <v>26926058</v>
      </c>
      <c r="O383" s="8" t="str">
        <f t="shared" si="20"/>
        <v/>
      </c>
      <c r="P383" s="6"/>
      <c r="Q383" s="9" t="s">
        <v>14</v>
      </c>
    </row>
    <row r="384" spans="1:17" x14ac:dyDescent="0.25">
      <c r="B384" s="8">
        <f t="shared" si="20"/>
        <v>8514957</v>
      </c>
      <c r="C384" s="8">
        <f t="shared" si="20"/>
        <v>9299693.1999999993</v>
      </c>
      <c r="D384" s="8">
        <f t="shared" si="20"/>
        <v>14113273.51</v>
      </c>
      <c r="E384" s="8">
        <f t="shared" si="20"/>
        <v>15830631.33</v>
      </c>
      <c r="F384" s="8">
        <f t="shared" si="20"/>
        <v>18127577.84</v>
      </c>
      <c r="G384" s="8">
        <f t="shared" si="20"/>
        <v>21677762.710000001</v>
      </c>
      <c r="H384" s="8">
        <f t="shared" si="20"/>
        <v>23081916.059999999</v>
      </c>
      <c r="I384" s="8">
        <f t="shared" si="20"/>
        <v>23101631.190000001</v>
      </c>
      <c r="J384" s="8">
        <f t="shared" si="20"/>
        <v>23280566</v>
      </c>
      <c r="K384" s="8">
        <f t="shared" si="20"/>
        <v>25261479</v>
      </c>
      <c r="L384" s="8">
        <f t="shared" si="20"/>
        <v>26476299</v>
      </c>
      <c r="M384" s="8">
        <f t="shared" si="20"/>
        <v>27436352</v>
      </c>
      <c r="N384" s="8">
        <f>IFERROR(VLOOKUP($B$380,$4:$126,MATCH($Q384&amp;"/"&amp;N$348,$2:$2,0),FALSE),IFERROR(VLOOKUP($B$380,$4:$126,MATCH($Q383&amp;"/"&amp;N$348,$2:$2,0),FALSE),IFERROR(VLOOKUP($B$380,$4:$126,MATCH($Q382&amp;"/"&amp;N$348,$2:$2,0),FALSE),IFERROR(VLOOKUP($B$380,$4:$126,MATCH($Q381&amp;"/"&amp;N$348,$2:$2,0),FALSE),""))))</f>
        <v>26690925</v>
      </c>
      <c r="O384" s="8">
        <f>IFERROR(VLOOKUP($B$380,$4:$126,MATCH($Q384&amp;"/"&amp;O$348,$2:$2,0),FALSE),IFERROR(VLOOKUP($B$380,$4:$126,MATCH($Q383&amp;"/"&amp;O$348,$2:$2,0),FALSE),IFERROR(VLOOKUP($B$380,$4:$126,MATCH($Q382&amp;"/"&amp;O$348,$2:$2,0),FALSE),IFERROR(VLOOKUP($B$380,$4:$126,MATCH($Q381&amp;"/"&amp;O$348,$2:$2,0),FALSE),""))))</f>
        <v>27318030</v>
      </c>
      <c r="P384" s="6"/>
      <c r="Q384" s="9" t="s">
        <v>15</v>
      </c>
    </row>
    <row r="385" spans="1:17" x14ac:dyDescent="0.25">
      <c r="A385" s="84"/>
      <c r="B385" s="12">
        <f t="shared" ref="B385:O385" si="21">+B384/B$402</f>
        <v>0.21359330190096992</v>
      </c>
      <c r="C385" s="12">
        <f t="shared" si="21"/>
        <v>0.25926144290943209</v>
      </c>
      <c r="D385" s="12">
        <f t="shared" si="21"/>
        <v>0.18873835700982389</v>
      </c>
      <c r="E385" s="12">
        <f t="shared" si="21"/>
        <v>0.19020442107668845</v>
      </c>
      <c r="F385" s="12">
        <f t="shared" si="21"/>
        <v>0.19130262257893837</v>
      </c>
      <c r="G385" s="12">
        <f t="shared" si="21"/>
        <v>0.20018197514570443</v>
      </c>
      <c r="H385" s="12">
        <f t="shared" si="21"/>
        <v>0.19994268869121609</v>
      </c>
      <c r="I385" s="12">
        <f t="shared" si="21"/>
        <v>0.20723224420866876</v>
      </c>
      <c r="J385" s="12">
        <f t="shared" si="21"/>
        <v>0.16352678177290794</v>
      </c>
      <c r="K385" s="12">
        <f t="shared" si="21"/>
        <v>0.17270731894661678</v>
      </c>
      <c r="L385" s="12">
        <f t="shared" si="21"/>
        <v>0.18656306337431158</v>
      </c>
      <c r="M385" s="12">
        <f t="shared" si="21"/>
        <v>0.19333757919834979</v>
      </c>
      <c r="N385" s="12">
        <f t="shared" si="21"/>
        <v>0.1846168808876841</v>
      </c>
      <c r="O385" s="12">
        <f t="shared" si="21"/>
        <v>0.17753920789680636</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2">IFERROR(VLOOKUP($B$386,$4:$126,MATCH($Q387&amp;"/"&amp;B$348,$2:$2,0),FALSE),"")</f>
        <v>950779</v>
      </c>
      <c r="C387" s="8">
        <f t="shared" si="22"/>
        <v>1089259</v>
      </c>
      <c r="D387" s="8">
        <f t="shared" si="22"/>
        <v>678444</v>
      </c>
      <c r="E387" s="8">
        <f t="shared" si="22"/>
        <v>13900102</v>
      </c>
      <c r="F387" s="8">
        <f t="shared" si="22"/>
        <v>13383709</v>
      </c>
      <c r="G387" s="8">
        <f t="shared" si="22"/>
        <v>12306836</v>
      </c>
      <c r="H387" s="8">
        <f t="shared" si="22"/>
        <v>14575925</v>
      </c>
      <c r="I387" s="8">
        <f t="shared" si="22"/>
        <v>12920829</v>
      </c>
      <c r="J387" s="8">
        <f t="shared" si="22"/>
        <v>14590313</v>
      </c>
      <c r="K387" s="8">
        <f t="shared" si="22"/>
        <v>15622006</v>
      </c>
      <c r="L387" s="8">
        <f t="shared" si="22"/>
        <v>16571713</v>
      </c>
      <c r="M387" s="8">
        <f t="shared" si="22"/>
        <v>16017703</v>
      </c>
      <c r="N387" s="8">
        <f t="shared" si="22"/>
        <v>16261730</v>
      </c>
      <c r="O387" s="8">
        <f t="shared" si="22"/>
        <v>16493079</v>
      </c>
      <c r="P387" s="6"/>
      <c r="Q387" s="9" t="s">
        <v>12</v>
      </c>
    </row>
    <row r="388" spans="1:17" x14ac:dyDescent="0.25">
      <c r="B388" s="8">
        <f t="shared" si="22"/>
        <v>1000278</v>
      </c>
      <c r="C388" s="8">
        <f t="shared" si="22"/>
        <v>757023</v>
      </c>
      <c r="D388" s="8">
        <f t="shared" si="22"/>
        <v>674697</v>
      </c>
      <c r="E388" s="8">
        <f t="shared" si="22"/>
        <v>14398481</v>
      </c>
      <c r="F388" s="8">
        <f t="shared" si="22"/>
        <v>12987476</v>
      </c>
      <c r="G388" s="8">
        <f t="shared" si="22"/>
        <v>13312819</v>
      </c>
      <c r="H388" s="8">
        <f t="shared" si="22"/>
        <v>14472451</v>
      </c>
      <c r="I388" s="8">
        <f t="shared" si="22"/>
        <v>13837798</v>
      </c>
      <c r="J388" s="8">
        <f t="shared" si="22"/>
        <v>14267002</v>
      </c>
      <c r="K388" s="8">
        <f t="shared" si="22"/>
        <v>16547677</v>
      </c>
      <c r="L388" s="8">
        <f t="shared" si="22"/>
        <v>16667977</v>
      </c>
      <c r="M388" s="8">
        <f t="shared" si="22"/>
        <v>15736206</v>
      </c>
      <c r="N388" s="8">
        <f t="shared" si="22"/>
        <v>15780117</v>
      </c>
      <c r="O388" s="8">
        <f t="shared" si="22"/>
        <v>17038607</v>
      </c>
      <c r="P388" s="6"/>
      <c r="Q388" s="9" t="s">
        <v>13</v>
      </c>
    </row>
    <row r="389" spans="1:17" x14ac:dyDescent="0.25">
      <c r="B389" s="8">
        <f t="shared" si="22"/>
        <v>1053744</v>
      </c>
      <c r="C389" s="8">
        <f t="shared" si="22"/>
        <v>743044</v>
      </c>
      <c r="D389" s="8">
        <f t="shared" si="22"/>
        <v>634105</v>
      </c>
      <c r="E389" s="8">
        <f t="shared" si="22"/>
        <v>13707075</v>
      </c>
      <c r="F389" s="8">
        <f t="shared" si="22"/>
        <v>13082548</v>
      </c>
      <c r="G389" s="8">
        <f t="shared" si="22"/>
        <v>13871543</v>
      </c>
      <c r="H389" s="8">
        <f t="shared" si="22"/>
        <v>13495089</v>
      </c>
      <c r="I389" s="8">
        <f t="shared" si="22"/>
        <v>14818267</v>
      </c>
      <c r="J389" s="8">
        <f t="shared" si="22"/>
        <v>14303271</v>
      </c>
      <c r="K389" s="8">
        <f t="shared" si="22"/>
        <v>16880248</v>
      </c>
      <c r="L389" s="8">
        <f t="shared" si="22"/>
        <v>16408082</v>
      </c>
      <c r="M389" s="8">
        <f t="shared" si="22"/>
        <v>15158087</v>
      </c>
      <c r="N389" s="8">
        <f t="shared" si="22"/>
        <v>16647685</v>
      </c>
      <c r="O389" s="8" t="str">
        <f t="shared" si="22"/>
        <v/>
      </c>
      <c r="P389" s="6"/>
      <c r="Q389" s="9" t="s">
        <v>14</v>
      </c>
    </row>
    <row r="390" spans="1:17" x14ac:dyDescent="0.25">
      <c r="B390" s="8">
        <f t="shared" si="22"/>
        <v>1077469</v>
      </c>
      <c r="C390" s="8">
        <f t="shared" si="22"/>
        <v>700002.46</v>
      </c>
      <c r="D390" s="8">
        <f t="shared" si="22"/>
        <v>24423434.920000002</v>
      </c>
      <c r="E390" s="8">
        <f t="shared" si="22"/>
        <v>13349544.16</v>
      </c>
      <c r="F390" s="8">
        <f t="shared" si="22"/>
        <v>13278430.02</v>
      </c>
      <c r="G390" s="8">
        <f t="shared" si="22"/>
        <v>14696284.210000001</v>
      </c>
      <c r="H390" s="8">
        <f t="shared" si="22"/>
        <v>14197193.92</v>
      </c>
      <c r="I390" s="8">
        <f t="shared" si="22"/>
        <v>14394958.59</v>
      </c>
      <c r="J390" s="8">
        <f t="shared" si="22"/>
        <v>15935933</v>
      </c>
      <c r="K390" s="8">
        <f t="shared" si="22"/>
        <v>16771420</v>
      </c>
      <c r="L390" s="8">
        <f t="shared" si="22"/>
        <v>16272551</v>
      </c>
      <c r="M390" s="8">
        <f t="shared" si="22"/>
        <v>15511874</v>
      </c>
      <c r="N390" s="8">
        <f>IFERROR(VLOOKUP($B$386,$4:$126,MATCH($Q390&amp;"/"&amp;N$348,$2:$2,0),FALSE),IFERROR(VLOOKUP($B$386,$4:$126,MATCH($Q389&amp;"/"&amp;N$348,$2:$2,0),FALSE),IFERROR(VLOOKUP($B$386,$4:$126,MATCH($Q388&amp;"/"&amp;N$348,$2:$2,0),FALSE),IFERROR(VLOOKUP($B$386,$4:$126,MATCH($Q387&amp;"/"&amp;N$348,$2:$2,0),FALSE),""))))</f>
        <v>16535443</v>
      </c>
      <c r="O390" s="8">
        <f>IFERROR(VLOOKUP($B$386,$4:$126,MATCH($Q390&amp;"/"&amp;O$348,$2:$2,0),FALSE),IFERROR(VLOOKUP($B$386,$4:$126,MATCH($Q389&amp;"/"&amp;O$348,$2:$2,0),FALSE),IFERROR(VLOOKUP($B$386,$4:$126,MATCH($Q388&amp;"/"&amp;O$348,$2:$2,0),FALSE),IFERROR(VLOOKUP($B$386,$4:$126,MATCH($Q387&amp;"/"&amp;O$348,$2:$2,0),FALSE),""))))</f>
        <v>17038607</v>
      </c>
      <c r="P390" s="6"/>
      <c r="Q390" s="9" t="s">
        <v>15</v>
      </c>
    </row>
    <row r="391" spans="1:17" x14ac:dyDescent="0.25">
      <c r="B391" s="12">
        <f t="shared" ref="B391:O391" si="23">+B390/B$402</f>
        <v>2.702775379910153E-2</v>
      </c>
      <c r="C391" s="12">
        <f t="shared" si="23"/>
        <v>1.9515014518946931E-2</v>
      </c>
      <c r="D391" s="12">
        <f t="shared" si="23"/>
        <v>0.32661727812976821</v>
      </c>
      <c r="E391" s="12">
        <f t="shared" si="23"/>
        <v>0.16039425501487484</v>
      </c>
      <c r="F391" s="12">
        <f t="shared" si="23"/>
        <v>0.1401289520849138</v>
      </c>
      <c r="G391" s="12">
        <f t="shared" si="23"/>
        <v>0.13571193853428928</v>
      </c>
      <c r="H391" s="12">
        <f t="shared" si="23"/>
        <v>0.12298048034039104</v>
      </c>
      <c r="I391" s="12">
        <f t="shared" si="23"/>
        <v>0.12912939131275925</v>
      </c>
      <c r="J391" s="12">
        <f t="shared" si="23"/>
        <v>0.111936790455983</v>
      </c>
      <c r="K391" s="12">
        <f t="shared" si="23"/>
        <v>0.11466260479553345</v>
      </c>
      <c r="L391" s="12">
        <f t="shared" si="23"/>
        <v>0.11466319229416155</v>
      </c>
      <c r="M391" s="12">
        <f t="shared" si="23"/>
        <v>0.10930856142937016</v>
      </c>
      <c r="N391" s="12">
        <f t="shared" si="23"/>
        <v>0.11437302793949966</v>
      </c>
      <c r="O391" s="12">
        <f t="shared" si="23"/>
        <v>0.11073348958343555</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4">IFERROR(VLOOKUP($B$392,$4:$126,MATCH($Q393&amp;"/"&amp;B$348,$2:$2,0),FALSE),"")</f>
        <v>10396941</v>
      </c>
      <c r="C393" s="8">
        <f t="shared" si="24"/>
        <v>11225713</v>
      </c>
      <c r="D393" s="8">
        <f t="shared" si="24"/>
        <v>12133394</v>
      </c>
      <c r="E393" s="8">
        <f t="shared" si="24"/>
        <v>43336348</v>
      </c>
      <c r="F393" s="8">
        <f t="shared" si="24"/>
        <v>44569003</v>
      </c>
      <c r="G393" s="8">
        <f t="shared" si="24"/>
        <v>47266813</v>
      </c>
      <c r="H393" s="8">
        <f t="shared" si="24"/>
        <v>52215242</v>
      </c>
      <c r="I393" s="8">
        <f t="shared" si="24"/>
        <v>53632124</v>
      </c>
      <c r="J393" s="8">
        <f t="shared" si="24"/>
        <v>57406124</v>
      </c>
      <c r="K393" s="8">
        <f t="shared" si="24"/>
        <v>81534586</v>
      </c>
      <c r="L393" s="8">
        <f t="shared" si="24"/>
        <v>84228026</v>
      </c>
      <c r="M393" s="8">
        <f t="shared" si="24"/>
        <v>83592445</v>
      </c>
      <c r="N393" s="8">
        <f t="shared" si="24"/>
        <v>85560333</v>
      </c>
      <c r="O393" s="8">
        <f t="shared" si="24"/>
        <v>84598753</v>
      </c>
      <c r="P393" s="6"/>
      <c r="Q393" s="9" t="s">
        <v>12</v>
      </c>
    </row>
    <row r="394" spans="1:17" x14ac:dyDescent="0.25">
      <c r="B394" s="8">
        <f t="shared" si="24"/>
        <v>10222883</v>
      </c>
      <c r="C394" s="8">
        <f t="shared" si="24"/>
        <v>11342121</v>
      </c>
      <c r="D394" s="8">
        <f t="shared" si="24"/>
        <v>12202935</v>
      </c>
      <c r="E394" s="8">
        <f t="shared" si="24"/>
        <v>44245554</v>
      </c>
      <c r="F394" s="8">
        <f t="shared" si="24"/>
        <v>45003637</v>
      </c>
      <c r="G394" s="8">
        <f t="shared" si="24"/>
        <v>49135885</v>
      </c>
      <c r="H394" s="8">
        <f t="shared" si="24"/>
        <v>52180348</v>
      </c>
      <c r="I394" s="8">
        <f t="shared" si="24"/>
        <v>54579272</v>
      </c>
      <c r="J394" s="8">
        <f t="shared" si="24"/>
        <v>57703414</v>
      </c>
      <c r="K394" s="8">
        <f t="shared" si="24"/>
        <v>83611798</v>
      </c>
      <c r="L394" s="8">
        <f t="shared" si="24"/>
        <v>85032912</v>
      </c>
      <c r="M394" s="8">
        <f t="shared" si="24"/>
        <v>83464160</v>
      </c>
      <c r="N394" s="8">
        <f t="shared" si="24"/>
        <v>83112581</v>
      </c>
      <c r="O394" s="8">
        <f t="shared" si="24"/>
        <v>87146208</v>
      </c>
      <c r="P394" s="6"/>
      <c r="Q394" s="9" t="s">
        <v>13</v>
      </c>
    </row>
    <row r="395" spans="1:17" x14ac:dyDescent="0.25">
      <c r="B395" s="8">
        <f t="shared" si="24"/>
        <v>10400343</v>
      </c>
      <c r="C395" s="8">
        <f t="shared" si="24"/>
        <v>11536511</v>
      </c>
      <c r="D395" s="8">
        <f t="shared" si="24"/>
        <v>12706418</v>
      </c>
      <c r="E395" s="8">
        <f t="shared" si="24"/>
        <v>43176565</v>
      </c>
      <c r="F395" s="8">
        <f t="shared" si="24"/>
        <v>45283045</v>
      </c>
      <c r="G395" s="8">
        <f t="shared" si="24"/>
        <v>50701642</v>
      </c>
      <c r="H395" s="8">
        <f t="shared" si="24"/>
        <v>50537213</v>
      </c>
      <c r="I395" s="8">
        <f t="shared" si="24"/>
        <v>56038679</v>
      </c>
      <c r="J395" s="8">
        <f t="shared" si="24"/>
        <v>60949993</v>
      </c>
      <c r="K395" s="8">
        <f t="shared" si="24"/>
        <v>84063790</v>
      </c>
      <c r="L395" s="8">
        <f t="shared" si="24"/>
        <v>83360293</v>
      </c>
      <c r="M395" s="8">
        <f t="shared" si="24"/>
        <v>82867575</v>
      </c>
      <c r="N395" s="8">
        <f t="shared" si="24"/>
        <v>85253739</v>
      </c>
      <c r="O395" s="8" t="str">
        <f t="shared" si="24"/>
        <v/>
      </c>
      <c r="P395" s="6"/>
      <c r="Q395" s="9" t="s">
        <v>14</v>
      </c>
    </row>
    <row r="396" spans="1:17" x14ac:dyDescent="0.25">
      <c r="B396" s="8">
        <f t="shared" si="24"/>
        <v>11049214</v>
      </c>
      <c r="C396" s="8">
        <f t="shared" si="24"/>
        <v>11652597.449999999</v>
      </c>
      <c r="D396" s="8">
        <f t="shared" si="24"/>
        <v>40775894.68</v>
      </c>
      <c r="E396" s="8">
        <f t="shared" si="24"/>
        <v>43299199.68</v>
      </c>
      <c r="F396" s="8">
        <f t="shared" si="24"/>
        <v>46422020.82</v>
      </c>
      <c r="G396" s="8">
        <f t="shared" si="24"/>
        <v>52745973.979999997</v>
      </c>
      <c r="H396" s="8">
        <f t="shared" si="24"/>
        <v>54578761.600000001</v>
      </c>
      <c r="I396" s="8">
        <f t="shared" si="24"/>
        <v>54622226.229999997</v>
      </c>
      <c r="J396" s="8">
        <f t="shared" si="24"/>
        <v>82286939</v>
      </c>
      <c r="K396" s="8">
        <f t="shared" si="24"/>
        <v>83520999</v>
      </c>
      <c r="L396" s="8">
        <f t="shared" si="24"/>
        <v>82895055</v>
      </c>
      <c r="M396" s="8">
        <f t="shared" si="24"/>
        <v>82362266</v>
      </c>
      <c r="N396" s="8">
        <f>IFERROR(VLOOKUP($B$392,$4:$126,MATCH($Q396&amp;"/"&amp;N$348,$2:$2,0),FALSE),IFERROR(VLOOKUP($B$392,$4:$126,MATCH($Q395&amp;"/"&amp;N$348,$2:$2,0),FALSE),IFERROR(VLOOKUP($B$392,$4:$126,MATCH($Q394&amp;"/"&amp;N$348,$2:$2,0),FALSE),IFERROR(VLOOKUP($B$392,$4:$126,MATCH($Q393&amp;"/"&amp;N$348,$2:$2,0),FALSE),""))))</f>
        <v>84110135</v>
      </c>
      <c r="O396" s="8">
        <f>IFERROR(VLOOKUP($B$392,$4:$126,MATCH($Q396&amp;"/"&amp;O$348,$2:$2,0),FALSE),IFERROR(VLOOKUP($B$392,$4:$126,MATCH($Q395&amp;"/"&amp;O$348,$2:$2,0),FALSE),IFERROR(VLOOKUP($B$392,$4:$126,MATCH($Q394&amp;"/"&amp;O$348,$2:$2,0),FALSE),IFERROR(VLOOKUP($B$392,$4:$126,MATCH($Q393&amp;"/"&amp;O$348,$2:$2,0),FALSE),""))))</f>
        <v>87146208</v>
      </c>
      <c r="P396" s="6"/>
      <c r="Q396" s="9" t="s">
        <v>15</v>
      </c>
    </row>
    <row r="397" spans="1:17" x14ac:dyDescent="0.25">
      <c r="A397" s="85"/>
      <c r="B397" s="12">
        <f t="shared" ref="B397:M397" si="25">+B396/B$402</f>
        <v>0.27716383085321789</v>
      </c>
      <c r="C397" s="12">
        <f t="shared" si="25"/>
        <v>0.32485687038898975</v>
      </c>
      <c r="D397" s="12">
        <f t="shared" si="25"/>
        <v>0.54530051883822794</v>
      </c>
      <c r="E397" s="12">
        <f t="shared" si="25"/>
        <v>0.52023820380499841</v>
      </c>
      <c r="F397" s="12">
        <f t="shared" si="25"/>
        <v>0.489897459366258</v>
      </c>
      <c r="G397" s="12">
        <f t="shared" si="25"/>
        <v>0.4870794737239898</v>
      </c>
      <c r="H397" s="12">
        <f t="shared" si="25"/>
        <v>0.47277809655724484</v>
      </c>
      <c r="I397" s="12">
        <f t="shared" si="25"/>
        <v>0.48998646165801385</v>
      </c>
      <c r="J397" s="12">
        <f t="shared" si="25"/>
        <v>0.57799790248285143</v>
      </c>
      <c r="K397" s="12">
        <f t="shared" si="25"/>
        <v>0.57101517345967989</v>
      </c>
      <c r="L397" s="12">
        <f t="shared" si="25"/>
        <v>0.58411318739760587</v>
      </c>
      <c r="M397" s="12">
        <f t="shared" si="25"/>
        <v>0.58038769606580898</v>
      </c>
      <c r="N397" s="12">
        <f>+N396/N$402</f>
        <v>0.58177641931637925</v>
      </c>
      <c r="O397" s="12">
        <f>+O396/O$402</f>
        <v>0.56636107140706449</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6">IFERROR(VLOOKUP($B$398,$4:$126,MATCH($Q399&amp;"/"&amp;B$348,$2:$2,0),FALSE),"")</f>
        <v>32154684</v>
      </c>
      <c r="C399" s="8">
        <f t="shared" si="26"/>
        <v>36892906</v>
      </c>
      <c r="D399" s="8">
        <f t="shared" si="26"/>
        <v>35401736</v>
      </c>
      <c r="E399" s="8">
        <f t="shared" si="26"/>
        <v>78267778</v>
      </c>
      <c r="F399" s="8">
        <f t="shared" si="26"/>
        <v>86367770</v>
      </c>
      <c r="G399" s="8">
        <f t="shared" si="26"/>
        <v>97163348</v>
      </c>
      <c r="H399" s="8">
        <f t="shared" si="26"/>
        <v>110099186</v>
      </c>
      <c r="I399" s="8">
        <f t="shared" si="26"/>
        <v>109258257</v>
      </c>
      <c r="J399" s="8">
        <f t="shared" si="26"/>
        <v>109107948</v>
      </c>
      <c r="K399" s="8">
        <f t="shared" si="26"/>
        <v>140613189</v>
      </c>
      <c r="L399" s="8">
        <f t="shared" si="26"/>
        <v>142052204</v>
      </c>
      <c r="M399" s="8">
        <f t="shared" si="26"/>
        <v>138670713</v>
      </c>
      <c r="N399" s="8">
        <f t="shared" si="26"/>
        <v>140786872</v>
      </c>
      <c r="O399" s="8">
        <f t="shared" si="26"/>
        <v>143861740</v>
      </c>
      <c r="P399" s="6"/>
      <c r="Q399" s="9" t="s">
        <v>12</v>
      </c>
    </row>
    <row r="400" spans="1:17" x14ac:dyDescent="0.25">
      <c r="B400" s="8">
        <f t="shared" si="26"/>
        <v>33732187</v>
      </c>
      <c r="C400" s="8">
        <f t="shared" si="26"/>
        <v>35663620</v>
      </c>
      <c r="D400" s="8">
        <f t="shared" si="26"/>
        <v>37213791</v>
      </c>
      <c r="E400" s="8">
        <f t="shared" si="26"/>
        <v>81755229</v>
      </c>
      <c r="F400" s="8">
        <f t="shared" si="26"/>
        <v>89982840</v>
      </c>
      <c r="G400" s="8">
        <f t="shared" si="26"/>
        <v>101762939</v>
      </c>
      <c r="H400" s="8">
        <f t="shared" si="26"/>
        <v>110788810</v>
      </c>
      <c r="I400" s="8">
        <f t="shared" si="26"/>
        <v>110449626</v>
      </c>
      <c r="J400" s="8">
        <f t="shared" si="26"/>
        <v>114312389</v>
      </c>
      <c r="K400" s="8">
        <f t="shared" si="26"/>
        <v>144886019</v>
      </c>
      <c r="L400" s="8">
        <f t="shared" si="26"/>
        <v>143390165</v>
      </c>
      <c r="M400" s="8">
        <f t="shared" si="26"/>
        <v>140116486</v>
      </c>
      <c r="N400" s="8">
        <f t="shared" si="26"/>
        <v>139323199</v>
      </c>
      <c r="O400" s="8">
        <f t="shared" si="26"/>
        <v>153870406</v>
      </c>
      <c r="P400" s="6"/>
      <c r="Q400" s="9" t="s">
        <v>13</v>
      </c>
    </row>
    <row r="401" spans="1:17" x14ac:dyDescent="0.25">
      <c r="B401" s="8">
        <f t="shared" si="26"/>
        <v>38712380</v>
      </c>
      <c r="C401" s="8">
        <f t="shared" si="26"/>
        <v>36846811</v>
      </c>
      <c r="D401" s="8">
        <f t="shared" si="26"/>
        <v>38402715</v>
      </c>
      <c r="E401" s="8">
        <f t="shared" si="26"/>
        <v>82401349</v>
      </c>
      <c r="F401" s="8">
        <f t="shared" si="26"/>
        <v>89702926</v>
      </c>
      <c r="G401" s="8">
        <f t="shared" si="26"/>
        <v>103135018</v>
      </c>
      <c r="H401" s="8">
        <f t="shared" si="26"/>
        <v>104636291</v>
      </c>
      <c r="I401" s="8">
        <f t="shared" si="26"/>
        <v>113857473</v>
      </c>
      <c r="J401" s="8">
        <f t="shared" si="26"/>
        <v>118815460</v>
      </c>
      <c r="K401" s="8">
        <f t="shared" si="26"/>
        <v>147442638</v>
      </c>
      <c r="L401" s="8">
        <f t="shared" si="26"/>
        <v>142420931</v>
      </c>
      <c r="M401" s="8">
        <f t="shared" si="26"/>
        <v>139322914</v>
      </c>
      <c r="N401" s="8">
        <f t="shared" si="26"/>
        <v>144788869</v>
      </c>
      <c r="O401" s="8" t="str">
        <f t="shared" si="26"/>
        <v/>
      </c>
      <c r="P401" s="6"/>
      <c r="Q401" s="9" t="s">
        <v>14</v>
      </c>
    </row>
    <row r="402" spans="1:17" x14ac:dyDescent="0.25">
      <c r="B402" s="8">
        <f t="shared" si="26"/>
        <v>39865281</v>
      </c>
      <c r="C402" s="8">
        <f t="shared" si="26"/>
        <v>35869943.079999998</v>
      </c>
      <c r="D402" s="8">
        <f t="shared" si="26"/>
        <v>74776922.579999998</v>
      </c>
      <c r="E402" s="8">
        <f t="shared" si="26"/>
        <v>83229565.540000007</v>
      </c>
      <c r="F402" s="8">
        <f t="shared" si="26"/>
        <v>94758647.819999993</v>
      </c>
      <c r="G402" s="8">
        <f t="shared" si="26"/>
        <v>108290282.84999999</v>
      </c>
      <c r="H402" s="8">
        <f t="shared" si="26"/>
        <v>115442661.15000001</v>
      </c>
      <c r="I402" s="8">
        <f t="shared" si="26"/>
        <v>111477011.11</v>
      </c>
      <c r="J402" s="8">
        <f t="shared" si="26"/>
        <v>142365463</v>
      </c>
      <c r="K402" s="8">
        <f t="shared" si="26"/>
        <v>146267565</v>
      </c>
      <c r="L402" s="8">
        <f t="shared" si="26"/>
        <v>141916082</v>
      </c>
      <c r="M402" s="8">
        <f t="shared" si="26"/>
        <v>141909049</v>
      </c>
      <c r="N402" s="8">
        <f>IFERROR(VLOOKUP($B$398,$4:$126,MATCH($Q402&amp;"/"&amp;N$348,$2:$2,0),FALSE),IFERROR(VLOOKUP($B$398,$4:$126,MATCH($Q401&amp;"/"&amp;N$348,$2:$2,0),FALSE),IFERROR(VLOOKUP($B$398,$4:$126,MATCH($Q400&amp;"/"&amp;N$348,$2:$2,0),FALSE),IFERROR(VLOOKUP($B$398,$4:$126,MATCH($Q399&amp;"/"&amp;N$348,$2:$2,0),FALSE),""))))</f>
        <v>144574672</v>
      </c>
      <c r="O402" s="8">
        <f>IFERROR(VLOOKUP($B$398,$4:$126,MATCH($Q402&amp;"/"&amp;O$348,$2:$2,0),FALSE),IFERROR(VLOOKUP($B$398,$4:$126,MATCH($Q401&amp;"/"&amp;O$348,$2:$2,0),FALSE),IFERROR(VLOOKUP($B$398,$4:$126,MATCH($Q400&amp;"/"&amp;O$348,$2:$2,0),FALSE),IFERROR(VLOOKUP($B$398,$4:$126,MATCH($Q399&amp;"/"&amp;O$348,$2:$2,0),FALSE),""))))</f>
        <v>153870406</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7">IFERROR(VLOOKUP($B$404,$4:$126,MATCH($Q405&amp;"/"&amp;B$348,$2:$2,0),FALSE),"")</f>
        <v>2309319</v>
      </c>
      <c r="C405" s="8">
        <f t="shared" si="27"/>
        <v>2740092</v>
      </c>
      <c r="D405" s="8">
        <f t="shared" si="27"/>
        <v>2953613</v>
      </c>
      <c r="E405" s="8">
        <f t="shared" si="27"/>
        <v>6591848</v>
      </c>
      <c r="F405" s="8">
        <f t="shared" si="27"/>
        <v>9958054</v>
      </c>
      <c r="G405" s="8">
        <f t="shared" si="27"/>
        <v>9916399</v>
      </c>
      <c r="H405" s="8">
        <f t="shared" si="27"/>
        <v>9203455</v>
      </c>
      <c r="I405" s="8">
        <f t="shared" si="27"/>
        <v>9835004</v>
      </c>
      <c r="J405" s="8">
        <f t="shared" si="27"/>
        <v>13589822</v>
      </c>
      <c r="K405" s="8">
        <f t="shared" si="27"/>
        <v>17645267</v>
      </c>
      <c r="L405" s="8">
        <f t="shared" si="27"/>
        <v>17047800</v>
      </c>
      <c r="M405" s="8">
        <f t="shared" si="27"/>
        <v>17356744</v>
      </c>
      <c r="N405" s="8">
        <f t="shared" si="27"/>
        <v>18113173</v>
      </c>
      <c r="O405" s="8">
        <f t="shared" si="27"/>
        <v>17604691</v>
      </c>
      <c r="P405" s="6"/>
      <c r="Q405" s="9" t="s">
        <v>12</v>
      </c>
    </row>
    <row r="406" spans="1:17" x14ac:dyDescent="0.25">
      <c r="B406" s="8">
        <f t="shared" si="27"/>
        <v>2683735</v>
      </c>
      <c r="C406" s="8">
        <f t="shared" si="27"/>
        <v>3132336</v>
      </c>
      <c r="D406" s="8">
        <f t="shared" si="27"/>
        <v>3440992</v>
      </c>
      <c r="E406" s="8">
        <f t="shared" si="27"/>
        <v>7588722</v>
      </c>
      <c r="F406" s="8">
        <f t="shared" si="27"/>
        <v>9720809</v>
      </c>
      <c r="G406" s="8">
        <f t="shared" si="27"/>
        <v>10299814</v>
      </c>
      <c r="H406" s="8">
        <f t="shared" si="27"/>
        <v>11180113</v>
      </c>
      <c r="I406" s="8">
        <f t="shared" si="27"/>
        <v>11134105</v>
      </c>
      <c r="J406" s="8">
        <f t="shared" si="27"/>
        <v>16177521</v>
      </c>
      <c r="K406" s="8">
        <f t="shared" si="27"/>
        <v>19894378</v>
      </c>
      <c r="L406" s="8">
        <f t="shared" si="27"/>
        <v>18842905</v>
      </c>
      <c r="M406" s="8">
        <f t="shared" si="27"/>
        <v>18945853</v>
      </c>
      <c r="N406" s="8">
        <f t="shared" si="27"/>
        <v>18071905</v>
      </c>
      <c r="O406" s="8">
        <f t="shared" si="27"/>
        <v>20924203</v>
      </c>
      <c r="P406" s="6"/>
      <c r="Q406" s="9" t="s">
        <v>13</v>
      </c>
    </row>
    <row r="407" spans="1:17" x14ac:dyDescent="0.25">
      <c r="B407" s="8">
        <f t="shared" si="27"/>
        <v>3287258</v>
      </c>
      <c r="C407" s="8">
        <f t="shared" si="27"/>
        <v>2706792</v>
      </c>
      <c r="D407" s="8">
        <f t="shared" si="27"/>
        <v>2611519</v>
      </c>
      <c r="E407" s="8">
        <f t="shared" si="27"/>
        <v>6815998</v>
      </c>
      <c r="F407" s="8">
        <f t="shared" si="27"/>
        <v>9864414</v>
      </c>
      <c r="G407" s="8">
        <f t="shared" si="27"/>
        <v>10890782</v>
      </c>
      <c r="H407" s="8">
        <f t="shared" si="27"/>
        <v>11289710</v>
      </c>
      <c r="I407" s="8">
        <f t="shared" si="27"/>
        <v>13805294</v>
      </c>
      <c r="J407" s="8">
        <f t="shared" si="27"/>
        <v>17574674</v>
      </c>
      <c r="K407" s="8">
        <f t="shared" si="27"/>
        <v>20688247</v>
      </c>
      <c r="L407" s="8">
        <f t="shared" si="27"/>
        <v>20289261</v>
      </c>
      <c r="M407" s="8">
        <f t="shared" si="27"/>
        <v>18378702</v>
      </c>
      <c r="N407" s="8">
        <f t="shared" si="27"/>
        <v>20451640</v>
      </c>
      <c r="O407" s="8" t="str">
        <f t="shared" si="27"/>
        <v/>
      </c>
      <c r="P407" s="6"/>
      <c r="Q407" s="9" t="s">
        <v>14</v>
      </c>
    </row>
    <row r="408" spans="1:17" x14ac:dyDescent="0.25">
      <c r="B408" s="8">
        <f t="shared" si="27"/>
        <v>3447550</v>
      </c>
      <c r="C408" s="8">
        <f t="shared" si="27"/>
        <v>2799565.64</v>
      </c>
      <c r="D408" s="8">
        <f t="shared" si="27"/>
        <v>6090125.0800000001</v>
      </c>
      <c r="E408" s="8">
        <f t="shared" si="27"/>
        <v>7919074.7599999998</v>
      </c>
      <c r="F408" s="8">
        <f t="shared" si="27"/>
        <v>10544727.74</v>
      </c>
      <c r="G408" s="8">
        <f t="shared" si="27"/>
        <v>9802404.4499999993</v>
      </c>
      <c r="H408" s="8">
        <f t="shared" si="27"/>
        <v>10724557.02</v>
      </c>
      <c r="I408" s="8">
        <f t="shared" si="27"/>
        <v>12262008.15</v>
      </c>
      <c r="J408" s="8">
        <f t="shared" si="27"/>
        <v>17428944</v>
      </c>
      <c r="K408" s="8">
        <f t="shared" si="27"/>
        <v>19822673</v>
      </c>
      <c r="L408" s="8">
        <f t="shared" si="27"/>
        <v>19726069</v>
      </c>
      <c r="M408" s="8">
        <f t="shared" si="27"/>
        <v>19323341</v>
      </c>
      <c r="N408" s="8">
        <f>IFERROR(VLOOKUP($B$404,$4:$126,MATCH($Q408&amp;"/"&amp;N$348,$2:$2,0),FALSE),IFERROR(VLOOKUP($B$404,$4:$126,MATCH($Q407&amp;"/"&amp;N$348,$2:$2,0),FALSE),IFERROR(VLOOKUP($B$404,$4:$126,MATCH($Q406&amp;"/"&amp;N$348,$2:$2,0),FALSE),IFERROR(VLOOKUP($B$404,$4:$126,MATCH($Q405&amp;"/"&amp;N$348,$2:$2,0),FALSE),""))))</f>
        <v>19067570</v>
      </c>
      <c r="O408" s="8">
        <f>IFERROR(VLOOKUP($B$404,$4:$126,MATCH($Q408&amp;"/"&amp;O$348,$2:$2,0),FALSE),IFERROR(VLOOKUP($B$404,$4:$126,MATCH($Q407&amp;"/"&amp;O$348,$2:$2,0),FALSE),IFERROR(VLOOKUP($B$404,$4:$126,MATCH($Q406&amp;"/"&amp;O$348,$2:$2,0),FALSE),IFERROR(VLOOKUP($B$404,$4:$126,MATCH($Q405&amp;"/"&amp;O$348,$2:$2,0),FALSE),""))))</f>
        <v>20924203</v>
      </c>
      <c r="P408" s="6"/>
      <c r="Q408" s="9" t="s">
        <v>15</v>
      </c>
    </row>
    <row r="409" spans="1:17" x14ac:dyDescent="0.25">
      <c r="A409" s="84"/>
      <c r="B409" s="12">
        <f t="shared" ref="B409:M409" si="28">+B408/B$402</f>
        <v>8.6480012520167612E-2</v>
      </c>
      <c r="C409" s="12">
        <f t="shared" si="28"/>
        <v>7.8047674448665449E-2</v>
      </c>
      <c r="D409" s="12">
        <f t="shared" si="28"/>
        <v>8.1443911702631086E-2</v>
      </c>
      <c r="E409" s="12">
        <f t="shared" si="28"/>
        <v>9.5147375918886709E-2</v>
      </c>
      <c r="F409" s="12">
        <f t="shared" si="28"/>
        <v>0.11127984603611454</v>
      </c>
      <c r="G409" s="12">
        <f t="shared" si="28"/>
        <v>9.0519704926599512E-2</v>
      </c>
      <c r="H409" s="12">
        <f t="shared" si="28"/>
        <v>9.2899426547912695E-2</v>
      </c>
      <c r="I409" s="12">
        <f t="shared" si="28"/>
        <v>0.1099958460305368</v>
      </c>
      <c r="J409" s="12">
        <f t="shared" si="28"/>
        <v>0.12242396177224528</v>
      </c>
      <c r="K409" s="12">
        <f t="shared" si="28"/>
        <v>0.13552336774048299</v>
      </c>
      <c r="L409" s="12">
        <f t="shared" si="28"/>
        <v>0.13899812284840277</v>
      </c>
      <c r="M409" s="12">
        <f t="shared" si="28"/>
        <v>0.13616708121269983</v>
      </c>
      <c r="N409" s="12">
        <f>+N408/N$402</f>
        <v>0.13188734746014158</v>
      </c>
      <c r="O409" s="12">
        <f>+O408/O$402</f>
        <v>0.13598588282141791</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9">IFERROR(VLOOKUP($B$410,$4:$126,MATCH($Q411&amp;"/"&amp;B$348,$2:$2,0),FALSE),"")</f>
        <v>11787971</v>
      </c>
      <c r="C411" s="8">
        <f t="shared" si="29"/>
        <v>12502923</v>
      </c>
      <c r="D411" s="8">
        <f t="shared" si="29"/>
        <v>11649262</v>
      </c>
      <c r="E411" s="8">
        <f t="shared" si="29"/>
        <v>21829383</v>
      </c>
      <c r="F411" s="8">
        <f t="shared" si="29"/>
        <v>27042515</v>
      </c>
      <c r="G411" s="8">
        <f t="shared" si="29"/>
        <v>38091678</v>
      </c>
      <c r="H411" s="8">
        <f t="shared" si="29"/>
        <v>39835186</v>
      </c>
      <c r="I411" s="8">
        <f t="shared" si="29"/>
        <v>34570315</v>
      </c>
      <c r="J411" s="8">
        <f t="shared" si="29"/>
        <v>33989240</v>
      </c>
      <c r="K411" s="8">
        <f t="shared" si="29"/>
        <v>31983450</v>
      </c>
      <c r="L411" s="8">
        <f t="shared" si="29"/>
        <v>35723596</v>
      </c>
      <c r="M411" s="8">
        <f t="shared" si="29"/>
        <v>43478494</v>
      </c>
      <c r="N411" s="8">
        <f t="shared" si="29"/>
        <v>35052038</v>
      </c>
      <c r="O411" s="8">
        <f t="shared" si="29"/>
        <v>50251621</v>
      </c>
      <c r="P411" s="6"/>
      <c r="Q411" s="9" t="s">
        <v>12</v>
      </c>
    </row>
    <row r="412" spans="1:17" x14ac:dyDescent="0.25">
      <c r="B412" s="8">
        <f t="shared" si="29"/>
        <v>13345304</v>
      </c>
      <c r="C412" s="8">
        <f t="shared" si="29"/>
        <v>11142214</v>
      </c>
      <c r="D412" s="8">
        <f t="shared" si="29"/>
        <v>15846810</v>
      </c>
      <c r="E412" s="8">
        <f t="shared" si="29"/>
        <v>22753285</v>
      </c>
      <c r="F412" s="8">
        <f t="shared" si="29"/>
        <v>31866326</v>
      </c>
      <c r="G412" s="8">
        <f t="shared" si="29"/>
        <v>41861051</v>
      </c>
      <c r="H412" s="8">
        <f t="shared" si="29"/>
        <v>43520911</v>
      </c>
      <c r="I412" s="8">
        <f t="shared" si="29"/>
        <v>33747136</v>
      </c>
      <c r="J412" s="8">
        <f t="shared" si="29"/>
        <v>37431578</v>
      </c>
      <c r="K412" s="8">
        <f t="shared" si="29"/>
        <v>35249731</v>
      </c>
      <c r="L412" s="8">
        <f t="shared" si="29"/>
        <v>38930155</v>
      </c>
      <c r="M412" s="8">
        <f t="shared" si="29"/>
        <v>45509409</v>
      </c>
      <c r="N412" s="8">
        <f t="shared" si="29"/>
        <v>33032389</v>
      </c>
      <c r="O412" s="8">
        <f t="shared" si="29"/>
        <v>51868137</v>
      </c>
      <c r="P412" s="6"/>
      <c r="Q412" s="9" t="s">
        <v>13</v>
      </c>
    </row>
    <row r="413" spans="1:17" x14ac:dyDescent="0.25">
      <c r="B413" s="8">
        <f t="shared" si="29"/>
        <v>17717440</v>
      </c>
      <c r="C413" s="8">
        <f t="shared" si="29"/>
        <v>12220036</v>
      </c>
      <c r="D413" s="8">
        <f t="shared" si="29"/>
        <v>17076056</v>
      </c>
      <c r="E413" s="8">
        <f t="shared" si="29"/>
        <v>25430951</v>
      </c>
      <c r="F413" s="8">
        <f t="shared" si="29"/>
        <v>31429892</v>
      </c>
      <c r="G413" s="8">
        <f t="shared" si="29"/>
        <v>44966429</v>
      </c>
      <c r="H413" s="8">
        <f t="shared" si="29"/>
        <v>37965117</v>
      </c>
      <c r="I413" s="8">
        <f t="shared" si="29"/>
        <v>38340454</v>
      </c>
      <c r="J413" s="8">
        <f t="shared" si="29"/>
        <v>37029049</v>
      </c>
      <c r="K413" s="8">
        <f t="shared" si="29"/>
        <v>38002429</v>
      </c>
      <c r="L413" s="8">
        <f t="shared" si="29"/>
        <v>44645942</v>
      </c>
      <c r="M413" s="8">
        <f t="shared" si="29"/>
        <v>45733561</v>
      </c>
      <c r="N413" s="8">
        <f t="shared" si="29"/>
        <v>42619327</v>
      </c>
      <c r="O413" s="8" t="str">
        <f t="shared" si="29"/>
        <v/>
      </c>
      <c r="P413" s="6"/>
      <c r="Q413" s="9" t="s">
        <v>14</v>
      </c>
    </row>
    <row r="414" spans="1:17" x14ac:dyDescent="0.25">
      <c r="B414" s="8">
        <f t="shared" si="29"/>
        <v>16221654</v>
      </c>
      <c r="C414" s="8">
        <f t="shared" si="29"/>
        <v>12039366.880000001</v>
      </c>
      <c r="D414" s="8">
        <f t="shared" si="29"/>
        <v>20941288.469999999</v>
      </c>
      <c r="E414" s="8">
        <f t="shared" si="29"/>
        <v>25141859.73</v>
      </c>
      <c r="F414" s="8">
        <f t="shared" si="29"/>
        <v>35548875.130000003</v>
      </c>
      <c r="G414" s="8">
        <f t="shared" si="29"/>
        <v>46930438.020000003</v>
      </c>
      <c r="H414" s="8">
        <f t="shared" si="29"/>
        <v>40353846.619999997</v>
      </c>
      <c r="I414" s="8">
        <f t="shared" si="29"/>
        <v>38566725.659999996</v>
      </c>
      <c r="J414" s="8">
        <f t="shared" si="29"/>
        <v>59241853</v>
      </c>
      <c r="K414" s="8">
        <f t="shared" si="29"/>
        <v>36657486</v>
      </c>
      <c r="L414" s="8">
        <f t="shared" si="29"/>
        <v>43527155</v>
      </c>
      <c r="M414" s="8">
        <f t="shared" si="29"/>
        <v>35807878</v>
      </c>
      <c r="N414" s="8">
        <f>IFERROR(VLOOKUP($B$410,$4:$126,MATCH($Q414&amp;"/"&amp;N$348,$2:$2,0),FALSE),IFERROR(VLOOKUP($B$410,$4:$126,MATCH($Q413&amp;"/"&amp;N$348,$2:$2,0),FALSE),IFERROR(VLOOKUP($B$410,$4:$126,MATCH($Q412&amp;"/"&amp;N$348,$2:$2,0),FALSE),IFERROR(VLOOKUP($B$410,$4:$126,MATCH($Q411&amp;"/"&amp;N$348,$2:$2,0),FALSE),""))))</f>
        <v>44012573</v>
      </c>
      <c r="O414" s="8">
        <f>IFERROR(VLOOKUP($B$410,$4:$126,MATCH($Q414&amp;"/"&amp;O$348,$2:$2,0),FALSE),IFERROR(VLOOKUP($B$410,$4:$126,MATCH($Q413&amp;"/"&amp;O$348,$2:$2,0),FALSE),IFERROR(VLOOKUP($B$410,$4:$126,MATCH($Q412&amp;"/"&amp;O$348,$2:$2,0),FALSE),IFERROR(VLOOKUP($B$410,$4:$126,MATCH($Q411&amp;"/"&amp;O$348,$2:$2,0),FALSE),""))))</f>
        <v>51868137</v>
      </c>
      <c r="P414" s="6"/>
      <c r="Q414" s="9" t="s">
        <v>15</v>
      </c>
    </row>
    <row r="415" spans="1:17" x14ac:dyDescent="0.25">
      <c r="B415" s="12">
        <f t="shared" ref="B415:M415" si="30">+B414/B$402</f>
        <v>0.40691181883303418</v>
      </c>
      <c r="C415" s="12">
        <f t="shared" si="30"/>
        <v>0.33563941969879485</v>
      </c>
      <c r="D415" s="12">
        <f t="shared" si="30"/>
        <v>0.28005015113581316</v>
      </c>
      <c r="E415" s="12">
        <f t="shared" si="30"/>
        <v>0.30207846895364193</v>
      </c>
      <c r="F415" s="12">
        <f t="shared" si="30"/>
        <v>0.37515177714995812</v>
      </c>
      <c r="G415" s="12">
        <f t="shared" si="30"/>
        <v>0.43337626225435616</v>
      </c>
      <c r="H415" s="12">
        <f t="shared" si="30"/>
        <v>0.34955748782996582</v>
      </c>
      <c r="I415" s="12">
        <f t="shared" si="30"/>
        <v>0.34596124596437428</v>
      </c>
      <c r="J415" s="12">
        <f t="shared" si="30"/>
        <v>0.41612517356123091</v>
      </c>
      <c r="K415" s="12">
        <f t="shared" si="30"/>
        <v>0.25061937689329827</v>
      </c>
      <c r="L415" s="12">
        <f t="shared" si="30"/>
        <v>0.30671051783969067</v>
      </c>
      <c r="M415" s="12">
        <f t="shared" si="30"/>
        <v>0.25232977214863866</v>
      </c>
      <c r="N415" s="12">
        <f>+N414/N$402</f>
        <v>0.30442796370307518</v>
      </c>
      <c r="O415" s="12">
        <f>+O414/O$402</f>
        <v>0.3370897520085831</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f t="shared" ref="B417:O420" si="31">IFERROR(VLOOKUP($B$416,$4:$126,MATCH($Q417&amp;"/"&amp;B$348,$2:$2,0),FALSE),"")</f>
        <v>1126979</v>
      </c>
      <c r="C417" s="8">
        <f t="shared" si="31"/>
        <v>8161555</v>
      </c>
      <c r="D417" s="8">
        <f t="shared" si="31"/>
        <v>6870488</v>
      </c>
      <c r="E417" s="8">
        <f t="shared" si="31"/>
        <v>12475374</v>
      </c>
      <c r="F417" s="8">
        <f t="shared" si="31"/>
        <v>15060851</v>
      </c>
      <c r="G417" s="8">
        <f t="shared" si="31"/>
        <v>26483779</v>
      </c>
      <c r="H417" s="8">
        <f t="shared" si="31"/>
        <v>27449460</v>
      </c>
      <c r="I417" s="8">
        <f t="shared" si="31"/>
        <v>22361576</v>
      </c>
      <c r="J417" s="8">
        <f t="shared" si="31"/>
        <v>19243753</v>
      </c>
      <c r="K417" s="8">
        <f t="shared" si="31"/>
        <v>13666884</v>
      </c>
      <c r="L417" s="8">
        <f t="shared" si="31"/>
        <v>18020150</v>
      </c>
      <c r="M417" s="8">
        <f t="shared" si="31"/>
        <v>25182251</v>
      </c>
      <c r="N417" s="8">
        <f t="shared" si="31"/>
        <v>13644011</v>
      </c>
      <c r="O417" s="8">
        <f t="shared" si="31"/>
        <v>28282262</v>
      </c>
      <c r="P417" s="6"/>
      <c r="Q417" s="9" t="s">
        <v>12</v>
      </c>
    </row>
    <row r="418" spans="2:17" x14ac:dyDescent="0.25">
      <c r="B418" s="8">
        <f t="shared" si="31"/>
        <v>8801748</v>
      </c>
      <c r="C418" s="8">
        <f t="shared" si="31"/>
        <v>6331151</v>
      </c>
      <c r="D418" s="8">
        <f t="shared" si="31"/>
        <v>10600867</v>
      </c>
      <c r="E418" s="8">
        <f t="shared" si="31"/>
        <v>12181905</v>
      </c>
      <c r="F418" s="8">
        <f t="shared" si="31"/>
        <v>20317690</v>
      </c>
      <c r="G418" s="8">
        <f t="shared" si="31"/>
        <v>29689471</v>
      </c>
      <c r="H418" s="8">
        <f t="shared" si="31"/>
        <v>29291848</v>
      </c>
      <c r="I418" s="8">
        <f t="shared" si="31"/>
        <v>19944126</v>
      </c>
      <c r="J418" s="8">
        <f t="shared" si="31"/>
        <v>20207536</v>
      </c>
      <c r="K418" s="8">
        <f t="shared" si="31"/>
        <v>14190814</v>
      </c>
      <c r="L418" s="8">
        <f t="shared" si="31"/>
        <v>19535120</v>
      </c>
      <c r="M418" s="8">
        <f t="shared" si="31"/>
        <v>25676527</v>
      </c>
      <c r="N418" s="8">
        <f t="shared" si="31"/>
        <v>13384990</v>
      </c>
      <c r="O418" s="8">
        <f t="shared" si="31"/>
        <v>28018831</v>
      </c>
      <c r="P418" s="6"/>
      <c r="Q418" s="9" t="s">
        <v>13</v>
      </c>
    </row>
    <row r="419" spans="2:17" x14ac:dyDescent="0.25">
      <c r="B419" s="8">
        <f t="shared" si="31"/>
        <v>12513210</v>
      </c>
      <c r="C419" s="8">
        <f t="shared" si="31"/>
        <v>7712401</v>
      </c>
      <c r="D419" s="8">
        <f t="shared" si="31"/>
        <v>12654477</v>
      </c>
      <c r="E419" s="8">
        <f t="shared" si="31"/>
        <v>15168893</v>
      </c>
      <c r="F419" s="8">
        <f t="shared" si="31"/>
        <v>20068359</v>
      </c>
      <c r="G419" s="8">
        <f t="shared" si="31"/>
        <v>32277827</v>
      </c>
      <c r="H419" s="8">
        <f t="shared" si="31"/>
        <v>24294890</v>
      </c>
      <c r="I419" s="8">
        <f t="shared" si="31"/>
        <v>21980633</v>
      </c>
      <c r="J419" s="8">
        <f t="shared" si="31"/>
        <v>18899945</v>
      </c>
      <c r="K419" s="8">
        <f t="shared" si="31"/>
        <v>16966047</v>
      </c>
      <c r="L419" s="8">
        <f t="shared" si="31"/>
        <v>23609499</v>
      </c>
      <c r="M419" s="8">
        <f t="shared" si="31"/>
        <v>26162090</v>
      </c>
      <c r="N419" s="8">
        <f t="shared" si="31"/>
        <v>20043121</v>
      </c>
      <c r="O419" s="8" t="str">
        <f t="shared" si="31"/>
        <v/>
      </c>
      <c r="P419" s="6"/>
      <c r="Q419" s="9" t="s">
        <v>14</v>
      </c>
    </row>
    <row r="420" spans="2:17" x14ac:dyDescent="0.25">
      <c r="B420" s="8">
        <f t="shared" si="31"/>
        <v>10997600</v>
      </c>
      <c r="C420" s="8">
        <f t="shared" si="31"/>
        <v>7285028.0299999993</v>
      </c>
      <c r="D420" s="8">
        <f t="shared" si="31"/>
        <v>12079834.75</v>
      </c>
      <c r="E420" s="8">
        <f t="shared" si="31"/>
        <v>15460723.17</v>
      </c>
      <c r="F420" s="8">
        <f t="shared" si="31"/>
        <v>23410200.370000001</v>
      </c>
      <c r="G420" s="8">
        <f t="shared" si="31"/>
        <v>33451967.52</v>
      </c>
      <c r="H420" s="8">
        <f t="shared" si="31"/>
        <v>27075275.579999998</v>
      </c>
      <c r="I420" s="8">
        <f t="shared" si="31"/>
        <v>23641758.489999998</v>
      </c>
      <c r="J420" s="8">
        <f t="shared" si="31"/>
        <v>40843599</v>
      </c>
      <c r="K420" s="8">
        <f t="shared" si="31"/>
        <v>16538682</v>
      </c>
      <c r="L420" s="8">
        <f t="shared" si="31"/>
        <v>22970727</v>
      </c>
      <c r="M420" s="8">
        <f t="shared" si="31"/>
        <v>15280011</v>
      </c>
      <c r="N420" s="8">
        <f>IFERROR(VLOOKUP($B$416,$4:$126,MATCH($Q420&amp;"/"&amp;N$348,$2:$2,0),FALSE),IFERROR(VLOOKUP($B$416,$4:$126,MATCH($Q419&amp;"/"&amp;N$348,$2:$2,0),FALSE),IFERROR(VLOOKUP($B$416,$4:$126,MATCH($Q418&amp;"/"&amp;N$348,$2:$2,0),FALSE),IFERROR(VLOOKUP($B$416,$4:$126,MATCH($Q417&amp;"/"&amp;N$348,$2:$2,0),FALSE),""))))</f>
        <v>21139236</v>
      </c>
      <c r="O420" s="8">
        <f>IFERROR(VLOOKUP($B$416,$4:$126,MATCH($Q420&amp;"/"&amp;O$348,$2:$2,0),FALSE),IFERROR(VLOOKUP($B$416,$4:$126,MATCH($Q419&amp;"/"&amp;O$348,$2:$2,0),FALSE),IFERROR(VLOOKUP($B$416,$4:$126,MATCH($Q418&amp;"/"&amp;O$348,$2:$2,0),FALSE),IFERROR(VLOOKUP($B$416,$4:$126,MATCH($Q417&amp;"/"&amp;O$348,$2:$2,0),FALSE),""))))</f>
        <v>28018831</v>
      </c>
      <c r="P420" s="6"/>
      <c r="Q420" s="9" t="s">
        <v>15</v>
      </c>
    </row>
    <row r="421" spans="2:17" x14ac:dyDescent="0.25">
      <c r="B421" s="12">
        <f t="shared" ref="B421:M421" si="32">+B420/B$402</f>
        <v>0.27586912030044392</v>
      </c>
      <c r="C421" s="12">
        <f t="shared" si="32"/>
        <v>0.20309561165882953</v>
      </c>
      <c r="D421" s="12">
        <f t="shared" si="32"/>
        <v>0.16154495709657488</v>
      </c>
      <c r="E421" s="12">
        <f t="shared" si="32"/>
        <v>0.1857599888896404</v>
      </c>
      <c r="F421" s="12">
        <f t="shared" si="32"/>
        <v>0.24705080653397618</v>
      </c>
      <c r="G421" s="12">
        <f t="shared" si="32"/>
        <v>0.30891015001167299</v>
      </c>
      <c r="H421" s="12">
        <f t="shared" si="32"/>
        <v>0.23453440270940945</v>
      </c>
      <c r="I421" s="12">
        <f t="shared" si="32"/>
        <v>0.21207743421351224</v>
      </c>
      <c r="J421" s="12">
        <f t="shared" si="32"/>
        <v>0.28689260821636214</v>
      </c>
      <c r="K421" s="12">
        <f t="shared" si="32"/>
        <v>0.11307142496014068</v>
      </c>
      <c r="L421" s="12">
        <f t="shared" si="32"/>
        <v>0.16186133859022406</v>
      </c>
      <c r="M421" s="12">
        <f t="shared" si="32"/>
        <v>0.10767467689815891</v>
      </c>
      <c r="N421" s="12">
        <f>+N420/N$402</f>
        <v>0.14621673151712217</v>
      </c>
      <c r="O421" s="12">
        <f>+O420/O$402</f>
        <v>0.18209369643178819</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f t="shared" ref="B423:O426" si="33">IFERROR(VLOOKUP($B$422,$4:$126,MATCH($Q423&amp;"/"&amp;B$348,$2:$2,0),FALSE),"")</f>
        <v>4766338</v>
      </c>
      <c r="C423" s="8">
        <f t="shared" si="33"/>
        <v>6756125</v>
      </c>
      <c r="D423" s="8">
        <f t="shared" si="33"/>
        <v>4943058</v>
      </c>
      <c r="E423" s="8">
        <f t="shared" si="33"/>
        <v>26021271</v>
      </c>
      <c r="F423" s="8">
        <f t="shared" si="33"/>
        <v>23785040</v>
      </c>
      <c r="G423" s="8">
        <f t="shared" si="33"/>
        <v>11344557</v>
      </c>
      <c r="H423" s="8">
        <f t="shared" si="33"/>
        <v>17664226</v>
      </c>
      <c r="I423" s="8">
        <f t="shared" si="33"/>
        <v>19071179</v>
      </c>
      <c r="J423" s="8">
        <f t="shared" si="33"/>
        <v>15919652</v>
      </c>
      <c r="K423" s="8">
        <f t="shared" si="33"/>
        <v>51208789</v>
      </c>
      <c r="L423" s="8">
        <f t="shared" si="33"/>
        <v>47507914</v>
      </c>
      <c r="M423" s="8">
        <f t="shared" si="33"/>
        <v>39035858</v>
      </c>
      <c r="N423" s="8">
        <f t="shared" si="33"/>
        <v>42436451</v>
      </c>
      <c r="O423" s="8">
        <f t="shared" si="33"/>
        <v>27793706</v>
      </c>
      <c r="P423" s="6"/>
      <c r="Q423" s="9" t="s">
        <v>12</v>
      </c>
    </row>
    <row r="424" spans="2:17" x14ac:dyDescent="0.25">
      <c r="B424" s="8">
        <f t="shared" si="33"/>
        <v>4736615</v>
      </c>
      <c r="C424" s="8">
        <f t="shared" si="33"/>
        <v>6511897</v>
      </c>
      <c r="D424" s="8">
        <f t="shared" si="33"/>
        <v>1575823</v>
      </c>
      <c r="E424" s="8">
        <f t="shared" si="33"/>
        <v>26633935</v>
      </c>
      <c r="F424" s="8">
        <f t="shared" si="33"/>
        <v>12291182</v>
      </c>
      <c r="G424" s="8">
        <f t="shared" si="33"/>
        <v>11517492</v>
      </c>
      <c r="H424" s="8">
        <f t="shared" si="33"/>
        <v>14846730</v>
      </c>
      <c r="I424" s="8">
        <f t="shared" si="33"/>
        <v>19062802</v>
      </c>
      <c r="J424" s="8">
        <f t="shared" si="33"/>
        <v>18320185</v>
      </c>
      <c r="K424" s="8">
        <f t="shared" si="33"/>
        <v>51033663</v>
      </c>
      <c r="L424" s="8">
        <f t="shared" si="33"/>
        <v>47732115</v>
      </c>
      <c r="M424" s="8">
        <f t="shared" si="33"/>
        <v>38867273</v>
      </c>
      <c r="N424" s="8">
        <f t="shared" si="33"/>
        <v>42196333</v>
      </c>
      <c r="O424" s="8">
        <f t="shared" si="33"/>
        <v>34184950</v>
      </c>
      <c r="P424" s="6"/>
      <c r="Q424" s="9" t="s">
        <v>13</v>
      </c>
    </row>
    <row r="425" spans="2:17" x14ac:dyDescent="0.25">
      <c r="B425" s="8">
        <f t="shared" si="33"/>
        <v>4673831</v>
      </c>
      <c r="C425" s="8">
        <f t="shared" si="33"/>
        <v>6490576</v>
      </c>
      <c r="D425" s="8">
        <f t="shared" si="33"/>
        <v>1418070</v>
      </c>
      <c r="E425" s="8">
        <f t="shared" si="33"/>
        <v>24722674</v>
      </c>
      <c r="F425" s="8">
        <f t="shared" si="33"/>
        <v>12158254</v>
      </c>
      <c r="G425" s="8">
        <f t="shared" si="33"/>
        <v>7954819</v>
      </c>
      <c r="H425" s="8">
        <f t="shared" si="33"/>
        <v>14715194</v>
      </c>
      <c r="I425" s="8">
        <f t="shared" si="33"/>
        <v>16085754</v>
      </c>
      <c r="J425" s="8">
        <f t="shared" si="33"/>
        <v>25403433</v>
      </c>
      <c r="K425" s="8">
        <f t="shared" si="33"/>
        <v>50793724</v>
      </c>
      <c r="L425" s="8">
        <f t="shared" si="33"/>
        <v>41622171</v>
      </c>
      <c r="M425" s="8">
        <f t="shared" si="33"/>
        <v>38778387</v>
      </c>
      <c r="N425" s="8">
        <f t="shared" si="33"/>
        <v>37212197</v>
      </c>
      <c r="O425" s="8" t="str">
        <f t="shared" si="33"/>
        <v/>
      </c>
      <c r="P425" s="6"/>
      <c r="Q425" s="9" t="s">
        <v>14</v>
      </c>
    </row>
    <row r="426" spans="2:17" x14ac:dyDescent="0.25">
      <c r="B426" s="8">
        <f t="shared" si="33"/>
        <v>6616042</v>
      </c>
      <c r="C426" s="8">
        <f t="shared" si="33"/>
        <v>4964303.6399999997</v>
      </c>
      <c r="D426" s="8">
        <f t="shared" si="33"/>
        <v>25391563.239999998</v>
      </c>
      <c r="E426" s="8">
        <f t="shared" si="33"/>
        <v>24305534.82</v>
      </c>
      <c r="F426" s="8">
        <f t="shared" si="33"/>
        <v>11598236.619999999</v>
      </c>
      <c r="G426" s="8">
        <f t="shared" si="33"/>
        <v>9598370.1199999992</v>
      </c>
      <c r="H426" s="8">
        <f t="shared" si="33"/>
        <v>19225009.469999999</v>
      </c>
      <c r="I426" s="8">
        <f t="shared" si="33"/>
        <v>15927766.810000001</v>
      </c>
      <c r="J426" s="8">
        <f t="shared" si="33"/>
        <v>25380524</v>
      </c>
      <c r="K426" s="8">
        <f t="shared" si="33"/>
        <v>50880628</v>
      </c>
      <c r="L426" s="8">
        <f t="shared" si="33"/>
        <v>41582617</v>
      </c>
      <c r="M426" s="8">
        <f t="shared" si="33"/>
        <v>44624750</v>
      </c>
      <c r="N426" s="8">
        <f>IFERROR(VLOOKUP($B$422,$4:$126,MATCH($Q426&amp;"/"&amp;N$348,$2:$2,0),FALSE),IFERROR(VLOOKUP($B$422,$4:$126,MATCH($Q425&amp;"/"&amp;N$348,$2:$2,0),FALSE),IFERROR(VLOOKUP($B$422,$4:$126,MATCH($Q424&amp;"/"&amp;N$348,$2:$2,0),FALSE),IFERROR(VLOOKUP($B$422,$4:$126,MATCH($Q423&amp;"/"&amp;N$348,$2:$2,0),FALSE),""))))</f>
        <v>36074651</v>
      </c>
      <c r="O426" s="8">
        <f>IFERROR(VLOOKUP($B$422,$4:$126,MATCH($Q426&amp;"/"&amp;O$348,$2:$2,0),FALSE),IFERROR(VLOOKUP($B$422,$4:$126,MATCH($Q425&amp;"/"&amp;O$348,$2:$2,0),FALSE),IFERROR(VLOOKUP($B$422,$4:$126,MATCH($Q424&amp;"/"&amp;O$348,$2:$2,0),FALSE),IFERROR(VLOOKUP($B$422,$4:$126,MATCH($Q423&amp;"/"&amp;O$348,$2:$2,0),FALSE),""))))</f>
        <v>34184950</v>
      </c>
      <c r="P426" s="6"/>
      <c r="Q426" s="9" t="s">
        <v>15</v>
      </c>
    </row>
    <row r="427" spans="2:17" x14ac:dyDescent="0.25">
      <c r="B427" s="12">
        <f t="shared" ref="B427:M427" si="34">+B426/B$402</f>
        <v>0.16595999912806333</v>
      </c>
      <c r="C427" s="12">
        <f t="shared" si="34"/>
        <v>0.13839731021953994</v>
      </c>
      <c r="D427" s="12">
        <f t="shared" si="34"/>
        <v>0.33956416450322446</v>
      </c>
      <c r="E427" s="12">
        <f t="shared" si="34"/>
        <v>0.29203005761598977</v>
      </c>
      <c r="F427" s="12">
        <f t="shared" si="34"/>
        <v>0.12239765854438509</v>
      </c>
      <c r="G427" s="12">
        <f t="shared" si="34"/>
        <v>8.8635562373544946E-2</v>
      </c>
      <c r="H427" s="12">
        <f t="shared" si="34"/>
        <v>0.16653297211348977</v>
      </c>
      <c r="I427" s="12">
        <f t="shared" si="34"/>
        <v>0.14287938518806598</v>
      </c>
      <c r="J427" s="12">
        <f t="shared" si="34"/>
        <v>0.17827725534808958</v>
      </c>
      <c r="K427" s="12">
        <f t="shared" si="34"/>
        <v>0.34785995104246115</v>
      </c>
      <c r="L427" s="12">
        <f t="shared" si="34"/>
        <v>0.29300849075018853</v>
      </c>
      <c r="M427" s="12">
        <f t="shared" si="34"/>
        <v>0.3144602145843427</v>
      </c>
      <c r="N427" s="12">
        <f>+N426/N$402</f>
        <v>0.24952262039370215</v>
      </c>
      <c r="O427" s="12">
        <f>+O426/O$402</f>
        <v>0.22216715279220098</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f t="shared" ref="B429:O432" si="35">IFERROR(VLOOKUP($B$428,$4:$126,MATCH($Q429&amp;"/"&amp;B$348,$2:$2,0),FALSE),"")</f>
        <v>5893317</v>
      </c>
      <c r="C429" s="8">
        <f t="shared" si="35"/>
        <v>14917680</v>
      </c>
      <c r="D429" s="8">
        <f t="shared" si="35"/>
        <v>11813546</v>
      </c>
      <c r="E429" s="8">
        <f t="shared" si="35"/>
        <v>38496645</v>
      </c>
      <c r="F429" s="8">
        <f t="shared" si="35"/>
        <v>38845891</v>
      </c>
      <c r="G429" s="8">
        <f t="shared" si="35"/>
        <v>37828336</v>
      </c>
      <c r="H429" s="8">
        <f t="shared" si="35"/>
        <v>45113686</v>
      </c>
      <c r="I429" s="8">
        <f t="shared" si="35"/>
        <v>41432755</v>
      </c>
      <c r="J429" s="8">
        <f t="shared" si="35"/>
        <v>35163405</v>
      </c>
      <c r="K429" s="8">
        <f t="shared" si="35"/>
        <v>64875673</v>
      </c>
      <c r="L429" s="8">
        <f t="shared" si="35"/>
        <v>65528064</v>
      </c>
      <c r="M429" s="8">
        <f t="shared" si="35"/>
        <v>64218109</v>
      </c>
      <c r="N429" s="8">
        <f t="shared" si="35"/>
        <v>56080462</v>
      </c>
      <c r="O429" s="8">
        <f t="shared" si="35"/>
        <v>56075968</v>
      </c>
      <c r="P429" s="6"/>
      <c r="Q429" s="9" t="s">
        <v>12</v>
      </c>
    </row>
    <row r="430" spans="2:17" x14ac:dyDescent="0.25">
      <c r="B430" s="8">
        <f t="shared" si="35"/>
        <v>13538363</v>
      </c>
      <c r="C430" s="8">
        <f t="shared" si="35"/>
        <v>12843048</v>
      </c>
      <c r="D430" s="8">
        <f t="shared" si="35"/>
        <v>12176690</v>
      </c>
      <c r="E430" s="8">
        <f t="shared" si="35"/>
        <v>38815840</v>
      </c>
      <c r="F430" s="8">
        <f t="shared" si="35"/>
        <v>32608872</v>
      </c>
      <c r="G430" s="8">
        <f t="shared" si="35"/>
        <v>41206963</v>
      </c>
      <c r="H430" s="8">
        <f t="shared" si="35"/>
        <v>44138578</v>
      </c>
      <c r="I430" s="8">
        <f t="shared" si="35"/>
        <v>39006928</v>
      </c>
      <c r="J430" s="8">
        <f t="shared" si="35"/>
        <v>38527721</v>
      </c>
      <c r="K430" s="8">
        <f t="shared" si="35"/>
        <v>65224477</v>
      </c>
      <c r="L430" s="8">
        <f t="shared" si="35"/>
        <v>67267235</v>
      </c>
      <c r="M430" s="8">
        <f t="shared" si="35"/>
        <v>64543800</v>
      </c>
      <c r="N430" s="8">
        <f t="shared" si="35"/>
        <v>55581323</v>
      </c>
      <c r="O430" s="8">
        <f t="shared" si="35"/>
        <v>62203781</v>
      </c>
      <c r="P430" s="6"/>
      <c r="Q430" s="9" t="s">
        <v>13</v>
      </c>
    </row>
    <row r="431" spans="2:17" x14ac:dyDescent="0.25">
      <c r="B431" s="8">
        <f t="shared" si="35"/>
        <v>17187041</v>
      </c>
      <c r="C431" s="8">
        <f t="shared" si="35"/>
        <v>14202977</v>
      </c>
      <c r="D431" s="8">
        <f t="shared" si="35"/>
        <v>14072547</v>
      </c>
      <c r="E431" s="8">
        <f t="shared" si="35"/>
        <v>39891567</v>
      </c>
      <c r="F431" s="8">
        <f t="shared" si="35"/>
        <v>32226613</v>
      </c>
      <c r="G431" s="8">
        <f t="shared" si="35"/>
        <v>40232646</v>
      </c>
      <c r="H431" s="8">
        <f t="shared" si="35"/>
        <v>39010084</v>
      </c>
      <c r="I431" s="8">
        <f t="shared" si="35"/>
        <v>38066387</v>
      </c>
      <c r="J431" s="8">
        <f t="shared" si="35"/>
        <v>44303378</v>
      </c>
      <c r="K431" s="8">
        <f t="shared" si="35"/>
        <v>67759771</v>
      </c>
      <c r="L431" s="8">
        <f t="shared" si="35"/>
        <v>65231670</v>
      </c>
      <c r="M431" s="8">
        <f t="shared" si="35"/>
        <v>64940477</v>
      </c>
      <c r="N431" s="8">
        <f t="shared" si="35"/>
        <v>57255318</v>
      </c>
      <c r="O431" s="8" t="str">
        <f t="shared" si="35"/>
        <v/>
      </c>
      <c r="P431" s="6"/>
      <c r="Q431" s="9" t="s">
        <v>14</v>
      </c>
    </row>
    <row r="432" spans="2:17" x14ac:dyDescent="0.25">
      <c r="B432" s="8">
        <f t="shared" si="35"/>
        <v>17613642</v>
      </c>
      <c r="C432" s="8">
        <f t="shared" si="35"/>
        <v>12249331.669999998</v>
      </c>
      <c r="D432" s="8">
        <f t="shared" si="35"/>
        <v>37471397.989999995</v>
      </c>
      <c r="E432" s="8">
        <f t="shared" si="35"/>
        <v>39766257.990000002</v>
      </c>
      <c r="F432" s="8">
        <f t="shared" si="35"/>
        <v>35008436.990000002</v>
      </c>
      <c r="G432" s="8">
        <f t="shared" si="35"/>
        <v>43050337.640000001</v>
      </c>
      <c r="H432" s="8">
        <f t="shared" si="35"/>
        <v>46300285.049999997</v>
      </c>
      <c r="I432" s="8">
        <f t="shared" si="35"/>
        <v>39569525.299999997</v>
      </c>
      <c r="J432" s="8">
        <f t="shared" si="35"/>
        <v>66224123</v>
      </c>
      <c r="K432" s="8">
        <f t="shared" si="35"/>
        <v>67419310</v>
      </c>
      <c r="L432" s="8">
        <f t="shared" si="35"/>
        <v>64553344</v>
      </c>
      <c r="M432" s="8">
        <f t="shared" si="35"/>
        <v>59904761</v>
      </c>
      <c r="N432" s="8">
        <f>IFERROR(VLOOKUP($B$428,$4:$126,MATCH($Q432&amp;"/"&amp;N$348,$2:$2,0),FALSE),IFERROR(VLOOKUP($B$428,$4:$126,MATCH($Q431&amp;"/"&amp;N$348,$2:$2,0),FALSE),IFERROR(VLOOKUP($B$428,$4:$126,MATCH($Q430&amp;"/"&amp;N$348,$2:$2,0),FALSE),IFERROR(VLOOKUP($B$428,$4:$126,MATCH($Q429&amp;"/"&amp;N$348,$2:$2,0),FALSE),""))))</f>
        <v>57213887</v>
      </c>
      <c r="O432" s="8">
        <f>IFERROR(VLOOKUP($B$428,$4:$126,MATCH($Q432&amp;"/"&amp;O$348,$2:$2,0),FALSE),IFERROR(VLOOKUP($B$428,$4:$126,MATCH($Q431&amp;"/"&amp;O$348,$2:$2,0),FALSE),IFERROR(VLOOKUP($B$428,$4:$126,MATCH($Q430&amp;"/"&amp;O$348,$2:$2,0),FALSE),IFERROR(VLOOKUP($B$428,$4:$126,MATCH($Q429&amp;"/"&amp;O$348,$2:$2,0),FALSE),""))))</f>
        <v>62203781</v>
      </c>
      <c r="P432" s="6"/>
      <c r="Q432" s="9" t="s">
        <v>15</v>
      </c>
    </row>
    <row r="433" spans="1:17" s="87" customFormat="1" x14ac:dyDescent="0.25">
      <c r="A433" s="86"/>
      <c r="B433" s="13">
        <f t="shared" ref="B433:O433" si="36">+B432/B$457</f>
        <v>1.2263827914123051</v>
      </c>
      <c r="C433" s="13">
        <f t="shared" si="36"/>
        <v>0.75006066622652812</v>
      </c>
      <c r="D433" s="13">
        <f t="shared" si="36"/>
        <v>1.7871617946394167</v>
      </c>
      <c r="E433" s="13">
        <f t="shared" si="36"/>
        <v>1.6285870484360321</v>
      </c>
      <c r="F433" s="13">
        <f t="shared" si="36"/>
        <v>0.9406968317570602</v>
      </c>
      <c r="G433" s="13">
        <f t="shared" si="36"/>
        <v>1.0888791302196019</v>
      </c>
      <c r="H433" s="13">
        <f t="shared" si="36"/>
        <v>1.0603430468356403</v>
      </c>
      <c r="I433" s="13">
        <f t="shared" si="36"/>
        <v>0.86419942226428947</v>
      </c>
      <c r="J433" s="13">
        <f t="shared" si="36"/>
        <v>1.5314529686241658</v>
      </c>
      <c r="K433" s="13">
        <f t="shared" si="36"/>
        <v>1.5164241300411554</v>
      </c>
      <c r="L433" s="13">
        <f t="shared" si="36"/>
        <v>1.4931335029750445</v>
      </c>
      <c r="M433" s="13">
        <f t="shared" si="36"/>
        <v>1.2371087048585947</v>
      </c>
      <c r="N433" s="13">
        <f t="shared" si="36"/>
        <v>1.0963610815843607</v>
      </c>
      <c r="O433" s="13">
        <f t="shared" si="36"/>
        <v>1.1004334258873683</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7">IFERROR(VLOOKUP($B$434,$4:$126,MATCH($Q435&amp;"/"&amp;B$348,$2:$2,0),FALSE),"")</f>
        <v>5134181</v>
      </c>
      <c r="C435" s="8">
        <f t="shared" si="37"/>
        <v>7460518</v>
      </c>
      <c r="D435" s="8">
        <f t="shared" si="37"/>
        <v>5385247</v>
      </c>
      <c r="E435" s="8">
        <f t="shared" si="37"/>
        <v>33037211</v>
      </c>
      <c r="F435" s="8">
        <f t="shared" si="37"/>
        <v>30769701</v>
      </c>
      <c r="G435" s="8">
        <f t="shared" si="37"/>
        <v>18098013</v>
      </c>
      <c r="H435" s="8">
        <f t="shared" si="37"/>
        <v>25941512</v>
      </c>
      <c r="I435" s="8">
        <f t="shared" si="37"/>
        <v>27047143</v>
      </c>
      <c r="J435" s="8">
        <f t="shared" si="37"/>
        <v>25889346</v>
      </c>
      <c r="K435" s="8">
        <f t="shared" si="37"/>
        <v>60729956</v>
      </c>
      <c r="L435" s="8">
        <f t="shared" si="37"/>
        <v>58059698</v>
      </c>
      <c r="M435" s="8">
        <f t="shared" si="37"/>
        <v>48575758</v>
      </c>
      <c r="N435" s="8">
        <f t="shared" si="37"/>
        <v>53226917</v>
      </c>
      <c r="O435" s="8">
        <f t="shared" si="37"/>
        <v>36482041</v>
      </c>
      <c r="P435" s="6"/>
      <c r="Q435" s="9" t="s">
        <v>12</v>
      </c>
    </row>
    <row r="436" spans="1:17" x14ac:dyDescent="0.25">
      <c r="B436" s="8">
        <f t="shared" si="37"/>
        <v>5130153</v>
      </c>
      <c r="C436" s="8">
        <f t="shared" si="37"/>
        <v>7199132</v>
      </c>
      <c r="D436" s="8">
        <f t="shared" si="37"/>
        <v>1995582</v>
      </c>
      <c r="E436" s="8">
        <f t="shared" si="37"/>
        <v>34496937</v>
      </c>
      <c r="F436" s="8">
        <f t="shared" si="37"/>
        <v>18728879</v>
      </c>
      <c r="G436" s="8">
        <f t="shared" si="37"/>
        <v>19025558</v>
      </c>
      <c r="H436" s="8">
        <f t="shared" si="37"/>
        <v>22802358</v>
      </c>
      <c r="I436" s="8">
        <f t="shared" si="37"/>
        <v>27683184</v>
      </c>
      <c r="J436" s="8">
        <f t="shared" si="37"/>
        <v>28083380</v>
      </c>
      <c r="K436" s="8">
        <f t="shared" si="37"/>
        <v>61036673</v>
      </c>
      <c r="L436" s="8">
        <f t="shared" si="37"/>
        <v>58346124</v>
      </c>
      <c r="M436" s="8">
        <f t="shared" si="37"/>
        <v>48593798</v>
      </c>
      <c r="N436" s="8">
        <f t="shared" si="37"/>
        <v>52813171</v>
      </c>
      <c r="O436" s="8">
        <f t="shared" si="37"/>
        <v>43776261</v>
      </c>
      <c r="P436" s="6"/>
      <c r="Q436" s="9" t="s">
        <v>13</v>
      </c>
    </row>
    <row r="437" spans="1:17" x14ac:dyDescent="0.25">
      <c r="B437" s="8">
        <f t="shared" si="37"/>
        <v>5110672</v>
      </c>
      <c r="C437" s="8">
        <f t="shared" si="37"/>
        <v>7089287</v>
      </c>
      <c r="D437" s="8">
        <f t="shared" si="37"/>
        <v>2188653</v>
      </c>
      <c r="E437" s="8">
        <f t="shared" si="37"/>
        <v>31747614</v>
      </c>
      <c r="F437" s="8">
        <f t="shared" si="37"/>
        <v>18529062</v>
      </c>
      <c r="G437" s="8">
        <f t="shared" si="37"/>
        <v>16308408</v>
      </c>
      <c r="H437" s="8">
        <f t="shared" si="37"/>
        <v>22440933</v>
      </c>
      <c r="I437" s="8">
        <f t="shared" si="37"/>
        <v>25983092</v>
      </c>
      <c r="J437" s="8">
        <f t="shared" si="37"/>
        <v>35120592</v>
      </c>
      <c r="K437" s="8">
        <f t="shared" si="37"/>
        <v>60873881</v>
      </c>
      <c r="L437" s="8">
        <f t="shared" si="37"/>
        <v>52167772</v>
      </c>
      <c r="M437" s="8">
        <f t="shared" si="37"/>
        <v>48410607</v>
      </c>
      <c r="N437" s="8">
        <f t="shared" si="37"/>
        <v>48019201</v>
      </c>
      <c r="O437" s="8" t="str">
        <f t="shared" si="37"/>
        <v/>
      </c>
      <c r="P437" s="6"/>
      <c r="Q437" s="9" t="s">
        <v>14</v>
      </c>
    </row>
    <row r="438" spans="1:17" x14ac:dyDescent="0.25">
      <c r="B438" s="8">
        <f t="shared" si="37"/>
        <v>7412902</v>
      </c>
      <c r="C438" s="8">
        <f t="shared" si="37"/>
        <v>5419811.4199999999</v>
      </c>
      <c r="D438" s="8">
        <f t="shared" si="37"/>
        <v>30600099.350000001</v>
      </c>
      <c r="E438" s="8">
        <f t="shared" si="37"/>
        <v>31018669.18</v>
      </c>
      <c r="F438" s="8">
        <f t="shared" si="37"/>
        <v>18866139.52</v>
      </c>
      <c r="G438" s="8">
        <f t="shared" si="37"/>
        <v>18012736.239999998</v>
      </c>
      <c r="H438" s="8">
        <f t="shared" si="37"/>
        <v>27621907.309999999</v>
      </c>
      <c r="I438" s="8">
        <f t="shared" si="37"/>
        <v>24284758.850000001</v>
      </c>
      <c r="J438" s="8">
        <f t="shared" si="37"/>
        <v>35687674</v>
      </c>
      <c r="K438" s="8">
        <f t="shared" si="37"/>
        <v>61382937</v>
      </c>
      <c r="L438" s="8">
        <f t="shared" si="37"/>
        <v>51894883</v>
      </c>
      <c r="M438" s="8">
        <f t="shared" si="37"/>
        <v>54306212</v>
      </c>
      <c r="N438" s="8">
        <f>IFERROR(VLOOKUP($B$434,$4:$126,MATCH($Q438&amp;"/"&amp;N$348,$2:$2,0),FALSE),IFERROR(VLOOKUP($B$434,$4:$126,MATCH($Q437&amp;"/"&amp;N$348,$2:$2,0),FALSE),IFERROR(VLOOKUP($B$434,$4:$126,MATCH($Q436&amp;"/"&amp;N$348,$2:$2,0),FALSE),IFERROR(VLOOKUP($B$434,$4:$126,MATCH($Q435&amp;"/"&amp;N$348,$2:$2,0),FALSE),""))))</f>
        <v>44825451</v>
      </c>
      <c r="O438" s="8">
        <f>IFERROR(VLOOKUP($B$434,$4:$126,MATCH($Q438&amp;"/"&amp;O$348,$2:$2,0),FALSE),IFERROR(VLOOKUP($B$434,$4:$126,MATCH($Q437&amp;"/"&amp;O$348,$2:$2,0),FALSE),IFERROR(VLOOKUP($B$434,$4:$126,MATCH($Q436&amp;"/"&amp;O$348,$2:$2,0),FALSE),IFERROR(VLOOKUP($B$434,$4:$126,MATCH($Q435&amp;"/"&amp;O$348,$2:$2,0),FALSE),""))))</f>
        <v>43776261</v>
      </c>
      <c r="P438" s="6"/>
      <c r="Q438" s="9" t="s">
        <v>15</v>
      </c>
    </row>
    <row r="439" spans="1:17" x14ac:dyDescent="0.25">
      <c r="B439" s="12">
        <f t="shared" ref="B439:M439" si="38">+B438/B$402</f>
        <v>0.18594882098034127</v>
      </c>
      <c r="C439" s="12">
        <f t="shared" si="38"/>
        <v>0.15109618122092655</v>
      </c>
      <c r="D439" s="12">
        <f t="shared" si="38"/>
        <v>0.40921849006640415</v>
      </c>
      <c r="E439" s="12">
        <f t="shared" si="38"/>
        <v>0.3726881064288684</v>
      </c>
      <c r="F439" s="12">
        <f t="shared" si="38"/>
        <v>0.19909675743619112</v>
      </c>
      <c r="G439" s="12">
        <f t="shared" si="38"/>
        <v>0.16633751215656742</v>
      </c>
      <c r="H439" s="12">
        <f t="shared" si="38"/>
        <v>0.23926949565126165</v>
      </c>
      <c r="I439" s="12">
        <f t="shared" si="38"/>
        <v>0.2178454428244134</v>
      </c>
      <c r="J439" s="12">
        <f t="shared" si="38"/>
        <v>0.25067648605195769</v>
      </c>
      <c r="K439" s="12">
        <f t="shared" si="38"/>
        <v>0.41966198726286308</v>
      </c>
      <c r="L439" s="12">
        <f t="shared" si="38"/>
        <v>0.36567302499233312</v>
      </c>
      <c r="M439" s="12">
        <f t="shared" si="38"/>
        <v>0.38268322127928572</v>
      </c>
      <c r="N439" s="12">
        <f>+N438/N$402</f>
        <v>0.31005051147548168</v>
      </c>
      <c r="O439" s="12">
        <f>+O438/O$402</f>
        <v>0.28450084807081094</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9">IFERROR(VLOOKUP($B$440,$4:$126,MATCH($Q441&amp;"/"&amp;B$348,$2:$2,0),FALSE),"")</f>
        <v>16922152</v>
      </c>
      <c r="C441" s="8">
        <f t="shared" si="39"/>
        <v>19963441</v>
      </c>
      <c r="D441" s="8">
        <f t="shared" si="39"/>
        <v>17034509</v>
      </c>
      <c r="E441" s="8">
        <f t="shared" si="39"/>
        <v>54866594</v>
      </c>
      <c r="F441" s="8">
        <f t="shared" si="39"/>
        <v>57812216</v>
      </c>
      <c r="G441" s="8">
        <f t="shared" si="39"/>
        <v>56189691</v>
      </c>
      <c r="H441" s="8">
        <f t="shared" si="39"/>
        <v>65776698</v>
      </c>
      <c r="I441" s="8">
        <f t="shared" si="39"/>
        <v>61617458</v>
      </c>
      <c r="J441" s="8">
        <f t="shared" si="39"/>
        <v>59878586</v>
      </c>
      <c r="K441" s="8">
        <f t="shared" si="39"/>
        <v>92713406</v>
      </c>
      <c r="L441" s="8">
        <f t="shared" si="39"/>
        <v>93783294</v>
      </c>
      <c r="M441" s="8">
        <f t="shared" si="39"/>
        <v>92054252</v>
      </c>
      <c r="N441" s="8">
        <f t="shared" si="39"/>
        <v>88278955</v>
      </c>
      <c r="O441" s="8">
        <f t="shared" si="39"/>
        <v>86733662</v>
      </c>
      <c r="P441" s="6"/>
      <c r="Q441" s="9" t="s">
        <v>12</v>
      </c>
    </row>
    <row r="442" spans="1:17" x14ac:dyDescent="0.25">
      <c r="B442" s="8">
        <f t="shared" si="39"/>
        <v>18475457</v>
      </c>
      <c r="C442" s="8">
        <f t="shared" si="39"/>
        <v>18341346</v>
      </c>
      <c r="D442" s="8">
        <f t="shared" si="39"/>
        <v>17842392</v>
      </c>
      <c r="E442" s="8">
        <f t="shared" si="39"/>
        <v>57250222</v>
      </c>
      <c r="F442" s="8">
        <f t="shared" si="39"/>
        <v>50595205</v>
      </c>
      <c r="G442" s="8">
        <f t="shared" si="39"/>
        <v>60886609</v>
      </c>
      <c r="H442" s="8">
        <f t="shared" si="39"/>
        <v>66323269</v>
      </c>
      <c r="I442" s="8">
        <f t="shared" si="39"/>
        <v>61430320</v>
      </c>
      <c r="J442" s="8">
        <f t="shared" si="39"/>
        <v>65514958</v>
      </c>
      <c r="K442" s="8">
        <f t="shared" si="39"/>
        <v>96286404</v>
      </c>
      <c r="L442" s="8">
        <f t="shared" si="39"/>
        <v>97276279</v>
      </c>
      <c r="M442" s="8">
        <f t="shared" si="39"/>
        <v>94103207</v>
      </c>
      <c r="N442" s="8">
        <f t="shared" si="39"/>
        <v>85845560</v>
      </c>
      <c r="O442" s="8">
        <f t="shared" si="39"/>
        <v>95644398</v>
      </c>
      <c r="P442" s="6"/>
      <c r="Q442" s="9" t="s">
        <v>13</v>
      </c>
    </row>
    <row r="443" spans="1:17" x14ac:dyDescent="0.25">
      <c r="B443" s="8">
        <f t="shared" si="39"/>
        <v>22828112</v>
      </c>
      <c r="C443" s="8">
        <f t="shared" si="39"/>
        <v>19309323</v>
      </c>
      <c r="D443" s="8">
        <f t="shared" si="39"/>
        <v>19264709</v>
      </c>
      <c r="E443" s="8">
        <f t="shared" si="39"/>
        <v>57178565</v>
      </c>
      <c r="F443" s="8">
        <f t="shared" si="39"/>
        <v>49958954</v>
      </c>
      <c r="G443" s="8">
        <f t="shared" si="39"/>
        <v>61274837</v>
      </c>
      <c r="H443" s="8">
        <f t="shared" si="39"/>
        <v>60406050</v>
      </c>
      <c r="I443" s="8">
        <f t="shared" si="39"/>
        <v>64323546</v>
      </c>
      <c r="J443" s="8">
        <f t="shared" si="39"/>
        <v>72149641</v>
      </c>
      <c r="K443" s="8">
        <f t="shared" si="39"/>
        <v>98876310</v>
      </c>
      <c r="L443" s="8">
        <f t="shared" si="39"/>
        <v>96813714</v>
      </c>
      <c r="M443" s="8">
        <f t="shared" si="39"/>
        <v>94144168</v>
      </c>
      <c r="N443" s="8">
        <f t="shared" si="39"/>
        <v>90638528</v>
      </c>
      <c r="O443" s="8" t="str">
        <f t="shared" si="39"/>
        <v/>
      </c>
      <c r="P443" s="6"/>
      <c r="Q443" s="9" t="s">
        <v>14</v>
      </c>
    </row>
    <row r="444" spans="1:17" x14ac:dyDescent="0.25">
      <c r="B444" s="8">
        <f t="shared" si="39"/>
        <v>23634556</v>
      </c>
      <c r="C444" s="8">
        <f t="shared" si="39"/>
        <v>17459178.289999999</v>
      </c>
      <c r="D444" s="8">
        <f t="shared" si="39"/>
        <v>51541387.82</v>
      </c>
      <c r="E444" s="8">
        <f t="shared" si="39"/>
        <v>56160528.909999996</v>
      </c>
      <c r="F444" s="8">
        <f t="shared" si="39"/>
        <v>54415014.649999999</v>
      </c>
      <c r="G444" s="8">
        <f t="shared" si="39"/>
        <v>64943174.259999998</v>
      </c>
      <c r="H444" s="8">
        <f t="shared" si="39"/>
        <v>67975753.930000007</v>
      </c>
      <c r="I444" s="8">
        <f t="shared" si="39"/>
        <v>62851484.509999998</v>
      </c>
      <c r="J444" s="8">
        <f t="shared" si="39"/>
        <v>94929527</v>
      </c>
      <c r="K444" s="8">
        <f t="shared" si="39"/>
        <v>98040423</v>
      </c>
      <c r="L444" s="8">
        <f t="shared" si="39"/>
        <v>95422038</v>
      </c>
      <c r="M444" s="8">
        <f t="shared" si="39"/>
        <v>90114090</v>
      </c>
      <c r="N444" s="8">
        <f>IFERROR(VLOOKUP($B$440,$4:$126,MATCH($Q444&amp;"/"&amp;N$348,$2:$2,0),FALSE),IFERROR(VLOOKUP($B$440,$4:$126,MATCH($Q443&amp;"/"&amp;N$348,$2:$2,0),FALSE),IFERROR(VLOOKUP($B$440,$4:$126,MATCH($Q442&amp;"/"&amp;N$348,$2:$2,0),FALSE),IFERROR(VLOOKUP($B$440,$4:$126,MATCH($Q441&amp;"/"&amp;N$348,$2:$2,0),FALSE),""))))</f>
        <v>88838024</v>
      </c>
      <c r="O444" s="8">
        <f>IFERROR(VLOOKUP($B$440,$4:$126,MATCH($Q444&amp;"/"&amp;O$348,$2:$2,0),FALSE),IFERROR(VLOOKUP($B$440,$4:$126,MATCH($Q443&amp;"/"&amp;O$348,$2:$2,0),FALSE),IFERROR(VLOOKUP($B$440,$4:$126,MATCH($Q442&amp;"/"&amp;O$348,$2:$2,0),FALSE),IFERROR(VLOOKUP($B$440,$4:$126,MATCH($Q441&amp;"/"&amp;O$348,$2:$2,0),FALSE),""))))</f>
        <v>95644398</v>
      </c>
      <c r="P444" s="6"/>
      <c r="Q444" s="9" t="s">
        <v>15</v>
      </c>
    </row>
    <row r="445" spans="1:17" x14ac:dyDescent="0.25">
      <c r="B445" s="12">
        <f t="shared" ref="B445:M445" si="40">+B444/B$402</f>
        <v>0.59286063981337545</v>
      </c>
      <c r="C445" s="12">
        <f t="shared" si="40"/>
        <v>0.48673560064093641</v>
      </c>
      <c r="D445" s="12">
        <f t="shared" si="40"/>
        <v>0.68926864120221731</v>
      </c>
      <c r="E445" s="12">
        <f t="shared" si="40"/>
        <v>0.67476657538251028</v>
      </c>
      <c r="F445" s="12">
        <f t="shared" si="40"/>
        <v>0.57424853458614922</v>
      </c>
      <c r="G445" s="12">
        <f t="shared" si="40"/>
        <v>0.59971377441092355</v>
      </c>
      <c r="H445" s="12">
        <f t="shared" si="40"/>
        <v>0.58882698348122764</v>
      </c>
      <c r="I445" s="12">
        <f t="shared" si="40"/>
        <v>0.5638066887887877</v>
      </c>
      <c r="J445" s="12">
        <f t="shared" si="40"/>
        <v>0.6668016596131886</v>
      </c>
      <c r="K445" s="12">
        <f t="shared" si="40"/>
        <v>0.67028136415616135</v>
      </c>
      <c r="L445" s="12">
        <f t="shared" si="40"/>
        <v>0.67238354283202384</v>
      </c>
      <c r="M445" s="12">
        <f t="shared" si="40"/>
        <v>0.63501299342792439</v>
      </c>
      <c r="N445" s="12">
        <f>+N444/N$402</f>
        <v>0.61447847517855692</v>
      </c>
      <c r="O445" s="12">
        <f>+O444/O$402</f>
        <v>0.62159060007939404</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1">IFERROR(VLOOKUP($B$447,$4:$126,MATCH($Q448&amp;"/"&amp;B$348,$2:$2,0),FALSE),"")</f>
        <v>8387374</v>
      </c>
      <c r="C448" s="8">
        <f t="shared" si="41"/>
        <v>9676213</v>
      </c>
      <c r="D448" s="8">
        <f t="shared" si="41"/>
        <v>10920544</v>
      </c>
      <c r="E448" s="8">
        <f t="shared" si="41"/>
        <v>12091689</v>
      </c>
      <c r="F448" s="8">
        <f t="shared" si="41"/>
        <v>16092828</v>
      </c>
      <c r="G448" s="8">
        <f t="shared" si="41"/>
        <v>18373944</v>
      </c>
      <c r="H448" s="8">
        <f t="shared" si="41"/>
        <v>19658260</v>
      </c>
      <c r="I448" s="8">
        <f t="shared" si="41"/>
        <v>23033863</v>
      </c>
      <c r="J448" s="8">
        <f t="shared" si="41"/>
        <v>25587112</v>
      </c>
      <c r="K448" s="8">
        <f t="shared" si="41"/>
        <v>27996815</v>
      </c>
      <c r="L448" s="8">
        <f t="shared" si="41"/>
        <v>29913981</v>
      </c>
      <c r="M448" s="8">
        <f t="shared" si="41"/>
        <v>30714794</v>
      </c>
      <c r="N448" s="8">
        <f t="shared" si="41"/>
        <v>31249004</v>
      </c>
      <c r="O448" s="8">
        <f t="shared" si="41"/>
        <v>34962327</v>
      </c>
      <c r="P448" s="6"/>
      <c r="Q448" s="9" t="s">
        <v>12</v>
      </c>
    </row>
    <row r="449" spans="1:18" x14ac:dyDescent="0.25">
      <c r="B449" s="8">
        <f t="shared" si="41"/>
        <v>8298702</v>
      </c>
      <c r="C449" s="8">
        <f t="shared" si="41"/>
        <v>10048686</v>
      </c>
      <c r="D449" s="8">
        <f t="shared" si="41"/>
        <v>11793665</v>
      </c>
      <c r="E449" s="8">
        <f t="shared" si="41"/>
        <v>12993137</v>
      </c>
      <c r="F449" s="8">
        <f t="shared" si="41"/>
        <v>17094308</v>
      </c>
      <c r="G449" s="8">
        <f t="shared" si="41"/>
        <v>17585356</v>
      </c>
      <c r="H449" s="8">
        <f t="shared" si="41"/>
        <v>20160212</v>
      </c>
      <c r="I449" s="8">
        <f t="shared" si="41"/>
        <v>23253187</v>
      </c>
      <c r="J449" s="8">
        <f t="shared" si="41"/>
        <v>25634897</v>
      </c>
      <c r="K449" s="8">
        <f t="shared" si="41"/>
        <v>27938610</v>
      </c>
      <c r="L449" s="8">
        <f t="shared" si="41"/>
        <v>28300778</v>
      </c>
      <c r="M449" s="8">
        <f t="shared" si="41"/>
        <v>30462593</v>
      </c>
      <c r="N449" s="8">
        <f t="shared" si="41"/>
        <v>32137085</v>
      </c>
      <c r="O449" s="8">
        <f t="shared" si="41"/>
        <v>35369989</v>
      </c>
      <c r="P449" s="6"/>
      <c r="Q449" s="9" t="s">
        <v>13</v>
      </c>
    </row>
    <row r="450" spans="1:18" x14ac:dyDescent="0.25">
      <c r="B450" s="8">
        <f t="shared" si="41"/>
        <v>8716071</v>
      </c>
      <c r="C450" s="8">
        <f t="shared" si="41"/>
        <v>10254050</v>
      </c>
      <c r="D450" s="8">
        <f t="shared" si="41"/>
        <v>11727540</v>
      </c>
      <c r="E450" s="8">
        <f t="shared" si="41"/>
        <v>13683893</v>
      </c>
      <c r="F450" s="8">
        <f t="shared" si="41"/>
        <v>17424596</v>
      </c>
      <c r="G450" s="8">
        <f t="shared" si="41"/>
        <v>17900995</v>
      </c>
      <c r="H450" s="8">
        <f t="shared" si="41"/>
        <v>20705133</v>
      </c>
      <c r="I450" s="8">
        <f t="shared" si="41"/>
        <v>23325127</v>
      </c>
      <c r="J450" s="8">
        <f t="shared" si="41"/>
        <v>25653933</v>
      </c>
      <c r="K450" s="8">
        <f t="shared" si="41"/>
        <v>28148473</v>
      </c>
      <c r="L450" s="8">
        <f t="shared" si="41"/>
        <v>28418254</v>
      </c>
      <c r="M450" s="8">
        <f t="shared" si="41"/>
        <v>30648246</v>
      </c>
      <c r="N450" s="8">
        <f t="shared" si="41"/>
        <v>31863107</v>
      </c>
      <c r="O450" s="8" t="str">
        <f t="shared" si="41"/>
        <v/>
      </c>
      <c r="P450" s="6"/>
      <c r="Q450" s="9" t="s">
        <v>14</v>
      </c>
    </row>
    <row r="451" spans="1:18" x14ac:dyDescent="0.25">
      <c r="B451" s="8">
        <f t="shared" si="41"/>
        <v>9023177</v>
      </c>
      <c r="C451" s="8">
        <f t="shared" si="41"/>
        <v>10972493.289999999</v>
      </c>
      <c r="D451" s="8">
        <f t="shared" si="41"/>
        <v>11850241.9</v>
      </c>
      <c r="E451" s="8">
        <f t="shared" si="41"/>
        <v>15207087.35</v>
      </c>
      <c r="F451" s="8">
        <f t="shared" si="41"/>
        <v>17699516.059999999</v>
      </c>
      <c r="G451" s="8">
        <f t="shared" si="41"/>
        <v>18716270.73</v>
      </c>
      <c r="H451" s="8">
        <f t="shared" si="41"/>
        <v>21526719.739999998</v>
      </c>
      <c r="I451" s="8">
        <f t="shared" si="41"/>
        <v>24239292.719999999</v>
      </c>
      <c r="J451" s="8">
        <f t="shared" si="41"/>
        <v>26528035</v>
      </c>
      <c r="K451" s="8">
        <f t="shared" si="41"/>
        <v>29220745</v>
      </c>
      <c r="L451" s="8">
        <f t="shared" si="41"/>
        <v>29547602</v>
      </c>
      <c r="M451" s="8">
        <f t="shared" si="41"/>
        <v>31358197</v>
      </c>
      <c r="N451" s="8">
        <f>IFERROR(VLOOKUP($B$447,$4:$126,MATCH($Q451&amp;"/"&amp;N$348,$2:$2,0),FALSE),IFERROR(VLOOKUP($B$447,$4:$126,MATCH($Q450&amp;"/"&amp;N$348,$2:$2,0),FALSE),IFERROR(VLOOKUP($B$447,$4:$126,MATCH($Q449&amp;"/"&amp;N$348,$2:$2,0),FALSE),IFERROR(VLOOKUP($B$447,$4:$126,MATCH($Q448&amp;"/"&amp;N$348,$2:$2,0),FALSE),""))))</f>
        <v>33235050</v>
      </c>
      <c r="O451" s="8">
        <f>IFERROR(VLOOKUP($B$447,$4:$126,MATCH($Q451&amp;"/"&amp;O$348,$2:$2,0),FALSE),IFERROR(VLOOKUP($B$447,$4:$126,MATCH($Q450&amp;"/"&amp;O$348,$2:$2,0),FALSE),IFERROR(VLOOKUP($B$447,$4:$126,MATCH($Q449&amp;"/"&amp;O$348,$2:$2,0),FALSE),IFERROR(VLOOKUP($B$447,$4:$126,MATCH($Q448&amp;"/"&amp;O$348,$2:$2,0),FALSE),""))))</f>
        <v>35369989</v>
      </c>
      <c r="P451" s="6"/>
      <c r="Q451" s="9" t="s">
        <v>15</v>
      </c>
    </row>
    <row r="452" spans="1:18" x14ac:dyDescent="0.25">
      <c r="A452" s="85"/>
      <c r="B452" s="12">
        <f t="shared" ref="B452:M452" si="42">+B451/B$402</f>
        <v>0.22634173831610518</v>
      </c>
      <c r="C452" s="12">
        <f t="shared" si="42"/>
        <v>0.30589659051112161</v>
      </c>
      <c r="D452" s="12">
        <f t="shared" si="42"/>
        <v>0.15847458669246564</v>
      </c>
      <c r="E452" s="12">
        <f t="shared" si="42"/>
        <v>0.1827125643554092</v>
      </c>
      <c r="F452" s="12">
        <f t="shared" si="42"/>
        <v>0.18678523245309855</v>
      </c>
      <c r="G452" s="12">
        <f t="shared" si="42"/>
        <v>0.17283425841564326</v>
      </c>
      <c r="H452" s="12">
        <f t="shared" si="42"/>
        <v>0.18647109764759609</v>
      </c>
      <c r="I452" s="12">
        <f t="shared" si="42"/>
        <v>0.21743759075206873</v>
      </c>
      <c r="J452" s="12">
        <f t="shared" si="42"/>
        <v>0.18633757402242987</v>
      </c>
      <c r="K452" s="12">
        <f t="shared" si="42"/>
        <v>0.19977597220545784</v>
      </c>
      <c r="L452" s="12">
        <f t="shared" si="42"/>
        <v>0.20820474736612304</v>
      </c>
      <c r="M452" s="12">
        <f t="shared" si="42"/>
        <v>0.22097390702688735</v>
      </c>
      <c r="N452" s="12">
        <f>+N451/N$402</f>
        <v>0.22988155214351791</v>
      </c>
      <c r="O452" s="12">
        <f>+O451/O$402</f>
        <v>0.22986869222922568</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3">IFERROR(VLOOKUP($B$453,$4:$126,MATCH($Q454&amp;"/"&amp;B$348,$2:$2,0),FALSE),"")</f>
        <v>13692374</v>
      </c>
      <c r="C454" s="8">
        <f t="shared" si="43"/>
        <v>14994569</v>
      </c>
      <c r="D454" s="8">
        <f t="shared" si="43"/>
        <v>16247643</v>
      </c>
      <c r="E454" s="8">
        <f t="shared" si="43"/>
        <v>21125552</v>
      </c>
      <c r="F454" s="8">
        <f t="shared" si="43"/>
        <v>25817466</v>
      </c>
      <c r="G454" s="8">
        <f t="shared" si="43"/>
        <v>37179380</v>
      </c>
      <c r="H454" s="8">
        <f t="shared" si="43"/>
        <v>40411041</v>
      </c>
      <c r="I454" s="8">
        <f t="shared" si="43"/>
        <v>43890344</v>
      </c>
      <c r="J454" s="8">
        <f t="shared" si="43"/>
        <v>44508503</v>
      </c>
      <c r="K454" s="8">
        <f t="shared" si="43"/>
        <v>43693292</v>
      </c>
      <c r="L454" s="8">
        <f t="shared" si="43"/>
        <v>44547613</v>
      </c>
      <c r="M454" s="8">
        <f t="shared" si="43"/>
        <v>43289189</v>
      </c>
      <c r="N454" s="8">
        <f t="shared" si="43"/>
        <v>49064892</v>
      </c>
      <c r="O454" s="8">
        <f t="shared" si="43"/>
        <v>53539699</v>
      </c>
      <c r="P454" s="6"/>
      <c r="Q454" s="9" t="s">
        <v>12</v>
      </c>
    </row>
    <row r="455" spans="1:18" x14ac:dyDescent="0.25">
      <c r="B455" s="8">
        <f t="shared" si="43"/>
        <v>13665487</v>
      </c>
      <c r="C455" s="8">
        <f t="shared" si="43"/>
        <v>15347245</v>
      </c>
      <c r="D455" s="8">
        <f t="shared" si="43"/>
        <v>17119678</v>
      </c>
      <c r="E455" s="8">
        <f t="shared" si="43"/>
        <v>22125142</v>
      </c>
      <c r="F455" s="8">
        <f t="shared" si="43"/>
        <v>36480062</v>
      </c>
      <c r="G455" s="8">
        <f t="shared" si="43"/>
        <v>37172385</v>
      </c>
      <c r="H455" s="8">
        <f t="shared" si="43"/>
        <v>40816354</v>
      </c>
      <c r="I455" s="8">
        <f t="shared" si="43"/>
        <v>45183687</v>
      </c>
      <c r="J455" s="8">
        <f t="shared" si="43"/>
        <v>44113728</v>
      </c>
      <c r="K455" s="8">
        <f t="shared" si="43"/>
        <v>44606493</v>
      </c>
      <c r="L455" s="8">
        <f t="shared" si="43"/>
        <v>42973688</v>
      </c>
      <c r="M455" s="8">
        <f t="shared" si="43"/>
        <v>42511024</v>
      </c>
      <c r="N455" s="8">
        <f t="shared" si="43"/>
        <v>49965075</v>
      </c>
      <c r="O455" s="8">
        <f t="shared" si="43"/>
        <v>56526619</v>
      </c>
      <c r="P455" s="6"/>
      <c r="Q455" s="9" t="s">
        <v>13</v>
      </c>
    </row>
    <row r="456" spans="1:18" x14ac:dyDescent="0.25">
      <c r="B456" s="8">
        <f t="shared" si="43"/>
        <v>14110421</v>
      </c>
      <c r="C456" s="8">
        <f t="shared" si="43"/>
        <v>15548468</v>
      </c>
      <c r="D456" s="8">
        <f t="shared" si="43"/>
        <v>16982836</v>
      </c>
      <c r="E456" s="8">
        <f t="shared" si="43"/>
        <v>22873659</v>
      </c>
      <c r="F456" s="8">
        <f t="shared" si="43"/>
        <v>36761810</v>
      </c>
      <c r="G456" s="8">
        <f t="shared" si="43"/>
        <v>37983801</v>
      </c>
      <c r="H456" s="8">
        <f t="shared" si="43"/>
        <v>40561782</v>
      </c>
      <c r="I456" s="8">
        <f t="shared" si="43"/>
        <v>46435045</v>
      </c>
      <c r="J456" s="8">
        <f t="shared" si="43"/>
        <v>42338314</v>
      </c>
      <c r="K456" s="8">
        <f t="shared" si="43"/>
        <v>44529689</v>
      </c>
      <c r="L456" s="8">
        <f t="shared" si="43"/>
        <v>42470167</v>
      </c>
      <c r="M456" s="8">
        <f t="shared" si="43"/>
        <v>41794418</v>
      </c>
      <c r="N456" s="8">
        <f t="shared" si="43"/>
        <v>50666139</v>
      </c>
      <c r="O456" s="8" t="str">
        <f t="shared" si="43"/>
        <v/>
      </c>
      <c r="P456" s="6"/>
      <c r="Q456" s="9" t="s">
        <v>14</v>
      </c>
    </row>
    <row r="457" spans="1:18" x14ac:dyDescent="0.25">
      <c r="B457" s="8">
        <f t="shared" si="43"/>
        <v>14362271</v>
      </c>
      <c r="C457" s="8">
        <f t="shared" si="43"/>
        <v>16331121.23</v>
      </c>
      <c r="D457" s="8">
        <f t="shared" si="43"/>
        <v>20966986.93</v>
      </c>
      <c r="E457" s="8">
        <f t="shared" si="43"/>
        <v>24417643.52</v>
      </c>
      <c r="F457" s="8">
        <f t="shared" si="43"/>
        <v>37215429.890000001</v>
      </c>
      <c r="G457" s="8">
        <f t="shared" si="43"/>
        <v>39536378.689999998</v>
      </c>
      <c r="H457" s="8">
        <f t="shared" si="43"/>
        <v>43665382.810000002</v>
      </c>
      <c r="I457" s="8">
        <f t="shared" si="43"/>
        <v>45787493.350000001</v>
      </c>
      <c r="J457" s="8">
        <f t="shared" si="43"/>
        <v>43242675</v>
      </c>
      <c r="K457" s="8">
        <f t="shared" si="43"/>
        <v>44459402</v>
      </c>
      <c r="L457" s="8">
        <f t="shared" si="43"/>
        <v>43233471</v>
      </c>
      <c r="M457" s="8">
        <f t="shared" si="43"/>
        <v>48423199</v>
      </c>
      <c r="N457" s="8">
        <f>IFERROR(VLOOKUP($B$453,$4:$126,MATCH($Q457&amp;"/"&amp;N$348,$2:$2,0),FALSE),IFERROR(VLOOKUP($B$453,$4:$126,MATCH($Q456&amp;"/"&amp;N$348,$2:$2,0),FALSE),IFERROR(VLOOKUP($B$453,$4:$126,MATCH($Q455&amp;"/"&amp;N$348,$2:$2,0),FALSE),IFERROR(VLOOKUP($B$453,$4:$126,MATCH($Q454&amp;"/"&amp;N$348,$2:$2,0),FALSE),""))))</f>
        <v>52185259</v>
      </c>
      <c r="O457" s="8">
        <f>IFERROR(VLOOKUP($B$453,$4:$126,MATCH($Q457&amp;"/"&amp;O$348,$2:$2,0),FALSE),IFERROR(VLOOKUP($B$453,$4:$126,MATCH($Q456&amp;"/"&amp;O$348,$2:$2,0),FALSE),IFERROR(VLOOKUP($B$453,$4:$126,MATCH($Q455&amp;"/"&amp;O$348,$2:$2,0),FALSE),IFERROR(VLOOKUP($B$453,$4:$126,MATCH($Q454&amp;"/"&amp;O$348,$2:$2,0),FALSE),""))))</f>
        <v>56526619</v>
      </c>
      <c r="P457" s="6"/>
      <c r="Q457" s="9" t="s">
        <v>15</v>
      </c>
    </row>
    <row r="458" spans="1:18" x14ac:dyDescent="0.25">
      <c r="A458" s="85"/>
      <c r="B458" s="12">
        <f t="shared" ref="B458:M458" si="44">+B457/B$402</f>
        <v>0.36027015587824401</v>
      </c>
      <c r="C458" s="12">
        <f t="shared" si="44"/>
        <v>0.45528706843992017</v>
      </c>
      <c r="D458" s="12">
        <f t="shared" si="44"/>
        <v>0.28039381946440084</v>
      </c>
      <c r="E458" s="12">
        <f t="shared" si="44"/>
        <v>0.29337703929578868</v>
      </c>
      <c r="F458" s="12">
        <f t="shared" si="44"/>
        <v>0.39273914039690655</v>
      </c>
      <c r="G458" s="12">
        <f t="shared" si="44"/>
        <v>0.36509627317867882</v>
      </c>
      <c r="H458" s="12">
        <f t="shared" si="44"/>
        <v>0.37824303749602189</v>
      </c>
      <c r="I458" s="12">
        <f t="shared" si="44"/>
        <v>0.41073484922213394</v>
      </c>
      <c r="J458" s="12">
        <f t="shared" si="44"/>
        <v>0.30374413912452908</v>
      </c>
      <c r="K458" s="12">
        <f t="shared" si="44"/>
        <v>0.30395940480721068</v>
      </c>
      <c r="L458" s="12">
        <f t="shared" si="44"/>
        <v>0.30464109768757569</v>
      </c>
      <c r="M458" s="12">
        <f t="shared" si="44"/>
        <v>0.34122699955518693</v>
      </c>
      <c r="N458" s="12">
        <f>+N457/N$402</f>
        <v>0.36095713224236126</v>
      </c>
      <c r="O458" s="12">
        <f>+O457/O$402</f>
        <v>0.36736511243104147</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5">IFERROR(VLOOKUP($B$460,$130:$216,MATCH($Q461&amp;"/"&amp;B$348,$128:$128,0),FALSE),"")</f>
        <v>15415593</v>
      </c>
      <c r="C461" s="7">
        <f t="shared" si="45"/>
        <v>17666368</v>
      </c>
      <c r="D461" s="7">
        <f t="shared" si="45"/>
        <v>16328895</v>
      </c>
      <c r="E461" s="7">
        <f t="shared" si="45"/>
        <v>22705703</v>
      </c>
      <c r="F461" s="7">
        <f t="shared" si="45"/>
        <v>25304419</v>
      </c>
      <c r="G461" s="7">
        <f t="shared" si="45"/>
        <v>24441267</v>
      </c>
      <c r="H461" s="7">
        <f t="shared" si="45"/>
        <v>27948196</v>
      </c>
      <c r="I461" s="7">
        <f t="shared" si="45"/>
        <v>28605832</v>
      </c>
      <c r="J461" s="7">
        <f t="shared" si="45"/>
        <v>31256743</v>
      </c>
      <c r="K461" s="7">
        <f t="shared" si="45"/>
        <v>31426879</v>
      </c>
      <c r="L461" s="7">
        <f t="shared" si="45"/>
        <v>29702591</v>
      </c>
      <c r="M461" s="7">
        <f t="shared" si="45"/>
        <v>29369389</v>
      </c>
      <c r="N461" s="7">
        <f t="shared" si="45"/>
        <v>31103479</v>
      </c>
      <c r="O461" s="7">
        <f t="shared" si="45"/>
        <v>31124872</v>
      </c>
      <c r="P461" s="17"/>
      <c r="Q461" s="9" t="s">
        <v>12</v>
      </c>
      <c r="R461" s="88"/>
    </row>
    <row r="462" spans="1:18" x14ac:dyDescent="0.25">
      <c r="B462" s="7">
        <f t="shared" si="45"/>
        <v>16792267</v>
      </c>
      <c r="C462" s="7">
        <f t="shared" si="45"/>
        <v>17195046</v>
      </c>
      <c r="D462" s="7">
        <f t="shared" si="45"/>
        <v>17092383</v>
      </c>
      <c r="E462" s="7">
        <f t="shared" si="45"/>
        <v>24859742</v>
      </c>
      <c r="F462" s="7">
        <f t="shared" si="45"/>
        <v>26757500</v>
      </c>
      <c r="G462" s="7">
        <f t="shared" si="45"/>
        <v>28119052</v>
      </c>
      <c r="H462" s="7">
        <f t="shared" si="45"/>
        <v>30258421</v>
      </c>
      <c r="I462" s="7">
        <f t="shared" si="45"/>
        <v>30641826</v>
      </c>
      <c r="J462" s="7">
        <f t="shared" si="45"/>
        <v>34440650</v>
      </c>
      <c r="K462" s="7">
        <f t="shared" si="45"/>
        <v>34817599</v>
      </c>
      <c r="L462" s="7">
        <f t="shared" si="45"/>
        <v>34136719</v>
      </c>
      <c r="M462" s="7">
        <f t="shared" si="45"/>
        <v>32213548</v>
      </c>
      <c r="N462" s="7">
        <f t="shared" si="45"/>
        <v>33050642</v>
      </c>
      <c r="O462" s="7">
        <f t="shared" si="45"/>
        <v>35882568</v>
      </c>
      <c r="P462" s="17"/>
      <c r="Q462" s="9" t="s">
        <v>13</v>
      </c>
    </row>
    <row r="463" spans="1:18" x14ac:dyDescent="0.25">
      <c r="B463" s="7">
        <f t="shared" si="45"/>
        <v>18430737</v>
      </c>
      <c r="C463" s="7">
        <f t="shared" si="45"/>
        <v>16931346</v>
      </c>
      <c r="D463" s="7">
        <f t="shared" si="45"/>
        <v>17437548</v>
      </c>
      <c r="E463" s="7">
        <f t="shared" si="45"/>
        <v>25105270</v>
      </c>
      <c r="F463" s="7">
        <f t="shared" si="45"/>
        <v>28326939</v>
      </c>
      <c r="G463" s="7">
        <f t="shared" si="45"/>
        <v>29464194</v>
      </c>
      <c r="H463" s="7">
        <f t="shared" si="45"/>
        <v>30423256</v>
      </c>
      <c r="I463" s="7">
        <f t="shared" si="45"/>
        <v>32602017</v>
      </c>
      <c r="J463" s="7">
        <f t="shared" si="45"/>
        <v>35127828</v>
      </c>
      <c r="K463" s="7">
        <f t="shared" si="45"/>
        <v>35185452</v>
      </c>
      <c r="L463" s="7">
        <f t="shared" si="45"/>
        <v>34173663</v>
      </c>
      <c r="M463" s="7">
        <f t="shared" si="45"/>
        <v>31837845</v>
      </c>
      <c r="N463" s="7">
        <f t="shared" si="45"/>
        <v>34784080</v>
      </c>
      <c r="O463" s="7" t="str">
        <f t="shared" si="45"/>
        <v/>
      </c>
      <c r="P463" s="17"/>
      <c r="Q463" s="9" t="s">
        <v>14</v>
      </c>
    </row>
    <row r="464" spans="1:18" x14ac:dyDescent="0.25">
      <c r="B464" s="18">
        <f t="shared" si="45"/>
        <v>18409527</v>
      </c>
      <c r="C464" s="18">
        <f t="shared" si="45"/>
        <v>17201733.489999998</v>
      </c>
      <c r="D464" s="18">
        <f t="shared" si="45"/>
        <v>20648575.43</v>
      </c>
      <c r="E464" s="18">
        <f t="shared" si="45"/>
        <v>25999662.75</v>
      </c>
      <c r="F464" s="18">
        <f t="shared" si="45"/>
        <v>26308764.359999999</v>
      </c>
      <c r="G464" s="18">
        <f t="shared" si="45"/>
        <v>30788081.23</v>
      </c>
      <c r="H464" s="18">
        <f t="shared" si="45"/>
        <v>32772482.98</v>
      </c>
      <c r="I464" s="18">
        <f t="shared" si="45"/>
        <v>33333137.34</v>
      </c>
      <c r="J464" s="18">
        <f t="shared" si="45"/>
        <v>33549891</v>
      </c>
      <c r="K464" s="18">
        <f t="shared" si="45"/>
        <v>35105227</v>
      </c>
      <c r="L464" s="18">
        <f t="shared" si="45"/>
        <v>35970641</v>
      </c>
      <c r="M464" s="18">
        <f t="shared" si="45"/>
        <v>32854465</v>
      </c>
      <c r="N464" s="18">
        <f t="shared" si="45"/>
        <v>33464235</v>
      </c>
      <c r="O464" s="18" t="str">
        <f t="shared" si="45"/>
        <v/>
      </c>
      <c r="P464" s="17"/>
      <c r="Q464" s="9" t="s">
        <v>19</v>
      </c>
    </row>
    <row r="465" spans="1:17" x14ac:dyDescent="0.25">
      <c r="B465" s="16">
        <f>SUM(B461:B464)</f>
        <v>69048124</v>
      </c>
      <c r="C465" s="16">
        <f t="shared" ref="C465:M465" si="46">SUM(C461:C464)</f>
        <v>68994493.489999995</v>
      </c>
      <c r="D465" s="16">
        <f t="shared" si="46"/>
        <v>71507401.430000007</v>
      </c>
      <c r="E465" s="16">
        <f t="shared" si="46"/>
        <v>98670377.75</v>
      </c>
      <c r="F465" s="16">
        <f t="shared" si="46"/>
        <v>106697622.36</v>
      </c>
      <c r="G465" s="16">
        <f t="shared" si="46"/>
        <v>112812594.23</v>
      </c>
      <c r="H465" s="16">
        <f t="shared" si="46"/>
        <v>121402355.98</v>
      </c>
      <c r="I465" s="16">
        <f t="shared" si="46"/>
        <v>125182812.34</v>
      </c>
      <c r="J465" s="16">
        <f t="shared" si="46"/>
        <v>134375112</v>
      </c>
      <c r="K465" s="16">
        <f t="shared" si="46"/>
        <v>136535157</v>
      </c>
      <c r="L465" s="16">
        <f t="shared" si="46"/>
        <v>133983614</v>
      </c>
      <c r="M465" s="16">
        <f t="shared" si="46"/>
        <v>126275247</v>
      </c>
      <c r="N465" s="16">
        <f>IF(N462="",N461*4,IF(N463="",(N462+N461)*2,IF(N464="",((N463+N462+N461)/3)*4,SUM(N461:N464))))</f>
        <v>132402436</v>
      </c>
      <c r="O465" s="16">
        <f>IF(O462="",O461*4,IF(O463="",(O462+O461)*2,IF(O464="",((O463+O462+O461)/3)*4,SUM(O461:O464))))</f>
        <v>134014880</v>
      </c>
      <c r="P465" s="6"/>
      <c r="Q465" s="9" t="s">
        <v>15</v>
      </c>
    </row>
    <row r="466" spans="1:17" s="87" customFormat="1" x14ac:dyDescent="0.25">
      <c r="A466" s="86"/>
      <c r="B466" s="19"/>
      <c r="C466" s="20">
        <f t="shared" ref="C466:M466" si="47">C465/B465-1</f>
        <v>-7.7671205085894091E-4</v>
      </c>
      <c r="D466" s="20">
        <f t="shared" si="47"/>
        <v>3.6421862280418438E-2</v>
      </c>
      <c r="E466" s="20">
        <f t="shared" si="47"/>
        <v>0.37986244468120356</v>
      </c>
      <c r="F466" s="20">
        <f t="shared" si="47"/>
        <v>8.1354148965949502E-2</v>
      </c>
      <c r="G466" s="20">
        <f t="shared" si="47"/>
        <v>5.7311229010970521E-2</v>
      </c>
      <c r="H466" s="20">
        <f t="shared" si="47"/>
        <v>7.6141868810208901E-2</v>
      </c>
      <c r="I466" s="20">
        <f t="shared" si="47"/>
        <v>3.1139892875083897E-2</v>
      </c>
      <c r="J466" s="20">
        <f t="shared" si="47"/>
        <v>7.3431004529866728E-2</v>
      </c>
      <c r="K466" s="20">
        <f t="shared" si="47"/>
        <v>1.6074740090263218E-2</v>
      </c>
      <c r="L466" s="20">
        <f t="shared" si="47"/>
        <v>-1.86878094702011E-2</v>
      </c>
      <c r="M466" s="20">
        <f t="shared" si="47"/>
        <v>-5.7532162104539153E-2</v>
      </c>
      <c r="N466" s="12">
        <f>N465/M465-1</f>
        <v>4.8522486754668526E-2</v>
      </c>
      <c r="O466" s="12">
        <f>O465/N465-1</f>
        <v>1.2178355993389678E-2</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8">IFERROR(VLOOKUP($B$467,$130:$216,MATCH($Q468&amp;"/"&amp;B$348,$128:$128,0),FALSE),"")</f>
        <v>128049</v>
      </c>
      <c r="C468" s="7">
        <f t="shared" si="48"/>
        <v>90572</v>
      </c>
      <c r="D468" s="7">
        <f t="shared" si="48"/>
        <v>177782</v>
      </c>
      <c r="E468" s="7">
        <f t="shared" si="48"/>
        <v>117706</v>
      </c>
      <c r="F468" s="7">
        <f t="shared" si="48"/>
        <v>140462</v>
      </c>
      <c r="G468" s="7">
        <f t="shared" si="48"/>
        <v>439791</v>
      </c>
      <c r="H468" s="7">
        <f t="shared" si="48"/>
        <v>163059</v>
      </c>
      <c r="I468" s="7">
        <f t="shared" si="48"/>
        <v>167278</v>
      </c>
      <c r="J468" s="7">
        <f t="shared" si="48"/>
        <v>279078</v>
      </c>
      <c r="K468" s="7">
        <f t="shared" si="48"/>
        <v>483939</v>
      </c>
      <c r="L468" s="7">
        <f t="shared" si="48"/>
        <v>163631</v>
      </c>
      <c r="M468" s="7">
        <f t="shared" si="48"/>
        <v>298057</v>
      </c>
      <c r="N468" s="7">
        <f t="shared" si="48"/>
        <v>160105</v>
      </c>
      <c r="O468" s="7">
        <f t="shared" si="48"/>
        <v>191894</v>
      </c>
      <c r="P468" s="6"/>
      <c r="Q468" s="9" t="s">
        <v>12</v>
      </c>
    </row>
    <row r="469" spans="1:17" x14ac:dyDescent="0.25">
      <c r="B469" s="7">
        <f t="shared" si="48"/>
        <v>76122</v>
      </c>
      <c r="C469" s="7">
        <f t="shared" si="48"/>
        <v>76882</v>
      </c>
      <c r="D469" s="7">
        <f t="shared" si="48"/>
        <v>116849</v>
      </c>
      <c r="E469" s="7">
        <f t="shared" si="48"/>
        <v>145727</v>
      </c>
      <c r="F469" s="7">
        <f t="shared" si="48"/>
        <v>97655</v>
      </c>
      <c r="G469" s="7">
        <f t="shared" si="48"/>
        <v>145274</v>
      </c>
      <c r="H469" s="7">
        <f t="shared" si="48"/>
        <v>156563</v>
      </c>
      <c r="I469" s="7">
        <f t="shared" si="48"/>
        <v>168453</v>
      </c>
      <c r="J469" s="7">
        <f t="shared" si="48"/>
        <v>332512</v>
      </c>
      <c r="K469" s="7">
        <f t="shared" si="48"/>
        <v>402236</v>
      </c>
      <c r="L469" s="7">
        <f t="shared" si="48"/>
        <v>348512</v>
      </c>
      <c r="M469" s="7">
        <f t="shared" si="48"/>
        <v>385621</v>
      </c>
      <c r="N469" s="7">
        <f t="shared" si="48"/>
        <v>575805</v>
      </c>
      <c r="O469" s="7">
        <f t="shared" si="48"/>
        <v>175895</v>
      </c>
      <c r="P469" s="6"/>
      <c r="Q469" s="9" t="s">
        <v>13</v>
      </c>
    </row>
    <row r="470" spans="1:17" x14ac:dyDescent="0.25">
      <c r="B470" s="7">
        <f t="shared" si="48"/>
        <v>77209</v>
      </c>
      <c r="C470" s="7">
        <f t="shared" si="48"/>
        <v>78449</v>
      </c>
      <c r="D470" s="7">
        <f t="shared" si="48"/>
        <v>139529</v>
      </c>
      <c r="E470" s="7">
        <f t="shared" si="48"/>
        <v>160949</v>
      </c>
      <c r="F470" s="7">
        <f t="shared" si="48"/>
        <v>122193</v>
      </c>
      <c r="G470" s="7">
        <f t="shared" si="48"/>
        <v>165196</v>
      </c>
      <c r="H470" s="7">
        <f t="shared" si="48"/>
        <v>168256</v>
      </c>
      <c r="I470" s="7">
        <f t="shared" si="48"/>
        <v>246273</v>
      </c>
      <c r="J470" s="7">
        <f t="shared" si="48"/>
        <v>136844</v>
      </c>
      <c r="K470" s="7">
        <f t="shared" si="48"/>
        <v>587418</v>
      </c>
      <c r="L470" s="7">
        <f t="shared" si="48"/>
        <v>182410</v>
      </c>
      <c r="M470" s="7">
        <f t="shared" si="48"/>
        <v>265961</v>
      </c>
      <c r="N470" s="7">
        <f t="shared" si="48"/>
        <v>616056</v>
      </c>
      <c r="O470" s="7" t="str">
        <f t="shared" si="48"/>
        <v/>
      </c>
      <c r="P470" s="6"/>
      <c r="Q470" s="9" t="s">
        <v>14</v>
      </c>
    </row>
    <row r="471" spans="1:17" x14ac:dyDescent="0.25">
      <c r="B471" s="18">
        <f t="shared" si="48"/>
        <v>92225</v>
      </c>
      <c r="C471" s="18">
        <f t="shared" si="48"/>
        <v>98337.38</v>
      </c>
      <c r="D471" s="18">
        <f t="shared" si="48"/>
        <v>55368.36</v>
      </c>
      <c r="E471" s="18">
        <f t="shared" si="48"/>
        <v>178767.13</v>
      </c>
      <c r="F471" s="18">
        <f t="shared" si="48"/>
        <v>112521.21</v>
      </c>
      <c r="G471" s="18">
        <f t="shared" si="48"/>
        <v>642056.11</v>
      </c>
      <c r="H471" s="18">
        <f t="shared" si="48"/>
        <v>397825.68</v>
      </c>
      <c r="I471" s="18">
        <f t="shared" si="48"/>
        <v>84707.199999999997</v>
      </c>
      <c r="J471" s="18">
        <f t="shared" si="48"/>
        <v>366962</v>
      </c>
      <c r="K471" s="18">
        <f t="shared" si="48"/>
        <v>-374764</v>
      </c>
      <c r="L471" s="18">
        <f t="shared" si="48"/>
        <v>280419</v>
      </c>
      <c r="M471" s="18">
        <f t="shared" si="48"/>
        <v>900286</v>
      </c>
      <c r="N471" s="18">
        <f t="shared" si="48"/>
        <v>301057</v>
      </c>
      <c r="O471" s="18" t="str">
        <f t="shared" si="48"/>
        <v/>
      </c>
      <c r="P471" s="6"/>
      <c r="Q471" s="9" t="s">
        <v>19</v>
      </c>
    </row>
    <row r="472" spans="1:17" x14ac:dyDescent="0.25">
      <c r="B472" s="7">
        <f>SUM(B468:B471)</f>
        <v>373605</v>
      </c>
      <c r="C472" s="112">
        <f t="shared" ref="C472:M472" si="49">SUM(C468:C471)</f>
        <v>344240.38</v>
      </c>
      <c r="D472" s="112">
        <f t="shared" si="49"/>
        <v>489528.36</v>
      </c>
      <c r="E472" s="112">
        <f t="shared" si="49"/>
        <v>603149.13</v>
      </c>
      <c r="F472" s="112">
        <f t="shared" si="49"/>
        <v>472831.21</v>
      </c>
      <c r="G472" s="112">
        <f t="shared" si="49"/>
        <v>1392317.1099999999</v>
      </c>
      <c r="H472" s="112">
        <f t="shared" si="49"/>
        <v>885703.67999999993</v>
      </c>
      <c r="I472" s="112">
        <f t="shared" si="49"/>
        <v>666711.19999999995</v>
      </c>
      <c r="J472" s="112">
        <f t="shared" si="49"/>
        <v>1115396</v>
      </c>
      <c r="K472" s="112">
        <f t="shared" si="49"/>
        <v>1098829</v>
      </c>
      <c r="L472" s="112">
        <f t="shared" si="49"/>
        <v>974972</v>
      </c>
      <c r="M472" s="112">
        <f t="shared" si="49"/>
        <v>1849925</v>
      </c>
      <c r="N472" s="112">
        <f>IF(N469="",N468*4,IF(N470="",(N469+N468)*2,IF(N471="",((N470+N469+N468)/3)*4,SUM(N468:N471))))</f>
        <v>1653023</v>
      </c>
      <c r="O472" s="112">
        <f>IF(O469="",O468*4,IF(O470="",(O469+O468)*2,IF(O471="",((O470+O469+O468)/3)*4,SUM(O468:O471))))</f>
        <v>735578</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f t="shared" ref="B474:O477" si="50">IFERROR(VLOOKUP($B$473,$130:$216,MATCH($Q474&amp;"/"&amp;B$348,$128:$128,0),FALSE),"")</f>
        <v>77</v>
      </c>
      <c r="C474" s="7">
        <f t="shared" si="50"/>
        <v>5028</v>
      </c>
      <c r="D474" s="7">
        <f t="shared" si="50"/>
        <v>483</v>
      </c>
      <c r="E474" s="7">
        <f t="shared" si="50"/>
        <v>1836</v>
      </c>
      <c r="F474" s="7">
        <f t="shared" si="50"/>
        <v>908</v>
      </c>
      <c r="G474" s="7">
        <f t="shared" si="50"/>
        <v>908</v>
      </c>
      <c r="H474" s="7">
        <f t="shared" si="50"/>
        <v>44269</v>
      </c>
      <c r="I474" s="7">
        <f t="shared" si="50"/>
        <v>23634</v>
      </c>
      <c r="J474" s="7">
        <f t="shared" si="50"/>
        <v>0</v>
      </c>
      <c r="K474" s="7">
        <f t="shared" si="50"/>
        <v>0</v>
      </c>
      <c r="L474" s="7">
        <f t="shared" si="50"/>
        <v>239830</v>
      </c>
      <c r="M474" s="7">
        <f t="shared" si="50"/>
        <v>275780</v>
      </c>
      <c r="N474" s="7">
        <f t="shared" si="50"/>
        <v>25405</v>
      </c>
      <c r="O474" s="7">
        <f t="shared" si="50"/>
        <v>9738</v>
      </c>
      <c r="P474" s="6"/>
      <c r="Q474" s="9" t="s">
        <v>12</v>
      </c>
    </row>
    <row r="475" spans="1:17" x14ac:dyDescent="0.25">
      <c r="B475" s="7">
        <f t="shared" si="50"/>
        <v>4147</v>
      </c>
      <c r="C475" s="7">
        <f t="shared" si="50"/>
        <v>918</v>
      </c>
      <c r="D475" s="7">
        <f t="shared" si="50"/>
        <v>1332</v>
      </c>
      <c r="E475" s="7">
        <f t="shared" si="50"/>
        <v>2111</v>
      </c>
      <c r="F475" s="7">
        <f t="shared" si="50"/>
        <v>1994</v>
      </c>
      <c r="G475" s="7">
        <f t="shared" si="50"/>
        <v>5672</v>
      </c>
      <c r="H475" s="7">
        <f t="shared" si="50"/>
        <v>62538</v>
      </c>
      <c r="I475" s="7">
        <f t="shared" si="50"/>
        <v>31582</v>
      </c>
      <c r="J475" s="7">
        <f t="shared" si="50"/>
        <v>0</v>
      </c>
      <c r="K475" s="7">
        <f t="shared" si="50"/>
        <v>16236</v>
      </c>
      <c r="L475" s="7">
        <f t="shared" si="50"/>
        <v>269417</v>
      </c>
      <c r="M475" s="7">
        <f t="shared" si="50"/>
        <v>280949</v>
      </c>
      <c r="N475" s="7">
        <f t="shared" si="50"/>
        <v>17510</v>
      </c>
      <c r="O475" s="7">
        <f t="shared" si="50"/>
        <v>9887</v>
      </c>
      <c r="P475" s="6"/>
      <c r="Q475" s="9" t="s">
        <v>13</v>
      </c>
    </row>
    <row r="476" spans="1:17" x14ac:dyDescent="0.25">
      <c r="B476" s="7">
        <f t="shared" si="50"/>
        <v>271</v>
      </c>
      <c r="C476" s="7">
        <f t="shared" si="50"/>
        <v>300</v>
      </c>
      <c r="D476" s="7">
        <f t="shared" si="50"/>
        <v>1253</v>
      </c>
      <c r="E476" s="7">
        <f t="shared" si="50"/>
        <v>3744</v>
      </c>
      <c r="F476" s="7">
        <f t="shared" si="50"/>
        <v>2677</v>
      </c>
      <c r="G476" s="7">
        <f t="shared" si="50"/>
        <v>2993</v>
      </c>
      <c r="H476" s="7">
        <f t="shared" si="50"/>
        <v>32938</v>
      </c>
      <c r="I476" s="7">
        <f t="shared" si="50"/>
        <v>575</v>
      </c>
      <c r="J476" s="7">
        <f t="shared" si="50"/>
        <v>0</v>
      </c>
      <c r="K476" s="7">
        <f t="shared" si="50"/>
        <v>17</v>
      </c>
      <c r="L476" s="7">
        <f t="shared" si="50"/>
        <v>267837</v>
      </c>
      <c r="M476" s="7">
        <f t="shared" si="50"/>
        <v>274011</v>
      </c>
      <c r="N476" s="7">
        <f t="shared" si="50"/>
        <v>15037</v>
      </c>
      <c r="O476" s="7" t="str">
        <f t="shared" si="50"/>
        <v/>
      </c>
      <c r="P476" s="6"/>
      <c r="Q476" s="9" t="s">
        <v>14</v>
      </c>
    </row>
    <row r="477" spans="1:17" x14ac:dyDescent="0.25">
      <c r="B477" s="18">
        <f t="shared" si="50"/>
        <v>8845</v>
      </c>
      <c r="C477" s="18">
        <f t="shared" si="50"/>
        <v>752.55</v>
      </c>
      <c r="D477" s="18">
        <f t="shared" si="50"/>
        <v>2742.01</v>
      </c>
      <c r="E477" s="18">
        <f t="shared" si="50"/>
        <v>2951.2</v>
      </c>
      <c r="F477" s="18">
        <f t="shared" si="50"/>
        <v>6289.39</v>
      </c>
      <c r="G477" s="18">
        <f t="shared" si="50"/>
        <v>11035.71</v>
      </c>
      <c r="H477" s="18">
        <f t="shared" si="50"/>
        <v>19305.97</v>
      </c>
      <c r="I477" s="18">
        <f t="shared" si="50"/>
        <v>14687.67</v>
      </c>
      <c r="J477" s="18">
        <f t="shared" si="50"/>
        <v>2581.75</v>
      </c>
      <c r="K477" s="18">
        <f t="shared" si="50"/>
        <v>1068200</v>
      </c>
      <c r="L477" s="18">
        <f t="shared" si="50"/>
        <v>284206</v>
      </c>
      <c r="M477" s="18">
        <f t="shared" si="50"/>
        <v>-506992</v>
      </c>
      <c r="N477" s="18">
        <f t="shared" si="50"/>
        <v>27685</v>
      </c>
      <c r="O477" s="18" t="str">
        <f t="shared" si="50"/>
        <v/>
      </c>
      <c r="P477" s="6"/>
      <c r="Q477" s="9" t="s">
        <v>19</v>
      </c>
    </row>
    <row r="478" spans="1:17" x14ac:dyDescent="0.25">
      <c r="B478" s="7">
        <f>SUM(B474:B477)</f>
        <v>13340</v>
      </c>
      <c r="C478" s="112">
        <f t="shared" ref="C478:M478" si="51">SUM(C474:C477)</f>
        <v>6998.55</v>
      </c>
      <c r="D478" s="112">
        <f t="shared" si="51"/>
        <v>5810.01</v>
      </c>
      <c r="E478" s="112">
        <f t="shared" si="51"/>
        <v>10642.2</v>
      </c>
      <c r="F478" s="112">
        <f t="shared" si="51"/>
        <v>11868.39</v>
      </c>
      <c r="G478" s="112">
        <f t="shared" si="51"/>
        <v>20608.71</v>
      </c>
      <c r="H478" s="112">
        <f t="shared" si="51"/>
        <v>159050.97</v>
      </c>
      <c r="I478" s="112">
        <f t="shared" si="51"/>
        <v>70478.67</v>
      </c>
      <c r="J478" s="112">
        <f t="shared" si="51"/>
        <v>2581.75</v>
      </c>
      <c r="K478" s="112">
        <f t="shared" si="51"/>
        <v>1084453</v>
      </c>
      <c r="L478" s="112">
        <f t="shared" si="51"/>
        <v>1061290</v>
      </c>
      <c r="M478" s="112">
        <f t="shared" si="51"/>
        <v>323748</v>
      </c>
      <c r="N478" s="112">
        <f>IF(N475="",N474*4,IF(N476="",(N475+N474)*2,IF(N477="",((N476+N475+N474)/3)*4,SUM(N474:N477))))</f>
        <v>85637</v>
      </c>
      <c r="O478" s="112">
        <f>IF(O475="",O474*4,IF(O476="",(O475+O474)*2,IF(O477="",((O476+O475+O474)/3)*4,SUM(O474:O477))))</f>
        <v>39250</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f t="shared" ref="B480:O483" si="52">IFERROR(VLOOKUP($B$479,$130:$216,MATCH($Q480&amp;"/"&amp;B$348,$128:$128,0),FALSE),"")</f>
        <v>-507</v>
      </c>
      <c r="C480" s="7">
        <f t="shared" si="52"/>
        <v>11309</v>
      </c>
      <c r="D480" s="7">
        <f t="shared" si="52"/>
        <v>4361</v>
      </c>
      <c r="E480" s="7">
        <f t="shared" si="52"/>
        <v>17601</v>
      </c>
      <c r="F480" s="7">
        <f t="shared" si="52"/>
        <v>25535</v>
      </c>
      <c r="G480" s="7">
        <f t="shared" si="52"/>
        <v>19770</v>
      </c>
      <c r="H480" s="7">
        <f t="shared" si="52"/>
        <v>-24915</v>
      </c>
      <c r="I480" s="7">
        <f t="shared" si="52"/>
        <v>55628</v>
      </c>
      <c r="J480" s="7">
        <f t="shared" si="52"/>
        <v>56436</v>
      </c>
      <c r="K480" s="7">
        <f t="shared" si="52"/>
        <v>266079</v>
      </c>
      <c r="L480" s="7">
        <f t="shared" si="52"/>
        <v>300900</v>
      </c>
      <c r="M480" s="7">
        <f t="shared" si="52"/>
        <v>347056</v>
      </c>
      <c r="N480" s="7">
        <f t="shared" si="52"/>
        <v>-17783</v>
      </c>
      <c r="O480" s="7">
        <f t="shared" si="52"/>
        <v>-31506</v>
      </c>
      <c r="P480" s="6"/>
      <c r="Q480" s="9" t="s">
        <v>12</v>
      </c>
    </row>
    <row r="481" spans="2:17" x14ac:dyDescent="0.25">
      <c r="B481" s="7">
        <f t="shared" si="52"/>
        <v>1103</v>
      </c>
      <c r="C481" s="7">
        <f t="shared" si="52"/>
        <v>13021</v>
      </c>
      <c r="D481" s="7">
        <f t="shared" si="52"/>
        <v>5030</v>
      </c>
      <c r="E481" s="7">
        <f t="shared" si="52"/>
        <v>24076</v>
      </c>
      <c r="F481" s="7">
        <f t="shared" si="52"/>
        <v>18172</v>
      </c>
      <c r="G481" s="7">
        <f t="shared" si="52"/>
        <v>47905</v>
      </c>
      <c r="H481" s="7">
        <f t="shared" si="52"/>
        <v>46393</v>
      </c>
      <c r="I481" s="7">
        <f t="shared" si="52"/>
        <v>63664</v>
      </c>
      <c r="J481" s="7">
        <f t="shared" si="52"/>
        <v>35492</v>
      </c>
      <c r="K481" s="7">
        <f t="shared" si="52"/>
        <v>123207</v>
      </c>
      <c r="L481" s="7">
        <f t="shared" si="52"/>
        <v>43931</v>
      </c>
      <c r="M481" s="7">
        <f t="shared" si="52"/>
        <v>109694</v>
      </c>
      <c r="N481" s="7">
        <f t="shared" si="52"/>
        <v>-578894</v>
      </c>
      <c r="O481" s="7">
        <f t="shared" si="52"/>
        <v>-73556</v>
      </c>
      <c r="P481" s="6"/>
      <c r="Q481" s="9" t="s">
        <v>13</v>
      </c>
    </row>
    <row r="482" spans="2:17" x14ac:dyDescent="0.25">
      <c r="B482" s="7">
        <f t="shared" si="52"/>
        <v>5583</v>
      </c>
      <c r="C482" s="7">
        <f t="shared" si="52"/>
        <v>16469</v>
      </c>
      <c r="D482" s="7">
        <f t="shared" si="52"/>
        <v>6827</v>
      </c>
      <c r="E482" s="7">
        <f t="shared" si="52"/>
        <v>22199</v>
      </c>
      <c r="F482" s="7">
        <f t="shared" si="52"/>
        <v>11859</v>
      </c>
      <c r="G482" s="7">
        <f t="shared" si="52"/>
        <v>59740</v>
      </c>
      <c r="H482" s="7">
        <f t="shared" si="52"/>
        <v>87967</v>
      </c>
      <c r="I482" s="7">
        <f t="shared" si="52"/>
        <v>69887</v>
      </c>
      <c r="J482" s="7">
        <f t="shared" si="52"/>
        <v>152961</v>
      </c>
      <c r="K482" s="7">
        <f t="shared" si="52"/>
        <v>132260</v>
      </c>
      <c r="L482" s="7">
        <f t="shared" si="52"/>
        <v>142404</v>
      </c>
      <c r="M482" s="7">
        <f t="shared" si="52"/>
        <v>200792</v>
      </c>
      <c r="N482" s="7">
        <f t="shared" si="52"/>
        <v>257826</v>
      </c>
      <c r="O482" s="7" t="str">
        <f t="shared" si="52"/>
        <v/>
      </c>
      <c r="P482" s="6"/>
      <c r="Q482" s="9" t="s">
        <v>14</v>
      </c>
    </row>
    <row r="483" spans="2:17" x14ac:dyDescent="0.25">
      <c r="B483" s="18">
        <f t="shared" si="52"/>
        <v>10285</v>
      </c>
      <c r="C483" s="18">
        <f t="shared" si="52"/>
        <v>8116.37</v>
      </c>
      <c r="D483" s="18">
        <f t="shared" si="52"/>
        <v>7303.32</v>
      </c>
      <c r="E483" s="18">
        <f t="shared" si="52"/>
        <v>19853.560000000001</v>
      </c>
      <c r="F483" s="18">
        <f t="shared" si="52"/>
        <v>14264.15</v>
      </c>
      <c r="G483" s="18">
        <f t="shared" si="52"/>
        <v>48380.93</v>
      </c>
      <c r="H483" s="18">
        <f t="shared" si="52"/>
        <v>52963</v>
      </c>
      <c r="I483" s="18">
        <f t="shared" si="52"/>
        <v>146772.03</v>
      </c>
      <c r="J483" s="18">
        <f t="shared" si="52"/>
        <v>-50584</v>
      </c>
      <c r="K483" s="18">
        <f t="shared" si="52"/>
        <v>-65217</v>
      </c>
      <c r="L483" s="18">
        <f t="shared" si="52"/>
        <v>-224065</v>
      </c>
      <c r="M483" s="18">
        <f t="shared" si="52"/>
        <v>-66254</v>
      </c>
      <c r="N483" s="18">
        <f t="shared" si="52"/>
        <v>-188638</v>
      </c>
      <c r="O483" s="18" t="str">
        <f t="shared" si="52"/>
        <v/>
      </c>
      <c r="P483" s="6"/>
      <c r="Q483" s="9" t="s">
        <v>19</v>
      </c>
    </row>
    <row r="484" spans="2:17" x14ac:dyDescent="0.25">
      <c r="B484" s="7">
        <f>SUM(B480:B483)</f>
        <v>16464</v>
      </c>
      <c r="C484" s="112">
        <f t="shared" ref="C484:M484" si="53">SUM(C480:C483)</f>
        <v>48915.37</v>
      </c>
      <c r="D484" s="112">
        <f t="shared" si="53"/>
        <v>23521.32</v>
      </c>
      <c r="E484" s="112">
        <f t="shared" si="53"/>
        <v>83729.56</v>
      </c>
      <c r="F484" s="112">
        <f t="shared" si="53"/>
        <v>69830.149999999994</v>
      </c>
      <c r="G484" s="112">
        <f t="shared" si="53"/>
        <v>175795.93</v>
      </c>
      <c r="H484" s="112">
        <f t="shared" si="53"/>
        <v>162408</v>
      </c>
      <c r="I484" s="112">
        <f t="shared" si="53"/>
        <v>335951.03</v>
      </c>
      <c r="J484" s="112">
        <f t="shared" si="53"/>
        <v>194305</v>
      </c>
      <c r="K484" s="112">
        <f t="shared" si="53"/>
        <v>456329</v>
      </c>
      <c r="L484" s="112">
        <f t="shared" si="53"/>
        <v>263170</v>
      </c>
      <c r="M484" s="112">
        <f t="shared" si="53"/>
        <v>591288</v>
      </c>
      <c r="N484" s="112">
        <f>IF(N481="",N480*4,IF(N482="",(N481+N480)*2,IF(N483="",((N482+N481+N480)/3)*4,SUM(N480:N483))))</f>
        <v>-527489</v>
      </c>
      <c r="O484" s="112">
        <f>IF(O481="",O480*4,IF(O482="",(O481+O480)*2,IF(O483="",((O482+O481+O480)/3)*4,SUM(O480:O483))))</f>
        <v>-210124</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f t="shared" ref="B486:O489" si="54">IFERROR(VLOOKUP($B$485,$130:$216,MATCH($Q486&amp;"/"&amp;B$348,$128:$128,0),FALSE),"")</f>
        <v>444363</v>
      </c>
      <c r="C486" s="7">
        <f t="shared" si="54"/>
        <v>127105</v>
      </c>
      <c r="D486" s="7">
        <f t="shared" si="54"/>
        <v>233072</v>
      </c>
      <c r="E486" s="7">
        <f t="shared" si="54"/>
        <v>0</v>
      </c>
      <c r="F486" s="7">
        <f t="shared" si="54"/>
        <v>232264</v>
      </c>
      <c r="G486" s="7">
        <f t="shared" si="54"/>
        <v>335744</v>
      </c>
      <c r="H486" s="7">
        <f t="shared" si="54"/>
        <v>254489</v>
      </c>
      <c r="I486" s="7">
        <f t="shared" si="54"/>
        <v>1118329</v>
      </c>
      <c r="J486" s="7">
        <f t="shared" si="54"/>
        <v>264128</v>
      </c>
      <c r="K486" s="7">
        <f t="shared" si="54"/>
        <v>589628</v>
      </c>
      <c r="L486" s="7">
        <f t="shared" si="54"/>
        <v>720158</v>
      </c>
      <c r="M486" s="7">
        <f t="shared" si="54"/>
        <v>14948</v>
      </c>
      <c r="N486" s="7">
        <f t="shared" si="54"/>
        <v>0</v>
      </c>
      <c r="O486" s="7">
        <f t="shared" si="54"/>
        <v>392985</v>
      </c>
      <c r="P486" s="6"/>
      <c r="Q486" s="9" t="s">
        <v>12</v>
      </c>
    </row>
    <row r="487" spans="2:17" x14ac:dyDescent="0.25">
      <c r="B487" s="7">
        <f t="shared" si="54"/>
        <v>-329466</v>
      </c>
      <c r="C487" s="7">
        <f t="shared" si="54"/>
        <v>36658</v>
      </c>
      <c r="D487" s="7">
        <f t="shared" si="54"/>
        <v>73185</v>
      </c>
      <c r="E487" s="7">
        <f t="shared" si="54"/>
        <v>63200</v>
      </c>
      <c r="F487" s="7">
        <f t="shared" si="54"/>
        <v>20964</v>
      </c>
      <c r="G487" s="7">
        <f t="shared" si="54"/>
        <v>-237277</v>
      </c>
      <c r="H487" s="7">
        <f t="shared" si="54"/>
        <v>140504</v>
      </c>
      <c r="I487" s="7">
        <f t="shared" si="54"/>
        <v>-179260</v>
      </c>
      <c r="J487" s="7">
        <f t="shared" si="54"/>
        <v>31915</v>
      </c>
      <c r="K487" s="7">
        <f t="shared" si="54"/>
        <v>40053</v>
      </c>
      <c r="L487" s="7">
        <f t="shared" si="54"/>
        <v>246437</v>
      </c>
      <c r="M487" s="7">
        <f t="shared" si="54"/>
        <v>-8028</v>
      </c>
      <c r="N487" s="7">
        <f t="shared" si="54"/>
        <v>0</v>
      </c>
      <c r="O487" s="7">
        <f t="shared" si="54"/>
        <v>462379</v>
      </c>
      <c r="P487" s="6"/>
      <c r="Q487" s="9" t="s">
        <v>13</v>
      </c>
    </row>
    <row r="488" spans="2:17" x14ac:dyDescent="0.25">
      <c r="B488" s="7">
        <f t="shared" si="54"/>
        <v>34721</v>
      </c>
      <c r="C488" s="7">
        <f t="shared" si="54"/>
        <v>167224</v>
      </c>
      <c r="D488" s="7">
        <f t="shared" si="54"/>
        <v>372547</v>
      </c>
      <c r="E488" s="7">
        <f t="shared" si="54"/>
        <v>132619</v>
      </c>
      <c r="F488" s="7">
        <f t="shared" si="54"/>
        <v>236825</v>
      </c>
      <c r="G488" s="7">
        <f t="shared" si="54"/>
        <v>102917</v>
      </c>
      <c r="H488" s="7">
        <f t="shared" si="54"/>
        <v>132809</v>
      </c>
      <c r="I488" s="7">
        <f t="shared" si="54"/>
        <v>-55103</v>
      </c>
      <c r="J488" s="7">
        <f t="shared" si="54"/>
        <v>-30226</v>
      </c>
      <c r="K488" s="7">
        <f t="shared" si="54"/>
        <v>275121</v>
      </c>
      <c r="L488" s="7">
        <f t="shared" si="54"/>
        <v>127569</v>
      </c>
      <c r="M488" s="7">
        <f t="shared" si="54"/>
        <v>15748</v>
      </c>
      <c r="N488" s="7">
        <f t="shared" si="54"/>
        <v>0</v>
      </c>
      <c r="O488" s="7" t="str">
        <f t="shared" si="54"/>
        <v/>
      </c>
      <c r="P488" s="6"/>
      <c r="Q488" s="9" t="s">
        <v>14</v>
      </c>
    </row>
    <row r="489" spans="2:17" x14ac:dyDescent="0.25">
      <c r="B489" s="18">
        <f t="shared" si="54"/>
        <v>-65703</v>
      </c>
      <c r="C489" s="18">
        <f t="shared" si="54"/>
        <v>20760.810000000001</v>
      </c>
      <c r="D489" s="18">
        <f t="shared" si="54"/>
        <v>128147.12</v>
      </c>
      <c r="E489" s="18">
        <f t="shared" si="54"/>
        <v>108936.85</v>
      </c>
      <c r="F489" s="18">
        <f t="shared" si="54"/>
        <v>6751.7</v>
      </c>
      <c r="G489" s="18">
        <f t="shared" si="54"/>
        <v>-149609.92000000001</v>
      </c>
      <c r="H489" s="18">
        <f t="shared" si="54"/>
        <v>-244120.44</v>
      </c>
      <c r="I489" s="18">
        <f t="shared" si="54"/>
        <v>128005.58</v>
      </c>
      <c r="J489" s="18">
        <f t="shared" si="54"/>
        <v>-181471</v>
      </c>
      <c r="K489" s="18">
        <f t="shared" si="54"/>
        <v>351336</v>
      </c>
      <c r="L489" s="18">
        <f t="shared" si="54"/>
        <v>59959</v>
      </c>
      <c r="M489" s="18">
        <f t="shared" si="54"/>
        <v>126452</v>
      </c>
      <c r="N489" s="18">
        <f t="shared" si="54"/>
        <v>0</v>
      </c>
      <c r="O489" s="18" t="str">
        <f t="shared" si="54"/>
        <v/>
      </c>
      <c r="P489" s="6"/>
      <c r="Q489" s="9" t="s">
        <v>19</v>
      </c>
    </row>
    <row r="490" spans="2:17" x14ac:dyDescent="0.25">
      <c r="B490" s="7">
        <f>SUM(B486:B489)</f>
        <v>83915</v>
      </c>
      <c r="C490" s="112">
        <f t="shared" ref="C490:M490" si="55">SUM(C486:C489)</f>
        <v>351747.81</v>
      </c>
      <c r="D490" s="112">
        <f t="shared" si="55"/>
        <v>806951.12</v>
      </c>
      <c r="E490" s="112">
        <f t="shared" si="55"/>
        <v>304755.84999999998</v>
      </c>
      <c r="F490" s="112">
        <f t="shared" si="55"/>
        <v>496804.7</v>
      </c>
      <c r="G490" s="112">
        <f t="shared" si="55"/>
        <v>51774.079999999987</v>
      </c>
      <c r="H490" s="112">
        <f t="shared" si="55"/>
        <v>283681.56</v>
      </c>
      <c r="I490" s="112">
        <f t="shared" si="55"/>
        <v>1011971.58</v>
      </c>
      <c r="J490" s="112">
        <f t="shared" si="55"/>
        <v>84346</v>
      </c>
      <c r="K490" s="112">
        <f t="shared" si="55"/>
        <v>1256138</v>
      </c>
      <c r="L490" s="112">
        <f t="shared" si="55"/>
        <v>1154123</v>
      </c>
      <c r="M490" s="112">
        <f t="shared" si="55"/>
        <v>149120</v>
      </c>
      <c r="N490" s="112">
        <f>IF(N487="",N486*4,IF(N488="",(N487+N486)*2,IF(N489="",((N488+N487+N486)/3)*4,SUM(N486:N489))))</f>
        <v>0</v>
      </c>
      <c r="O490" s="112">
        <f>IF(O487="",O486*4,IF(O488="",(O487+O486)*2,IF(O489="",((O488+O487+O486)/3)*4,SUM(O486:O489))))</f>
        <v>1710728</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6">IFERROR(VLOOKUP($B$491,$130:$216,MATCH($Q492&amp;"/"&amp;B$348,$128:$128,0),FALSE),"")</f>
        <v>15543719</v>
      </c>
      <c r="C492" s="7">
        <f t="shared" si="56"/>
        <v>17761968</v>
      </c>
      <c r="D492" s="7">
        <f t="shared" si="56"/>
        <v>16507160</v>
      </c>
      <c r="E492" s="7">
        <f t="shared" si="56"/>
        <v>22825245</v>
      </c>
      <c r="F492" s="7">
        <f t="shared" si="56"/>
        <v>25445789</v>
      </c>
      <c r="G492" s="7">
        <f t="shared" si="56"/>
        <v>24881966</v>
      </c>
      <c r="H492" s="7">
        <f t="shared" si="56"/>
        <v>28155524</v>
      </c>
      <c r="I492" s="7">
        <f t="shared" si="56"/>
        <v>28796744</v>
      </c>
      <c r="J492" s="7">
        <f t="shared" si="56"/>
        <v>31535821</v>
      </c>
      <c r="K492" s="7">
        <f t="shared" si="56"/>
        <v>31910818</v>
      </c>
      <c r="L492" s="7">
        <f t="shared" si="56"/>
        <v>30106052</v>
      </c>
      <c r="M492" s="7">
        <f t="shared" si="56"/>
        <v>29943226</v>
      </c>
      <c r="N492" s="7">
        <f t="shared" si="56"/>
        <v>31288989</v>
      </c>
      <c r="O492" s="7">
        <f t="shared" si="56"/>
        <v>31326504</v>
      </c>
      <c r="P492" s="6"/>
      <c r="Q492" s="9" t="s">
        <v>12</v>
      </c>
    </row>
    <row r="493" spans="2:17" s="2" customFormat="1" x14ac:dyDescent="0.25">
      <c r="B493" s="7">
        <f t="shared" si="56"/>
        <v>16872536</v>
      </c>
      <c r="C493" s="7">
        <f t="shared" si="56"/>
        <v>17272846</v>
      </c>
      <c r="D493" s="7">
        <f t="shared" si="56"/>
        <v>17210564</v>
      </c>
      <c r="E493" s="7">
        <f t="shared" si="56"/>
        <v>25007580</v>
      </c>
      <c r="F493" s="7">
        <f t="shared" si="56"/>
        <v>26857149</v>
      </c>
      <c r="G493" s="7">
        <f t="shared" si="56"/>
        <v>28269998</v>
      </c>
      <c r="H493" s="7">
        <f t="shared" si="56"/>
        <v>30477522</v>
      </c>
      <c r="I493" s="7">
        <f t="shared" si="56"/>
        <v>30841861</v>
      </c>
      <c r="J493" s="7">
        <f t="shared" si="56"/>
        <v>34773162</v>
      </c>
      <c r="K493" s="7">
        <f t="shared" si="56"/>
        <v>35236071</v>
      </c>
      <c r="L493" s="7">
        <f t="shared" si="56"/>
        <v>34754648</v>
      </c>
      <c r="M493" s="7">
        <f t="shared" si="56"/>
        <v>32880118</v>
      </c>
      <c r="N493" s="7">
        <f t="shared" si="56"/>
        <v>33643957</v>
      </c>
      <c r="O493" s="7">
        <f t="shared" si="56"/>
        <v>36068350</v>
      </c>
      <c r="P493" s="6"/>
      <c r="Q493" s="9" t="s">
        <v>13</v>
      </c>
    </row>
    <row r="494" spans="2:17" s="2" customFormat="1" x14ac:dyDescent="0.25">
      <c r="B494" s="7">
        <f t="shared" si="56"/>
        <v>18508217</v>
      </c>
      <c r="C494" s="7">
        <f t="shared" si="56"/>
        <v>17010095</v>
      </c>
      <c r="D494" s="7">
        <f t="shared" si="56"/>
        <v>17578330</v>
      </c>
      <c r="E494" s="7">
        <f t="shared" si="56"/>
        <v>25269963</v>
      </c>
      <c r="F494" s="7">
        <f t="shared" si="56"/>
        <v>28451809</v>
      </c>
      <c r="G494" s="7">
        <f t="shared" si="56"/>
        <v>29632383</v>
      </c>
      <c r="H494" s="7">
        <f t="shared" si="56"/>
        <v>30624450</v>
      </c>
      <c r="I494" s="7">
        <f t="shared" si="56"/>
        <v>32848865</v>
      </c>
      <c r="J494" s="7">
        <f t="shared" si="56"/>
        <v>35264672</v>
      </c>
      <c r="K494" s="7">
        <f t="shared" si="56"/>
        <v>35772887</v>
      </c>
      <c r="L494" s="7">
        <f t="shared" si="56"/>
        <v>34623910</v>
      </c>
      <c r="M494" s="7">
        <f t="shared" si="56"/>
        <v>32377817</v>
      </c>
      <c r="N494" s="7">
        <f t="shared" si="56"/>
        <v>35415173</v>
      </c>
      <c r="O494" s="7" t="str">
        <f t="shared" si="56"/>
        <v/>
      </c>
      <c r="P494" s="6"/>
      <c r="Q494" s="9" t="s">
        <v>14</v>
      </c>
    </row>
    <row r="495" spans="2:17" s="2" customFormat="1" x14ac:dyDescent="0.25">
      <c r="B495" s="7">
        <f t="shared" si="56"/>
        <v>18510597</v>
      </c>
      <c r="C495" s="7">
        <f t="shared" si="56"/>
        <v>17300823.420000002</v>
      </c>
      <c r="D495" s="7">
        <f t="shared" si="56"/>
        <v>20706685.800000001</v>
      </c>
      <c r="E495" s="7">
        <f t="shared" si="56"/>
        <v>26181381.07</v>
      </c>
      <c r="F495" s="7">
        <f t="shared" si="56"/>
        <v>26427574.969999999</v>
      </c>
      <c r="G495" s="7">
        <f t="shared" si="56"/>
        <v>31441173.039999999</v>
      </c>
      <c r="H495" s="7">
        <f t="shared" si="56"/>
        <v>33189614.629999999</v>
      </c>
      <c r="I495" s="7">
        <f t="shared" si="56"/>
        <v>33432532.210000001</v>
      </c>
      <c r="J495" s="7">
        <f t="shared" si="56"/>
        <v>33927180</v>
      </c>
      <c r="K495" s="7">
        <f t="shared" si="56"/>
        <v>35798663</v>
      </c>
      <c r="L495" s="7">
        <f t="shared" si="56"/>
        <v>36535266</v>
      </c>
      <c r="M495" s="7">
        <f t="shared" si="56"/>
        <v>33247759</v>
      </c>
      <c r="N495" s="7">
        <f t="shared" si="56"/>
        <v>33792977</v>
      </c>
      <c r="O495" s="7" t="str">
        <f t="shared" si="56"/>
        <v/>
      </c>
      <c r="P495" s="6"/>
      <c r="Q495" s="9" t="s">
        <v>19</v>
      </c>
    </row>
    <row r="496" spans="2:17" s="2" customFormat="1" x14ac:dyDescent="0.25">
      <c r="B496" s="16">
        <f>SUM(B492:B495)</f>
        <v>69435069</v>
      </c>
      <c r="C496" s="16">
        <f t="shared" ref="C496:M496" si="57">SUM(C492:C495)</f>
        <v>69345732.420000002</v>
      </c>
      <c r="D496" s="16">
        <f t="shared" si="57"/>
        <v>72002739.799999997</v>
      </c>
      <c r="E496" s="16">
        <f t="shared" si="57"/>
        <v>99284169.069999993</v>
      </c>
      <c r="F496" s="16">
        <f t="shared" si="57"/>
        <v>107182321.97</v>
      </c>
      <c r="G496" s="16">
        <f t="shared" si="57"/>
        <v>114225520.03999999</v>
      </c>
      <c r="H496" s="16">
        <f t="shared" si="57"/>
        <v>122447110.63</v>
      </c>
      <c r="I496" s="16">
        <f t="shared" si="57"/>
        <v>125920002.21000001</v>
      </c>
      <c r="J496" s="16">
        <f t="shared" si="57"/>
        <v>135500835</v>
      </c>
      <c r="K496" s="16">
        <f t="shared" si="57"/>
        <v>138718439</v>
      </c>
      <c r="L496" s="16">
        <f t="shared" si="57"/>
        <v>136019876</v>
      </c>
      <c r="M496" s="16">
        <f t="shared" si="57"/>
        <v>128448920</v>
      </c>
      <c r="N496" s="16">
        <f>IF(N493="",N492*4,IF(N494="",(N493+N492)*2,IF(N495="",((N494+N493+N492)/3)*4,SUM(N492:N495))))</f>
        <v>134141096</v>
      </c>
      <c r="O496" s="16">
        <f>IF(O493="",O492*4,IF(O494="",(O493+O492)*2,IF(O495="",((O494+O493+O492)/3)*4,SUM(O492:O495))))</f>
        <v>134789708</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8">IFERROR(VLOOKUP($B$498,$130:$216,MATCH($Q499&amp;"/"&amp;B$348,$128:$128,0),FALSE),"")</f>
        <v>13803653</v>
      </c>
      <c r="C499" s="7">
        <f t="shared" si="58"/>
        <v>15529575</v>
      </c>
      <c r="D499" s="7">
        <f t="shared" si="58"/>
        <v>14089490</v>
      </c>
      <c r="E499" s="7">
        <f t="shared" si="58"/>
        <v>19351052</v>
      </c>
      <c r="F499" s="7">
        <f t="shared" si="58"/>
        <v>20958977</v>
      </c>
      <c r="G499" s="7">
        <f t="shared" si="58"/>
        <v>21776455</v>
      </c>
      <c r="H499" s="7">
        <f t="shared" si="58"/>
        <v>23790573</v>
      </c>
      <c r="I499" s="7">
        <f t="shared" si="58"/>
        <v>24660435</v>
      </c>
      <c r="J499" s="7">
        <f t="shared" si="58"/>
        <v>26408597</v>
      </c>
      <c r="K499" s="7">
        <f t="shared" si="58"/>
        <v>27097352</v>
      </c>
      <c r="L499" s="7">
        <f t="shared" si="58"/>
        <v>26342854</v>
      </c>
      <c r="M499" s="7">
        <f t="shared" si="58"/>
        <v>24987836</v>
      </c>
      <c r="N499" s="7">
        <f t="shared" si="58"/>
        <v>26063092</v>
      </c>
      <c r="O499" s="7">
        <f t="shared" si="58"/>
        <v>25617482</v>
      </c>
      <c r="P499" s="6"/>
      <c r="Q499" s="9" t="s">
        <v>12</v>
      </c>
    </row>
    <row r="500" spans="1:17" x14ac:dyDescent="0.25">
      <c r="B500" s="7">
        <f t="shared" si="58"/>
        <v>14551891</v>
      </c>
      <c r="C500" s="7">
        <f t="shared" si="58"/>
        <v>14417243</v>
      </c>
      <c r="D500" s="7">
        <f t="shared" si="58"/>
        <v>14423900</v>
      </c>
      <c r="E500" s="7">
        <f t="shared" si="58"/>
        <v>20533649</v>
      </c>
      <c r="F500" s="7">
        <f t="shared" si="58"/>
        <v>22244385</v>
      </c>
      <c r="G500" s="7">
        <f t="shared" si="58"/>
        <v>24622655</v>
      </c>
      <c r="H500" s="7">
        <f t="shared" si="58"/>
        <v>25373318</v>
      </c>
      <c r="I500" s="7">
        <f t="shared" si="58"/>
        <v>25449689</v>
      </c>
      <c r="J500" s="7">
        <f t="shared" si="58"/>
        <v>29012439</v>
      </c>
      <c r="K500" s="7">
        <f t="shared" si="58"/>
        <v>30148629</v>
      </c>
      <c r="L500" s="7">
        <f t="shared" si="58"/>
        <v>29428164</v>
      </c>
      <c r="M500" s="7">
        <f t="shared" si="58"/>
        <v>26849330</v>
      </c>
      <c r="N500" s="7">
        <f t="shared" si="58"/>
        <v>27023604</v>
      </c>
      <c r="O500" s="7">
        <f t="shared" si="58"/>
        <v>29077543</v>
      </c>
      <c r="P500" s="6"/>
      <c r="Q500" s="9" t="s">
        <v>13</v>
      </c>
    </row>
    <row r="501" spans="1:17" x14ac:dyDescent="0.25">
      <c r="B501" s="7">
        <f t="shared" si="58"/>
        <v>15663138</v>
      </c>
      <c r="C501" s="7">
        <f t="shared" si="58"/>
        <v>14181849</v>
      </c>
      <c r="D501" s="7">
        <f t="shared" si="58"/>
        <v>15254052</v>
      </c>
      <c r="E501" s="7">
        <f t="shared" si="58"/>
        <v>20760776</v>
      </c>
      <c r="F501" s="7">
        <f t="shared" si="58"/>
        <v>23883497</v>
      </c>
      <c r="G501" s="7">
        <f t="shared" si="58"/>
        <v>25379216</v>
      </c>
      <c r="H501" s="7">
        <f t="shared" si="58"/>
        <v>25176960</v>
      </c>
      <c r="I501" s="7">
        <f t="shared" si="58"/>
        <v>26968265</v>
      </c>
      <c r="J501" s="7">
        <f t="shared" si="58"/>
        <v>30190351</v>
      </c>
      <c r="K501" s="7">
        <f t="shared" si="58"/>
        <v>30527512</v>
      </c>
      <c r="L501" s="7">
        <f t="shared" si="58"/>
        <v>28795243</v>
      </c>
      <c r="M501" s="7">
        <f t="shared" si="58"/>
        <v>26761324</v>
      </c>
      <c r="N501" s="7">
        <f t="shared" si="58"/>
        <v>28456826</v>
      </c>
      <c r="O501" s="7" t="str">
        <f t="shared" si="58"/>
        <v/>
      </c>
      <c r="P501" s="6"/>
      <c r="Q501" s="9" t="s">
        <v>14</v>
      </c>
    </row>
    <row r="502" spans="1:17" x14ac:dyDescent="0.25">
      <c r="B502" s="18">
        <f t="shared" si="58"/>
        <v>16272126</v>
      </c>
      <c r="C502" s="18">
        <f t="shared" si="58"/>
        <v>14421832.26</v>
      </c>
      <c r="D502" s="18">
        <f t="shared" si="58"/>
        <v>18209000.879999999</v>
      </c>
      <c r="E502" s="18">
        <f t="shared" si="58"/>
        <v>21655918.649999999</v>
      </c>
      <c r="F502" s="18">
        <f t="shared" si="58"/>
        <v>23248666.09</v>
      </c>
      <c r="G502" s="18">
        <f t="shared" si="58"/>
        <v>26812065.27</v>
      </c>
      <c r="H502" s="18">
        <f t="shared" si="58"/>
        <v>28220778.43</v>
      </c>
      <c r="I502" s="18">
        <f t="shared" si="58"/>
        <v>28603451.829999998</v>
      </c>
      <c r="J502" s="18">
        <f t="shared" si="58"/>
        <v>28836831</v>
      </c>
      <c r="K502" s="18">
        <f t="shared" si="58"/>
        <v>30621060</v>
      </c>
      <c r="L502" s="18">
        <f t="shared" si="58"/>
        <v>30546731</v>
      </c>
      <c r="M502" s="18">
        <f t="shared" si="58"/>
        <v>27566658</v>
      </c>
      <c r="N502" s="18">
        <f t="shared" si="58"/>
        <v>27441291</v>
      </c>
      <c r="O502" s="18" t="str">
        <f t="shared" si="58"/>
        <v/>
      </c>
      <c r="P502" s="6"/>
      <c r="Q502" s="9" t="s">
        <v>19</v>
      </c>
    </row>
    <row r="503" spans="1:17" x14ac:dyDescent="0.25">
      <c r="B503" s="18">
        <f>SUM(B499:B502)</f>
        <v>60290808</v>
      </c>
      <c r="C503" s="18">
        <f t="shared" ref="C503:M503" si="59">SUM(C499:C502)</f>
        <v>58550499.259999998</v>
      </c>
      <c r="D503" s="18">
        <f t="shared" si="59"/>
        <v>61976442.879999995</v>
      </c>
      <c r="E503" s="18">
        <f t="shared" si="59"/>
        <v>82301395.650000006</v>
      </c>
      <c r="F503" s="18">
        <f t="shared" si="59"/>
        <v>90335525.090000004</v>
      </c>
      <c r="G503" s="18">
        <f t="shared" si="59"/>
        <v>98590391.269999996</v>
      </c>
      <c r="H503" s="18">
        <f t="shared" si="59"/>
        <v>102561629.43000001</v>
      </c>
      <c r="I503" s="18">
        <f t="shared" si="59"/>
        <v>105681840.83</v>
      </c>
      <c r="J503" s="18">
        <f t="shared" si="59"/>
        <v>114448218</v>
      </c>
      <c r="K503" s="18">
        <f t="shared" si="59"/>
        <v>118394553</v>
      </c>
      <c r="L503" s="18">
        <f t="shared" si="59"/>
        <v>115112992</v>
      </c>
      <c r="M503" s="18">
        <f t="shared" si="59"/>
        <v>106165148</v>
      </c>
      <c r="N503" s="18">
        <f>IF(N500="",N499*4,IF(N501="",(N500+N499)*2,IF(N502="",((N501+N500+N499)/3)*4,SUM(N499:N502))))</f>
        <v>108984813</v>
      </c>
      <c r="O503" s="18">
        <f>IF(O500="",O499*4,IF(O501="",(O500+O499)*2,IF(O502="",((O501+O500+O499)/3)*4,SUM(O499:O502))))</f>
        <v>109390050</v>
      </c>
      <c r="P503" s="6"/>
      <c r="Q503" s="9" t="s">
        <v>15</v>
      </c>
    </row>
    <row r="504" spans="1:17" x14ac:dyDescent="0.25">
      <c r="B504" s="21">
        <f>B503/B$465</f>
        <v>0.87317083372170978</v>
      </c>
      <c r="C504" s="22">
        <f>C503/C$465</f>
        <v>0.84862568443213893</v>
      </c>
      <c r="D504" s="22">
        <f t="shared" ref="D504:O504" si="60">D503/D$465</f>
        <v>0.86671367775362307</v>
      </c>
      <c r="E504" s="22">
        <f t="shared" si="60"/>
        <v>0.83410439411234549</v>
      </c>
      <c r="F504" s="22">
        <f t="shared" si="60"/>
        <v>0.84664984178565916</v>
      </c>
      <c r="G504" s="22">
        <f t="shared" si="60"/>
        <v>0.87393071618400986</v>
      </c>
      <c r="H504" s="22">
        <f t="shared" si="60"/>
        <v>0.84480757067759171</v>
      </c>
      <c r="I504" s="22">
        <f t="shared" si="60"/>
        <v>0.84422005588886417</v>
      </c>
      <c r="J504" s="22">
        <f t="shared" si="60"/>
        <v>0.85170695894936255</v>
      </c>
      <c r="K504" s="22">
        <f t="shared" si="60"/>
        <v>0.86713602270219681</v>
      </c>
      <c r="L504" s="22">
        <f t="shared" si="60"/>
        <v>0.85915723992935433</v>
      </c>
      <c r="M504" s="22">
        <f t="shared" si="60"/>
        <v>0.84074393455749885</v>
      </c>
      <c r="N504" s="23">
        <f t="shared" si="60"/>
        <v>0.82313298978879812</v>
      </c>
      <c r="O504" s="23">
        <f t="shared" si="60"/>
        <v>0.81625301608299017</v>
      </c>
      <c r="P504" s="6"/>
      <c r="Q504" s="11" t="s">
        <v>2305</v>
      </c>
    </row>
    <row r="505" spans="1:17" s="87" customFormat="1" x14ac:dyDescent="0.25">
      <c r="A505" s="86"/>
      <c r="B505" s="19"/>
      <c r="C505" s="10">
        <f t="shared" ref="C505:M505" si="61">C503/B503-1</f>
        <v>-2.8865241613613812E-2</v>
      </c>
      <c r="D505" s="10">
        <f t="shared" si="61"/>
        <v>5.8512628641930409E-2</v>
      </c>
      <c r="E505" s="10">
        <f t="shared" si="61"/>
        <v>0.32794642327817325</v>
      </c>
      <c r="F505" s="10">
        <f t="shared" si="61"/>
        <v>9.7618386377874122E-2</v>
      </c>
      <c r="G505" s="10">
        <f t="shared" si="61"/>
        <v>9.1380065281911893E-2</v>
      </c>
      <c r="H505" s="10">
        <f t="shared" si="61"/>
        <v>4.0280174455585183E-2</v>
      </c>
      <c r="I505" s="10">
        <f t="shared" si="61"/>
        <v>3.0422794736598702E-2</v>
      </c>
      <c r="J505" s="10">
        <f t="shared" si="61"/>
        <v>8.2950647917853892E-2</v>
      </c>
      <c r="K505" s="10">
        <f t="shared" si="61"/>
        <v>3.4481401886047758E-2</v>
      </c>
      <c r="L505" s="10">
        <f t="shared" si="61"/>
        <v>-2.7717161954232794E-2</v>
      </c>
      <c r="M505" s="10">
        <f t="shared" si="61"/>
        <v>-7.7730965415267805E-2</v>
      </c>
      <c r="N505" s="10">
        <f>N503/M503-1</f>
        <v>2.6559233921098047E-2</v>
      </c>
      <c r="O505" s="10">
        <f>O503/N503-1</f>
        <v>3.7182887123914377E-3</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2">IFERROR(B461-B499,"")</f>
        <v>1611940</v>
      </c>
      <c r="C507" s="16">
        <f t="shared" si="62"/>
        <v>2136793</v>
      </c>
      <c r="D507" s="16">
        <f t="shared" si="62"/>
        <v>2239405</v>
      </c>
      <c r="E507" s="16">
        <f t="shared" si="62"/>
        <v>3354651</v>
      </c>
      <c r="F507" s="16">
        <f t="shared" si="62"/>
        <v>4345442</v>
      </c>
      <c r="G507" s="16">
        <f t="shared" si="62"/>
        <v>2664812</v>
      </c>
      <c r="H507" s="16">
        <f t="shared" si="62"/>
        <v>4157623</v>
      </c>
      <c r="I507" s="16">
        <f t="shared" si="62"/>
        <v>3945397</v>
      </c>
      <c r="J507" s="16">
        <f t="shared" si="62"/>
        <v>4848146</v>
      </c>
      <c r="K507" s="16">
        <f t="shared" si="62"/>
        <v>4329527</v>
      </c>
      <c r="L507" s="16">
        <f t="shared" si="62"/>
        <v>3359737</v>
      </c>
      <c r="M507" s="16">
        <f t="shared" si="62"/>
        <v>4381553</v>
      </c>
      <c r="N507" s="16">
        <f t="shared" si="62"/>
        <v>5040387</v>
      </c>
      <c r="O507" s="16">
        <f t="shared" si="62"/>
        <v>5507390</v>
      </c>
      <c r="P507" s="6"/>
      <c r="Q507" s="9" t="s">
        <v>12</v>
      </c>
    </row>
    <row r="508" spans="1:17" x14ac:dyDescent="0.25">
      <c r="B508" s="7">
        <f t="shared" si="62"/>
        <v>2240376</v>
      </c>
      <c r="C508" s="7">
        <f t="shared" si="62"/>
        <v>2777803</v>
      </c>
      <c r="D508" s="7">
        <f t="shared" si="62"/>
        <v>2668483</v>
      </c>
      <c r="E508" s="7">
        <f t="shared" si="62"/>
        <v>4326093</v>
      </c>
      <c r="F508" s="7">
        <f t="shared" si="62"/>
        <v>4513115</v>
      </c>
      <c r="G508" s="7">
        <f t="shared" si="62"/>
        <v>3496397</v>
      </c>
      <c r="H508" s="7">
        <f t="shared" si="62"/>
        <v>4885103</v>
      </c>
      <c r="I508" s="7">
        <f t="shared" si="62"/>
        <v>5192137</v>
      </c>
      <c r="J508" s="7">
        <f t="shared" si="62"/>
        <v>5428211</v>
      </c>
      <c r="K508" s="7">
        <f t="shared" si="62"/>
        <v>4668970</v>
      </c>
      <c r="L508" s="7">
        <f t="shared" si="62"/>
        <v>4708555</v>
      </c>
      <c r="M508" s="7">
        <f t="shared" si="62"/>
        <v>5364218</v>
      </c>
      <c r="N508" s="7">
        <f t="shared" si="62"/>
        <v>6027038</v>
      </c>
      <c r="O508" s="7">
        <f t="shared" si="62"/>
        <v>6805025</v>
      </c>
      <c r="P508" s="6"/>
      <c r="Q508" s="9" t="s">
        <v>13</v>
      </c>
    </row>
    <row r="509" spans="1:17" x14ac:dyDescent="0.25">
      <c r="B509" s="7">
        <f t="shared" si="62"/>
        <v>2767599</v>
      </c>
      <c r="C509" s="7">
        <f t="shared" si="62"/>
        <v>2749497</v>
      </c>
      <c r="D509" s="7">
        <f t="shared" si="62"/>
        <v>2183496</v>
      </c>
      <c r="E509" s="7">
        <f t="shared" si="62"/>
        <v>4344494</v>
      </c>
      <c r="F509" s="7">
        <f t="shared" si="62"/>
        <v>4443442</v>
      </c>
      <c r="G509" s="7">
        <f t="shared" si="62"/>
        <v>4084978</v>
      </c>
      <c r="H509" s="7">
        <f t="shared" si="62"/>
        <v>5246296</v>
      </c>
      <c r="I509" s="7">
        <f t="shared" si="62"/>
        <v>5633752</v>
      </c>
      <c r="J509" s="7">
        <f t="shared" si="62"/>
        <v>4937477</v>
      </c>
      <c r="K509" s="7">
        <f t="shared" si="62"/>
        <v>4657940</v>
      </c>
      <c r="L509" s="7">
        <f t="shared" si="62"/>
        <v>5378420</v>
      </c>
      <c r="M509" s="7">
        <f t="shared" si="62"/>
        <v>5076521</v>
      </c>
      <c r="N509" s="7">
        <f t="shared" si="62"/>
        <v>6327254</v>
      </c>
      <c r="O509" s="7" t="str">
        <f t="shared" si="62"/>
        <v/>
      </c>
      <c r="P509" s="6"/>
      <c r="Q509" s="9" t="s">
        <v>14</v>
      </c>
    </row>
    <row r="510" spans="1:17" x14ac:dyDescent="0.25">
      <c r="B510" s="18">
        <f t="shared" si="62"/>
        <v>2137401</v>
      </c>
      <c r="C510" s="18">
        <f t="shared" si="62"/>
        <v>2779901.2299999986</v>
      </c>
      <c r="D510" s="18">
        <f t="shared" si="62"/>
        <v>2439574.5500000007</v>
      </c>
      <c r="E510" s="18">
        <f t="shared" si="62"/>
        <v>4343744.1000000015</v>
      </c>
      <c r="F510" s="18">
        <f t="shared" si="62"/>
        <v>3060098.2699999996</v>
      </c>
      <c r="G510" s="18">
        <f t="shared" si="62"/>
        <v>3976015.9600000009</v>
      </c>
      <c r="H510" s="18">
        <f t="shared" si="62"/>
        <v>4551704.5500000007</v>
      </c>
      <c r="I510" s="18">
        <f t="shared" si="62"/>
        <v>4729685.5100000016</v>
      </c>
      <c r="J510" s="18">
        <f t="shared" si="62"/>
        <v>4713060</v>
      </c>
      <c r="K510" s="18">
        <f t="shared" si="62"/>
        <v>4484167</v>
      </c>
      <c r="L510" s="18">
        <f t="shared" si="62"/>
        <v>5423910</v>
      </c>
      <c r="M510" s="18">
        <f t="shared" si="62"/>
        <v>5287807</v>
      </c>
      <c r="N510" s="18">
        <f t="shared" si="62"/>
        <v>6022944</v>
      </c>
      <c r="O510" s="18" t="str">
        <f t="shared" si="62"/>
        <v/>
      </c>
      <c r="P510" s="6"/>
      <c r="Q510" s="9" t="s">
        <v>19</v>
      </c>
    </row>
    <row r="511" spans="1:17" x14ac:dyDescent="0.25">
      <c r="B511" s="16">
        <f t="shared" si="62"/>
        <v>8757316</v>
      </c>
      <c r="C511" s="16">
        <f t="shared" si="62"/>
        <v>10443994.229999997</v>
      </c>
      <c r="D511" s="16">
        <f t="shared" si="62"/>
        <v>9530958.5500000119</v>
      </c>
      <c r="E511" s="16">
        <f t="shared" si="62"/>
        <v>16368982.099999994</v>
      </c>
      <c r="F511" s="16">
        <f t="shared" si="62"/>
        <v>16362097.269999996</v>
      </c>
      <c r="G511" s="16">
        <f t="shared" si="62"/>
        <v>14222202.960000008</v>
      </c>
      <c r="H511" s="16">
        <f t="shared" si="62"/>
        <v>18840726.549999997</v>
      </c>
      <c r="I511" s="16">
        <f t="shared" si="62"/>
        <v>19500971.510000005</v>
      </c>
      <c r="J511" s="16">
        <f t="shared" si="62"/>
        <v>19926894</v>
      </c>
      <c r="K511" s="16">
        <f t="shared" si="62"/>
        <v>18140604</v>
      </c>
      <c r="L511" s="16">
        <f t="shared" si="62"/>
        <v>18870622</v>
      </c>
      <c r="M511" s="16">
        <f t="shared" si="62"/>
        <v>20110099</v>
      </c>
      <c r="N511" s="16">
        <f t="shared" si="62"/>
        <v>23417623</v>
      </c>
      <c r="O511" s="16">
        <f t="shared" si="62"/>
        <v>24624830</v>
      </c>
      <c r="P511" s="6"/>
      <c r="Q511" s="9" t="s">
        <v>15</v>
      </c>
    </row>
    <row r="512" spans="1:17" x14ac:dyDescent="0.25">
      <c r="B512" s="10">
        <f t="shared" ref="B512:O512" si="63">B511/B$465</f>
        <v>0.12682916627829019</v>
      </c>
      <c r="C512" s="10">
        <f t="shared" si="63"/>
        <v>0.1513743155678611</v>
      </c>
      <c r="D512" s="10">
        <f t="shared" si="63"/>
        <v>0.13328632224637688</v>
      </c>
      <c r="E512" s="10">
        <f t="shared" si="63"/>
        <v>0.16589560588765451</v>
      </c>
      <c r="F512" s="10">
        <f t="shared" si="63"/>
        <v>0.15335015821434089</v>
      </c>
      <c r="G512" s="10">
        <f t="shared" si="63"/>
        <v>0.1260692838159902</v>
      </c>
      <c r="H512" s="10">
        <f t="shared" si="63"/>
        <v>0.15519242932240826</v>
      </c>
      <c r="I512" s="10">
        <f t="shared" si="63"/>
        <v>0.15577994411113583</v>
      </c>
      <c r="J512" s="10">
        <f t="shared" si="63"/>
        <v>0.14829304105063743</v>
      </c>
      <c r="K512" s="10">
        <f t="shared" si="63"/>
        <v>0.13286397729780322</v>
      </c>
      <c r="L512" s="10">
        <f t="shared" si="63"/>
        <v>0.14084276007064567</v>
      </c>
      <c r="M512" s="10">
        <f t="shared" si="63"/>
        <v>0.15925606544250118</v>
      </c>
      <c r="N512" s="10">
        <f t="shared" si="63"/>
        <v>0.17686701021120185</v>
      </c>
      <c r="O512" s="10">
        <f t="shared" si="63"/>
        <v>0.1837469839170098</v>
      </c>
      <c r="P512" s="6"/>
      <c r="Q512" s="24" t="s">
        <v>23</v>
      </c>
    </row>
    <row r="513" spans="1:17" s="87" customFormat="1" x14ac:dyDescent="0.25">
      <c r="A513" s="86"/>
      <c r="B513" s="19"/>
      <c r="C513" s="10">
        <f t="shared" ref="C513:M513" si="64">C511/B511-1</f>
        <v>0.19260218884416136</v>
      </c>
      <c r="D513" s="10">
        <f t="shared" si="64"/>
        <v>-8.7422078171713546E-2</v>
      </c>
      <c r="E513" s="10">
        <f t="shared" si="64"/>
        <v>0.71745391758103638</v>
      </c>
      <c r="F513" s="10">
        <f t="shared" si="64"/>
        <v>-4.2060220714634777E-4</v>
      </c>
      <c r="G513" s="10">
        <f t="shared" si="64"/>
        <v>-0.1307836198922675</v>
      </c>
      <c r="H513" s="10">
        <f t="shared" si="64"/>
        <v>0.32474037974212577</v>
      </c>
      <c r="I513" s="10">
        <f t="shared" si="64"/>
        <v>3.5043497831563686E-2</v>
      </c>
      <c r="J513" s="10">
        <f t="shared" si="64"/>
        <v>2.1841090828812471E-2</v>
      </c>
      <c r="K513" s="10">
        <f t="shared" si="64"/>
        <v>-8.9642169020420326E-2</v>
      </c>
      <c r="L513" s="10">
        <f t="shared" si="64"/>
        <v>4.0242210237321663E-2</v>
      </c>
      <c r="M513" s="10">
        <f t="shared" si="64"/>
        <v>6.5682890579865427E-2</v>
      </c>
      <c r="N513" s="10">
        <f>N511/M511-1</f>
        <v>0.16447079648886853</v>
      </c>
      <c r="O513" s="10">
        <f>O511/N511-1</f>
        <v>5.1551218498991025E-2</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5">IFERROR(VLOOKUP($B$515,$130:$216,MATCH($Q516&amp;"/"&amp;B$348,$128:$128,0),FALSE),"")</f>
        <v>0</v>
      </c>
      <c r="C516" s="16">
        <f t="shared" si="65"/>
        <v>0</v>
      </c>
      <c r="D516" s="16">
        <f t="shared" si="65"/>
        <v>865918</v>
      </c>
      <c r="E516" s="16">
        <f t="shared" si="65"/>
        <v>1150590</v>
      </c>
      <c r="F516" s="16">
        <f t="shared" si="65"/>
        <v>1058250</v>
      </c>
      <c r="G516" s="16">
        <f t="shared" si="65"/>
        <v>1079282</v>
      </c>
      <c r="H516" s="16">
        <f t="shared" si="65"/>
        <v>1360443</v>
      </c>
      <c r="I516" s="16">
        <f t="shared" si="65"/>
        <v>1526565</v>
      </c>
      <c r="J516" s="16">
        <f t="shared" si="65"/>
        <v>1664437</v>
      </c>
      <c r="K516" s="16">
        <f t="shared" si="65"/>
        <v>1534942</v>
      </c>
      <c r="L516" s="16">
        <f t="shared" si="65"/>
        <v>1541636</v>
      </c>
      <c r="M516" s="16">
        <f t="shared" si="65"/>
        <v>1644969</v>
      </c>
      <c r="N516" s="16">
        <f t="shared" si="65"/>
        <v>1774911</v>
      </c>
      <c r="O516" s="16">
        <f t="shared" si="65"/>
        <v>1865094</v>
      </c>
      <c r="P516" s="6"/>
      <c r="Q516" s="9" t="s">
        <v>12</v>
      </c>
    </row>
    <row r="517" spans="1:17" x14ac:dyDescent="0.25">
      <c r="B517" s="7">
        <f t="shared" si="65"/>
        <v>0</v>
      </c>
      <c r="C517" s="7">
        <f t="shared" si="65"/>
        <v>876368</v>
      </c>
      <c r="D517" s="7">
        <f t="shared" si="65"/>
        <v>921871</v>
      </c>
      <c r="E517" s="7">
        <f t="shared" si="65"/>
        <v>1253556</v>
      </c>
      <c r="F517" s="7">
        <f t="shared" si="65"/>
        <v>1230781</v>
      </c>
      <c r="G517" s="7">
        <f t="shared" si="65"/>
        <v>1334790</v>
      </c>
      <c r="H517" s="7">
        <f t="shared" si="65"/>
        <v>1432744</v>
      </c>
      <c r="I517" s="7">
        <f t="shared" si="65"/>
        <v>1567311</v>
      </c>
      <c r="J517" s="7">
        <f t="shared" si="65"/>
        <v>1725161</v>
      </c>
      <c r="K517" s="7">
        <f t="shared" si="65"/>
        <v>1558421</v>
      </c>
      <c r="L517" s="7">
        <f t="shared" si="65"/>
        <v>1704189</v>
      </c>
      <c r="M517" s="7">
        <f t="shared" si="65"/>
        <v>1896252</v>
      </c>
      <c r="N517" s="7">
        <f t="shared" si="65"/>
        <v>1798008</v>
      </c>
      <c r="O517" s="7">
        <f t="shared" si="65"/>
        <v>2182756</v>
      </c>
      <c r="P517" s="6"/>
      <c r="Q517" s="9" t="s">
        <v>13</v>
      </c>
    </row>
    <row r="518" spans="1:17" x14ac:dyDescent="0.25">
      <c r="B518" s="7">
        <f t="shared" si="65"/>
        <v>0</v>
      </c>
      <c r="C518" s="7">
        <f t="shared" si="65"/>
        <v>918885</v>
      </c>
      <c r="D518" s="7">
        <f t="shared" si="65"/>
        <v>886626</v>
      </c>
      <c r="E518" s="7">
        <f t="shared" si="65"/>
        <v>1219254</v>
      </c>
      <c r="F518" s="7">
        <f t="shared" si="65"/>
        <v>1260953</v>
      </c>
      <c r="G518" s="7">
        <f t="shared" si="65"/>
        <v>1259661</v>
      </c>
      <c r="H518" s="7">
        <f t="shared" si="65"/>
        <v>1588474</v>
      </c>
      <c r="I518" s="7">
        <f t="shared" si="65"/>
        <v>1650156</v>
      </c>
      <c r="J518" s="7">
        <f t="shared" si="65"/>
        <v>1603962</v>
      </c>
      <c r="K518" s="7">
        <f t="shared" si="65"/>
        <v>1614283</v>
      </c>
      <c r="L518" s="7">
        <f t="shared" si="65"/>
        <v>1709843</v>
      </c>
      <c r="M518" s="7">
        <f t="shared" si="65"/>
        <v>1938157</v>
      </c>
      <c r="N518" s="7">
        <f t="shared" si="65"/>
        <v>2098133</v>
      </c>
      <c r="O518" s="7" t="str">
        <f t="shared" si="65"/>
        <v/>
      </c>
      <c r="P518" s="6"/>
      <c r="Q518" s="9" t="s">
        <v>14</v>
      </c>
    </row>
    <row r="519" spans="1:17" x14ac:dyDescent="0.25">
      <c r="B519" s="18">
        <f t="shared" si="65"/>
        <v>0</v>
      </c>
      <c r="C519" s="18">
        <f t="shared" si="65"/>
        <v>1013133.81</v>
      </c>
      <c r="D519" s="18">
        <f t="shared" si="65"/>
        <v>1213529.8700000001</v>
      </c>
      <c r="E519" s="18">
        <f t="shared" si="65"/>
        <v>1320258.81</v>
      </c>
      <c r="F519" s="18">
        <f t="shared" si="65"/>
        <v>1276890.1599999999</v>
      </c>
      <c r="G519" s="18">
        <f t="shared" si="65"/>
        <v>1386548.05</v>
      </c>
      <c r="H519" s="18">
        <f t="shared" si="65"/>
        <v>1614100.42</v>
      </c>
      <c r="I519" s="18">
        <f t="shared" si="65"/>
        <v>1584351.53</v>
      </c>
      <c r="J519" s="18">
        <f t="shared" si="65"/>
        <v>1633825</v>
      </c>
      <c r="K519" s="18">
        <f t="shared" si="65"/>
        <v>1780899</v>
      </c>
      <c r="L519" s="18">
        <f t="shared" si="65"/>
        <v>1932710</v>
      </c>
      <c r="M519" s="18">
        <f t="shared" si="65"/>
        <v>1726573</v>
      </c>
      <c r="N519" s="18">
        <f t="shared" si="65"/>
        <v>1903453</v>
      </c>
      <c r="O519" s="18" t="str">
        <f t="shared" si="65"/>
        <v/>
      </c>
      <c r="P519" s="6"/>
      <c r="Q519" s="9" t="s">
        <v>19</v>
      </c>
    </row>
    <row r="520" spans="1:17" x14ac:dyDescent="0.25">
      <c r="B520" s="18">
        <f>SUM(B516:B519)</f>
        <v>0</v>
      </c>
      <c r="C520" s="18">
        <f t="shared" ref="C520:M520" si="66">SUM(C516:C519)</f>
        <v>2808386.81</v>
      </c>
      <c r="D520" s="18">
        <f t="shared" si="66"/>
        <v>3887944.87</v>
      </c>
      <c r="E520" s="18">
        <f t="shared" si="66"/>
        <v>4943658.8100000005</v>
      </c>
      <c r="F520" s="18">
        <f t="shared" si="66"/>
        <v>4826874.16</v>
      </c>
      <c r="G520" s="18">
        <f t="shared" si="66"/>
        <v>5060281.05</v>
      </c>
      <c r="H520" s="18">
        <f t="shared" si="66"/>
        <v>5995761.4199999999</v>
      </c>
      <c r="I520" s="18">
        <f t="shared" si="66"/>
        <v>6328383.5300000003</v>
      </c>
      <c r="J520" s="18">
        <f t="shared" si="66"/>
        <v>6627385</v>
      </c>
      <c r="K520" s="18">
        <f t="shared" si="66"/>
        <v>6488545</v>
      </c>
      <c r="L520" s="18">
        <f t="shared" si="66"/>
        <v>6888378</v>
      </c>
      <c r="M520" s="18">
        <f t="shared" si="66"/>
        <v>7205951</v>
      </c>
      <c r="N520" s="18">
        <f>IF(N517="",N516*4,IF(N518="",(N517+N516)*2,IF(N519="",((N518+N517+N516)/3)*4,SUM(N516:N519))))</f>
        <v>7574505</v>
      </c>
      <c r="O520" s="18">
        <f>IF(O517="",O516*4,IF(O518="",(O517+O516)*2,IF(O519="",((O518+O517+O516)/3)*4,SUM(O516:O519))))</f>
        <v>8095700</v>
      </c>
      <c r="P520" s="6"/>
      <c r="Q520" s="9" t="s">
        <v>15</v>
      </c>
    </row>
    <row r="521" spans="1:17" x14ac:dyDescent="0.25">
      <c r="B521" s="10">
        <f t="shared" ref="B521:M521" si="67">+B520/(B$465+B$472)</f>
        <v>0</v>
      </c>
      <c r="C521" s="10">
        <f t="shared" si="67"/>
        <v>4.0502424161152344E-2</v>
      </c>
      <c r="D521" s="10">
        <f t="shared" si="67"/>
        <v>5.4001537028597224E-2</v>
      </c>
      <c r="E521" s="10">
        <f t="shared" si="67"/>
        <v>4.9798359798134337E-2</v>
      </c>
      <c r="F521" s="10">
        <f t="shared" si="67"/>
        <v>4.503922489090946E-2</v>
      </c>
      <c r="G521" s="10">
        <f t="shared" si="67"/>
        <v>4.4308786641714663E-2</v>
      </c>
      <c r="H521" s="10">
        <f t="shared" si="67"/>
        <v>4.9029818910122036E-2</v>
      </c>
      <c r="I521" s="10">
        <f t="shared" si="67"/>
        <v>5.0285319737333668E-2</v>
      </c>
      <c r="J521" s="10">
        <f t="shared" si="67"/>
        <v>4.891401691401142E-2</v>
      </c>
      <c r="K521" s="10">
        <f t="shared" si="67"/>
        <v>4.7143479518205626E-2</v>
      </c>
      <c r="L521" s="10">
        <f t="shared" si="67"/>
        <v>5.1040679990526874E-2</v>
      </c>
      <c r="M521" s="10">
        <f t="shared" si="67"/>
        <v>5.6241493279712437E-2</v>
      </c>
      <c r="N521" s="10">
        <f>+N520/(N$465+N$472)</f>
        <v>5.6502771737180803E-2</v>
      </c>
      <c r="O521" s="10">
        <f>+O520/(O$465+O$472)</f>
        <v>6.0079202105569093E-2</v>
      </c>
      <c r="P521" s="6"/>
      <c r="Q521" s="11" t="s">
        <v>2305</v>
      </c>
    </row>
    <row r="522" spans="1:17" s="87" customFormat="1" x14ac:dyDescent="0.25">
      <c r="A522" s="86"/>
      <c r="B522" s="19"/>
      <c r="C522" s="10" t="e">
        <f t="shared" ref="C522:M522" si="68">C520/B520-1</f>
        <v>#DIV/0!</v>
      </c>
      <c r="D522" s="10">
        <f t="shared" si="68"/>
        <v>0.38440504568528433</v>
      </c>
      <c r="E522" s="10">
        <f t="shared" si="68"/>
        <v>0.27153521340954612</v>
      </c>
      <c r="F522" s="10">
        <f t="shared" si="68"/>
        <v>-2.3623120949157972E-2</v>
      </c>
      <c r="G522" s="10">
        <f t="shared" si="68"/>
        <v>4.8355702316465576E-2</v>
      </c>
      <c r="H522" s="10">
        <f t="shared" si="68"/>
        <v>0.18486727530677372</v>
      </c>
      <c r="I522" s="10">
        <f t="shared" si="68"/>
        <v>5.5476208391227244E-2</v>
      </c>
      <c r="J522" s="10">
        <f t="shared" si="68"/>
        <v>4.7247684749599728E-2</v>
      </c>
      <c r="K522" s="10">
        <f t="shared" si="68"/>
        <v>-2.0949439333915243E-2</v>
      </c>
      <c r="L522" s="10">
        <f t="shared" si="68"/>
        <v>6.1621365036383269E-2</v>
      </c>
      <c r="M522" s="10">
        <f t="shared" si="68"/>
        <v>4.6102725489222562E-2</v>
      </c>
      <c r="N522" s="10">
        <f>N520/M520-1</f>
        <v>5.1145782145895824E-2</v>
      </c>
      <c r="O522" s="10">
        <f>O520/N520-1</f>
        <v>6.8809116899388068E-2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9">IFERROR(VLOOKUP($B$523,$130:$216,MATCH($Q524&amp;"/"&amp;B$348,$128:$128,0),FALSE),"")</f>
        <v>0</v>
      </c>
      <c r="C524" s="16">
        <f t="shared" si="69"/>
        <v>0</v>
      </c>
      <c r="D524" s="16">
        <f t="shared" si="69"/>
        <v>460463</v>
      </c>
      <c r="E524" s="16">
        <f t="shared" si="69"/>
        <v>934473</v>
      </c>
      <c r="F524" s="16">
        <f t="shared" si="69"/>
        <v>1314412</v>
      </c>
      <c r="G524" s="16">
        <f t="shared" si="69"/>
        <v>1162657</v>
      </c>
      <c r="H524" s="16">
        <f t="shared" si="69"/>
        <v>1354457</v>
      </c>
      <c r="I524" s="16">
        <f t="shared" si="69"/>
        <v>1478647</v>
      </c>
      <c r="J524" s="16">
        <f t="shared" si="69"/>
        <v>1729821</v>
      </c>
      <c r="K524" s="16">
        <f t="shared" si="69"/>
        <v>1913538</v>
      </c>
      <c r="L524" s="16">
        <f t="shared" si="69"/>
        <v>1793283</v>
      </c>
      <c r="M524" s="16">
        <f t="shared" si="69"/>
        <v>1717074</v>
      </c>
      <c r="N524" s="16">
        <f t="shared" si="69"/>
        <v>1736568</v>
      </c>
      <c r="O524" s="16">
        <f t="shared" si="69"/>
        <v>1771550</v>
      </c>
      <c r="P524" s="6"/>
      <c r="Q524" s="9" t="s">
        <v>12</v>
      </c>
    </row>
    <row r="525" spans="1:17" x14ac:dyDescent="0.25">
      <c r="B525" s="7">
        <f t="shared" si="69"/>
        <v>0</v>
      </c>
      <c r="C525" s="7">
        <f t="shared" si="69"/>
        <v>631636</v>
      </c>
      <c r="D525" s="7">
        <f t="shared" si="69"/>
        <v>570425</v>
      </c>
      <c r="E525" s="7">
        <f t="shared" si="69"/>
        <v>915910</v>
      </c>
      <c r="F525" s="7">
        <f t="shared" si="69"/>
        <v>1208947</v>
      </c>
      <c r="G525" s="7">
        <f t="shared" si="69"/>
        <v>1440101</v>
      </c>
      <c r="H525" s="7">
        <f t="shared" si="69"/>
        <v>1415248</v>
      </c>
      <c r="I525" s="7">
        <f t="shared" si="69"/>
        <v>1603670</v>
      </c>
      <c r="J525" s="7">
        <f t="shared" si="69"/>
        <v>1640992</v>
      </c>
      <c r="K525" s="7">
        <f t="shared" si="69"/>
        <v>1484033</v>
      </c>
      <c r="L525" s="7">
        <f t="shared" si="69"/>
        <v>3289338</v>
      </c>
      <c r="M525" s="7">
        <f t="shared" si="69"/>
        <v>3756237</v>
      </c>
      <c r="N525" s="7">
        <f t="shared" si="69"/>
        <v>1873162</v>
      </c>
      <c r="O525" s="7">
        <f t="shared" si="69"/>
        <v>2098169</v>
      </c>
      <c r="P525" s="6"/>
      <c r="Q525" s="9" t="s">
        <v>13</v>
      </c>
    </row>
    <row r="526" spans="1:17" x14ac:dyDescent="0.25">
      <c r="B526" s="7">
        <f t="shared" si="69"/>
        <v>0</v>
      </c>
      <c r="C526" s="7">
        <f t="shared" si="69"/>
        <v>684455</v>
      </c>
      <c r="D526" s="7">
        <f t="shared" si="69"/>
        <v>559993</v>
      </c>
      <c r="E526" s="7">
        <f t="shared" si="69"/>
        <v>964649</v>
      </c>
      <c r="F526" s="7">
        <f t="shared" si="69"/>
        <v>1240958</v>
      </c>
      <c r="G526" s="7">
        <f t="shared" si="69"/>
        <v>1331004</v>
      </c>
      <c r="H526" s="7">
        <f t="shared" si="69"/>
        <v>1495734</v>
      </c>
      <c r="I526" s="7">
        <f t="shared" si="69"/>
        <v>1631797</v>
      </c>
      <c r="J526" s="7">
        <f t="shared" si="69"/>
        <v>1461860</v>
      </c>
      <c r="K526" s="7">
        <f t="shared" si="69"/>
        <v>1725127</v>
      </c>
      <c r="L526" s="7">
        <f t="shared" si="69"/>
        <v>1834932</v>
      </c>
      <c r="M526" s="7">
        <f t="shared" si="69"/>
        <v>1579848</v>
      </c>
      <c r="N526" s="7">
        <f t="shared" si="69"/>
        <v>2231057</v>
      </c>
      <c r="O526" s="7" t="str">
        <f t="shared" si="69"/>
        <v/>
      </c>
      <c r="P526" s="6"/>
      <c r="Q526" s="9" t="s">
        <v>14</v>
      </c>
    </row>
    <row r="527" spans="1:17" x14ac:dyDescent="0.25">
      <c r="B527" s="18">
        <f t="shared" si="69"/>
        <v>0</v>
      </c>
      <c r="C527" s="18">
        <f t="shared" si="69"/>
        <v>759425.49</v>
      </c>
      <c r="D527" s="18">
        <f t="shared" si="69"/>
        <v>571615.65</v>
      </c>
      <c r="E527" s="18">
        <f t="shared" si="69"/>
        <v>1123505.21</v>
      </c>
      <c r="F527" s="18">
        <f t="shared" si="69"/>
        <v>901719.94</v>
      </c>
      <c r="G527" s="18">
        <f t="shared" si="69"/>
        <v>1477434.6</v>
      </c>
      <c r="H527" s="18">
        <f t="shared" si="69"/>
        <v>1589949.03</v>
      </c>
      <c r="I527" s="18">
        <f t="shared" si="69"/>
        <v>1880605.26</v>
      </c>
      <c r="J527" s="18">
        <f t="shared" si="69"/>
        <v>1661574</v>
      </c>
      <c r="K527" s="18">
        <f t="shared" si="69"/>
        <v>1817887</v>
      </c>
      <c r="L527" s="18">
        <f t="shared" si="69"/>
        <v>1908614</v>
      </c>
      <c r="M527" s="18">
        <f t="shared" si="69"/>
        <v>2006413</v>
      </c>
      <c r="N527" s="18">
        <f t="shared" si="69"/>
        <v>2180959</v>
      </c>
      <c r="O527" s="18" t="str">
        <f t="shared" si="69"/>
        <v/>
      </c>
      <c r="P527" s="6"/>
      <c r="Q527" s="9" t="s">
        <v>19</v>
      </c>
    </row>
    <row r="528" spans="1:17" x14ac:dyDescent="0.25">
      <c r="B528" s="18">
        <f>SUM(B524:B527)</f>
        <v>0</v>
      </c>
      <c r="C528" s="18">
        <f t="shared" ref="C528:M528" si="70">SUM(C524:C527)</f>
        <v>2075516.49</v>
      </c>
      <c r="D528" s="18">
        <f t="shared" si="70"/>
        <v>2162496.65</v>
      </c>
      <c r="E528" s="18">
        <f t="shared" si="70"/>
        <v>3938537.21</v>
      </c>
      <c r="F528" s="18">
        <f t="shared" si="70"/>
        <v>4666036.9399999995</v>
      </c>
      <c r="G528" s="18">
        <f t="shared" si="70"/>
        <v>5411196.5999999996</v>
      </c>
      <c r="H528" s="18">
        <f t="shared" si="70"/>
        <v>5855388.0300000003</v>
      </c>
      <c r="I528" s="18">
        <f t="shared" si="70"/>
        <v>6594719.2599999998</v>
      </c>
      <c r="J528" s="18">
        <f t="shared" si="70"/>
        <v>6494247</v>
      </c>
      <c r="K528" s="18">
        <f t="shared" si="70"/>
        <v>6940585</v>
      </c>
      <c r="L528" s="18">
        <f t="shared" si="70"/>
        <v>8826167</v>
      </c>
      <c r="M528" s="18">
        <f t="shared" si="70"/>
        <v>9059572</v>
      </c>
      <c r="N528" s="18">
        <f>IF(N525="",N524*4,IF(N526="",(N525+N524)*2,IF(N527="",((N526+N525+N524)/3)*4,SUM(N524:N527))))</f>
        <v>8021746</v>
      </c>
      <c r="O528" s="18">
        <f>IF(O525="",O524*4,IF(O526="",(O525+O524)*2,IF(O527="",((O526+O525+O524)/3)*4,SUM(O524:O527))))</f>
        <v>7739438</v>
      </c>
      <c r="P528" s="6"/>
      <c r="Q528" s="9" t="s">
        <v>15</v>
      </c>
    </row>
    <row r="529" spans="1:17" x14ac:dyDescent="0.25">
      <c r="B529" s="10">
        <f t="shared" ref="B529:O529" si="71">+B528/(B$465+B$472)</f>
        <v>0</v>
      </c>
      <c r="C529" s="10">
        <f t="shared" si="71"/>
        <v>2.9933002438309455E-2</v>
      </c>
      <c r="D529" s="10">
        <f t="shared" si="71"/>
        <v>3.0035956481860415E-2</v>
      </c>
      <c r="E529" s="10">
        <f t="shared" si="71"/>
        <v>3.9673590067579957E-2</v>
      </c>
      <c r="F529" s="10">
        <f t="shared" si="71"/>
        <v>4.3538464050189983E-2</v>
      </c>
      <c r="G529" s="10">
        <f t="shared" si="71"/>
        <v>4.7381470170668051E-2</v>
      </c>
      <c r="H529" s="10">
        <f t="shared" si="71"/>
        <v>4.7881927690077472E-2</v>
      </c>
      <c r="I529" s="10">
        <f t="shared" si="71"/>
        <v>5.2401622783291149E-2</v>
      </c>
      <c r="J529" s="10">
        <f t="shared" si="71"/>
        <v>4.7931379812968154E-2</v>
      </c>
      <c r="K529" s="10">
        <f t="shared" si="71"/>
        <v>5.0427842727740223E-2</v>
      </c>
      <c r="L529" s="10">
        <f t="shared" si="71"/>
        <v>6.5399077313984311E-2</v>
      </c>
      <c r="M529" s="10">
        <f t="shared" si="71"/>
        <v>7.0708759711947941E-2</v>
      </c>
      <c r="N529" s="10">
        <f t="shared" si="71"/>
        <v>5.9839010360629927E-2</v>
      </c>
      <c r="O529" s="10">
        <f t="shared" si="71"/>
        <v>5.7435337251321252E-2</v>
      </c>
      <c r="P529" s="6"/>
      <c r="Q529" s="11" t="s">
        <v>2305</v>
      </c>
    </row>
    <row r="530" spans="1:17" s="87" customFormat="1" x14ac:dyDescent="0.25">
      <c r="A530" s="86"/>
      <c r="B530" s="19"/>
      <c r="C530" s="10" t="e">
        <f t="shared" ref="C530:M530" si="72">C528/B528-1</f>
        <v>#DIV/0!</v>
      </c>
      <c r="D530" s="10">
        <f t="shared" si="72"/>
        <v>4.1907718112131231E-2</v>
      </c>
      <c r="E530" s="10">
        <f t="shared" si="72"/>
        <v>0.82129170465998191</v>
      </c>
      <c r="F530" s="10">
        <f t="shared" si="72"/>
        <v>0.18471317933797038</v>
      </c>
      <c r="G530" s="10">
        <f t="shared" si="72"/>
        <v>0.15969861995991841</v>
      </c>
      <c r="H530" s="10">
        <f t="shared" si="72"/>
        <v>8.2087468416874865E-2</v>
      </c>
      <c r="I530" s="10">
        <f t="shared" si="72"/>
        <v>0.12626511278365271</v>
      </c>
      <c r="J530" s="10">
        <f t="shared" si="72"/>
        <v>-1.5235259612855767E-2</v>
      </c>
      <c r="K530" s="10">
        <f t="shared" si="72"/>
        <v>6.8728214371889473E-2</v>
      </c>
      <c r="L530" s="10">
        <f t="shared" si="72"/>
        <v>0.27167479398350425</v>
      </c>
      <c r="M530" s="10">
        <f t="shared" si="72"/>
        <v>2.6444661652107904E-2</v>
      </c>
      <c r="N530" s="10">
        <f>N528/M528-1</f>
        <v>-0.1145557428099252</v>
      </c>
      <c r="O530" s="10">
        <f>O528/N528-1</f>
        <v>-3.5192837070632699E-2</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3">IFERROR(VLOOKUP($B$531,$130:$216,MATCH($Q532&amp;"/"&amp;B$348,$128:$128,0),FALSE),"")</f>
        <v>1334234</v>
      </c>
      <c r="C532" s="16">
        <f t="shared" si="73"/>
        <v>1359418</v>
      </c>
      <c r="D532" s="16">
        <f t="shared" si="73"/>
        <v>1326381</v>
      </c>
      <c r="E532" s="16">
        <f t="shared" si="73"/>
        <v>2085063</v>
      </c>
      <c r="F532" s="16">
        <f t="shared" si="73"/>
        <v>2372662</v>
      </c>
      <c r="G532" s="16">
        <f t="shared" si="73"/>
        <v>2241939</v>
      </c>
      <c r="H532" s="16">
        <f t="shared" si="73"/>
        <v>2714900</v>
      </c>
      <c r="I532" s="16">
        <f t="shared" si="73"/>
        <v>3005212</v>
      </c>
      <c r="J532" s="16">
        <f t="shared" si="73"/>
        <v>3394258</v>
      </c>
      <c r="K532" s="16">
        <f t="shared" si="73"/>
        <v>3448480</v>
      </c>
      <c r="L532" s="16">
        <f t="shared" si="73"/>
        <v>3334919</v>
      </c>
      <c r="M532" s="16">
        <f t="shared" si="73"/>
        <v>3362043</v>
      </c>
      <c r="N532" s="16">
        <f t="shared" si="73"/>
        <v>3511479</v>
      </c>
      <c r="O532" s="16">
        <f t="shared" si="73"/>
        <v>3636644</v>
      </c>
      <c r="P532" s="6"/>
      <c r="Q532" s="9" t="s">
        <v>12</v>
      </c>
    </row>
    <row r="533" spans="1:17" x14ac:dyDescent="0.25">
      <c r="B533" s="7">
        <f t="shared" si="73"/>
        <v>1296982</v>
      </c>
      <c r="C533" s="7">
        <f t="shared" si="73"/>
        <v>1508004</v>
      </c>
      <c r="D533" s="7">
        <f t="shared" si="73"/>
        <v>1492296</v>
      </c>
      <c r="E533" s="7">
        <f t="shared" si="73"/>
        <v>2169466</v>
      </c>
      <c r="F533" s="7">
        <f t="shared" si="73"/>
        <v>2439728</v>
      </c>
      <c r="G533" s="7">
        <f t="shared" si="73"/>
        <v>2774891</v>
      </c>
      <c r="H533" s="7">
        <f t="shared" si="73"/>
        <v>2847992</v>
      </c>
      <c r="I533" s="7">
        <f t="shared" si="73"/>
        <v>3170981</v>
      </c>
      <c r="J533" s="7">
        <f t="shared" si="73"/>
        <v>3366153</v>
      </c>
      <c r="K533" s="7">
        <f t="shared" si="73"/>
        <v>3042454</v>
      </c>
      <c r="L533" s="7">
        <f t="shared" si="73"/>
        <v>4993527</v>
      </c>
      <c r="M533" s="7">
        <f t="shared" si="73"/>
        <v>5652489</v>
      </c>
      <c r="N533" s="7">
        <f t="shared" si="73"/>
        <v>3671170</v>
      </c>
      <c r="O533" s="7">
        <f t="shared" si="73"/>
        <v>4280925</v>
      </c>
      <c r="P533" s="6"/>
      <c r="Q533" s="9" t="s">
        <v>13</v>
      </c>
    </row>
    <row r="534" spans="1:17" x14ac:dyDescent="0.25">
      <c r="B534" s="7">
        <f t="shared" si="73"/>
        <v>1646760</v>
      </c>
      <c r="C534" s="7">
        <f t="shared" si="73"/>
        <v>1603340</v>
      </c>
      <c r="D534" s="7">
        <f t="shared" si="73"/>
        <v>1446619</v>
      </c>
      <c r="E534" s="7">
        <f t="shared" si="73"/>
        <v>2183903</v>
      </c>
      <c r="F534" s="7">
        <f t="shared" si="73"/>
        <v>2501911</v>
      </c>
      <c r="G534" s="7">
        <f t="shared" si="73"/>
        <v>2590665</v>
      </c>
      <c r="H534" s="7">
        <f t="shared" si="73"/>
        <v>3084208</v>
      </c>
      <c r="I534" s="7">
        <f t="shared" si="73"/>
        <v>3281953</v>
      </c>
      <c r="J534" s="7">
        <f t="shared" si="73"/>
        <v>3065822</v>
      </c>
      <c r="K534" s="7">
        <f t="shared" si="73"/>
        <v>3339410</v>
      </c>
      <c r="L534" s="7">
        <f t="shared" si="73"/>
        <v>3544775</v>
      </c>
      <c r="M534" s="7">
        <f t="shared" si="73"/>
        <v>3518005</v>
      </c>
      <c r="N534" s="7">
        <f t="shared" si="73"/>
        <v>4329190</v>
      </c>
      <c r="O534" s="7" t="str">
        <f t="shared" si="73"/>
        <v/>
      </c>
      <c r="P534" s="6"/>
      <c r="Q534" s="9" t="s">
        <v>14</v>
      </c>
    </row>
    <row r="535" spans="1:17" x14ac:dyDescent="0.25">
      <c r="B535" s="18">
        <f t="shared" si="73"/>
        <v>1643861</v>
      </c>
      <c r="C535" s="18">
        <f t="shared" si="73"/>
        <v>1772559.3</v>
      </c>
      <c r="D535" s="18">
        <f t="shared" si="73"/>
        <v>1785145.52</v>
      </c>
      <c r="E535" s="18">
        <f t="shared" si="73"/>
        <v>2443764.02</v>
      </c>
      <c r="F535" s="18">
        <f t="shared" si="73"/>
        <v>2178610.1</v>
      </c>
      <c r="G535" s="18">
        <f t="shared" si="73"/>
        <v>2863982.65</v>
      </c>
      <c r="H535" s="18">
        <f t="shared" si="73"/>
        <v>3204049.45</v>
      </c>
      <c r="I535" s="18">
        <f t="shared" si="73"/>
        <v>3464956.79</v>
      </c>
      <c r="J535" s="18">
        <f t="shared" si="73"/>
        <v>3295399</v>
      </c>
      <c r="K535" s="18">
        <f t="shared" si="73"/>
        <v>3598786</v>
      </c>
      <c r="L535" s="18">
        <f t="shared" si="73"/>
        <v>3841324</v>
      </c>
      <c r="M535" s="18">
        <f t="shared" si="73"/>
        <v>3732986</v>
      </c>
      <c r="N535" s="18">
        <f t="shared" si="73"/>
        <v>4084412</v>
      </c>
      <c r="O535" s="18" t="str">
        <f t="shared" si="73"/>
        <v/>
      </c>
      <c r="P535" s="6"/>
      <c r="Q535" s="9" t="s">
        <v>19</v>
      </c>
    </row>
    <row r="536" spans="1:17" x14ac:dyDescent="0.25">
      <c r="B536" s="25">
        <f t="shared" ref="B536:M536" si="74">SUM(B532:B535)</f>
        <v>5921837</v>
      </c>
      <c r="C536" s="25">
        <f t="shared" si="74"/>
        <v>6243321.2999999998</v>
      </c>
      <c r="D536" s="25">
        <f t="shared" si="74"/>
        <v>6050441.5199999996</v>
      </c>
      <c r="E536" s="25">
        <f t="shared" si="74"/>
        <v>8882196.0199999996</v>
      </c>
      <c r="F536" s="25">
        <f t="shared" si="74"/>
        <v>9492911.0999999996</v>
      </c>
      <c r="G536" s="25">
        <f t="shared" si="74"/>
        <v>10471477.65</v>
      </c>
      <c r="H536" s="25">
        <f t="shared" si="74"/>
        <v>11851149.449999999</v>
      </c>
      <c r="I536" s="25">
        <f t="shared" si="74"/>
        <v>12923102.789999999</v>
      </c>
      <c r="J536" s="25">
        <f t="shared" si="74"/>
        <v>13121632</v>
      </c>
      <c r="K536" s="25">
        <f t="shared" si="74"/>
        <v>13429130</v>
      </c>
      <c r="L536" s="25">
        <f t="shared" si="74"/>
        <v>15714545</v>
      </c>
      <c r="M536" s="25">
        <f t="shared" si="74"/>
        <v>16265523</v>
      </c>
      <c r="N536" s="25">
        <f>IF(N533="",N532*4,IF(N534="",(N533+N532)*2,IF(N535="",((N534+N533+N532)/3)*4,SUM(N532:N535))))</f>
        <v>15596251</v>
      </c>
      <c r="O536" s="25">
        <f>IF(O533="",O532*4,IF(O534="",(O533+O532)*2,IF(O535="",((O534+O533+O532)/3)*4,SUM(O532:O535))))</f>
        <v>15835138</v>
      </c>
      <c r="P536" s="6"/>
      <c r="Q536" s="9" t="s">
        <v>15</v>
      </c>
    </row>
    <row r="537" spans="1:17" x14ac:dyDescent="0.25">
      <c r="B537" s="21">
        <f t="shared" ref="B537:O537" si="75">+B536/(B$465+B$472)</f>
        <v>8.5302355405178693E-2</v>
      </c>
      <c r="C537" s="10">
        <f t="shared" si="75"/>
        <v>9.0040889868357218E-2</v>
      </c>
      <c r="D537" s="10">
        <f t="shared" si="75"/>
        <v>8.4037493510457639E-2</v>
      </c>
      <c r="E537" s="10">
        <f t="shared" si="75"/>
        <v>8.9471949865714287E-2</v>
      </c>
      <c r="F537" s="10">
        <f t="shared" si="75"/>
        <v>8.8577688941099436E-2</v>
      </c>
      <c r="G537" s="10">
        <f t="shared" si="75"/>
        <v>9.1690256812382728E-2</v>
      </c>
      <c r="H537" s="10">
        <f t="shared" si="75"/>
        <v>9.6911746600199494E-2</v>
      </c>
      <c r="I537" s="10">
        <f t="shared" si="75"/>
        <v>0.10268694252062481</v>
      </c>
      <c r="J537" s="10">
        <f t="shared" si="75"/>
        <v>9.6845396726979574E-2</v>
      </c>
      <c r="K537" s="10">
        <f t="shared" si="75"/>
        <v>9.7571322245945849E-2</v>
      </c>
      <c r="L537" s="10">
        <f t="shared" si="75"/>
        <v>0.11643975730451117</v>
      </c>
      <c r="M537" s="10">
        <f t="shared" si="75"/>
        <v>0.12695025299166038</v>
      </c>
      <c r="N537" s="10">
        <f t="shared" si="75"/>
        <v>0.11634178209781072</v>
      </c>
      <c r="O537" s="10">
        <f t="shared" si="75"/>
        <v>0.11751453935689035</v>
      </c>
      <c r="P537" s="6"/>
      <c r="Q537" s="11" t="s">
        <v>2305</v>
      </c>
    </row>
    <row r="538" spans="1:17" s="87" customFormat="1" x14ac:dyDescent="0.25">
      <c r="A538" s="86"/>
      <c r="B538" s="19"/>
      <c r="C538" s="10">
        <f t="shared" ref="C538:M538" si="76">C536/B536-1</f>
        <v>5.4287934639200675E-2</v>
      </c>
      <c r="D538" s="10">
        <f t="shared" si="76"/>
        <v>-3.0893777643639764E-2</v>
      </c>
      <c r="E538" s="10">
        <f t="shared" si="76"/>
        <v>0.46802443931397586</v>
      </c>
      <c r="F538" s="10">
        <f t="shared" si="76"/>
        <v>6.875721709190552E-2</v>
      </c>
      <c r="G538" s="10">
        <f t="shared" si="76"/>
        <v>0.10308392648910414</v>
      </c>
      <c r="H538" s="10">
        <f t="shared" si="76"/>
        <v>0.13175521603677387</v>
      </c>
      <c r="I538" s="10">
        <f t="shared" si="76"/>
        <v>9.0451423680257381E-2</v>
      </c>
      <c r="J538" s="10">
        <f t="shared" si="76"/>
        <v>1.5362348595851394E-2</v>
      </c>
      <c r="K538" s="10">
        <f t="shared" si="76"/>
        <v>2.3434432546195483E-2</v>
      </c>
      <c r="L538" s="10">
        <f t="shared" si="76"/>
        <v>0.17018339981815656</v>
      </c>
      <c r="M538" s="10">
        <f t="shared" si="76"/>
        <v>3.5061657846281902E-2</v>
      </c>
      <c r="N538" s="10">
        <f>N536/M536-1</f>
        <v>-4.1146663405781658E-2</v>
      </c>
      <c r="O538" s="10">
        <f>O536/N536-1</f>
        <v>1.531695020809809E-2</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7">IFERROR(VLOOKUP($B$539,$130:$216,MATCH($Q540&amp;"/"&amp;B$348,$128:$128,0),FALSE),"")</f>
        <v>0</v>
      </c>
      <c r="C540" s="16">
        <f t="shared" si="77"/>
        <v>11252</v>
      </c>
      <c r="D540" s="16">
        <f t="shared" si="77"/>
        <v>11536</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0</v>
      </c>
      <c r="C541" s="7">
        <f t="shared" si="77"/>
        <v>11888</v>
      </c>
      <c r="D541" s="7">
        <f t="shared" si="77"/>
        <v>11435</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0</v>
      </c>
      <c r="C542" s="7">
        <f t="shared" si="77"/>
        <v>11491</v>
      </c>
      <c r="D542" s="7">
        <f t="shared" si="77"/>
        <v>12176</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f t="shared" si="77"/>
        <v>0</v>
      </c>
      <c r="C543" s="18">
        <f t="shared" si="77"/>
        <v>30206.75</v>
      </c>
      <c r="D543" s="18">
        <f t="shared" si="77"/>
        <v>21236.12</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64837.75</v>
      </c>
      <c r="D544" s="18">
        <f t="shared" si="78"/>
        <v>56383.119999999995</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0</v>
      </c>
      <c r="C545" s="22">
        <f t="shared" si="79"/>
        <v>9.3508701963842199E-4</v>
      </c>
      <c r="D545" s="22">
        <f t="shared" si="79"/>
        <v>7.8313228306342738E-4</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80">IFERROR(B507+B468-B532-B540,"")</f>
        <v>405755</v>
      </c>
      <c r="C547" s="16">
        <f t="shared" si="80"/>
        <v>856695</v>
      </c>
      <c r="D547" s="16">
        <f t="shared" si="80"/>
        <v>1079270</v>
      </c>
      <c r="E547" s="16">
        <f t="shared" si="80"/>
        <v>1387294</v>
      </c>
      <c r="F547" s="16">
        <f t="shared" si="80"/>
        <v>2113242</v>
      </c>
      <c r="G547" s="16">
        <f t="shared" si="80"/>
        <v>862664</v>
      </c>
      <c r="H547" s="16">
        <f t="shared" si="80"/>
        <v>1605782</v>
      </c>
      <c r="I547" s="16">
        <f t="shared" si="80"/>
        <v>1107463</v>
      </c>
      <c r="J547" s="16">
        <f t="shared" si="80"/>
        <v>1732966</v>
      </c>
      <c r="K547" s="16">
        <f t="shared" si="80"/>
        <v>1364986</v>
      </c>
      <c r="L547" s="16">
        <f t="shared" si="80"/>
        <v>188449</v>
      </c>
      <c r="M547" s="16">
        <f t="shared" si="80"/>
        <v>1317567</v>
      </c>
      <c r="N547" s="16">
        <f t="shared" si="80"/>
        <v>1689013</v>
      </c>
      <c r="O547" s="16">
        <f t="shared" si="80"/>
        <v>2062640</v>
      </c>
      <c r="P547" s="6"/>
      <c r="Q547" s="9" t="s">
        <v>12</v>
      </c>
    </row>
    <row r="548" spans="1:17" x14ac:dyDescent="0.25">
      <c r="B548" s="7">
        <f t="shared" si="80"/>
        <v>1019516</v>
      </c>
      <c r="C548" s="7">
        <f t="shared" si="80"/>
        <v>1334793</v>
      </c>
      <c r="D548" s="7">
        <f t="shared" si="80"/>
        <v>1281601</v>
      </c>
      <c r="E548" s="7">
        <f t="shared" si="80"/>
        <v>2302354</v>
      </c>
      <c r="F548" s="7">
        <f t="shared" si="80"/>
        <v>2171042</v>
      </c>
      <c r="G548" s="7">
        <f t="shared" si="80"/>
        <v>866780</v>
      </c>
      <c r="H548" s="7">
        <f t="shared" si="80"/>
        <v>2193674</v>
      </c>
      <c r="I548" s="7">
        <f t="shared" si="80"/>
        <v>2189609</v>
      </c>
      <c r="J548" s="7">
        <f t="shared" si="80"/>
        <v>2394570</v>
      </c>
      <c r="K548" s="7">
        <f t="shared" si="80"/>
        <v>2028752</v>
      </c>
      <c r="L548" s="7">
        <f t="shared" si="80"/>
        <v>63540</v>
      </c>
      <c r="M548" s="7">
        <f t="shared" si="80"/>
        <v>97350</v>
      </c>
      <c r="N548" s="7">
        <f t="shared" si="80"/>
        <v>2931673</v>
      </c>
      <c r="O548" s="7">
        <f t="shared" si="80"/>
        <v>2699995</v>
      </c>
      <c r="P548" s="6"/>
      <c r="Q548" s="9" t="s">
        <v>13</v>
      </c>
    </row>
    <row r="549" spans="1:17" x14ac:dyDescent="0.25">
      <c r="B549" s="7">
        <f t="shared" si="80"/>
        <v>1198048</v>
      </c>
      <c r="C549" s="7">
        <f t="shared" si="80"/>
        <v>1213115</v>
      </c>
      <c r="D549" s="7">
        <f t="shared" si="80"/>
        <v>864230</v>
      </c>
      <c r="E549" s="7">
        <f t="shared" si="80"/>
        <v>2321540</v>
      </c>
      <c r="F549" s="7">
        <f t="shared" si="80"/>
        <v>2063724</v>
      </c>
      <c r="G549" s="7">
        <f t="shared" si="80"/>
        <v>1659509</v>
      </c>
      <c r="H549" s="7">
        <f t="shared" si="80"/>
        <v>2330344</v>
      </c>
      <c r="I549" s="7">
        <f t="shared" si="80"/>
        <v>2598072</v>
      </c>
      <c r="J549" s="7">
        <f t="shared" si="80"/>
        <v>2008499</v>
      </c>
      <c r="K549" s="7">
        <f t="shared" si="80"/>
        <v>1905948</v>
      </c>
      <c r="L549" s="7">
        <f t="shared" si="80"/>
        <v>2016055</v>
      </c>
      <c r="M549" s="7">
        <f t="shared" si="80"/>
        <v>1824477</v>
      </c>
      <c r="N549" s="7">
        <f t="shared" si="80"/>
        <v>2614120</v>
      </c>
      <c r="O549" s="7" t="str">
        <f t="shared" si="80"/>
        <v/>
      </c>
      <c r="P549" s="6"/>
      <c r="Q549" s="9" t="s">
        <v>14</v>
      </c>
    </row>
    <row r="550" spans="1:17" x14ac:dyDescent="0.25">
      <c r="B550" s="18">
        <f t="shared" si="80"/>
        <v>585765</v>
      </c>
      <c r="C550" s="18">
        <f t="shared" si="80"/>
        <v>1075472.5599999984</v>
      </c>
      <c r="D550" s="18">
        <f t="shared" si="80"/>
        <v>688561.2700000006</v>
      </c>
      <c r="E550" s="18">
        <f t="shared" si="80"/>
        <v>2078747.2100000014</v>
      </c>
      <c r="F550" s="18">
        <f t="shared" si="80"/>
        <v>994009.37999999942</v>
      </c>
      <c r="G550" s="18">
        <f t="shared" si="80"/>
        <v>1754089.4200000013</v>
      </c>
      <c r="H550" s="18">
        <f t="shared" si="80"/>
        <v>1745480.7800000003</v>
      </c>
      <c r="I550" s="18">
        <f t="shared" si="80"/>
        <v>1349435.9200000018</v>
      </c>
      <c r="J550" s="18">
        <f t="shared" si="80"/>
        <v>1784623</v>
      </c>
      <c r="K550" s="18">
        <f t="shared" si="80"/>
        <v>510617</v>
      </c>
      <c r="L550" s="18">
        <f t="shared" si="80"/>
        <v>1863005</v>
      </c>
      <c r="M550" s="18">
        <f t="shared" si="80"/>
        <v>2455107</v>
      </c>
      <c r="N550" s="18">
        <f t="shared" si="80"/>
        <v>2239589</v>
      </c>
      <c r="O550" s="18" t="str">
        <f t="shared" si="80"/>
        <v/>
      </c>
      <c r="P550" s="6"/>
      <c r="Q550" s="9" t="s">
        <v>19</v>
      </c>
    </row>
    <row r="551" spans="1:17" x14ac:dyDescent="0.25">
      <c r="B551" s="25">
        <f t="shared" si="80"/>
        <v>3209084</v>
      </c>
      <c r="C551" s="18">
        <f t="shared" si="80"/>
        <v>4480075.5599999977</v>
      </c>
      <c r="D551" s="18">
        <f t="shared" si="80"/>
        <v>3913662.2700000117</v>
      </c>
      <c r="E551" s="18">
        <f t="shared" si="80"/>
        <v>8089935.2099999934</v>
      </c>
      <c r="F551" s="18">
        <f t="shared" si="80"/>
        <v>7342017.3799999971</v>
      </c>
      <c r="G551" s="18">
        <f t="shared" si="80"/>
        <v>5143042.4200000074</v>
      </c>
      <c r="H551" s="18">
        <f t="shared" si="80"/>
        <v>7875280.7799999975</v>
      </c>
      <c r="I551" s="18">
        <f t="shared" si="80"/>
        <v>7244579.9200000055</v>
      </c>
      <c r="J551" s="18">
        <f t="shared" si="80"/>
        <v>7920658</v>
      </c>
      <c r="K551" s="18">
        <f t="shared" si="80"/>
        <v>5810303</v>
      </c>
      <c r="L551" s="18">
        <f t="shared" si="80"/>
        <v>4131049</v>
      </c>
      <c r="M551" s="18">
        <f t="shared" si="80"/>
        <v>5694501</v>
      </c>
      <c r="N551" s="18">
        <f t="shared" si="80"/>
        <v>9474395</v>
      </c>
      <c r="O551" s="18">
        <f t="shared" si="80"/>
        <v>9525270</v>
      </c>
      <c r="P551" s="6"/>
      <c r="Q551" s="9" t="s">
        <v>15</v>
      </c>
    </row>
    <row r="552" spans="1:17" x14ac:dyDescent="0.25">
      <c r="B552" s="10">
        <f t="shared" ref="B552:O552" si="81">+B551/(B$465+B$472)</f>
        <v>4.6225930212714809E-2</v>
      </c>
      <c r="C552" s="10">
        <f t="shared" si="81"/>
        <v>6.4611441685674356E-2</v>
      </c>
      <c r="D552" s="10">
        <f t="shared" si="81"/>
        <v>5.4358738371418705E-2</v>
      </c>
      <c r="E552" s="10">
        <f t="shared" si="81"/>
        <v>8.1491364961566823E-2</v>
      </c>
      <c r="F552" s="10">
        <f t="shared" si="81"/>
        <v>6.850785020896126E-2</v>
      </c>
      <c r="G552" s="10">
        <f t="shared" si="81"/>
        <v>4.5033460992659327E-2</v>
      </c>
      <c r="H552" s="10">
        <f t="shared" si="81"/>
        <v>6.4399425437739397E-2</v>
      </c>
      <c r="I552" s="10">
        <f t="shared" si="81"/>
        <v>5.7565413965968558E-2</v>
      </c>
      <c r="J552" s="10">
        <f t="shared" si="81"/>
        <v>5.8459135749937552E-2</v>
      </c>
      <c r="K552" s="10">
        <f t="shared" si="81"/>
        <v>4.2215612356093501E-2</v>
      </c>
      <c r="L552" s="10">
        <f t="shared" si="81"/>
        <v>3.0609753128267067E-2</v>
      </c>
      <c r="M552" s="10">
        <f t="shared" si="81"/>
        <v>4.4444826189189428E-2</v>
      </c>
      <c r="N552" s="10">
        <f t="shared" si="81"/>
        <v>7.0675189736212091E-2</v>
      </c>
      <c r="O552" s="10">
        <f t="shared" si="81"/>
        <v>7.0688219850057951E-2</v>
      </c>
      <c r="P552" s="6"/>
      <c r="Q552" s="11" t="s">
        <v>26</v>
      </c>
    </row>
    <row r="553" spans="1:17" s="87" customFormat="1" x14ac:dyDescent="0.25">
      <c r="A553" s="86"/>
      <c r="B553" s="19"/>
      <c r="C553" s="10">
        <f t="shared" ref="C553:M553" si="82">C551/B551-1</f>
        <v>0.39606054562610327</v>
      </c>
      <c r="D553" s="10">
        <f t="shared" si="82"/>
        <v>-0.12642940557904037</v>
      </c>
      <c r="E553" s="10">
        <f t="shared" si="82"/>
        <v>1.0671010046045617</v>
      </c>
      <c r="F553" s="10">
        <f t="shared" si="82"/>
        <v>-9.2450410366141433E-2</v>
      </c>
      <c r="G553" s="10">
        <f t="shared" si="82"/>
        <v>-0.2995055508844342</v>
      </c>
      <c r="H553" s="10">
        <f t="shared" si="82"/>
        <v>0.53124943114896306</v>
      </c>
      <c r="I553" s="10">
        <f t="shared" si="82"/>
        <v>-8.0086142655600878E-2</v>
      </c>
      <c r="J553" s="10">
        <f t="shared" si="82"/>
        <v>9.3321916172607322E-2</v>
      </c>
      <c r="K553" s="10">
        <f t="shared" si="82"/>
        <v>-0.26643682885942055</v>
      </c>
      <c r="L553" s="10">
        <f t="shared" si="82"/>
        <v>-0.28901315473564804</v>
      </c>
      <c r="M553" s="10">
        <f t="shared" si="82"/>
        <v>0.37846367835385153</v>
      </c>
      <c r="N553" s="10">
        <f>N551/M551-1</f>
        <v>0.66377967094921919</v>
      </c>
      <c r="O553" s="10">
        <f>O551/N551-1</f>
        <v>5.369736009528836E-3</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3">IFERROR(B547+B593,"")</f>
        <v>670714</v>
      </c>
      <c r="C555" s="16">
        <f t="shared" si="83"/>
        <v>1173933</v>
      </c>
      <c r="D555" s="16">
        <f t="shared" si="83"/>
        <v>1341337</v>
      </c>
      <c r="E555" s="16">
        <f t="shared" si="83"/>
        <v>1842379</v>
      </c>
      <c r="F555" s="16">
        <f t="shared" si="83"/>
        <v>2614177</v>
      </c>
      <c r="G555" s="16">
        <f t="shared" si="83"/>
        <v>1385815</v>
      </c>
      <c r="H555" s="16">
        <f t="shared" si="83"/>
        <v>2245988</v>
      </c>
      <c r="I555" s="16">
        <f t="shared" si="83"/>
        <v>1728477</v>
      </c>
      <c r="J555" s="16">
        <f t="shared" si="83"/>
        <v>2302179</v>
      </c>
      <c r="K555" s="16">
        <f t="shared" si="83"/>
        <v>2008769</v>
      </c>
      <c r="L555" s="16">
        <f t="shared" si="83"/>
        <v>878557</v>
      </c>
      <c r="M555" s="16">
        <f t="shared" si="83"/>
        <v>2190887</v>
      </c>
      <c r="N555" s="16">
        <f t="shared" si="83"/>
        <v>1689013</v>
      </c>
      <c r="O555" s="16">
        <f t="shared" si="83"/>
        <v>2062640</v>
      </c>
      <c r="P555" s="6"/>
      <c r="Q555" s="9" t="s">
        <v>12</v>
      </c>
    </row>
    <row r="556" spans="1:17" x14ac:dyDescent="0.25">
      <c r="B556" s="7">
        <f t="shared" ref="B556:O558" si="84">IFERROR(B548+B594-B593,"")</f>
        <v>1233001</v>
      </c>
      <c r="C556" s="7">
        <f t="shared" si="84"/>
        <v>1633381</v>
      </c>
      <c r="D556" s="7">
        <f t="shared" si="84"/>
        <v>1553313</v>
      </c>
      <c r="E556" s="7">
        <f t="shared" si="84"/>
        <v>2784054</v>
      </c>
      <c r="F556" s="7">
        <f t="shared" si="84"/>
        <v>3260792</v>
      </c>
      <c r="G556" s="7">
        <f t="shared" si="84"/>
        <v>1415761</v>
      </c>
      <c r="H556" s="7">
        <f t="shared" si="84"/>
        <v>2854362</v>
      </c>
      <c r="I556" s="7">
        <f t="shared" si="84"/>
        <v>2821878</v>
      </c>
      <c r="J556" s="7">
        <f t="shared" si="84"/>
        <v>3076496</v>
      </c>
      <c r="K556" s="7">
        <f t="shared" si="84"/>
        <v>2675085</v>
      </c>
      <c r="L556" s="7">
        <f t="shared" si="84"/>
        <v>803427</v>
      </c>
      <c r="M556" s="7">
        <f t="shared" si="84"/>
        <v>1026837</v>
      </c>
      <c r="N556" s="7">
        <f t="shared" si="84"/>
        <v>2931673</v>
      </c>
      <c r="O556" s="7">
        <f t="shared" si="84"/>
        <v>2699995</v>
      </c>
      <c r="P556" s="6"/>
      <c r="Q556" s="9" t="s">
        <v>13</v>
      </c>
    </row>
    <row r="557" spans="1:17" x14ac:dyDescent="0.25">
      <c r="B557" s="7">
        <f t="shared" si="84"/>
        <v>1464472</v>
      </c>
      <c r="C557" s="7">
        <f t="shared" si="84"/>
        <v>1520923</v>
      </c>
      <c r="D557" s="7">
        <f t="shared" si="84"/>
        <v>1129840</v>
      </c>
      <c r="E557" s="7">
        <f t="shared" si="84"/>
        <v>2880382</v>
      </c>
      <c r="F557" s="7">
        <f t="shared" si="84"/>
        <v>2580414</v>
      </c>
      <c r="G557" s="7">
        <f t="shared" si="84"/>
        <v>2293617</v>
      </c>
      <c r="H557" s="7">
        <f t="shared" si="84"/>
        <v>2918236</v>
      </c>
      <c r="I557" s="7">
        <f t="shared" si="84"/>
        <v>3311275</v>
      </c>
      <c r="J557" s="7">
        <f t="shared" si="84"/>
        <v>2761344</v>
      </c>
      <c r="K557" s="7">
        <f t="shared" si="84"/>
        <v>2582419</v>
      </c>
      <c r="L557" s="7">
        <f t="shared" si="84"/>
        <v>2842010</v>
      </c>
      <c r="M557" s="7">
        <f t="shared" si="84"/>
        <v>21670</v>
      </c>
      <c r="N557" s="7">
        <f t="shared" si="84"/>
        <v>2614120</v>
      </c>
      <c r="O557" s="7" t="str">
        <f t="shared" si="84"/>
        <v/>
      </c>
      <c r="P557" s="6"/>
      <c r="Q557" s="9" t="s">
        <v>14</v>
      </c>
    </row>
    <row r="558" spans="1:17" x14ac:dyDescent="0.25">
      <c r="B558" s="18">
        <f t="shared" si="84"/>
        <v>851519</v>
      </c>
      <c r="C558" s="18">
        <f t="shared" si="84"/>
        <v>1328171.1999999983</v>
      </c>
      <c r="D558" s="18">
        <f t="shared" si="84"/>
        <v>1099734.8600000008</v>
      </c>
      <c r="E558" s="18">
        <f t="shared" si="84"/>
        <v>2426297.5100000016</v>
      </c>
      <c r="F558" s="18">
        <f t="shared" si="84"/>
        <v>1536655.9999999995</v>
      </c>
      <c r="G558" s="18">
        <f t="shared" si="84"/>
        <v>2370861.2100000014</v>
      </c>
      <c r="H558" s="18">
        <f t="shared" si="84"/>
        <v>2181161.5100000002</v>
      </c>
      <c r="I558" s="18">
        <f t="shared" si="84"/>
        <v>2084002.850000002</v>
      </c>
      <c r="J558" s="18">
        <f t="shared" si="84"/>
        <v>2538478</v>
      </c>
      <c r="K558" s="18">
        <f t="shared" si="84"/>
        <v>1209672</v>
      </c>
      <c r="L558" s="18">
        <f t="shared" si="84"/>
        <v>2759717</v>
      </c>
      <c r="M558" s="18">
        <f t="shared" si="84"/>
        <v>2455107</v>
      </c>
      <c r="N558" s="18">
        <f t="shared" si="84"/>
        <v>2239589</v>
      </c>
      <c r="O558" s="18" t="str">
        <f t="shared" si="84"/>
        <v/>
      </c>
      <c r="P558" s="6"/>
      <c r="Q558" s="9" t="s">
        <v>19</v>
      </c>
    </row>
    <row r="559" spans="1:17" x14ac:dyDescent="0.25">
      <c r="B559" s="25">
        <f t="shared" ref="B559:O559" si="85">IFERROR(B551+B596,"")</f>
        <v>4219706</v>
      </c>
      <c r="C559" s="18">
        <f t="shared" si="85"/>
        <v>5656408.1999999974</v>
      </c>
      <c r="D559" s="18">
        <f t="shared" si="85"/>
        <v>5124224.8600000115</v>
      </c>
      <c r="E559" s="18">
        <f t="shared" si="85"/>
        <v>9933112.5099999942</v>
      </c>
      <c r="F559" s="18">
        <f t="shared" si="85"/>
        <v>9992038.9999999963</v>
      </c>
      <c r="G559" s="18">
        <f t="shared" si="85"/>
        <v>7466054.2100000074</v>
      </c>
      <c r="H559" s="18">
        <f t="shared" si="85"/>
        <v>10199747.509999998</v>
      </c>
      <c r="I559" s="18">
        <f t="shared" si="85"/>
        <v>9945632.8500000052</v>
      </c>
      <c r="J559" s="18">
        <f t="shared" si="85"/>
        <v>10678497</v>
      </c>
      <c r="K559" s="18">
        <f t="shared" si="85"/>
        <v>8475945</v>
      </c>
      <c r="L559" s="18">
        <f t="shared" si="85"/>
        <v>7283711</v>
      </c>
      <c r="M559" s="18">
        <f t="shared" si="85"/>
        <v>5694501</v>
      </c>
      <c r="N559" s="18">
        <f t="shared" si="85"/>
        <v>9474395</v>
      </c>
      <c r="O559" s="18">
        <f t="shared" si="85"/>
        <v>9525270</v>
      </c>
      <c r="P559" s="6"/>
      <c r="Q559" s="9" t="s">
        <v>15</v>
      </c>
    </row>
    <row r="560" spans="1:17" x14ac:dyDescent="0.25">
      <c r="B560" s="10">
        <f t="shared" ref="B560:O560" si="86">+B559/(B$465+B$472)</f>
        <v>6.0783648877428563E-2</v>
      </c>
      <c r="C560" s="10">
        <f t="shared" si="86"/>
        <v>8.1576456394559169E-2</v>
      </c>
      <c r="D560" s="10">
        <f t="shared" si="86"/>
        <v>7.1172824659972364E-2</v>
      </c>
      <c r="E560" s="10">
        <f t="shared" si="86"/>
        <v>0.10005801971765299</v>
      </c>
      <c r="F560" s="10">
        <f t="shared" si="86"/>
        <v>9.3235016435509868E-2</v>
      </c>
      <c r="G560" s="10">
        <f t="shared" si="86"/>
        <v>6.5374195578794161E-2</v>
      </c>
      <c r="H560" s="10">
        <f t="shared" si="86"/>
        <v>8.3407550486601589E-2</v>
      </c>
      <c r="I560" s="10">
        <f t="shared" si="86"/>
        <v>7.9027973807456534E-2</v>
      </c>
      <c r="J560" s="10">
        <f t="shared" si="86"/>
        <v>7.8813616965699176E-2</v>
      </c>
      <c r="K560" s="10">
        <f t="shared" si="86"/>
        <v>6.1583226979998969E-2</v>
      </c>
      <c r="L560" s="10">
        <f t="shared" si="86"/>
        <v>5.3969971202869595E-2</v>
      </c>
      <c r="M560" s="10">
        <f t="shared" si="86"/>
        <v>4.4444826189189428E-2</v>
      </c>
      <c r="N560" s="10">
        <f t="shared" si="86"/>
        <v>7.0675189736212091E-2</v>
      </c>
      <c r="O560" s="10">
        <f t="shared" si="86"/>
        <v>7.0688219850057951E-2</v>
      </c>
      <c r="P560" s="6"/>
      <c r="Q560" s="11" t="s">
        <v>28</v>
      </c>
    </row>
    <row r="561" spans="1:17" s="87" customFormat="1" x14ac:dyDescent="0.25">
      <c r="A561" s="86"/>
      <c r="B561" s="19"/>
      <c r="C561" s="10">
        <f t="shared" ref="C561:M561" si="87">C559/B559-1</f>
        <v>0.3404744785537186</v>
      </c>
      <c r="D561" s="10">
        <f t="shared" si="87"/>
        <v>-9.40850308504938E-2</v>
      </c>
      <c r="E561" s="10">
        <f t="shared" si="87"/>
        <v>0.93846148078676861</v>
      </c>
      <c r="F561" s="10">
        <f t="shared" si="87"/>
        <v>5.9323288587216361E-3</v>
      </c>
      <c r="G561" s="10">
        <f t="shared" si="87"/>
        <v>-0.2527997328673347</v>
      </c>
      <c r="H561" s="10">
        <f t="shared" si="87"/>
        <v>0.36614967198315962</v>
      </c>
      <c r="I561" s="10">
        <f t="shared" si="87"/>
        <v>-2.4913818675497024E-2</v>
      </c>
      <c r="J561" s="10">
        <f t="shared" si="87"/>
        <v>7.3687030383390306E-2</v>
      </c>
      <c r="K561" s="10">
        <f t="shared" si="87"/>
        <v>-0.20626048778212891</v>
      </c>
      <c r="L561" s="10">
        <f t="shared" si="87"/>
        <v>-0.1406608938590328</v>
      </c>
      <c r="M561" s="10">
        <f t="shared" si="87"/>
        <v>-0.21818685557403361</v>
      </c>
      <c r="N561" s="10">
        <f>N559/M559-1</f>
        <v>0.66377967094921919</v>
      </c>
      <c r="O561" s="10">
        <f>O559/N559-1</f>
        <v>5.369736009528836E-3</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8">IFERROR(VLOOKUP($B$562,$130:$216,MATCH($Q563&amp;"/"&amp;B$348,$128:$128,0),FALSE),"")</f>
        <v>143245</v>
      </c>
      <c r="C563" s="16">
        <f t="shared" si="88"/>
        <v>168557</v>
      </c>
      <c r="D563" s="16">
        <f t="shared" si="88"/>
        <v>133592</v>
      </c>
      <c r="E563" s="16">
        <f t="shared" si="88"/>
        <v>522022</v>
      </c>
      <c r="F563" s="16">
        <f t="shared" si="88"/>
        <v>542355</v>
      </c>
      <c r="G563" s="16">
        <f t="shared" si="88"/>
        <v>363366</v>
      </c>
      <c r="H563" s="16">
        <f t="shared" si="88"/>
        <v>474325</v>
      </c>
      <c r="I563" s="16">
        <f t="shared" si="88"/>
        <v>411572</v>
      </c>
      <c r="J563" s="16">
        <f t="shared" si="88"/>
        <v>328741</v>
      </c>
      <c r="K563" s="16">
        <f t="shared" si="88"/>
        <v>497542</v>
      </c>
      <c r="L563" s="16">
        <f t="shared" si="88"/>
        <v>505201</v>
      </c>
      <c r="M563" s="16">
        <f t="shared" si="88"/>
        <v>528400</v>
      </c>
      <c r="N563" s="16">
        <f t="shared" si="88"/>
        <v>434486</v>
      </c>
      <c r="O563" s="16">
        <f t="shared" si="88"/>
        <v>396737</v>
      </c>
      <c r="P563" s="6"/>
      <c r="Q563" s="9" t="s">
        <v>12</v>
      </c>
    </row>
    <row r="564" spans="1:17" x14ac:dyDescent="0.25">
      <c r="B564" s="7">
        <f t="shared" si="88"/>
        <v>119171</v>
      </c>
      <c r="C564" s="7">
        <f t="shared" si="88"/>
        <v>147609</v>
      </c>
      <c r="D564" s="7">
        <f t="shared" si="88"/>
        <v>129039</v>
      </c>
      <c r="E564" s="7">
        <f t="shared" si="88"/>
        <v>612044</v>
      </c>
      <c r="F564" s="7">
        <f t="shared" si="88"/>
        <v>1058376</v>
      </c>
      <c r="G564" s="7">
        <f t="shared" si="88"/>
        <v>365262</v>
      </c>
      <c r="H564" s="7">
        <f t="shared" si="88"/>
        <v>574452</v>
      </c>
      <c r="I564" s="7">
        <f t="shared" si="88"/>
        <v>355418</v>
      </c>
      <c r="J564" s="7">
        <f t="shared" si="88"/>
        <v>262745</v>
      </c>
      <c r="K564" s="7">
        <f t="shared" si="88"/>
        <v>563203</v>
      </c>
      <c r="L564" s="7">
        <f t="shared" si="88"/>
        <v>500335</v>
      </c>
      <c r="M564" s="7">
        <f t="shared" si="88"/>
        <v>515986</v>
      </c>
      <c r="N564" s="7">
        <f t="shared" si="88"/>
        <v>438343</v>
      </c>
      <c r="O564" s="7">
        <f t="shared" si="88"/>
        <v>433933</v>
      </c>
      <c r="P564" s="6"/>
      <c r="Q564" s="9" t="s">
        <v>13</v>
      </c>
    </row>
    <row r="565" spans="1:17" x14ac:dyDescent="0.25">
      <c r="B565" s="7">
        <f t="shared" si="88"/>
        <v>159494</v>
      </c>
      <c r="C565" s="7">
        <f t="shared" si="88"/>
        <v>142708</v>
      </c>
      <c r="D565" s="7">
        <f t="shared" si="88"/>
        <v>130243</v>
      </c>
      <c r="E565" s="7">
        <f t="shared" si="88"/>
        <v>566823</v>
      </c>
      <c r="F565" s="7">
        <f t="shared" si="88"/>
        <v>338398</v>
      </c>
      <c r="G565" s="7">
        <f t="shared" si="88"/>
        <v>405543</v>
      </c>
      <c r="H565" s="7">
        <f t="shared" si="88"/>
        <v>151523</v>
      </c>
      <c r="I565" s="7">
        <f t="shared" si="88"/>
        <v>373141</v>
      </c>
      <c r="J565" s="7">
        <f t="shared" si="88"/>
        <v>360748</v>
      </c>
      <c r="K565" s="7">
        <f t="shared" si="88"/>
        <v>546724</v>
      </c>
      <c r="L565" s="7">
        <f t="shared" si="88"/>
        <v>503767</v>
      </c>
      <c r="M565" s="7">
        <f t="shared" si="88"/>
        <v>508026</v>
      </c>
      <c r="N565" s="7">
        <f t="shared" si="88"/>
        <v>437030</v>
      </c>
      <c r="O565" s="7" t="str">
        <f t="shared" si="88"/>
        <v/>
      </c>
      <c r="P565" s="6"/>
      <c r="Q565" s="9" t="s">
        <v>14</v>
      </c>
    </row>
    <row r="566" spans="1:17" x14ac:dyDescent="0.25">
      <c r="B566" s="18">
        <f t="shared" si="88"/>
        <v>212990</v>
      </c>
      <c r="C566" s="18">
        <f t="shared" si="88"/>
        <v>143226.22</v>
      </c>
      <c r="D566" s="18">
        <f t="shared" si="88"/>
        <v>370770.3</v>
      </c>
      <c r="E566" s="18">
        <f t="shared" si="88"/>
        <v>571263.43999999994</v>
      </c>
      <c r="F566" s="18">
        <f t="shared" si="88"/>
        <v>389745.22</v>
      </c>
      <c r="G566" s="18">
        <f t="shared" si="88"/>
        <v>520738.12</v>
      </c>
      <c r="H566" s="18">
        <f t="shared" si="88"/>
        <v>472961.2</v>
      </c>
      <c r="I566" s="18">
        <f t="shared" si="88"/>
        <v>451903.32</v>
      </c>
      <c r="J566" s="18">
        <f t="shared" si="88"/>
        <v>487810</v>
      </c>
      <c r="K566" s="18">
        <f t="shared" si="88"/>
        <v>533324</v>
      </c>
      <c r="L566" s="18">
        <f t="shared" si="88"/>
        <v>516038</v>
      </c>
      <c r="M566" s="18">
        <f t="shared" si="88"/>
        <v>503155</v>
      </c>
      <c r="N566" s="18">
        <f t="shared" si="88"/>
        <v>414579</v>
      </c>
      <c r="O566" s="18" t="str">
        <f t="shared" si="88"/>
        <v/>
      </c>
      <c r="P566" s="6"/>
      <c r="Q566" s="9" t="s">
        <v>19</v>
      </c>
    </row>
    <row r="567" spans="1:17" x14ac:dyDescent="0.25">
      <c r="B567" s="18">
        <f>SUM(B563:B566)</f>
        <v>634900</v>
      </c>
      <c r="C567" s="18">
        <f t="shared" ref="C567:M567" si="89">SUM(C563:C566)</f>
        <v>602100.22</v>
      </c>
      <c r="D567" s="18">
        <f t="shared" si="89"/>
        <v>763644.3</v>
      </c>
      <c r="E567" s="18">
        <f t="shared" si="89"/>
        <v>2272152.44</v>
      </c>
      <c r="F567" s="18">
        <f t="shared" si="89"/>
        <v>2328874.2199999997</v>
      </c>
      <c r="G567" s="18">
        <f t="shared" si="89"/>
        <v>1654909.12</v>
      </c>
      <c r="H567" s="18">
        <f t="shared" si="89"/>
        <v>1673261.2</v>
      </c>
      <c r="I567" s="18">
        <f t="shared" si="89"/>
        <v>1592034.32</v>
      </c>
      <c r="J567" s="18">
        <f t="shared" si="89"/>
        <v>1440044</v>
      </c>
      <c r="K567" s="18">
        <f t="shared" si="89"/>
        <v>2140793</v>
      </c>
      <c r="L567" s="18">
        <f t="shared" si="89"/>
        <v>2025341</v>
      </c>
      <c r="M567" s="18">
        <f t="shared" si="89"/>
        <v>2055567</v>
      </c>
      <c r="N567" s="18">
        <f>IF(N564="",N563*4,IF(N565="",(N564+N563)*2,IF(N566="",((N565+N564+N563)/3)*4,SUM(N563:N566))))</f>
        <v>1724438</v>
      </c>
      <c r="O567" s="18">
        <f>IF(O564="",O563*4,IF(O565="",(O564+O563)*2,IF(O566="",((O565+O564+O563)/3)*4,SUM(O563:O566))))</f>
        <v>1661340</v>
      </c>
      <c r="P567" s="6"/>
      <c r="Q567" s="9" t="s">
        <v>15</v>
      </c>
    </row>
    <row r="568" spans="1:17" x14ac:dyDescent="0.25">
      <c r="B568" s="10">
        <f t="shared" ref="B568:O568" si="90">+B567/(B$465+B$472)</f>
        <v>9.1455515318553931E-3</v>
      </c>
      <c r="C568" s="10">
        <f t="shared" si="90"/>
        <v>8.6834614131958351E-3</v>
      </c>
      <c r="D568" s="10">
        <f t="shared" si="90"/>
        <v>1.060662311889397E-2</v>
      </c>
      <c r="E568" s="10">
        <f t="shared" si="90"/>
        <v>2.288779810096337E-2</v>
      </c>
      <c r="F568" s="10">
        <f t="shared" si="90"/>
        <v>2.173056231845525E-2</v>
      </c>
      <c r="G568" s="10">
        <f t="shared" si="90"/>
        <v>1.4490700098467412E-2</v>
      </c>
      <c r="H568" s="10">
        <f t="shared" si="90"/>
        <v>1.3682948316067834E-2</v>
      </c>
      <c r="I568" s="10">
        <f t="shared" si="90"/>
        <v>1.2650300733907729E-2</v>
      </c>
      <c r="J568" s="10">
        <f t="shared" si="90"/>
        <v>1.062837553166455E-2</v>
      </c>
      <c r="K568" s="10">
        <f t="shared" si="90"/>
        <v>1.5554246899454035E-2</v>
      </c>
      <c r="L568" s="10">
        <f t="shared" si="90"/>
        <v>1.5007129668652575E-2</v>
      </c>
      <c r="M568" s="10">
        <f t="shared" si="90"/>
        <v>1.6043428218773435E-2</v>
      </c>
      <c r="N568" s="10">
        <f t="shared" si="90"/>
        <v>1.2863616393271982E-2</v>
      </c>
      <c r="O568" s="10">
        <f t="shared" si="90"/>
        <v>1.232901189842338E-2</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1">IFERROR(B547-B563,"")</f>
        <v>262510</v>
      </c>
      <c r="C570" s="16">
        <f t="shared" si="91"/>
        <v>688138</v>
      </c>
      <c r="D570" s="16">
        <f t="shared" si="91"/>
        <v>945678</v>
      </c>
      <c r="E570" s="16">
        <f t="shared" si="91"/>
        <v>865272</v>
      </c>
      <c r="F570" s="16">
        <f t="shared" si="91"/>
        <v>1570887</v>
      </c>
      <c r="G570" s="16">
        <f t="shared" si="91"/>
        <v>499298</v>
      </c>
      <c r="H570" s="16">
        <f t="shared" si="91"/>
        <v>1131457</v>
      </c>
      <c r="I570" s="16">
        <f t="shared" si="91"/>
        <v>695891</v>
      </c>
      <c r="J570" s="16">
        <f t="shared" si="91"/>
        <v>1404225</v>
      </c>
      <c r="K570" s="16">
        <f t="shared" si="91"/>
        <v>867444</v>
      </c>
      <c r="L570" s="16">
        <f t="shared" si="91"/>
        <v>-316752</v>
      </c>
      <c r="M570" s="16">
        <f t="shared" si="91"/>
        <v>789167</v>
      </c>
      <c r="N570" s="16">
        <f t="shared" si="91"/>
        <v>1254527</v>
      </c>
      <c r="O570" s="16">
        <f t="shared" si="91"/>
        <v>1665903</v>
      </c>
      <c r="P570" s="6"/>
      <c r="Q570" s="9" t="s">
        <v>12</v>
      </c>
    </row>
    <row r="571" spans="1:17" x14ac:dyDescent="0.25">
      <c r="B571" s="7">
        <f t="shared" si="91"/>
        <v>900345</v>
      </c>
      <c r="C571" s="7">
        <f t="shared" si="91"/>
        <v>1187184</v>
      </c>
      <c r="D571" s="7">
        <f t="shared" si="91"/>
        <v>1152562</v>
      </c>
      <c r="E571" s="7">
        <f t="shared" si="91"/>
        <v>1690310</v>
      </c>
      <c r="F571" s="7">
        <f t="shared" si="91"/>
        <v>1112666</v>
      </c>
      <c r="G571" s="7">
        <f t="shared" si="91"/>
        <v>501518</v>
      </c>
      <c r="H571" s="7">
        <f t="shared" si="91"/>
        <v>1619222</v>
      </c>
      <c r="I571" s="7">
        <f t="shared" si="91"/>
        <v>1834191</v>
      </c>
      <c r="J571" s="7">
        <f t="shared" si="91"/>
        <v>2131825</v>
      </c>
      <c r="K571" s="7">
        <f t="shared" si="91"/>
        <v>1465549</v>
      </c>
      <c r="L571" s="7">
        <f t="shared" si="91"/>
        <v>-436795</v>
      </c>
      <c r="M571" s="7">
        <f t="shared" si="91"/>
        <v>-418636</v>
      </c>
      <c r="N571" s="7">
        <f t="shared" si="91"/>
        <v>2493330</v>
      </c>
      <c r="O571" s="7">
        <f t="shared" si="91"/>
        <v>2266062</v>
      </c>
      <c r="P571" s="6"/>
      <c r="Q571" s="9" t="s">
        <v>13</v>
      </c>
    </row>
    <row r="572" spans="1:17" x14ac:dyDescent="0.25">
      <c r="B572" s="7">
        <f t="shared" si="91"/>
        <v>1038554</v>
      </c>
      <c r="C572" s="7">
        <f t="shared" si="91"/>
        <v>1070407</v>
      </c>
      <c r="D572" s="7">
        <f t="shared" si="91"/>
        <v>733987</v>
      </c>
      <c r="E572" s="7">
        <f t="shared" si="91"/>
        <v>1754717</v>
      </c>
      <c r="F572" s="7">
        <f t="shared" si="91"/>
        <v>1725326</v>
      </c>
      <c r="G572" s="7">
        <f t="shared" si="91"/>
        <v>1253966</v>
      </c>
      <c r="H572" s="7">
        <f t="shared" si="91"/>
        <v>2178821</v>
      </c>
      <c r="I572" s="7">
        <f t="shared" si="91"/>
        <v>2224931</v>
      </c>
      <c r="J572" s="7">
        <f t="shared" si="91"/>
        <v>1647751</v>
      </c>
      <c r="K572" s="7">
        <f t="shared" si="91"/>
        <v>1359224</v>
      </c>
      <c r="L572" s="7">
        <f t="shared" si="91"/>
        <v>1512288</v>
      </c>
      <c r="M572" s="7">
        <f t="shared" si="91"/>
        <v>1316451</v>
      </c>
      <c r="N572" s="7">
        <f t="shared" si="91"/>
        <v>2177090</v>
      </c>
      <c r="O572" s="7" t="str">
        <f t="shared" si="91"/>
        <v/>
      </c>
      <c r="P572" s="6"/>
      <c r="Q572" s="9" t="s">
        <v>14</v>
      </c>
    </row>
    <row r="573" spans="1:17" x14ac:dyDescent="0.25">
      <c r="B573" s="7">
        <f t="shared" si="91"/>
        <v>372775</v>
      </c>
      <c r="C573" s="18">
        <f t="shared" si="91"/>
        <v>932246.33999999845</v>
      </c>
      <c r="D573" s="18">
        <f t="shared" si="91"/>
        <v>317790.97000000061</v>
      </c>
      <c r="E573" s="18">
        <f t="shared" si="91"/>
        <v>1507483.7700000014</v>
      </c>
      <c r="F573" s="18">
        <f t="shared" si="91"/>
        <v>604264.15999999945</v>
      </c>
      <c r="G573" s="18">
        <f t="shared" si="91"/>
        <v>1233351.3000000012</v>
      </c>
      <c r="H573" s="18">
        <f t="shared" si="91"/>
        <v>1272519.5800000003</v>
      </c>
      <c r="I573" s="18">
        <f t="shared" si="91"/>
        <v>897532.60000000172</v>
      </c>
      <c r="J573" s="18">
        <f t="shared" si="91"/>
        <v>1296813</v>
      </c>
      <c r="K573" s="18">
        <f t="shared" si="91"/>
        <v>-22707</v>
      </c>
      <c r="L573" s="18">
        <f t="shared" si="91"/>
        <v>1346967</v>
      </c>
      <c r="M573" s="18">
        <f t="shared" si="91"/>
        <v>1951952</v>
      </c>
      <c r="N573" s="18">
        <f t="shared" si="91"/>
        <v>1825010</v>
      </c>
      <c r="O573" s="18" t="str">
        <f t="shared" si="91"/>
        <v/>
      </c>
      <c r="P573" s="6"/>
      <c r="Q573" s="9" t="s">
        <v>19</v>
      </c>
    </row>
    <row r="574" spans="1:17" x14ac:dyDescent="0.25">
      <c r="B574" s="25">
        <f t="shared" ref="B574:M574" si="92">B551-B567</f>
        <v>2574184</v>
      </c>
      <c r="C574" s="18">
        <f t="shared" si="92"/>
        <v>3877975.339999998</v>
      </c>
      <c r="D574" s="18">
        <f t="shared" si="92"/>
        <v>3150017.9700000118</v>
      </c>
      <c r="E574" s="18">
        <f t="shared" si="92"/>
        <v>5817782.769999994</v>
      </c>
      <c r="F574" s="18">
        <f t="shared" si="92"/>
        <v>5013143.1599999974</v>
      </c>
      <c r="G574" s="18">
        <f t="shared" si="92"/>
        <v>3488133.3000000073</v>
      </c>
      <c r="H574" s="18">
        <f t="shared" si="92"/>
        <v>6202019.5799999973</v>
      </c>
      <c r="I574" s="18">
        <f t="shared" si="92"/>
        <v>5652545.6000000052</v>
      </c>
      <c r="J574" s="18">
        <f t="shared" si="92"/>
        <v>6480614</v>
      </c>
      <c r="K574" s="18">
        <f t="shared" si="92"/>
        <v>3669510</v>
      </c>
      <c r="L574" s="18">
        <f t="shared" si="92"/>
        <v>2105708</v>
      </c>
      <c r="M574" s="18">
        <f t="shared" si="92"/>
        <v>3638934</v>
      </c>
      <c r="N574" s="18">
        <f>IFERROR(N551-N567,"")</f>
        <v>7749957</v>
      </c>
      <c r="O574" s="18">
        <f>IFERROR(O551-O567,"")</f>
        <v>7863930</v>
      </c>
      <c r="P574" s="6"/>
      <c r="Q574" s="9" t="s">
        <v>15</v>
      </c>
    </row>
    <row r="575" spans="1:17" x14ac:dyDescent="0.25">
      <c r="B575" s="10">
        <f t="shared" ref="B575:O575" si="93">+B574/(B$465+B$472)</f>
        <v>3.7080378680859415E-2</v>
      </c>
      <c r="C575" s="10">
        <f t="shared" si="93"/>
        <v>5.5927980272478528E-2</v>
      </c>
      <c r="D575" s="10">
        <f t="shared" si="93"/>
        <v>4.3752115252524738E-2</v>
      </c>
      <c r="E575" s="10">
        <f t="shared" si="93"/>
        <v>5.8603566860603452E-2</v>
      </c>
      <c r="F575" s="10">
        <f t="shared" si="93"/>
        <v>4.677728789050601E-2</v>
      </c>
      <c r="G575" s="10">
        <f t="shared" si="93"/>
        <v>3.0542760894191917E-2</v>
      </c>
      <c r="H575" s="10">
        <f t="shared" si="93"/>
        <v>5.0716477121671558E-2</v>
      </c>
      <c r="I575" s="10">
        <f t="shared" si="93"/>
        <v>4.4915113232060828E-2</v>
      </c>
      <c r="J575" s="10">
        <f t="shared" si="93"/>
        <v>4.7830760218273004E-2</v>
      </c>
      <c r="K575" s="10">
        <f t="shared" si="93"/>
        <v>2.6661365456639469E-2</v>
      </c>
      <c r="L575" s="10">
        <f t="shared" si="93"/>
        <v>1.5602623459614492E-2</v>
      </c>
      <c r="M575" s="10">
        <f t="shared" si="93"/>
        <v>2.8401397970415992E-2</v>
      </c>
      <c r="N575" s="10">
        <f t="shared" si="93"/>
        <v>5.7811573342940105E-2</v>
      </c>
      <c r="O575" s="10">
        <f t="shared" si="93"/>
        <v>5.8359207951634566E-2</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4">IFERROR(VLOOKUP($B$576,$130:$216,MATCH($Q577&amp;"/"&amp;B$348,$128:$128,0),FALSE),"")</f>
        <v>69833</v>
      </c>
      <c r="C577" s="16">
        <f t="shared" si="94"/>
        <v>96168</v>
      </c>
      <c r="D577" s="16">
        <f t="shared" si="94"/>
        <v>223686</v>
      </c>
      <c r="E577" s="16">
        <f t="shared" si="94"/>
        <v>35597</v>
      </c>
      <c r="F577" s="16">
        <f t="shared" si="94"/>
        <v>160527</v>
      </c>
      <c r="G577" s="16">
        <f t="shared" si="94"/>
        <v>100072</v>
      </c>
      <c r="H577" s="16">
        <f t="shared" si="94"/>
        <v>302081</v>
      </c>
      <c r="I577" s="16">
        <f t="shared" si="94"/>
        <v>312400</v>
      </c>
      <c r="J577" s="16">
        <f t="shared" si="94"/>
        <v>351675</v>
      </c>
      <c r="K577" s="16">
        <f t="shared" si="94"/>
        <v>199055</v>
      </c>
      <c r="L577" s="16">
        <f t="shared" si="94"/>
        <v>-12729</v>
      </c>
      <c r="M577" s="16">
        <f t="shared" si="94"/>
        <v>27078</v>
      </c>
      <c r="N577" s="16">
        <f t="shared" si="94"/>
        <v>148632</v>
      </c>
      <c r="O577" s="16">
        <f t="shared" si="94"/>
        <v>198518</v>
      </c>
      <c r="P577" s="6"/>
      <c r="Q577" s="9" t="s">
        <v>12</v>
      </c>
    </row>
    <row r="578" spans="1:17" x14ac:dyDescent="0.25">
      <c r="B578" s="7">
        <f t="shared" si="94"/>
        <v>55021</v>
      </c>
      <c r="C578" s="7">
        <f t="shared" si="94"/>
        <v>117585</v>
      </c>
      <c r="D578" s="7">
        <f t="shared" si="94"/>
        <v>203015</v>
      </c>
      <c r="E578" s="7">
        <f t="shared" si="94"/>
        <v>290596</v>
      </c>
      <c r="F578" s="7">
        <f t="shared" si="94"/>
        <v>-68408</v>
      </c>
      <c r="G578" s="7">
        <f t="shared" si="94"/>
        <v>157048</v>
      </c>
      <c r="H578" s="7">
        <f t="shared" si="94"/>
        <v>157511</v>
      </c>
      <c r="I578" s="7">
        <f t="shared" si="94"/>
        <v>353807</v>
      </c>
      <c r="J578" s="7">
        <f t="shared" si="94"/>
        <v>493779</v>
      </c>
      <c r="K578" s="7">
        <f t="shared" si="94"/>
        <v>22015</v>
      </c>
      <c r="L578" s="7">
        <f t="shared" si="94"/>
        <v>-4583</v>
      </c>
      <c r="M578" s="7">
        <f t="shared" si="94"/>
        <v>-259922</v>
      </c>
      <c r="N578" s="7">
        <f t="shared" si="94"/>
        <v>140368</v>
      </c>
      <c r="O578" s="7">
        <f t="shared" si="94"/>
        <v>231114</v>
      </c>
      <c r="P578" s="6"/>
      <c r="Q578" s="9" t="s">
        <v>13</v>
      </c>
    </row>
    <row r="579" spans="1:17" x14ac:dyDescent="0.25">
      <c r="B579" s="7">
        <f t="shared" si="94"/>
        <v>37215</v>
      </c>
      <c r="C579" s="7">
        <f t="shared" si="94"/>
        <v>108979</v>
      </c>
      <c r="D579" s="7">
        <f t="shared" si="94"/>
        <v>132975</v>
      </c>
      <c r="E579" s="7">
        <f t="shared" si="94"/>
        <v>69079</v>
      </c>
      <c r="F579" s="7">
        <f t="shared" si="94"/>
        <v>144530</v>
      </c>
      <c r="G579" s="7">
        <f t="shared" si="94"/>
        <v>265731</v>
      </c>
      <c r="H579" s="7">
        <f t="shared" si="94"/>
        <v>296681</v>
      </c>
      <c r="I579" s="7">
        <f t="shared" si="94"/>
        <v>454945</v>
      </c>
      <c r="J579" s="7">
        <f t="shared" si="94"/>
        <v>17069</v>
      </c>
      <c r="K579" s="7">
        <f t="shared" si="94"/>
        <v>-89550</v>
      </c>
      <c r="L579" s="7">
        <f t="shared" si="94"/>
        <v>146245</v>
      </c>
      <c r="M579" s="7">
        <f t="shared" si="94"/>
        <v>278448</v>
      </c>
      <c r="N579" s="7">
        <f t="shared" si="94"/>
        <v>308003</v>
      </c>
      <c r="O579" s="7" t="str">
        <f t="shared" si="94"/>
        <v/>
      </c>
      <c r="P579" s="6"/>
      <c r="Q579" s="9" t="s">
        <v>14</v>
      </c>
    </row>
    <row r="580" spans="1:17" x14ac:dyDescent="0.25">
      <c r="B580" s="18">
        <f t="shared" si="94"/>
        <v>-55415</v>
      </c>
      <c r="C580" s="18">
        <f t="shared" si="94"/>
        <v>108338.91</v>
      </c>
      <c r="D580" s="18">
        <f t="shared" si="94"/>
        <v>68893.17</v>
      </c>
      <c r="E580" s="18">
        <f t="shared" si="94"/>
        <v>-203113.19</v>
      </c>
      <c r="F580" s="18">
        <f t="shared" si="94"/>
        <v>-116490.12</v>
      </c>
      <c r="G580" s="18">
        <f t="shared" si="94"/>
        <v>-28234.83</v>
      </c>
      <c r="H580" s="18">
        <f t="shared" si="94"/>
        <v>283477.58</v>
      </c>
      <c r="I580" s="18">
        <f t="shared" si="94"/>
        <v>210868.7</v>
      </c>
      <c r="J580" s="18">
        <f t="shared" si="94"/>
        <v>-279994</v>
      </c>
      <c r="K580" s="18">
        <f t="shared" si="94"/>
        <v>-230454</v>
      </c>
      <c r="L580" s="18">
        <f t="shared" si="94"/>
        <v>-34533</v>
      </c>
      <c r="M580" s="18">
        <f t="shared" si="94"/>
        <v>112333</v>
      </c>
      <c r="N580" s="18">
        <f t="shared" si="94"/>
        <v>126761</v>
      </c>
      <c r="O580" s="18" t="str">
        <f t="shared" si="94"/>
        <v/>
      </c>
      <c r="P580" s="6"/>
      <c r="Q580" s="9" t="s">
        <v>19</v>
      </c>
    </row>
    <row r="581" spans="1:17" x14ac:dyDescent="0.25">
      <c r="B581" s="18">
        <f>SUM(B577:B580)</f>
        <v>106654</v>
      </c>
      <c r="C581" s="18">
        <f t="shared" ref="C581:M581" si="95">SUM(C577:C580)</f>
        <v>431070.91000000003</v>
      </c>
      <c r="D581" s="18">
        <f t="shared" si="95"/>
        <v>628569.17000000004</v>
      </c>
      <c r="E581" s="18">
        <f t="shared" si="95"/>
        <v>192158.81</v>
      </c>
      <c r="F581" s="18">
        <f t="shared" si="95"/>
        <v>120158.88</v>
      </c>
      <c r="G581" s="18">
        <f t="shared" si="95"/>
        <v>494616.17</v>
      </c>
      <c r="H581" s="18">
        <f t="shared" si="95"/>
        <v>1039750.5800000001</v>
      </c>
      <c r="I581" s="18">
        <f t="shared" si="95"/>
        <v>1332020.7</v>
      </c>
      <c r="J581" s="18">
        <f t="shared" si="95"/>
        <v>582529</v>
      </c>
      <c r="K581" s="18">
        <f t="shared" si="95"/>
        <v>-98934</v>
      </c>
      <c r="L581" s="18">
        <f t="shared" si="95"/>
        <v>94400</v>
      </c>
      <c r="M581" s="18">
        <f t="shared" si="95"/>
        <v>157937</v>
      </c>
      <c r="N581" s="18">
        <f>IF(N578="",N577*4,IF(N579="",(N578+N577)*2,IF(N580="",((N579+N578+N577)/3)*4,SUM(N577:N580))))</f>
        <v>723764</v>
      </c>
      <c r="O581" s="18">
        <f>IF(O578="",O577*4,IF(O579="",(O578+O577)*2,IF(O580="",((O579+O578+O577)/3)*4,SUM(O577:O580))))</f>
        <v>859264</v>
      </c>
      <c r="P581" s="6"/>
      <c r="Q581" s="9" t="s">
        <v>15</v>
      </c>
    </row>
    <row r="582" spans="1:17" x14ac:dyDescent="0.25">
      <c r="B582" s="10">
        <f t="shared" ref="B582:M582" si="96">+B581/B$574</f>
        <v>4.1432158695726487E-2</v>
      </c>
      <c r="C582" s="10">
        <f t="shared" si="96"/>
        <v>0.11115875481559928</v>
      </c>
      <c r="D582" s="10">
        <f t="shared" si="96"/>
        <v>0.19954462989936456</v>
      </c>
      <c r="E582" s="10">
        <f t="shared" si="96"/>
        <v>3.3029560847628592E-2</v>
      </c>
      <c r="F582" s="10">
        <f t="shared" si="96"/>
        <v>2.396877092175442E-2</v>
      </c>
      <c r="G582" s="10">
        <f t="shared" si="96"/>
        <v>0.1417996754883189</v>
      </c>
      <c r="H582" s="10">
        <f t="shared" si="96"/>
        <v>0.16764709730245653</v>
      </c>
      <c r="I582" s="10">
        <f t="shared" si="96"/>
        <v>0.23564970444466626</v>
      </c>
      <c r="J582" s="10">
        <f t="shared" si="96"/>
        <v>8.9887933458156891E-2</v>
      </c>
      <c r="K582" s="10">
        <f t="shared" si="96"/>
        <v>-2.6961092897961853E-2</v>
      </c>
      <c r="L582" s="10">
        <f t="shared" si="96"/>
        <v>4.4830527309579489E-2</v>
      </c>
      <c r="M582" s="10">
        <f t="shared" si="96"/>
        <v>4.3401996298916112E-2</v>
      </c>
      <c r="N582" s="10">
        <f>+N581/N$574</f>
        <v>9.3389421386467053E-2</v>
      </c>
      <c r="O582" s="10">
        <f>+O581/O$574</f>
        <v>0.10926648634970047</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7">IFERROR(VLOOKUP($B$583,$130:$216,MATCH($Q584&amp;"/"&amp;B$348,$128:$128,0),FALSE),"")</f>
        <v>577983</v>
      </c>
      <c r="C584" s="16">
        <f t="shared" si="97"/>
        <v>653036</v>
      </c>
      <c r="D584" s="16">
        <f t="shared" si="97"/>
        <v>831220</v>
      </c>
      <c r="E584" s="16">
        <f t="shared" si="97"/>
        <v>752776</v>
      </c>
      <c r="F584" s="16">
        <f t="shared" si="97"/>
        <v>1467049</v>
      </c>
      <c r="G584" s="16">
        <f t="shared" si="97"/>
        <v>674428</v>
      </c>
      <c r="H584" s="16">
        <f t="shared" si="97"/>
        <v>949523</v>
      </c>
      <c r="I584" s="16">
        <f t="shared" si="97"/>
        <v>1507143</v>
      </c>
      <c r="J584" s="16">
        <f t="shared" si="97"/>
        <v>1230823</v>
      </c>
      <c r="K584" s="16">
        <f t="shared" si="97"/>
        <v>1468779</v>
      </c>
      <c r="L584" s="16">
        <f t="shared" si="97"/>
        <v>868986</v>
      </c>
      <c r="M584" s="16">
        <f t="shared" si="97"/>
        <v>1273394</v>
      </c>
      <c r="N584" s="16">
        <f t="shared" si="97"/>
        <v>1016223</v>
      </c>
      <c r="O584" s="16">
        <f t="shared" si="97"/>
        <v>1802894</v>
      </c>
      <c r="P584" s="6"/>
      <c r="Q584" s="9" t="s">
        <v>12</v>
      </c>
    </row>
    <row r="585" spans="1:17" x14ac:dyDescent="0.25">
      <c r="B585" s="7">
        <f t="shared" si="97"/>
        <v>403444</v>
      </c>
      <c r="C585" s="7">
        <f t="shared" si="97"/>
        <v>954489</v>
      </c>
      <c r="D585" s="7">
        <f t="shared" si="97"/>
        <v>873121</v>
      </c>
      <c r="E585" s="7">
        <f t="shared" si="97"/>
        <v>1237561</v>
      </c>
      <c r="F585" s="7">
        <f t="shared" si="97"/>
        <v>1001480</v>
      </c>
      <c r="G585" s="7">
        <f t="shared" si="97"/>
        <v>358983</v>
      </c>
      <c r="H585" s="7">
        <f t="shared" si="97"/>
        <v>1521683</v>
      </c>
      <c r="I585" s="7">
        <f t="shared" si="97"/>
        <v>1412278</v>
      </c>
      <c r="J585" s="7">
        <f t="shared" si="97"/>
        <v>1527048</v>
      </c>
      <c r="K585" s="7">
        <f t="shared" si="97"/>
        <v>1411223</v>
      </c>
      <c r="L585" s="7">
        <f t="shared" si="97"/>
        <v>9639</v>
      </c>
      <c r="M585" s="7">
        <f t="shared" si="97"/>
        <v>111482</v>
      </c>
      <c r="N585" s="7">
        <f t="shared" si="97"/>
        <v>1716228</v>
      </c>
      <c r="O585" s="7">
        <f t="shared" si="97"/>
        <v>2342865</v>
      </c>
      <c r="P585" s="6"/>
      <c r="Q585" s="9" t="s">
        <v>13</v>
      </c>
    </row>
    <row r="586" spans="1:17" x14ac:dyDescent="0.25">
      <c r="B586" s="7">
        <f t="shared" si="97"/>
        <v>911936</v>
      </c>
      <c r="C586" s="7">
        <f t="shared" si="97"/>
        <v>1017878</v>
      </c>
      <c r="D586" s="7">
        <f t="shared" si="97"/>
        <v>817036</v>
      </c>
      <c r="E586" s="7">
        <f t="shared" si="97"/>
        <v>1561008</v>
      </c>
      <c r="F586" s="7">
        <f t="shared" si="97"/>
        <v>1612833</v>
      </c>
      <c r="G586" s="7">
        <f t="shared" si="97"/>
        <v>1004142</v>
      </c>
      <c r="H586" s="7">
        <f t="shared" si="97"/>
        <v>1922039</v>
      </c>
      <c r="I586" s="7">
        <f t="shared" si="97"/>
        <v>1625601</v>
      </c>
      <c r="J586" s="7">
        <f t="shared" si="97"/>
        <v>1594425</v>
      </c>
      <c r="K586" s="7">
        <f t="shared" si="97"/>
        <v>1736844</v>
      </c>
      <c r="L586" s="7">
        <f t="shared" si="97"/>
        <v>1310430</v>
      </c>
      <c r="M586" s="7">
        <f t="shared" si="97"/>
        <v>1373649</v>
      </c>
      <c r="N586" s="7">
        <f t="shared" si="97"/>
        <v>2056157</v>
      </c>
      <c r="O586" s="7" t="str">
        <f t="shared" si="97"/>
        <v/>
      </c>
      <c r="P586" s="6"/>
      <c r="Q586" s="9" t="s">
        <v>14</v>
      </c>
    </row>
    <row r="587" spans="1:17" x14ac:dyDescent="0.25">
      <c r="B587" s="7">
        <f t="shared" si="97"/>
        <v>307106</v>
      </c>
      <c r="C587" s="18">
        <f t="shared" si="97"/>
        <v>718442.98</v>
      </c>
      <c r="D587" s="18">
        <f t="shared" si="97"/>
        <v>352317.32</v>
      </c>
      <c r="E587" s="18">
        <f t="shared" si="97"/>
        <v>1523195.38</v>
      </c>
      <c r="F587" s="18">
        <f t="shared" si="97"/>
        <v>612374.01</v>
      </c>
      <c r="G587" s="18">
        <f t="shared" si="97"/>
        <v>815275.49</v>
      </c>
      <c r="H587" s="18">
        <f t="shared" si="97"/>
        <v>698334.69</v>
      </c>
      <c r="I587" s="18">
        <f t="shared" si="97"/>
        <v>757445.7</v>
      </c>
      <c r="J587" s="18">
        <f t="shared" si="97"/>
        <v>902136</v>
      </c>
      <c r="K587" s="18">
        <f t="shared" si="97"/>
        <v>1403891</v>
      </c>
      <c r="L587" s="18">
        <f t="shared" si="97"/>
        <v>1067156</v>
      </c>
      <c r="M587" s="18">
        <f t="shared" si="97"/>
        <v>1057352</v>
      </c>
      <c r="N587" s="18">
        <f t="shared" si="97"/>
        <v>1457482</v>
      </c>
      <c r="O587" s="18" t="str">
        <f t="shared" si="97"/>
        <v/>
      </c>
      <c r="P587" s="6"/>
      <c r="Q587" s="9" t="s">
        <v>19</v>
      </c>
    </row>
    <row r="588" spans="1:17" x14ac:dyDescent="0.25">
      <c r="B588" s="26">
        <f>SUM(B584:B587)</f>
        <v>2200469</v>
      </c>
      <c r="C588" s="18">
        <f t="shared" ref="C588:M588" si="98">SUM(C584:C587)</f>
        <v>3343845.98</v>
      </c>
      <c r="D588" s="18">
        <f t="shared" si="98"/>
        <v>2873694.32</v>
      </c>
      <c r="E588" s="18">
        <f t="shared" si="98"/>
        <v>5074540.38</v>
      </c>
      <c r="F588" s="18">
        <f t="shared" si="98"/>
        <v>4693736.01</v>
      </c>
      <c r="G588" s="18">
        <f t="shared" si="98"/>
        <v>2852828.49</v>
      </c>
      <c r="H588" s="18">
        <f t="shared" si="98"/>
        <v>5091579.6899999995</v>
      </c>
      <c r="I588" s="18">
        <f t="shared" si="98"/>
        <v>5302467.7</v>
      </c>
      <c r="J588" s="18">
        <f t="shared" si="98"/>
        <v>5254432</v>
      </c>
      <c r="K588" s="18">
        <f t="shared" si="98"/>
        <v>6020737</v>
      </c>
      <c r="L588" s="18">
        <f t="shared" si="98"/>
        <v>3256211</v>
      </c>
      <c r="M588" s="18">
        <f t="shared" si="98"/>
        <v>3815877</v>
      </c>
      <c r="N588" s="18">
        <f>IF(N585="",N584*4,IF(N586="",(N585+N584)*2,IF(N587="",((N586+N585+N584)/3)*4,SUM(N584:N587))))</f>
        <v>6246090</v>
      </c>
      <c r="O588" s="18">
        <f>IF(O585="",O584*4,IF(O586="",(O585+O584)*2,IF(O587="",((O586+O585+O584)/3)*4,SUM(O584:O587))))</f>
        <v>8291518</v>
      </c>
      <c r="P588" s="6"/>
      <c r="Q588" s="9" t="s">
        <v>15</v>
      </c>
    </row>
    <row r="589" spans="1:17" x14ac:dyDescent="0.25">
      <c r="B589" s="10">
        <f t="shared" ref="B589:O589" si="99">+B588/(B$465+B$472)</f>
        <v>3.1697121804615383E-2</v>
      </c>
      <c r="C589" s="10">
        <f t="shared" si="99"/>
        <v>4.8224791445849347E-2</v>
      </c>
      <c r="D589" s="10">
        <f t="shared" si="99"/>
        <v>3.9914123121388166E-2</v>
      </c>
      <c r="E589" s="10">
        <f t="shared" si="99"/>
        <v>5.1116753272340276E-2</v>
      </c>
      <c r="F589" s="10">
        <f t="shared" si="99"/>
        <v>4.3796922133339813E-2</v>
      </c>
      <c r="G589" s="10">
        <f t="shared" si="99"/>
        <v>2.4979910728242068E-2</v>
      </c>
      <c r="H589" s="10">
        <f t="shared" si="99"/>
        <v>4.1635951246231415E-2</v>
      </c>
      <c r="I589" s="10">
        <f t="shared" si="99"/>
        <v>4.2133395112256139E-2</v>
      </c>
      <c r="J589" s="10">
        <f t="shared" si="99"/>
        <v>3.878081260127831E-2</v>
      </c>
      <c r="K589" s="10">
        <f t="shared" si="99"/>
        <v>4.3744551581903615E-2</v>
      </c>
      <c r="L589" s="10">
        <f t="shared" si="99"/>
        <v>2.4127483078401547E-2</v>
      </c>
      <c r="M589" s="10">
        <f t="shared" si="99"/>
        <v>2.9782414653070671E-2</v>
      </c>
      <c r="N589" s="10">
        <f t="shared" si="99"/>
        <v>4.6593328213511989E-2</v>
      </c>
      <c r="O589" s="10">
        <f t="shared" si="99"/>
        <v>6.153239197153601E-2</v>
      </c>
      <c r="P589" s="6"/>
      <c r="Q589" s="11" t="s">
        <v>32</v>
      </c>
    </row>
    <row r="590" spans="1:17" s="87" customFormat="1" x14ac:dyDescent="0.25">
      <c r="A590" s="86"/>
      <c r="B590" s="19"/>
      <c r="C590" s="10">
        <f t="shared" ref="C590:M590" si="100">C588/B588-1</f>
        <v>0.51960603853087672</v>
      </c>
      <c r="D590" s="10">
        <f t="shared" si="100"/>
        <v>-0.14060206804142339</v>
      </c>
      <c r="E590" s="10">
        <f t="shared" si="100"/>
        <v>0.76585948779687896</v>
      </c>
      <c r="F590" s="10">
        <f t="shared" si="100"/>
        <v>-7.5042140072595132E-2</v>
      </c>
      <c r="G590" s="10">
        <f t="shared" si="100"/>
        <v>-0.39220516792549642</v>
      </c>
      <c r="H590" s="10">
        <f t="shared" si="100"/>
        <v>0.7847479117120002</v>
      </c>
      <c r="I590" s="10">
        <f t="shared" si="100"/>
        <v>4.1418974628677718E-2</v>
      </c>
      <c r="J590" s="10">
        <f t="shared" si="100"/>
        <v>-9.0591216614106518E-3</v>
      </c>
      <c r="K590" s="10">
        <f t="shared" si="100"/>
        <v>0.14583974062277338</v>
      </c>
      <c r="L590" s="10">
        <f t="shared" si="100"/>
        <v>-0.4591673743596506</v>
      </c>
      <c r="M590" s="10">
        <f t="shared" si="100"/>
        <v>0.1718764539521549</v>
      </c>
      <c r="N590" s="10">
        <f>N588/M588-1</f>
        <v>0.63686879844397493</v>
      </c>
      <c r="O590" s="10">
        <f>O588/N588-1</f>
        <v>0.32747334732608713</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1">IFERROR(VLOOKUP($B$592,$221:$343,MATCH($Q593&amp;"/"&amp;B$348,$219:$219,0),FALSE),"")</f>
        <v>264959</v>
      </c>
      <c r="C593" s="7">
        <f t="shared" si="101"/>
        <v>317238</v>
      </c>
      <c r="D593" s="7">
        <f t="shared" si="101"/>
        <v>262067</v>
      </c>
      <c r="E593" s="7">
        <f t="shared" si="101"/>
        <v>455085</v>
      </c>
      <c r="F593" s="7">
        <f t="shared" si="101"/>
        <v>500935</v>
      </c>
      <c r="G593" s="7">
        <f t="shared" si="101"/>
        <v>523151</v>
      </c>
      <c r="H593" s="7">
        <f t="shared" si="101"/>
        <v>640206</v>
      </c>
      <c r="I593" s="7">
        <f t="shared" si="101"/>
        <v>621014</v>
      </c>
      <c r="J593" s="7">
        <f t="shared" si="101"/>
        <v>569213</v>
      </c>
      <c r="K593" s="7">
        <f t="shared" si="101"/>
        <v>643783</v>
      </c>
      <c r="L593" s="7">
        <f t="shared" si="101"/>
        <v>690108</v>
      </c>
      <c r="M593" s="7">
        <f t="shared" si="101"/>
        <v>873320</v>
      </c>
      <c r="N593" s="8">
        <f t="shared" si="101"/>
        <v>0</v>
      </c>
      <c r="O593" s="8">
        <f t="shared" si="101"/>
        <v>0</v>
      </c>
      <c r="P593" s="6"/>
      <c r="Q593" s="9" t="s">
        <v>12</v>
      </c>
    </row>
    <row r="594" spans="2:17" x14ac:dyDescent="0.25">
      <c r="B594" s="7">
        <f t="shared" si="101"/>
        <v>478444</v>
      </c>
      <c r="C594" s="7">
        <f t="shared" si="101"/>
        <v>615826</v>
      </c>
      <c r="D594" s="7">
        <f t="shared" si="101"/>
        <v>533779</v>
      </c>
      <c r="E594" s="7">
        <f t="shared" si="101"/>
        <v>936785</v>
      </c>
      <c r="F594" s="7">
        <f t="shared" si="101"/>
        <v>1590685</v>
      </c>
      <c r="G594" s="7">
        <f t="shared" si="101"/>
        <v>1072132</v>
      </c>
      <c r="H594" s="7">
        <f t="shared" si="101"/>
        <v>1300894</v>
      </c>
      <c r="I594" s="7">
        <f t="shared" si="101"/>
        <v>1253283</v>
      </c>
      <c r="J594" s="7">
        <f t="shared" si="101"/>
        <v>1251139</v>
      </c>
      <c r="K594" s="7">
        <f t="shared" si="101"/>
        <v>1290116</v>
      </c>
      <c r="L594" s="7">
        <f t="shared" si="101"/>
        <v>1429995</v>
      </c>
      <c r="M594" s="7">
        <f t="shared" si="101"/>
        <v>1802807</v>
      </c>
      <c r="N594" s="8">
        <f t="shared" si="101"/>
        <v>0</v>
      </c>
      <c r="O594" s="8">
        <f t="shared" si="101"/>
        <v>0</v>
      </c>
      <c r="P594" s="6"/>
      <c r="Q594" s="9" t="s">
        <v>13</v>
      </c>
    </row>
    <row r="595" spans="2:17" x14ac:dyDescent="0.25">
      <c r="B595" s="7">
        <f t="shared" si="101"/>
        <v>744868</v>
      </c>
      <c r="C595" s="7">
        <f t="shared" si="101"/>
        <v>923634</v>
      </c>
      <c r="D595" s="7">
        <f t="shared" si="101"/>
        <v>799389</v>
      </c>
      <c r="E595" s="7">
        <f t="shared" si="101"/>
        <v>1495627</v>
      </c>
      <c r="F595" s="7">
        <f t="shared" si="101"/>
        <v>2107375</v>
      </c>
      <c r="G595" s="7">
        <f t="shared" si="101"/>
        <v>1706240</v>
      </c>
      <c r="H595" s="7">
        <f t="shared" si="101"/>
        <v>1888786</v>
      </c>
      <c r="I595" s="7">
        <f t="shared" si="101"/>
        <v>1966486</v>
      </c>
      <c r="J595" s="7">
        <f t="shared" si="101"/>
        <v>2003984</v>
      </c>
      <c r="K595" s="7">
        <f t="shared" si="101"/>
        <v>1966587</v>
      </c>
      <c r="L595" s="7">
        <f t="shared" si="101"/>
        <v>2255950</v>
      </c>
      <c r="M595" s="7">
        <f t="shared" si="101"/>
        <v>0</v>
      </c>
      <c r="N595" s="8">
        <f t="shared" si="101"/>
        <v>0</v>
      </c>
      <c r="O595" s="8" t="str">
        <f t="shared" si="101"/>
        <v/>
      </c>
      <c r="P595" s="6"/>
      <c r="Q595" s="9" t="s">
        <v>14</v>
      </c>
    </row>
    <row r="596" spans="2:17" x14ac:dyDescent="0.25">
      <c r="B596" s="7">
        <f t="shared" si="101"/>
        <v>1010622</v>
      </c>
      <c r="C596" s="7">
        <f t="shared" si="101"/>
        <v>1176332.6399999999</v>
      </c>
      <c r="D596" s="7">
        <f t="shared" si="101"/>
        <v>1210562.5900000001</v>
      </c>
      <c r="E596" s="7">
        <f t="shared" si="101"/>
        <v>1843177.3</v>
      </c>
      <c r="F596" s="7">
        <f t="shared" si="101"/>
        <v>2650021.62</v>
      </c>
      <c r="G596" s="7">
        <f t="shared" si="101"/>
        <v>2323011.79</v>
      </c>
      <c r="H596" s="7">
        <f t="shared" si="101"/>
        <v>2324466.73</v>
      </c>
      <c r="I596" s="7">
        <f t="shared" si="101"/>
        <v>2701052.93</v>
      </c>
      <c r="J596" s="7">
        <f t="shared" si="101"/>
        <v>2757839</v>
      </c>
      <c r="K596" s="7">
        <f t="shared" si="101"/>
        <v>2665642</v>
      </c>
      <c r="L596" s="7">
        <f t="shared" si="101"/>
        <v>3152662</v>
      </c>
      <c r="M596" s="7">
        <f t="shared" si="101"/>
        <v>0</v>
      </c>
      <c r="N596" s="8">
        <f>IFERROR(VLOOKUP($B$592,$221:$343,MATCH($Q596&amp;"/"&amp;N$348,$219:$219,0),FALSE),IFERROR((VLOOKUP($B$592,$221:$343,MATCH($Q595&amp;"/"&amp;N$348,$219:$219,0),FALSE)/3)*4,IFERROR(VLOOKUP($B$592,$221:$343,MATCH($Q594&amp;"/"&amp;N$348,$219:$219,0),FALSE)*2,IFERROR(VLOOKUP($B$592,$221:$343,MATCH($Q593&amp;"/"&amp;N$348,$219:$219,0),FALSE)*4,""))))</f>
        <v>0</v>
      </c>
      <c r="O596" s="8">
        <f>IFERROR(VLOOKUP($B$592,$221:$343,MATCH($Q596&amp;"/"&amp;O$348,$219:$219,0),FALSE),IFERROR((VLOOKUP($B$592,$221:$343,MATCH($Q595&amp;"/"&amp;O$348,$219:$219,0),FALSE)/3)*4,IFERROR(VLOOKUP($B$592,$221:$343,MATCH($Q594&amp;"/"&amp;O$348,$219:$219,0),FALSE)*2,IFERROR(VLOOKUP($B$592,$221:$343,MATCH($Q593&amp;"/"&amp;O$348,$219:$219,0),FALSE)*4,""))))</f>
        <v>0</v>
      </c>
      <c r="P596" s="6"/>
      <c r="Q596" s="9" t="s">
        <v>15</v>
      </c>
    </row>
    <row r="597" spans="2:17" x14ac:dyDescent="0.25">
      <c r="B597" s="10">
        <f t="shared" ref="B597:O597" si="102">B596/(B$465+B472)</f>
        <v>1.4557718664713754E-2</v>
      </c>
      <c r="C597" s="10">
        <f t="shared" si="102"/>
        <v>1.6965014708884819E-2</v>
      </c>
      <c r="D597" s="10">
        <f t="shared" si="102"/>
        <v>1.6814086288553666E-2</v>
      </c>
      <c r="E597" s="10">
        <f t="shared" si="102"/>
        <v>1.8566654756086168E-2</v>
      </c>
      <c r="F597" s="10">
        <f t="shared" si="102"/>
        <v>2.4727166226548615E-2</v>
      </c>
      <c r="G597" s="10">
        <f t="shared" si="102"/>
        <v>2.0340734586134831E-2</v>
      </c>
      <c r="H597" s="10">
        <f t="shared" si="102"/>
        <v>1.9008125048862189E-2</v>
      </c>
      <c r="I597" s="10">
        <f t="shared" si="102"/>
        <v>2.1462559841487979E-2</v>
      </c>
      <c r="J597" s="10">
        <f t="shared" si="102"/>
        <v>2.0354481215761625E-2</v>
      </c>
      <c r="K597" s="10">
        <f t="shared" si="102"/>
        <v>1.9367614623905464E-2</v>
      </c>
      <c r="L597" s="10">
        <f t="shared" si="102"/>
        <v>2.3360218074602531E-2</v>
      </c>
      <c r="M597" s="10">
        <f t="shared" si="102"/>
        <v>0</v>
      </c>
      <c r="N597" s="10">
        <f t="shared" si="102"/>
        <v>0</v>
      </c>
      <c r="O597" s="10">
        <f t="shared" si="102"/>
        <v>0</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3">IFERROR(VLOOKUP($B$598,$221:$343,MATCH($Q599&amp;"/"&amp;B$348,$219:$219,0),FALSE),"")</f>
        <v>1303479</v>
      </c>
      <c r="C599" s="7">
        <f t="shared" si="103"/>
        <v>2834107</v>
      </c>
      <c r="D599" s="7">
        <f t="shared" si="103"/>
        <v>1963186</v>
      </c>
      <c r="E599" s="7">
        <f t="shared" si="103"/>
        <v>890789</v>
      </c>
      <c r="F599" s="7">
        <f t="shared" si="103"/>
        <v>1398435</v>
      </c>
      <c r="G599" s="7">
        <f t="shared" si="103"/>
        <v>1898823</v>
      </c>
      <c r="H599" s="7">
        <f t="shared" si="103"/>
        <v>4754391</v>
      </c>
      <c r="I599" s="7">
        <f t="shared" si="103"/>
        <v>5499018</v>
      </c>
      <c r="J599" s="7">
        <f t="shared" si="103"/>
        <v>5167556</v>
      </c>
      <c r="K599" s="7">
        <f t="shared" si="103"/>
        <v>1694787</v>
      </c>
      <c r="L599" s="7">
        <f t="shared" si="103"/>
        <v>2531697</v>
      </c>
      <c r="M599" s="7">
        <f t="shared" si="103"/>
        <v>2557754</v>
      </c>
      <c r="N599" s="8">
        <f t="shared" si="103"/>
        <v>2252844</v>
      </c>
      <c r="O599" s="8">
        <f t="shared" si="103"/>
        <v>632770</v>
      </c>
      <c r="P599" s="6"/>
      <c r="Q599" s="9" t="s">
        <v>12</v>
      </c>
    </row>
    <row r="600" spans="2:17" x14ac:dyDescent="0.25">
      <c r="B600" s="7">
        <f t="shared" si="103"/>
        <v>1703862</v>
      </c>
      <c r="C600" s="7">
        <f t="shared" si="103"/>
        <v>5620727</v>
      </c>
      <c r="D600" s="7">
        <f t="shared" si="103"/>
        <v>2042667</v>
      </c>
      <c r="E600" s="7">
        <f t="shared" si="103"/>
        <v>4401616</v>
      </c>
      <c r="F600" s="7">
        <f t="shared" si="103"/>
        <v>2672452</v>
      </c>
      <c r="G600" s="7">
        <f t="shared" si="103"/>
        <v>51034</v>
      </c>
      <c r="H600" s="7">
        <f t="shared" si="103"/>
        <v>7904228</v>
      </c>
      <c r="I600" s="7">
        <f t="shared" si="103"/>
        <v>9659761</v>
      </c>
      <c r="J600" s="7">
        <f t="shared" si="103"/>
        <v>5986938</v>
      </c>
      <c r="K600" s="7">
        <f t="shared" si="103"/>
        <v>4275430</v>
      </c>
      <c r="L600" s="7">
        <f t="shared" si="103"/>
        <v>7528892</v>
      </c>
      <c r="M600" s="7">
        <f t="shared" si="103"/>
        <v>4654181</v>
      </c>
      <c r="N600" s="8">
        <f t="shared" si="103"/>
        <v>8456203</v>
      </c>
      <c r="O600" s="8">
        <f t="shared" si="103"/>
        <v>3129329</v>
      </c>
      <c r="P600" s="6"/>
      <c r="Q600" s="9" t="s">
        <v>13</v>
      </c>
    </row>
    <row r="601" spans="2:17" x14ac:dyDescent="0.25">
      <c r="B601" s="7">
        <f t="shared" si="103"/>
        <v>-676683</v>
      </c>
      <c r="C601" s="7">
        <f t="shared" si="103"/>
        <v>5928163</v>
      </c>
      <c r="D601" s="7">
        <f t="shared" si="103"/>
        <v>2500918</v>
      </c>
      <c r="E601" s="7">
        <f t="shared" si="103"/>
        <v>3574265</v>
      </c>
      <c r="F601" s="7">
        <f t="shared" si="103"/>
        <v>5227877</v>
      </c>
      <c r="G601" s="7">
        <f t="shared" si="103"/>
        <v>3203290</v>
      </c>
      <c r="H601" s="7">
        <f t="shared" si="103"/>
        <v>10463551</v>
      </c>
      <c r="I601" s="7">
        <f t="shared" si="103"/>
        <v>15806633</v>
      </c>
      <c r="J601" s="7">
        <f t="shared" si="103"/>
        <v>7135809</v>
      </c>
      <c r="K601" s="7">
        <f t="shared" si="103"/>
        <v>5492314</v>
      </c>
      <c r="L601" s="7">
        <f t="shared" si="103"/>
        <v>10650956</v>
      </c>
      <c r="M601" s="7">
        <f t="shared" si="103"/>
        <v>6749131</v>
      </c>
      <c r="N601" s="8">
        <f t="shared" si="103"/>
        <v>11511636</v>
      </c>
      <c r="O601" s="8" t="str">
        <f t="shared" si="103"/>
        <v/>
      </c>
      <c r="P601" s="6"/>
      <c r="Q601" s="9" t="s">
        <v>14</v>
      </c>
    </row>
    <row r="602" spans="2:17" x14ac:dyDescent="0.25">
      <c r="B602" s="7">
        <f t="shared" si="103"/>
        <v>790334</v>
      </c>
      <c r="C602" s="7">
        <f t="shared" si="103"/>
        <v>8577730.0299999993</v>
      </c>
      <c r="D602" s="7">
        <f t="shared" si="103"/>
        <v>3423405.42</v>
      </c>
      <c r="E602" s="7">
        <f t="shared" si="103"/>
        <v>5462004.9199999999</v>
      </c>
      <c r="F602" s="7">
        <f t="shared" si="103"/>
        <v>4450813.2300000004</v>
      </c>
      <c r="G602" s="7">
        <f t="shared" si="103"/>
        <v>3871091.68</v>
      </c>
      <c r="H602" s="7">
        <f t="shared" si="103"/>
        <v>9275835.7899999991</v>
      </c>
      <c r="I602" s="7">
        <f t="shared" si="103"/>
        <v>14874462.960000001</v>
      </c>
      <c r="J602" s="7">
        <f t="shared" si="103"/>
        <v>7769889</v>
      </c>
      <c r="K602" s="7">
        <f t="shared" si="103"/>
        <v>6817769</v>
      </c>
      <c r="L602" s="7">
        <f t="shared" si="103"/>
        <v>12865963</v>
      </c>
      <c r="M602" s="7">
        <f t="shared" si="103"/>
        <v>11755298</v>
      </c>
      <c r="N602" s="8">
        <f t="shared" si="103"/>
        <v>13432410</v>
      </c>
      <c r="O602" s="8" t="str">
        <f t="shared" si="103"/>
        <v/>
      </c>
      <c r="P602" s="6"/>
      <c r="Q602" s="9" t="s">
        <v>15</v>
      </c>
    </row>
    <row r="603" spans="2:17" x14ac:dyDescent="0.25">
      <c r="B603" s="111">
        <f t="shared" ref="B603:M603" si="104">B602/B$588</f>
        <v>0.35916615957779907</v>
      </c>
      <c r="C603" s="111">
        <f t="shared" si="104"/>
        <v>2.5652288057836921</v>
      </c>
      <c r="D603" s="111">
        <f t="shared" si="104"/>
        <v>1.1912907354739108</v>
      </c>
      <c r="E603" s="111">
        <f t="shared" si="104"/>
        <v>1.0763546077053781</v>
      </c>
      <c r="F603" s="111">
        <f t="shared" si="104"/>
        <v>0.94824532536928952</v>
      </c>
      <c r="G603" s="111">
        <f t="shared" si="104"/>
        <v>1.3569310926223959</v>
      </c>
      <c r="H603" s="111">
        <f t="shared" si="104"/>
        <v>1.821799196861829</v>
      </c>
      <c r="I603" s="111">
        <f t="shared" si="104"/>
        <v>2.8051963352836644</v>
      </c>
      <c r="J603" s="111">
        <f t="shared" si="104"/>
        <v>1.4787305269151831</v>
      </c>
      <c r="K603" s="111">
        <f t="shared" si="104"/>
        <v>1.1323811353992044</v>
      </c>
      <c r="L603" s="111">
        <f t="shared" si="104"/>
        <v>3.9512067860467273</v>
      </c>
      <c r="M603" s="111">
        <f t="shared" si="104"/>
        <v>3.0806281229714689</v>
      </c>
      <c r="N603" s="111">
        <f>IFERROR(N602/N$588,IFERROR(N601/N$588,IFERROR(N600/N$588,N599/N$588)))</f>
        <v>2.1505309721761936</v>
      </c>
      <c r="O603" s="111">
        <f>IFERROR(O602/O$588,IFERROR(O601/O$588,IFERROR(O600/O$588,O599/O$588)))</f>
        <v>0.37741327945015618</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851735</v>
      </c>
      <c r="C605" s="7">
        <f t="shared" ref="C605:O608" si="105">IFERROR(C599+C611,"")</f>
        <v>2442875</v>
      </c>
      <c r="D605" s="7">
        <f t="shared" si="105"/>
        <v>1102707</v>
      </c>
      <c r="E605" s="7">
        <f t="shared" si="105"/>
        <v>247083</v>
      </c>
      <c r="F605" s="7">
        <f t="shared" si="105"/>
        <v>711238</v>
      </c>
      <c r="G605" s="7">
        <f t="shared" si="105"/>
        <v>815046</v>
      </c>
      <c r="H605" s="7">
        <f t="shared" si="105"/>
        <v>4149967</v>
      </c>
      <c r="I605" s="7">
        <f t="shared" si="105"/>
        <v>4551849</v>
      </c>
      <c r="J605" s="7">
        <f t="shared" si="105"/>
        <v>4466522</v>
      </c>
      <c r="K605" s="7">
        <f t="shared" si="105"/>
        <v>684672</v>
      </c>
      <c r="L605" s="7">
        <f t="shared" si="105"/>
        <v>1286775</v>
      </c>
      <c r="M605" s="7">
        <f t="shared" si="105"/>
        <v>1562756</v>
      </c>
      <c r="N605" s="8">
        <f t="shared" si="105"/>
        <v>1014881</v>
      </c>
      <c r="O605" s="8">
        <f t="shared" si="105"/>
        <v>-214487</v>
      </c>
      <c r="P605" s="6"/>
      <c r="Q605" s="9" t="s">
        <v>12</v>
      </c>
    </row>
    <row r="606" spans="2:17" x14ac:dyDescent="0.25">
      <c r="B606" s="7">
        <f t="shared" ref="B606:N608" si="106">IFERROR(B600+B612,"")</f>
        <v>868650</v>
      </c>
      <c r="C606" s="7">
        <f t="shared" si="106"/>
        <v>4709698</v>
      </c>
      <c r="D606" s="7">
        <f t="shared" si="106"/>
        <v>649386</v>
      </c>
      <c r="E606" s="7">
        <f t="shared" si="106"/>
        <v>2972746</v>
      </c>
      <c r="F606" s="7">
        <f t="shared" si="106"/>
        <v>972366</v>
      </c>
      <c r="G606" s="7">
        <f t="shared" si="106"/>
        <v>-2345528</v>
      </c>
      <c r="H606" s="7">
        <f t="shared" si="106"/>
        <v>6543826</v>
      </c>
      <c r="I606" s="7">
        <f t="shared" si="106"/>
        <v>7945089</v>
      </c>
      <c r="J606" s="7">
        <f t="shared" si="106"/>
        <v>4417842</v>
      </c>
      <c r="K606" s="7">
        <f t="shared" si="106"/>
        <v>1860806</v>
      </c>
      <c r="L606" s="7">
        <f t="shared" si="106"/>
        <v>4952837</v>
      </c>
      <c r="M606" s="7">
        <f t="shared" si="106"/>
        <v>2466041</v>
      </c>
      <c r="N606" s="8">
        <f t="shared" si="106"/>
        <v>6380975</v>
      </c>
      <c r="O606" s="8">
        <f t="shared" si="105"/>
        <v>1034320</v>
      </c>
      <c r="P606" s="6"/>
      <c r="Q606" s="9" t="s">
        <v>13</v>
      </c>
    </row>
    <row r="607" spans="2:17" x14ac:dyDescent="0.25">
      <c r="B607" s="7">
        <f t="shared" si="106"/>
        <v>-1925433</v>
      </c>
      <c r="C607" s="7">
        <f t="shared" si="106"/>
        <v>4350756</v>
      </c>
      <c r="D607" s="7">
        <f t="shared" si="106"/>
        <v>530313</v>
      </c>
      <c r="E607" s="7">
        <f t="shared" si="106"/>
        <v>1190933</v>
      </c>
      <c r="F607" s="7">
        <f t="shared" si="106"/>
        <v>2562560</v>
      </c>
      <c r="G607" s="7">
        <f t="shared" si="106"/>
        <v>-175998</v>
      </c>
      <c r="H607" s="7">
        <f t="shared" si="106"/>
        <v>8125579</v>
      </c>
      <c r="I607" s="7">
        <f t="shared" si="106"/>
        <v>13414812</v>
      </c>
      <c r="J607" s="7">
        <f t="shared" si="106"/>
        <v>4221115</v>
      </c>
      <c r="K607" s="7">
        <f t="shared" si="106"/>
        <v>1562783</v>
      </c>
      <c r="L607" s="7">
        <f t="shared" si="106"/>
        <v>6875292</v>
      </c>
      <c r="M607" s="7">
        <f t="shared" si="106"/>
        <v>3323298</v>
      </c>
      <c r="N607" s="8">
        <f t="shared" si="106"/>
        <v>8566092</v>
      </c>
      <c r="O607" s="8" t="str">
        <f t="shared" si="105"/>
        <v/>
      </c>
      <c r="P607" s="6"/>
      <c r="Q607" s="9" t="s">
        <v>14</v>
      </c>
    </row>
    <row r="608" spans="2:17" x14ac:dyDescent="0.25">
      <c r="B608" s="7">
        <f t="shared" si="106"/>
        <v>-933921</v>
      </c>
      <c r="C608" s="18">
        <f t="shared" si="106"/>
        <v>6576657.8699999992</v>
      </c>
      <c r="D608" s="18">
        <f t="shared" si="106"/>
        <v>697838.64999999991</v>
      </c>
      <c r="E608" s="18">
        <f t="shared" si="106"/>
        <v>2059857.77</v>
      </c>
      <c r="F608" s="18">
        <f t="shared" si="106"/>
        <v>812749.09000000032</v>
      </c>
      <c r="G608" s="18">
        <f t="shared" si="106"/>
        <v>-352772.43999999994</v>
      </c>
      <c r="H608" s="18">
        <f t="shared" si="106"/>
        <v>5978547.1799999997</v>
      </c>
      <c r="I608" s="18">
        <f t="shared" si="106"/>
        <v>11682701.940000001</v>
      </c>
      <c r="J608" s="18">
        <f t="shared" si="106"/>
        <v>3648804</v>
      </c>
      <c r="K608" s="18">
        <f t="shared" si="106"/>
        <v>1146739</v>
      </c>
      <c r="L608" s="18">
        <f t="shared" si="106"/>
        <v>7902532</v>
      </c>
      <c r="M608" s="18">
        <f t="shared" si="106"/>
        <v>7150566</v>
      </c>
      <c r="N608" s="18">
        <f t="shared" si="106"/>
        <v>9577526</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7">IFERROR(VLOOKUP($B$610,$221:$343,MATCH($Q611&amp;"/"&amp;B$348,$219:$219,0),FALSE),"")</f>
        <v>-451744</v>
      </c>
      <c r="C611" s="7">
        <f t="shared" si="107"/>
        <v>-391232</v>
      </c>
      <c r="D611" s="7">
        <f t="shared" si="107"/>
        <v>-860479</v>
      </c>
      <c r="E611" s="7">
        <f t="shared" si="107"/>
        <v>-643706</v>
      </c>
      <c r="F611" s="7">
        <f t="shared" si="107"/>
        <v>-687197</v>
      </c>
      <c r="G611" s="7">
        <f t="shared" si="107"/>
        <v>-1083777</v>
      </c>
      <c r="H611" s="7">
        <f t="shared" si="107"/>
        <v>-604424</v>
      </c>
      <c r="I611" s="7">
        <f t="shared" si="107"/>
        <v>-947169</v>
      </c>
      <c r="J611" s="7">
        <f t="shared" si="107"/>
        <v>-701034</v>
      </c>
      <c r="K611" s="7">
        <f t="shared" si="107"/>
        <v>-1010115</v>
      </c>
      <c r="L611" s="7">
        <f t="shared" si="107"/>
        <v>-1244922</v>
      </c>
      <c r="M611" s="7">
        <f t="shared" si="107"/>
        <v>-994998</v>
      </c>
      <c r="N611" s="8">
        <f t="shared" si="107"/>
        <v>-1237963</v>
      </c>
      <c r="O611" s="8">
        <f t="shared" si="107"/>
        <v>-847257</v>
      </c>
      <c r="P611" s="6"/>
      <c r="Q611" s="9" t="s">
        <v>12</v>
      </c>
    </row>
    <row r="612" spans="2:17" x14ac:dyDescent="0.25">
      <c r="B612" s="7">
        <f t="shared" si="107"/>
        <v>-835212</v>
      </c>
      <c r="C612" s="7">
        <f t="shared" si="107"/>
        <v>-911029</v>
      </c>
      <c r="D612" s="7">
        <f t="shared" si="107"/>
        <v>-1393281</v>
      </c>
      <c r="E612" s="7">
        <f t="shared" si="107"/>
        <v>-1428870</v>
      </c>
      <c r="F612" s="7">
        <f t="shared" si="107"/>
        <v>-1700086</v>
      </c>
      <c r="G612" s="7">
        <f t="shared" si="107"/>
        <v>-2396562</v>
      </c>
      <c r="H612" s="7">
        <f t="shared" si="107"/>
        <v>-1360402</v>
      </c>
      <c r="I612" s="7">
        <f t="shared" si="107"/>
        <v>-1714672</v>
      </c>
      <c r="J612" s="7">
        <f t="shared" si="107"/>
        <v>-1569096</v>
      </c>
      <c r="K612" s="7">
        <f t="shared" si="107"/>
        <v>-2414624</v>
      </c>
      <c r="L612" s="7">
        <f t="shared" si="107"/>
        <v>-2576055</v>
      </c>
      <c r="M612" s="7">
        <f t="shared" si="107"/>
        <v>-2188140</v>
      </c>
      <c r="N612" s="8">
        <f t="shared" si="107"/>
        <v>-2075228</v>
      </c>
      <c r="O612" s="8">
        <f t="shared" si="107"/>
        <v>-2095009</v>
      </c>
      <c r="P612" s="6"/>
      <c r="Q612" s="9" t="s">
        <v>13</v>
      </c>
    </row>
    <row r="613" spans="2:17" x14ac:dyDescent="0.25">
      <c r="B613" s="7">
        <f t="shared" si="107"/>
        <v>-1248750</v>
      </c>
      <c r="C613" s="7">
        <f t="shared" si="107"/>
        <v>-1577407</v>
      </c>
      <c r="D613" s="7">
        <f t="shared" si="107"/>
        <v>-1970605</v>
      </c>
      <c r="E613" s="7">
        <f t="shared" si="107"/>
        <v>-2383332</v>
      </c>
      <c r="F613" s="7">
        <f t="shared" si="107"/>
        <v>-2665317</v>
      </c>
      <c r="G613" s="7">
        <f t="shared" si="107"/>
        <v>-3379288</v>
      </c>
      <c r="H613" s="7">
        <f t="shared" si="107"/>
        <v>-2337972</v>
      </c>
      <c r="I613" s="7">
        <f t="shared" si="107"/>
        <v>-2391821</v>
      </c>
      <c r="J613" s="7">
        <f t="shared" si="107"/>
        <v>-2914694</v>
      </c>
      <c r="K613" s="7">
        <f t="shared" si="107"/>
        <v>-3929531</v>
      </c>
      <c r="L613" s="7">
        <f t="shared" si="107"/>
        <v>-3775664</v>
      </c>
      <c r="M613" s="7">
        <f t="shared" si="107"/>
        <v>-3425833</v>
      </c>
      <c r="N613" s="8">
        <f t="shared" si="107"/>
        <v>-2945544</v>
      </c>
      <c r="O613" s="8" t="str">
        <f t="shared" si="107"/>
        <v/>
      </c>
      <c r="P613" s="6"/>
      <c r="Q613" s="9" t="s">
        <v>14</v>
      </c>
    </row>
    <row r="614" spans="2:17" x14ac:dyDescent="0.25">
      <c r="B614" s="7">
        <f t="shared" si="107"/>
        <v>-1724255</v>
      </c>
      <c r="C614" s="7">
        <f t="shared" si="107"/>
        <v>-2001072.16</v>
      </c>
      <c r="D614" s="7">
        <f t="shared" si="107"/>
        <v>-2725566.77</v>
      </c>
      <c r="E614" s="7">
        <f t="shared" si="107"/>
        <v>-3402147.15</v>
      </c>
      <c r="F614" s="7">
        <f t="shared" si="107"/>
        <v>-3638064.14</v>
      </c>
      <c r="G614" s="7">
        <f t="shared" si="107"/>
        <v>-4223864.12</v>
      </c>
      <c r="H614" s="7">
        <f t="shared" si="107"/>
        <v>-3297288.61</v>
      </c>
      <c r="I614" s="7">
        <f t="shared" si="107"/>
        <v>-3191761.02</v>
      </c>
      <c r="J614" s="7">
        <f t="shared" si="107"/>
        <v>-4121085</v>
      </c>
      <c r="K614" s="7">
        <f t="shared" si="107"/>
        <v>-5671030</v>
      </c>
      <c r="L614" s="7">
        <f t="shared" si="107"/>
        <v>-4963431</v>
      </c>
      <c r="M614" s="7">
        <f t="shared" si="107"/>
        <v>-4604732</v>
      </c>
      <c r="N614" s="8">
        <f t="shared" si="107"/>
        <v>-3854884</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8">IFERROR(VLOOKUP($B$615,$221:$343,MATCH($Q616&amp;"/"&amp;B$348,$219:$219,0),FALSE),"")</f>
        <v>-462113</v>
      </c>
      <c r="C616" s="7">
        <f t="shared" si="108"/>
        <v>-375662</v>
      </c>
      <c r="D616" s="7">
        <f t="shared" si="108"/>
        <v>-666386</v>
      </c>
      <c r="E616" s="7">
        <f t="shared" si="108"/>
        <v>-594671</v>
      </c>
      <c r="F616" s="7">
        <f t="shared" si="108"/>
        <v>-662756</v>
      </c>
      <c r="G616" s="7">
        <f t="shared" si="108"/>
        <v>-1312220</v>
      </c>
      <c r="H616" s="7">
        <f t="shared" si="108"/>
        <v>-6505199</v>
      </c>
      <c r="I616" s="7">
        <f t="shared" si="108"/>
        <v>-916753</v>
      </c>
      <c r="J616" s="7">
        <f t="shared" si="108"/>
        <v>-2150141</v>
      </c>
      <c r="K616" s="7">
        <f t="shared" si="108"/>
        <v>-891806</v>
      </c>
      <c r="L616" s="7">
        <f t="shared" si="108"/>
        <v>-1051754</v>
      </c>
      <c r="M616" s="7">
        <f t="shared" si="108"/>
        <v>-1106401</v>
      </c>
      <c r="N616" s="8">
        <f t="shared" si="108"/>
        <v>-1089183</v>
      </c>
      <c r="O616" s="8">
        <f t="shared" si="108"/>
        <v>-846406</v>
      </c>
      <c r="P616" s="6"/>
      <c r="Q616" s="9" t="s">
        <v>12</v>
      </c>
    </row>
    <row r="617" spans="2:17" x14ac:dyDescent="0.25">
      <c r="B617" s="7">
        <f t="shared" si="108"/>
        <v>-833515</v>
      </c>
      <c r="C617" s="7">
        <f t="shared" si="108"/>
        <v>-905807</v>
      </c>
      <c r="D617" s="7">
        <f t="shared" si="108"/>
        <v>-1216612</v>
      </c>
      <c r="E617" s="7">
        <f t="shared" si="108"/>
        <v>-1428600</v>
      </c>
      <c r="F617" s="7">
        <f t="shared" si="108"/>
        <v>-2226238</v>
      </c>
      <c r="G617" s="7">
        <f t="shared" si="108"/>
        <v>-2580875</v>
      </c>
      <c r="H617" s="7">
        <f t="shared" si="108"/>
        <v>-7187826</v>
      </c>
      <c r="I617" s="7">
        <f t="shared" si="108"/>
        <v>-1541266</v>
      </c>
      <c r="J617" s="7">
        <f t="shared" si="108"/>
        <v>-3365680</v>
      </c>
      <c r="K617" s="7">
        <f t="shared" si="108"/>
        <v>-1839737</v>
      </c>
      <c r="L617" s="7">
        <f t="shared" si="108"/>
        <v>-2123814</v>
      </c>
      <c r="M617" s="7">
        <f t="shared" si="108"/>
        <v>-2307480</v>
      </c>
      <c r="N617" s="8">
        <f t="shared" si="108"/>
        <v>-1861094</v>
      </c>
      <c r="O617" s="8">
        <f t="shared" si="108"/>
        <v>-2379898</v>
      </c>
      <c r="P617" s="6"/>
      <c r="Q617" s="9" t="s">
        <v>13</v>
      </c>
    </row>
    <row r="618" spans="2:17" x14ac:dyDescent="0.25">
      <c r="B618" s="7">
        <f t="shared" si="108"/>
        <v>-1318039</v>
      </c>
      <c r="C618" s="7">
        <f t="shared" si="108"/>
        <v>-1618333</v>
      </c>
      <c r="D618" s="7">
        <f t="shared" si="108"/>
        <v>-1807839</v>
      </c>
      <c r="E618" s="7">
        <f t="shared" si="108"/>
        <v>-2360355</v>
      </c>
      <c r="F618" s="7">
        <f t="shared" si="108"/>
        <v>-3169630</v>
      </c>
      <c r="G618" s="7">
        <f t="shared" si="108"/>
        <v>-3563454</v>
      </c>
      <c r="H618" s="7">
        <f t="shared" si="108"/>
        <v>-3004785</v>
      </c>
      <c r="I618" s="7">
        <f t="shared" si="108"/>
        <v>1402865</v>
      </c>
      <c r="J618" s="7">
        <f t="shared" si="108"/>
        <v>-7630502</v>
      </c>
      <c r="K618" s="7">
        <f t="shared" si="108"/>
        <v>-2565331</v>
      </c>
      <c r="L618" s="7">
        <f t="shared" si="108"/>
        <v>-2797246</v>
      </c>
      <c r="M618" s="7">
        <f t="shared" si="108"/>
        <v>-3365858</v>
      </c>
      <c r="N618" s="8">
        <f t="shared" si="108"/>
        <v>-2858309</v>
      </c>
      <c r="O618" s="8" t="str">
        <f t="shared" si="108"/>
        <v/>
      </c>
      <c r="P618" s="6"/>
      <c r="Q618" s="9" t="s">
        <v>14</v>
      </c>
    </row>
    <row r="619" spans="2:17" x14ac:dyDescent="0.25">
      <c r="B619" s="7">
        <f t="shared" si="108"/>
        <v>-1820984</v>
      </c>
      <c r="C619" s="7">
        <f t="shared" si="108"/>
        <v>-2036495.13</v>
      </c>
      <c r="D619" s="7">
        <f t="shared" si="108"/>
        <v>-30746650.149999999</v>
      </c>
      <c r="E619" s="7">
        <f t="shared" si="108"/>
        <v>-3177932.57</v>
      </c>
      <c r="F619" s="7">
        <f t="shared" si="108"/>
        <v>-4283030.99</v>
      </c>
      <c r="G619" s="7">
        <f t="shared" si="108"/>
        <v>-5564398.6399999997</v>
      </c>
      <c r="H619" s="7">
        <f t="shared" si="108"/>
        <v>-8690971.25</v>
      </c>
      <c r="I619" s="7">
        <f t="shared" si="108"/>
        <v>-1325220.1599999999</v>
      </c>
      <c r="J619" s="7">
        <f t="shared" si="108"/>
        <v>-29399786</v>
      </c>
      <c r="K619" s="7">
        <f t="shared" si="108"/>
        <v>-2424314</v>
      </c>
      <c r="L619" s="7">
        <f t="shared" si="108"/>
        <v>-3403275</v>
      </c>
      <c r="M619" s="7">
        <f t="shared" si="108"/>
        <v>-4485260</v>
      </c>
      <c r="N619" s="8">
        <f t="shared" si="108"/>
        <v>-3735588</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9">IFERROR(VLOOKUP($B$620,$221:$343,MATCH($Q621&amp;"/"&amp;B$348,$219:$219,0),FALSE),"")</f>
        <v>-1221002</v>
      </c>
      <c r="C621" s="7">
        <f t="shared" si="109"/>
        <v>-3300936</v>
      </c>
      <c r="D621" s="7">
        <f t="shared" si="109"/>
        <v>-1463897</v>
      </c>
      <c r="E621" s="7">
        <f t="shared" si="109"/>
        <v>-618276</v>
      </c>
      <c r="F621" s="7">
        <f t="shared" si="109"/>
        <v>-1357207</v>
      </c>
      <c r="G621" s="7">
        <f t="shared" si="109"/>
        <v>676141</v>
      </c>
      <c r="H621" s="7">
        <f t="shared" si="109"/>
        <v>1806897</v>
      </c>
      <c r="I621" s="7">
        <f t="shared" si="109"/>
        <v>-5210444</v>
      </c>
      <c r="J621" s="7">
        <f t="shared" si="109"/>
        <v>-4876822</v>
      </c>
      <c r="K621" s="7">
        <f t="shared" si="109"/>
        <v>-1531414</v>
      </c>
      <c r="L621" s="7">
        <f t="shared" si="109"/>
        <v>-1856872</v>
      </c>
      <c r="M621" s="7">
        <f t="shared" si="109"/>
        <v>-2448694</v>
      </c>
      <c r="N621" s="7">
        <f t="shared" si="109"/>
        <v>-3608916</v>
      </c>
      <c r="O621" s="7">
        <f t="shared" si="109"/>
        <v>-2057147</v>
      </c>
      <c r="P621" s="6"/>
      <c r="Q621" s="9" t="s">
        <v>12</v>
      </c>
    </row>
    <row r="622" spans="2:17" x14ac:dyDescent="0.25">
      <c r="B622" s="7">
        <f t="shared" si="109"/>
        <v>-1142592</v>
      </c>
      <c r="C622" s="7">
        <f t="shared" si="109"/>
        <v>-5759651</v>
      </c>
      <c r="D622" s="7">
        <f t="shared" si="109"/>
        <v>-1226426</v>
      </c>
      <c r="E622" s="7">
        <f t="shared" si="109"/>
        <v>-1989230</v>
      </c>
      <c r="F622" s="7">
        <f t="shared" si="109"/>
        <v>-666993</v>
      </c>
      <c r="G622" s="7">
        <f t="shared" si="109"/>
        <v>3433790</v>
      </c>
      <c r="H622" s="7">
        <f t="shared" si="109"/>
        <v>-918639</v>
      </c>
      <c r="I622" s="7">
        <f t="shared" si="109"/>
        <v>-9209231</v>
      </c>
      <c r="J622" s="7">
        <f t="shared" si="109"/>
        <v>-3195985</v>
      </c>
      <c r="K622" s="7">
        <f t="shared" si="109"/>
        <v>-2702649</v>
      </c>
      <c r="L622" s="7">
        <f t="shared" si="109"/>
        <v>-5307591</v>
      </c>
      <c r="M622" s="7">
        <f t="shared" si="109"/>
        <v>-3003708</v>
      </c>
      <c r="N622" s="7">
        <f t="shared" si="109"/>
        <v>-6039253</v>
      </c>
      <c r="O622" s="7">
        <f t="shared" si="109"/>
        <v>-805897</v>
      </c>
      <c r="P622" s="6"/>
      <c r="Q622" s="9" t="s">
        <v>13</v>
      </c>
    </row>
    <row r="623" spans="2:17" x14ac:dyDescent="0.25">
      <c r="B623" s="7">
        <f t="shared" si="109"/>
        <v>1741137</v>
      </c>
      <c r="C623" s="7">
        <f t="shared" si="109"/>
        <v>-5388573</v>
      </c>
      <c r="D623" s="7">
        <f t="shared" si="109"/>
        <v>-605687</v>
      </c>
      <c r="E623" s="7">
        <f t="shared" si="109"/>
        <v>-1802404</v>
      </c>
      <c r="F623" s="7">
        <f t="shared" si="109"/>
        <v>-2554488</v>
      </c>
      <c r="G623" s="7">
        <f t="shared" si="109"/>
        <v>1325615</v>
      </c>
      <c r="H623" s="7">
        <f t="shared" si="109"/>
        <v>-7666538</v>
      </c>
      <c r="I623" s="7">
        <f t="shared" si="109"/>
        <v>-14631836</v>
      </c>
      <c r="J623" s="7">
        <f t="shared" si="109"/>
        <v>-896296</v>
      </c>
      <c r="K623" s="7">
        <f t="shared" si="109"/>
        <v>-2815248</v>
      </c>
      <c r="L623" s="7">
        <f t="shared" si="109"/>
        <v>-7885446</v>
      </c>
      <c r="M623" s="7">
        <f t="shared" si="109"/>
        <v>-3931224</v>
      </c>
      <c r="N623" s="7">
        <f t="shared" si="109"/>
        <v>-7732146</v>
      </c>
      <c r="O623" s="7" t="str">
        <f t="shared" si="109"/>
        <v/>
      </c>
      <c r="P623" s="6"/>
      <c r="Q623" s="9" t="s">
        <v>14</v>
      </c>
    </row>
    <row r="624" spans="2:17" x14ac:dyDescent="0.25">
      <c r="B624" s="7">
        <f t="shared" si="109"/>
        <v>2086541</v>
      </c>
      <c r="C624" s="7">
        <f t="shared" si="109"/>
        <v>-7461101.1399999997</v>
      </c>
      <c r="D624" s="7">
        <f t="shared" si="109"/>
        <v>26889786.25</v>
      </c>
      <c r="E624" s="7">
        <f t="shared" si="109"/>
        <v>-2366705.0499999998</v>
      </c>
      <c r="F624" s="7">
        <f t="shared" si="109"/>
        <v>-168002.03</v>
      </c>
      <c r="G624" s="7">
        <f t="shared" si="109"/>
        <v>2348336.1800000002</v>
      </c>
      <c r="H624" s="7">
        <f t="shared" si="109"/>
        <v>1022252.7</v>
      </c>
      <c r="I624" s="7">
        <f t="shared" si="109"/>
        <v>-13205489.369999999</v>
      </c>
      <c r="J624" s="7">
        <f t="shared" si="109"/>
        <v>19820894</v>
      </c>
      <c r="K624" s="7">
        <f t="shared" si="109"/>
        <v>-4551635</v>
      </c>
      <c r="L624" s="7">
        <f t="shared" si="109"/>
        <v>-8703734</v>
      </c>
      <c r="M624" s="7">
        <f t="shared" si="109"/>
        <v>-4028081</v>
      </c>
      <c r="N624" s="7">
        <f t="shared" si="109"/>
        <v>-8203312</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1"/>
    </row>
    <row r="626" spans="2:17" x14ac:dyDescent="0.25">
      <c r="B626" s="7">
        <f t="shared" ref="B626:O629" si="110">IFERROR(VLOOKUP($B$625,$221:$343,MATCH($Q626&amp;"/"&amp;B$348,$219:$219,0),FALSE),"")</f>
        <v>-379636</v>
      </c>
      <c r="C626" s="7">
        <f t="shared" si="110"/>
        <v>-842491</v>
      </c>
      <c r="D626" s="7">
        <f t="shared" si="110"/>
        <v>-167097</v>
      </c>
      <c r="E626" s="7">
        <f t="shared" si="110"/>
        <v>-322158</v>
      </c>
      <c r="F626" s="7">
        <f t="shared" si="110"/>
        <v>-621528</v>
      </c>
      <c r="G626" s="7">
        <f t="shared" si="110"/>
        <v>1262744</v>
      </c>
      <c r="H626" s="7">
        <f t="shared" si="110"/>
        <v>56089</v>
      </c>
      <c r="I626" s="7">
        <f t="shared" si="110"/>
        <v>-628179</v>
      </c>
      <c r="J626" s="7">
        <f t="shared" si="110"/>
        <v>-1859407</v>
      </c>
      <c r="K626" s="7">
        <f t="shared" si="110"/>
        <v>-728433</v>
      </c>
      <c r="L626" s="7">
        <f t="shared" si="110"/>
        <v>-376929</v>
      </c>
      <c r="M626" s="7">
        <f t="shared" si="110"/>
        <v>-997341</v>
      </c>
      <c r="N626" s="8">
        <f t="shared" si="110"/>
        <v>-2445255</v>
      </c>
      <c r="O626" s="8">
        <f t="shared" si="110"/>
        <v>-2270783</v>
      </c>
      <c r="P626" s="6"/>
      <c r="Q626" s="9" t="s">
        <v>12</v>
      </c>
    </row>
    <row r="627" spans="2:17" x14ac:dyDescent="0.25">
      <c r="B627" s="7">
        <f t="shared" si="110"/>
        <v>-272245</v>
      </c>
      <c r="C627" s="7">
        <f t="shared" si="110"/>
        <v>-1044731</v>
      </c>
      <c r="D627" s="7">
        <f t="shared" si="110"/>
        <v>-400371</v>
      </c>
      <c r="E627" s="7">
        <f t="shared" si="110"/>
        <v>983786</v>
      </c>
      <c r="F627" s="7">
        <f t="shared" si="110"/>
        <v>-220779</v>
      </c>
      <c r="G627" s="7">
        <f t="shared" si="110"/>
        <v>903949</v>
      </c>
      <c r="H627" s="7">
        <f t="shared" si="110"/>
        <v>-202237</v>
      </c>
      <c r="I627" s="7">
        <f t="shared" si="110"/>
        <v>-1090736</v>
      </c>
      <c r="J627" s="7">
        <f t="shared" si="110"/>
        <v>-574727</v>
      </c>
      <c r="K627" s="7">
        <f t="shared" si="110"/>
        <v>-266956</v>
      </c>
      <c r="L627" s="7">
        <f t="shared" si="110"/>
        <v>97487</v>
      </c>
      <c r="M627" s="7">
        <f t="shared" si="110"/>
        <v>-657007</v>
      </c>
      <c r="N627" s="8">
        <f t="shared" si="110"/>
        <v>555856</v>
      </c>
      <c r="O627" s="8">
        <f t="shared" si="110"/>
        <v>-56466</v>
      </c>
      <c r="P627" s="6"/>
      <c r="Q627" s="9" t="s">
        <v>13</v>
      </c>
    </row>
    <row r="628" spans="2:17" x14ac:dyDescent="0.25">
      <c r="B628" s="7">
        <f t="shared" si="110"/>
        <v>-253585</v>
      </c>
      <c r="C628" s="7">
        <f t="shared" si="110"/>
        <v>-1078743</v>
      </c>
      <c r="D628" s="7">
        <f t="shared" si="110"/>
        <v>87392</v>
      </c>
      <c r="E628" s="7">
        <f t="shared" si="110"/>
        <v>-588494</v>
      </c>
      <c r="F628" s="7">
        <f t="shared" si="110"/>
        <v>-496241</v>
      </c>
      <c r="G628" s="7">
        <f t="shared" si="110"/>
        <v>965451</v>
      </c>
      <c r="H628" s="7">
        <f t="shared" si="110"/>
        <v>-207772</v>
      </c>
      <c r="I628" s="7">
        <f t="shared" si="110"/>
        <v>2577662</v>
      </c>
      <c r="J628" s="7">
        <f t="shared" si="110"/>
        <v>-1390989</v>
      </c>
      <c r="K628" s="7">
        <f t="shared" si="110"/>
        <v>111735</v>
      </c>
      <c r="L628" s="7">
        <f t="shared" si="110"/>
        <v>-31736</v>
      </c>
      <c r="M628" s="7">
        <f t="shared" si="110"/>
        <v>-547951</v>
      </c>
      <c r="N628" s="8">
        <f t="shared" si="110"/>
        <v>921181</v>
      </c>
      <c r="O628" s="8" t="str">
        <f t="shared" si="110"/>
        <v/>
      </c>
      <c r="P628" s="6"/>
      <c r="Q628" s="9" t="s">
        <v>14</v>
      </c>
    </row>
    <row r="629" spans="2:17" x14ac:dyDescent="0.25">
      <c r="B629" s="7">
        <f t="shared" si="110"/>
        <v>1055891</v>
      </c>
      <c r="C629" s="7">
        <f t="shared" si="110"/>
        <v>-919866.24</v>
      </c>
      <c r="D629" s="7">
        <f t="shared" si="110"/>
        <v>-433458.48</v>
      </c>
      <c r="E629" s="7">
        <f t="shared" si="110"/>
        <v>-82632.710000000006</v>
      </c>
      <c r="F629" s="7">
        <f t="shared" si="110"/>
        <v>-219.79</v>
      </c>
      <c r="G629" s="7">
        <f t="shared" si="110"/>
        <v>655029.21</v>
      </c>
      <c r="H629" s="7">
        <f t="shared" si="110"/>
        <v>1607117.23</v>
      </c>
      <c r="I629" s="7">
        <f t="shared" si="110"/>
        <v>343753.43</v>
      </c>
      <c r="J629" s="7">
        <f t="shared" si="110"/>
        <v>-1809003</v>
      </c>
      <c r="K629" s="7">
        <f t="shared" si="110"/>
        <v>-158180</v>
      </c>
      <c r="L629" s="7">
        <f t="shared" si="110"/>
        <v>758954</v>
      </c>
      <c r="M629" s="7">
        <f t="shared" si="110"/>
        <v>3241957</v>
      </c>
      <c r="N629" s="8">
        <f t="shared" si="110"/>
        <v>1493510</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1">B588/B402</f>
        <v>5.5197629235323842E-2</v>
      </c>
      <c r="C632" s="29">
        <f t="shared" si="111"/>
        <v>9.3221390748858698E-2</v>
      </c>
      <c r="D632" s="29">
        <f t="shared" si="111"/>
        <v>3.8430229820244091E-2</v>
      </c>
      <c r="E632" s="29">
        <f t="shared" si="111"/>
        <v>6.0970405733539283E-2</v>
      </c>
      <c r="F632" s="29">
        <f t="shared" si="111"/>
        <v>4.9533589999258394E-2</v>
      </c>
      <c r="G632" s="29">
        <f t="shared" si="111"/>
        <v>2.6344270371438969E-2</v>
      </c>
      <c r="H632" s="29">
        <f t="shared" si="111"/>
        <v>4.4104836455426767E-2</v>
      </c>
      <c r="I632" s="29">
        <f t="shared" si="111"/>
        <v>4.7565571118226228E-2</v>
      </c>
      <c r="J632" s="29">
        <f t="shared" si="111"/>
        <v>3.6908052622285227E-2</v>
      </c>
      <c r="K632" s="29">
        <f t="shared" si="111"/>
        <v>4.116248875818778E-2</v>
      </c>
      <c r="L632" s="29">
        <f t="shared" si="111"/>
        <v>2.2944623006150917E-2</v>
      </c>
      <c r="M632" s="29">
        <f t="shared" si="111"/>
        <v>2.6889596025691076E-2</v>
      </c>
      <c r="N632" s="29">
        <f t="shared" si="111"/>
        <v>4.3203210587259712E-2</v>
      </c>
      <c r="O632" s="29">
        <f t="shared" si="111"/>
        <v>5.3886372406140269E-2</v>
      </c>
      <c r="P632" s="6"/>
      <c r="Q632" s="89" t="s">
        <v>37</v>
      </c>
    </row>
    <row r="633" spans="2:17" x14ac:dyDescent="0.25">
      <c r="B633" s="29">
        <f t="shared" ref="B633:O633" si="112">((B551*(1-B582))/(B457+B432))</f>
        <v>9.6201310106269144E-2</v>
      </c>
      <c r="C633" s="29">
        <f t="shared" si="112"/>
        <v>0.13932865071115091</v>
      </c>
      <c r="D633" s="29">
        <f t="shared" si="112"/>
        <v>5.360709378040341E-2</v>
      </c>
      <c r="E633" s="29">
        <f t="shared" si="112"/>
        <v>0.12187991098529787</v>
      </c>
      <c r="F633" s="29">
        <f t="shared" si="112"/>
        <v>9.9219808587950778E-2</v>
      </c>
      <c r="G633" s="29">
        <f t="shared" si="112"/>
        <v>5.344395406380905E-2</v>
      </c>
      <c r="H633" s="29">
        <f t="shared" si="112"/>
        <v>7.2861270001260373E-2</v>
      </c>
      <c r="I633" s="29">
        <f t="shared" si="112"/>
        <v>6.4873362385487202E-2</v>
      </c>
      <c r="J633" s="29">
        <f t="shared" si="112"/>
        <v>6.5852720207922599E-2</v>
      </c>
      <c r="K633" s="29">
        <f t="shared" si="112"/>
        <v>5.3334142056875894E-2</v>
      </c>
      <c r="L633" s="29">
        <f t="shared" si="112"/>
        <v>3.6607927370228811E-2</v>
      </c>
      <c r="M633" s="29">
        <f t="shared" si="112"/>
        <v>5.0285709143547304E-2</v>
      </c>
      <c r="N633" s="29">
        <f t="shared" si="112"/>
        <v>7.851603094747342E-2</v>
      </c>
      <c r="O633" s="29">
        <f t="shared" si="112"/>
        <v>7.1460023848717663E-2</v>
      </c>
      <c r="P633" s="6"/>
      <c r="Q633" s="89" t="s">
        <v>38</v>
      </c>
    </row>
    <row r="634" spans="2:17" x14ac:dyDescent="0.25">
      <c r="B634" s="29">
        <f t="shared" ref="B634:O634" si="113">B588/B457</f>
        <v>0.15321177270641947</v>
      </c>
      <c r="C634" s="29">
        <f t="shared" si="113"/>
        <v>0.20475299478258788</v>
      </c>
      <c r="D634" s="29">
        <f t="shared" si="113"/>
        <v>0.13705804890297607</v>
      </c>
      <c r="E634" s="29">
        <f t="shared" si="113"/>
        <v>0.20782269082778385</v>
      </c>
      <c r="F634" s="29">
        <f t="shared" si="113"/>
        <v>0.12612338548482638</v>
      </c>
      <c r="G634" s="29">
        <f t="shared" si="113"/>
        <v>7.2157050911735895E-2</v>
      </c>
      <c r="H634" s="29">
        <f t="shared" si="113"/>
        <v>0.11660448992637605</v>
      </c>
      <c r="I634" s="29">
        <f t="shared" si="113"/>
        <v>0.11580602719323135</v>
      </c>
      <c r="J634" s="29">
        <f t="shared" si="113"/>
        <v>0.12151033672176849</v>
      </c>
      <c r="K634" s="29">
        <f t="shared" si="113"/>
        <v>0.13542100723711939</v>
      </c>
      <c r="L634" s="29">
        <f t="shared" si="113"/>
        <v>7.5316899723364791E-2</v>
      </c>
      <c r="M634" s="29">
        <f t="shared" si="113"/>
        <v>7.8802662335464457E-2</v>
      </c>
      <c r="N634" s="29">
        <f t="shared" si="113"/>
        <v>0.11969069656241429</v>
      </c>
      <c r="O634" s="29">
        <f t="shared" si="113"/>
        <v>0.14668342360968026</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4">B378/B414</f>
        <v>1.7763951197578249</v>
      </c>
      <c r="C636" s="27">
        <f t="shared" si="114"/>
        <v>2.0115132192067557</v>
      </c>
      <c r="D636" s="27">
        <f t="shared" si="114"/>
        <v>1.6236359075378326</v>
      </c>
      <c r="E636" s="27">
        <f t="shared" si="114"/>
        <v>1.5882025553723824</v>
      </c>
      <c r="F636" s="27">
        <f t="shared" si="114"/>
        <v>1.3597231086282193</v>
      </c>
      <c r="G636" s="27">
        <f t="shared" si="114"/>
        <v>1.1835455029490474</v>
      </c>
      <c r="H636" s="27">
        <f t="shared" si="114"/>
        <v>1.5082552135150085</v>
      </c>
      <c r="I636" s="27">
        <f t="shared" si="114"/>
        <v>1.4741926854570315</v>
      </c>
      <c r="J636" s="27">
        <f t="shared" si="114"/>
        <v>1.0141229714742379</v>
      </c>
      <c r="K636" s="27">
        <f t="shared" si="114"/>
        <v>1.7116985600158179</v>
      </c>
      <c r="L636" s="27">
        <f t="shared" si="114"/>
        <v>1.3559587572401641</v>
      </c>
      <c r="M636" s="27">
        <f t="shared" si="114"/>
        <v>1.6629520185474269</v>
      </c>
      <c r="N636" s="27">
        <f t="shared" si="114"/>
        <v>1.3738014589603749</v>
      </c>
      <c r="O636" s="27">
        <f>O378/O414</f>
        <v>1.2864197917885503</v>
      </c>
      <c r="P636" s="6"/>
      <c r="Q636" s="89" t="s">
        <v>2307</v>
      </c>
    </row>
    <row r="637" spans="2:17" x14ac:dyDescent="0.25">
      <c r="B637" s="27">
        <f t="shared" ref="B637:N637" si="115">(B378-B372)/B414</f>
        <v>0.59101987997031624</v>
      </c>
      <c r="C637" s="27">
        <f t="shared" si="115"/>
        <v>0.68185596400730331</v>
      </c>
      <c r="D637" s="27">
        <f t="shared" si="115"/>
        <v>0.60253562946119887</v>
      </c>
      <c r="E637" s="27">
        <f t="shared" si="115"/>
        <v>0.54882222389998181</v>
      </c>
      <c r="F637" s="27">
        <f t="shared" si="115"/>
        <v>0.42325244905716936</v>
      </c>
      <c r="G637" s="27">
        <f t="shared" si="115"/>
        <v>0.3969057870728136</v>
      </c>
      <c r="H637" s="27">
        <f t="shared" si="115"/>
        <v>0.57854025763256967</v>
      </c>
      <c r="I637" s="27">
        <f t="shared" si="115"/>
        <v>0.56200178389735767</v>
      </c>
      <c r="J637" s="27">
        <f t="shared" si="115"/>
        <v>0.34523452532789617</v>
      </c>
      <c r="K637" s="27">
        <f t="shared" si="115"/>
        <v>0.52885890756392839</v>
      </c>
      <c r="L637" s="27">
        <f t="shared" si="115"/>
        <v>0.47441136458378685</v>
      </c>
      <c r="M637" s="27">
        <f t="shared" si="115"/>
        <v>0.63319499133682255</v>
      </c>
      <c r="N637" s="27">
        <f t="shared" si="115"/>
        <v>0.49800178689848468</v>
      </c>
      <c r="O637" s="27">
        <f>(O378-O372)/O414</f>
        <v>0.46576230412902625</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f t="shared" ref="B639:N639" si="116">B432/B457</f>
        <v>1.2263827914123051</v>
      </c>
      <c r="C639" s="27">
        <f t="shared" si="116"/>
        <v>0.75006066622652812</v>
      </c>
      <c r="D639" s="27">
        <f t="shared" si="116"/>
        <v>1.7871617946394167</v>
      </c>
      <c r="E639" s="27">
        <f t="shared" si="116"/>
        <v>1.6285870484360321</v>
      </c>
      <c r="F639" s="27">
        <f t="shared" si="116"/>
        <v>0.9406968317570602</v>
      </c>
      <c r="G639" s="27">
        <f t="shared" si="116"/>
        <v>1.0888791302196019</v>
      </c>
      <c r="H639" s="27">
        <f t="shared" si="116"/>
        <v>1.0603430468356403</v>
      </c>
      <c r="I639" s="27">
        <f t="shared" si="116"/>
        <v>0.86419942226428947</v>
      </c>
      <c r="J639" s="27">
        <f t="shared" si="116"/>
        <v>1.5314529686241658</v>
      </c>
      <c r="K639" s="27">
        <f t="shared" si="116"/>
        <v>1.5164241300411554</v>
      </c>
      <c r="L639" s="27">
        <f t="shared" si="116"/>
        <v>1.4931335029750445</v>
      </c>
      <c r="M639" s="27">
        <f t="shared" si="116"/>
        <v>1.2371087048585947</v>
      </c>
      <c r="N639" s="27">
        <f t="shared" si="116"/>
        <v>1.0963610815843607</v>
      </c>
      <c r="O639" s="27">
        <f>O432/O457</f>
        <v>1.1004334258873683</v>
      </c>
      <c r="P639" s="6"/>
      <c r="Q639" s="89" t="s">
        <v>40</v>
      </c>
    </row>
    <row r="640" spans="2:17" x14ac:dyDescent="0.25">
      <c r="B640" s="27">
        <f t="shared" ref="B640:N640" si="117">B432/B588</f>
        <v>8.0044944964005396</v>
      </c>
      <c r="C640" s="27">
        <f t="shared" si="117"/>
        <v>3.6632463765570917</v>
      </c>
      <c r="D640" s="27">
        <f t="shared" si="117"/>
        <v>13.03945159692559</v>
      </c>
      <c r="E640" s="27">
        <f t="shared" si="117"/>
        <v>7.8364255700335965</v>
      </c>
      <c r="F640" s="27">
        <f t="shared" si="117"/>
        <v>7.4585440926832192</v>
      </c>
      <c r="G640" s="27">
        <f t="shared" si="117"/>
        <v>15.090405115801405</v>
      </c>
      <c r="H640" s="27">
        <f t="shared" si="117"/>
        <v>9.0935010093105308</v>
      </c>
      <c r="I640" s="27">
        <f t="shared" si="117"/>
        <v>7.4624736139363934</v>
      </c>
      <c r="J640" s="27">
        <f t="shared" si="117"/>
        <v>12.603478929787274</v>
      </c>
      <c r="K640" s="27">
        <f t="shared" si="117"/>
        <v>11.197850030652393</v>
      </c>
      <c r="L640" s="27">
        <f t="shared" si="117"/>
        <v>19.824680894450637</v>
      </c>
      <c r="M640" s="27">
        <f t="shared" si="117"/>
        <v>15.698818646408151</v>
      </c>
      <c r="N640" s="27">
        <f t="shared" si="117"/>
        <v>9.1599523862128152</v>
      </c>
      <c r="O640" s="27">
        <f>O432/O588</f>
        <v>7.5020980476675083</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8">365/(C465/((C366+B366)/2))</f>
        <v>35.98956458836669</v>
      </c>
      <c r="D642" s="43">
        <f t="shared" si="118"/>
        <v>40.117509749787594</v>
      </c>
      <c r="E642" s="43">
        <f t="shared" si="118"/>
        <v>37.692199759516988</v>
      </c>
      <c r="F642" s="43">
        <f t="shared" si="118"/>
        <v>39.47518346602827</v>
      </c>
      <c r="G642" s="43">
        <f t="shared" si="118"/>
        <v>41.844937771315358</v>
      </c>
      <c r="H642" s="43">
        <f t="shared" si="118"/>
        <v>44.12401665135296</v>
      </c>
      <c r="I642" s="43">
        <f t="shared" si="118"/>
        <v>45.455370520197086</v>
      </c>
      <c r="J642" s="43">
        <f t="shared" si="118"/>
        <v>43.715522799899134</v>
      </c>
      <c r="K642" s="43">
        <f t="shared" si="118"/>
        <v>43.783490101380991</v>
      </c>
      <c r="L642" s="43">
        <f t="shared" si="118"/>
        <v>44.080578539999671</v>
      </c>
      <c r="M642" s="43">
        <f t="shared" si="118"/>
        <v>44.639810128425246</v>
      </c>
      <c r="N642" s="44">
        <f t="shared" si="118"/>
        <v>38.854227085368727</v>
      </c>
      <c r="O642" s="44">
        <f t="shared" si="118"/>
        <v>40.563895908424499</v>
      </c>
      <c r="P642" s="40"/>
      <c r="Q642" s="41" t="s">
        <v>60</v>
      </c>
    </row>
    <row r="643" spans="2:17" x14ac:dyDescent="0.25">
      <c r="B643" s="42"/>
      <c r="C643" s="43">
        <f t="shared" ref="C643:O643" si="119">365/(C503/((C372+B372)/2))</f>
        <v>109.83251485770508</v>
      </c>
      <c r="D643" s="43">
        <f t="shared" si="119"/>
        <v>110.10519175346387</v>
      </c>
      <c r="E643" s="43">
        <f t="shared" si="119"/>
        <v>105.36282529432415</v>
      </c>
      <c r="F643" s="43">
        <f t="shared" si="119"/>
        <v>120.04794369652122</v>
      </c>
      <c r="G643" s="43">
        <f t="shared" si="119"/>
        <v>129.96122534837568</v>
      </c>
      <c r="H643" s="43">
        <f t="shared" si="119"/>
        <v>132.45083163359408</v>
      </c>
      <c r="I643" s="43">
        <f t="shared" si="119"/>
        <v>125.54045945501532</v>
      </c>
      <c r="J643" s="43">
        <f t="shared" si="119"/>
        <v>119.28686668695008</v>
      </c>
      <c r="K643" s="43">
        <f t="shared" si="119"/>
        <v>127.91945519233474</v>
      </c>
      <c r="L643" s="43">
        <f t="shared" si="119"/>
        <v>129.5765119631327</v>
      </c>
      <c r="M643" s="43">
        <f t="shared" si="119"/>
        <v>129.34707329753829</v>
      </c>
      <c r="N643" s="44">
        <f t="shared" si="119"/>
        <v>126.29355071242816</v>
      </c>
      <c r="O643" s="44">
        <f t="shared" si="119"/>
        <v>135.32283228684875</v>
      </c>
      <c r="P643" s="40"/>
      <c r="Q643" s="41" t="s">
        <v>61</v>
      </c>
    </row>
    <row r="644" spans="2:17" x14ac:dyDescent="0.25">
      <c r="B644" s="42"/>
      <c r="C644" s="43">
        <f t="shared" ref="C644:O644" si="120">365/(C503/((C408+B408)/2))</f>
        <v>19.472056066290154</v>
      </c>
      <c r="D644" s="43">
        <f t="shared" si="120"/>
        <v>26.177180893412388</v>
      </c>
      <c r="E644" s="43">
        <f t="shared" si="120"/>
        <v>31.064831290014698</v>
      </c>
      <c r="F644" s="43">
        <f t="shared" si="120"/>
        <v>37.30142657490363</v>
      </c>
      <c r="G644" s="43">
        <f t="shared" si="120"/>
        <v>37.664437445081248</v>
      </c>
      <c r="H644" s="43">
        <f t="shared" si="120"/>
        <v>36.526042820252023</v>
      </c>
      <c r="I644" s="43">
        <f t="shared" si="120"/>
        <v>39.695070700681327</v>
      </c>
      <c r="J644" s="43">
        <f t="shared" si="120"/>
        <v>47.34541840900485</v>
      </c>
      <c r="K644" s="43">
        <f t="shared" si="120"/>
        <v>57.421730394133931</v>
      </c>
      <c r="L644" s="43">
        <f t="shared" si="120"/>
        <v>62.700528320904041</v>
      </c>
      <c r="M644" s="43">
        <f t="shared" si="120"/>
        <v>67.126712101413915</v>
      </c>
      <c r="N644" s="44">
        <f t="shared" si="120"/>
        <v>64.287317330167824</v>
      </c>
      <c r="O644" s="44">
        <f t="shared" si="120"/>
        <v>66.719949140712529</v>
      </c>
      <c r="P644" s="40"/>
      <c r="Q644" s="41" t="s">
        <v>62</v>
      </c>
    </row>
    <row r="645" spans="2:17" x14ac:dyDescent="0.25">
      <c r="B645" s="45"/>
      <c r="C645" s="46">
        <f t="shared" ref="C645:M645" si="121">C643+C642-C644</f>
        <v>126.35002337978162</v>
      </c>
      <c r="D645" s="46">
        <f t="shared" si="121"/>
        <v>124.04552060983909</v>
      </c>
      <c r="E645" s="46">
        <f t="shared" si="121"/>
        <v>111.99019376382645</v>
      </c>
      <c r="F645" s="46">
        <f t="shared" si="121"/>
        <v>122.22170058764586</v>
      </c>
      <c r="G645" s="46">
        <f t="shared" si="121"/>
        <v>134.1417256746098</v>
      </c>
      <c r="H645" s="46">
        <f t="shared" si="121"/>
        <v>140.04880546469502</v>
      </c>
      <c r="I645" s="46">
        <f t="shared" si="121"/>
        <v>131.30075927453109</v>
      </c>
      <c r="J645" s="46">
        <f t="shared" si="121"/>
        <v>115.65697107784436</v>
      </c>
      <c r="K645" s="46">
        <f t="shared" si="121"/>
        <v>114.28121489958181</v>
      </c>
      <c r="L645" s="46">
        <f t="shared" si="121"/>
        <v>110.95656218222832</v>
      </c>
      <c r="M645" s="46">
        <f t="shared" si="121"/>
        <v>106.86017132454961</v>
      </c>
      <c r="N645" s="47">
        <f>N643+N642-N644</f>
        <v>100.86046046762907</v>
      </c>
      <c r="O645" s="47">
        <f>O643+O642-O644</f>
        <v>109.16677905456071</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30">
        <v>883</v>
      </c>
      <c r="C647" s="130">
        <v>883</v>
      </c>
      <c r="D647" s="130">
        <v>956</v>
      </c>
      <c r="E647" s="130">
        <v>956</v>
      </c>
      <c r="F647" s="130">
        <v>1147</v>
      </c>
      <c r="G647" s="130">
        <v>1147</v>
      </c>
      <c r="H647" s="130">
        <v>1192</v>
      </c>
      <c r="I647" s="130">
        <v>4771</v>
      </c>
      <c r="J647" s="130">
        <v>4771</v>
      </c>
      <c r="K647" s="130">
        <v>4771</v>
      </c>
      <c r="L647" s="130">
        <v>4771</v>
      </c>
      <c r="M647" s="130">
        <v>4771</v>
      </c>
      <c r="N647" s="130">
        <v>4771</v>
      </c>
      <c r="O647" s="130">
        <v>4771</v>
      </c>
      <c r="P647" s="30"/>
      <c r="Q647" s="90" t="s">
        <v>43</v>
      </c>
    </row>
    <row r="648" spans="2:17" x14ac:dyDescent="0.25">
      <c r="B648" s="13">
        <f t="shared" ref="B648:O648" si="122">B457/B647</f>
        <v>16265.312570781427</v>
      </c>
      <c r="C648" s="13">
        <f t="shared" si="122"/>
        <v>18495.041030577577</v>
      </c>
      <c r="D648" s="13">
        <f t="shared" si="122"/>
        <v>21931.99469665272</v>
      </c>
      <c r="E648" s="13">
        <f t="shared" si="122"/>
        <v>25541.468117154811</v>
      </c>
      <c r="F648" s="13">
        <f t="shared" si="122"/>
        <v>32445.884821272888</v>
      </c>
      <c r="G648" s="13">
        <f t="shared" si="122"/>
        <v>34469.379851787271</v>
      </c>
      <c r="H648" s="13">
        <f t="shared" si="122"/>
        <v>36632.032558724837</v>
      </c>
      <c r="I648" s="13">
        <f t="shared" si="122"/>
        <v>9597.0432508907998</v>
      </c>
      <c r="J648" s="13">
        <f t="shared" si="122"/>
        <v>9063.6501781597144</v>
      </c>
      <c r="K648" s="13">
        <f t="shared" si="122"/>
        <v>9318.6757493188015</v>
      </c>
      <c r="L648" s="13">
        <f t="shared" si="122"/>
        <v>9061.7210228463628</v>
      </c>
      <c r="M648" s="13">
        <f t="shared" si="122"/>
        <v>10149.486271221966</v>
      </c>
      <c r="N648" s="13">
        <f t="shared" si="122"/>
        <v>10938.012785579544</v>
      </c>
      <c r="O648" s="13">
        <f t="shared" si="122"/>
        <v>11847.960385663382</v>
      </c>
      <c r="P648" s="6"/>
      <c r="Q648" s="90" t="s">
        <v>44</v>
      </c>
    </row>
    <row r="649" spans="2:17" x14ac:dyDescent="0.25">
      <c r="B649" s="13">
        <f t="shared" ref="B649:O649" si="123">B588/B647</f>
        <v>2492.0373725934314</v>
      </c>
      <c r="C649" s="13">
        <f t="shared" si="123"/>
        <v>3786.915039637599</v>
      </c>
      <c r="D649" s="13">
        <f t="shared" si="123"/>
        <v>3005.9564016736399</v>
      </c>
      <c r="E649" s="13">
        <f t="shared" si="123"/>
        <v>5308.0966317991633</v>
      </c>
      <c r="F649" s="13">
        <f t="shared" si="123"/>
        <v>4092.184838709677</v>
      </c>
      <c r="G649" s="13">
        <f t="shared" si="123"/>
        <v>2487.2087968613778</v>
      </c>
      <c r="H649" s="13">
        <f t="shared" si="123"/>
        <v>4271.4594714765099</v>
      </c>
      <c r="I649" s="13">
        <f t="shared" si="123"/>
        <v>1111.3954516872773</v>
      </c>
      <c r="J649" s="13">
        <f t="shared" si="123"/>
        <v>1101.3271850765038</v>
      </c>
      <c r="K649" s="13">
        <f t="shared" si="123"/>
        <v>1261.9444560888703</v>
      </c>
      <c r="L649" s="13">
        <f t="shared" si="123"/>
        <v>682.50073359882629</v>
      </c>
      <c r="M649" s="13">
        <f t="shared" si="123"/>
        <v>799.80653950953683</v>
      </c>
      <c r="N649" s="13">
        <f t="shared" si="123"/>
        <v>1309.1783693146092</v>
      </c>
      <c r="O649" s="13">
        <f t="shared" si="123"/>
        <v>1737.8993921609726</v>
      </c>
      <c r="P649" s="6"/>
      <c r="Q649" s="89" t="s">
        <v>45</v>
      </c>
    </row>
    <row r="650" spans="2:17" x14ac:dyDescent="0.25">
      <c r="B650" s="91"/>
      <c r="C650" s="91">
        <f t="shared" ref="C650:M650" si="124">+C649/B649-1</f>
        <v>0.51960603853087672</v>
      </c>
      <c r="D650" s="92">
        <f t="shared" si="124"/>
        <v>-0.20622555029349043</v>
      </c>
      <c r="E650" s="91">
        <f t="shared" si="124"/>
        <v>0.76585948779687896</v>
      </c>
      <c r="F650" s="92">
        <f t="shared" si="124"/>
        <v>-0.2290673809149093</v>
      </c>
      <c r="G650" s="91">
        <f t="shared" si="124"/>
        <v>-0.39220516792549642</v>
      </c>
      <c r="H650" s="92">
        <f t="shared" si="124"/>
        <v>0.71737068350139621</v>
      </c>
      <c r="I650" s="91">
        <f t="shared" si="124"/>
        <v>-0.73980896714370492</v>
      </c>
      <c r="J650" s="92">
        <f t="shared" si="124"/>
        <v>-9.0591216614106518E-3</v>
      </c>
      <c r="K650" s="91">
        <f t="shared" si="124"/>
        <v>0.14583974062277338</v>
      </c>
      <c r="L650" s="92">
        <f t="shared" si="124"/>
        <v>-0.4591673743596506</v>
      </c>
      <c r="M650" s="91">
        <f t="shared" si="124"/>
        <v>0.1718764539521549</v>
      </c>
      <c r="N650" s="93">
        <f>+N649/M649-1</f>
        <v>0.63686879844397493</v>
      </c>
      <c r="O650" s="93">
        <f>+O649/N649-1</f>
        <v>0.32747334732608713</v>
      </c>
      <c r="P650" s="31"/>
      <c r="Q650" s="94" t="s">
        <v>46</v>
      </c>
    </row>
    <row r="651" spans="2:17" x14ac:dyDescent="0.25">
      <c r="B651" s="130">
        <v>0.29443230180000002</v>
      </c>
      <c r="C651" s="130">
        <v>0.44865874560000008</v>
      </c>
      <c r="D651" s="130">
        <v>0.37485643000000002</v>
      </c>
      <c r="E651" s="130">
        <v>0.36706800000000001</v>
      </c>
      <c r="F651" s="130">
        <v>0.52500000000000002</v>
      </c>
      <c r="G651" s="130">
        <v>0.3725</v>
      </c>
      <c r="H651" s="130">
        <v>0.55000000000000004</v>
      </c>
      <c r="I651" s="130">
        <v>0.63</v>
      </c>
      <c r="J651" s="130">
        <v>0.63</v>
      </c>
      <c r="K651" s="130">
        <v>0.66</v>
      </c>
      <c r="L651" s="130">
        <v>0.4</v>
      </c>
      <c r="M651" s="130">
        <v>0.47</v>
      </c>
      <c r="N651" s="130">
        <v>0.72</v>
      </c>
      <c r="O651" s="130">
        <v>0.45</v>
      </c>
      <c r="P651" s="6"/>
      <c r="Q651" s="90" t="s">
        <v>47</v>
      </c>
    </row>
    <row r="652" spans="2:17" x14ac:dyDescent="0.25">
      <c r="B652" s="91">
        <f t="shared" ref="B652:O652" si="125">+B651/B661</f>
        <v>6.7718409745879768E-2</v>
      </c>
      <c r="C652" s="91">
        <f t="shared" si="125"/>
        <v>8.0078547604435724E-2</v>
      </c>
      <c r="D652" s="92">
        <f t="shared" si="125"/>
        <v>3.2566945962381529E-2</v>
      </c>
      <c r="E652" s="91">
        <f t="shared" si="125"/>
        <v>3.0580439945420586E-2</v>
      </c>
      <c r="F652" s="92">
        <f t="shared" si="125"/>
        <v>3.0134990808411755E-2</v>
      </c>
      <c r="G652" s="91">
        <f t="shared" si="125"/>
        <v>2.4146605094427374E-2</v>
      </c>
      <c r="H652" s="92">
        <f t="shared" si="125"/>
        <v>2.9645772964048821E-2</v>
      </c>
      <c r="I652" s="91">
        <f t="shared" si="125"/>
        <v>3.1946043513572886E-2</v>
      </c>
      <c r="J652" s="92">
        <f t="shared" si="125"/>
        <v>3.0216655825321456E-2</v>
      </c>
      <c r="K652" s="91">
        <f t="shared" si="125"/>
        <v>3.294114973249973E-2</v>
      </c>
      <c r="L652" s="92">
        <f t="shared" si="125"/>
        <v>2.202158065503201E-2</v>
      </c>
      <c r="M652" s="91">
        <f t="shared" si="125"/>
        <v>2.757061605129656E-2</v>
      </c>
      <c r="N652" s="93">
        <f t="shared" si="125"/>
        <v>5.0868175610845119E-2</v>
      </c>
      <c r="O652" s="93">
        <f t="shared" si="125"/>
        <v>2.1634615384615384E-2</v>
      </c>
      <c r="P652" s="6"/>
      <c r="Q652" s="94" t="s">
        <v>48</v>
      </c>
    </row>
    <row r="653" spans="2:17" x14ac:dyDescent="0.25">
      <c r="B653" s="95">
        <f t="shared" ref="B653:M653" si="126">+B651/B649</f>
        <v>1.1814923204525946E-4</v>
      </c>
      <c r="C653" s="95">
        <f t="shared" si="126"/>
        <v>1.1847605264546308E-4</v>
      </c>
      <c r="D653" s="96">
        <f t="shared" si="126"/>
        <v>1.2470454654341944E-4</v>
      </c>
      <c r="E653" s="95">
        <f t="shared" si="126"/>
        <v>6.9152471302238411E-5</v>
      </c>
      <c r="F653" s="96">
        <f t="shared" si="126"/>
        <v>1.2829332512886681E-4</v>
      </c>
      <c r="G653" s="95">
        <f t="shared" si="126"/>
        <v>1.4976627634562075E-4</v>
      </c>
      <c r="H653" s="96">
        <f t="shared" si="126"/>
        <v>1.2876161032844408E-4</v>
      </c>
      <c r="I653" s="95">
        <f t="shared" si="126"/>
        <v>5.6685493812626145E-4</v>
      </c>
      <c r="J653" s="96">
        <f t="shared" si="126"/>
        <v>5.7203709173512954E-4</v>
      </c>
      <c r="K653" s="95">
        <f t="shared" si="126"/>
        <v>5.2300241648157032E-4</v>
      </c>
      <c r="L653" s="96">
        <f t="shared" si="126"/>
        <v>5.8607995612077965E-4</v>
      </c>
      <c r="M653" s="95">
        <f t="shared" si="126"/>
        <v>5.8764210691277516E-4</v>
      </c>
      <c r="N653" s="97">
        <f>+N651/N649</f>
        <v>5.499632570135876E-4</v>
      </c>
      <c r="O653" s="97">
        <f>+O651/O649</f>
        <v>2.5893328579881271E-4</v>
      </c>
      <c r="P653" s="28"/>
      <c r="Q653" s="98" t="s">
        <v>49</v>
      </c>
    </row>
    <row r="654" spans="2:17" x14ac:dyDescent="0.25">
      <c r="B654" s="16">
        <f t="shared" ref="B654:M654" si="127">+B661*B647</f>
        <v>3839.1882423851271</v>
      </c>
      <c r="C654" s="16">
        <f t="shared" si="127"/>
        <v>4947.2135074394828</v>
      </c>
      <c r="D654" s="16">
        <f t="shared" si="127"/>
        <v>11003.879439415325</v>
      </c>
      <c r="E654" s="16">
        <f t="shared" si="127"/>
        <v>11475.211233923066</v>
      </c>
      <c r="F654" s="16">
        <f t="shared" si="127"/>
        <v>19982.584492174839</v>
      </c>
      <c r="G654" s="16">
        <f t="shared" si="127"/>
        <v>17694.309337862316</v>
      </c>
      <c r="H654" s="16">
        <f t="shared" si="127"/>
        <v>22114.451216874684</v>
      </c>
      <c r="I654" s="16">
        <f t="shared" si="127"/>
        <v>94087.707566132827</v>
      </c>
      <c r="J654" s="16">
        <f t="shared" si="127"/>
        <v>99472.622562064207</v>
      </c>
      <c r="K654" s="16">
        <f t="shared" si="127"/>
        <v>95590.470447160376</v>
      </c>
      <c r="L654" s="16">
        <f t="shared" si="127"/>
        <v>86660.445945960004</v>
      </c>
      <c r="M654" s="16">
        <f t="shared" si="127"/>
        <v>81331.878686640674</v>
      </c>
      <c r="N654" s="16">
        <f>+N661*N647</f>
        <v>67529.844716263629</v>
      </c>
      <c r="O654" s="16">
        <f>+O661*O647</f>
        <v>99236.800000000003</v>
      </c>
      <c r="P654" s="6"/>
      <c r="Q654" s="89" t="s">
        <v>50</v>
      </c>
    </row>
    <row r="655" spans="2:17" x14ac:dyDescent="0.25">
      <c r="B655" s="32">
        <f t="shared" ref="B655:M655" si="128">+B661/B$648</f>
        <v>2.6731066712117654E-4</v>
      </c>
      <c r="C655" s="32">
        <f t="shared" si="128"/>
        <v>3.0293165042162155E-4</v>
      </c>
      <c r="D655" s="33">
        <f t="shared" si="128"/>
        <v>5.2481930170284721E-4</v>
      </c>
      <c r="E655" s="32">
        <f t="shared" si="128"/>
        <v>4.699557197042357E-4</v>
      </c>
      <c r="F655" s="33">
        <f t="shared" si="128"/>
        <v>5.3694353528196839E-4</v>
      </c>
      <c r="G655" s="32">
        <f t="shared" si="128"/>
        <v>4.4754501864223E-4</v>
      </c>
      <c r="H655" s="33">
        <f t="shared" si="128"/>
        <v>5.0645270449364193E-4</v>
      </c>
      <c r="I655" s="32">
        <f t="shared" si="128"/>
        <v>2.0548778865644717E-3</v>
      </c>
      <c r="J655" s="33">
        <f t="shared" si="128"/>
        <v>2.3003346245824112E-3</v>
      </c>
      <c r="K655" s="32">
        <f t="shared" si="128"/>
        <v>2.15006199244786E-3</v>
      </c>
      <c r="L655" s="33">
        <f t="shared" si="128"/>
        <v>2.0044757902033822E-3</v>
      </c>
      <c r="M655" s="32">
        <f t="shared" si="128"/>
        <v>1.6796056511392541E-3</v>
      </c>
      <c r="N655" s="34">
        <f>+N661/N$648</f>
        <v>1.2940406162641376E-3</v>
      </c>
      <c r="O655" s="34">
        <f>+O661/O$648</f>
        <v>1.7555764302832266E-3</v>
      </c>
      <c r="P655" s="35">
        <f>(SUM(INDEX($B655:$O655,,$Q$348-$B$348-$P$348+1):INDEX($B655:$O655,$Q$348-$B$348+1))-MAX(INDEX($B655:$O655,,$Q$348-$B$348-$P$348+1):INDEX($B655:$O655,$Q$348-$B$348+1))-MIN(INDEX($B655:$O655,,$Q$348-$B$348-$P$348+1):INDEX($B655:$O655,$Q$348-$B$348+1)))/(COUNT(INDEX($B655:$O655,,$Q$348-$B$348-$P$348+1):INDEX($B655:$O655,$Q$348-$B$348+1))-2)</f>
        <v>1.6350130101994247E-3</v>
      </c>
      <c r="Q655" s="36" t="s">
        <v>51</v>
      </c>
    </row>
    <row r="656" spans="2:17" x14ac:dyDescent="0.25">
      <c r="B656" s="32">
        <f t="shared" ref="B656:M656" si="129">+B661/B$649</f>
        <v>1.7447136234980485E-3</v>
      </c>
      <c r="C656" s="32">
        <f t="shared" si="129"/>
        <v>1.4794980202525604E-3</v>
      </c>
      <c r="D656" s="33">
        <f t="shared" si="129"/>
        <v>3.8291753450712621E-3</v>
      </c>
      <c r="E656" s="32">
        <f t="shared" si="129"/>
        <v>2.2613301648262904E-3</v>
      </c>
      <c r="F656" s="33">
        <f t="shared" si="129"/>
        <v>4.2572876807732609E-3</v>
      </c>
      <c r="G656" s="32">
        <f t="shared" si="129"/>
        <v>6.2023740298044741E-3</v>
      </c>
      <c r="H656" s="33">
        <f t="shared" si="129"/>
        <v>4.3433379350436303E-3</v>
      </c>
      <c r="I656" s="32">
        <f t="shared" si="129"/>
        <v>1.7744135917345204E-2</v>
      </c>
      <c r="J656" s="33">
        <f t="shared" si="129"/>
        <v>1.8931184676491047E-2</v>
      </c>
      <c r="K656" s="32">
        <f t="shared" si="129"/>
        <v>1.5876871958891474E-2</v>
      </c>
      <c r="L656" s="33">
        <f t="shared" si="129"/>
        <v>2.6613891405059438E-2</v>
      </c>
      <c r="M656" s="32">
        <f t="shared" si="129"/>
        <v>2.1314072410258681E-2</v>
      </c>
      <c r="N656" s="34">
        <f>+N661/N$649</f>
        <v>1.0811538853308812E-2</v>
      </c>
      <c r="O656" s="34">
        <f>+O661/O$649</f>
        <v>1.1968471876922899E-2</v>
      </c>
      <c r="P656" s="35">
        <f>(SUM(INDEX($B656:$O656,,$Q$348-$B$348-$P$348+1):INDEX($B656:$O656,$Q$348-$B$348+1))-MAX(INDEX($B656:$O656,,$Q$348-$B$348-$P$348+1):INDEX($B656:$O656,$Q$348-$B$348+1))-MIN(INDEX($B656:$O656,,$Q$348-$B$348-$P$348+1):INDEX($B656:$O656,$Q$348-$B$348+1)))/(COUNT(INDEX($B656:$O656,,$Q$348-$B$348-$P$348+1):INDEX($B656:$O656,$Q$348-$B$348+1))-2)</f>
        <v>1.4692664246146082E-2</v>
      </c>
      <c r="Q656" s="36" t="s">
        <v>52</v>
      </c>
    </row>
    <row r="657" spans="1:17" x14ac:dyDescent="0.25">
      <c r="B657" s="32">
        <f t="shared" ref="B657:O657" si="130">+(B654+B432-B354-B360)/B559</f>
        <v>3.8061180537796671</v>
      </c>
      <c r="C657" s="32">
        <f t="shared" si="130"/>
        <v>2.0376719405624657</v>
      </c>
      <c r="D657" s="33">
        <f t="shared" si="130"/>
        <v>7.1123157463154971</v>
      </c>
      <c r="E657" s="32">
        <f t="shared" si="130"/>
        <v>3.9136990306006258</v>
      </c>
      <c r="F657" s="33">
        <f t="shared" si="130"/>
        <v>3.3655167603421274</v>
      </c>
      <c r="G657" s="32">
        <f t="shared" si="130"/>
        <v>5.3379706319247067</v>
      </c>
      <c r="H657" s="33">
        <f t="shared" si="130"/>
        <v>3.937947871928928</v>
      </c>
      <c r="I657" s="32">
        <f t="shared" si="130"/>
        <v>3.7049068363272744</v>
      </c>
      <c r="J657" s="33">
        <f t="shared" si="130"/>
        <v>6.1195385102006457</v>
      </c>
      <c r="K657" s="32">
        <f t="shared" si="130"/>
        <v>7.861828913524942</v>
      </c>
      <c r="L657" s="33">
        <f t="shared" si="130"/>
        <v>8.6568989963970235</v>
      </c>
      <c r="M657" s="32">
        <f t="shared" si="130"/>
        <v>9.7105300146029734</v>
      </c>
      <c r="N657" s="34">
        <f t="shared" si="130"/>
        <v>5.3824025539062141</v>
      </c>
      <c r="O657" s="34">
        <f t="shared" si="130"/>
        <v>5.8613307339319514</v>
      </c>
      <c r="P657" s="35">
        <f>(SUM(INDEX($B657:$O657,,$Q$348-$B$348-$P$348+1):INDEX($B657:$O657,$Q$348-$B$348+1))-MAX(INDEX($B657:$O657,,$Q$348-$B$348-$P$348+1):INDEX($B657:$O657,$Q$348-$B$348+1))-MIN(INDEX($B657:$O657,,$Q$348-$B$348-$P$348+1):INDEX($B657:$O657,$Q$348-$B$348+1)))/(COUNT(INDEX($B657:$O657,,$Q$348-$B$348-$P$348+1):INDEX($B657:$O657,$Q$348-$B$348+1))-2)</f>
        <v>6.1654168874020581</v>
      </c>
      <c r="Q657" s="36" t="s">
        <v>53</v>
      </c>
    </row>
    <row r="658" spans="1:17" x14ac:dyDescent="0.25">
      <c r="B658" s="32">
        <f t="shared" ref="B658:O658" si="131">B654/B465</f>
        <v>5.560162999338153E-5</v>
      </c>
      <c r="C658" s="32">
        <f t="shared" si="131"/>
        <v>7.1704468823392803E-5</v>
      </c>
      <c r="D658" s="33">
        <f t="shared" si="131"/>
        <v>1.5388448215653924E-4</v>
      </c>
      <c r="E658" s="32">
        <f t="shared" si="131"/>
        <v>1.162984423045149E-4</v>
      </c>
      <c r="F658" s="33">
        <f t="shared" si="131"/>
        <v>1.8728237846531561E-4</v>
      </c>
      <c r="G658" s="32">
        <f t="shared" si="131"/>
        <v>1.5684693237164214E-4</v>
      </c>
      <c r="H658" s="33">
        <f t="shared" si="131"/>
        <v>1.8215833653605412E-4</v>
      </c>
      <c r="I658" s="32">
        <f t="shared" si="131"/>
        <v>7.5160244291834564E-4</v>
      </c>
      <c r="J658" s="33">
        <f t="shared" si="131"/>
        <v>7.4026076020732327E-4</v>
      </c>
      <c r="K658" s="32">
        <f t="shared" si="131"/>
        <v>7.0011616456529485E-4</v>
      </c>
      <c r="L658" s="33">
        <f t="shared" si="131"/>
        <v>6.4679883874426618E-4</v>
      </c>
      <c r="M658" s="32">
        <f t="shared" si="131"/>
        <v>6.4408409897341698E-4</v>
      </c>
      <c r="N658" s="34">
        <f t="shared" si="131"/>
        <v>5.100347603594214E-4</v>
      </c>
      <c r="O658" s="34">
        <f t="shared" si="131"/>
        <v>7.4049090668140737E-4</v>
      </c>
      <c r="P658" s="35">
        <f>(SUM(INDEX($B658:$O658,,$Q$348-$B$348-$P$348+1):INDEX($B658:$O658,$Q$348-$B$348+1))-MAX(INDEX($B658:$O658,,$Q$348-$B$348-$P$348+1):INDEX($B658:$O658,$Q$348-$B$348+1))-MIN(INDEX($B658:$O658,,$Q$348-$B$348-$P$348+1):INDEX($B658:$O658,$Q$348-$B$348+1)))/(COUNT(INDEX($B658:$O658,,$Q$348-$B$348-$P$348+1):INDEX($B658:$O658,$Q$348-$B$348+1))-2)</f>
        <v>5.948491237238834E-4</v>
      </c>
      <c r="Q658" s="36" t="s">
        <v>54</v>
      </c>
    </row>
    <row r="659" spans="1:17" s="15" customFormat="1" x14ac:dyDescent="0.25">
      <c r="A659" s="99"/>
      <c r="B659" s="130">
        <v>5.2577196750000006</v>
      </c>
      <c r="C659" s="130">
        <v>7.127131115000001</v>
      </c>
      <c r="D659" s="130">
        <v>15.18896795</v>
      </c>
      <c r="E659" s="130">
        <v>14.118</v>
      </c>
      <c r="F659" s="130">
        <v>19.5</v>
      </c>
      <c r="G659" s="130">
        <v>18.4375</v>
      </c>
      <c r="H659" s="130">
        <v>24.5</v>
      </c>
      <c r="I659" s="130">
        <v>23.5</v>
      </c>
      <c r="J659" s="130">
        <v>23</v>
      </c>
      <c r="K659" s="130">
        <v>22.7</v>
      </c>
      <c r="L659" s="130">
        <v>21.3</v>
      </c>
      <c r="M659" s="130">
        <v>19.8</v>
      </c>
      <c r="N659" s="130">
        <v>16.3</v>
      </c>
      <c r="O659" s="130">
        <v>23</v>
      </c>
      <c r="P659" s="31"/>
      <c r="Q659" s="37" t="s">
        <v>55</v>
      </c>
    </row>
    <row r="660" spans="1:17" s="71" customFormat="1" x14ac:dyDescent="0.25">
      <c r="A660" s="100"/>
      <c r="B660" s="130">
        <v>3.6453523080000001</v>
      </c>
      <c r="C660" s="130">
        <v>4.43985217</v>
      </c>
      <c r="D660" s="130">
        <v>7.127131115000001</v>
      </c>
      <c r="E660" s="130">
        <v>9.0590500000000009</v>
      </c>
      <c r="F660" s="130">
        <v>13.76505</v>
      </c>
      <c r="G660" s="130">
        <v>10.9375</v>
      </c>
      <c r="H660" s="130">
        <v>15.3125</v>
      </c>
      <c r="I660" s="130">
        <v>15.8</v>
      </c>
      <c r="J660" s="130">
        <v>16.600000000000001</v>
      </c>
      <c r="K660" s="130">
        <v>17.7</v>
      </c>
      <c r="L660" s="130">
        <v>14.7</v>
      </c>
      <c r="M660" s="130">
        <v>12.8</v>
      </c>
      <c r="N660" s="130">
        <v>10.199999999999999</v>
      </c>
      <c r="O660" s="130">
        <v>13.4</v>
      </c>
      <c r="P660" s="38"/>
      <c r="Q660" s="39" t="s">
        <v>56</v>
      </c>
    </row>
    <row r="661" spans="1:17" s="3" customFormat="1" x14ac:dyDescent="0.25">
      <c r="A661" s="101"/>
      <c r="B661" s="130">
        <v>4.347891554230042</v>
      </c>
      <c r="C661" s="130">
        <v>5.6027333040084741</v>
      </c>
      <c r="D661" s="130">
        <v>11.51033414164783</v>
      </c>
      <c r="E661" s="130">
        <v>12.003359031300279</v>
      </c>
      <c r="F661" s="130">
        <v>17.421608101285823</v>
      </c>
      <c r="G661" s="130">
        <v>15.426599248354242</v>
      </c>
      <c r="H661" s="130">
        <v>18.552391960465339</v>
      </c>
      <c r="I661" s="130">
        <v>19.720751952658315</v>
      </c>
      <c r="J661" s="130">
        <v>20.849428329923331</v>
      </c>
      <c r="K661" s="130">
        <v>20.035730548555936</v>
      </c>
      <c r="L661" s="130">
        <v>18.164000407872564</v>
      </c>
      <c r="M661" s="130">
        <v>17.04713449730469</v>
      </c>
      <c r="N661" s="130">
        <v>14.154232805756369</v>
      </c>
      <c r="O661" s="152">
        <f>VLOOKUP($P661,Price!$A:$E,5,FALSE)</f>
        <v>20.8</v>
      </c>
      <c r="P661" s="151" t="s">
        <v>3337</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f t="shared" ref="C663:O663" si="132">+C656/C650/100</f>
        <v>2.8473457014388481E-5</v>
      </c>
      <c r="D663" s="102">
        <f t="shared" si="132"/>
        <v>-1.8567899756464519E-4</v>
      </c>
      <c r="E663" s="103">
        <f t="shared" si="132"/>
        <v>2.952669779323854E-5</v>
      </c>
      <c r="F663" s="102">
        <f t="shared" si="132"/>
        <v>-1.8585307361394671E-4</v>
      </c>
      <c r="G663" s="103">
        <f t="shared" si="132"/>
        <v>-1.5814105822753159E-4</v>
      </c>
      <c r="H663" s="102">
        <f t="shared" si="132"/>
        <v>6.0545238813556519E-5</v>
      </c>
      <c r="I663" s="103">
        <f t="shared" si="132"/>
        <v>-2.3984753774819383E-4</v>
      </c>
      <c r="J663" s="102">
        <f t="shared" si="132"/>
        <v>-2.0897373259852164E-2</v>
      </c>
      <c r="K663" s="103">
        <f t="shared" si="132"/>
        <v>1.0886519607819602E-3</v>
      </c>
      <c r="L663" s="102">
        <f t="shared" si="132"/>
        <v>-5.7961198663504477E-4</v>
      </c>
      <c r="M663" s="103">
        <f t="shared" si="132"/>
        <v>1.2400809953986985E-3</v>
      </c>
      <c r="N663" s="104">
        <f t="shared" si="132"/>
        <v>1.6976084995408826E-4</v>
      </c>
      <c r="O663" s="104">
        <f t="shared" si="132"/>
        <v>3.6547926647004616E-4</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24.35</v>
      </c>
      <c r="P664" s="30"/>
      <c r="Q664" s="90" t="s">
        <v>66</v>
      </c>
    </row>
    <row r="665" spans="1:17" x14ac:dyDescent="0.25">
      <c r="B665" s="48">
        <f t="shared" ref="B665:O668" si="133">($P655-B655)/$P655</f>
        <v>0.83650853818675597</v>
      </c>
      <c r="C665" s="49">
        <f t="shared" si="133"/>
        <v>0.81472217741883746</v>
      </c>
      <c r="D665" s="48">
        <f t="shared" si="133"/>
        <v>0.6790121556042944</v>
      </c>
      <c r="E665" s="49">
        <f t="shared" si="133"/>
        <v>0.7125675962377116</v>
      </c>
      <c r="F665" s="48">
        <f t="shared" si="133"/>
        <v>0.67159678122899047</v>
      </c>
      <c r="G665" s="49">
        <f t="shared" si="133"/>
        <v>0.72627433797138874</v>
      </c>
      <c r="H665" s="48">
        <f t="shared" si="133"/>
        <v>0.69024545900593826</v>
      </c>
      <c r="I665" s="49">
        <f t="shared" si="133"/>
        <v>-0.25679604611454165</v>
      </c>
      <c r="J665" s="48">
        <f t="shared" si="133"/>
        <v>-0.40692129679251687</v>
      </c>
      <c r="K665" s="49">
        <f t="shared" si="133"/>
        <v>-0.31501216139290178</v>
      </c>
      <c r="L665" s="48">
        <f t="shared" si="133"/>
        <v>-0.22596932116087182</v>
      </c>
      <c r="M665" s="49">
        <f t="shared" si="133"/>
        <v>-2.7273569483334193E-2</v>
      </c>
      <c r="N665" s="50">
        <f t="shared" si="133"/>
        <v>0.20854414723813008</v>
      </c>
      <c r="O665" s="50">
        <f t="shared" si="133"/>
        <v>-7.3738508092419788E-2</v>
      </c>
      <c r="P665" s="31"/>
      <c r="Q665" s="51" t="s">
        <v>67</v>
      </c>
    </row>
    <row r="666" spans="1:17" x14ac:dyDescent="0.25">
      <c r="B666" s="48">
        <f t="shared" si="133"/>
        <v>0.88125273985242736</v>
      </c>
      <c r="C666" s="49">
        <f t="shared" si="133"/>
        <v>0.89930362557351462</v>
      </c>
      <c r="D666" s="48">
        <f t="shared" si="133"/>
        <v>0.73938182477179637</v>
      </c>
      <c r="E666" s="49">
        <f t="shared" si="133"/>
        <v>0.84609121076053706</v>
      </c>
      <c r="F666" s="48">
        <f t="shared" si="133"/>
        <v>0.71024399595260901</v>
      </c>
      <c r="G666" s="49">
        <f t="shared" si="133"/>
        <v>0.57785913256464905</v>
      </c>
      <c r="H666" s="48">
        <f t="shared" si="133"/>
        <v>0.70438731449383685</v>
      </c>
      <c r="I666" s="49">
        <f t="shared" si="133"/>
        <v>-0.2076867489842443</v>
      </c>
      <c r="J666" s="48">
        <f t="shared" si="133"/>
        <v>-0.28847868292210777</v>
      </c>
      <c r="K666" s="49">
        <f t="shared" si="133"/>
        <v>-8.0598568980163834E-2</v>
      </c>
      <c r="L666" s="48">
        <f t="shared" si="133"/>
        <v>-0.81137273398460186</v>
      </c>
      <c r="M666" s="49">
        <f t="shared" si="133"/>
        <v>-0.45066082319613399</v>
      </c>
      <c r="N666" s="50">
        <f t="shared" si="133"/>
        <v>0.26415395654707746</v>
      </c>
      <c r="O666" s="50">
        <f t="shared" si="133"/>
        <v>0.18541173497092231</v>
      </c>
      <c r="P666" s="31"/>
      <c r="Q666" s="51" t="s">
        <v>68</v>
      </c>
    </row>
    <row r="667" spans="1:17" x14ac:dyDescent="0.25">
      <c r="B667" s="48">
        <f t="shared" si="133"/>
        <v>0.38266655389406062</v>
      </c>
      <c r="C667" s="49">
        <f t="shared" si="133"/>
        <v>0.66949973087365933</v>
      </c>
      <c r="D667" s="48">
        <f t="shared" si="133"/>
        <v>-0.15358229235856863</v>
      </c>
      <c r="E667" s="49">
        <f t="shared" si="133"/>
        <v>0.3652174537300828</v>
      </c>
      <c r="F667" s="48">
        <f t="shared" si="133"/>
        <v>0.45412989554380867</v>
      </c>
      <c r="G667" s="49">
        <f t="shared" si="133"/>
        <v>0.13420767331534253</v>
      </c>
      <c r="H667" s="48">
        <f t="shared" si="133"/>
        <v>0.36128441209297135</v>
      </c>
      <c r="I667" s="49">
        <f t="shared" si="133"/>
        <v>0.39908251072241391</v>
      </c>
      <c r="J667" s="48">
        <f t="shared" si="133"/>
        <v>7.4412449375737726E-3</v>
      </c>
      <c r="K667" s="49">
        <f t="shared" si="133"/>
        <v>-0.27514960579376274</v>
      </c>
      <c r="L667" s="48">
        <f t="shared" si="133"/>
        <v>-0.40410602470140661</v>
      </c>
      <c r="M667" s="49">
        <f t="shared" si="133"/>
        <v>-0.57499974323629743</v>
      </c>
      <c r="N667" s="50">
        <f t="shared" si="133"/>
        <v>0.12700103623094744</v>
      </c>
      <c r="O667" s="50">
        <f t="shared" si="133"/>
        <v>4.9321263918333427E-2</v>
      </c>
      <c r="P667" s="31"/>
      <c r="Q667" s="51" t="s">
        <v>69</v>
      </c>
    </row>
    <row r="668" spans="1:17" x14ac:dyDescent="0.25">
      <c r="B668" s="48">
        <f t="shared" si="133"/>
        <v>0.90652818038076044</v>
      </c>
      <c r="C668" s="49">
        <f t="shared" si="133"/>
        <v>0.87945772135544664</v>
      </c>
      <c r="D668" s="48">
        <f t="shared" si="133"/>
        <v>0.74130502001383258</v>
      </c>
      <c r="E668" s="49">
        <f t="shared" si="133"/>
        <v>0.80449085714968926</v>
      </c>
      <c r="F668" s="48">
        <f t="shared" si="133"/>
        <v>0.68515986492022107</v>
      </c>
      <c r="G668" s="49">
        <f t="shared" si="133"/>
        <v>0.73632484924959363</v>
      </c>
      <c r="H668" s="48">
        <f t="shared" si="133"/>
        <v>0.69377388438314613</v>
      </c>
      <c r="I668" s="49">
        <f t="shared" si="133"/>
        <v>-0.26351777777388785</v>
      </c>
      <c r="J668" s="48">
        <f t="shared" si="133"/>
        <v>-0.24445129140164443</v>
      </c>
      <c r="K668" s="49">
        <f t="shared" si="133"/>
        <v>-0.17696426983436933</v>
      </c>
      <c r="L668" s="48">
        <f t="shared" si="133"/>
        <v>-8.7332590649485009E-2</v>
      </c>
      <c r="M668" s="49">
        <f t="shared" si="133"/>
        <v>-8.2768845554166831E-2</v>
      </c>
      <c r="N668" s="50">
        <f t="shared" si="133"/>
        <v>0.14258130336228095</v>
      </c>
      <c r="O668" s="50">
        <f t="shared" si="133"/>
        <v>-0.24483819030576207</v>
      </c>
      <c r="P668" s="31"/>
      <c r="Q668" s="51" t="s">
        <v>70</v>
      </c>
    </row>
    <row r="669" spans="1:17" x14ac:dyDescent="0.25">
      <c r="B669" s="105"/>
      <c r="D669" s="105"/>
      <c r="F669" s="105"/>
      <c r="H669" s="105"/>
      <c r="I669" s="96"/>
      <c r="J669" s="95"/>
      <c r="K669" s="96"/>
      <c r="L669" s="95"/>
      <c r="M669" s="96"/>
      <c r="N669" s="97">
        <f>N664/N661-1</f>
        <v>-1</v>
      </c>
      <c r="O669" s="97">
        <f>O664/O661-1</f>
        <v>0.17067307692307687</v>
      </c>
      <c r="P669" s="28"/>
      <c r="Q669" s="98" t="s">
        <v>71</v>
      </c>
    </row>
    <row r="670" spans="1:17" x14ac:dyDescent="0.25">
      <c r="B670" s="109">
        <f t="shared" ref="B670:M670" si="134">AVERAGE(B665:B669)</f>
        <v>0.75173900307850106</v>
      </c>
      <c r="C670" s="110">
        <f t="shared" si="134"/>
        <v>0.81574581380536459</v>
      </c>
      <c r="D670" s="109">
        <f t="shared" si="134"/>
        <v>0.50152917700783872</v>
      </c>
      <c r="E670" s="110">
        <f t="shared" si="134"/>
        <v>0.68209177946950517</v>
      </c>
      <c r="F670" s="109">
        <f t="shared" si="134"/>
        <v>0.63028263441140731</v>
      </c>
      <c r="G670" s="110">
        <f t="shared" si="134"/>
        <v>0.54366649827524349</v>
      </c>
      <c r="H670" s="109">
        <f t="shared" si="134"/>
        <v>0.61242276749397306</v>
      </c>
      <c r="I670" s="110">
        <f t="shared" si="134"/>
        <v>-8.2229515537564982E-2</v>
      </c>
      <c r="J670" s="52">
        <f t="shared" si="134"/>
        <v>-0.23310250654467382</v>
      </c>
      <c r="K670" s="53">
        <f t="shared" si="134"/>
        <v>-0.21193115150029943</v>
      </c>
      <c r="L670" s="52">
        <f t="shared" si="134"/>
        <v>-0.38219516762409134</v>
      </c>
      <c r="M670" s="53">
        <f t="shared" si="134"/>
        <v>-0.28392574536748311</v>
      </c>
      <c r="N670" s="54">
        <f>AVERAGE(N665:N669)</f>
        <v>-5.1543911324312817E-2</v>
      </c>
      <c r="O670" s="54">
        <f>AVERAGE(O665:O669)</f>
        <v>1.736587548283015E-2</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0.29443230180000002</v>
      </c>
      <c r="D672" s="56">
        <f t="shared" ref="D672:N672" si="135">+C$651+C672</f>
        <v>0.74309104740000009</v>
      </c>
      <c r="E672" s="56">
        <f t="shared" si="135"/>
        <v>1.1179474774</v>
      </c>
      <c r="F672" s="56">
        <f t="shared" si="135"/>
        <v>1.4850154774</v>
      </c>
      <c r="G672" s="56">
        <f t="shared" si="135"/>
        <v>2.0100154774000001</v>
      </c>
      <c r="H672" s="56">
        <f t="shared" si="135"/>
        <v>2.3825154774000001</v>
      </c>
      <c r="I672" s="56">
        <f t="shared" si="135"/>
        <v>2.9325154774</v>
      </c>
      <c r="J672" s="56">
        <f t="shared" si="135"/>
        <v>3.5625154773999999</v>
      </c>
      <c r="K672" s="56">
        <f t="shared" si="135"/>
        <v>4.1925154773999997</v>
      </c>
      <c r="L672" s="56">
        <f t="shared" si="135"/>
        <v>4.8525154773999999</v>
      </c>
      <c r="M672" s="56">
        <f t="shared" si="135"/>
        <v>5.2525154774000002</v>
      </c>
      <c r="N672" s="57">
        <f t="shared" si="135"/>
        <v>5.7225154774</v>
      </c>
      <c r="O672" s="57">
        <f>+N$651+N672</f>
        <v>6.4425154773999997</v>
      </c>
      <c r="P672" s="31"/>
      <c r="Q672" s="36" t="s">
        <v>74</v>
      </c>
    </row>
    <row r="673" spans="1:17" s="3" customFormat="1" x14ac:dyDescent="0.25">
      <c r="B673" s="58">
        <f>+B$661+B672</f>
        <v>4.347891554230042</v>
      </c>
      <c r="C673" s="59">
        <f t="shared" ref="C673:O673" si="136">+C$661+C672</f>
        <v>5.8971656058084738</v>
      </c>
      <c r="D673" s="59">
        <f t="shared" si="136"/>
        <v>12.25342518904783</v>
      </c>
      <c r="E673" s="59">
        <f t="shared" si="136"/>
        <v>13.121306508700279</v>
      </c>
      <c r="F673" s="59">
        <f t="shared" si="136"/>
        <v>18.906623578685824</v>
      </c>
      <c r="G673" s="59">
        <f t="shared" si="136"/>
        <v>17.436614725754243</v>
      </c>
      <c r="H673" s="59">
        <f t="shared" si="136"/>
        <v>20.934907437865341</v>
      </c>
      <c r="I673" s="59">
        <f t="shared" si="136"/>
        <v>22.653267430058314</v>
      </c>
      <c r="J673" s="59">
        <f t="shared" si="136"/>
        <v>24.411943807323333</v>
      </c>
      <c r="K673" s="59">
        <f t="shared" si="136"/>
        <v>24.228246025955936</v>
      </c>
      <c r="L673" s="59">
        <f t="shared" si="136"/>
        <v>23.016515885272565</v>
      </c>
      <c r="M673" s="59">
        <f t="shared" si="136"/>
        <v>22.299649974704689</v>
      </c>
      <c r="N673" s="60">
        <f t="shared" si="136"/>
        <v>19.876748283156367</v>
      </c>
      <c r="O673" s="60">
        <f t="shared" si="136"/>
        <v>27.242515477400001</v>
      </c>
      <c r="P673" s="31"/>
      <c r="Q673" s="36" t="s">
        <v>75</v>
      </c>
    </row>
    <row r="674" spans="1:17" s="3" customFormat="1" x14ac:dyDescent="0.25">
      <c r="B674" s="72"/>
      <c r="I674" s="61"/>
      <c r="J674" s="61"/>
      <c r="K674" s="61"/>
      <c r="L674" s="61"/>
      <c r="M674" s="61"/>
      <c r="N674" s="62"/>
      <c r="O674" s="62">
        <f>+O673/B673-1</f>
        <v>5.2656842144316807</v>
      </c>
      <c r="P674" s="31"/>
      <c r="Q674" s="63" t="s">
        <v>76</v>
      </c>
    </row>
    <row r="675" spans="1:17" s="70" customFormat="1" x14ac:dyDescent="0.25">
      <c r="A675" s="64"/>
      <c r="B675" s="65"/>
      <c r="C675" s="66">
        <f>RATE(C$348-$B$348,,-$B673,C673)</f>
        <v>0.3563276664688545</v>
      </c>
      <c r="D675" s="66">
        <f t="shared" ref="D675:O675" si="137">RATE(D$348-$B$348,,-$B673,D673)</f>
        <v>0.67876304397845733</v>
      </c>
      <c r="E675" s="66">
        <f t="shared" si="137"/>
        <v>0.44510518436378183</v>
      </c>
      <c r="F675" s="66">
        <f t="shared" si="137"/>
        <v>0.44405527928046595</v>
      </c>
      <c r="G675" s="66">
        <f t="shared" si="137"/>
        <v>0.32019077476406632</v>
      </c>
      <c r="H675" s="66">
        <f t="shared" si="137"/>
        <v>0.29946740462691412</v>
      </c>
      <c r="I675" s="66">
        <f t="shared" si="137"/>
        <v>0.26592346455800453</v>
      </c>
      <c r="J675" s="66">
        <f t="shared" si="137"/>
        <v>0.24069621489235196</v>
      </c>
      <c r="K675" s="66">
        <f t="shared" si="137"/>
        <v>0.21030184925911169</v>
      </c>
      <c r="L675" s="66">
        <f t="shared" si="137"/>
        <v>0.18134320601757101</v>
      </c>
      <c r="M675" s="66">
        <f t="shared" si="137"/>
        <v>0.16023834104191934</v>
      </c>
      <c r="N675" s="67">
        <f t="shared" si="137"/>
        <v>0.13502532799537539</v>
      </c>
      <c r="O675" s="67">
        <f t="shared" si="137"/>
        <v>0.15160958115125797</v>
      </c>
      <c r="P675" s="68"/>
      <c r="Q675" s="69" t="s">
        <v>77</v>
      </c>
    </row>
    <row r="676" spans="1:17" s="3" customFormat="1" x14ac:dyDescent="0.25">
      <c r="B676" s="55"/>
      <c r="C676" s="56"/>
      <c r="D676" s="56">
        <f t="shared" ref="D676:N676" si="138">+C$651+C676</f>
        <v>0.44865874560000008</v>
      </c>
      <c r="E676" s="56">
        <f t="shared" si="138"/>
        <v>0.82351517560000009</v>
      </c>
      <c r="F676" s="56">
        <f t="shared" si="138"/>
        <v>1.1905831756</v>
      </c>
      <c r="G676" s="56">
        <f t="shared" si="138"/>
        <v>1.7155831756</v>
      </c>
      <c r="H676" s="56">
        <f t="shared" si="138"/>
        <v>2.0880831756</v>
      </c>
      <c r="I676" s="56">
        <f t="shared" si="138"/>
        <v>2.6380831756000003</v>
      </c>
      <c r="J676" s="56">
        <f t="shared" si="138"/>
        <v>3.2680831756000002</v>
      </c>
      <c r="K676" s="56">
        <f t="shared" si="138"/>
        <v>3.8980831756000001</v>
      </c>
      <c r="L676" s="56">
        <f t="shared" si="138"/>
        <v>4.5580831756000002</v>
      </c>
      <c r="M676" s="56">
        <f t="shared" si="138"/>
        <v>4.9580831756000006</v>
      </c>
      <c r="N676" s="57">
        <f t="shared" si="138"/>
        <v>5.4280831756000003</v>
      </c>
      <c r="O676" s="57">
        <f>+N$651+N676</f>
        <v>6.1480831756000001</v>
      </c>
      <c r="P676" s="31"/>
      <c r="Q676" s="36" t="s">
        <v>74</v>
      </c>
    </row>
    <row r="677" spans="1:17" s="3" customFormat="1" x14ac:dyDescent="0.25">
      <c r="B677" s="58"/>
      <c r="C677" s="59">
        <f t="shared" ref="C677:O677" si="139">+C$661+C676</f>
        <v>5.6027333040084741</v>
      </c>
      <c r="D677" s="59">
        <f t="shared" si="139"/>
        <v>11.958992887247829</v>
      </c>
      <c r="E677" s="59">
        <f t="shared" si="139"/>
        <v>12.82687420690028</v>
      </c>
      <c r="F677" s="59">
        <f t="shared" si="139"/>
        <v>18.612191276885824</v>
      </c>
      <c r="G677" s="59">
        <f t="shared" si="139"/>
        <v>17.142182423954242</v>
      </c>
      <c r="H677" s="59">
        <f t="shared" si="139"/>
        <v>20.640475136065341</v>
      </c>
      <c r="I677" s="59">
        <f t="shared" si="139"/>
        <v>22.358835128258313</v>
      </c>
      <c r="J677" s="59">
        <f t="shared" si="139"/>
        <v>24.117511505523332</v>
      </c>
      <c r="K677" s="59">
        <f t="shared" si="139"/>
        <v>23.933813724155936</v>
      </c>
      <c r="L677" s="59">
        <f t="shared" si="139"/>
        <v>22.722083583472564</v>
      </c>
      <c r="M677" s="59">
        <f t="shared" si="139"/>
        <v>22.005217672904692</v>
      </c>
      <c r="N677" s="60">
        <f t="shared" si="139"/>
        <v>19.58231598135637</v>
      </c>
      <c r="O677" s="60">
        <f t="shared" si="139"/>
        <v>26.948083175600001</v>
      </c>
      <c r="P677" s="31"/>
      <c r="Q677" s="36" t="s">
        <v>75</v>
      </c>
    </row>
    <row r="678" spans="1:17" s="3" customFormat="1" x14ac:dyDescent="0.25">
      <c r="B678" s="72"/>
      <c r="I678" s="61"/>
      <c r="J678" s="61"/>
      <c r="K678" s="61"/>
      <c r="L678" s="61"/>
      <c r="M678" s="61"/>
      <c r="N678" s="62"/>
      <c r="O678" s="62">
        <f>+O677/C677-1</f>
        <v>3.8098100897146043</v>
      </c>
      <c r="P678" s="31"/>
      <c r="Q678" s="63" t="s">
        <v>76</v>
      </c>
    </row>
    <row r="679" spans="1:17" s="70" customFormat="1" x14ac:dyDescent="0.25">
      <c r="A679" s="64"/>
      <c r="B679" s="65"/>
      <c r="C679" s="66"/>
      <c r="D679" s="66">
        <f>RATE(D$348-$C$348,,-$C677,D677)</f>
        <v>1.1344926196454452</v>
      </c>
      <c r="E679" s="66">
        <f t="shared" ref="E679:O679" si="140">RATE(E$348-$C$348,,-$C677,E677)</f>
        <v>0.5130749551899052</v>
      </c>
      <c r="F679" s="66">
        <f t="shared" si="140"/>
        <v>0.49210431284399636</v>
      </c>
      <c r="G679" s="66">
        <f t="shared" si="140"/>
        <v>0.322563523405414</v>
      </c>
      <c r="H679" s="66">
        <f t="shared" si="140"/>
        <v>0.29796788798928964</v>
      </c>
      <c r="I679" s="66">
        <f t="shared" si="140"/>
        <v>0.25943242568496805</v>
      </c>
      <c r="J679" s="66">
        <f t="shared" si="140"/>
        <v>0.23186124425385821</v>
      </c>
      <c r="K679" s="66">
        <f t="shared" si="140"/>
        <v>0.19902018566405785</v>
      </c>
      <c r="L679" s="66">
        <f t="shared" si="140"/>
        <v>0.16831757932582661</v>
      </c>
      <c r="M679" s="66">
        <f t="shared" si="140"/>
        <v>0.14660167502352864</v>
      </c>
      <c r="N679" s="67">
        <f t="shared" si="140"/>
        <v>0.12048443408195057</v>
      </c>
      <c r="O679" s="67">
        <f t="shared" si="140"/>
        <v>0.13984026413906062</v>
      </c>
      <c r="P679" s="68"/>
      <c r="Q679" s="69" t="s">
        <v>77</v>
      </c>
    </row>
    <row r="680" spans="1:17" s="3" customFormat="1" x14ac:dyDescent="0.25">
      <c r="B680" s="55"/>
      <c r="C680" s="56"/>
      <c r="D680" s="56"/>
      <c r="E680" s="56">
        <f t="shared" ref="E680:N680" si="141">+D$651+D680</f>
        <v>0.37485643000000002</v>
      </c>
      <c r="F680" s="56">
        <f t="shared" si="141"/>
        <v>0.74192443000000008</v>
      </c>
      <c r="G680" s="56">
        <f t="shared" si="141"/>
        <v>1.26692443</v>
      </c>
      <c r="H680" s="56">
        <f t="shared" si="141"/>
        <v>1.63942443</v>
      </c>
      <c r="I680" s="56">
        <f t="shared" si="141"/>
        <v>2.1894244299999999</v>
      </c>
      <c r="J680" s="56">
        <f t="shared" si="141"/>
        <v>2.8194244299999998</v>
      </c>
      <c r="K680" s="56">
        <f t="shared" si="141"/>
        <v>3.4494244299999997</v>
      </c>
      <c r="L680" s="56">
        <f t="shared" si="141"/>
        <v>4.1094244299999998</v>
      </c>
      <c r="M680" s="56">
        <f t="shared" si="141"/>
        <v>4.5094244300000002</v>
      </c>
      <c r="N680" s="57">
        <f t="shared" si="141"/>
        <v>4.9794244299999999</v>
      </c>
      <c r="O680" s="57">
        <f>+N$651+N680</f>
        <v>5.6994244299999997</v>
      </c>
      <c r="P680" s="31"/>
      <c r="Q680" s="36" t="s">
        <v>74</v>
      </c>
    </row>
    <row r="681" spans="1:17" s="3" customFormat="1" x14ac:dyDescent="0.25">
      <c r="B681" s="58"/>
      <c r="C681" s="59"/>
      <c r="D681" s="59">
        <f t="shared" ref="D681:O681" si="142">+D$661+D680</f>
        <v>11.51033414164783</v>
      </c>
      <c r="E681" s="59">
        <f t="shared" si="142"/>
        <v>12.378215461300279</v>
      </c>
      <c r="F681" s="59">
        <f t="shared" si="142"/>
        <v>18.163532531285824</v>
      </c>
      <c r="G681" s="59">
        <f t="shared" si="142"/>
        <v>16.693523678354243</v>
      </c>
      <c r="H681" s="59">
        <f t="shared" si="142"/>
        <v>20.191816390465341</v>
      </c>
      <c r="I681" s="59">
        <f t="shared" si="142"/>
        <v>21.910176382658314</v>
      </c>
      <c r="J681" s="59">
        <f t="shared" si="142"/>
        <v>23.668852759923332</v>
      </c>
      <c r="K681" s="59">
        <f t="shared" si="142"/>
        <v>23.485154978555936</v>
      </c>
      <c r="L681" s="59">
        <f t="shared" si="142"/>
        <v>22.273424837872565</v>
      </c>
      <c r="M681" s="59">
        <f t="shared" si="142"/>
        <v>21.556558927304689</v>
      </c>
      <c r="N681" s="60">
        <f t="shared" si="142"/>
        <v>19.133657235756367</v>
      </c>
      <c r="O681" s="60">
        <f t="shared" si="142"/>
        <v>26.499424430000001</v>
      </c>
      <c r="P681" s="31"/>
      <c r="Q681" s="36" t="s">
        <v>75</v>
      </c>
    </row>
    <row r="682" spans="1:17" s="3" customFormat="1" x14ac:dyDescent="0.25">
      <c r="B682" s="72"/>
      <c r="I682" s="61"/>
      <c r="J682" s="61"/>
      <c r="K682" s="61"/>
      <c r="L682" s="61"/>
      <c r="M682" s="61"/>
      <c r="N682" s="62"/>
      <c r="O682" s="62">
        <f>+O681/D681-1</f>
        <v>1.3022289452151665</v>
      </c>
      <c r="P682" s="31"/>
      <c r="Q682" s="63" t="s">
        <v>76</v>
      </c>
    </row>
    <row r="683" spans="1:17" s="70" customFormat="1" x14ac:dyDescent="0.25">
      <c r="A683" s="64"/>
      <c r="B683" s="65"/>
      <c r="C683" s="66"/>
      <c r="D683" s="66"/>
      <c r="E683" s="66">
        <f>RATE(E$348-$D$348,,-$D681,E681)</f>
        <v>7.5400184649044605E-2</v>
      </c>
      <c r="F683" s="66">
        <f t="shared" ref="F683:O683" si="143">RATE(F$348-$D$348,,-$D681,F681)</f>
        <v>0.25619248917989174</v>
      </c>
      <c r="G683" s="66">
        <f t="shared" si="143"/>
        <v>0.1319311947204205</v>
      </c>
      <c r="H683" s="66">
        <f t="shared" si="143"/>
        <v>0.15085832675242483</v>
      </c>
      <c r="I683" s="66">
        <f t="shared" si="143"/>
        <v>0.13739571692020977</v>
      </c>
      <c r="J683" s="66">
        <f t="shared" si="143"/>
        <v>0.12766875183670148</v>
      </c>
      <c r="K683" s="66">
        <f t="shared" si="143"/>
        <v>0.10724478310734714</v>
      </c>
      <c r="L683" s="66">
        <f t="shared" si="143"/>
        <v>8.6018900853643665E-2</v>
      </c>
      <c r="M683" s="66">
        <f t="shared" si="143"/>
        <v>7.2202545197617637E-2</v>
      </c>
      <c r="N683" s="67">
        <f t="shared" si="143"/>
        <v>5.2133880482994228E-2</v>
      </c>
      <c r="O683" s="67">
        <f t="shared" si="143"/>
        <v>7.8754429032906983E-2</v>
      </c>
      <c r="P683" s="68"/>
      <c r="Q683" s="69" t="s">
        <v>77</v>
      </c>
    </row>
    <row r="684" spans="1:17" s="3" customFormat="1" x14ac:dyDescent="0.25">
      <c r="B684" s="55"/>
      <c r="C684" s="56"/>
      <c r="D684" s="56"/>
      <c r="E684" s="56"/>
      <c r="F684" s="56">
        <f t="shared" ref="F684:N684" si="144">+E$651+E684</f>
        <v>0.36706800000000001</v>
      </c>
      <c r="G684" s="56">
        <f t="shared" si="144"/>
        <v>0.89206800000000008</v>
      </c>
      <c r="H684" s="56">
        <f t="shared" si="144"/>
        <v>1.2645680000000001</v>
      </c>
      <c r="I684" s="56">
        <f t="shared" si="144"/>
        <v>1.8145680000000002</v>
      </c>
      <c r="J684" s="56">
        <f t="shared" si="144"/>
        <v>2.4445680000000003</v>
      </c>
      <c r="K684" s="56">
        <f t="shared" si="144"/>
        <v>3.0745680000000002</v>
      </c>
      <c r="L684" s="56">
        <f t="shared" si="144"/>
        <v>3.7345680000000003</v>
      </c>
      <c r="M684" s="56">
        <f t="shared" si="144"/>
        <v>4.1345680000000007</v>
      </c>
      <c r="N684" s="57">
        <f t="shared" si="144"/>
        <v>4.6045680000000004</v>
      </c>
      <c r="O684" s="57">
        <f>+N$651+N684</f>
        <v>5.3245680000000002</v>
      </c>
      <c r="P684" s="31"/>
      <c r="Q684" s="36" t="s">
        <v>74</v>
      </c>
    </row>
    <row r="685" spans="1:17" s="3" customFormat="1" x14ac:dyDescent="0.25">
      <c r="B685" s="58"/>
      <c r="C685" s="59"/>
      <c r="D685" s="59"/>
      <c r="E685" s="59">
        <f t="shared" ref="E685:O685" si="145">+E$661+E684</f>
        <v>12.003359031300279</v>
      </c>
      <c r="F685" s="59">
        <f t="shared" si="145"/>
        <v>17.788676101285823</v>
      </c>
      <c r="G685" s="59">
        <f t="shared" si="145"/>
        <v>16.318667248354242</v>
      </c>
      <c r="H685" s="59">
        <f t="shared" si="145"/>
        <v>19.81695996046534</v>
      </c>
      <c r="I685" s="59">
        <f t="shared" si="145"/>
        <v>21.535319952658316</v>
      </c>
      <c r="J685" s="59">
        <f t="shared" si="145"/>
        <v>23.293996329923331</v>
      </c>
      <c r="K685" s="59">
        <f t="shared" si="145"/>
        <v>23.110298548555935</v>
      </c>
      <c r="L685" s="59">
        <f t="shared" si="145"/>
        <v>21.898568407872563</v>
      </c>
      <c r="M685" s="59">
        <f t="shared" si="145"/>
        <v>21.181702497304691</v>
      </c>
      <c r="N685" s="60">
        <f t="shared" si="145"/>
        <v>18.758800805756369</v>
      </c>
      <c r="O685" s="60">
        <f t="shared" si="145"/>
        <v>26.124568</v>
      </c>
      <c r="P685" s="31"/>
      <c r="Q685" s="36" t="s">
        <v>75</v>
      </c>
    </row>
    <row r="686" spans="1:17" s="3" customFormat="1" x14ac:dyDescent="0.25">
      <c r="B686" s="72"/>
      <c r="I686" s="61"/>
      <c r="J686" s="61"/>
      <c r="K686" s="61"/>
      <c r="L686" s="61"/>
      <c r="M686" s="61"/>
      <c r="N686" s="62"/>
      <c r="O686" s="62">
        <f>+O685/E685-1</f>
        <v>1.1764381063564691</v>
      </c>
      <c r="P686" s="31"/>
      <c r="Q686" s="63" t="s">
        <v>76</v>
      </c>
    </row>
    <row r="687" spans="1:17" s="70" customFormat="1" x14ac:dyDescent="0.25">
      <c r="A687" s="64"/>
      <c r="B687" s="65"/>
      <c r="C687" s="66"/>
      <c r="D687" s="66"/>
      <c r="E687" s="66"/>
      <c r="F687" s="66">
        <f>RATE(F$348-$E$348,,-$E685,F685)</f>
        <v>0.48197484178383693</v>
      </c>
      <c r="G687" s="66">
        <f t="shared" ref="G687:O687" si="146">RATE(G$348-$E$348,,-$E685,G685)</f>
        <v>0.16597958162415458</v>
      </c>
      <c r="H687" s="66">
        <f t="shared" si="146"/>
        <v>0.18189277692608469</v>
      </c>
      <c r="I687" s="66">
        <f t="shared" si="146"/>
        <v>0.1573431166939461</v>
      </c>
      <c r="J687" s="66">
        <f t="shared" si="146"/>
        <v>0.14179527444047599</v>
      </c>
      <c r="K687" s="66">
        <f t="shared" si="146"/>
        <v>0.11536529357973314</v>
      </c>
      <c r="L687" s="66">
        <f t="shared" si="146"/>
        <v>8.9687193342659011E-2</v>
      </c>
      <c r="M687" s="66">
        <f t="shared" si="146"/>
        <v>7.3574675614847956E-2</v>
      </c>
      <c r="N687" s="67">
        <f t="shared" si="146"/>
        <v>5.0859602978132329E-2</v>
      </c>
      <c r="O687" s="67">
        <f t="shared" si="146"/>
        <v>8.0872909739536564E-2</v>
      </c>
      <c r="P687" s="68"/>
      <c r="Q687" s="69" t="s">
        <v>77</v>
      </c>
    </row>
    <row r="688" spans="1:17" s="3" customFormat="1" x14ac:dyDescent="0.25">
      <c r="B688" s="55"/>
      <c r="C688" s="56"/>
      <c r="D688" s="56"/>
      <c r="E688" s="56"/>
      <c r="F688" s="56"/>
      <c r="G688" s="56">
        <f t="shared" ref="G688:N688" si="147">+F$651+F688</f>
        <v>0.52500000000000002</v>
      </c>
      <c r="H688" s="56">
        <f t="shared" si="147"/>
        <v>0.89749999999999996</v>
      </c>
      <c r="I688" s="56">
        <f t="shared" si="147"/>
        <v>1.4475</v>
      </c>
      <c r="J688" s="56">
        <f t="shared" si="147"/>
        <v>2.0775000000000001</v>
      </c>
      <c r="K688" s="56">
        <f t="shared" si="147"/>
        <v>2.7075</v>
      </c>
      <c r="L688" s="56">
        <f t="shared" si="147"/>
        <v>3.3675000000000002</v>
      </c>
      <c r="M688" s="56">
        <f t="shared" si="147"/>
        <v>3.7675000000000001</v>
      </c>
      <c r="N688" s="57">
        <f t="shared" si="147"/>
        <v>4.2374999999999998</v>
      </c>
      <c r="O688" s="57">
        <f>+N$651+N688</f>
        <v>4.9574999999999996</v>
      </c>
      <c r="P688" s="31"/>
      <c r="Q688" s="36" t="s">
        <v>74</v>
      </c>
    </row>
    <row r="689" spans="1:17" s="3" customFormat="1" x14ac:dyDescent="0.25">
      <c r="B689" s="58"/>
      <c r="C689" s="59"/>
      <c r="D689" s="59"/>
      <c r="E689" s="59"/>
      <c r="F689" s="59">
        <f t="shared" ref="F689:O689" si="148">+F$661+F688</f>
        <v>17.421608101285823</v>
      </c>
      <c r="G689" s="59">
        <f t="shared" si="148"/>
        <v>15.951599248354242</v>
      </c>
      <c r="H689" s="59">
        <f t="shared" si="148"/>
        <v>19.44989196046534</v>
      </c>
      <c r="I689" s="59">
        <f t="shared" si="148"/>
        <v>21.168251952658316</v>
      </c>
      <c r="J689" s="59">
        <f t="shared" si="148"/>
        <v>22.926928329923332</v>
      </c>
      <c r="K689" s="59">
        <f t="shared" si="148"/>
        <v>22.743230548555935</v>
      </c>
      <c r="L689" s="59">
        <f t="shared" si="148"/>
        <v>21.531500407872564</v>
      </c>
      <c r="M689" s="59">
        <f t="shared" si="148"/>
        <v>20.814634497304688</v>
      </c>
      <c r="N689" s="60">
        <f t="shared" si="148"/>
        <v>18.391732805756369</v>
      </c>
      <c r="O689" s="60">
        <f t="shared" si="148"/>
        <v>25.7575</v>
      </c>
      <c r="P689" s="31"/>
      <c r="Q689" s="36" t="s">
        <v>75</v>
      </c>
    </row>
    <row r="690" spans="1:17" s="3" customFormat="1" x14ac:dyDescent="0.25">
      <c r="B690" s="72"/>
      <c r="I690" s="61"/>
      <c r="J690" s="61"/>
      <c r="K690" s="61"/>
      <c r="L690" s="61"/>
      <c r="M690" s="61"/>
      <c r="N690" s="62"/>
      <c r="O690" s="62">
        <f>+O689/F689-1</f>
        <v>0.47848004904317287</v>
      </c>
      <c r="P690" s="31"/>
      <c r="Q690" s="63" t="s">
        <v>76</v>
      </c>
    </row>
    <row r="691" spans="1:17" s="70" customFormat="1" x14ac:dyDescent="0.25">
      <c r="A691" s="64"/>
      <c r="B691" s="65"/>
      <c r="C691" s="66"/>
      <c r="D691" s="66"/>
      <c r="E691" s="66"/>
      <c r="F691" s="66"/>
      <c r="G691" s="66">
        <f>RATE(G$348-$F$348,,-$F689,G689)</f>
        <v>-8.4378482421670717E-2</v>
      </c>
      <c r="H691" s="66">
        <f t="shared" ref="H691:O691" si="149">RATE(H$348-$F$348,,-$F689,H689)</f>
        <v>5.660941601250008E-2</v>
      </c>
      <c r="I691" s="66">
        <f t="shared" si="149"/>
        <v>6.7084763072572232E-2</v>
      </c>
      <c r="J691" s="66">
        <f t="shared" si="149"/>
        <v>7.1061499338019751E-2</v>
      </c>
      <c r="K691" s="66">
        <f t="shared" si="149"/>
        <v>5.4757889987856953E-2</v>
      </c>
      <c r="L691" s="66">
        <f t="shared" si="149"/>
        <v>3.5931428472148086E-2</v>
      </c>
      <c r="M691" s="66">
        <f t="shared" si="149"/>
        <v>2.5746581893032479E-2</v>
      </c>
      <c r="N691" s="67">
        <f t="shared" si="149"/>
        <v>6.7967410838621588E-3</v>
      </c>
      <c r="O691" s="67">
        <f t="shared" si="149"/>
        <v>4.4403660695858403E-2</v>
      </c>
      <c r="P691" s="68"/>
      <c r="Q691" s="69" t="s">
        <v>77</v>
      </c>
    </row>
    <row r="692" spans="1:17" s="3" customFormat="1" x14ac:dyDescent="0.25">
      <c r="B692" s="55"/>
      <c r="C692" s="56"/>
      <c r="D692" s="56"/>
      <c r="E692" s="56"/>
      <c r="F692" s="56"/>
      <c r="G692" s="56"/>
      <c r="H692" s="56">
        <f t="shared" ref="H692:N692" si="150">+G$651+G692</f>
        <v>0.3725</v>
      </c>
      <c r="I692" s="56">
        <f t="shared" si="150"/>
        <v>0.9225000000000001</v>
      </c>
      <c r="J692" s="56">
        <f t="shared" si="150"/>
        <v>1.5525000000000002</v>
      </c>
      <c r="K692" s="56">
        <f t="shared" si="150"/>
        <v>2.1825000000000001</v>
      </c>
      <c r="L692" s="56">
        <f t="shared" si="150"/>
        <v>2.8425000000000002</v>
      </c>
      <c r="M692" s="56">
        <f t="shared" si="150"/>
        <v>3.2425000000000002</v>
      </c>
      <c r="N692" s="57">
        <f t="shared" si="150"/>
        <v>3.7125000000000004</v>
      </c>
      <c r="O692" s="57">
        <f>+N$651+N692</f>
        <v>4.4325000000000001</v>
      </c>
      <c r="P692" s="31"/>
      <c r="Q692" s="36" t="s">
        <v>74</v>
      </c>
    </row>
    <row r="693" spans="1:17" s="3" customFormat="1" x14ac:dyDescent="0.25">
      <c r="B693" s="58"/>
      <c r="C693" s="59"/>
      <c r="D693" s="59"/>
      <c r="E693" s="59"/>
      <c r="F693" s="59"/>
      <c r="G693" s="59">
        <f t="shared" ref="G693:O693" si="151">+G$661+G692</f>
        <v>15.426599248354242</v>
      </c>
      <c r="H693" s="59">
        <f t="shared" si="151"/>
        <v>18.924891960465338</v>
      </c>
      <c r="I693" s="59">
        <f t="shared" si="151"/>
        <v>20.643251952658314</v>
      </c>
      <c r="J693" s="59">
        <f t="shared" si="151"/>
        <v>22.401928329923329</v>
      </c>
      <c r="K693" s="59">
        <f t="shared" si="151"/>
        <v>22.218230548555937</v>
      </c>
      <c r="L693" s="59">
        <f t="shared" si="151"/>
        <v>21.006500407872565</v>
      </c>
      <c r="M693" s="59">
        <f t="shared" si="151"/>
        <v>20.289634497304689</v>
      </c>
      <c r="N693" s="60">
        <f t="shared" si="151"/>
        <v>17.866732805756371</v>
      </c>
      <c r="O693" s="60">
        <f t="shared" si="151"/>
        <v>25.232500000000002</v>
      </c>
      <c r="P693" s="31"/>
      <c r="Q693" s="36" t="s">
        <v>75</v>
      </c>
    </row>
    <row r="694" spans="1:17" s="3" customFormat="1" x14ac:dyDescent="0.25">
      <c r="B694" s="72"/>
      <c r="I694" s="61"/>
      <c r="J694" s="61"/>
      <c r="K694" s="61"/>
      <c r="L694" s="61"/>
      <c r="M694" s="61"/>
      <c r="N694" s="62"/>
      <c r="O694" s="62">
        <f>+O693/G693-1</f>
        <v>0.6356488940809093</v>
      </c>
      <c r="P694" s="31"/>
      <c r="Q694" s="63" t="s">
        <v>76</v>
      </c>
    </row>
    <row r="695" spans="1:17" s="70" customFormat="1" x14ac:dyDescent="0.25">
      <c r="A695" s="64"/>
      <c r="B695" s="65"/>
      <c r="C695" s="66"/>
      <c r="D695" s="66"/>
      <c r="E695" s="66"/>
      <c r="F695" s="66"/>
      <c r="G695" s="66"/>
      <c r="H695" s="66">
        <f>RATE(H$348-$G$348,,-$G693,H693)</f>
        <v>0.22677018154110062</v>
      </c>
      <c r="I695" s="66">
        <f t="shared" ref="I695:O695" si="152">RATE(I$348-$G$348,,-$G693,I693)</f>
        <v>0.15678848746900392</v>
      </c>
      <c r="J695" s="66">
        <f t="shared" si="152"/>
        <v>0.13241357949958349</v>
      </c>
      <c r="K695" s="66">
        <f t="shared" si="152"/>
        <v>9.5493532227049482E-2</v>
      </c>
      <c r="L695" s="66">
        <f t="shared" si="152"/>
        <v>6.3693981235786221E-2</v>
      </c>
      <c r="M695" s="66">
        <f t="shared" si="152"/>
        <v>4.6728391960422465E-2</v>
      </c>
      <c r="N695" s="67">
        <f t="shared" si="152"/>
        <v>2.1199765578802741E-2</v>
      </c>
      <c r="O695" s="67">
        <f t="shared" si="152"/>
        <v>6.3435760885630799E-2</v>
      </c>
      <c r="P695" s="68"/>
      <c r="Q695" s="69" t="s">
        <v>77</v>
      </c>
    </row>
    <row r="696" spans="1:17" s="3" customFormat="1" x14ac:dyDescent="0.25">
      <c r="B696" s="55"/>
      <c r="C696" s="56"/>
      <c r="D696" s="56"/>
      <c r="E696" s="56"/>
      <c r="F696" s="56"/>
      <c r="G696" s="56"/>
      <c r="H696" s="56"/>
      <c r="I696" s="56">
        <f t="shared" ref="I696:N696" si="153">+H$651+H696</f>
        <v>0.55000000000000004</v>
      </c>
      <c r="J696" s="56">
        <f t="shared" si="153"/>
        <v>1.1800000000000002</v>
      </c>
      <c r="K696" s="56">
        <f t="shared" si="153"/>
        <v>1.81</v>
      </c>
      <c r="L696" s="56">
        <f t="shared" si="153"/>
        <v>2.4700000000000002</v>
      </c>
      <c r="M696" s="56">
        <f t="shared" si="153"/>
        <v>2.87</v>
      </c>
      <c r="N696" s="57">
        <f t="shared" si="153"/>
        <v>3.34</v>
      </c>
      <c r="O696" s="57">
        <f>+N$651+N696</f>
        <v>4.0599999999999996</v>
      </c>
      <c r="P696" s="31"/>
      <c r="Q696" s="36" t="s">
        <v>74</v>
      </c>
    </row>
    <row r="697" spans="1:17" s="3" customFormat="1" x14ac:dyDescent="0.25">
      <c r="B697" s="58"/>
      <c r="C697" s="59"/>
      <c r="D697" s="59"/>
      <c r="E697" s="59"/>
      <c r="F697" s="59"/>
      <c r="G697" s="59"/>
      <c r="H697" s="59">
        <f t="shared" ref="H697:O697" si="154">+H$661+H696</f>
        <v>18.552391960465339</v>
      </c>
      <c r="I697" s="59">
        <f t="shared" si="154"/>
        <v>20.270751952658316</v>
      </c>
      <c r="J697" s="59">
        <f t="shared" si="154"/>
        <v>22.029428329923331</v>
      </c>
      <c r="K697" s="59">
        <f t="shared" si="154"/>
        <v>21.845730548555935</v>
      </c>
      <c r="L697" s="59">
        <f t="shared" si="154"/>
        <v>20.634000407872563</v>
      </c>
      <c r="M697" s="59">
        <f t="shared" si="154"/>
        <v>19.917134497304691</v>
      </c>
      <c r="N697" s="60">
        <f t="shared" si="154"/>
        <v>17.494232805756369</v>
      </c>
      <c r="O697" s="60">
        <f t="shared" si="154"/>
        <v>24.86</v>
      </c>
      <c r="P697" s="31"/>
      <c r="Q697" s="36" t="s">
        <v>75</v>
      </c>
    </row>
    <row r="698" spans="1:17" s="3" customFormat="1" x14ac:dyDescent="0.25">
      <c r="B698" s="72"/>
      <c r="I698" s="61"/>
      <c r="J698" s="61"/>
      <c r="K698" s="61"/>
      <c r="L698" s="61"/>
      <c r="M698" s="61"/>
      <c r="N698" s="62"/>
      <c r="O698" s="62">
        <f>+O697/H697-1</f>
        <v>0.33998893797500651</v>
      </c>
      <c r="P698" s="31"/>
      <c r="Q698" s="63" t="s">
        <v>76</v>
      </c>
    </row>
    <row r="699" spans="1:17" s="70" customFormat="1" x14ac:dyDescent="0.25">
      <c r="A699" s="64"/>
      <c r="B699" s="65"/>
      <c r="C699" s="66"/>
      <c r="D699" s="66"/>
      <c r="E699" s="66"/>
      <c r="F699" s="66"/>
      <c r="G699" s="66"/>
      <c r="H699" s="66"/>
      <c r="I699" s="66">
        <f t="shared" ref="I699:O699" si="155">RATE(I$348-$H$348,,-$H697,I697)</f>
        <v>9.2622018543741094E-2</v>
      </c>
      <c r="J699" s="66">
        <f t="shared" si="155"/>
        <v>8.9686719613980059E-2</v>
      </c>
      <c r="K699" s="66">
        <f t="shared" si="155"/>
        <v>5.5979661975493547E-2</v>
      </c>
      <c r="L699" s="66">
        <f t="shared" si="155"/>
        <v>2.6941916900936332E-2</v>
      </c>
      <c r="M699" s="66">
        <f t="shared" si="155"/>
        <v>1.4297579249484065E-2</v>
      </c>
      <c r="N699" s="67">
        <f t="shared" si="155"/>
        <v>-9.740163444294998E-3</v>
      </c>
      <c r="O699" s="67">
        <f t="shared" si="155"/>
        <v>4.2695060442744764E-2</v>
      </c>
      <c r="P699" s="68"/>
      <c r="Q699" s="69" t="s">
        <v>77</v>
      </c>
    </row>
    <row r="700" spans="1:17" s="3" customFormat="1" x14ac:dyDescent="0.25">
      <c r="B700" s="55"/>
      <c r="C700" s="56"/>
      <c r="D700" s="56"/>
      <c r="E700" s="56"/>
      <c r="F700" s="56"/>
      <c r="G700" s="56"/>
      <c r="H700" s="56"/>
      <c r="I700" s="56"/>
      <c r="J700" s="56">
        <f t="shared" ref="J700:N700" si="156">+I$651+I700</f>
        <v>0.63</v>
      </c>
      <c r="K700" s="56">
        <f t="shared" si="156"/>
        <v>1.26</v>
      </c>
      <c r="L700" s="56">
        <f t="shared" si="156"/>
        <v>1.92</v>
      </c>
      <c r="M700" s="56">
        <f t="shared" si="156"/>
        <v>2.3199999999999998</v>
      </c>
      <c r="N700" s="57">
        <f t="shared" si="156"/>
        <v>2.79</v>
      </c>
      <c r="O700" s="57">
        <f>+N$651+N700</f>
        <v>3.51</v>
      </c>
      <c r="P700" s="31"/>
      <c r="Q700" s="36" t="s">
        <v>74</v>
      </c>
    </row>
    <row r="701" spans="1:17" s="3" customFormat="1" x14ac:dyDescent="0.25">
      <c r="B701" s="58"/>
      <c r="C701" s="59"/>
      <c r="D701" s="59"/>
      <c r="E701" s="59"/>
      <c r="F701" s="59"/>
      <c r="G701" s="59"/>
      <c r="H701" s="59"/>
      <c r="I701" s="59">
        <f t="shared" ref="I701:O701" si="157">+I$661+I700</f>
        <v>19.720751952658315</v>
      </c>
      <c r="J701" s="59">
        <f t="shared" si="157"/>
        <v>21.47942832992333</v>
      </c>
      <c r="K701" s="59">
        <f t="shared" si="157"/>
        <v>21.295730548555937</v>
      </c>
      <c r="L701" s="59">
        <f t="shared" si="157"/>
        <v>20.084000407872566</v>
      </c>
      <c r="M701" s="59">
        <f t="shared" si="157"/>
        <v>19.36713449730469</v>
      </c>
      <c r="N701" s="60">
        <f t="shared" si="157"/>
        <v>16.944232805756368</v>
      </c>
      <c r="O701" s="60">
        <f t="shared" si="157"/>
        <v>24.310000000000002</v>
      </c>
      <c r="P701" s="31"/>
      <c r="Q701" s="36" t="s">
        <v>75</v>
      </c>
    </row>
    <row r="702" spans="1:17" s="3" customFormat="1" x14ac:dyDescent="0.25">
      <c r="B702" s="72"/>
      <c r="I702" s="61"/>
      <c r="J702" s="61"/>
      <c r="K702" s="61"/>
      <c r="L702" s="61"/>
      <c r="M702" s="61"/>
      <c r="N702" s="62"/>
      <c r="O702" s="62">
        <f>+O701/I701-1</f>
        <v>0.23271161557929676</v>
      </c>
      <c r="P702" s="31"/>
      <c r="Q702" s="63" t="s">
        <v>76</v>
      </c>
    </row>
    <row r="703" spans="1:17" s="70" customFormat="1" x14ac:dyDescent="0.25">
      <c r="A703" s="64"/>
      <c r="B703" s="65"/>
      <c r="C703" s="66"/>
      <c r="D703" s="66"/>
      <c r="E703" s="66"/>
      <c r="F703" s="66"/>
      <c r="G703" s="66"/>
      <c r="H703" s="66"/>
      <c r="I703" s="66"/>
      <c r="J703" s="66">
        <f t="shared" ref="J703:O703" si="158">RATE(J$348-$I$348,,-$I701,J701)</f>
        <v>8.9178971546668123E-2</v>
      </c>
      <c r="K703" s="66">
        <f t="shared" si="158"/>
        <v>3.9165060722592619E-2</v>
      </c>
      <c r="L703" s="66">
        <f t="shared" si="158"/>
        <v>6.1025513427794336E-3</v>
      </c>
      <c r="M703" s="66">
        <f t="shared" si="158"/>
        <v>-4.5132715751261829E-3</v>
      </c>
      <c r="N703" s="67">
        <f t="shared" si="158"/>
        <v>-2.9892889405824408E-2</v>
      </c>
      <c r="O703" s="67">
        <f t="shared" si="158"/>
        <v>3.5484449895673419E-2</v>
      </c>
      <c r="P703" s="68"/>
      <c r="Q703" s="69" t="s">
        <v>77</v>
      </c>
    </row>
    <row r="704" spans="1:17" s="3" customFormat="1" x14ac:dyDescent="0.25">
      <c r="B704" s="55"/>
      <c r="C704" s="56"/>
      <c r="D704" s="56"/>
      <c r="E704" s="56"/>
      <c r="F704" s="56"/>
      <c r="G704" s="56"/>
      <c r="H704" s="56"/>
      <c r="I704" s="56"/>
      <c r="J704" s="56"/>
      <c r="K704" s="56">
        <f>+J$651+J704</f>
        <v>0.63</v>
      </c>
      <c r="L704" s="56">
        <f>+K$651+K704</f>
        <v>1.29</v>
      </c>
      <c r="M704" s="56">
        <f>+L$651+L704</f>
        <v>1.69</v>
      </c>
      <c r="N704" s="57">
        <f>+M$651+M704</f>
        <v>2.16</v>
      </c>
      <c r="O704" s="57">
        <f>+N$651+N704</f>
        <v>2.88</v>
      </c>
      <c r="P704" s="31"/>
      <c r="Q704" s="36" t="s">
        <v>74</v>
      </c>
    </row>
    <row r="705" spans="1:17" s="3" customFormat="1" x14ac:dyDescent="0.25">
      <c r="B705" s="58"/>
      <c r="C705" s="59"/>
      <c r="D705" s="59"/>
      <c r="E705" s="59"/>
      <c r="F705" s="59"/>
      <c r="G705" s="59"/>
      <c r="H705" s="59"/>
      <c r="I705" s="59"/>
      <c r="J705" s="59">
        <f t="shared" ref="J705:O705" si="159">+J$661+J704</f>
        <v>20.849428329923331</v>
      </c>
      <c r="K705" s="59">
        <f t="shared" si="159"/>
        <v>20.665730548555935</v>
      </c>
      <c r="L705" s="59">
        <f t="shared" si="159"/>
        <v>19.454000407872563</v>
      </c>
      <c r="M705" s="59">
        <f t="shared" si="159"/>
        <v>18.737134497304691</v>
      </c>
      <c r="N705" s="60">
        <f t="shared" si="159"/>
        <v>16.314232805756369</v>
      </c>
      <c r="O705" s="60">
        <f t="shared" si="159"/>
        <v>23.68</v>
      </c>
      <c r="P705" s="31"/>
      <c r="Q705" s="36" t="s">
        <v>75</v>
      </c>
    </row>
    <row r="706" spans="1:17" s="3" customFormat="1" x14ac:dyDescent="0.25">
      <c r="B706" s="72"/>
      <c r="I706" s="61"/>
      <c r="J706" s="61"/>
      <c r="K706" s="61"/>
      <c r="L706" s="61"/>
      <c r="M706" s="61"/>
      <c r="N706" s="62"/>
      <c r="O706" s="62">
        <f>+O705/J705-1</f>
        <v>0.13576255546605087</v>
      </c>
      <c r="P706" s="31"/>
      <c r="Q706" s="63" t="s">
        <v>76</v>
      </c>
    </row>
    <row r="707" spans="1:17" s="70" customFormat="1" x14ac:dyDescent="0.25">
      <c r="A707" s="64"/>
      <c r="B707" s="65"/>
      <c r="C707" s="66"/>
      <c r="D707" s="66"/>
      <c r="E707" s="66"/>
      <c r="F707" s="66"/>
      <c r="G707" s="66"/>
      <c r="H707" s="66"/>
      <c r="I707" s="66"/>
      <c r="J707" s="66"/>
      <c r="K707" s="66">
        <f>RATE(K$348-$J$348,,-$J705,K705)</f>
        <v>-8.8106867229425321E-3</v>
      </c>
      <c r="L707" s="66">
        <f>RATE(L$348-$J$348,,-$J705,L705)</f>
        <v>-3.4043910795943176E-2</v>
      </c>
      <c r="M707" s="66">
        <f>RATE(M$348-$J$348,,-$J705,M705)</f>
        <v>-3.4979940640741551E-2</v>
      </c>
      <c r="N707" s="67">
        <f>RATE(N$348-$J$348,,-$J705,N705)</f>
        <v>-5.9479803390679868E-2</v>
      </c>
      <c r="O707" s="67">
        <f>RATE(O$348-$J$348,,-$J705,O705)</f>
        <v>2.578775212858964E-2</v>
      </c>
      <c r="P707" s="68"/>
      <c r="Q707" s="69" t="s">
        <v>77</v>
      </c>
    </row>
    <row r="708" spans="1:17" s="3" customFormat="1" x14ac:dyDescent="0.25">
      <c r="B708" s="73"/>
      <c r="C708" s="74"/>
      <c r="D708" s="74"/>
      <c r="E708" s="74"/>
      <c r="F708" s="74"/>
      <c r="G708" s="74"/>
      <c r="H708" s="74"/>
      <c r="I708" s="74"/>
      <c r="J708" s="74"/>
      <c r="K708" s="74"/>
      <c r="L708" s="74">
        <f>+K$651+K708</f>
        <v>0.66</v>
      </c>
      <c r="M708" s="74">
        <f>+L$651+L708</f>
        <v>1.06</v>
      </c>
      <c r="N708" s="75">
        <f>+M$651+M708</f>
        <v>1.53</v>
      </c>
      <c r="O708" s="75">
        <f>+N$651+N708</f>
        <v>2.25</v>
      </c>
      <c r="P708" s="31"/>
      <c r="Q708" s="36" t="s">
        <v>74</v>
      </c>
    </row>
    <row r="709" spans="1:17" s="3" customFormat="1" x14ac:dyDescent="0.25">
      <c r="B709" s="76"/>
      <c r="C709" s="77"/>
      <c r="D709" s="77"/>
      <c r="E709" s="77"/>
      <c r="F709" s="77"/>
      <c r="G709" s="77"/>
      <c r="H709" s="77"/>
      <c r="I709" s="77"/>
      <c r="J709" s="77"/>
      <c r="K709" s="77">
        <f>+K$661+K708</f>
        <v>20.035730548555936</v>
      </c>
      <c r="L709" s="77">
        <f>+L$661+L708</f>
        <v>18.824000407872564</v>
      </c>
      <c r="M709" s="77">
        <f>+M$661+M708</f>
        <v>18.107134497304688</v>
      </c>
      <c r="N709" s="78">
        <f>+N$661+N708</f>
        <v>15.684232805756368</v>
      </c>
      <c r="O709" s="78">
        <f>+O$661+O708</f>
        <v>23.05</v>
      </c>
      <c r="P709" s="31"/>
      <c r="Q709" s="36" t="s">
        <v>75</v>
      </c>
    </row>
    <row r="710" spans="1:17" s="3" customFormat="1" x14ac:dyDescent="0.25">
      <c r="B710" s="72"/>
      <c r="I710" s="61"/>
      <c r="J710" s="61"/>
      <c r="K710" s="61"/>
      <c r="L710" s="61"/>
      <c r="M710" s="61"/>
      <c r="N710" s="62"/>
      <c r="O710" s="62">
        <f>+O709/K709-1</f>
        <v>0.15044469899108903</v>
      </c>
      <c r="P710" s="31"/>
      <c r="Q710" s="63" t="s">
        <v>76</v>
      </c>
    </row>
    <row r="711" spans="1:17" s="70" customFormat="1" x14ac:dyDescent="0.25">
      <c r="A711" s="64"/>
      <c r="B711" s="65"/>
      <c r="C711" s="66"/>
      <c r="D711" s="66"/>
      <c r="E711" s="66"/>
      <c r="F711" s="66"/>
      <c r="G711" s="66"/>
      <c r="H711" s="66"/>
      <c r="I711" s="66"/>
      <c r="J711" s="66"/>
      <c r="K711" s="66"/>
      <c r="L711" s="66">
        <f>RATE(L$348-$K$348,,-$K709,L709)</f>
        <v>-6.04784606055059E-2</v>
      </c>
      <c r="M711" s="66">
        <f>RATE(M$348-$K$348,,-$K709,M709)</f>
        <v>-4.9346453906394534E-2</v>
      </c>
      <c r="N711" s="67">
        <f>RATE(N$348-$K$348,,-$K709,N709)</f>
        <v>-7.8378284414850924E-2</v>
      </c>
      <c r="O711" s="67">
        <f>RATE(O$348-$K$348,,-$K709,O709)</f>
        <v>3.5658173052025254E-2</v>
      </c>
      <c r="P711" s="68"/>
      <c r="Q711" s="69" t="s">
        <v>77</v>
      </c>
    </row>
    <row r="712" spans="1:17" s="3" customFormat="1" x14ac:dyDescent="0.25">
      <c r="B712" s="73"/>
      <c r="C712" s="74"/>
      <c r="D712" s="74"/>
      <c r="E712" s="74"/>
      <c r="F712" s="74"/>
      <c r="G712" s="74"/>
      <c r="H712" s="74"/>
      <c r="I712" s="74"/>
      <c r="J712" s="74"/>
      <c r="K712" s="74"/>
      <c r="L712" s="74"/>
      <c r="M712" s="74">
        <f>+L$651+L712</f>
        <v>0.4</v>
      </c>
      <c r="N712" s="75">
        <f>+M$651+M712</f>
        <v>0.87</v>
      </c>
      <c r="O712" s="75">
        <f>+N$651+N712</f>
        <v>1.5899999999999999</v>
      </c>
      <c r="P712" s="31"/>
      <c r="Q712" s="36" t="s">
        <v>74</v>
      </c>
    </row>
    <row r="713" spans="1:17" s="3" customFormat="1" x14ac:dyDescent="0.25">
      <c r="B713" s="76"/>
      <c r="C713" s="77"/>
      <c r="D713" s="77"/>
      <c r="E713" s="77"/>
      <c r="F713" s="77"/>
      <c r="G713" s="77"/>
      <c r="H713" s="77"/>
      <c r="I713" s="77"/>
      <c r="J713" s="77"/>
      <c r="K713" s="77"/>
      <c r="L713" s="77">
        <f>+L$661+L712</f>
        <v>18.164000407872564</v>
      </c>
      <c r="M713" s="77">
        <f>+M$661+M712</f>
        <v>17.447134497304688</v>
      </c>
      <c r="N713" s="78">
        <f>+N$661+N712</f>
        <v>15.024232805756368</v>
      </c>
      <c r="O713" s="78">
        <f>+O$661+O712</f>
        <v>22.39</v>
      </c>
      <c r="P713" s="31"/>
      <c r="Q713" s="36" t="s">
        <v>75</v>
      </c>
    </row>
    <row r="714" spans="1:17" s="3" customFormat="1" x14ac:dyDescent="0.25">
      <c r="B714" s="72"/>
      <c r="I714" s="61"/>
      <c r="J714" s="61"/>
      <c r="K714" s="61"/>
      <c r="L714" s="61"/>
      <c r="M714" s="61"/>
      <c r="N714" s="62"/>
      <c r="O714" s="62">
        <f>+O713/L713-1</f>
        <v>0.23265797716541692</v>
      </c>
      <c r="P714" s="31"/>
      <c r="Q714" s="63" t="s">
        <v>76</v>
      </c>
    </row>
    <row r="715" spans="1:17" s="70" customFormat="1" x14ac:dyDescent="0.25">
      <c r="A715" s="64"/>
      <c r="B715" s="65"/>
      <c r="C715" s="66"/>
      <c r="D715" s="66"/>
      <c r="E715" s="66"/>
      <c r="F715" s="66"/>
      <c r="G715" s="66"/>
      <c r="H715" s="66"/>
      <c r="I715" s="66"/>
      <c r="J715" s="66"/>
      <c r="K715" s="66"/>
      <c r="L715" s="66"/>
      <c r="M715" s="66">
        <f>RATE(M$348-$L$348,,-$L713,M713)</f>
        <v>-3.9466301171033502E-2</v>
      </c>
      <c r="N715" s="67">
        <f>RATE(N$348-$L$348,,-$L713,N713)</f>
        <v>-9.0525763817343549E-2</v>
      </c>
      <c r="O715" s="67">
        <f>RATE(O$348-$L$348,,-$L713,O713)</f>
        <v>7.2212493950017512E-2</v>
      </c>
      <c r="P715" s="68"/>
      <c r="Q715" s="69" t="s">
        <v>77</v>
      </c>
    </row>
    <row r="716" spans="1:17" s="3" customFormat="1" x14ac:dyDescent="0.25">
      <c r="B716" s="73"/>
      <c r="C716" s="74"/>
      <c r="D716" s="74"/>
      <c r="E716" s="74"/>
      <c r="F716" s="74"/>
      <c r="G716" s="74"/>
      <c r="H716" s="74"/>
      <c r="I716" s="74"/>
      <c r="J716" s="74"/>
      <c r="K716" s="74"/>
      <c r="L716" s="74"/>
      <c r="M716" s="74"/>
      <c r="N716" s="75">
        <f>+M$651+M716</f>
        <v>0.47</v>
      </c>
      <c r="O716" s="75">
        <f>+N$651+N716</f>
        <v>1.19</v>
      </c>
      <c r="P716" s="31"/>
      <c r="Q716" s="36" t="s">
        <v>74</v>
      </c>
    </row>
    <row r="717" spans="1:17" s="3" customFormat="1" x14ac:dyDescent="0.25">
      <c r="B717" s="76"/>
      <c r="C717" s="77"/>
      <c r="D717" s="77"/>
      <c r="E717" s="77"/>
      <c r="F717" s="77"/>
      <c r="G717" s="77"/>
      <c r="H717" s="77"/>
      <c r="I717" s="77"/>
      <c r="J717" s="77"/>
      <c r="K717" s="77"/>
      <c r="L717" s="77"/>
      <c r="M717" s="77">
        <f>+M$661+M716</f>
        <v>17.04713449730469</v>
      </c>
      <c r="N717" s="78">
        <f>+N$661+N716</f>
        <v>14.624232805756369</v>
      </c>
      <c r="O717" s="78">
        <f>+O$661+O716</f>
        <v>21.990000000000002</v>
      </c>
      <c r="P717" s="31"/>
      <c r="Q717" s="36" t="s">
        <v>75</v>
      </c>
    </row>
    <row r="718" spans="1:17" s="3" customFormat="1" x14ac:dyDescent="0.25">
      <c r="B718" s="72"/>
      <c r="I718" s="61"/>
      <c r="J718" s="61"/>
      <c r="K718" s="61"/>
      <c r="L718" s="61"/>
      <c r="M718" s="61"/>
      <c r="N718" s="62"/>
      <c r="O718" s="62">
        <f>+O717/M717-1</f>
        <v>0.28995286588938596</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-0.14212955801641644</v>
      </c>
      <c r="O719" s="67">
        <f>RATE(O$348-$M$348,,-$M717,O717)</f>
        <v>0.13576091933531997</v>
      </c>
      <c r="P719" s="68"/>
      <c r="Q719" s="69" t="s">
        <v>77</v>
      </c>
    </row>
    <row r="720" spans="1:17" s="3" customFormat="1" x14ac:dyDescent="0.25">
      <c r="B720" s="73"/>
      <c r="C720" s="74"/>
      <c r="D720" s="74"/>
      <c r="E720" s="74"/>
      <c r="F720" s="74"/>
      <c r="G720" s="74"/>
      <c r="H720" s="74"/>
      <c r="I720" s="74"/>
      <c r="J720" s="74"/>
      <c r="K720" s="74"/>
      <c r="L720" s="74"/>
      <c r="M720" s="74"/>
      <c r="N720" s="75"/>
      <c r="O720" s="75">
        <f>+N$651+N720</f>
        <v>0.72</v>
      </c>
      <c r="P720" s="31"/>
      <c r="Q720" s="36" t="s">
        <v>74</v>
      </c>
    </row>
    <row r="721" spans="1:17" s="3" customFormat="1" x14ac:dyDescent="0.25">
      <c r="B721" s="76"/>
      <c r="C721" s="77"/>
      <c r="D721" s="77"/>
      <c r="E721" s="77"/>
      <c r="F721" s="77"/>
      <c r="G721" s="77"/>
      <c r="H721" s="77"/>
      <c r="I721" s="77"/>
      <c r="J721" s="77"/>
      <c r="K721" s="77"/>
      <c r="L721" s="77"/>
      <c r="M721" s="77"/>
      <c r="N721" s="78">
        <f>+N$661+N720</f>
        <v>14.154232805756369</v>
      </c>
      <c r="O721" s="78">
        <f>+O$661+O720</f>
        <v>21.52</v>
      </c>
      <c r="P721" s="31"/>
      <c r="Q721" s="36" t="s">
        <v>75</v>
      </c>
    </row>
    <row r="722" spans="1:17" s="3" customFormat="1" x14ac:dyDescent="0.25">
      <c r="B722" s="72"/>
      <c r="I722" s="61"/>
      <c r="J722" s="61"/>
      <c r="K722" s="61"/>
      <c r="L722" s="61"/>
      <c r="M722" s="61"/>
      <c r="N722" s="62"/>
      <c r="O722" s="62">
        <f>+O721/N721-1</f>
        <v>0.52039324881303739</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0.5203932488130375</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567" priority="1194" operator="lessThan">
      <formula>0</formula>
    </cfRule>
  </conditionalFormatting>
  <conditionalFormatting sqref="P583">
    <cfRule type="cellIs" dxfId="9566" priority="1189" operator="lessThan">
      <formula>0</formula>
    </cfRule>
  </conditionalFormatting>
  <conditionalFormatting sqref="B348:N348">
    <cfRule type="cellIs" dxfId="9565" priority="1188" operator="lessThan">
      <formula>0</formula>
    </cfRule>
  </conditionalFormatting>
  <conditionalFormatting sqref="P514:P515">
    <cfRule type="cellIs" dxfId="9564" priority="1190" operator="lessThan">
      <formula>0</formula>
    </cfRule>
  </conditionalFormatting>
  <conditionalFormatting sqref="P523 Q529 Q539:Q545">
    <cfRule type="cellIs" dxfId="9563" priority="1191" operator="lessThan">
      <formula>0</formula>
    </cfRule>
  </conditionalFormatting>
  <conditionalFormatting sqref="P531">
    <cfRule type="cellIs" dxfId="9562" priority="1192" operator="lessThan">
      <formula>0</formula>
    </cfRule>
  </conditionalFormatting>
  <conditionalFormatting sqref="P562">
    <cfRule type="cellIs" dxfId="9561" priority="1193" operator="lessThan">
      <formula>0</formula>
    </cfRule>
  </conditionalFormatting>
  <conditionalFormatting sqref="B348:N348">
    <cfRule type="cellIs" dxfId="9560" priority="1187" operator="lessThan">
      <formula>0</formula>
    </cfRule>
  </conditionalFormatting>
  <conditionalFormatting sqref="Q588">
    <cfRule type="cellIs" dxfId="9559" priority="1172" operator="lessThan">
      <formula>0</formula>
    </cfRule>
  </conditionalFormatting>
  <conditionalFormatting sqref="Q499:Q502">
    <cfRule type="cellIs" dxfId="9558" priority="1186" operator="lessThan">
      <formula>0</formula>
    </cfRule>
  </conditionalFormatting>
  <conditionalFormatting sqref="Q503">
    <cfRule type="cellIs" dxfId="9557" priority="1185" operator="lessThan">
      <formula>0</formula>
    </cfRule>
  </conditionalFormatting>
  <conditionalFormatting sqref="Q503">
    <cfRule type="cellIs" dxfId="9556" priority="1184" operator="lessThan">
      <formula>0</formula>
    </cfRule>
  </conditionalFormatting>
  <conditionalFormatting sqref="B514">
    <cfRule type="cellIs" dxfId="9555" priority="1182" operator="lessThan">
      <formula>0</formula>
    </cfRule>
  </conditionalFormatting>
  <conditionalFormatting sqref="B531">
    <cfRule type="cellIs" dxfId="9554" priority="1181" operator="lessThan">
      <formula>0</formula>
    </cfRule>
  </conditionalFormatting>
  <conditionalFormatting sqref="Q520">
    <cfRule type="cellIs" dxfId="9553" priority="1180" operator="lessThan">
      <formula>0</formula>
    </cfRule>
  </conditionalFormatting>
  <conditionalFormatting sqref="Q520">
    <cfRule type="cellIs" dxfId="9552" priority="1179" operator="lessThan">
      <formula>0</formula>
    </cfRule>
  </conditionalFormatting>
  <conditionalFormatting sqref="Q567">
    <cfRule type="cellIs" dxfId="9551" priority="1174" operator="lessThan">
      <formula>0</formula>
    </cfRule>
  </conditionalFormatting>
  <conditionalFormatting sqref="B523 B515">
    <cfRule type="cellIs" dxfId="9550" priority="1183" operator="lessThan">
      <formula>0</formula>
    </cfRule>
  </conditionalFormatting>
  <conditionalFormatting sqref="Q528">
    <cfRule type="cellIs" dxfId="9549" priority="1177" operator="lessThan">
      <formula>0</formula>
    </cfRule>
  </conditionalFormatting>
  <conditionalFormatting sqref="Q536">
    <cfRule type="cellIs" dxfId="9548" priority="1176" operator="lessThan">
      <formula>0</formula>
    </cfRule>
  </conditionalFormatting>
  <conditionalFormatting sqref="Q536">
    <cfRule type="cellIs" dxfId="9547" priority="1175" operator="lessThan">
      <formula>0</formula>
    </cfRule>
  </conditionalFormatting>
  <conditionalFormatting sqref="P539">
    <cfRule type="cellIs" dxfId="9546" priority="1163" operator="lessThan">
      <formula>0</formula>
    </cfRule>
  </conditionalFormatting>
  <conditionalFormatting sqref="Q528">
    <cfRule type="cellIs" dxfId="9545" priority="1178" operator="lessThan">
      <formula>0</formula>
    </cfRule>
  </conditionalFormatting>
  <conditionalFormatting sqref="Q567">
    <cfRule type="cellIs" dxfId="9544" priority="1173" operator="lessThan">
      <formula>0</formula>
    </cfRule>
  </conditionalFormatting>
  <conditionalFormatting sqref="P584:P587">
    <cfRule type="cellIs" dxfId="9543" priority="1165" operator="lessThan">
      <formula>0</formula>
    </cfRule>
  </conditionalFormatting>
  <conditionalFormatting sqref="P563:P566">
    <cfRule type="cellIs" dxfId="9542" priority="1166" operator="lessThan">
      <formula>0</formula>
    </cfRule>
  </conditionalFormatting>
  <conditionalFormatting sqref="Q366">
    <cfRule type="cellIs" dxfId="9541" priority="1128" operator="lessThan">
      <formula>0</formula>
    </cfRule>
  </conditionalFormatting>
  <conditionalFormatting sqref="Q588">
    <cfRule type="cellIs" dxfId="9540" priority="1171" operator="lessThan">
      <formula>0</formula>
    </cfRule>
  </conditionalFormatting>
  <conditionalFormatting sqref="Q544">
    <cfRule type="cellIs" dxfId="9539" priority="1162" operator="lessThan">
      <formula>0</formula>
    </cfRule>
  </conditionalFormatting>
  <conditionalFormatting sqref="J353:N354 K351:N352">
    <cfRule type="cellIs" dxfId="9538" priority="1151" operator="lessThan">
      <formula>0</formula>
    </cfRule>
  </conditionalFormatting>
  <conditionalFormatting sqref="P516:P519">
    <cfRule type="cellIs" dxfId="9537" priority="1170" operator="lessThan">
      <formula>0</formula>
    </cfRule>
  </conditionalFormatting>
  <conditionalFormatting sqref="P524:P527">
    <cfRule type="cellIs" dxfId="9536" priority="1169" operator="lessThan">
      <formula>0</formula>
    </cfRule>
  </conditionalFormatting>
  <conditionalFormatting sqref="P539:P543">
    <cfRule type="cellIs" dxfId="9535" priority="1168" operator="lessThan">
      <formula>0</formula>
    </cfRule>
  </conditionalFormatting>
  <conditionalFormatting sqref="P532:P535">
    <cfRule type="cellIs" dxfId="9534" priority="1167" operator="lessThan">
      <formula>0</formula>
    </cfRule>
  </conditionalFormatting>
  <conditionalFormatting sqref="Q544">
    <cfRule type="cellIs" dxfId="9533" priority="1161" operator="lessThan">
      <formula>0</formula>
    </cfRule>
  </conditionalFormatting>
  <conditionalFormatting sqref="Q354">
    <cfRule type="cellIs" dxfId="9532" priority="1144" operator="lessThan">
      <formula>0</formula>
    </cfRule>
  </conditionalFormatting>
  <conditionalFormatting sqref="Q540:Q543 B539">
    <cfRule type="cellIs" dxfId="9531" priority="1164" operator="lessThan">
      <formula>0</formula>
    </cfRule>
  </conditionalFormatting>
  <conditionalFormatting sqref="P555:P558">
    <cfRule type="cellIs" dxfId="9530" priority="1156" operator="lessThan">
      <formula>0</formula>
    </cfRule>
  </conditionalFormatting>
  <conditionalFormatting sqref="Q555:Q558 Q560">
    <cfRule type="cellIs" dxfId="9529" priority="1159" operator="lessThan">
      <formula>0</formula>
    </cfRule>
  </conditionalFormatting>
  <conditionalFormatting sqref="Q559">
    <cfRule type="cellIs" dxfId="9528" priority="1158" operator="lessThan">
      <formula>0</formula>
    </cfRule>
  </conditionalFormatting>
  <conditionalFormatting sqref="Q468:Q472">
    <cfRule type="cellIs" dxfId="9527" priority="1155" operator="lessThan">
      <formula>0</formula>
    </cfRule>
  </conditionalFormatting>
  <conditionalFormatting sqref="Q559">
    <cfRule type="cellIs" dxfId="9526" priority="1157" operator="lessThan">
      <formula>0</formula>
    </cfRule>
  </conditionalFormatting>
  <conditionalFormatting sqref="J351">
    <cfRule type="cellIs" dxfId="9525" priority="1150" operator="lessThan">
      <formula>0</formula>
    </cfRule>
  </conditionalFormatting>
  <conditionalFormatting sqref="P540:P543">
    <cfRule type="cellIs" dxfId="9524" priority="1160" operator="lessThan">
      <formula>0</formula>
    </cfRule>
  </conditionalFormatting>
  <conditionalFormatting sqref="P349:Q350 Q351:Q353">
    <cfRule type="cellIs" dxfId="9523" priority="1154" operator="lessThan">
      <formula>0</formula>
    </cfRule>
  </conditionalFormatting>
  <conditionalFormatting sqref="Q396">
    <cfRule type="cellIs" dxfId="9522" priority="1081" operator="lessThan">
      <formula>0</formula>
    </cfRule>
  </conditionalFormatting>
  <conditionalFormatting sqref="B349">
    <cfRule type="cellIs" dxfId="9521" priority="1149" operator="lessThan">
      <formula>0</formula>
    </cfRule>
  </conditionalFormatting>
  <conditionalFormatting sqref="P393:P395">
    <cfRule type="cellIs" dxfId="9520" priority="1085" operator="lessThan">
      <formula>0</formula>
    </cfRule>
  </conditionalFormatting>
  <conditionalFormatting sqref="Q397">
    <cfRule type="cellIs" dxfId="9519" priority="1083" operator="lessThan">
      <formula>0</formula>
    </cfRule>
  </conditionalFormatting>
  <conditionalFormatting sqref="P349:P350">
    <cfRule type="cellIs" dxfId="9518" priority="1153" operator="lessThan">
      <formula>0</formula>
    </cfRule>
  </conditionalFormatting>
  <conditionalFormatting sqref="P351:P354">
    <cfRule type="cellIs" dxfId="9517" priority="1152" operator="lessThan">
      <formula>0</formula>
    </cfRule>
  </conditionalFormatting>
  <conditionalFormatting sqref="C397:M397">
    <cfRule type="cellIs" dxfId="9516" priority="1080" operator="lessThan">
      <formula>0</formula>
    </cfRule>
  </conditionalFormatting>
  <conditionalFormatting sqref="Q355">
    <cfRule type="cellIs" dxfId="9515" priority="1147" operator="lessThan">
      <formula>0</formula>
    </cfRule>
  </conditionalFormatting>
  <conditionalFormatting sqref="P398:Q398 Q399:Q401">
    <cfRule type="cellIs" dxfId="9514" priority="1079" operator="lessThan">
      <formula>0</formula>
    </cfRule>
  </conditionalFormatting>
  <conditionalFormatting sqref="P399:P401">
    <cfRule type="cellIs" dxfId="9513" priority="1077" operator="lessThan">
      <formula>0</formula>
    </cfRule>
  </conditionalFormatting>
  <conditionalFormatting sqref="H385">
    <cfRule type="cellIs" dxfId="9512" priority="1042" operator="lessThan">
      <formula>0</formula>
    </cfRule>
  </conditionalFormatting>
  <conditionalFormatting sqref="Q402">
    <cfRule type="cellIs" dxfId="9511" priority="1075" operator="lessThan">
      <formula>0</formula>
    </cfRule>
  </conditionalFormatting>
  <conditionalFormatting sqref="B350">
    <cfRule type="cellIs" dxfId="9510" priority="1148" operator="lessThan">
      <formula>0</formula>
    </cfRule>
  </conditionalFormatting>
  <conditionalFormatting sqref="J352">
    <cfRule type="cellIs" dxfId="9509" priority="1145" operator="lessThan">
      <formula>0</formula>
    </cfRule>
  </conditionalFormatting>
  <conditionalFormatting sqref="P355">
    <cfRule type="cellIs" dxfId="9508" priority="1146" operator="lessThan">
      <formula>0</formula>
    </cfRule>
  </conditionalFormatting>
  <conditionalFormatting sqref="P440">
    <cfRule type="cellIs" dxfId="9507" priority="1029" operator="lessThan">
      <formula>0</formula>
    </cfRule>
  </conditionalFormatting>
  <conditionalFormatting sqref="Q354">
    <cfRule type="cellIs" dxfId="9506" priority="1143" operator="lessThan">
      <formula>0</formula>
    </cfRule>
  </conditionalFormatting>
  <conditionalFormatting sqref="P356:Q356 Q357:Q359">
    <cfRule type="cellIs" dxfId="9505" priority="1142" operator="lessThan">
      <formula>0</formula>
    </cfRule>
  </conditionalFormatting>
  <conditionalFormatting sqref="P356">
    <cfRule type="cellIs" dxfId="9504" priority="1141" operator="lessThan">
      <formula>0</formula>
    </cfRule>
  </conditionalFormatting>
  <conditionalFormatting sqref="P357:P360">
    <cfRule type="cellIs" dxfId="9503" priority="1140" operator="lessThan">
      <formula>0</formula>
    </cfRule>
  </conditionalFormatting>
  <conditionalFormatting sqref="B356">
    <cfRule type="cellIs" dxfId="9502" priority="1139" operator="lessThan">
      <formula>0</formula>
    </cfRule>
  </conditionalFormatting>
  <conditionalFormatting sqref="Q361">
    <cfRule type="cellIs" dxfId="9501" priority="1138" operator="lessThan">
      <formula>0</formula>
    </cfRule>
  </conditionalFormatting>
  <conditionalFormatting sqref="Q360">
    <cfRule type="cellIs" dxfId="9500" priority="1137" operator="lessThan">
      <formula>0</formula>
    </cfRule>
  </conditionalFormatting>
  <conditionalFormatting sqref="Q360">
    <cfRule type="cellIs" dxfId="9499" priority="1136" operator="lessThan">
      <formula>0</formula>
    </cfRule>
  </conditionalFormatting>
  <conditionalFormatting sqref="P362:Q362 Q363:Q365">
    <cfRule type="cellIs" dxfId="9498" priority="1135" operator="lessThan">
      <formula>0</formula>
    </cfRule>
  </conditionalFormatting>
  <conditionalFormatting sqref="P362">
    <cfRule type="cellIs" dxfId="9497" priority="1134" operator="lessThan">
      <formula>0</formula>
    </cfRule>
  </conditionalFormatting>
  <conditionalFormatting sqref="J363">
    <cfRule type="cellIs" dxfId="9496" priority="1132" operator="lessThan">
      <formula>0</formula>
    </cfRule>
  </conditionalFormatting>
  <conditionalFormatting sqref="K363:N364 J365:M366">
    <cfRule type="cellIs" dxfId="9495" priority="1133" operator="lessThan">
      <formula>0</formula>
    </cfRule>
  </conditionalFormatting>
  <conditionalFormatting sqref="P368">
    <cfRule type="cellIs" dxfId="9494" priority="1125" operator="lessThan">
      <formula>0</formula>
    </cfRule>
  </conditionalFormatting>
  <conditionalFormatting sqref="Q367">
    <cfRule type="cellIs" dxfId="9493" priority="1130" operator="lessThan">
      <formula>0</formula>
    </cfRule>
  </conditionalFormatting>
  <conditionalFormatting sqref="B362">
    <cfRule type="cellIs" dxfId="9492" priority="1131" operator="lessThan">
      <formula>0</formula>
    </cfRule>
  </conditionalFormatting>
  <conditionalFormatting sqref="P405:P407">
    <cfRule type="cellIs" dxfId="9491" priority="1063" operator="lessThan">
      <formula>0</formula>
    </cfRule>
  </conditionalFormatting>
  <conditionalFormatting sqref="J364">
    <cfRule type="cellIs" dxfId="9490" priority="1129" operator="lessThan">
      <formula>0</formula>
    </cfRule>
  </conditionalFormatting>
  <conditionalFormatting sqref="Q366">
    <cfRule type="cellIs" dxfId="9489" priority="1127" operator="lessThan">
      <formula>0</formula>
    </cfRule>
  </conditionalFormatting>
  <conditionalFormatting sqref="P368:Q368 Q369:Q371">
    <cfRule type="cellIs" dxfId="9488" priority="1126" operator="lessThan">
      <formula>0</formula>
    </cfRule>
  </conditionalFormatting>
  <conditionalFormatting sqref="Q372">
    <cfRule type="cellIs" dxfId="9487" priority="1117" operator="lessThan">
      <formula>0</formula>
    </cfRule>
  </conditionalFormatting>
  <conditionalFormatting sqref="I370 K369:N370 C371:M372">
    <cfRule type="cellIs" dxfId="9486" priority="1124" operator="lessThan">
      <formula>0</formula>
    </cfRule>
  </conditionalFormatting>
  <conditionalFormatting sqref="I369">
    <cfRule type="cellIs" dxfId="9485" priority="1122" operator="lessThan">
      <formula>0</formula>
    </cfRule>
  </conditionalFormatting>
  <conditionalFormatting sqref="C369:J369">
    <cfRule type="cellIs" dxfId="9484" priority="1123" operator="lessThan">
      <formula>0</formula>
    </cfRule>
  </conditionalFormatting>
  <conditionalFormatting sqref="B368">
    <cfRule type="cellIs" dxfId="9483" priority="1121" operator="lessThan">
      <formula>0</formula>
    </cfRule>
  </conditionalFormatting>
  <conditionalFormatting sqref="Q373">
    <cfRule type="cellIs" dxfId="9482" priority="1120" operator="lessThan">
      <formula>0</formula>
    </cfRule>
  </conditionalFormatting>
  <conditionalFormatting sqref="P411:P413">
    <cfRule type="cellIs" dxfId="9481" priority="1056" operator="lessThan">
      <formula>0</formula>
    </cfRule>
  </conditionalFormatting>
  <conditionalFormatting sqref="C370:J370">
    <cfRule type="cellIs" dxfId="9480" priority="1119" operator="lessThan">
      <formula>0</formula>
    </cfRule>
  </conditionalFormatting>
  <conditionalFormatting sqref="Q372">
    <cfRule type="cellIs" dxfId="9479" priority="1118" operator="lessThan">
      <formula>0</formula>
    </cfRule>
  </conditionalFormatting>
  <conditionalFormatting sqref="P374:Q374 Q375:Q377">
    <cfRule type="cellIs" dxfId="9478" priority="1116" operator="lessThan">
      <formula>0</formula>
    </cfRule>
  </conditionalFormatting>
  <conditionalFormatting sqref="P374">
    <cfRule type="cellIs" dxfId="9477" priority="1115" operator="lessThan">
      <formula>0</formula>
    </cfRule>
  </conditionalFormatting>
  <conditionalFormatting sqref="P375:P377">
    <cfRule type="cellIs" dxfId="9476" priority="1114" operator="lessThan">
      <formula>0</formula>
    </cfRule>
  </conditionalFormatting>
  <conditionalFormatting sqref="I376 K375:N376 C377:M378">
    <cfRule type="cellIs" dxfId="9475" priority="1113" operator="lessThan">
      <formula>0</formula>
    </cfRule>
  </conditionalFormatting>
  <conditionalFormatting sqref="I375">
    <cfRule type="cellIs" dxfId="9474" priority="1111" operator="lessThan">
      <formula>0</formula>
    </cfRule>
  </conditionalFormatting>
  <conditionalFormatting sqref="C375:J375">
    <cfRule type="cellIs" dxfId="9473" priority="1112" operator="lessThan">
      <formula>0</formula>
    </cfRule>
  </conditionalFormatting>
  <conditionalFormatting sqref="B374">
    <cfRule type="cellIs" dxfId="9472" priority="1110" operator="lessThan">
      <formula>0</formula>
    </cfRule>
  </conditionalFormatting>
  <conditionalFormatting sqref="Q379">
    <cfRule type="cellIs" dxfId="9471" priority="1109" operator="lessThan">
      <formula>0</formula>
    </cfRule>
  </conditionalFormatting>
  <conditionalFormatting sqref="C376:J376">
    <cfRule type="cellIs" dxfId="9470" priority="1108" operator="lessThan">
      <formula>0</formula>
    </cfRule>
  </conditionalFormatting>
  <conditionalFormatting sqref="Q378">
    <cfRule type="cellIs" dxfId="9469" priority="1107" operator="lessThan">
      <formula>0</formula>
    </cfRule>
  </conditionalFormatting>
  <conditionalFormatting sqref="Q378">
    <cfRule type="cellIs" dxfId="9468" priority="1106" operator="lessThan">
      <formula>0</formula>
    </cfRule>
  </conditionalFormatting>
  <conditionalFormatting sqref="P380:Q380 Q381:Q383">
    <cfRule type="cellIs" dxfId="9467" priority="1105" operator="lessThan">
      <formula>0</formula>
    </cfRule>
  </conditionalFormatting>
  <conditionalFormatting sqref="P380">
    <cfRule type="cellIs" dxfId="9466" priority="1104" operator="lessThan">
      <formula>0</formula>
    </cfRule>
  </conditionalFormatting>
  <conditionalFormatting sqref="P381:P383">
    <cfRule type="cellIs" dxfId="9465" priority="1103" operator="lessThan">
      <formula>0</formula>
    </cfRule>
  </conditionalFormatting>
  <conditionalFormatting sqref="I382 K381:N382 C383:N383 C384:M384">
    <cfRule type="cellIs" dxfId="9464" priority="1102" operator="lessThan">
      <formula>0</formula>
    </cfRule>
  </conditionalFormatting>
  <conditionalFormatting sqref="I381">
    <cfRule type="cellIs" dxfId="9463" priority="1100" operator="lessThan">
      <formula>0</formula>
    </cfRule>
  </conditionalFormatting>
  <conditionalFormatting sqref="C381:J381">
    <cfRule type="cellIs" dxfId="9462" priority="1101" operator="lessThan">
      <formula>0</formula>
    </cfRule>
  </conditionalFormatting>
  <conditionalFormatting sqref="B380">
    <cfRule type="cellIs" dxfId="9461" priority="1099" operator="lessThan">
      <formula>0</formula>
    </cfRule>
  </conditionalFormatting>
  <conditionalFormatting sqref="Q385">
    <cfRule type="cellIs" dxfId="9460" priority="1098" operator="lessThan">
      <formula>0</formula>
    </cfRule>
  </conditionalFormatting>
  <conditionalFormatting sqref="C382:J382">
    <cfRule type="cellIs" dxfId="9459" priority="1097" operator="lessThan">
      <formula>0</formula>
    </cfRule>
  </conditionalFormatting>
  <conditionalFormatting sqref="Q384">
    <cfRule type="cellIs" dxfId="9458" priority="1096" operator="lessThan">
      <formula>0</formula>
    </cfRule>
  </conditionalFormatting>
  <conditionalFormatting sqref="Q384">
    <cfRule type="cellIs" dxfId="9457" priority="1095" operator="lessThan">
      <formula>0</formula>
    </cfRule>
  </conditionalFormatting>
  <conditionalFormatting sqref="P386:Q386 Q387:Q389">
    <cfRule type="cellIs" dxfId="9456" priority="1094" operator="lessThan">
      <formula>0</formula>
    </cfRule>
  </conditionalFormatting>
  <conditionalFormatting sqref="P386">
    <cfRule type="cellIs" dxfId="9455" priority="1093" operator="lessThan">
      <formula>0</formula>
    </cfRule>
  </conditionalFormatting>
  <conditionalFormatting sqref="P387:P389">
    <cfRule type="cellIs" dxfId="9454" priority="1092" operator="lessThan">
      <formula>0</formula>
    </cfRule>
  </conditionalFormatting>
  <conditionalFormatting sqref="B386">
    <cfRule type="cellIs" dxfId="9453" priority="1091" operator="lessThan">
      <formula>0</formula>
    </cfRule>
  </conditionalFormatting>
  <conditionalFormatting sqref="Q391">
    <cfRule type="cellIs" dxfId="9452" priority="1090" operator="lessThan">
      <formula>0</formula>
    </cfRule>
  </conditionalFormatting>
  <conditionalFormatting sqref="Q390">
    <cfRule type="cellIs" dxfId="9451" priority="1089" operator="lessThan">
      <formula>0</formula>
    </cfRule>
  </conditionalFormatting>
  <conditionalFormatting sqref="Q390">
    <cfRule type="cellIs" dxfId="9450" priority="1088" operator="lessThan">
      <formula>0</formula>
    </cfRule>
  </conditionalFormatting>
  <conditionalFormatting sqref="P392:Q392 Q393:Q395">
    <cfRule type="cellIs" dxfId="9449" priority="1087" operator="lessThan">
      <formula>0</formula>
    </cfRule>
  </conditionalFormatting>
  <conditionalFormatting sqref="P392">
    <cfRule type="cellIs" dxfId="9448" priority="1086" operator="lessThan">
      <formula>0</formula>
    </cfRule>
  </conditionalFormatting>
  <conditionalFormatting sqref="H397">
    <cfRule type="cellIs" dxfId="9447" priority="1045" operator="lessThan">
      <formula>0</formula>
    </cfRule>
  </conditionalFormatting>
  <conditionalFormatting sqref="B392">
    <cfRule type="cellIs" dxfId="9446" priority="1084" operator="lessThan">
      <formula>0</formula>
    </cfRule>
  </conditionalFormatting>
  <conditionalFormatting sqref="H378">
    <cfRule type="cellIs" dxfId="9445" priority="1041" operator="lessThan">
      <formula>0</formula>
    </cfRule>
  </conditionalFormatting>
  <conditionalFormatting sqref="Q396">
    <cfRule type="cellIs" dxfId="9444" priority="1082" operator="lessThan">
      <formula>0</formula>
    </cfRule>
  </conditionalFormatting>
  <conditionalFormatting sqref="H361">
    <cfRule type="cellIs" dxfId="9443" priority="1039" operator="lessThan">
      <formula>0</formula>
    </cfRule>
  </conditionalFormatting>
  <conditionalFormatting sqref="P398">
    <cfRule type="cellIs" dxfId="9442" priority="1078" operator="lessThan">
      <formula>0</formula>
    </cfRule>
  </conditionalFormatting>
  <conditionalFormatting sqref="Q438">
    <cfRule type="cellIs" dxfId="9441" priority="1032" operator="lessThan">
      <formula>0</formula>
    </cfRule>
  </conditionalFormatting>
  <conditionalFormatting sqref="H372">
    <cfRule type="cellIs" dxfId="9440" priority="1038" operator="lessThan">
      <formula>0</formula>
    </cfRule>
  </conditionalFormatting>
  <conditionalFormatting sqref="Q402">
    <cfRule type="cellIs" dxfId="9439" priority="1076" operator="lessThan">
      <formula>0</formula>
    </cfRule>
  </conditionalFormatting>
  <conditionalFormatting sqref="P440:Q440 Q441:Q443">
    <cfRule type="cellIs" dxfId="9438" priority="1030" operator="lessThan">
      <formula>0</formula>
    </cfRule>
  </conditionalFormatting>
  <conditionalFormatting sqref="C391:M391">
    <cfRule type="cellIs" dxfId="9437" priority="1074" operator="lessThan">
      <formula>0</formula>
    </cfRule>
  </conditionalFormatting>
  <conditionalFormatting sqref="C385:M385">
    <cfRule type="cellIs" dxfId="9436" priority="1073" operator="lessThan">
      <formula>0</formula>
    </cfRule>
  </conditionalFormatting>
  <conditionalFormatting sqref="C379:M379">
    <cfRule type="cellIs" dxfId="9435" priority="1072" operator="lessThan">
      <formula>0</formula>
    </cfRule>
  </conditionalFormatting>
  <conditionalFormatting sqref="C373:M373">
    <cfRule type="cellIs" dxfId="9434" priority="1071" operator="lessThan">
      <formula>0</formula>
    </cfRule>
  </conditionalFormatting>
  <conditionalFormatting sqref="J367:M367">
    <cfRule type="cellIs" dxfId="9433" priority="1070" operator="lessThan">
      <formula>0</formula>
    </cfRule>
  </conditionalFormatting>
  <conditionalFormatting sqref="C361:M361">
    <cfRule type="cellIs" dxfId="9432" priority="1069" operator="lessThan">
      <formula>0</formula>
    </cfRule>
  </conditionalFormatting>
  <conditionalFormatting sqref="J355:N355">
    <cfRule type="cellIs" dxfId="9431" priority="1068" operator="lessThan">
      <formula>0</formula>
    </cfRule>
  </conditionalFormatting>
  <conditionalFormatting sqref="B398">
    <cfRule type="cellIs" dxfId="9430" priority="1067" operator="lessThan">
      <formula>0</formula>
    </cfRule>
  </conditionalFormatting>
  <conditionalFormatting sqref="B403">
    <cfRule type="cellIs" dxfId="9429" priority="1066" operator="lessThan">
      <formula>0</formula>
    </cfRule>
  </conditionalFormatting>
  <conditionalFormatting sqref="Q408">
    <cfRule type="cellIs" dxfId="9428" priority="1060" operator="lessThan">
      <formula>0</formula>
    </cfRule>
  </conditionalFormatting>
  <conditionalFormatting sqref="Q409">
    <cfRule type="cellIs" dxfId="9427" priority="1062" operator="lessThan">
      <formula>0</formula>
    </cfRule>
  </conditionalFormatting>
  <conditionalFormatting sqref="P404:Q404 Q405:Q407">
    <cfRule type="cellIs" dxfId="9426" priority="1065" operator="lessThan">
      <formula>0</formula>
    </cfRule>
  </conditionalFormatting>
  <conditionalFormatting sqref="P404">
    <cfRule type="cellIs" dxfId="9425" priority="1064" operator="lessThan">
      <formula>0</formula>
    </cfRule>
  </conditionalFormatting>
  <conditionalFormatting sqref="Q408">
    <cfRule type="cellIs" dxfId="9424" priority="1061" operator="lessThan">
      <formula>0</formula>
    </cfRule>
  </conditionalFormatting>
  <conditionalFormatting sqref="B404">
    <cfRule type="cellIs" dxfId="9423" priority="1059" operator="lessThan">
      <formula>0</formula>
    </cfRule>
  </conditionalFormatting>
  <conditionalFormatting sqref="Q414">
    <cfRule type="cellIs" dxfId="9422" priority="1053" operator="lessThan">
      <formula>0</formula>
    </cfRule>
  </conditionalFormatting>
  <conditionalFormatting sqref="Q415">
    <cfRule type="cellIs" dxfId="9421" priority="1055" operator="lessThan">
      <formula>0</formula>
    </cfRule>
  </conditionalFormatting>
  <conditionalFormatting sqref="P410:Q410 Q411:Q413">
    <cfRule type="cellIs" dxfId="9420" priority="1058" operator="lessThan">
      <formula>0</formula>
    </cfRule>
  </conditionalFormatting>
  <conditionalFormatting sqref="P410">
    <cfRule type="cellIs" dxfId="9419" priority="1057" operator="lessThan">
      <formula>0</formula>
    </cfRule>
  </conditionalFormatting>
  <conditionalFormatting sqref="Q414">
    <cfRule type="cellIs" dxfId="9418" priority="1054" operator="lessThan">
      <formula>0</formula>
    </cfRule>
  </conditionalFormatting>
  <conditionalFormatting sqref="B410">
    <cfRule type="cellIs" dxfId="9417" priority="1052" operator="lessThan">
      <formula>0</formula>
    </cfRule>
  </conditionalFormatting>
  <conditionalFormatting sqref="Q432">
    <cfRule type="cellIs" dxfId="9416" priority="1046" operator="lessThan">
      <formula>0</formula>
    </cfRule>
  </conditionalFormatting>
  <conditionalFormatting sqref="P429:P431">
    <cfRule type="cellIs" dxfId="9415" priority="1049" operator="lessThan">
      <formula>0</formula>
    </cfRule>
  </conditionalFormatting>
  <conditionalFormatting sqref="Q433">
    <cfRule type="cellIs" dxfId="9414" priority="1048" operator="lessThan">
      <formula>0</formula>
    </cfRule>
  </conditionalFormatting>
  <conditionalFormatting sqref="P428:Q428 Q429:Q431">
    <cfRule type="cellIs" dxfId="9413" priority="1051" operator="lessThan">
      <formula>0</formula>
    </cfRule>
  </conditionalFormatting>
  <conditionalFormatting sqref="P428">
    <cfRule type="cellIs" dxfId="9412" priority="1050" operator="lessThan">
      <formula>0</formula>
    </cfRule>
  </conditionalFormatting>
  <conditionalFormatting sqref="Q432">
    <cfRule type="cellIs" dxfId="9411" priority="1047" operator="lessThan">
      <formula>0</formula>
    </cfRule>
  </conditionalFormatting>
  <conditionalFormatting sqref="H391">
    <cfRule type="cellIs" dxfId="9410" priority="1044" operator="lessThan">
      <formula>0</formula>
    </cfRule>
  </conditionalFormatting>
  <conditionalFormatting sqref="P435:P437">
    <cfRule type="cellIs" dxfId="9409" priority="1034" operator="lessThan">
      <formula>0</formula>
    </cfRule>
  </conditionalFormatting>
  <conditionalFormatting sqref="Q444">
    <cfRule type="cellIs" dxfId="9408" priority="1026" operator="lessThan">
      <formula>0</formula>
    </cfRule>
  </conditionalFormatting>
  <conditionalFormatting sqref="H384">
    <cfRule type="cellIs" dxfId="9407" priority="1043" operator="lessThan">
      <formula>0</formula>
    </cfRule>
  </conditionalFormatting>
  <conditionalFormatting sqref="H379">
    <cfRule type="cellIs" dxfId="9406" priority="1040" operator="lessThan">
      <formula>0</formula>
    </cfRule>
  </conditionalFormatting>
  <conditionalFormatting sqref="Q438">
    <cfRule type="cellIs" dxfId="9405" priority="1033" operator="lessThan">
      <formula>0</formula>
    </cfRule>
  </conditionalFormatting>
  <conditionalFormatting sqref="H373">
    <cfRule type="cellIs" dxfId="9404" priority="1037" operator="lessThan">
      <formula>0</formula>
    </cfRule>
  </conditionalFormatting>
  <conditionalFormatting sqref="P441:P443">
    <cfRule type="cellIs" dxfId="9403" priority="1028" operator="lessThan">
      <formula>0</formula>
    </cfRule>
  </conditionalFormatting>
  <conditionalFormatting sqref="P434:Q434 Q435:Q437">
    <cfRule type="cellIs" dxfId="9402" priority="1036" operator="lessThan">
      <formula>0</formula>
    </cfRule>
  </conditionalFormatting>
  <conditionalFormatting sqref="P434">
    <cfRule type="cellIs" dxfId="9401" priority="1035" operator="lessThan">
      <formula>0</formula>
    </cfRule>
  </conditionalFormatting>
  <conditionalFormatting sqref="B434">
    <cfRule type="cellIs" dxfId="9400" priority="1031" operator="lessThan">
      <formula>0</formula>
    </cfRule>
  </conditionalFormatting>
  <conditionalFormatting sqref="Q445:Q446">
    <cfRule type="cellIs" dxfId="9399" priority="1022" operator="lessThan">
      <formula>0</formula>
    </cfRule>
  </conditionalFormatting>
  <conditionalFormatting sqref="Q444">
    <cfRule type="cellIs" dxfId="9398" priority="1025" operator="lessThan">
      <formula>0</formula>
    </cfRule>
  </conditionalFormatting>
  <conditionalFormatting sqref="B446">
    <cfRule type="cellIs" dxfId="9397" priority="1021" operator="lessThan">
      <formula>0</formula>
    </cfRule>
  </conditionalFormatting>
  <conditionalFormatting sqref="B440">
    <cfRule type="cellIs" dxfId="9396" priority="1024" operator="lessThan">
      <formula>0</formula>
    </cfRule>
  </conditionalFormatting>
  <conditionalFormatting sqref="P446">
    <cfRule type="cellIs" dxfId="9395" priority="1027" operator="lessThan">
      <formula>0</formula>
    </cfRule>
  </conditionalFormatting>
  <conditionalFormatting sqref="B447">
    <cfRule type="cellIs" dxfId="9394" priority="1020" operator="lessThan">
      <formula>0</formula>
    </cfRule>
  </conditionalFormatting>
  <conditionalFormatting sqref="Q439">
    <cfRule type="cellIs" dxfId="9393" priority="1023" operator="lessThan">
      <formula>0</formula>
    </cfRule>
  </conditionalFormatting>
  <conditionalFormatting sqref="Q448:Q450">
    <cfRule type="cellIs" dxfId="9392" priority="1019" operator="lessThan">
      <formula>0</formula>
    </cfRule>
  </conditionalFormatting>
  <conditionalFormatting sqref="P448:P450">
    <cfRule type="cellIs" dxfId="9391" priority="1018" operator="lessThan">
      <formula>0</formula>
    </cfRule>
  </conditionalFormatting>
  <conditionalFormatting sqref="Q603">
    <cfRule type="cellIs" dxfId="9390" priority="993" operator="lessThan">
      <formula>0</formula>
    </cfRule>
  </conditionalFormatting>
  <conditionalFormatting sqref="B625">
    <cfRule type="cellIs" dxfId="9389" priority="957" operator="lessThan">
      <formula>0</formula>
    </cfRule>
  </conditionalFormatting>
  <conditionalFormatting sqref="P454:P456">
    <cfRule type="cellIs" dxfId="9388" priority="1014" operator="lessThan">
      <formula>0</formula>
    </cfRule>
  </conditionalFormatting>
  <conditionalFormatting sqref="Q457">
    <cfRule type="cellIs" dxfId="9387" priority="1013" operator="lessThan">
      <formula>0</formula>
    </cfRule>
  </conditionalFormatting>
  <conditionalFormatting sqref="Q597">
    <cfRule type="cellIs" dxfId="9386" priority="1002" operator="lessThan">
      <formula>0</formula>
    </cfRule>
  </conditionalFormatting>
  <conditionalFormatting sqref="Q451">
    <cfRule type="cellIs" dxfId="9385" priority="1017" operator="lessThan">
      <formula>0</formula>
    </cfRule>
  </conditionalFormatting>
  <conditionalFormatting sqref="Q451">
    <cfRule type="cellIs" dxfId="9384" priority="1016" operator="lessThan">
      <formula>0</formula>
    </cfRule>
  </conditionalFormatting>
  <conditionalFormatting sqref="Q457">
    <cfRule type="cellIs" dxfId="9383" priority="1012" operator="lessThan">
      <formula>0</formula>
    </cfRule>
  </conditionalFormatting>
  <conditionalFormatting sqref="J593:N595 J596:M596">
    <cfRule type="cellIs" dxfId="9382" priority="1006" operator="lessThan">
      <formula>0</formula>
    </cfRule>
  </conditionalFormatting>
  <conditionalFormatting sqref="B453">
    <cfRule type="cellIs" dxfId="9381" priority="1010" operator="lessThan">
      <formula>0</formula>
    </cfRule>
  </conditionalFormatting>
  <conditionalFormatting sqref="P599:P602">
    <cfRule type="cellIs" dxfId="9380" priority="999" operator="lessThan">
      <formula>0</formula>
    </cfRule>
  </conditionalFormatting>
  <conditionalFormatting sqref="Q454:Q456">
    <cfRule type="cellIs" dxfId="9379" priority="1015" operator="lessThan">
      <formula>0</formula>
    </cfRule>
  </conditionalFormatting>
  <conditionalFormatting sqref="Q593:Q595">
    <cfRule type="cellIs" dxfId="9378" priority="1009" operator="lessThan">
      <formula>0</formula>
    </cfRule>
  </conditionalFormatting>
  <conditionalFormatting sqref="Q596">
    <cfRule type="cellIs" dxfId="9377" priority="1004" operator="lessThan">
      <formula>0</formula>
    </cfRule>
  </conditionalFormatting>
  <conditionalFormatting sqref="Q452">
    <cfRule type="cellIs" dxfId="9376" priority="1011" operator="lessThan">
      <formula>0</formula>
    </cfRule>
  </conditionalFormatting>
  <conditionalFormatting sqref="B592">
    <cfRule type="cellIs" dxfId="9375" priority="1001" operator="lessThan">
      <formula>0</formula>
    </cfRule>
  </conditionalFormatting>
  <conditionalFormatting sqref="P593:P595">
    <cfRule type="cellIs" dxfId="9374" priority="1008" operator="lessThan">
      <formula>0</formula>
    </cfRule>
  </conditionalFormatting>
  <conditionalFormatting sqref="J594">
    <cfRule type="cellIs" dxfId="9373" priority="1005" operator="lessThan">
      <formula>0</formula>
    </cfRule>
  </conditionalFormatting>
  <conditionalFormatting sqref="Q602">
    <cfRule type="cellIs" dxfId="9372" priority="994" operator="lessThan">
      <formula>0</formula>
    </cfRule>
  </conditionalFormatting>
  <conditionalFormatting sqref="J595:N595 K593:N594 J596:M596">
    <cfRule type="cellIs" dxfId="9371" priority="1007" operator="lessThan">
      <formula>0</formula>
    </cfRule>
  </conditionalFormatting>
  <conditionalFormatting sqref="Q596">
    <cfRule type="cellIs" dxfId="9370" priority="1003" operator="lessThan">
      <formula>0</formula>
    </cfRule>
  </conditionalFormatting>
  <conditionalFormatting sqref="J599:N599 J601:N602 J600:M600">
    <cfRule type="cellIs" dxfId="9369" priority="997" operator="lessThan">
      <formula>0</formula>
    </cfRule>
  </conditionalFormatting>
  <conditionalFormatting sqref="P616:P619">
    <cfRule type="cellIs" dxfId="9368" priority="991" operator="lessThan">
      <formula>0</formula>
    </cfRule>
  </conditionalFormatting>
  <conditionalFormatting sqref="Q602">
    <cfRule type="cellIs" dxfId="9367" priority="995" operator="lessThan">
      <formula>0</formula>
    </cfRule>
  </conditionalFormatting>
  <conditionalFormatting sqref="J600">
    <cfRule type="cellIs" dxfId="9366" priority="996" operator="lessThan">
      <formula>0</formula>
    </cfRule>
  </conditionalFormatting>
  <conditionalFormatting sqref="J601:N602 K599:N599 K600:M600">
    <cfRule type="cellIs" dxfId="9365" priority="998" operator="lessThan">
      <formula>0</formula>
    </cfRule>
  </conditionalFormatting>
  <conditionalFormatting sqref="Q599:Q601">
    <cfRule type="cellIs" dxfId="9364" priority="1000" operator="lessThan">
      <formula>0</formula>
    </cfRule>
  </conditionalFormatting>
  <conditionalFormatting sqref="Q629">
    <cfRule type="cellIs" dxfId="9363" priority="961" operator="lessThan">
      <formula>0</formula>
    </cfRule>
  </conditionalFormatting>
  <conditionalFormatting sqref="I626">
    <cfRule type="cellIs" dxfId="9362" priority="964" operator="lessThan">
      <formula>0</formula>
    </cfRule>
  </conditionalFormatting>
  <conditionalFormatting sqref="C616:N619">
    <cfRule type="cellIs" dxfId="9361" priority="989" operator="lessThan">
      <formula>0</formula>
    </cfRule>
  </conditionalFormatting>
  <conditionalFormatting sqref="Q619">
    <cfRule type="cellIs" dxfId="9360" priority="985" operator="lessThan">
      <formula>0</formula>
    </cfRule>
  </conditionalFormatting>
  <conditionalFormatting sqref="I616">
    <cfRule type="cellIs" dxfId="9359" priority="988" operator="lessThan">
      <formula>0</formula>
    </cfRule>
  </conditionalFormatting>
  <conditionalFormatting sqref="H621:H624">
    <cfRule type="cellIs" dxfId="9358" priority="971" operator="lessThan">
      <formula>0</formula>
    </cfRule>
  </conditionalFormatting>
  <conditionalFormatting sqref="Q619">
    <cfRule type="cellIs" dxfId="9357" priority="986" operator="lessThan">
      <formula>0</formula>
    </cfRule>
  </conditionalFormatting>
  <conditionalFormatting sqref="H616">
    <cfRule type="cellIs" dxfId="9356" priority="982" operator="lessThan">
      <formula>0</formula>
    </cfRule>
  </conditionalFormatting>
  <conditionalFormatting sqref="H616:H619">
    <cfRule type="cellIs" dxfId="9355" priority="983" operator="lessThan">
      <formula>0</formula>
    </cfRule>
  </conditionalFormatting>
  <conditionalFormatting sqref="C617:J617">
    <cfRule type="cellIs" dxfId="9354" priority="987" operator="lessThan">
      <formula>0</formula>
    </cfRule>
  </conditionalFormatting>
  <conditionalFormatting sqref="H617:H619">
    <cfRule type="cellIs" dxfId="9353" priority="984" operator="lessThan">
      <formula>0</formula>
    </cfRule>
  </conditionalFormatting>
  <conditionalFormatting sqref="I617 K616:N617 C618:N619">
    <cfRule type="cellIs" dxfId="9352" priority="990" operator="lessThan">
      <formula>0</formula>
    </cfRule>
  </conditionalFormatting>
  <conditionalFormatting sqref="Q616:Q618">
    <cfRule type="cellIs" dxfId="9351" priority="992" operator="lessThan">
      <formula>0</formula>
    </cfRule>
  </conditionalFormatting>
  <conditionalFormatting sqref="B615">
    <cfRule type="cellIs" dxfId="9350" priority="981" operator="lessThan">
      <formula>0</formula>
    </cfRule>
  </conditionalFormatting>
  <conditionalFormatting sqref="Q624">
    <cfRule type="cellIs" dxfId="9349" priority="973" operator="lessThan">
      <formula>0</formula>
    </cfRule>
  </conditionalFormatting>
  <conditionalFormatting sqref="I621">
    <cfRule type="cellIs" dxfId="9348" priority="976" operator="lessThan">
      <formula>0</formula>
    </cfRule>
  </conditionalFormatting>
  <conditionalFormatting sqref="C621:N624">
    <cfRule type="cellIs" dxfId="9347" priority="977" operator="lessThan">
      <formula>0</formula>
    </cfRule>
  </conditionalFormatting>
  <conditionalFormatting sqref="Q624">
    <cfRule type="cellIs" dxfId="9346" priority="974" operator="lessThan">
      <formula>0</formula>
    </cfRule>
  </conditionalFormatting>
  <conditionalFormatting sqref="H621">
    <cfRule type="cellIs" dxfId="9345" priority="970" operator="lessThan">
      <formula>0</formula>
    </cfRule>
  </conditionalFormatting>
  <conditionalFormatting sqref="P621:P624">
    <cfRule type="cellIs" dxfId="9344" priority="979" operator="lessThan">
      <formula>0</formula>
    </cfRule>
  </conditionalFormatting>
  <conditionalFormatting sqref="C622:J622">
    <cfRule type="cellIs" dxfId="9343" priority="975" operator="lessThan">
      <formula>0</formula>
    </cfRule>
  </conditionalFormatting>
  <conditionalFormatting sqref="H622:H624">
    <cfRule type="cellIs" dxfId="9342" priority="972" operator="lessThan">
      <formula>0</formula>
    </cfRule>
  </conditionalFormatting>
  <conditionalFormatting sqref="I622 K621:N622 C623:N624">
    <cfRule type="cellIs" dxfId="9341" priority="978" operator="lessThan">
      <formula>0</formula>
    </cfRule>
  </conditionalFormatting>
  <conditionalFormatting sqref="Q621:Q623">
    <cfRule type="cellIs" dxfId="9340" priority="980" operator="lessThan">
      <formula>0</formula>
    </cfRule>
  </conditionalFormatting>
  <conditionalFormatting sqref="B620">
    <cfRule type="cellIs" dxfId="9339" priority="969" operator="lessThan">
      <formula>0</formula>
    </cfRule>
  </conditionalFormatting>
  <conditionalFormatting sqref="C626:N629">
    <cfRule type="cellIs" dxfId="9338" priority="965" operator="lessThan">
      <formula>0</formula>
    </cfRule>
  </conditionalFormatting>
  <conditionalFormatting sqref="Q629">
    <cfRule type="cellIs" dxfId="9337" priority="962" operator="lessThan">
      <formula>0</formula>
    </cfRule>
  </conditionalFormatting>
  <conditionalFormatting sqref="H626">
    <cfRule type="cellIs" dxfId="9336" priority="958" operator="lessThan">
      <formula>0</formula>
    </cfRule>
  </conditionalFormatting>
  <conditionalFormatting sqref="H626:H629">
    <cfRule type="cellIs" dxfId="9335" priority="959" operator="lessThan">
      <formula>0</formula>
    </cfRule>
  </conditionalFormatting>
  <conditionalFormatting sqref="P626:P629">
    <cfRule type="cellIs" dxfId="9334" priority="967" operator="lessThan">
      <formula>0</formula>
    </cfRule>
  </conditionalFormatting>
  <conditionalFormatting sqref="C627:J627">
    <cfRule type="cellIs" dxfId="9333" priority="963" operator="lessThan">
      <formula>0</formula>
    </cfRule>
  </conditionalFormatting>
  <conditionalFormatting sqref="H627:H629">
    <cfRule type="cellIs" dxfId="9332" priority="960" operator="lessThan">
      <formula>0</formula>
    </cfRule>
  </conditionalFormatting>
  <conditionalFormatting sqref="I627 K626:N627 C628:N629">
    <cfRule type="cellIs" dxfId="9331" priority="966" operator="lessThan">
      <formula>0</formula>
    </cfRule>
  </conditionalFormatting>
  <conditionalFormatting sqref="Q626:Q628">
    <cfRule type="cellIs" dxfId="9330" priority="968" operator="lessThan">
      <formula>0</formula>
    </cfRule>
  </conditionalFormatting>
  <conditionalFormatting sqref="C351:I351">
    <cfRule type="cellIs" dxfId="9329" priority="954" operator="lessThan">
      <formula>0</formula>
    </cfRule>
  </conditionalFormatting>
  <conditionalFormatting sqref="C353:I354">
    <cfRule type="cellIs" dxfId="9328" priority="955" operator="lessThan">
      <formula>0</formula>
    </cfRule>
  </conditionalFormatting>
  <conditionalFormatting sqref="P506:Q506">
    <cfRule type="cellIs" dxfId="9327" priority="938" operator="lessThan">
      <formula>0</formula>
    </cfRule>
  </conditionalFormatting>
  <conditionalFormatting sqref="P499:P502">
    <cfRule type="cellIs" dxfId="9326" priority="939" operator="lessThan">
      <formula>0</formula>
    </cfRule>
  </conditionalFormatting>
  <conditionalFormatting sqref="Q611:Q613">
    <cfRule type="cellIs" dxfId="9325" priority="901" operator="lessThan">
      <formula>0</formula>
    </cfRule>
  </conditionalFormatting>
  <conditionalFormatting sqref="B498">
    <cfRule type="cellIs" dxfId="9324" priority="956" operator="lessThan">
      <formula>0</formula>
    </cfRule>
  </conditionalFormatting>
  <conditionalFormatting sqref="N427">
    <cfRule type="cellIs" dxfId="9323" priority="680" operator="lessThan">
      <formula>0</formula>
    </cfRule>
  </conditionalFormatting>
  <conditionalFormatting sqref="C352:I352">
    <cfRule type="cellIs" dxfId="9322" priority="953" operator="lessThan">
      <formula>0</formula>
    </cfRule>
  </conditionalFormatting>
  <conditionalFormatting sqref="C355:I355">
    <cfRule type="cellIs" dxfId="9321" priority="952" operator="lessThan">
      <formula>0</formula>
    </cfRule>
  </conditionalFormatting>
  <conditionalFormatting sqref="C365:I366">
    <cfRule type="cellIs" dxfId="9320" priority="951" operator="lessThan">
      <formula>0</formula>
    </cfRule>
  </conditionalFormatting>
  <conditionalFormatting sqref="C363:I363">
    <cfRule type="cellIs" dxfId="9319" priority="950" operator="lessThan">
      <formula>0</formula>
    </cfRule>
  </conditionalFormatting>
  <conditionalFormatting sqref="C364:I364">
    <cfRule type="cellIs" dxfId="9318" priority="949" operator="lessThan">
      <formula>0</formula>
    </cfRule>
  </conditionalFormatting>
  <conditionalFormatting sqref="C367:I367">
    <cfRule type="cellIs" dxfId="9317" priority="948" operator="lessThan">
      <formula>0</formula>
    </cfRule>
  </conditionalFormatting>
  <conditionalFormatting sqref="C593:I596">
    <cfRule type="cellIs" dxfId="9316" priority="946" operator="lessThan">
      <formula>0</formula>
    </cfRule>
  </conditionalFormatting>
  <conditionalFormatting sqref="C594:I594">
    <cfRule type="cellIs" dxfId="9315" priority="945" operator="lessThan">
      <formula>0</formula>
    </cfRule>
  </conditionalFormatting>
  <conditionalFormatting sqref="C595:I596">
    <cfRule type="cellIs" dxfId="9314" priority="947" operator="lessThan">
      <formula>0</formula>
    </cfRule>
  </conditionalFormatting>
  <conditionalFormatting sqref="Q551">
    <cfRule type="cellIs" dxfId="9313" priority="927" operator="lessThan">
      <formula>0</formula>
    </cfRule>
  </conditionalFormatting>
  <conditionalFormatting sqref="Q551">
    <cfRule type="cellIs" dxfId="9312" priority="928" operator="lessThan">
      <formula>0</formula>
    </cfRule>
  </conditionalFormatting>
  <conditionalFormatting sqref="C599:I602">
    <cfRule type="cellIs" dxfId="9311" priority="943" operator="lessThan">
      <formula>0</formula>
    </cfRule>
  </conditionalFormatting>
  <conditionalFormatting sqref="C600:I600">
    <cfRule type="cellIs" dxfId="9310" priority="942" operator="lessThan">
      <formula>0</formula>
    </cfRule>
  </conditionalFormatting>
  <conditionalFormatting sqref="C601:I602">
    <cfRule type="cellIs" dxfId="9309" priority="944" operator="lessThan">
      <formula>0</formula>
    </cfRule>
  </conditionalFormatting>
  <conditionalFormatting sqref="C461:C464">
    <cfRule type="cellIs" dxfId="9308" priority="941" operator="lessThan">
      <formula>0</formula>
    </cfRule>
  </conditionalFormatting>
  <conditionalFormatting sqref="P468:P471">
    <cfRule type="cellIs" dxfId="9307" priority="940" operator="lessThan">
      <formula>0</formula>
    </cfRule>
  </conditionalFormatting>
  <conditionalFormatting sqref="Q507:Q510">
    <cfRule type="cellIs" dxfId="9306" priority="937" operator="lessThan">
      <formula>0</formula>
    </cfRule>
  </conditionalFormatting>
  <conditionalFormatting sqref="Q511:Q512">
    <cfRule type="cellIs" dxfId="9305" priority="936" operator="lessThan">
      <formula>0</formula>
    </cfRule>
  </conditionalFormatting>
  <conditionalFormatting sqref="Q512">
    <cfRule type="cellIs" dxfId="9304" priority="935" operator="lessThan">
      <formula>0</formula>
    </cfRule>
  </conditionalFormatting>
  <conditionalFormatting sqref="Q511">
    <cfRule type="cellIs" dxfId="9303" priority="934" operator="lessThan">
      <formula>0</formula>
    </cfRule>
  </conditionalFormatting>
  <conditionalFormatting sqref="P507:P510">
    <cfRule type="cellIs" dxfId="9302" priority="933" operator="lessThan">
      <formula>0</formula>
    </cfRule>
  </conditionalFormatting>
  <conditionalFormatting sqref="B506">
    <cfRule type="cellIs" dxfId="9301" priority="932" operator="lessThan">
      <formula>0</formula>
    </cfRule>
  </conditionalFormatting>
  <conditionalFormatting sqref="C611:N614">
    <cfRule type="cellIs" dxfId="9300" priority="898" operator="lessThan">
      <formula>0</formula>
    </cfRule>
  </conditionalFormatting>
  <conditionalFormatting sqref="Q614">
    <cfRule type="cellIs" dxfId="9299" priority="895" operator="lessThan">
      <formula>0</formula>
    </cfRule>
  </conditionalFormatting>
  <conditionalFormatting sqref="P547:P550">
    <cfRule type="cellIs" dxfId="9298" priority="926" operator="lessThan">
      <formula>0</formula>
    </cfRule>
  </conditionalFormatting>
  <conditionalFormatting sqref="H611:H614">
    <cfRule type="cellIs" dxfId="9297" priority="892" operator="lessThan">
      <formula>0</formula>
    </cfRule>
  </conditionalFormatting>
  <conditionalFormatting sqref="Q504">
    <cfRule type="cellIs" dxfId="9296" priority="931" operator="lessThan">
      <formula>0</formula>
    </cfRule>
  </conditionalFormatting>
  <conditionalFormatting sqref="Q547:Q550 Q552 Q554:Q560">
    <cfRule type="cellIs" dxfId="9295" priority="930" operator="lessThan">
      <formula>0</formula>
    </cfRule>
  </conditionalFormatting>
  <conditionalFormatting sqref="P546">
    <cfRule type="cellIs" dxfId="9294" priority="929" operator="lessThan">
      <formula>0</formula>
    </cfRule>
  </conditionalFormatting>
  <conditionalFormatting sqref="P554:P558">
    <cfRule type="cellIs" dxfId="9293" priority="925" operator="lessThan">
      <formula>0</formula>
    </cfRule>
  </conditionalFormatting>
  <conditionalFormatting sqref="Q570:Q573 Q575">
    <cfRule type="cellIs" dxfId="9292" priority="923" operator="lessThan">
      <formula>0</formula>
    </cfRule>
  </conditionalFormatting>
  <conditionalFormatting sqref="B546">
    <cfRule type="cellIs" dxfId="9291" priority="924" operator="lessThan">
      <formula>0</formula>
    </cfRule>
  </conditionalFormatting>
  <conditionalFormatting sqref="P569">
    <cfRule type="cellIs" dxfId="9290" priority="922" operator="lessThan">
      <formula>0</formula>
    </cfRule>
  </conditionalFormatting>
  <conditionalFormatting sqref="Q574">
    <cfRule type="cellIs" dxfId="9289" priority="921" operator="lessThan">
      <formula>0</formula>
    </cfRule>
  </conditionalFormatting>
  <conditionalFormatting sqref="Q574">
    <cfRule type="cellIs" dxfId="9288" priority="920" operator="lessThan">
      <formula>0</formula>
    </cfRule>
  </conditionalFormatting>
  <conditionalFormatting sqref="P570:P573">
    <cfRule type="cellIs" dxfId="9287" priority="919" operator="lessThan">
      <formula>0</formula>
    </cfRule>
  </conditionalFormatting>
  <conditionalFormatting sqref="Q582 Q577:Q580">
    <cfRule type="cellIs" dxfId="9286" priority="917" operator="lessThan">
      <formula>0</formula>
    </cfRule>
  </conditionalFormatting>
  <conditionalFormatting sqref="Q581">
    <cfRule type="cellIs" dxfId="9285" priority="915" operator="lessThan">
      <formula>0</formula>
    </cfRule>
  </conditionalFormatting>
  <conditionalFormatting sqref="B569">
    <cfRule type="cellIs" dxfId="9284" priority="918" operator="lessThan">
      <formula>0</formula>
    </cfRule>
  </conditionalFormatting>
  <conditionalFormatting sqref="P576">
    <cfRule type="cellIs" dxfId="9283" priority="916" operator="lessThan">
      <formula>0</formula>
    </cfRule>
  </conditionalFormatting>
  <conditionalFormatting sqref="P577:P580">
    <cfRule type="cellIs" dxfId="9282" priority="913" operator="lessThan">
      <formula>0</formula>
    </cfRule>
  </conditionalFormatting>
  <conditionalFormatting sqref="Q581">
    <cfRule type="cellIs" dxfId="9281" priority="914" operator="lessThan">
      <formula>0</formula>
    </cfRule>
  </conditionalFormatting>
  <conditionalFormatting sqref="P605:P607 P609">
    <cfRule type="cellIs" dxfId="9280" priority="911" operator="lessThan">
      <formula>0</formula>
    </cfRule>
  </conditionalFormatting>
  <conditionalFormatting sqref="Q605:Q607">
    <cfRule type="cellIs" dxfId="9279" priority="912" operator="lessThan">
      <formula>0</formula>
    </cfRule>
  </conditionalFormatting>
  <conditionalFormatting sqref="C607:I607">
    <cfRule type="cellIs" dxfId="9278" priority="904" operator="lessThan">
      <formula>0</formula>
    </cfRule>
  </conditionalFormatting>
  <conditionalFormatting sqref="C605:I607">
    <cfRule type="cellIs" dxfId="9277" priority="903" operator="lessThan">
      <formula>0</formula>
    </cfRule>
  </conditionalFormatting>
  <conditionalFormatting sqref="B604">
    <cfRule type="cellIs" dxfId="9276" priority="905" operator="lessThan">
      <formula>0</formula>
    </cfRule>
  </conditionalFormatting>
  <conditionalFormatting sqref="J605:N607">
    <cfRule type="cellIs" dxfId="9275" priority="909" operator="lessThan">
      <formula>0</formula>
    </cfRule>
  </conditionalFormatting>
  <conditionalFormatting sqref="P611:P614">
    <cfRule type="cellIs" dxfId="9274" priority="900" operator="lessThan">
      <formula>0</formula>
    </cfRule>
  </conditionalFormatting>
  <conditionalFormatting sqref="Q608:Q609">
    <cfRule type="cellIs" dxfId="9273" priority="906" operator="lessThan">
      <formula>0</formula>
    </cfRule>
  </conditionalFormatting>
  <conditionalFormatting sqref="C433:M433">
    <cfRule type="cellIs" dxfId="9272" priority="678" operator="lessThan">
      <formula>0</formula>
    </cfRule>
  </conditionalFormatting>
  <conditionalFormatting sqref="Q608:Q609">
    <cfRule type="cellIs" dxfId="9271" priority="907" operator="lessThan">
      <formula>0</formula>
    </cfRule>
  </conditionalFormatting>
  <conditionalFormatting sqref="J606">
    <cfRule type="cellIs" dxfId="9270" priority="908" operator="lessThan">
      <formula>0</formula>
    </cfRule>
  </conditionalFormatting>
  <conditionalFormatting sqref="J607:N607 K605:N606">
    <cfRule type="cellIs" dxfId="9269" priority="910" operator="lessThan">
      <formula>0</formula>
    </cfRule>
  </conditionalFormatting>
  <conditionalFormatting sqref="I612 K611:N612 C613:N614">
    <cfRule type="cellIs" dxfId="9268" priority="899" operator="lessThan">
      <formula>0</formula>
    </cfRule>
  </conditionalFormatting>
  <conditionalFormatting sqref="N427">
    <cfRule type="cellIs" dxfId="9267" priority="681" operator="lessThan">
      <formula>0</formula>
    </cfRule>
  </conditionalFormatting>
  <conditionalFormatting sqref="B429:N429">
    <cfRule type="cellIs" dxfId="9266" priority="673" operator="lessThan">
      <formula>0</formula>
    </cfRule>
  </conditionalFormatting>
  <conditionalFormatting sqref="C606:I606">
    <cfRule type="cellIs" dxfId="9265" priority="902" operator="lessThan">
      <formula>0</formula>
    </cfRule>
  </conditionalFormatting>
  <conditionalFormatting sqref="B429:N429">
    <cfRule type="cellIs" dxfId="9264" priority="674" operator="lessThan">
      <formula>0</formula>
    </cfRule>
  </conditionalFormatting>
  <conditionalFormatting sqref="H433">
    <cfRule type="cellIs" dxfId="9263" priority="677" operator="lessThan">
      <formula>0</formula>
    </cfRule>
  </conditionalFormatting>
  <conditionalFormatting sqref="B433">
    <cfRule type="cellIs" dxfId="9262" priority="676" operator="lessThan">
      <formula>0</formula>
    </cfRule>
  </conditionalFormatting>
  <conditionalFormatting sqref="B433">
    <cfRule type="cellIs" dxfId="9261" priority="675" operator="lessThan">
      <formula>0</formula>
    </cfRule>
  </conditionalFormatting>
  <conditionalFormatting sqref="B429:N429">
    <cfRule type="cellIs" dxfId="9260" priority="671" operator="lessThan">
      <formula>0</formula>
    </cfRule>
  </conditionalFormatting>
  <conditionalFormatting sqref="B429:N429">
    <cfRule type="cellIs" dxfId="9259" priority="672" operator="lessThan">
      <formula>0</formula>
    </cfRule>
  </conditionalFormatting>
  <conditionalFormatting sqref="B435:N435">
    <cfRule type="cellIs" dxfId="9258" priority="658" operator="lessThan">
      <formula>0</formula>
    </cfRule>
  </conditionalFormatting>
  <conditionalFormatting sqref="H611">
    <cfRule type="cellIs" dxfId="9257" priority="891" operator="lessThan">
      <formula>0</formula>
    </cfRule>
  </conditionalFormatting>
  <conditionalFormatting sqref="C433:M433">
    <cfRule type="cellIs" dxfId="9256" priority="679" operator="lessThan">
      <formula>0</formula>
    </cfRule>
  </conditionalFormatting>
  <conditionalFormatting sqref="H612:H614">
    <cfRule type="cellIs" dxfId="9255" priority="893" operator="lessThan">
      <formula>0</formula>
    </cfRule>
  </conditionalFormatting>
  <conditionalFormatting sqref="Q614">
    <cfRule type="cellIs" dxfId="9254" priority="894" operator="lessThan">
      <formula>0</formula>
    </cfRule>
  </conditionalFormatting>
  <conditionalFormatting sqref="I611">
    <cfRule type="cellIs" dxfId="9253" priority="897" operator="lessThan">
      <formula>0</formula>
    </cfRule>
  </conditionalFormatting>
  <conditionalFormatting sqref="N439">
    <cfRule type="cellIs" dxfId="9252" priority="651" operator="lessThan">
      <formula>0</formula>
    </cfRule>
  </conditionalFormatting>
  <conditionalFormatting sqref="C612:J612">
    <cfRule type="cellIs" dxfId="9251" priority="896" operator="lessThan">
      <formula>0</formula>
    </cfRule>
  </conditionalFormatting>
  <conditionalFormatting sqref="B610">
    <cfRule type="cellIs" dxfId="9250" priority="890" operator="lessThan">
      <formula>0</formula>
    </cfRule>
  </conditionalFormatting>
  <conditionalFormatting sqref="B435:N435">
    <cfRule type="cellIs" dxfId="9249" priority="657" operator="lessThan">
      <formula>0</formula>
    </cfRule>
  </conditionalFormatting>
  <conditionalFormatting sqref="C445:M445">
    <cfRule type="cellIs" dxfId="9248" priority="648" operator="lessThan">
      <formula>0</formula>
    </cfRule>
  </conditionalFormatting>
  <conditionalFormatting sqref="C445:M445">
    <cfRule type="cellIs" dxfId="9247" priority="649" operator="lessThan">
      <formula>0</formula>
    </cfRule>
  </conditionalFormatting>
  <conditionalFormatting sqref="B435:N435">
    <cfRule type="cellIs" dxfId="9246" priority="656" operator="lessThan">
      <formula>0</formula>
    </cfRule>
  </conditionalFormatting>
  <conditionalFormatting sqref="N438">
    <cfRule type="cellIs" dxfId="9245" priority="652" operator="lessThan">
      <formula>0</formula>
    </cfRule>
  </conditionalFormatting>
  <conditionalFormatting sqref="B435:N435">
    <cfRule type="cellIs" dxfId="9244" priority="655" operator="lessThan">
      <formula>0</formula>
    </cfRule>
  </conditionalFormatting>
  <conditionalFormatting sqref="B435:N435">
    <cfRule type="cellIs" dxfId="9243" priority="653" operator="lessThan">
      <formula>0</formula>
    </cfRule>
  </conditionalFormatting>
  <conditionalFormatting sqref="B598">
    <cfRule type="cellIs" dxfId="9242" priority="889" operator="lessThan">
      <formula>0</formula>
    </cfRule>
  </conditionalFormatting>
  <conditionalFormatting sqref="N439">
    <cfRule type="cellIs" dxfId="9241" priority="650" operator="lessThan">
      <formula>0</formula>
    </cfRule>
  </conditionalFormatting>
  <conditionalFormatting sqref="B435:N435">
    <cfRule type="cellIs" dxfId="9240" priority="654" operator="lessThan">
      <formula>0</formula>
    </cfRule>
  </conditionalFormatting>
  <conditionalFormatting sqref="B598">
    <cfRule type="cellIs" dxfId="9239" priority="888" operator="lessThan">
      <formula>0</formula>
    </cfRule>
  </conditionalFormatting>
  <conditionalFormatting sqref="B641">
    <cfRule type="cellIs" dxfId="9238" priority="876" operator="lessThan">
      <formula>0</formula>
    </cfRule>
  </conditionalFormatting>
  <conditionalFormatting sqref="B591">
    <cfRule type="cellIs" dxfId="9237" priority="886" operator="lessThan">
      <formula>0</formula>
    </cfRule>
  </conditionalFormatting>
  <conditionalFormatting sqref="B591">
    <cfRule type="cellIs" dxfId="9236" priority="887" operator="lessThan">
      <formula>0</formula>
    </cfRule>
  </conditionalFormatting>
  <conditionalFormatting sqref="B609">
    <cfRule type="cellIs" dxfId="9235" priority="884" operator="lessThan">
      <formula>0</formula>
    </cfRule>
  </conditionalFormatting>
  <conditionalFormatting sqref="B609">
    <cfRule type="cellIs" dxfId="9234" priority="885"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233" priority="883" operator="lessThan">
      <formula>0</formula>
    </cfRule>
  </conditionalFormatting>
  <conditionalFormatting sqref="B646">
    <cfRule type="cellIs" dxfId="9232" priority="880" operator="lessThan">
      <formula>0</formula>
    </cfRule>
  </conditionalFormatting>
  <conditionalFormatting sqref="B631">
    <cfRule type="cellIs" dxfId="9231" priority="882" operator="lessThan">
      <formula>0</formula>
    </cfRule>
  </conditionalFormatting>
  <conditionalFormatting sqref="B635">
    <cfRule type="cellIs" dxfId="9230" priority="881" operator="lessThan">
      <formula>0</formula>
    </cfRule>
  </conditionalFormatting>
  <conditionalFormatting sqref="B662">
    <cfRule type="cellIs" dxfId="9229" priority="879" operator="lessThan">
      <formula>0</formula>
    </cfRule>
  </conditionalFormatting>
  <conditionalFormatting sqref="B671">
    <cfRule type="cellIs" dxfId="9228" priority="878" operator="lessThan">
      <formula>0</formula>
    </cfRule>
  </conditionalFormatting>
  <conditionalFormatting sqref="I674:N674 P672:Q675">
    <cfRule type="cellIs" dxfId="9227" priority="877" operator="lessThan">
      <formula>0</formula>
    </cfRule>
  </conditionalFormatting>
  <conditionalFormatting sqref="P641">
    <cfRule type="cellIs" dxfId="9226" priority="874" operator="lessThan">
      <formula>0</formula>
    </cfRule>
  </conditionalFormatting>
  <conditionalFormatting sqref="P641">
    <cfRule type="cellIs" dxfId="9225" priority="875" operator="lessThan">
      <formula>0</formula>
    </cfRule>
  </conditionalFormatting>
  <conditionalFormatting sqref="P422:Q422 Q423:Q425">
    <cfRule type="cellIs" dxfId="9224" priority="861" operator="lessThan">
      <formula>0</formula>
    </cfRule>
  </conditionalFormatting>
  <conditionalFormatting sqref="B416">
    <cfRule type="cellIs" dxfId="9223" priority="862" operator="lessThan">
      <formula>0</formula>
    </cfRule>
  </conditionalFormatting>
  <conditionalFormatting sqref="P423:P425">
    <cfRule type="cellIs" dxfId="9222" priority="859" operator="lessThan">
      <formula>0</formula>
    </cfRule>
  </conditionalFormatting>
  <conditionalFormatting sqref="P422">
    <cfRule type="cellIs" dxfId="9221" priority="860" operator="lessThan">
      <formula>0</formula>
    </cfRule>
  </conditionalFormatting>
  <conditionalFormatting sqref="Q426">
    <cfRule type="cellIs" dxfId="9220" priority="857" operator="lessThan">
      <formula>0</formula>
    </cfRule>
  </conditionalFormatting>
  <conditionalFormatting sqref="Q427">
    <cfRule type="cellIs" dxfId="9219" priority="858" operator="lessThan">
      <formula>0</formula>
    </cfRule>
  </conditionalFormatting>
  <conditionalFormatting sqref="B422">
    <cfRule type="cellIs" dxfId="9218" priority="855" operator="lessThan">
      <formula>0</formula>
    </cfRule>
  </conditionalFormatting>
  <conditionalFormatting sqref="Q426">
    <cfRule type="cellIs" dxfId="9217" priority="856" operator="lessThan">
      <formula>0</formula>
    </cfRule>
  </conditionalFormatting>
  <conditionalFormatting sqref="B454:N454">
    <cfRule type="cellIs" dxfId="9216" priority="611" operator="lessThan">
      <formula>0</formula>
    </cfRule>
  </conditionalFormatting>
  <conditionalFormatting sqref="B454:N454">
    <cfRule type="cellIs" dxfId="9215" priority="612" operator="lessThan">
      <formula>0</formula>
    </cfRule>
  </conditionalFormatting>
  <conditionalFormatting sqref="C652:I652">
    <cfRule type="cellIs" dxfId="9214" priority="873" operator="lessThan">
      <formula>0</formula>
    </cfRule>
  </conditionalFormatting>
  <conditionalFormatting sqref="C653:I653">
    <cfRule type="cellIs" dxfId="9213" priority="872" operator="lessThan">
      <formula>0</formula>
    </cfRule>
  </conditionalFormatting>
  <conditionalFormatting sqref="C658:M658">
    <cfRule type="cellIs" dxfId="9212" priority="871" operator="lessThan">
      <formula>0</formula>
    </cfRule>
  </conditionalFormatting>
  <conditionalFormatting sqref="C647:H647">
    <cfRule type="cellIs" dxfId="9211" priority="870" operator="lessThan">
      <formula>0</formula>
    </cfRule>
  </conditionalFormatting>
  <conditionalFormatting sqref="P650">
    <cfRule type="cellIs" dxfId="9210" priority="869" operator="lessThan">
      <formula>0</formula>
    </cfRule>
  </conditionalFormatting>
  <conditionalFormatting sqref="P417:P419">
    <cfRule type="cellIs" dxfId="9209" priority="866" operator="lessThan">
      <formula>0</formula>
    </cfRule>
  </conditionalFormatting>
  <conditionalFormatting sqref="Q420">
    <cfRule type="cellIs" dxfId="9208" priority="863" operator="lessThan">
      <formula>0</formula>
    </cfRule>
  </conditionalFormatting>
  <conditionalFormatting sqref="Q421">
    <cfRule type="cellIs" dxfId="9207" priority="865" operator="lessThan">
      <formula>0</formula>
    </cfRule>
  </conditionalFormatting>
  <conditionalFormatting sqref="P416:Q416 Q417:Q419">
    <cfRule type="cellIs" dxfId="9206" priority="868" operator="lessThan">
      <formula>0</formula>
    </cfRule>
  </conditionalFormatting>
  <conditionalFormatting sqref="P416">
    <cfRule type="cellIs" dxfId="9205" priority="867" operator="lessThan">
      <formula>0</formula>
    </cfRule>
  </conditionalFormatting>
  <conditionalFormatting sqref="Q420">
    <cfRule type="cellIs" dxfId="9204" priority="864" operator="lessThan">
      <formula>0</formula>
    </cfRule>
  </conditionalFormatting>
  <conditionalFormatting sqref="B454:N454">
    <cfRule type="cellIs" dxfId="9203" priority="610" operator="lessThan">
      <formula>0</formula>
    </cfRule>
  </conditionalFormatting>
  <conditionalFormatting sqref="B454:N454">
    <cfRule type="cellIs" dxfId="9202" priority="609" operator="lessThan">
      <formula>0</formula>
    </cfRule>
  </conditionalFormatting>
  <conditionalFormatting sqref="B454:N454">
    <cfRule type="cellIs" dxfId="9201" priority="608" operator="lessThan">
      <formula>0</formula>
    </cfRule>
  </conditionalFormatting>
  <conditionalFormatting sqref="B454:N454">
    <cfRule type="cellIs" dxfId="9200" priority="606" operator="lessThan">
      <formula>0</formula>
    </cfRule>
  </conditionalFormatting>
  <conditionalFormatting sqref="B454:N454">
    <cfRule type="cellIs" dxfId="9199" priority="607" operator="lessThan">
      <formula>0</formula>
    </cfRule>
  </conditionalFormatting>
  <conditionalFormatting sqref="N457">
    <cfRule type="cellIs" dxfId="9198" priority="604" operator="lessThan">
      <formula>0</formula>
    </cfRule>
  </conditionalFormatting>
  <conditionalFormatting sqref="B454:N454">
    <cfRule type="cellIs" dxfId="9197" priority="605" operator="lessThan">
      <formula>0</formula>
    </cfRule>
  </conditionalFormatting>
  <conditionalFormatting sqref="N458">
    <cfRule type="cellIs" dxfId="9196" priority="603" operator="lessThan">
      <formula>0</formula>
    </cfRule>
  </conditionalFormatting>
  <conditionalFormatting sqref="P530">
    <cfRule type="cellIs" dxfId="9195" priority="325" operator="lessThan">
      <formula>0</formula>
    </cfRule>
  </conditionalFormatting>
  <conditionalFormatting sqref="N458">
    <cfRule type="cellIs" dxfId="9194" priority="602" operator="lessThan">
      <formula>0</formula>
    </cfRule>
  </conditionalFormatting>
  <conditionalFormatting sqref="D461:N464">
    <cfRule type="cellIs" dxfId="9193" priority="599" operator="lessThan">
      <formula>0</formula>
    </cfRule>
  </conditionalFormatting>
  <conditionalFormatting sqref="P538">
    <cfRule type="cellIs" dxfId="9192" priority="322" operator="lessThan">
      <formula>0</formula>
    </cfRule>
  </conditionalFormatting>
  <conditionalFormatting sqref="B461:B464">
    <cfRule type="cellIs" dxfId="9191" priority="596" operator="lessThan">
      <formula>0</formula>
    </cfRule>
  </conditionalFormatting>
  <conditionalFormatting sqref="P553">
    <cfRule type="cellIs" dxfId="9190" priority="319" operator="lessThan">
      <formula>0</formula>
    </cfRule>
  </conditionalFormatting>
  <conditionalFormatting sqref="B512">
    <cfRule type="cellIs" dxfId="9189" priority="593" operator="lessThan">
      <formula>0</formula>
    </cfRule>
  </conditionalFormatting>
  <conditionalFormatting sqref="C512">
    <cfRule type="cellIs" dxfId="9188" priority="590" operator="lessThan">
      <formula>0</formula>
    </cfRule>
  </conditionalFormatting>
  <conditionalFormatting sqref="P561">
    <cfRule type="cellIs" dxfId="9187" priority="316" operator="lessThan">
      <formula>0</formula>
    </cfRule>
  </conditionalFormatting>
  <conditionalFormatting sqref="P590">
    <cfRule type="cellIs" dxfId="9186" priority="313" operator="lessThan">
      <formula>0</formula>
    </cfRule>
  </conditionalFormatting>
  <conditionalFormatting sqref="N365">
    <cfRule type="cellIs" dxfId="9185" priority="854" operator="lessThan">
      <formula>0</formula>
    </cfRule>
  </conditionalFormatting>
  <conditionalFormatting sqref="N371">
    <cfRule type="cellIs" dxfId="9184" priority="853" operator="lessThan">
      <formula>0</formula>
    </cfRule>
  </conditionalFormatting>
  <conditionalFormatting sqref="N377">
    <cfRule type="cellIs" dxfId="9183" priority="852" operator="lessThan">
      <formula>0</formula>
    </cfRule>
  </conditionalFormatting>
  <conditionalFormatting sqref="B376">
    <cfRule type="cellIs" dxfId="9182" priority="839" operator="lessThan">
      <formula>0</formula>
    </cfRule>
  </conditionalFormatting>
  <conditionalFormatting sqref="B588">
    <cfRule type="cellIs" dxfId="9181" priority="846" operator="lessThan">
      <formula>0</formula>
    </cfRule>
  </conditionalFormatting>
  <conditionalFormatting sqref="B371:B372">
    <cfRule type="cellIs" dxfId="9180" priority="844" operator="lessThan">
      <formula>0</formula>
    </cfRule>
  </conditionalFormatting>
  <conditionalFormatting sqref="B377:B378">
    <cfRule type="cellIs" dxfId="9179" priority="841" operator="lessThan">
      <formula>0</formula>
    </cfRule>
  </conditionalFormatting>
  <conditionalFormatting sqref="C351:M354">
    <cfRule type="cellIs" dxfId="9178" priority="851" operator="lessThan">
      <formula>0</formula>
    </cfRule>
  </conditionalFormatting>
  <conditionalFormatting sqref="B428">
    <cfRule type="cellIs" dxfId="9177" priority="850" operator="lessThan">
      <formula>0</formula>
    </cfRule>
  </conditionalFormatting>
  <conditionalFormatting sqref="B428">
    <cfRule type="cellIs" dxfId="9176" priority="849" operator="lessThan">
      <formula>0</formula>
    </cfRule>
  </conditionalFormatting>
  <conditionalFormatting sqref="B391 B397 B381:B385 B375:B379 B369:B373 B363:B367 B361 B351:B355">
    <cfRule type="cellIs" dxfId="9175" priority="848" operator="lessThan">
      <formula>0</formula>
    </cfRule>
  </conditionalFormatting>
  <conditionalFormatting sqref="B585:B587">
    <cfRule type="cellIs" dxfId="9174" priority="847" operator="lessThan">
      <formula>0</formula>
    </cfRule>
  </conditionalFormatting>
  <conditionalFormatting sqref="B584">
    <cfRule type="cellIs" dxfId="9173" priority="845" operator="lessThan">
      <formula>0</formula>
    </cfRule>
  </conditionalFormatting>
  <conditionalFormatting sqref="B397">
    <cfRule type="cellIs" dxfId="9172" priority="835" operator="lessThan">
      <formula>0</formula>
    </cfRule>
  </conditionalFormatting>
  <conditionalFormatting sqref="B369">
    <cfRule type="cellIs" dxfId="9171" priority="843" operator="lessThan">
      <formula>0</formula>
    </cfRule>
  </conditionalFormatting>
  <conditionalFormatting sqref="B370">
    <cfRule type="cellIs" dxfId="9170" priority="842" operator="lessThan">
      <formula>0</formula>
    </cfRule>
  </conditionalFormatting>
  <conditionalFormatting sqref="B375">
    <cfRule type="cellIs" dxfId="9169" priority="840" operator="lessThan">
      <formula>0</formula>
    </cfRule>
  </conditionalFormatting>
  <conditionalFormatting sqref="B383:B384">
    <cfRule type="cellIs" dxfId="9168" priority="838" operator="lessThan">
      <formula>0</formula>
    </cfRule>
  </conditionalFormatting>
  <conditionalFormatting sqref="B381">
    <cfRule type="cellIs" dxfId="9167" priority="837" operator="lessThan">
      <formula>0</formula>
    </cfRule>
  </conditionalFormatting>
  <conditionalFormatting sqref="B382">
    <cfRule type="cellIs" dxfId="9166" priority="836" operator="lessThan">
      <formula>0</formula>
    </cfRule>
  </conditionalFormatting>
  <conditionalFormatting sqref="B391">
    <cfRule type="cellIs" dxfId="9165" priority="834" operator="lessThan">
      <formula>0</formula>
    </cfRule>
  </conditionalFormatting>
  <conditionalFormatting sqref="B385">
    <cfRule type="cellIs" dxfId="9164" priority="833" operator="lessThan">
      <formula>0</formula>
    </cfRule>
  </conditionalFormatting>
  <conditionalFormatting sqref="B379">
    <cfRule type="cellIs" dxfId="9163" priority="832" operator="lessThan">
      <formula>0</formula>
    </cfRule>
  </conditionalFormatting>
  <conditionalFormatting sqref="B373">
    <cfRule type="cellIs" dxfId="9162" priority="831" operator="lessThan">
      <formula>0</formula>
    </cfRule>
  </conditionalFormatting>
  <conditionalFormatting sqref="B361">
    <cfRule type="cellIs" dxfId="9161" priority="830" operator="lessThan">
      <formula>0</formula>
    </cfRule>
  </conditionalFormatting>
  <conditionalFormatting sqref="B621:B624">
    <cfRule type="cellIs" dxfId="9160" priority="825" operator="lessThan">
      <formula>0</formula>
    </cfRule>
  </conditionalFormatting>
  <conditionalFormatting sqref="B616:B619">
    <cfRule type="cellIs" dxfId="9159" priority="828" operator="lessThan">
      <formula>0</formula>
    </cfRule>
  </conditionalFormatting>
  <conditionalFormatting sqref="B617">
    <cfRule type="cellIs" dxfId="9158" priority="827" operator="lessThan">
      <formula>0</formula>
    </cfRule>
  </conditionalFormatting>
  <conditionalFormatting sqref="B618:B619">
    <cfRule type="cellIs" dxfId="9157" priority="829" operator="lessThan">
      <formula>0</formula>
    </cfRule>
  </conditionalFormatting>
  <conditionalFormatting sqref="B628:B629">
    <cfRule type="cellIs" dxfId="9156" priority="823" operator="lessThan">
      <formula>0</formula>
    </cfRule>
  </conditionalFormatting>
  <conditionalFormatting sqref="B622">
    <cfRule type="cellIs" dxfId="9155" priority="824" operator="lessThan">
      <formula>0</formula>
    </cfRule>
  </conditionalFormatting>
  <conditionalFormatting sqref="B623:B624">
    <cfRule type="cellIs" dxfId="9154" priority="826" operator="lessThan">
      <formula>0</formula>
    </cfRule>
  </conditionalFormatting>
  <conditionalFormatting sqref="B626:B629">
    <cfRule type="cellIs" dxfId="9153" priority="822" operator="lessThan">
      <formula>0</formula>
    </cfRule>
  </conditionalFormatting>
  <conditionalFormatting sqref="B627">
    <cfRule type="cellIs" dxfId="9152" priority="821" operator="lessThan">
      <formula>0</formula>
    </cfRule>
  </conditionalFormatting>
  <conditionalFormatting sqref="B365:B366">
    <cfRule type="cellIs" dxfId="9151" priority="816" operator="lessThan">
      <formula>0</formula>
    </cfRule>
  </conditionalFormatting>
  <conditionalFormatting sqref="B355">
    <cfRule type="cellIs" dxfId="9150" priority="817" operator="lessThan">
      <formula>0</formula>
    </cfRule>
  </conditionalFormatting>
  <conditionalFormatting sqref="B393:N393">
    <cfRule type="cellIs" dxfId="9149" priority="772" operator="lessThan">
      <formula>0</formula>
    </cfRule>
  </conditionalFormatting>
  <conditionalFormatting sqref="B387:N387">
    <cfRule type="cellIs" dxfId="9148" priority="783" operator="lessThan">
      <formula>0</formula>
    </cfRule>
  </conditionalFormatting>
  <conditionalFormatting sqref="B387:N387">
    <cfRule type="cellIs" dxfId="9147" priority="782" operator="lessThan">
      <formula>0</formula>
    </cfRule>
  </conditionalFormatting>
  <conditionalFormatting sqref="B353:B354">
    <cfRule type="cellIs" dxfId="9146" priority="820" operator="lessThan">
      <formula>0</formula>
    </cfRule>
  </conditionalFormatting>
  <conditionalFormatting sqref="B351">
    <cfRule type="cellIs" dxfId="9145" priority="819" operator="lessThan">
      <formula>0</formula>
    </cfRule>
  </conditionalFormatting>
  <conditionalFormatting sqref="B352">
    <cfRule type="cellIs" dxfId="9144" priority="818" operator="lessThan">
      <formula>0</formula>
    </cfRule>
  </conditionalFormatting>
  <conditionalFormatting sqref="B363">
    <cfRule type="cellIs" dxfId="9143" priority="815" operator="lessThan">
      <formula>0</formula>
    </cfRule>
  </conditionalFormatting>
  <conditionalFormatting sqref="B364">
    <cfRule type="cellIs" dxfId="9142" priority="814" operator="lessThan">
      <formula>0</formula>
    </cfRule>
  </conditionalFormatting>
  <conditionalFormatting sqref="B367">
    <cfRule type="cellIs" dxfId="9141" priority="813" operator="lessThan">
      <formula>0</formula>
    </cfRule>
  </conditionalFormatting>
  <conditionalFormatting sqref="B593:B596">
    <cfRule type="cellIs" dxfId="9140" priority="811" operator="lessThan">
      <formula>0</formula>
    </cfRule>
  </conditionalFormatting>
  <conditionalFormatting sqref="B594">
    <cfRule type="cellIs" dxfId="9139" priority="810" operator="lessThan">
      <formula>0</formula>
    </cfRule>
  </conditionalFormatting>
  <conditionalFormatting sqref="B595:B596">
    <cfRule type="cellIs" dxfId="9138" priority="812" operator="lessThan">
      <formula>0</formula>
    </cfRule>
  </conditionalFormatting>
  <conditionalFormatting sqref="B603">
    <cfRule type="cellIs" dxfId="9137" priority="805" operator="lessThan">
      <formula>0</formula>
    </cfRule>
  </conditionalFormatting>
  <conditionalFormatting sqref="B603">
    <cfRule type="cellIs" dxfId="9136" priority="806" operator="lessThan">
      <formula>0</formula>
    </cfRule>
  </conditionalFormatting>
  <conditionalFormatting sqref="B599:B602">
    <cfRule type="cellIs" dxfId="9135" priority="808" operator="lessThan">
      <formula>0</formula>
    </cfRule>
  </conditionalFormatting>
  <conditionalFormatting sqref="B600">
    <cfRule type="cellIs" dxfId="9134" priority="807" operator="lessThan">
      <formula>0</formula>
    </cfRule>
  </conditionalFormatting>
  <conditionalFormatting sqref="B601:B602">
    <cfRule type="cellIs" dxfId="9133" priority="809" operator="lessThan">
      <formula>0</formula>
    </cfRule>
  </conditionalFormatting>
  <conditionalFormatting sqref="N390">
    <cfRule type="cellIs" dxfId="9132" priority="777" operator="lessThan">
      <formula>0</formula>
    </cfRule>
  </conditionalFormatting>
  <conditionalFormatting sqref="B393:N393">
    <cfRule type="cellIs" dxfId="9131" priority="775" operator="lessThan">
      <formula>0</formula>
    </cfRule>
  </conditionalFormatting>
  <conditionalFormatting sqref="B571:B573">
    <cfRule type="cellIs" dxfId="9130" priority="804" operator="lessThan">
      <formula>0</formula>
    </cfRule>
  </conditionalFormatting>
  <conditionalFormatting sqref="B574">
    <cfRule type="cellIs" dxfId="9129" priority="803" operator="lessThan">
      <formula>0</formula>
    </cfRule>
  </conditionalFormatting>
  <conditionalFormatting sqref="B570">
    <cfRule type="cellIs" dxfId="9128" priority="802" operator="lessThan">
      <formula>0</formula>
    </cfRule>
  </conditionalFormatting>
  <conditionalFormatting sqref="B607:B608">
    <cfRule type="cellIs" dxfId="9127" priority="801" operator="lessThan">
      <formula>0</formula>
    </cfRule>
  </conditionalFormatting>
  <conditionalFormatting sqref="B605:B608">
    <cfRule type="cellIs" dxfId="9126" priority="800" operator="lessThan">
      <formula>0</formula>
    </cfRule>
  </conditionalFormatting>
  <conditionalFormatting sqref="B589">
    <cfRule type="cellIs" dxfId="9125" priority="527" operator="lessThan">
      <formula>0</formula>
    </cfRule>
  </conditionalFormatting>
  <conditionalFormatting sqref="B613:B614">
    <cfRule type="cellIs" dxfId="9124" priority="798" operator="lessThan">
      <formula>0</formula>
    </cfRule>
  </conditionalFormatting>
  <conditionalFormatting sqref="B606">
    <cfRule type="cellIs" dxfId="9123" priority="799" operator="lessThan">
      <formula>0</formula>
    </cfRule>
  </conditionalFormatting>
  <conditionalFormatting sqref="B611:B614">
    <cfRule type="cellIs" dxfId="9122" priority="797" operator="lessThan">
      <formula>0</formula>
    </cfRule>
  </conditionalFormatting>
  <conditionalFormatting sqref="O616:O619">
    <cfRule type="cellIs" dxfId="9121" priority="279" operator="lessThan">
      <formula>0</formula>
    </cfRule>
  </conditionalFormatting>
  <conditionalFormatting sqref="O599 O601:O602">
    <cfRule type="cellIs" dxfId="9120" priority="281" operator="lessThan">
      <formula>0</formula>
    </cfRule>
  </conditionalFormatting>
  <conditionalFormatting sqref="B612">
    <cfRule type="cellIs" dxfId="9119" priority="796" operator="lessThan">
      <formula>0</formula>
    </cfRule>
  </conditionalFormatting>
  <conditionalFormatting sqref="D589">
    <cfRule type="cellIs" dxfId="9118" priority="521" operator="lessThan">
      <formula>0</formula>
    </cfRule>
  </conditionalFormatting>
  <conditionalFormatting sqref="O605:O607">
    <cfRule type="cellIs" dxfId="9117" priority="273" operator="lessThan">
      <formula>0</formula>
    </cfRule>
  </conditionalFormatting>
  <conditionalFormatting sqref="O626:O629">
    <cfRule type="cellIs" dxfId="9116" priority="275" operator="lessThan">
      <formula>0</formula>
    </cfRule>
  </conditionalFormatting>
  <conditionalFormatting sqref="B650 B655:B657 B663 B665:B668 B642:B645 B670">
    <cfRule type="cellIs" dxfId="9115" priority="795" operator="lessThan">
      <formula>0</formula>
    </cfRule>
  </conditionalFormatting>
  <conditionalFormatting sqref="N378">
    <cfRule type="cellIs" dxfId="9114" priority="787" operator="lessThan">
      <formula>0</formula>
    </cfRule>
  </conditionalFormatting>
  <conditionalFormatting sqref="N372">
    <cfRule type="cellIs" dxfId="9113" priority="788" operator="lessThan">
      <formula>0</formula>
    </cfRule>
  </conditionalFormatting>
  <conditionalFormatting sqref="B387:N387">
    <cfRule type="cellIs" dxfId="9112" priority="785" operator="lessThan">
      <formula>0</formula>
    </cfRule>
  </conditionalFormatting>
  <conditionalFormatting sqref="N384">
    <cfRule type="cellIs" dxfId="9111" priority="786" operator="lessThan">
      <formula>0</formula>
    </cfRule>
  </conditionalFormatting>
  <conditionalFormatting sqref="B387:N387">
    <cfRule type="cellIs" dxfId="9110" priority="784" operator="lessThan">
      <formula>0</formula>
    </cfRule>
  </conditionalFormatting>
  <conditionalFormatting sqref="B387:N387">
    <cfRule type="cellIs" dxfId="9109" priority="781" operator="lessThan">
      <formula>0</formula>
    </cfRule>
  </conditionalFormatting>
  <conditionalFormatting sqref="B652">
    <cfRule type="cellIs" dxfId="9108" priority="794" operator="lessThan">
      <formula>0</formula>
    </cfRule>
  </conditionalFormatting>
  <conditionalFormatting sqref="B653">
    <cfRule type="cellIs" dxfId="9107" priority="793" operator="lessThan">
      <formula>0</formula>
    </cfRule>
  </conditionalFormatting>
  <conditionalFormatting sqref="B658">
    <cfRule type="cellIs" dxfId="9106" priority="792" operator="lessThan">
      <formula>0</formula>
    </cfRule>
  </conditionalFormatting>
  <conditionalFormatting sqref="B647">
    <cfRule type="cellIs" dxfId="9105" priority="791" operator="lessThan">
      <formula>0</formula>
    </cfRule>
  </conditionalFormatting>
  <conditionalFormatting sqref="O365">
    <cfRule type="cellIs" dxfId="9104" priority="267" operator="lessThan">
      <formula>0</formula>
    </cfRule>
  </conditionalFormatting>
  <conditionalFormatting sqref="O371">
    <cfRule type="cellIs" dxfId="9103" priority="266" operator="lessThan">
      <formula>0</formula>
    </cfRule>
  </conditionalFormatting>
  <conditionalFormatting sqref="G589">
    <cfRule type="cellIs" dxfId="9102" priority="512" operator="lessThan">
      <formula>0</formula>
    </cfRule>
  </conditionalFormatting>
  <conditionalFormatting sqref="H589">
    <cfRule type="cellIs" dxfId="9101" priority="509" operator="lessThan">
      <formula>0</formula>
    </cfRule>
  </conditionalFormatting>
  <conditionalFormatting sqref="B351:B354">
    <cfRule type="cellIs" dxfId="9100" priority="790" operator="lessThan">
      <formula>0</formula>
    </cfRule>
  </conditionalFormatting>
  <conditionalFormatting sqref="N366">
    <cfRule type="cellIs" dxfId="9099" priority="789" operator="lessThan">
      <formula>0</formula>
    </cfRule>
  </conditionalFormatting>
  <conditionalFormatting sqref="B387:N387">
    <cfRule type="cellIs" dxfId="9098" priority="780" operator="lessThan">
      <formula>0</formula>
    </cfRule>
  </conditionalFormatting>
  <conditionalFormatting sqref="B387:N387">
    <cfRule type="cellIs" dxfId="9097" priority="779" operator="lessThan">
      <formula>0</formula>
    </cfRule>
  </conditionalFormatting>
  <conditionalFormatting sqref="B387:N387">
    <cfRule type="cellIs" dxfId="9096" priority="778" operator="lessThan">
      <formula>0</formula>
    </cfRule>
  </conditionalFormatting>
  <conditionalFormatting sqref="B393:N393">
    <cfRule type="cellIs" dxfId="9095" priority="773" operator="lessThan">
      <formula>0</formula>
    </cfRule>
  </conditionalFormatting>
  <conditionalFormatting sqref="B393:N393">
    <cfRule type="cellIs" dxfId="9094" priority="776" operator="lessThan">
      <formula>0</formula>
    </cfRule>
  </conditionalFormatting>
  <conditionalFormatting sqref="B393:N393">
    <cfRule type="cellIs" dxfId="9093" priority="771" operator="lessThan">
      <formula>0</formula>
    </cfRule>
  </conditionalFormatting>
  <conditionalFormatting sqref="B393:N393">
    <cfRule type="cellIs" dxfId="9092" priority="774" operator="lessThan">
      <formula>0</formula>
    </cfRule>
  </conditionalFormatting>
  <conditionalFormatting sqref="B393:N393">
    <cfRule type="cellIs" dxfId="9091" priority="769" operator="lessThan">
      <formula>0</formula>
    </cfRule>
  </conditionalFormatting>
  <conditionalFormatting sqref="B393:N393">
    <cfRule type="cellIs" dxfId="9090" priority="770" operator="lessThan">
      <formula>0</formula>
    </cfRule>
  </conditionalFormatting>
  <conditionalFormatting sqref="B399:N399">
    <cfRule type="cellIs" dxfId="9089" priority="767" operator="lessThan">
      <formula>0</formula>
    </cfRule>
  </conditionalFormatting>
  <conditionalFormatting sqref="N396">
    <cfRule type="cellIs" dxfId="9088" priority="768" operator="lessThan">
      <formula>0</formula>
    </cfRule>
  </conditionalFormatting>
  <conditionalFormatting sqref="B399:N399">
    <cfRule type="cellIs" dxfId="9087" priority="766" operator="lessThan">
      <formula>0</formula>
    </cfRule>
  </conditionalFormatting>
  <conditionalFormatting sqref="B399:N399">
    <cfRule type="cellIs" dxfId="9086" priority="765" operator="lessThan">
      <formula>0</formula>
    </cfRule>
  </conditionalFormatting>
  <conditionalFormatting sqref="B399:N399">
    <cfRule type="cellIs" dxfId="9085" priority="764" operator="lessThan">
      <formula>0</formula>
    </cfRule>
  </conditionalFormatting>
  <conditionalFormatting sqref="B399:N399">
    <cfRule type="cellIs" dxfId="9084" priority="763" operator="lessThan">
      <formula>0</formula>
    </cfRule>
  </conditionalFormatting>
  <conditionalFormatting sqref="B399:N399">
    <cfRule type="cellIs" dxfId="9083" priority="762" operator="lessThan">
      <formula>0</formula>
    </cfRule>
  </conditionalFormatting>
  <conditionalFormatting sqref="B399:N399">
    <cfRule type="cellIs" dxfId="9082" priority="761" operator="lessThan">
      <formula>0</formula>
    </cfRule>
  </conditionalFormatting>
  <conditionalFormatting sqref="B399:N399">
    <cfRule type="cellIs" dxfId="9081" priority="760" operator="lessThan">
      <formula>0</formula>
    </cfRule>
  </conditionalFormatting>
  <conditionalFormatting sqref="N402">
    <cfRule type="cellIs" dxfId="9080" priority="759" operator="lessThan">
      <formula>0</formula>
    </cfRule>
  </conditionalFormatting>
  <conditionalFormatting sqref="N355">
    <cfRule type="cellIs" dxfId="9079" priority="758" operator="lessThan">
      <formula>0</formula>
    </cfRule>
  </conditionalFormatting>
  <conditionalFormatting sqref="N361">
    <cfRule type="cellIs" dxfId="9078" priority="757" operator="lessThan">
      <formula>0</formula>
    </cfRule>
  </conditionalFormatting>
  <conditionalFormatting sqref="N361">
    <cfRule type="cellIs" dxfId="9077" priority="756" operator="lessThan">
      <formula>0</formula>
    </cfRule>
  </conditionalFormatting>
  <conditionalFormatting sqref="N367">
    <cfRule type="cellIs" dxfId="9076" priority="755" operator="lessThan">
      <formula>0</formula>
    </cfRule>
  </conditionalFormatting>
  <conditionalFormatting sqref="N367">
    <cfRule type="cellIs" dxfId="9075" priority="754" operator="lessThan">
      <formula>0</formula>
    </cfRule>
  </conditionalFormatting>
  <conditionalFormatting sqref="N373">
    <cfRule type="cellIs" dxfId="9074" priority="753" operator="lessThan">
      <formula>0</formula>
    </cfRule>
  </conditionalFormatting>
  <conditionalFormatting sqref="N373">
    <cfRule type="cellIs" dxfId="9073" priority="752" operator="lessThan">
      <formula>0</formula>
    </cfRule>
  </conditionalFormatting>
  <conditionalFormatting sqref="N379">
    <cfRule type="cellIs" dxfId="9072" priority="751" operator="lessThan">
      <formula>0</formula>
    </cfRule>
  </conditionalFormatting>
  <conditionalFormatting sqref="N379">
    <cfRule type="cellIs" dxfId="9071" priority="750" operator="lessThan">
      <formula>0</formula>
    </cfRule>
  </conditionalFormatting>
  <conditionalFormatting sqref="N385">
    <cfRule type="cellIs" dxfId="9070" priority="749" operator="lessThan">
      <formula>0</formula>
    </cfRule>
  </conditionalFormatting>
  <conditionalFormatting sqref="N385">
    <cfRule type="cellIs" dxfId="9069" priority="748" operator="lessThan">
      <formula>0</formula>
    </cfRule>
  </conditionalFormatting>
  <conditionalFormatting sqref="N391">
    <cfRule type="cellIs" dxfId="9068" priority="747" operator="lessThan">
      <formula>0</formula>
    </cfRule>
  </conditionalFormatting>
  <conditionalFormatting sqref="N391">
    <cfRule type="cellIs" dxfId="9067" priority="746" operator="lessThan">
      <formula>0</formula>
    </cfRule>
  </conditionalFormatting>
  <conditionalFormatting sqref="N397">
    <cfRule type="cellIs" dxfId="9066" priority="745" operator="lessThan">
      <formula>0</formula>
    </cfRule>
  </conditionalFormatting>
  <conditionalFormatting sqref="N397">
    <cfRule type="cellIs" dxfId="9065" priority="744" operator="lessThan">
      <formula>0</formula>
    </cfRule>
  </conditionalFormatting>
  <conditionalFormatting sqref="C409:M409">
    <cfRule type="cellIs" dxfId="9064" priority="743" operator="lessThan">
      <formula>0</formula>
    </cfRule>
  </conditionalFormatting>
  <conditionalFormatting sqref="C409:M409">
    <cfRule type="cellIs" dxfId="9063" priority="742" operator="lessThan">
      <formula>0</formula>
    </cfRule>
  </conditionalFormatting>
  <conditionalFormatting sqref="H409">
    <cfRule type="cellIs" dxfId="9062" priority="741" operator="lessThan">
      <formula>0</formula>
    </cfRule>
  </conditionalFormatting>
  <conditionalFormatting sqref="B409">
    <cfRule type="cellIs" dxfId="9061" priority="740" operator="lessThan">
      <formula>0</formula>
    </cfRule>
  </conditionalFormatting>
  <conditionalFormatting sqref="B409">
    <cfRule type="cellIs" dxfId="9060" priority="739" operator="lessThan">
      <formula>0</formula>
    </cfRule>
  </conditionalFormatting>
  <conditionalFormatting sqref="B405:N405">
    <cfRule type="cellIs" dxfId="9059" priority="738" operator="lessThan">
      <formula>0</formula>
    </cfRule>
  </conditionalFormatting>
  <conditionalFormatting sqref="B405:N405">
    <cfRule type="cellIs" dxfId="9058" priority="737" operator="lessThan">
      <formula>0</formula>
    </cfRule>
  </conditionalFormatting>
  <conditionalFormatting sqref="B405:N405">
    <cfRule type="cellIs" dxfId="9057" priority="736" operator="lessThan">
      <formula>0</formula>
    </cfRule>
  </conditionalFormatting>
  <conditionalFormatting sqref="B405:N405">
    <cfRule type="cellIs" dxfId="9056" priority="735" operator="lessThan">
      <formula>0</formula>
    </cfRule>
  </conditionalFormatting>
  <conditionalFormatting sqref="B405:N405">
    <cfRule type="cellIs" dxfId="9055" priority="734" operator="lessThan">
      <formula>0</formula>
    </cfRule>
  </conditionalFormatting>
  <conditionalFormatting sqref="B405:N405">
    <cfRule type="cellIs" dxfId="9054" priority="733" operator="lessThan">
      <formula>0</formula>
    </cfRule>
  </conditionalFormatting>
  <conditionalFormatting sqref="B405:N405">
    <cfRule type="cellIs" dxfId="9053" priority="732" operator="lessThan">
      <formula>0</formula>
    </cfRule>
  </conditionalFormatting>
  <conditionalFormatting sqref="B405:N405">
    <cfRule type="cellIs" dxfId="9052" priority="731" operator="lessThan">
      <formula>0</formula>
    </cfRule>
  </conditionalFormatting>
  <conditionalFormatting sqref="N408">
    <cfRule type="cellIs" dxfId="9051" priority="730" operator="lessThan">
      <formula>0</formula>
    </cfRule>
  </conditionalFormatting>
  <conditionalFormatting sqref="N409">
    <cfRule type="cellIs" dxfId="9050" priority="729" operator="lessThan">
      <formula>0</formula>
    </cfRule>
  </conditionalFormatting>
  <conditionalFormatting sqref="N409">
    <cfRule type="cellIs" dxfId="9049" priority="728" operator="lessThan">
      <formula>0</formula>
    </cfRule>
  </conditionalFormatting>
  <conditionalFormatting sqref="C415:M415">
    <cfRule type="cellIs" dxfId="9048" priority="727" operator="lessThan">
      <formula>0</formula>
    </cfRule>
  </conditionalFormatting>
  <conditionalFormatting sqref="C415:M415">
    <cfRule type="cellIs" dxfId="9047" priority="726" operator="lessThan">
      <formula>0</formula>
    </cfRule>
  </conditionalFormatting>
  <conditionalFormatting sqref="H415">
    <cfRule type="cellIs" dxfId="9046" priority="725" operator="lessThan">
      <formula>0</formula>
    </cfRule>
  </conditionalFormatting>
  <conditionalFormatting sqref="B415">
    <cfRule type="cellIs" dxfId="9045" priority="724" operator="lessThan">
      <formula>0</formula>
    </cfRule>
  </conditionalFormatting>
  <conditionalFormatting sqref="B415">
    <cfRule type="cellIs" dxfId="9044" priority="723" operator="lessThan">
      <formula>0</formula>
    </cfRule>
  </conditionalFormatting>
  <conditionalFormatting sqref="B411:N411">
    <cfRule type="cellIs" dxfId="9043" priority="722" operator="lessThan">
      <formula>0</formula>
    </cfRule>
  </conditionalFormatting>
  <conditionalFormatting sqref="B411:N411">
    <cfRule type="cellIs" dxfId="9042" priority="721" operator="lessThan">
      <formula>0</formula>
    </cfRule>
  </conditionalFormatting>
  <conditionalFormatting sqref="B411:N411">
    <cfRule type="cellIs" dxfId="9041" priority="720" operator="lessThan">
      <formula>0</formula>
    </cfRule>
  </conditionalFormatting>
  <conditionalFormatting sqref="B411:N411">
    <cfRule type="cellIs" dxfId="9040" priority="719" operator="lessThan">
      <formula>0</formula>
    </cfRule>
  </conditionalFormatting>
  <conditionalFormatting sqref="B411:N411">
    <cfRule type="cellIs" dxfId="9039" priority="718" operator="lessThan">
      <formula>0</formula>
    </cfRule>
  </conditionalFormatting>
  <conditionalFormatting sqref="B411:N411">
    <cfRule type="cellIs" dxfId="9038" priority="717" operator="lessThan">
      <formula>0</formula>
    </cfRule>
  </conditionalFormatting>
  <conditionalFormatting sqref="B411:N411">
    <cfRule type="cellIs" dxfId="9037" priority="716" operator="lessThan">
      <formula>0</formula>
    </cfRule>
  </conditionalFormatting>
  <conditionalFormatting sqref="B411:N411">
    <cfRule type="cellIs" dxfId="9036" priority="715" operator="lessThan">
      <formula>0</formula>
    </cfRule>
  </conditionalFormatting>
  <conditionalFormatting sqref="N414">
    <cfRule type="cellIs" dxfId="9035" priority="714" operator="lessThan">
      <formula>0</formula>
    </cfRule>
  </conditionalFormatting>
  <conditionalFormatting sqref="N415">
    <cfRule type="cellIs" dxfId="9034" priority="713" operator="lessThan">
      <formula>0</formula>
    </cfRule>
  </conditionalFormatting>
  <conditionalFormatting sqref="N415">
    <cfRule type="cellIs" dxfId="9033" priority="712" operator="lessThan">
      <formula>0</formula>
    </cfRule>
  </conditionalFormatting>
  <conditionalFormatting sqref="C421:M421">
    <cfRule type="cellIs" dxfId="9032" priority="711" operator="lessThan">
      <formula>0</formula>
    </cfRule>
  </conditionalFormatting>
  <conditionalFormatting sqref="C421:M421">
    <cfRule type="cellIs" dxfId="9031" priority="710" operator="lessThan">
      <formula>0</formula>
    </cfRule>
  </conditionalFormatting>
  <conditionalFormatting sqref="H421">
    <cfRule type="cellIs" dxfId="9030" priority="709" operator="lessThan">
      <formula>0</formula>
    </cfRule>
  </conditionalFormatting>
  <conditionalFormatting sqref="B421">
    <cfRule type="cellIs" dxfId="9029" priority="708" operator="lessThan">
      <formula>0</formula>
    </cfRule>
  </conditionalFormatting>
  <conditionalFormatting sqref="B421">
    <cfRule type="cellIs" dxfId="9028" priority="707" operator="lessThan">
      <formula>0</formula>
    </cfRule>
  </conditionalFormatting>
  <conditionalFormatting sqref="B417:N417">
    <cfRule type="cellIs" dxfId="9027" priority="706" operator="lessThan">
      <formula>0</formula>
    </cfRule>
  </conditionalFormatting>
  <conditionalFormatting sqref="B417:N417">
    <cfRule type="cellIs" dxfId="9026" priority="705" operator="lessThan">
      <formula>0</formula>
    </cfRule>
  </conditionalFormatting>
  <conditionalFormatting sqref="B417:N417">
    <cfRule type="cellIs" dxfId="9025" priority="704" operator="lessThan">
      <formula>0</formula>
    </cfRule>
  </conditionalFormatting>
  <conditionalFormatting sqref="B417:N417">
    <cfRule type="cellIs" dxfId="9024" priority="703" operator="lessThan">
      <formula>0</formula>
    </cfRule>
  </conditionalFormatting>
  <conditionalFormatting sqref="B417:N417">
    <cfRule type="cellIs" dxfId="9023" priority="702" operator="lessThan">
      <formula>0</formula>
    </cfRule>
  </conditionalFormatting>
  <conditionalFormatting sqref="B417:N417">
    <cfRule type="cellIs" dxfId="9022" priority="701" operator="lessThan">
      <formula>0</formula>
    </cfRule>
  </conditionalFormatting>
  <conditionalFormatting sqref="B417:N417">
    <cfRule type="cellIs" dxfId="9021" priority="700" operator="lessThan">
      <formula>0</formula>
    </cfRule>
  </conditionalFormatting>
  <conditionalFormatting sqref="B417:N417">
    <cfRule type="cellIs" dxfId="9020" priority="699" operator="lessThan">
      <formula>0</formula>
    </cfRule>
  </conditionalFormatting>
  <conditionalFormatting sqref="N420">
    <cfRule type="cellIs" dxfId="9019" priority="698" operator="lessThan">
      <formula>0</formula>
    </cfRule>
  </conditionalFormatting>
  <conditionalFormatting sqref="N421">
    <cfRule type="cellIs" dxfId="9018" priority="697" operator="lessThan">
      <formula>0</formula>
    </cfRule>
  </conditionalFormatting>
  <conditionalFormatting sqref="N421">
    <cfRule type="cellIs" dxfId="9017" priority="696" operator="lessThan">
      <formula>0</formula>
    </cfRule>
  </conditionalFormatting>
  <conditionalFormatting sqref="C427:M427">
    <cfRule type="cellIs" dxfId="9016" priority="695" operator="lessThan">
      <formula>0</formula>
    </cfRule>
  </conditionalFormatting>
  <conditionalFormatting sqref="C427:M427">
    <cfRule type="cellIs" dxfId="9015" priority="694" operator="lessThan">
      <formula>0</formula>
    </cfRule>
  </conditionalFormatting>
  <conditionalFormatting sqref="H427">
    <cfRule type="cellIs" dxfId="9014" priority="693" operator="lessThan">
      <formula>0</formula>
    </cfRule>
  </conditionalFormatting>
  <conditionalFormatting sqref="B427">
    <cfRule type="cellIs" dxfId="9013" priority="692" operator="lessThan">
      <formula>0</formula>
    </cfRule>
  </conditionalFormatting>
  <conditionalFormatting sqref="B427">
    <cfRule type="cellIs" dxfId="9012" priority="691" operator="lessThan">
      <formula>0</formula>
    </cfRule>
  </conditionalFormatting>
  <conditionalFormatting sqref="B423:N423">
    <cfRule type="cellIs" dxfId="9011" priority="690" operator="lessThan">
      <formula>0</formula>
    </cfRule>
  </conditionalFormatting>
  <conditionalFormatting sqref="B423:N423">
    <cfRule type="cellIs" dxfId="9010" priority="689" operator="lessThan">
      <formula>0</formula>
    </cfRule>
  </conditionalFormatting>
  <conditionalFormatting sqref="B423:N423">
    <cfRule type="cellIs" dxfId="9009" priority="688" operator="lessThan">
      <formula>0</formula>
    </cfRule>
  </conditionalFormatting>
  <conditionalFormatting sqref="B423:N423">
    <cfRule type="cellIs" dxfId="9008" priority="687" operator="lessThan">
      <formula>0</formula>
    </cfRule>
  </conditionalFormatting>
  <conditionalFormatting sqref="B423:N423">
    <cfRule type="cellIs" dxfId="9007" priority="686" operator="lessThan">
      <formula>0</formula>
    </cfRule>
  </conditionalFormatting>
  <conditionalFormatting sqref="B423:N423">
    <cfRule type="cellIs" dxfId="9006" priority="685" operator="lessThan">
      <formula>0</formula>
    </cfRule>
  </conditionalFormatting>
  <conditionalFormatting sqref="B423:N423">
    <cfRule type="cellIs" dxfId="9005" priority="684" operator="lessThan">
      <formula>0</formula>
    </cfRule>
  </conditionalFormatting>
  <conditionalFormatting sqref="B423:N423">
    <cfRule type="cellIs" dxfId="9004" priority="683" operator="lessThan">
      <formula>0</formula>
    </cfRule>
  </conditionalFormatting>
  <conditionalFormatting sqref="N426">
    <cfRule type="cellIs" dxfId="9003" priority="682" operator="lessThan">
      <formula>0</formula>
    </cfRule>
  </conditionalFormatting>
  <conditionalFormatting sqref="C537:N537">
    <cfRule type="cellIs" dxfId="9002" priority="402" operator="lessThan">
      <formula>0</formula>
    </cfRule>
  </conditionalFormatting>
  <conditionalFormatting sqref="C568:N568">
    <cfRule type="cellIs" dxfId="9001" priority="399" operator="lessThan">
      <formula>0</formula>
    </cfRule>
  </conditionalFormatting>
  <conditionalFormatting sqref="I552:N552">
    <cfRule type="cellIs" dxfId="9000" priority="396" operator="lessThan">
      <formula>0</formula>
    </cfRule>
  </conditionalFormatting>
  <conditionalFormatting sqref="I560:N560">
    <cfRule type="cellIs" dxfId="8999" priority="393" operator="lessThan">
      <formula>0</formula>
    </cfRule>
  </conditionalFormatting>
  <conditionalFormatting sqref="B429:N429">
    <cfRule type="cellIs" dxfId="8998" priority="670" operator="lessThan">
      <formula>0</formula>
    </cfRule>
  </conditionalFormatting>
  <conditionalFormatting sqref="B429:N429">
    <cfRule type="cellIs" dxfId="8997" priority="669" operator="lessThan">
      <formula>0</formula>
    </cfRule>
  </conditionalFormatting>
  <conditionalFormatting sqref="B429:N429">
    <cfRule type="cellIs" dxfId="8996" priority="668" operator="lessThan">
      <formula>0</formula>
    </cfRule>
  </conditionalFormatting>
  <conditionalFormatting sqref="B429:N429">
    <cfRule type="cellIs" dxfId="8995" priority="667" operator="lessThan">
      <formula>0</formula>
    </cfRule>
  </conditionalFormatting>
  <conditionalFormatting sqref="N432">
    <cfRule type="cellIs" dxfId="8994" priority="666" operator="lessThan">
      <formula>0</formula>
    </cfRule>
  </conditionalFormatting>
  <conditionalFormatting sqref="C439:M439">
    <cfRule type="cellIs" dxfId="8993" priority="665" operator="lessThan">
      <formula>0</formula>
    </cfRule>
  </conditionalFormatting>
  <conditionalFormatting sqref="C439:M439">
    <cfRule type="cellIs" dxfId="8992" priority="664" operator="lessThan">
      <formula>0</formula>
    </cfRule>
  </conditionalFormatting>
  <conditionalFormatting sqref="H439">
    <cfRule type="cellIs" dxfId="8991" priority="663" operator="lessThan">
      <formula>0</formula>
    </cfRule>
  </conditionalFormatting>
  <conditionalFormatting sqref="B439">
    <cfRule type="cellIs" dxfId="8990" priority="662" operator="lessThan">
      <formula>0</formula>
    </cfRule>
  </conditionalFormatting>
  <conditionalFormatting sqref="B439">
    <cfRule type="cellIs" dxfId="8989" priority="661" operator="lessThan">
      <formula>0</formula>
    </cfRule>
  </conditionalFormatting>
  <conditionalFormatting sqref="B435:N435">
    <cfRule type="cellIs" dxfId="8988" priority="660" operator="lessThan">
      <formula>0</formula>
    </cfRule>
  </conditionalFormatting>
  <conditionalFormatting sqref="B435:N435">
    <cfRule type="cellIs" dxfId="8987" priority="659" operator="lessThan">
      <formula>0</formula>
    </cfRule>
  </conditionalFormatting>
  <conditionalFormatting sqref="C641:N645">
    <cfRule type="cellIs" dxfId="8986" priority="378" operator="lessThan">
      <formula>0</formula>
    </cfRule>
  </conditionalFormatting>
  <conditionalFormatting sqref="C597:N597">
    <cfRule type="cellIs" dxfId="8985" priority="377" operator="lessThan">
      <formula>0</formula>
    </cfRule>
  </conditionalFormatting>
  <conditionalFormatting sqref="C603:N603">
    <cfRule type="cellIs" dxfId="8984" priority="374" operator="lessThan">
      <formula>0</formula>
    </cfRule>
  </conditionalFormatting>
  <conditionalFormatting sqref="C603:N603">
    <cfRule type="cellIs" dxfId="8983" priority="373" operator="lessThan">
      <formula>0</formula>
    </cfRule>
  </conditionalFormatting>
  <conditionalFormatting sqref="C603:N603">
    <cfRule type="cellIs" dxfId="8982" priority="372" operator="lessThan">
      <formula>0</formula>
    </cfRule>
  </conditionalFormatting>
  <conditionalFormatting sqref="H445">
    <cfRule type="cellIs" dxfId="8981" priority="647" operator="lessThan">
      <formula>0</formula>
    </cfRule>
  </conditionalFormatting>
  <conditionalFormatting sqref="B445">
    <cfRule type="cellIs" dxfId="8980" priority="646" operator="lessThan">
      <formula>0</formula>
    </cfRule>
  </conditionalFormatting>
  <conditionalFormatting sqref="B445">
    <cfRule type="cellIs" dxfId="8979" priority="645" operator="lessThan">
      <formula>0</formula>
    </cfRule>
  </conditionalFormatting>
  <conditionalFormatting sqref="B441:N441">
    <cfRule type="cellIs" dxfId="8978" priority="644" operator="lessThan">
      <formula>0</formula>
    </cfRule>
  </conditionalFormatting>
  <conditionalFormatting sqref="B441:N441">
    <cfRule type="cellIs" dxfId="8977" priority="643" operator="lessThan">
      <formula>0</formula>
    </cfRule>
  </conditionalFormatting>
  <conditionalFormatting sqref="B441:N441">
    <cfRule type="cellIs" dxfId="8976" priority="642" operator="lessThan">
      <formula>0</formula>
    </cfRule>
  </conditionalFormatting>
  <conditionalFormatting sqref="B441:N441">
    <cfRule type="cellIs" dxfId="8975" priority="641" operator="lessThan">
      <formula>0</formula>
    </cfRule>
  </conditionalFormatting>
  <conditionalFormatting sqref="B441:N441">
    <cfRule type="cellIs" dxfId="8974" priority="640" operator="lessThan">
      <formula>0</formula>
    </cfRule>
  </conditionalFormatting>
  <conditionalFormatting sqref="B441:N441">
    <cfRule type="cellIs" dxfId="8973" priority="639" operator="lessThan">
      <formula>0</formula>
    </cfRule>
  </conditionalFormatting>
  <conditionalFormatting sqref="B441:N441">
    <cfRule type="cellIs" dxfId="8972" priority="638" operator="lessThan">
      <formula>0</formula>
    </cfRule>
  </conditionalFormatting>
  <conditionalFormatting sqref="B441:N441">
    <cfRule type="cellIs" dxfId="8971" priority="637" operator="lessThan">
      <formula>0</formula>
    </cfRule>
  </conditionalFormatting>
  <conditionalFormatting sqref="N444">
    <cfRule type="cellIs" dxfId="8970" priority="636" operator="lessThan">
      <formula>0</formula>
    </cfRule>
  </conditionalFormatting>
  <conditionalFormatting sqref="N445">
    <cfRule type="cellIs" dxfId="8969" priority="635" operator="lessThan">
      <formula>0</formula>
    </cfRule>
  </conditionalFormatting>
  <conditionalFormatting sqref="N445">
    <cfRule type="cellIs" dxfId="8968" priority="634" operator="lessThan">
      <formula>0</formula>
    </cfRule>
  </conditionalFormatting>
  <conditionalFormatting sqref="C452:M452">
    <cfRule type="cellIs" dxfId="8967" priority="633" operator="lessThan">
      <formula>0</formula>
    </cfRule>
  </conditionalFormatting>
  <conditionalFormatting sqref="C452:M452">
    <cfRule type="cellIs" dxfId="8966" priority="632" operator="lessThan">
      <formula>0</formula>
    </cfRule>
  </conditionalFormatting>
  <conditionalFormatting sqref="H452">
    <cfRule type="cellIs" dxfId="8965" priority="631" operator="lessThan">
      <formula>0</formula>
    </cfRule>
  </conditionalFormatting>
  <conditionalFormatting sqref="B452">
    <cfRule type="cellIs" dxfId="8964" priority="630" operator="lessThan">
      <formula>0</formula>
    </cfRule>
  </conditionalFormatting>
  <conditionalFormatting sqref="B452">
    <cfRule type="cellIs" dxfId="8963" priority="629" operator="lessThan">
      <formula>0</formula>
    </cfRule>
  </conditionalFormatting>
  <conditionalFormatting sqref="B448:N448">
    <cfRule type="cellIs" dxfId="8962" priority="628" operator="lessThan">
      <formula>0</formula>
    </cfRule>
  </conditionalFormatting>
  <conditionalFormatting sqref="B448:N448">
    <cfRule type="cellIs" dxfId="8961" priority="627" operator="lessThan">
      <formula>0</formula>
    </cfRule>
  </conditionalFormatting>
  <conditionalFormatting sqref="B448:N448">
    <cfRule type="cellIs" dxfId="8960" priority="626" operator="lessThan">
      <formula>0</formula>
    </cfRule>
  </conditionalFormatting>
  <conditionalFormatting sqref="B448:N448">
    <cfRule type="cellIs" dxfId="8959" priority="625" operator="lessThan">
      <formula>0</formula>
    </cfRule>
  </conditionalFormatting>
  <conditionalFormatting sqref="B448:N448">
    <cfRule type="cellIs" dxfId="8958" priority="624" operator="lessThan">
      <formula>0</formula>
    </cfRule>
  </conditionalFormatting>
  <conditionalFormatting sqref="B448:N448">
    <cfRule type="cellIs" dxfId="8957" priority="623" operator="lessThan">
      <formula>0</formula>
    </cfRule>
  </conditionalFormatting>
  <conditionalFormatting sqref="B448:N448">
    <cfRule type="cellIs" dxfId="8956" priority="622" operator="lessThan">
      <formula>0</formula>
    </cfRule>
  </conditionalFormatting>
  <conditionalFormatting sqref="B448:N448">
    <cfRule type="cellIs" dxfId="8955" priority="621" operator="lessThan">
      <formula>0</formula>
    </cfRule>
  </conditionalFormatting>
  <conditionalFormatting sqref="N451">
    <cfRule type="cellIs" dxfId="8954" priority="620" operator="lessThan">
      <formula>0</formula>
    </cfRule>
  </conditionalFormatting>
  <conditionalFormatting sqref="N452">
    <cfRule type="cellIs" dxfId="8953" priority="619" operator="lessThan">
      <formula>0</formula>
    </cfRule>
  </conditionalFormatting>
  <conditionalFormatting sqref="N452">
    <cfRule type="cellIs" dxfId="8952" priority="618" operator="lessThan">
      <formula>0</formula>
    </cfRule>
  </conditionalFormatting>
  <conditionalFormatting sqref="C458:M458">
    <cfRule type="cellIs" dxfId="8951" priority="617" operator="lessThan">
      <formula>0</formula>
    </cfRule>
  </conditionalFormatting>
  <conditionalFormatting sqref="C458:M458">
    <cfRule type="cellIs" dxfId="8950" priority="616" operator="lessThan">
      <formula>0</formula>
    </cfRule>
  </conditionalFormatting>
  <conditionalFormatting sqref="H458">
    <cfRule type="cellIs" dxfId="8949" priority="615" operator="lessThan">
      <formula>0</formula>
    </cfRule>
  </conditionalFormatting>
  <conditionalFormatting sqref="B458">
    <cfRule type="cellIs" dxfId="8948" priority="614" operator="lessThan">
      <formula>0</formula>
    </cfRule>
  </conditionalFormatting>
  <conditionalFormatting sqref="B458">
    <cfRule type="cellIs" dxfId="8947" priority="613" operator="lessThan">
      <formula>0</formula>
    </cfRule>
  </conditionalFormatting>
  <conditionalFormatting sqref="Q505">
    <cfRule type="cellIs" dxfId="8946" priority="335" operator="lessThan">
      <formula>0</formula>
    </cfRule>
  </conditionalFormatting>
  <conditionalFormatting sqref="P505">
    <cfRule type="cellIs" dxfId="8945" priority="334" operator="lessThan">
      <formula>0</formula>
    </cfRule>
  </conditionalFormatting>
  <conditionalFormatting sqref="Q513">
    <cfRule type="cellIs" dxfId="8944" priority="332" operator="lessThan">
      <formula>0</formula>
    </cfRule>
  </conditionalFormatting>
  <conditionalFormatting sqref="P513">
    <cfRule type="cellIs" dxfId="8943" priority="331" operator="lessThan">
      <formula>0</formula>
    </cfRule>
  </conditionalFormatting>
  <conditionalFormatting sqref="Q522">
    <cfRule type="cellIs" dxfId="8942" priority="329" operator="lessThan">
      <formula>0</formula>
    </cfRule>
  </conditionalFormatting>
  <conditionalFormatting sqref="P522">
    <cfRule type="cellIs" dxfId="8941" priority="328" operator="lessThan">
      <formula>0</formula>
    </cfRule>
  </conditionalFormatting>
  <conditionalFormatting sqref="Q530">
    <cfRule type="cellIs" dxfId="8940" priority="326" operator="lessThan">
      <formula>0</formula>
    </cfRule>
  </conditionalFormatting>
  <conditionalFormatting sqref="C461:C464">
    <cfRule type="expression" dxfId="8939" priority="600">
      <formula>C461/B461&gt;1</formula>
    </cfRule>
    <cfRule type="expression" dxfId="8938" priority="601">
      <formula>C461/B461&lt;1</formula>
    </cfRule>
  </conditionalFormatting>
  <conditionalFormatting sqref="Q538">
    <cfRule type="cellIs" dxfId="8937" priority="323" operator="lessThan">
      <formula>0</formula>
    </cfRule>
  </conditionalFormatting>
  <conditionalFormatting sqref="D461:N464">
    <cfRule type="expression" dxfId="8936" priority="597">
      <formula>D461/C461&gt;1</formula>
    </cfRule>
    <cfRule type="expression" dxfId="8935" priority="598">
      <formula>D461/C461&lt;1</formula>
    </cfRule>
  </conditionalFormatting>
  <conditionalFormatting sqref="Q553">
    <cfRule type="cellIs" dxfId="8934" priority="320" operator="lessThan">
      <formula>0</formula>
    </cfRule>
  </conditionalFormatting>
  <conditionalFormatting sqref="B461:B464 B552:N552 B560:N560 B575:N575 B589:N589">
    <cfRule type="expression" dxfId="8933" priority="594">
      <formula>B461/#REF!&gt;1</formula>
    </cfRule>
    <cfRule type="expression" dxfId="8932" priority="595">
      <formula>B461/#REF!&lt;1</formula>
    </cfRule>
  </conditionalFormatting>
  <conditionalFormatting sqref="Q561">
    <cfRule type="cellIs" dxfId="8931" priority="317" operator="lessThan">
      <formula>0</formula>
    </cfRule>
  </conditionalFormatting>
  <conditionalFormatting sqref="B512">
    <cfRule type="expression" dxfId="8930" priority="591">
      <formula>B512/#REF!&gt;1</formula>
    </cfRule>
    <cfRule type="expression" dxfId="8929" priority="592">
      <formula>B512/#REF!&lt;1</formula>
    </cfRule>
  </conditionalFormatting>
  <conditionalFormatting sqref="Q590">
    <cfRule type="cellIs" dxfId="8928" priority="314" operator="lessThan">
      <formula>0</formula>
    </cfRule>
  </conditionalFormatting>
  <conditionalFormatting sqref="C512">
    <cfRule type="expression" dxfId="8927" priority="588">
      <formula>C512/B512&gt;1</formula>
    </cfRule>
    <cfRule type="expression" dxfId="8926" priority="589">
      <formula>C512/B512&lt;1</formula>
    </cfRule>
  </conditionalFormatting>
  <conditionalFormatting sqref="D512">
    <cfRule type="cellIs" dxfId="8925" priority="587" operator="lessThan">
      <formula>0</formula>
    </cfRule>
  </conditionalFormatting>
  <conditionalFormatting sqref="D512">
    <cfRule type="expression" dxfId="8924" priority="585">
      <formula>D512/C512&gt;1</formula>
    </cfRule>
    <cfRule type="expression" dxfId="8923" priority="586">
      <formula>D512/C512&lt;1</formula>
    </cfRule>
  </conditionalFormatting>
  <conditionalFormatting sqref="E512">
    <cfRule type="cellIs" dxfId="8922" priority="584" operator="lessThan">
      <formula>0</formula>
    </cfRule>
  </conditionalFormatting>
  <conditionalFormatting sqref="E512">
    <cfRule type="expression" dxfId="8921" priority="582">
      <formula>E512/D512&gt;1</formula>
    </cfRule>
    <cfRule type="expression" dxfId="8920" priority="583">
      <formula>E512/D512&lt;1</formula>
    </cfRule>
  </conditionalFormatting>
  <conditionalFormatting sqref="F512">
    <cfRule type="cellIs" dxfId="8919" priority="581" operator="lessThan">
      <formula>0</formula>
    </cfRule>
  </conditionalFormatting>
  <conditionalFormatting sqref="F512">
    <cfRule type="expression" dxfId="8918" priority="579">
      <formula>F512/E512&gt;1</formula>
    </cfRule>
    <cfRule type="expression" dxfId="8917" priority="580">
      <formula>F512/E512&lt;1</formula>
    </cfRule>
  </conditionalFormatting>
  <conditionalFormatting sqref="G512">
    <cfRule type="cellIs" dxfId="8916" priority="578" operator="lessThan">
      <formula>0</formula>
    </cfRule>
  </conditionalFormatting>
  <conditionalFormatting sqref="G512">
    <cfRule type="expression" dxfId="8915" priority="576">
      <formula>G512/F512&gt;1</formula>
    </cfRule>
    <cfRule type="expression" dxfId="8914" priority="577">
      <formula>G512/F512&lt;1</formula>
    </cfRule>
  </conditionalFormatting>
  <conditionalFormatting sqref="H512">
    <cfRule type="cellIs" dxfId="8913" priority="575" operator="lessThan">
      <formula>0</formula>
    </cfRule>
  </conditionalFormatting>
  <conditionalFormatting sqref="H512">
    <cfRule type="expression" dxfId="8912" priority="573">
      <formula>H512/G512&gt;1</formula>
    </cfRule>
    <cfRule type="expression" dxfId="8911" priority="574">
      <formula>H512/G512&lt;1</formula>
    </cfRule>
  </conditionalFormatting>
  <conditionalFormatting sqref="I512:N512">
    <cfRule type="cellIs" dxfId="8910" priority="572" operator="lessThan">
      <formula>0</formula>
    </cfRule>
  </conditionalFormatting>
  <conditionalFormatting sqref="I512:N512">
    <cfRule type="expression" dxfId="8909" priority="570">
      <formula>I512/H512&gt;1</formula>
    </cfRule>
    <cfRule type="expression" dxfId="8908" priority="571">
      <formula>I512/H512&lt;1</formula>
    </cfRule>
  </conditionalFormatting>
  <conditionalFormatting sqref="B552">
    <cfRule type="cellIs" dxfId="8907" priority="569" operator="lessThan">
      <formula>0</formula>
    </cfRule>
  </conditionalFormatting>
  <conditionalFormatting sqref="B552">
    <cfRule type="expression" dxfId="8906" priority="567">
      <formula>B552/#REF!&gt;1</formula>
    </cfRule>
    <cfRule type="expression" dxfId="8905" priority="568">
      <formula>B552/#REF!&lt;1</formula>
    </cfRule>
  </conditionalFormatting>
  <conditionalFormatting sqref="C552">
    <cfRule type="cellIs" dxfId="8904" priority="566" operator="lessThan">
      <formula>0</formula>
    </cfRule>
  </conditionalFormatting>
  <conditionalFormatting sqref="C552">
    <cfRule type="expression" dxfId="8903" priority="564">
      <formula>C552/B552&gt;1</formula>
    </cfRule>
    <cfRule type="expression" dxfId="8902" priority="565">
      <formula>C552/B552&lt;1</formula>
    </cfRule>
  </conditionalFormatting>
  <conditionalFormatting sqref="D552">
    <cfRule type="cellIs" dxfId="8901" priority="563" operator="lessThan">
      <formula>0</formula>
    </cfRule>
  </conditionalFormatting>
  <conditionalFormatting sqref="D552">
    <cfRule type="expression" dxfId="8900" priority="561">
      <formula>D552/C552&gt;1</formula>
    </cfRule>
    <cfRule type="expression" dxfId="8899" priority="562">
      <formula>D552/C552&lt;1</formula>
    </cfRule>
  </conditionalFormatting>
  <conditionalFormatting sqref="E552">
    <cfRule type="cellIs" dxfId="8898" priority="560" operator="lessThan">
      <formula>0</formula>
    </cfRule>
  </conditionalFormatting>
  <conditionalFormatting sqref="E552">
    <cfRule type="expression" dxfId="8897" priority="558">
      <formula>E552/D552&gt;1</formula>
    </cfRule>
    <cfRule type="expression" dxfId="8896" priority="559">
      <formula>E552/D552&lt;1</formula>
    </cfRule>
  </conditionalFormatting>
  <conditionalFormatting sqref="F552">
    <cfRule type="cellIs" dxfId="8895" priority="557" operator="lessThan">
      <formula>0</formula>
    </cfRule>
  </conditionalFormatting>
  <conditionalFormatting sqref="F552">
    <cfRule type="expression" dxfId="8894" priority="555">
      <formula>F552/E552&gt;1</formula>
    </cfRule>
    <cfRule type="expression" dxfId="8893" priority="556">
      <formula>F552/E552&lt;1</formula>
    </cfRule>
  </conditionalFormatting>
  <conditionalFormatting sqref="G552">
    <cfRule type="cellIs" dxfId="8892" priority="554" operator="lessThan">
      <formula>0</formula>
    </cfRule>
  </conditionalFormatting>
  <conditionalFormatting sqref="G552">
    <cfRule type="expression" dxfId="8891" priority="552">
      <formula>G552/F552&gt;1</formula>
    </cfRule>
    <cfRule type="expression" dxfId="8890" priority="553">
      <formula>G552/F552&lt;1</formula>
    </cfRule>
  </conditionalFormatting>
  <conditionalFormatting sqref="H552">
    <cfRule type="cellIs" dxfId="8889" priority="551" operator="lessThan">
      <formula>0</formula>
    </cfRule>
  </conditionalFormatting>
  <conditionalFormatting sqref="H552">
    <cfRule type="expression" dxfId="8888" priority="549">
      <formula>H552/G552&gt;1</formula>
    </cfRule>
    <cfRule type="expression" dxfId="8887" priority="550">
      <formula>H552/G552&lt;1</formula>
    </cfRule>
  </conditionalFormatting>
  <conditionalFormatting sqref="B560">
    <cfRule type="cellIs" dxfId="8886" priority="548" operator="lessThan">
      <formula>0</formula>
    </cfRule>
  </conditionalFormatting>
  <conditionalFormatting sqref="B560">
    <cfRule type="expression" dxfId="8885" priority="546">
      <formula>B560/#REF!&gt;1</formula>
    </cfRule>
    <cfRule type="expression" dxfId="8884" priority="547">
      <formula>B560/#REF!&lt;1</formula>
    </cfRule>
  </conditionalFormatting>
  <conditionalFormatting sqref="C560">
    <cfRule type="cellIs" dxfId="8883" priority="545" operator="lessThan">
      <formula>0</formula>
    </cfRule>
  </conditionalFormatting>
  <conditionalFormatting sqref="C560">
    <cfRule type="expression" dxfId="8882" priority="543">
      <formula>C560/B560&gt;1</formula>
    </cfRule>
    <cfRule type="expression" dxfId="8881" priority="544">
      <formula>C560/B560&lt;1</formula>
    </cfRule>
  </conditionalFormatting>
  <conditionalFormatting sqref="D560">
    <cfRule type="cellIs" dxfId="8880" priority="542" operator="lessThan">
      <formula>0</formula>
    </cfRule>
  </conditionalFormatting>
  <conditionalFormatting sqref="D560">
    <cfRule type="expression" dxfId="8879" priority="540">
      <formula>D560/C560&gt;1</formula>
    </cfRule>
    <cfRule type="expression" dxfId="8878" priority="541">
      <formula>D560/C560&lt;1</formula>
    </cfRule>
  </conditionalFormatting>
  <conditionalFormatting sqref="E560">
    <cfRule type="cellIs" dxfId="8877" priority="539" operator="lessThan">
      <formula>0</formula>
    </cfRule>
  </conditionalFormatting>
  <conditionalFormatting sqref="E560">
    <cfRule type="expression" dxfId="8876" priority="537">
      <formula>E560/D560&gt;1</formula>
    </cfRule>
    <cfRule type="expression" dxfId="8875" priority="538">
      <formula>E560/D560&lt;1</formula>
    </cfRule>
  </conditionalFormatting>
  <conditionalFormatting sqref="F560">
    <cfRule type="cellIs" dxfId="8874" priority="536" operator="lessThan">
      <formula>0</formula>
    </cfRule>
  </conditionalFormatting>
  <conditionalFormatting sqref="F560">
    <cfRule type="expression" dxfId="8873" priority="534">
      <formula>F560/E560&gt;1</formula>
    </cfRule>
    <cfRule type="expression" dxfId="8872" priority="535">
      <formula>F560/E560&lt;1</formula>
    </cfRule>
  </conditionalFormatting>
  <conditionalFormatting sqref="G560">
    <cfRule type="cellIs" dxfId="8871" priority="533" operator="lessThan">
      <formula>0</formula>
    </cfRule>
  </conditionalFormatting>
  <conditionalFormatting sqref="G560">
    <cfRule type="expression" dxfId="8870" priority="531">
      <formula>G560/F560&gt;1</formula>
    </cfRule>
    <cfRule type="expression" dxfId="8869" priority="532">
      <formula>G560/F560&lt;1</formula>
    </cfRule>
  </conditionalFormatting>
  <conditionalFormatting sqref="H560">
    <cfRule type="cellIs" dxfId="8868" priority="530" operator="lessThan">
      <formula>0</formula>
    </cfRule>
  </conditionalFormatting>
  <conditionalFormatting sqref="H560">
    <cfRule type="expression" dxfId="8867" priority="528">
      <formula>H560/G560&gt;1</formula>
    </cfRule>
    <cfRule type="expression" dxfId="8866" priority="529">
      <formula>H560/G560&lt;1</formula>
    </cfRule>
  </conditionalFormatting>
  <conditionalFormatting sqref="O616:O619">
    <cfRule type="cellIs" dxfId="8865" priority="280" operator="lessThan">
      <formula>0</formula>
    </cfRule>
  </conditionalFormatting>
  <conditionalFormatting sqref="B589">
    <cfRule type="expression" dxfId="8864" priority="525">
      <formula>B589/#REF!&gt;1</formula>
    </cfRule>
    <cfRule type="expression" dxfId="8863" priority="526">
      <formula>B589/#REF!&lt;1</formula>
    </cfRule>
  </conditionalFormatting>
  <conditionalFormatting sqref="C589">
    <cfRule type="cellIs" dxfId="8862" priority="524" operator="lessThan">
      <formula>0</formula>
    </cfRule>
  </conditionalFormatting>
  <conditionalFormatting sqref="C589">
    <cfRule type="expression" dxfId="8861" priority="522">
      <formula>C589/B589&gt;1</formula>
    </cfRule>
    <cfRule type="expression" dxfId="8860" priority="523">
      <formula>C589/B589&lt;1</formula>
    </cfRule>
  </conditionalFormatting>
  <conditionalFormatting sqref="O605:O607">
    <cfRule type="cellIs" dxfId="8859" priority="274" operator="lessThan">
      <formula>0</formula>
    </cfRule>
  </conditionalFormatting>
  <conditionalFormatting sqref="D589">
    <cfRule type="expression" dxfId="8858" priority="519">
      <formula>D589/C589&gt;1</formula>
    </cfRule>
    <cfRule type="expression" dxfId="8857" priority="520">
      <formula>D589/C589&lt;1</formula>
    </cfRule>
  </conditionalFormatting>
  <conditionalFormatting sqref="E589">
    <cfRule type="cellIs" dxfId="8856" priority="518" operator="lessThan">
      <formula>0</formula>
    </cfRule>
  </conditionalFormatting>
  <conditionalFormatting sqref="E589">
    <cfRule type="expression" dxfId="8855" priority="516">
      <formula>E589/D589&gt;1</formula>
    </cfRule>
    <cfRule type="expression" dxfId="8854" priority="517">
      <formula>E589/D589&lt;1</formula>
    </cfRule>
  </conditionalFormatting>
  <conditionalFormatting sqref="F589">
    <cfRule type="cellIs" dxfId="8853" priority="515" operator="lessThan">
      <formula>0</formula>
    </cfRule>
  </conditionalFormatting>
  <conditionalFormatting sqref="F589">
    <cfRule type="expression" dxfId="8852" priority="513">
      <formula>F589/E589&gt;1</formula>
    </cfRule>
    <cfRule type="expression" dxfId="8851" priority="514">
      <formula>F589/E589&lt;1</formula>
    </cfRule>
  </conditionalFormatting>
  <conditionalFormatting sqref="O377">
    <cfRule type="cellIs" dxfId="8850" priority="265" operator="lessThan">
      <formula>0</formula>
    </cfRule>
  </conditionalFormatting>
  <conditionalFormatting sqref="G589">
    <cfRule type="expression" dxfId="8849" priority="510">
      <formula>G589/F589&gt;1</formula>
    </cfRule>
    <cfRule type="expression" dxfId="8848" priority="511">
      <formula>G589/F589&lt;1</formula>
    </cfRule>
  </conditionalFormatting>
  <conditionalFormatting sqref="O366">
    <cfRule type="cellIs" dxfId="8847" priority="264" operator="lessThan">
      <formula>0</formula>
    </cfRule>
  </conditionalFormatting>
  <conditionalFormatting sqref="H589">
    <cfRule type="expression" dxfId="8846" priority="507">
      <formula>H589/G589&gt;1</formula>
    </cfRule>
    <cfRule type="expression" dxfId="8845" priority="508">
      <formula>H589/G589&lt;1</formula>
    </cfRule>
  </conditionalFormatting>
  <conditionalFormatting sqref="N596">
    <cfRule type="cellIs" dxfId="8844" priority="506" operator="lessThan">
      <formula>0</formula>
    </cfRule>
  </conditionalFormatting>
  <conditionalFormatting sqref="O387">
    <cfRule type="cellIs" dxfId="8843" priority="259" operator="lessThan">
      <formula>0</formula>
    </cfRule>
  </conditionalFormatting>
  <conditionalFormatting sqref="O387">
    <cfRule type="cellIs" dxfId="8842" priority="260" operator="lessThan">
      <formula>0</formula>
    </cfRule>
  </conditionalFormatting>
  <conditionalFormatting sqref="O387">
    <cfRule type="cellIs" dxfId="8841" priority="257" operator="lessThan">
      <formula>0</formula>
    </cfRule>
  </conditionalFormatting>
  <conditionalFormatting sqref="O387">
    <cfRule type="cellIs" dxfId="8840" priority="258" operator="lessThan">
      <formula>0</formula>
    </cfRule>
  </conditionalFormatting>
  <conditionalFormatting sqref="N600">
    <cfRule type="cellIs" dxfId="8839" priority="505" operator="lessThan">
      <formula>0</formula>
    </cfRule>
  </conditionalFormatting>
  <conditionalFormatting sqref="N600">
    <cfRule type="cellIs" dxfId="8838" priority="504" operator="lessThan">
      <formula>0</formula>
    </cfRule>
  </conditionalFormatting>
  <conditionalFormatting sqref="P363">
    <cfRule type="cellIs" dxfId="8837" priority="503" operator="lessThan">
      <formula>0</formula>
    </cfRule>
  </conditionalFormatting>
  <conditionalFormatting sqref="P364:P365">
    <cfRule type="cellIs" dxfId="8836" priority="502" operator="lessThan">
      <formula>0</formula>
    </cfRule>
  </conditionalFormatting>
  <conditionalFormatting sqref="P461:P464">
    <cfRule type="cellIs" dxfId="8835" priority="501" operator="lessThan">
      <formula>0</formula>
    </cfRule>
  </conditionalFormatting>
  <conditionalFormatting sqref="P361">
    <cfRule type="cellIs" dxfId="8834" priority="500" operator="lessThan">
      <formula>0</formula>
    </cfRule>
  </conditionalFormatting>
  <conditionalFormatting sqref="P366:P367">
    <cfRule type="cellIs" dxfId="8833" priority="499" operator="lessThan">
      <formula>0</formula>
    </cfRule>
  </conditionalFormatting>
  <conditionalFormatting sqref="P369:P373">
    <cfRule type="cellIs" dxfId="8832" priority="498" operator="lessThan">
      <formula>0</formula>
    </cfRule>
  </conditionalFormatting>
  <conditionalFormatting sqref="P378:P379">
    <cfRule type="cellIs" dxfId="8831" priority="497" operator="lessThan">
      <formula>0</formula>
    </cfRule>
  </conditionalFormatting>
  <conditionalFormatting sqref="P384:P385">
    <cfRule type="cellIs" dxfId="8830" priority="496" operator="lessThan">
      <formula>0</formula>
    </cfRule>
  </conditionalFormatting>
  <conditionalFormatting sqref="P390:P391">
    <cfRule type="cellIs" dxfId="8829" priority="495" operator="lessThan">
      <formula>0</formula>
    </cfRule>
  </conditionalFormatting>
  <conditionalFormatting sqref="P396:P397">
    <cfRule type="cellIs" dxfId="8828" priority="494" operator="lessThan">
      <formula>0</formula>
    </cfRule>
  </conditionalFormatting>
  <conditionalFormatting sqref="P402">
    <cfRule type="cellIs" dxfId="8827" priority="493" operator="lessThan">
      <formula>0</formula>
    </cfRule>
  </conditionalFormatting>
  <conditionalFormatting sqref="P408:P409">
    <cfRule type="cellIs" dxfId="8826" priority="492" operator="lessThan">
      <formula>0</formula>
    </cfRule>
  </conditionalFormatting>
  <conditionalFormatting sqref="P414:P415">
    <cfRule type="cellIs" dxfId="8825" priority="491" operator="lessThan">
      <formula>0</formula>
    </cfRule>
  </conditionalFormatting>
  <conditionalFormatting sqref="P420:P421">
    <cfRule type="cellIs" dxfId="8824" priority="490" operator="lessThan">
      <formula>0</formula>
    </cfRule>
  </conditionalFormatting>
  <conditionalFormatting sqref="P426:P427">
    <cfRule type="cellIs" dxfId="8823" priority="489" operator="lessThan">
      <formula>0</formula>
    </cfRule>
  </conditionalFormatting>
  <conditionalFormatting sqref="P432:P433">
    <cfRule type="cellIs" dxfId="8822" priority="488" operator="lessThan">
      <formula>0</formula>
    </cfRule>
  </conditionalFormatting>
  <conditionalFormatting sqref="P438:P439">
    <cfRule type="cellIs" dxfId="8821" priority="487" operator="lessThan">
      <formula>0</formula>
    </cfRule>
  </conditionalFormatting>
  <conditionalFormatting sqref="P444:P445">
    <cfRule type="cellIs" dxfId="8820" priority="486" operator="lessThan">
      <formula>0</formula>
    </cfRule>
  </conditionalFormatting>
  <conditionalFormatting sqref="P451:P452">
    <cfRule type="cellIs" dxfId="8819" priority="485" operator="lessThan">
      <formula>0</formula>
    </cfRule>
  </conditionalFormatting>
  <conditionalFormatting sqref="P457:P458">
    <cfRule type="cellIs" dxfId="8818" priority="484" operator="lessThan">
      <formula>0</formula>
    </cfRule>
  </conditionalFormatting>
  <conditionalFormatting sqref="P465">
    <cfRule type="cellIs" dxfId="8817" priority="483" operator="lessThan">
      <formula>0</formula>
    </cfRule>
  </conditionalFormatting>
  <conditionalFormatting sqref="P472">
    <cfRule type="cellIs" dxfId="8816" priority="482" operator="lessThan">
      <formula>0</formula>
    </cfRule>
  </conditionalFormatting>
  <conditionalFormatting sqref="P503:P504">
    <cfRule type="cellIs" dxfId="8815" priority="481" operator="lessThan">
      <formula>0</formula>
    </cfRule>
  </conditionalFormatting>
  <conditionalFormatting sqref="P511:P512">
    <cfRule type="cellIs" dxfId="8814" priority="480" operator="lessThan">
      <formula>0</formula>
    </cfRule>
  </conditionalFormatting>
  <conditionalFormatting sqref="P520:P521">
    <cfRule type="cellIs" dxfId="8813" priority="479" operator="lessThan">
      <formula>0</formula>
    </cfRule>
  </conditionalFormatting>
  <conditionalFormatting sqref="P528:P529">
    <cfRule type="cellIs" dxfId="8812" priority="478" operator="lessThan">
      <formula>0</formula>
    </cfRule>
  </conditionalFormatting>
  <conditionalFormatting sqref="P544:P545">
    <cfRule type="cellIs" dxfId="8811" priority="477" operator="lessThan">
      <formula>0</formula>
    </cfRule>
  </conditionalFormatting>
  <conditionalFormatting sqref="P536:P537">
    <cfRule type="cellIs" dxfId="8810" priority="476" operator="lessThan">
      <formula>0</formula>
    </cfRule>
  </conditionalFormatting>
  <conditionalFormatting sqref="P551:P552">
    <cfRule type="cellIs" dxfId="8809" priority="475" operator="lessThan">
      <formula>0</formula>
    </cfRule>
  </conditionalFormatting>
  <conditionalFormatting sqref="P559:P560">
    <cfRule type="cellIs" dxfId="8808" priority="474" operator="lessThan">
      <formula>0</formula>
    </cfRule>
  </conditionalFormatting>
  <conditionalFormatting sqref="P567:P568">
    <cfRule type="cellIs" dxfId="8807" priority="473" operator="lessThan">
      <formula>0</formula>
    </cfRule>
  </conditionalFormatting>
  <conditionalFormatting sqref="P574:P575">
    <cfRule type="cellIs" dxfId="8806" priority="472" operator="lessThan">
      <formula>0</formula>
    </cfRule>
  </conditionalFormatting>
  <conditionalFormatting sqref="P581:P582">
    <cfRule type="cellIs" dxfId="8805" priority="471" operator="lessThan">
      <formula>0</formula>
    </cfRule>
  </conditionalFormatting>
  <conditionalFormatting sqref="P588:P589">
    <cfRule type="cellIs" dxfId="8804" priority="470" operator="lessThan">
      <formula>0</formula>
    </cfRule>
  </conditionalFormatting>
  <conditionalFormatting sqref="P596:P597">
    <cfRule type="cellIs" dxfId="8803" priority="469" operator="lessThan">
      <formula>0</formula>
    </cfRule>
  </conditionalFormatting>
  <conditionalFormatting sqref="P603">
    <cfRule type="cellIs" dxfId="8802" priority="468" operator="lessThan">
      <formula>0</formula>
    </cfRule>
  </conditionalFormatting>
  <conditionalFormatting sqref="P608">
    <cfRule type="cellIs" dxfId="8801" priority="467" operator="lessThan">
      <formula>0</formula>
    </cfRule>
  </conditionalFormatting>
  <conditionalFormatting sqref="O405">
    <cfRule type="cellIs" dxfId="8800" priority="217" operator="lessThan">
      <formula>0</formula>
    </cfRule>
  </conditionalFormatting>
  <conditionalFormatting sqref="P632:P634">
    <cfRule type="cellIs" dxfId="8799" priority="466" operator="lessThan">
      <formula>0</formula>
    </cfRule>
  </conditionalFormatting>
  <conditionalFormatting sqref="I710:N710 P708:Q711">
    <cfRule type="cellIs" dxfId="8798" priority="460" operator="lessThan">
      <formula>0</formula>
    </cfRule>
  </conditionalFormatting>
  <conditionalFormatting sqref="P636:P637 P641:P645">
    <cfRule type="cellIs" dxfId="8797" priority="465" operator="lessThan">
      <formula>0</formula>
    </cfRule>
  </conditionalFormatting>
  <conditionalFormatting sqref="P648">
    <cfRule type="cellIs" dxfId="8796" priority="464" operator="lessThan">
      <formula>0</formula>
    </cfRule>
  </conditionalFormatting>
  <conditionalFormatting sqref="P649">
    <cfRule type="cellIs" dxfId="8795" priority="463" operator="lessThan">
      <formula>0</formula>
    </cfRule>
  </conditionalFormatting>
  <conditionalFormatting sqref="P651">
    <cfRule type="cellIs" dxfId="8794" priority="462" operator="lessThan">
      <formula>0</formula>
    </cfRule>
  </conditionalFormatting>
  <conditionalFormatting sqref="P652">
    <cfRule type="cellIs" dxfId="8793" priority="461" operator="lessThan">
      <formula>0</formula>
    </cfRule>
  </conditionalFormatting>
  <conditionalFormatting sqref="D654:N654 D651:N651 D648:N649 D632:N634">
    <cfRule type="expression" dxfId="8792" priority="433">
      <formula>D632/C632&gt;1</formula>
    </cfRule>
    <cfRule type="expression" dxfId="8791" priority="434">
      <formula>D632/C632&lt;1</formula>
    </cfRule>
  </conditionalFormatting>
  <conditionalFormatting sqref="C507:C510">
    <cfRule type="cellIs" dxfId="8790" priority="459" operator="lessThan">
      <formula>0</formula>
    </cfRule>
  </conditionalFormatting>
  <conditionalFormatting sqref="C507:C510">
    <cfRule type="expression" dxfId="8789" priority="457">
      <formula>C507/B507&gt;1</formula>
    </cfRule>
    <cfRule type="expression" dxfId="8788" priority="458">
      <formula>C507/B507&lt;1</formula>
    </cfRule>
  </conditionalFormatting>
  <conditionalFormatting sqref="D507:N510">
    <cfRule type="cellIs" dxfId="8787" priority="456" operator="lessThan">
      <formula>0</formula>
    </cfRule>
  </conditionalFormatting>
  <conditionalFormatting sqref="D507:N510">
    <cfRule type="expression" dxfId="8786" priority="454">
      <formula>D507/C507&gt;1</formula>
    </cfRule>
    <cfRule type="expression" dxfId="8785" priority="455">
      <formula>D507/C507&lt;1</formula>
    </cfRule>
  </conditionalFormatting>
  <conditionalFormatting sqref="B507:B510">
    <cfRule type="cellIs" dxfId="8784" priority="453" operator="lessThan">
      <formula>0</formula>
    </cfRule>
  </conditionalFormatting>
  <conditionalFormatting sqref="B507:B510">
    <cfRule type="expression" dxfId="8783" priority="451">
      <formula>B507/#REF!&gt;1</formula>
    </cfRule>
    <cfRule type="expression" dxfId="8782" priority="452">
      <formula>B507/#REF!&lt;1</formula>
    </cfRule>
  </conditionalFormatting>
  <conditionalFormatting sqref="J588:N588 J574:N574 J559:N559 J551:N551">
    <cfRule type="cellIs" dxfId="8781" priority="450" operator="lessThan">
      <formula>0</formula>
    </cfRule>
  </conditionalFormatting>
  <conditionalFormatting sqref="C588:I588 C584:C587 C574:I574 C570:C573 C559:I559 C555:C558 C551:I551 C547:C550">
    <cfRule type="cellIs" dxfId="8780" priority="449" operator="lessThan">
      <formula>0</formula>
    </cfRule>
  </conditionalFormatting>
  <conditionalFormatting sqref="C588:M588 C574:M574 C559:M559 C551:M551">
    <cfRule type="cellIs" dxfId="8779" priority="448" operator="lessThan">
      <formula>0</formula>
    </cfRule>
  </conditionalFormatting>
  <conditionalFormatting sqref="C584:C587 C570:C573 C555:C558 C547:C550">
    <cfRule type="expression" dxfId="8778" priority="446">
      <formula>C547/B547&gt;1</formula>
    </cfRule>
    <cfRule type="expression" dxfId="8777" priority="447">
      <formula>C547/B547&lt;1</formula>
    </cfRule>
  </conditionalFormatting>
  <conditionalFormatting sqref="D584:N587 D570:N573 D555:N558 D547:N550">
    <cfRule type="cellIs" dxfId="8776" priority="445" operator="lessThan">
      <formula>0</formula>
    </cfRule>
  </conditionalFormatting>
  <conditionalFormatting sqref="D584:N587 D570:N573 D555:N558 D547:N550">
    <cfRule type="expression" dxfId="8775" priority="443">
      <formula>D547/C547&gt;1</formula>
    </cfRule>
    <cfRule type="expression" dxfId="8774" priority="444">
      <formula>D547/C547&lt;1</formula>
    </cfRule>
  </conditionalFormatting>
  <conditionalFormatting sqref="C588:N588 C574:N574 C559:N559 C551:N551">
    <cfRule type="cellIs" dxfId="8773" priority="442" operator="lessThan">
      <formula>0</formula>
    </cfRule>
  </conditionalFormatting>
  <conditionalFormatting sqref="C588:N588 C574:N574 C559:N559 C551:N551">
    <cfRule type="expression" dxfId="8772" priority="440">
      <formula>C551/B551&gt;1</formula>
    </cfRule>
    <cfRule type="expression" dxfId="8771" priority="441">
      <formula>C551/B551&lt;1</formula>
    </cfRule>
  </conditionalFormatting>
  <conditionalFormatting sqref="B654 B651 B648:B649 B632:B634 B641:B645">
    <cfRule type="cellIs" dxfId="8770" priority="439" operator="lessThan">
      <formula>0</formula>
    </cfRule>
  </conditionalFormatting>
  <conditionalFormatting sqref="C654 C651 C648:C649 C632:C634">
    <cfRule type="cellIs" dxfId="8769" priority="438" operator="lessThan">
      <formula>0</formula>
    </cfRule>
  </conditionalFormatting>
  <conditionalFormatting sqref="C654 C651 C648:C649 C632:C634">
    <cfRule type="expression" dxfId="8768" priority="436">
      <formula>C632/B632&gt;1</formula>
    </cfRule>
    <cfRule type="expression" dxfId="8767" priority="437">
      <formula>C632/B632&lt;1</formula>
    </cfRule>
  </conditionalFormatting>
  <conditionalFormatting sqref="D654:N654 D651:N651 D648:N649 D632:N634">
    <cfRule type="cellIs" dxfId="8766" priority="435" operator="lessThan">
      <formula>0</formula>
    </cfRule>
  </conditionalFormatting>
  <conditionalFormatting sqref="B504:N504 B537 B568 B597">
    <cfRule type="expression" dxfId="8765" priority="1195">
      <formula>B504/#REF!&gt;1</formula>
    </cfRule>
    <cfRule type="expression" dxfId="8764" priority="1196">
      <formula>B504/#REF!&lt;1</formula>
    </cfRule>
  </conditionalFormatting>
  <conditionalFormatting sqref="C465">
    <cfRule type="cellIs" dxfId="8763" priority="432" operator="lessThan">
      <formula>0</formula>
    </cfRule>
  </conditionalFormatting>
  <conditionalFormatting sqref="C465">
    <cfRule type="expression" dxfId="8762" priority="430">
      <formula>C465/B465&gt;1</formula>
    </cfRule>
    <cfRule type="expression" dxfId="8761" priority="431">
      <formula>C465/B465&lt;1</formula>
    </cfRule>
  </conditionalFormatting>
  <conditionalFormatting sqref="D465:N465">
    <cfRule type="cellIs" dxfId="8760" priority="429" operator="lessThan">
      <formula>0</formula>
    </cfRule>
  </conditionalFormatting>
  <conditionalFormatting sqref="D465:N465">
    <cfRule type="expression" dxfId="8759" priority="427">
      <formula>D465/C465&gt;1</formula>
    </cfRule>
    <cfRule type="expression" dxfId="8758" priority="428">
      <formula>D465/C465&lt;1</formula>
    </cfRule>
  </conditionalFormatting>
  <conditionalFormatting sqref="B465">
    <cfRule type="cellIs" dxfId="8757" priority="426" operator="lessThan">
      <formula>0</formula>
    </cfRule>
  </conditionalFormatting>
  <conditionalFormatting sqref="B465">
    <cfRule type="expression" dxfId="8756" priority="424">
      <formula>B465/#REF!&gt;1</formula>
    </cfRule>
    <cfRule type="expression" dxfId="8755" priority="425">
      <formula>B465/#REF!&lt;1</formula>
    </cfRule>
  </conditionalFormatting>
  <conditionalFormatting sqref="C511">
    <cfRule type="cellIs" dxfId="8754" priority="423" operator="lessThan">
      <formula>0</formula>
    </cfRule>
  </conditionalFormatting>
  <conditionalFormatting sqref="D511:N511">
    <cfRule type="cellIs" dxfId="8753" priority="420" operator="lessThan">
      <formula>0</formula>
    </cfRule>
  </conditionalFormatting>
  <conditionalFormatting sqref="C511">
    <cfRule type="expression" dxfId="8752" priority="421">
      <formula>C511/B511&gt;1</formula>
    </cfRule>
    <cfRule type="expression" dxfId="8751" priority="422">
      <formula>C511/B511&lt;1</formula>
    </cfRule>
  </conditionalFormatting>
  <conditionalFormatting sqref="D511:N511">
    <cfRule type="expression" dxfId="8750" priority="418">
      <formula>D511/C511&gt;1</formula>
    </cfRule>
    <cfRule type="expression" dxfId="8749" priority="419">
      <formula>D511/C511&lt;1</formula>
    </cfRule>
  </conditionalFormatting>
  <conditionalFormatting sqref="B511">
    <cfRule type="cellIs" dxfId="8748" priority="417" operator="lessThan">
      <formula>0</formula>
    </cfRule>
  </conditionalFormatting>
  <conditionalFormatting sqref="B511">
    <cfRule type="expression" dxfId="8747" priority="415">
      <formula>B511/#REF!&gt;1</formula>
    </cfRule>
    <cfRule type="expression" dxfId="8746" priority="416">
      <formula>B511/#REF!&lt;1</formula>
    </cfRule>
  </conditionalFormatting>
  <conditionalFormatting sqref="B529 B521">
    <cfRule type="cellIs" dxfId="8745" priority="414" operator="lessThan">
      <formula>0</formula>
    </cfRule>
  </conditionalFormatting>
  <conditionalFormatting sqref="B529 B521">
    <cfRule type="expression" dxfId="8744" priority="412">
      <formula>B521/#REF!&gt;1</formula>
    </cfRule>
    <cfRule type="expression" dxfId="8743" priority="413">
      <formula>B521/#REF!&lt;1</formula>
    </cfRule>
  </conditionalFormatting>
  <conditionalFormatting sqref="C521">
    <cfRule type="cellIs" dxfId="8742" priority="411" operator="lessThan">
      <formula>0</formula>
    </cfRule>
  </conditionalFormatting>
  <conditionalFormatting sqref="C521 B636:O637">
    <cfRule type="expression" dxfId="8741" priority="409">
      <formula>B521/A521&gt;1</formula>
    </cfRule>
    <cfRule type="expression" dxfId="8740" priority="410">
      <formula>B521/A521&lt;1</formula>
    </cfRule>
  </conditionalFormatting>
  <conditionalFormatting sqref="C603:N603">
    <cfRule type="expression" dxfId="8739" priority="370">
      <formula>C603/B603&gt;1</formula>
    </cfRule>
    <cfRule type="expression" dxfId="8738" priority="371">
      <formula>C603/B603&lt;1</formula>
    </cfRule>
  </conditionalFormatting>
  <conditionalFormatting sqref="I552:N552">
    <cfRule type="expression" dxfId="8737" priority="394">
      <formula>I552/H552&gt;1</formula>
    </cfRule>
    <cfRule type="expression" dxfId="8736" priority="395">
      <formula>I552/H552&lt;1</formula>
    </cfRule>
  </conditionalFormatting>
  <conditionalFormatting sqref="I560:N560">
    <cfRule type="expression" dxfId="8735" priority="391">
      <formula>I560/H560&gt;1</formula>
    </cfRule>
    <cfRule type="expression" dxfId="8734" priority="392">
      <formula>I560/H560&lt;1</formula>
    </cfRule>
  </conditionalFormatting>
  <conditionalFormatting sqref="B575:N575">
    <cfRule type="cellIs" dxfId="8733" priority="390" operator="lessThan">
      <formula>0</formula>
    </cfRule>
  </conditionalFormatting>
  <conditionalFormatting sqref="B575:N575">
    <cfRule type="expression" dxfId="8732" priority="388">
      <formula>B575/A575&gt;1</formula>
    </cfRule>
    <cfRule type="expression" dxfId="8731" priority="389">
      <formula>B575/A575&lt;1</formula>
    </cfRule>
  </conditionalFormatting>
  <conditionalFormatting sqref="B589:N589">
    <cfRule type="cellIs" dxfId="8730" priority="387" operator="lessThan">
      <formula>0</formula>
    </cfRule>
  </conditionalFormatting>
  <conditionalFormatting sqref="B589:N589">
    <cfRule type="expression" dxfId="8729" priority="385">
      <formula>B589/A589&gt;1</formula>
    </cfRule>
    <cfRule type="expression" dxfId="8728" priority="386">
      <formula>B589/A589&lt;1</formula>
    </cfRule>
  </conditionalFormatting>
  <conditionalFormatting sqref="N608">
    <cfRule type="cellIs" dxfId="8727" priority="363" operator="lessThan">
      <formula>0</formula>
    </cfRule>
  </conditionalFormatting>
  <conditionalFormatting sqref="D521:N521">
    <cfRule type="cellIs" dxfId="8726" priority="408" operator="lessThan">
      <formula>0</formula>
    </cfRule>
  </conditionalFormatting>
  <conditionalFormatting sqref="D521:N521">
    <cfRule type="expression" dxfId="8725" priority="406">
      <formula>D521/C521&gt;1</formula>
    </cfRule>
    <cfRule type="expression" dxfId="8724" priority="407">
      <formula>D521/C521&lt;1</formula>
    </cfRule>
  </conditionalFormatting>
  <conditionalFormatting sqref="C529:N529">
    <cfRule type="cellIs" dxfId="8723" priority="405" operator="lessThan">
      <formula>0</formula>
    </cfRule>
  </conditionalFormatting>
  <conditionalFormatting sqref="C529:N529">
    <cfRule type="expression" dxfId="8722" priority="403">
      <formula>C529/B529&gt;1</formula>
    </cfRule>
    <cfRule type="expression" dxfId="8721" priority="404">
      <formula>C529/B529&lt;1</formula>
    </cfRule>
  </conditionalFormatting>
  <conditionalFormatting sqref="C582:N582">
    <cfRule type="expression" dxfId="8720" priority="379">
      <formula>C582/B582&gt;1</formula>
    </cfRule>
    <cfRule type="expression" dxfId="8719" priority="380">
      <formula>C582/B582&lt;1</formula>
    </cfRule>
  </conditionalFormatting>
  <conditionalFormatting sqref="C537:N537">
    <cfRule type="expression" dxfId="8718" priority="400">
      <formula>C537/B537&gt;1</formula>
    </cfRule>
    <cfRule type="expression" dxfId="8717" priority="401">
      <formula>C537/B537&lt;1</formula>
    </cfRule>
  </conditionalFormatting>
  <conditionalFormatting sqref="C568:N568">
    <cfRule type="expression" dxfId="8716" priority="397">
      <formula>C568/B568&gt;1</formula>
    </cfRule>
    <cfRule type="expression" dxfId="8715" priority="398">
      <formula>C568/B568&lt;1</formula>
    </cfRule>
  </conditionalFormatting>
  <conditionalFormatting sqref="C608:M608">
    <cfRule type="expression" dxfId="8714" priority="365">
      <formula>C608/B608&gt;1</formula>
    </cfRule>
    <cfRule type="expression" dxfId="8713" priority="366">
      <formula>C608/B608&lt;1</formula>
    </cfRule>
  </conditionalFormatting>
  <conditionalFormatting sqref="N608">
    <cfRule type="expression" dxfId="8712" priority="360">
      <formula>N608/M608&gt;1</formula>
    </cfRule>
    <cfRule type="expression" dxfId="8711" priority="361">
      <formula>N608/M608&lt;1</formula>
    </cfRule>
  </conditionalFormatting>
  <conditionalFormatting sqref="C608:M608">
    <cfRule type="cellIs" dxfId="8710" priority="369" operator="lessThan">
      <formula>0</formula>
    </cfRule>
  </conditionalFormatting>
  <conditionalFormatting sqref="C608:M608">
    <cfRule type="cellIs" dxfId="8709" priority="368" operator="lessThan">
      <formula>0</formula>
    </cfRule>
  </conditionalFormatting>
  <conditionalFormatting sqref="B582">
    <cfRule type="cellIs" dxfId="8708" priority="382" operator="lessThan">
      <formula>0</formula>
    </cfRule>
  </conditionalFormatting>
  <conditionalFormatting sqref="B582">
    <cfRule type="expression" dxfId="8707" priority="383">
      <formula>B582/#REF!&gt;1</formula>
    </cfRule>
    <cfRule type="expression" dxfId="8706" priority="384">
      <formula>B582/#REF!&lt;1</formula>
    </cfRule>
  </conditionalFormatting>
  <conditionalFormatting sqref="C582:N582">
    <cfRule type="cellIs" dxfId="8705" priority="381" operator="lessThan">
      <formula>0</formula>
    </cfRule>
  </conditionalFormatting>
  <conditionalFormatting sqref="C597:N597">
    <cfRule type="expression" dxfId="8704" priority="375">
      <formula>C597/B597&gt;1</formula>
    </cfRule>
    <cfRule type="expression" dxfId="8703" priority="376">
      <formula>C597/B597&lt;1</formula>
    </cfRule>
  </conditionalFormatting>
  <conditionalFormatting sqref="N608">
    <cfRule type="cellIs" dxfId="8702" priority="364" operator="lessThan">
      <formula>0</formula>
    </cfRule>
  </conditionalFormatting>
  <conditionalFormatting sqref="C608:M608">
    <cfRule type="cellIs" dxfId="8701" priority="367" operator="lessThan">
      <formula>0</formula>
    </cfRule>
  </conditionalFormatting>
  <conditionalFormatting sqref="N608">
    <cfRule type="cellIs" dxfId="8700" priority="362" operator="lessThan">
      <formula>0</formula>
    </cfRule>
  </conditionalFormatting>
  <conditionalFormatting sqref="B676:N679">
    <cfRule type="cellIs" dxfId="8699" priority="359" operator="lessThan">
      <formula>0</formula>
    </cfRule>
  </conditionalFormatting>
  <conditionalFormatting sqref="I678:N678 P676:Q679">
    <cfRule type="cellIs" dxfId="8698" priority="358" operator="lessThan">
      <formula>0</formula>
    </cfRule>
  </conditionalFormatting>
  <conditionalFormatting sqref="B680:N683">
    <cfRule type="cellIs" dxfId="8697" priority="357" operator="lessThan">
      <formula>0</formula>
    </cfRule>
  </conditionalFormatting>
  <conditionalFormatting sqref="I682:N682 P680:Q683">
    <cfRule type="cellIs" dxfId="8696" priority="356" operator="lessThan">
      <formula>0</formula>
    </cfRule>
  </conditionalFormatting>
  <conditionalFormatting sqref="B684:N687">
    <cfRule type="cellIs" dxfId="8695" priority="355" operator="lessThan">
      <formula>0</formula>
    </cfRule>
  </conditionalFormatting>
  <conditionalFormatting sqref="I686:N686 P684:Q687">
    <cfRule type="cellIs" dxfId="8694" priority="354" operator="lessThan">
      <formula>0</formula>
    </cfRule>
  </conditionalFormatting>
  <conditionalFormatting sqref="B688:N691">
    <cfRule type="cellIs" dxfId="8693" priority="353" operator="lessThan">
      <formula>0</formula>
    </cfRule>
  </conditionalFormatting>
  <conditionalFormatting sqref="I690:N690 P688:Q691">
    <cfRule type="cellIs" dxfId="8692" priority="352" operator="lessThan">
      <formula>0</formula>
    </cfRule>
  </conditionalFormatting>
  <conditionalFormatting sqref="B692:N695 O694">
    <cfRule type="cellIs" dxfId="8691" priority="351" operator="lessThan">
      <formula>0</formula>
    </cfRule>
  </conditionalFormatting>
  <conditionalFormatting sqref="P692:Q695 I694:O694">
    <cfRule type="cellIs" dxfId="8690" priority="350" operator="lessThan">
      <formula>0</formula>
    </cfRule>
  </conditionalFormatting>
  <conditionalFormatting sqref="B696:N699">
    <cfRule type="cellIs" dxfId="8689" priority="349" operator="lessThan">
      <formula>0</formula>
    </cfRule>
  </conditionalFormatting>
  <conditionalFormatting sqref="I698:N698 P696:Q699">
    <cfRule type="cellIs" dxfId="8688" priority="348" operator="lessThan">
      <formula>0</formula>
    </cfRule>
  </conditionalFormatting>
  <conditionalFormatting sqref="B700:N703">
    <cfRule type="cellIs" dxfId="8687" priority="347" operator="lessThan">
      <formula>0</formula>
    </cfRule>
  </conditionalFormatting>
  <conditionalFormatting sqref="I702:N702 P700:Q703">
    <cfRule type="cellIs" dxfId="8686" priority="346" operator="lessThan">
      <formula>0</formula>
    </cfRule>
  </conditionalFormatting>
  <conditionalFormatting sqref="B704:N707">
    <cfRule type="cellIs" dxfId="8685" priority="345" operator="lessThan">
      <formula>0</formula>
    </cfRule>
  </conditionalFormatting>
  <conditionalFormatting sqref="I706:N706 P704:Q707">
    <cfRule type="cellIs" dxfId="8684" priority="344" operator="lessThan">
      <formula>0</formula>
    </cfRule>
  </conditionalFormatting>
  <conditionalFormatting sqref="B712:N715">
    <cfRule type="cellIs" dxfId="8683" priority="343" operator="lessThan">
      <formula>0</formula>
    </cfRule>
  </conditionalFormatting>
  <conditionalFormatting sqref="I714:N714 P712:Q715">
    <cfRule type="cellIs" dxfId="8682" priority="342" operator="lessThan">
      <formula>0</formula>
    </cfRule>
  </conditionalFormatting>
  <conditionalFormatting sqref="B716:N719">
    <cfRule type="cellIs" dxfId="8681" priority="341" operator="lessThan">
      <formula>0</formula>
    </cfRule>
  </conditionalFormatting>
  <conditionalFormatting sqref="I718:N718 P716:Q719">
    <cfRule type="cellIs" dxfId="8680" priority="340" operator="lessThan">
      <formula>0</formula>
    </cfRule>
  </conditionalFormatting>
  <conditionalFormatting sqref="P654">
    <cfRule type="cellIs" dxfId="8679" priority="339" operator="lessThan">
      <formula>0</formula>
    </cfRule>
  </conditionalFormatting>
  <conditionalFormatting sqref="Q466">
    <cfRule type="cellIs" dxfId="8678" priority="338" operator="lessThan">
      <formula>0</formula>
    </cfRule>
  </conditionalFormatting>
  <conditionalFormatting sqref="P466">
    <cfRule type="cellIs" dxfId="8677" priority="337" operator="lessThan">
      <formula>0</formula>
    </cfRule>
  </conditionalFormatting>
  <conditionalFormatting sqref="B466:N466">
    <cfRule type="cellIs" dxfId="8676" priority="336" operator="lessThan">
      <formula>0</formula>
    </cfRule>
  </conditionalFormatting>
  <conditionalFormatting sqref="B505:N505">
    <cfRule type="cellIs" dxfId="8675" priority="333" operator="lessThan">
      <formula>0</formula>
    </cfRule>
  </conditionalFormatting>
  <conditionalFormatting sqref="B513:N513">
    <cfRule type="cellIs" dxfId="8674" priority="330" operator="lessThan">
      <formula>0</formula>
    </cfRule>
  </conditionalFormatting>
  <conditionalFormatting sqref="B522:N522">
    <cfRule type="cellIs" dxfId="8673" priority="327" operator="lessThan">
      <formula>0</formula>
    </cfRule>
  </conditionalFormatting>
  <conditionalFormatting sqref="B530:N530">
    <cfRule type="cellIs" dxfId="8672" priority="324" operator="lessThan">
      <formula>0</formula>
    </cfRule>
  </conditionalFormatting>
  <conditionalFormatting sqref="B538:N538">
    <cfRule type="cellIs" dxfId="8671" priority="321" operator="lessThan">
      <formula>0</formula>
    </cfRule>
  </conditionalFormatting>
  <conditionalFormatting sqref="B553:N553">
    <cfRule type="cellIs" dxfId="8670" priority="318" operator="lessThan">
      <formula>0</formula>
    </cfRule>
  </conditionalFormatting>
  <conditionalFormatting sqref="B561:N561">
    <cfRule type="cellIs" dxfId="8669" priority="315" operator="lessThan">
      <formula>0</formula>
    </cfRule>
  </conditionalFormatting>
  <conditionalFormatting sqref="B590:N590">
    <cfRule type="cellIs" dxfId="8668" priority="312" operator="lessThan">
      <formula>0</formula>
    </cfRule>
  </conditionalFormatting>
  <conditionalFormatting sqref="O608">
    <cfRule type="cellIs" dxfId="8667" priority="53" operator="lessThan">
      <formula>0</formula>
    </cfRule>
  </conditionalFormatting>
  <conditionalFormatting sqref="O608">
    <cfRule type="cellIs" dxfId="8666" priority="54" operator="lessThan">
      <formula>0</formula>
    </cfRule>
  </conditionalFormatting>
  <conditionalFormatting sqref="O603">
    <cfRule type="cellIs" dxfId="8665" priority="57" operator="lessThan">
      <formula>0</formula>
    </cfRule>
  </conditionalFormatting>
  <conditionalFormatting sqref="O603">
    <cfRule type="cellIs" dxfId="8664" priority="58" operator="lessThan">
      <formula>0</formula>
    </cfRule>
  </conditionalFormatting>
  <conditionalFormatting sqref="O603">
    <cfRule type="cellIs" dxfId="8663" priority="59" operator="lessThan">
      <formula>0</formula>
    </cfRule>
  </conditionalFormatting>
  <conditionalFormatting sqref="O608">
    <cfRule type="cellIs" dxfId="8662" priority="52" operator="lessThan">
      <formula>0</formula>
    </cfRule>
  </conditionalFormatting>
  <conditionalFormatting sqref="P491:Q491">
    <cfRule type="cellIs" dxfId="8661" priority="311" operator="lessThan">
      <formula>0</formula>
    </cfRule>
  </conditionalFormatting>
  <conditionalFormatting sqref="Q492:Q496">
    <cfRule type="cellIs" dxfId="8660" priority="310" operator="lessThan">
      <formula>0</formula>
    </cfRule>
  </conditionalFormatting>
  <conditionalFormatting sqref="P492:P495">
    <cfRule type="cellIs" dxfId="8659" priority="309" operator="lessThan">
      <formula>0</formula>
    </cfRule>
  </conditionalFormatting>
  <conditionalFormatting sqref="P496">
    <cfRule type="cellIs" dxfId="8658" priority="308" operator="lessThan">
      <formula>0</formula>
    </cfRule>
  </conditionalFormatting>
  <conditionalFormatting sqref="P473:Q473 B473">
    <cfRule type="cellIs" dxfId="8657" priority="307" operator="lessThan">
      <formula>0</formula>
    </cfRule>
  </conditionalFormatting>
  <conditionalFormatting sqref="Q474:Q478">
    <cfRule type="cellIs" dxfId="8656" priority="306" operator="lessThan">
      <formula>0</formula>
    </cfRule>
  </conditionalFormatting>
  <conditionalFormatting sqref="P474:P477">
    <cfRule type="cellIs" dxfId="8655" priority="305" operator="lessThan">
      <formula>0</formula>
    </cfRule>
  </conditionalFormatting>
  <conditionalFormatting sqref="P478">
    <cfRule type="cellIs" dxfId="8654" priority="304" operator="lessThan">
      <formula>0</formula>
    </cfRule>
  </conditionalFormatting>
  <conditionalFormatting sqref="P479:Q479 B479">
    <cfRule type="cellIs" dxfId="8653" priority="303" operator="lessThan">
      <formula>0</formula>
    </cfRule>
  </conditionalFormatting>
  <conditionalFormatting sqref="Q480:Q484">
    <cfRule type="cellIs" dxfId="8652" priority="302" operator="lessThan">
      <formula>0</formula>
    </cfRule>
  </conditionalFormatting>
  <conditionalFormatting sqref="P480:P483">
    <cfRule type="cellIs" dxfId="8651" priority="301" operator="lessThan">
      <formula>0</formula>
    </cfRule>
  </conditionalFormatting>
  <conditionalFormatting sqref="P484">
    <cfRule type="cellIs" dxfId="8650" priority="300" operator="lessThan">
      <formula>0</formula>
    </cfRule>
  </conditionalFormatting>
  <conditionalFormatting sqref="P485:Q485 B485">
    <cfRule type="cellIs" dxfId="8649" priority="299" operator="lessThan">
      <formula>0</formula>
    </cfRule>
  </conditionalFormatting>
  <conditionalFormatting sqref="Q486:Q490">
    <cfRule type="cellIs" dxfId="8648" priority="298" operator="lessThan">
      <formula>0</formula>
    </cfRule>
  </conditionalFormatting>
  <conditionalFormatting sqref="P486:P489">
    <cfRule type="cellIs" dxfId="8647" priority="297" operator="lessThan">
      <formula>0</formula>
    </cfRule>
  </conditionalFormatting>
  <conditionalFormatting sqref="P490">
    <cfRule type="cellIs" dxfId="8646"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645" priority="293" operator="lessThan">
      <formula>0</formula>
    </cfRule>
  </conditionalFormatting>
  <conditionalFormatting sqref="O348">
    <cfRule type="cellIs" dxfId="8644" priority="292" operator="lessThan">
      <formula>0</formula>
    </cfRule>
  </conditionalFormatting>
  <conditionalFormatting sqref="O348">
    <cfRule type="cellIs" dxfId="8643" priority="291" operator="lessThan">
      <formula>0</formula>
    </cfRule>
  </conditionalFormatting>
  <conditionalFormatting sqref="O351:O354">
    <cfRule type="cellIs" dxfId="8642" priority="290" operator="lessThan">
      <formula>0</formula>
    </cfRule>
  </conditionalFormatting>
  <conditionalFormatting sqref="O363:O364">
    <cfRule type="cellIs" dxfId="8641" priority="289" operator="lessThan">
      <formula>0</formula>
    </cfRule>
  </conditionalFormatting>
  <conditionalFormatting sqref="O369:O370">
    <cfRule type="cellIs" dxfId="8640" priority="288" operator="lessThan">
      <formula>0</formula>
    </cfRule>
  </conditionalFormatting>
  <conditionalFormatting sqref="O375:O376">
    <cfRule type="cellIs" dxfId="8639" priority="287" operator="lessThan">
      <formula>0</formula>
    </cfRule>
  </conditionalFormatting>
  <conditionalFormatting sqref="O381:O383">
    <cfRule type="cellIs" dxfId="8638" priority="286" operator="lessThan">
      <formula>0</formula>
    </cfRule>
  </conditionalFormatting>
  <conditionalFormatting sqref="O355">
    <cfRule type="cellIs" dxfId="8637" priority="285" operator="lessThan">
      <formula>0</formula>
    </cfRule>
  </conditionalFormatting>
  <conditionalFormatting sqref="O593:O595">
    <cfRule type="cellIs" dxfId="8636" priority="283" operator="lessThan">
      <formula>0</formula>
    </cfRule>
  </conditionalFormatting>
  <conditionalFormatting sqref="O593:O595">
    <cfRule type="cellIs" dxfId="8635" priority="284" operator="lessThan">
      <formula>0</formula>
    </cfRule>
  </conditionalFormatting>
  <conditionalFormatting sqref="O601:O602 O599">
    <cfRule type="cellIs" dxfId="8634" priority="282" operator="lessThan">
      <formula>0</formula>
    </cfRule>
  </conditionalFormatting>
  <conditionalFormatting sqref="O621:O624">
    <cfRule type="cellIs" dxfId="8633" priority="277" operator="lessThan">
      <formula>0</formula>
    </cfRule>
  </conditionalFormatting>
  <conditionalFormatting sqref="O621:O624">
    <cfRule type="cellIs" dxfId="8632" priority="278" operator="lessThan">
      <formula>0</formula>
    </cfRule>
  </conditionalFormatting>
  <conditionalFormatting sqref="O626:O629">
    <cfRule type="cellIs" dxfId="8631" priority="276" operator="lessThan">
      <formula>0</formula>
    </cfRule>
  </conditionalFormatting>
  <conditionalFormatting sqref="O611:O614">
    <cfRule type="cellIs" dxfId="8630" priority="271" operator="lessThan">
      <formula>0</formula>
    </cfRule>
  </conditionalFormatting>
  <conditionalFormatting sqref="O611:O614">
    <cfRule type="cellIs" dxfId="8629" priority="272" operator="lessThan">
      <formula>0</formula>
    </cfRule>
  </conditionalFormatting>
  <conditionalFormatting sqref="O650 O663 O655:O660 O642:O645 O652:O653 O672:O675 O708:O711 O665:O670">
    <cfRule type="cellIs" dxfId="8628" priority="270" operator="lessThan">
      <formula>0</formula>
    </cfRule>
  </conditionalFormatting>
  <conditionalFormatting sqref="O674">
    <cfRule type="cellIs" dxfId="8627" priority="269" operator="lessThan">
      <formula>0</formula>
    </cfRule>
  </conditionalFormatting>
  <conditionalFormatting sqref="O647">
    <cfRule type="cellIs" dxfId="8626" priority="268" operator="lessThan">
      <formula>0</formula>
    </cfRule>
  </conditionalFormatting>
  <conditionalFormatting sqref="O393">
    <cfRule type="cellIs" dxfId="8625" priority="247" operator="lessThan">
      <formula>0</formula>
    </cfRule>
  </conditionalFormatting>
  <conditionalFormatting sqref="O390">
    <cfRule type="cellIs" dxfId="8624" priority="252" operator="lessThan">
      <formula>0</formula>
    </cfRule>
  </conditionalFormatting>
  <conditionalFormatting sqref="O393">
    <cfRule type="cellIs" dxfId="8623" priority="250" operator="lessThan">
      <formula>0</formula>
    </cfRule>
  </conditionalFormatting>
  <conditionalFormatting sqref="O378">
    <cfRule type="cellIs" dxfId="8622" priority="262" operator="lessThan">
      <formula>0</formula>
    </cfRule>
  </conditionalFormatting>
  <conditionalFormatting sqref="O372">
    <cfRule type="cellIs" dxfId="8621" priority="263" operator="lessThan">
      <formula>0</formula>
    </cfRule>
  </conditionalFormatting>
  <conditionalFormatting sqref="O384">
    <cfRule type="cellIs" dxfId="8620" priority="261" operator="lessThan">
      <formula>0</formula>
    </cfRule>
  </conditionalFormatting>
  <conditionalFormatting sqref="O387">
    <cfRule type="cellIs" dxfId="8619" priority="256" operator="lessThan">
      <formula>0</formula>
    </cfRule>
  </conditionalFormatting>
  <conditionalFormatting sqref="O387">
    <cfRule type="cellIs" dxfId="8618" priority="255" operator="lessThan">
      <formula>0</formula>
    </cfRule>
  </conditionalFormatting>
  <conditionalFormatting sqref="O387">
    <cfRule type="cellIs" dxfId="8617" priority="254" operator="lessThan">
      <formula>0</formula>
    </cfRule>
  </conditionalFormatting>
  <conditionalFormatting sqref="O387">
    <cfRule type="cellIs" dxfId="8616" priority="253" operator="lessThan">
      <formula>0</formula>
    </cfRule>
  </conditionalFormatting>
  <conditionalFormatting sqref="O393">
    <cfRule type="cellIs" dxfId="8615" priority="248" operator="lessThan">
      <formula>0</formula>
    </cfRule>
  </conditionalFormatting>
  <conditionalFormatting sqref="O393">
    <cfRule type="cellIs" dxfId="8614" priority="251" operator="lessThan">
      <formula>0</formula>
    </cfRule>
  </conditionalFormatting>
  <conditionalFormatting sqref="O393">
    <cfRule type="cellIs" dxfId="8613" priority="246" operator="lessThan">
      <formula>0</formula>
    </cfRule>
  </conditionalFormatting>
  <conditionalFormatting sqref="O393">
    <cfRule type="cellIs" dxfId="8612" priority="249" operator="lessThan">
      <formula>0</formula>
    </cfRule>
  </conditionalFormatting>
  <conditionalFormatting sqref="O393">
    <cfRule type="cellIs" dxfId="8611" priority="244" operator="lessThan">
      <formula>0</formula>
    </cfRule>
  </conditionalFormatting>
  <conditionalFormatting sqref="O393">
    <cfRule type="cellIs" dxfId="8610" priority="245" operator="lessThan">
      <formula>0</formula>
    </cfRule>
  </conditionalFormatting>
  <conditionalFormatting sqref="O399">
    <cfRule type="cellIs" dxfId="8609" priority="242" operator="lessThan">
      <formula>0</formula>
    </cfRule>
  </conditionalFormatting>
  <conditionalFormatting sqref="O396">
    <cfRule type="cellIs" dxfId="8608" priority="243" operator="lessThan">
      <formula>0</formula>
    </cfRule>
  </conditionalFormatting>
  <conditionalFormatting sqref="O399">
    <cfRule type="cellIs" dxfId="8607" priority="241" operator="lessThan">
      <formula>0</formula>
    </cfRule>
  </conditionalFormatting>
  <conditionalFormatting sqref="O399">
    <cfRule type="cellIs" dxfId="8606" priority="240" operator="lessThan">
      <formula>0</formula>
    </cfRule>
  </conditionalFormatting>
  <conditionalFormatting sqref="O399">
    <cfRule type="cellIs" dxfId="8605" priority="239" operator="lessThan">
      <formula>0</formula>
    </cfRule>
  </conditionalFormatting>
  <conditionalFormatting sqref="O399">
    <cfRule type="cellIs" dxfId="8604" priority="238" operator="lessThan">
      <formula>0</formula>
    </cfRule>
  </conditionalFormatting>
  <conditionalFormatting sqref="O399">
    <cfRule type="cellIs" dxfId="8603" priority="237" operator="lessThan">
      <formula>0</formula>
    </cfRule>
  </conditionalFormatting>
  <conditionalFormatting sqref="O399">
    <cfRule type="cellIs" dxfId="8602" priority="236" operator="lessThan">
      <formula>0</formula>
    </cfRule>
  </conditionalFormatting>
  <conditionalFormatting sqref="O399">
    <cfRule type="cellIs" dxfId="8601" priority="235" operator="lessThan">
      <formula>0</formula>
    </cfRule>
  </conditionalFormatting>
  <conditionalFormatting sqref="O402">
    <cfRule type="cellIs" dxfId="8600" priority="234" operator="lessThan">
      <formula>0</formula>
    </cfRule>
  </conditionalFormatting>
  <conditionalFormatting sqref="O355">
    <cfRule type="cellIs" dxfId="8599" priority="233" operator="lessThan">
      <formula>0</formula>
    </cfRule>
  </conditionalFormatting>
  <conditionalFormatting sqref="O361">
    <cfRule type="cellIs" dxfId="8598" priority="232" operator="lessThan">
      <formula>0</formula>
    </cfRule>
  </conditionalFormatting>
  <conditionalFormatting sqref="O361">
    <cfRule type="cellIs" dxfId="8597" priority="231" operator="lessThan">
      <formula>0</formula>
    </cfRule>
  </conditionalFormatting>
  <conditionalFormatting sqref="O367">
    <cfRule type="cellIs" dxfId="8596" priority="230" operator="lessThan">
      <formula>0</formula>
    </cfRule>
  </conditionalFormatting>
  <conditionalFormatting sqref="O367">
    <cfRule type="cellIs" dxfId="8595" priority="229" operator="lessThan">
      <formula>0</formula>
    </cfRule>
  </conditionalFormatting>
  <conditionalFormatting sqref="O373">
    <cfRule type="cellIs" dxfId="8594" priority="228" operator="lessThan">
      <formula>0</formula>
    </cfRule>
  </conditionalFormatting>
  <conditionalFormatting sqref="O373">
    <cfRule type="cellIs" dxfId="8593" priority="227" operator="lessThan">
      <formula>0</formula>
    </cfRule>
  </conditionalFormatting>
  <conditionalFormatting sqref="O379">
    <cfRule type="cellIs" dxfId="8592" priority="226" operator="lessThan">
      <formula>0</formula>
    </cfRule>
  </conditionalFormatting>
  <conditionalFormatting sqref="O379">
    <cfRule type="cellIs" dxfId="8591" priority="225" operator="lessThan">
      <formula>0</formula>
    </cfRule>
  </conditionalFormatting>
  <conditionalFormatting sqref="O385">
    <cfRule type="cellIs" dxfId="8590" priority="224" operator="lessThan">
      <formula>0</formula>
    </cfRule>
  </conditionalFormatting>
  <conditionalFormatting sqref="O385">
    <cfRule type="cellIs" dxfId="8589" priority="223" operator="lessThan">
      <formula>0</formula>
    </cfRule>
  </conditionalFormatting>
  <conditionalFormatting sqref="O391">
    <cfRule type="cellIs" dxfId="8588" priority="222" operator="lessThan">
      <formula>0</formula>
    </cfRule>
  </conditionalFormatting>
  <conditionalFormatting sqref="O391">
    <cfRule type="cellIs" dxfId="8587" priority="221" operator="lessThan">
      <formula>0</formula>
    </cfRule>
  </conditionalFormatting>
  <conditionalFormatting sqref="O397">
    <cfRule type="cellIs" dxfId="8586" priority="220" operator="lessThan">
      <formula>0</formula>
    </cfRule>
  </conditionalFormatting>
  <conditionalFormatting sqref="O397">
    <cfRule type="cellIs" dxfId="8585" priority="219" operator="lessThan">
      <formula>0</formula>
    </cfRule>
  </conditionalFormatting>
  <conditionalFormatting sqref="O405">
    <cfRule type="cellIs" dxfId="8584" priority="218" operator="lessThan">
      <formula>0</formula>
    </cfRule>
  </conditionalFormatting>
  <conditionalFormatting sqref="O405">
    <cfRule type="cellIs" dxfId="8583" priority="216" operator="lessThan">
      <formula>0</formula>
    </cfRule>
  </conditionalFormatting>
  <conditionalFormatting sqref="O405">
    <cfRule type="cellIs" dxfId="8582" priority="215" operator="lessThan">
      <formula>0</formula>
    </cfRule>
  </conditionalFormatting>
  <conditionalFormatting sqref="O405">
    <cfRule type="cellIs" dxfId="8581" priority="214" operator="lessThan">
      <formula>0</formula>
    </cfRule>
  </conditionalFormatting>
  <conditionalFormatting sqref="O405">
    <cfRule type="cellIs" dxfId="8580" priority="213" operator="lessThan">
      <formula>0</formula>
    </cfRule>
  </conditionalFormatting>
  <conditionalFormatting sqref="O405">
    <cfRule type="cellIs" dxfId="8579" priority="212" operator="lessThan">
      <formula>0</formula>
    </cfRule>
  </conditionalFormatting>
  <conditionalFormatting sqref="O405">
    <cfRule type="cellIs" dxfId="8578" priority="211" operator="lessThan">
      <formula>0</formula>
    </cfRule>
  </conditionalFormatting>
  <conditionalFormatting sqref="O408">
    <cfRule type="cellIs" dxfId="8577" priority="210" operator="lessThan">
      <formula>0</formula>
    </cfRule>
  </conditionalFormatting>
  <conditionalFormatting sqref="O409">
    <cfRule type="cellIs" dxfId="8576" priority="209" operator="lessThan">
      <formula>0</formula>
    </cfRule>
  </conditionalFormatting>
  <conditionalFormatting sqref="O409">
    <cfRule type="cellIs" dxfId="8575" priority="208" operator="lessThan">
      <formula>0</formula>
    </cfRule>
  </conditionalFormatting>
  <conditionalFormatting sqref="O411">
    <cfRule type="cellIs" dxfId="8574" priority="207" operator="lessThan">
      <formula>0</formula>
    </cfRule>
  </conditionalFormatting>
  <conditionalFormatting sqref="O411">
    <cfRule type="cellIs" dxfId="8573" priority="206" operator="lessThan">
      <formula>0</formula>
    </cfRule>
  </conditionalFormatting>
  <conditionalFormatting sqref="O411">
    <cfRule type="cellIs" dxfId="8572" priority="205" operator="lessThan">
      <formula>0</formula>
    </cfRule>
  </conditionalFormatting>
  <conditionalFormatting sqref="O411">
    <cfRule type="cellIs" dxfId="8571" priority="204" operator="lessThan">
      <formula>0</formula>
    </cfRule>
  </conditionalFormatting>
  <conditionalFormatting sqref="O411">
    <cfRule type="cellIs" dxfId="8570" priority="203" operator="lessThan">
      <formula>0</formula>
    </cfRule>
  </conditionalFormatting>
  <conditionalFormatting sqref="O411">
    <cfRule type="cellIs" dxfId="8569" priority="202" operator="lessThan">
      <formula>0</formula>
    </cfRule>
  </conditionalFormatting>
  <conditionalFormatting sqref="O411">
    <cfRule type="cellIs" dxfId="8568" priority="201" operator="lessThan">
      <formula>0</formula>
    </cfRule>
  </conditionalFormatting>
  <conditionalFormatting sqref="O411">
    <cfRule type="cellIs" dxfId="8567" priority="200" operator="lessThan">
      <formula>0</formula>
    </cfRule>
  </conditionalFormatting>
  <conditionalFormatting sqref="O414">
    <cfRule type="cellIs" dxfId="8566" priority="199" operator="lessThan">
      <formula>0</formula>
    </cfRule>
  </conditionalFormatting>
  <conditionalFormatting sqref="O415">
    <cfRule type="cellIs" dxfId="8565" priority="198" operator="lessThan">
      <formula>0</formula>
    </cfRule>
  </conditionalFormatting>
  <conditionalFormatting sqref="O415">
    <cfRule type="cellIs" dxfId="8564" priority="197" operator="lessThan">
      <formula>0</formula>
    </cfRule>
  </conditionalFormatting>
  <conditionalFormatting sqref="O417">
    <cfRule type="cellIs" dxfId="8563" priority="196" operator="lessThan">
      <formula>0</formula>
    </cfRule>
  </conditionalFormatting>
  <conditionalFormatting sqref="O417">
    <cfRule type="cellIs" dxfId="8562" priority="195" operator="lessThan">
      <formula>0</formula>
    </cfRule>
  </conditionalFormatting>
  <conditionalFormatting sqref="O417">
    <cfRule type="cellIs" dxfId="8561" priority="194" operator="lessThan">
      <formula>0</formula>
    </cfRule>
  </conditionalFormatting>
  <conditionalFormatting sqref="O417">
    <cfRule type="cellIs" dxfId="8560" priority="193" operator="lessThan">
      <formula>0</formula>
    </cfRule>
  </conditionalFormatting>
  <conditionalFormatting sqref="O417">
    <cfRule type="cellIs" dxfId="8559" priority="192" operator="lessThan">
      <formula>0</formula>
    </cfRule>
  </conditionalFormatting>
  <conditionalFormatting sqref="O417">
    <cfRule type="cellIs" dxfId="8558" priority="191" operator="lessThan">
      <formula>0</formula>
    </cfRule>
  </conditionalFormatting>
  <conditionalFormatting sqref="O417">
    <cfRule type="cellIs" dxfId="8557" priority="190" operator="lessThan">
      <formula>0</formula>
    </cfRule>
  </conditionalFormatting>
  <conditionalFormatting sqref="O417">
    <cfRule type="cellIs" dxfId="8556" priority="189" operator="lessThan">
      <formula>0</formula>
    </cfRule>
  </conditionalFormatting>
  <conditionalFormatting sqref="O420">
    <cfRule type="cellIs" dxfId="8555" priority="188" operator="lessThan">
      <formula>0</formula>
    </cfRule>
  </conditionalFormatting>
  <conditionalFormatting sqref="O421">
    <cfRule type="cellIs" dxfId="8554" priority="187" operator="lessThan">
      <formula>0</formula>
    </cfRule>
  </conditionalFormatting>
  <conditionalFormatting sqref="O421">
    <cfRule type="cellIs" dxfId="8553" priority="186" operator="lessThan">
      <formula>0</formula>
    </cfRule>
  </conditionalFormatting>
  <conditionalFormatting sqref="O423">
    <cfRule type="cellIs" dxfId="8552" priority="185" operator="lessThan">
      <formula>0</formula>
    </cfRule>
  </conditionalFormatting>
  <conditionalFormatting sqref="O423">
    <cfRule type="cellIs" dxfId="8551" priority="184" operator="lessThan">
      <formula>0</formula>
    </cfRule>
  </conditionalFormatting>
  <conditionalFormatting sqref="O423">
    <cfRule type="cellIs" dxfId="8550" priority="183" operator="lessThan">
      <formula>0</formula>
    </cfRule>
  </conditionalFormatting>
  <conditionalFormatting sqref="O423">
    <cfRule type="cellIs" dxfId="8549" priority="182" operator="lessThan">
      <formula>0</formula>
    </cfRule>
  </conditionalFormatting>
  <conditionalFormatting sqref="O423">
    <cfRule type="cellIs" dxfId="8548" priority="181" operator="lessThan">
      <formula>0</formula>
    </cfRule>
  </conditionalFormatting>
  <conditionalFormatting sqref="O423">
    <cfRule type="cellIs" dxfId="8547" priority="180" operator="lessThan">
      <formula>0</formula>
    </cfRule>
  </conditionalFormatting>
  <conditionalFormatting sqref="O423">
    <cfRule type="cellIs" dxfId="8546" priority="179" operator="lessThan">
      <formula>0</formula>
    </cfRule>
  </conditionalFormatting>
  <conditionalFormatting sqref="O423">
    <cfRule type="cellIs" dxfId="8545" priority="178" operator="lessThan">
      <formula>0</formula>
    </cfRule>
  </conditionalFormatting>
  <conditionalFormatting sqref="O426">
    <cfRule type="cellIs" dxfId="8544" priority="177" operator="lessThan">
      <formula>0</formula>
    </cfRule>
  </conditionalFormatting>
  <conditionalFormatting sqref="O427">
    <cfRule type="cellIs" dxfId="8543" priority="176" operator="lessThan">
      <formula>0</formula>
    </cfRule>
  </conditionalFormatting>
  <conditionalFormatting sqref="O427">
    <cfRule type="cellIs" dxfId="8542" priority="175" operator="lessThan">
      <formula>0</formula>
    </cfRule>
  </conditionalFormatting>
  <conditionalFormatting sqref="O429">
    <cfRule type="cellIs" dxfId="8541" priority="174" operator="lessThan">
      <formula>0</formula>
    </cfRule>
  </conditionalFormatting>
  <conditionalFormatting sqref="O429">
    <cfRule type="cellIs" dxfId="8540" priority="173" operator="lessThan">
      <formula>0</formula>
    </cfRule>
  </conditionalFormatting>
  <conditionalFormatting sqref="O429">
    <cfRule type="cellIs" dxfId="8539" priority="172" operator="lessThan">
      <formula>0</formula>
    </cfRule>
  </conditionalFormatting>
  <conditionalFormatting sqref="O429">
    <cfRule type="cellIs" dxfId="8538" priority="171" operator="lessThan">
      <formula>0</formula>
    </cfRule>
  </conditionalFormatting>
  <conditionalFormatting sqref="O429">
    <cfRule type="cellIs" dxfId="8537" priority="170" operator="lessThan">
      <formula>0</formula>
    </cfRule>
  </conditionalFormatting>
  <conditionalFormatting sqref="O429">
    <cfRule type="cellIs" dxfId="8536" priority="169" operator="lessThan">
      <formula>0</formula>
    </cfRule>
  </conditionalFormatting>
  <conditionalFormatting sqref="O429">
    <cfRule type="cellIs" dxfId="8535" priority="168" operator="lessThan">
      <formula>0</formula>
    </cfRule>
  </conditionalFormatting>
  <conditionalFormatting sqref="O429">
    <cfRule type="cellIs" dxfId="8534" priority="167" operator="lessThan">
      <formula>0</formula>
    </cfRule>
  </conditionalFormatting>
  <conditionalFormatting sqref="O432">
    <cfRule type="cellIs" dxfId="8533" priority="166" operator="lessThan">
      <formula>0</formula>
    </cfRule>
  </conditionalFormatting>
  <conditionalFormatting sqref="O435">
    <cfRule type="cellIs" dxfId="8532" priority="165" operator="lessThan">
      <formula>0</formula>
    </cfRule>
  </conditionalFormatting>
  <conditionalFormatting sqref="O435">
    <cfRule type="cellIs" dxfId="8531" priority="164" operator="lessThan">
      <formula>0</formula>
    </cfRule>
  </conditionalFormatting>
  <conditionalFormatting sqref="O435">
    <cfRule type="cellIs" dxfId="8530" priority="163" operator="lessThan">
      <formula>0</formula>
    </cfRule>
  </conditionalFormatting>
  <conditionalFormatting sqref="O435">
    <cfRule type="cellIs" dxfId="8529" priority="162" operator="lessThan">
      <formula>0</formula>
    </cfRule>
  </conditionalFormatting>
  <conditionalFormatting sqref="O435">
    <cfRule type="cellIs" dxfId="8528" priority="161" operator="lessThan">
      <formula>0</formula>
    </cfRule>
  </conditionalFormatting>
  <conditionalFormatting sqref="O435">
    <cfRule type="cellIs" dxfId="8527" priority="160" operator="lessThan">
      <formula>0</formula>
    </cfRule>
  </conditionalFormatting>
  <conditionalFormatting sqref="O435">
    <cfRule type="cellIs" dxfId="8526" priority="159" operator="lessThan">
      <formula>0</formula>
    </cfRule>
  </conditionalFormatting>
  <conditionalFormatting sqref="O435">
    <cfRule type="cellIs" dxfId="8525" priority="158" operator="lessThan">
      <formula>0</formula>
    </cfRule>
  </conditionalFormatting>
  <conditionalFormatting sqref="O438">
    <cfRule type="cellIs" dxfId="8524" priority="157" operator="lessThan">
      <formula>0</formula>
    </cfRule>
  </conditionalFormatting>
  <conditionalFormatting sqref="O439">
    <cfRule type="cellIs" dxfId="8523" priority="156" operator="lessThan">
      <formula>0</formula>
    </cfRule>
  </conditionalFormatting>
  <conditionalFormatting sqref="O439">
    <cfRule type="cellIs" dxfId="8522" priority="155" operator="lessThan">
      <formula>0</formula>
    </cfRule>
  </conditionalFormatting>
  <conditionalFormatting sqref="O441">
    <cfRule type="cellIs" dxfId="8521" priority="154" operator="lessThan">
      <formula>0</formula>
    </cfRule>
  </conditionalFormatting>
  <conditionalFormatting sqref="O441">
    <cfRule type="cellIs" dxfId="8520" priority="153" operator="lessThan">
      <formula>0</formula>
    </cfRule>
  </conditionalFormatting>
  <conditionalFormatting sqref="O441">
    <cfRule type="cellIs" dxfId="8519" priority="152" operator="lessThan">
      <formula>0</formula>
    </cfRule>
  </conditionalFormatting>
  <conditionalFormatting sqref="O441">
    <cfRule type="cellIs" dxfId="8518" priority="151" operator="lessThan">
      <formula>0</formula>
    </cfRule>
  </conditionalFormatting>
  <conditionalFormatting sqref="O441">
    <cfRule type="cellIs" dxfId="8517" priority="150" operator="lessThan">
      <formula>0</formula>
    </cfRule>
  </conditionalFormatting>
  <conditionalFormatting sqref="O441">
    <cfRule type="cellIs" dxfId="8516" priority="149" operator="lessThan">
      <formula>0</formula>
    </cfRule>
  </conditionalFormatting>
  <conditionalFormatting sqref="O441">
    <cfRule type="cellIs" dxfId="8515" priority="148" operator="lessThan">
      <formula>0</formula>
    </cfRule>
  </conditionalFormatting>
  <conditionalFormatting sqref="O441">
    <cfRule type="cellIs" dxfId="8514" priority="147" operator="lessThan">
      <formula>0</formula>
    </cfRule>
  </conditionalFormatting>
  <conditionalFormatting sqref="O444">
    <cfRule type="cellIs" dxfId="8513" priority="146" operator="lessThan">
      <formula>0</formula>
    </cfRule>
  </conditionalFormatting>
  <conditionalFormatting sqref="O445">
    <cfRule type="cellIs" dxfId="8512" priority="145" operator="lessThan">
      <formula>0</formula>
    </cfRule>
  </conditionalFormatting>
  <conditionalFormatting sqref="O445">
    <cfRule type="cellIs" dxfId="8511" priority="144" operator="lessThan">
      <formula>0</formula>
    </cfRule>
  </conditionalFormatting>
  <conditionalFormatting sqref="O448">
    <cfRule type="cellIs" dxfId="8510" priority="143" operator="lessThan">
      <formula>0</formula>
    </cfRule>
  </conditionalFormatting>
  <conditionalFormatting sqref="O448">
    <cfRule type="cellIs" dxfId="8509" priority="142" operator="lessThan">
      <formula>0</formula>
    </cfRule>
  </conditionalFormatting>
  <conditionalFormatting sqref="O448">
    <cfRule type="cellIs" dxfId="8508" priority="141" operator="lessThan">
      <formula>0</formula>
    </cfRule>
  </conditionalFormatting>
  <conditionalFormatting sqref="O448">
    <cfRule type="cellIs" dxfId="8507" priority="140" operator="lessThan">
      <formula>0</formula>
    </cfRule>
  </conditionalFormatting>
  <conditionalFormatting sqref="O448">
    <cfRule type="cellIs" dxfId="8506" priority="139" operator="lessThan">
      <formula>0</formula>
    </cfRule>
  </conditionalFormatting>
  <conditionalFormatting sqref="O448">
    <cfRule type="cellIs" dxfId="8505" priority="138" operator="lessThan">
      <formula>0</formula>
    </cfRule>
  </conditionalFormatting>
  <conditionalFormatting sqref="O448">
    <cfRule type="cellIs" dxfId="8504" priority="137" operator="lessThan">
      <formula>0</formula>
    </cfRule>
  </conditionalFormatting>
  <conditionalFormatting sqref="O448">
    <cfRule type="cellIs" dxfId="8503" priority="136" operator="lessThan">
      <formula>0</formula>
    </cfRule>
  </conditionalFormatting>
  <conditionalFormatting sqref="O451">
    <cfRule type="cellIs" dxfId="8502" priority="135" operator="lessThan">
      <formula>0</formula>
    </cfRule>
  </conditionalFormatting>
  <conditionalFormatting sqref="O452">
    <cfRule type="cellIs" dxfId="8501" priority="134" operator="lessThan">
      <formula>0</formula>
    </cfRule>
  </conditionalFormatting>
  <conditionalFormatting sqref="O452">
    <cfRule type="cellIs" dxfId="8500" priority="133" operator="lessThan">
      <formula>0</formula>
    </cfRule>
  </conditionalFormatting>
  <conditionalFormatting sqref="O454">
    <cfRule type="cellIs" dxfId="8499" priority="132" operator="lessThan">
      <formula>0</formula>
    </cfRule>
  </conditionalFormatting>
  <conditionalFormatting sqref="O454">
    <cfRule type="cellIs" dxfId="8498" priority="131" operator="lessThan">
      <formula>0</formula>
    </cfRule>
  </conditionalFormatting>
  <conditionalFormatting sqref="O454">
    <cfRule type="cellIs" dxfId="8497" priority="130" operator="lessThan">
      <formula>0</formula>
    </cfRule>
  </conditionalFormatting>
  <conditionalFormatting sqref="O454">
    <cfRule type="cellIs" dxfId="8496" priority="129" operator="lessThan">
      <formula>0</formula>
    </cfRule>
  </conditionalFormatting>
  <conditionalFormatting sqref="O454">
    <cfRule type="cellIs" dxfId="8495" priority="128" operator="lessThan">
      <formula>0</formula>
    </cfRule>
  </conditionalFormatting>
  <conditionalFormatting sqref="O454">
    <cfRule type="cellIs" dxfId="8494" priority="127" operator="lessThan">
      <formula>0</formula>
    </cfRule>
  </conditionalFormatting>
  <conditionalFormatting sqref="O454">
    <cfRule type="cellIs" dxfId="8493" priority="126" operator="lessThan">
      <formula>0</formula>
    </cfRule>
  </conditionalFormatting>
  <conditionalFormatting sqref="O454">
    <cfRule type="cellIs" dxfId="8492" priority="125" operator="lessThan">
      <formula>0</formula>
    </cfRule>
  </conditionalFormatting>
  <conditionalFormatting sqref="O457">
    <cfRule type="cellIs" dxfId="8491" priority="124" operator="lessThan">
      <formula>0</formula>
    </cfRule>
  </conditionalFormatting>
  <conditionalFormatting sqref="O458">
    <cfRule type="cellIs" dxfId="8490" priority="123" operator="lessThan">
      <formula>0</formula>
    </cfRule>
  </conditionalFormatting>
  <conditionalFormatting sqref="O458">
    <cfRule type="cellIs" dxfId="8489" priority="122" operator="lessThan">
      <formula>0</formula>
    </cfRule>
  </conditionalFormatting>
  <conditionalFormatting sqref="O461:O464">
    <cfRule type="cellIs" dxfId="8488" priority="121" operator="lessThan">
      <formula>0</formula>
    </cfRule>
  </conditionalFormatting>
  <conditionalFormatting sqref="O461:O464">
    <cfRule type="expression" dxfId="8487" priority="119">
      <formula>O461/N461&gt;1</formula>
    </cfRule>
    <cfRule type="expression" dxfId="8486" priority="120">
      <formula>O461/N461&lt;1</formula>
    </cfRule>
  </conditionalFormatting>
  <conditionalFormatting sqref="O552 O560 O575 O589">
    <cfRule type="expression" dxfId="8485" priority="117">
      <formula>O552/#REF!&gt;1</formula>
    </cfRule>
    <cfRule type="expression" dxfId="8484" priority="118">
      <formula>O552/#REF!&lt;1</formula>
    </cfRule>
  </conditionalFormatting>
  <conditionalFormatting sqref="O512">
    <cfRule type="cellIs" dxfId="8483" priority="116" operator="lessThan">
      <formula>0</formula>
    </cfRule>
  </conditionalFormatting>
  <conditionalFormatting sqref="O512">
    <cfRule type="expression" dxfId="8482" priority="114">
      <formula>O512/N512&gt;1</formula>
    </cfRule>
    <cfRule type="expression" dxfId="8481" priority="115">
      <formula>O512/N512&lt;1</formula>
    </cfRule>
  </conditionalFormatting>
  <conditionalFormatting sqref="O596">
    <cfRule type="cellIs" dxfId="8480" priority="113" operator="lessThan">
      <formula>0</formula>
    </cfRule>
  </conditionalFormatting>
  <conditionalFormatting sqref="O600">
    <cfRule type="cellIs" dxfId="8479" priority="112" operator="lessThan">
      <formula>0</formula>
    </cfRule>
  </conditionalFormatting>
  <conditionalFormatting sqref="O600">
    <cfRule type="cellIs" dxfId="8478" priority="111" operator="lessThan">
      <formula>0</formula>
    </cfRule>
  </conditionalFormatting>
  <conditionalFormatting sqref="O710">
    <cfRule type="cellIs" dxfId="8477" priority="110" operator="lessThan">
      <formula>0</formula>
    </cfRule>
  </conditionalFormatting>
  <conditionalFormatting sqref="O654 O651 O648:O649 O632:O634">
    <cfRule type="expression" dxfId="8476" priority="97">
      <formula>O632/N632&gt;1</formula>
    </cfRule>
    <cfRule type="expression" dxfId="8475" priority="98">
      <formula>O632/N632&lt;1</formula>
    </cfRule>
  </conditionalFormatting>
  <conditionalFormatting sqref="O507:O510">
    <cfRule type="cellIs" dxfId="8474" priority="109" operator="lessThan">
      <formula>0</formula>
    </cfRule>
  </conditionalFormatting>
  <conditionalFormatting sqref="O507:O510">
    <cfRule type="expression" dxfId="8473" priority="107">
      <formula>O507/N507&gt;1</formula>
    </cfRule>
    <cfRule type="expression" dxfId="8472" priority="108">
      <formula>O507/N507&lt;1</formula>
    </cfRule>
  </conditionalFormatting>
  <conditionalFormatting sqref="O588 O574 O559 O551">
    <cfRule type="cellIs" dxfId="8471" priority="106" operator="lessThan">
      <formula>0</formula>
    </cfRule>
  </conditionalFormatting>
  <conditionalFormatting sqref="O584:O587 O570:O573 O555:O558 O547:O550">
    <cfRule type="cellIs" dxfId="8470" priority="105" operator="lessThan">
      <formula>0</formula>
    </cfRule>
  </conditionalFormatting>
  <conditionalFormatting sqref="O584:O587 O570:O573 O555:O558 O547:O550">
    <cfRule type="expression" dxfId="8469" priority="103">
      <formula>O547/N547&gt;1</formula>
    </cfRule>
    <cfRule type="expression" dxfId="8468" priority="104">
      <formula>O547/N547&lt;1</formula>
    </cfRule>
  </conditionalFormatting>
  <conditionalFormatting sqref="O588 O574 O559 O551">
    <cfRule type="cellIs" dxfId="8467" priority="102" operator="lessThan">
      <formula>0</formula>
    </cfRule>
  </conditionalFormatting>
  <conditionalFormatting sqref="O588 O574 O559 O551">
    <cfRule type="expression" dxfId="8466" priority="100">
      <formula>O551/N551&gt;1</formula>
    </cfRule>
    <cfRule type="expression" dxfId="8465" priority="101">
      <formula>O551/N551&lt;1</formula>
    </cfRule>
  </conditionalFormatting>
  <conditionalFormatting sqref="O654 O651 O648:O649 O632:O634">
    <cfRule type="cellIs" dxfId="8464" priority="99" operator="lessThan">
      <formula>0</formula>
    </cfRule>
  </conditionalFormatting>
  <conditionalFormatting sqref="O504">
    <cfRule type="expression" dxfId="8463" priority="294">
      <formula>O504/#REF!&gt;1</formula>
    </cfRule>
    <cfRule type="expression" dxfId="8462" priority="295">
      <formula>O504/#REF!&lt;1</formula>
    </cfRule>
  </conditionalFormatting>
  <conditionalFormatting sqref="O465">
    <cfRule type="cellIs" dxfId="8461" priority="96" operator="lessThan">
      <formula>0</formula>
    </cfRule>
  </conditionalFormatting>
  <conditionalFormatting sqref="O465">
    <cfRule type="expression" dxfId="8460" priority="94">
      <formula>O465/N465&gt;1</formula>
    </cfRule>
    <cfRule type="expression" dxfId="8459" priority="95">
      <formula>O465/N465&lt;1</formula>
    </cfRule>
  </conditionalFormatting>
  <conditionalFormatting sqref="O511">
    <cfRule type="cellIs" dxfId="8458" priority="93" operator="lessThan">
      <formula>0</formula>
    </cfRule>
  </conditionalFormatting>
  <conditionalFormatting sqref="O511">
    <cfRule type="expression" dxfId="8457" priority="91">
      <formula>O511/N511&gt;1</formula>
    </cfRule>
    <cfRule type="expression" dxfId="8456" priority="92">
      <formula>O511/N511&lt;1</formula>
    </cfRule>
  </conditionalFormatting>
  <conditionalFormatting sqref="O568">
    <cfRule type="cellIs" dxfId="8455" priority="81" operator="lessThan">
      <formula>0</formula>
    </cfRule>
  </conditionalFormatting>
  <conditionalFormatting sqref="O603">
    <cfRule type="expression" dxfId="8454" priority="55">
      <formula>O603/N603&gt;1</formula>
    </cfRule>
    <cfRule type="expression" dxfId="8453" priority="56">
      <formula>O603/N603&lt;1</formula>
    </cfRule>
  </conditionalFormatting>
  <conditionalFormatting sqref="O552">
    <cfRule type="cellIs" dxfId="8452" priority="78" operator="lessThan">
      <formula>0</formula>
    </cfRule>
  </conditionalFormatting>
  <conditionalFormatting sqref="O552">
    <cfRule type="expression" dxfId="8451" priority="76">
      <formula>O552/N552&gt;1</formula>
    </cfRule>
    <cfRule type="expression" dxfId="8450" priority="77">
      <formula>O552/N552&lt;1</formula>
    </cfRule>
  </conditionalFormatting>
  <conditionalFormatting sqref="O560">
    <cfRule type="cellIs" dxfId="8449" priority="75" operator="lessThan">
      <formula>0</formula>
    </cfRule>
  </conditionalFormatting>
  <conditionalFormatting sqref="O560">
    <cfRule type="expression" dxfId="8448" priority="73">
      <formula>O560/N560&gt;1</formula>
    </cfRule>
    <cfRule type="expression" dxfId="8447" priority="74">
      <formula>O560/N560&lt;1</formula>
    </cfRule>
  </conditionalFormatting>
  <conditionalFormatting sqref="O575">
    <cfRule type="cellIs" dxfId="8446" priority="72" operator="lessThan">
      <formula>0</formula>
    </cfRule>
  </conditionalFormatting>
  <conditionalFormatting sqref="O575">
    <cfRule type="expression" dxfId="8445" priority="70">
      <formula>O575/N575&gt;1</formula>
    </cfRule>
    <cfRule type="expression" dxfId="8444" priority="71">
      <formula>O575/N575&lt;1</formula>
    </cfRule>
  </conditionalFormatting>
  <conditionalFormatting sqref="O589">
    <cfRule type="cellIs" dxfId="8443" priority="69" operator="lessThan">
      <formula>0</formula>
    </cfRule>
  </conditionalFormatting>
  <conditionalFormatting sqref="O589">
    <cfRule type="expression" dxfId="8442" priority="67">
      <formula>O589/N589&gt;1</formula>
    </cfRule>
    <cfRule type="expression" dxfId="8441" priority="68">
      <formula>O589/N589&lt;1</formula>
    </cfRule>
  </conditionalFormatting>
  <conditionalFormatting sqref="O521">
    <cfRule type="cellIs" dxfId="8440" priority="90" operator="lessThan">
      <formula>0</formula>
    </cfRule>
  </conditionalFormatting>
  <conditionalFormatting sqref="O521">
    <cfRule type="expression" dxfId="8439" priority="88">
      <formula>O521/N521&gt;1</formula>
    </cfRule>
    <cfRule type="expression" dxfId="8438" priority="89">
      <formula>O521/N521&lt;1</formula>
    </cfRule>
  </conditionalFormatting>
  <conditionalFormatting sqref="O529">
    <cfRule type="cellIs" dxfId="8437" priority="87" operator="lessThan">
      <formula>0</formula>
    </cfRule>
  </conditionalFormatting>
  <conditionalFormatting sqref="O529">
    <cfRule type="expression" dxfId="8436" priority="85">
      <formula>O529/N529&gt;1</formula>
    </cfRule>
    <cfRule type="expression" dxfId="8435" priority="86">
      <formula>O529/N529&lt;1</formula>
    </cfRule>
  </conditionalFormatting>
  <conditionalFormatting sqref="O582">
    <cfRule type="expression" dxfId="8434" priority="64">
      <formula>O582/N582&gt;1</formula>
    </cfRule>
    <cfRule type="expression" dxfId="8433" priority="65">
      <formula>O582/N582&lt;1</formula>
    </cfRule>
  </conditionalFormatting>
  <conditionalFormatting sqref="O537">
    <cfRule type="cellIs" dxfId="8432" priority="84" operator="lessThan">
      <formula>0</formula>
    </cfRule>
  </conditionalFormatting>
  <conditionalFormatting sqref="O537">
    <cfRule type="expression" dxfId="8431" priority="82">
      <formula>O537/N537&gt;1</formula>
    </cfRule>
    <cfRule type="expression" dxfId="8430" priority="83">
      <formula>O537/N537&lt;1</formula>
    </cfRule>
  </conditionalFormatting>
  <conditionalFormatting sqref="O641:O645 B636:O637">
    <cfRule type="cellIs" dxfId="8429" priority="63" operator="lessThan">
      <formula>0</formula>
    </cfRule>
  </conditionalFormatting>
  <conditionalFormatting sqref="O568">
    <cfRule type="expression" dxfId="8428" priority="79">
      <formula>O568/N568&gt;1</formula>
    </cfRule>
    <cfRule type="expression" dxfId="8427" priority="80">
      <formula>O568/N568&lt;1</formula>
    </cfRule>
  </conditionalFormatting>
  <conditionalFormatting sqref="O597">
    <cfRule type="cellIs" dxfId="8426" priority="62" operator="lessThan">
      <formula>0</formula>
    </cfRule>
  </conditionalFormatting>
  <conditionalFormatting sqref="O608">
    <cfRule type="expression" dxfId="8425" priority="50">
      <formula>O608/N608&gt;1</formula>
    </cfRule>
    <cfRule type="expression" dxfId="8424" priority="51">
      <formula>O608/N608&lt;1</formula>
    </cfRule>
  </conditionalFormatting>
  <conditionalFormatting sqref="O582">
    <cfRule type="cellIs" dxfId="8423" priority="66" operator="lessThan">
      <formula>0</formula>
    </cfRule>
  </conditionalFormatting>
  <conditionalFormatting sqref="O597">
    <cfRule type="expression" dxfId="8422" priority="60">
      <formula>O597/N597&gt;1</formula>
    </cfRule>
    <cfRule type="expression" dxfId="8421" priority="61">
      <formula>O597/N597&lt;1</formula>
    </cfRule>
  </conditionalFormatting>
  <conditionalFormatting sqref="O676:O679">
    <cfRule type="cellIs" dxfId="8420" priority="49" operator="lessThan">
      <formula>0</formula>
    </cfRule>
  </conditionalFormatting>
  <conditionalFormatting sqref="O678">
    <cfRule type="cellIs" dxfId="8419" priority="48" operator="lessThan">
      <formula>0</formula>
    </cfRule>
  </conditionalFormatting>
  <conditionalFormatting sqref="O680:O683">
    <cfRule type="cellIs" dxfId="8418" priority="47" operator="lessThan">
      <formula>0</formula>
    </cfRule>
  </conditionalFormatting>
  <conditionalFormatting sqref="O682">
    <cfRule type="cellIs" dxfId="8417" priority="46" operator="lessThan">
      <formula>0</formula>
    </cfRule>
  </conditionalFormatting>
  <conditionalFormatting sqref="O684:O687">
    <cfRule type="cellIs" dxfId="8416" priority="45" operator="lessThan">
      <formula>0</formula>
    </cfRule>
  </conditionalFormatting>
  <conditionalFormatting sqref="O686">
    <cfRule type="cellIs" dxfId="8415" priority="44" operator="lessThan">
      <formula>0</formula>
    </cfRule>
  </conditionalFormatting>
  <conditionalFormatting sqref="O688:O691">
    <cfRule type="cellIs" dxfId="8414" priority="43" operator="lessThan">
      <formula>0</formula>
    </cfRule>
  </conditionalFormatting>
  <conditionalFormatting sqref="O690">
    <cfRule type="cellIs" dxfId="8413" priority="42" operator="lessThan">
      <formula>0</formula>
    </cfRule>
  </conditionalFormatting>
  <conditionalFormatting sqref="O692:O693 O695">
    <cfRule type="cellIs" dxfId="8412" priority="41" operator="lessThan">
      <formula>0</formula>
    </cfRule>
  </conditionalFormatting>
  <conditionalFormatting sqref="O696:O699">
    <cfRule type="cellIs" dxfId="8411" priority="40" operator="lessThan">
      <formula>0</formula>
    </cfRule>
  </conditionalFormatting>
  <conditionalFormatting sqref="O698">
    <cfRule type="cellIs" dxfId="8410" priority="39" operator="lessThan">
      <formula>0</formula>
    </cfRule>
  </conditionalFormatting>
  <conditionalFormatting sqref="O700:O703">
    <cfRule type="cellIs" dxfId="8409" priority="38" operator="lessThan">
      <formula>0</formula>
    </cfRule>
  </conditionalFormatting>
  <conditionalFormatting sqref="O702">
    <cfRule type="cellIs" dxfId="8408" priority="37" operator="lessThan">
      <formula>0</formula>
    </cfRule>
  </conditionalFormatting>
  <conditionalFormatting sqref="O704:O707">
    <cfRule type="cellIs" dxfId="8407" priority="36" operator="lessThan">
      <formula>0</formula>
    </cfRule>
  </conditionalFormatting>
  <conditionalFormatting sqref="O706">
    <cfRule type="cellIs" dxfId="8406" priority="35" operator="lessThan">
      <formula>0</formula>
    </cfRule>
  </conditionalFormatting>
  <conditionalFormatting sqref="O712:O715">
    <cfRule type="cellIs" dxfId="8405" priority="34" operator="lessThan">
      <formula>0</formula>
    </cfRule>
  </conditionalFormatting>
  <conditionalFormatting sqref="O714">
    <cfRule type="cellIs" dxfId="8404" priority="33" operator="lessThan">
      <formula>0</formula>
    </cfRule>
  </conditionalFormatting>
  <conditionalFormatting sqref="O716:O719">
    <cfRule type="cellIs" dxfId="8403" priority="32" operator="lessThan">
      <formula>0</formula>
    </cfRule>
  </conditionalFormatting>
  <conditionalFormatting sqref="O718">
    <cfRule type="cellIs" dxfId="8402" priority="31" operator="lessThan">
      <formula>0</formula>
    </cfRule>
  </conditionalFormatting>
  <conditionalFormatting sqref="O466">
    <cfRule type="cellIs" dxfId="8401" priority="30" operator="lessThan">
      <formula>0</formula>
    </cfRule>
  </conditionalFormatting>
  <conditionalFormatting sqref="O505">
    <cfRule type="cellIs" dxfId="8400" priority="29" operator="lessThan">
      <formula>0</formula>
    </cfRule>
  </conditionalFormatting>
  <conditionalFormatting sqref="O513">
    <cfRule type="cellIs" dxfId="8399" priority="28" operator="lessThan">
      <formula>0</formula>
    </cfRule>
  </conditionalFormatting>
  <conditionalFormatting sqref="O522">
    <cfRule type="cellIs" dxfId="8398" priority="27" operator="lessThan">
      <formula>0</formula>
    </cfRule>
  </conditionalFormatting>
  <conditionalFormatting sqref="O530">
    <cfRule type="cellIs" dxfId="8397" priority="26" operator="lessThan">
      <formula>0</formula>
    </cfRule>
  </conditionalFormatting>
  <conditionalFormatting sqref="O538">
    <cfRule type="cellIs" dxfId="8396" priority="25" operator="lessThan">
      <formula>0</formula>
    </cfRule>
  </conditionalFormatting>
  <conditionalFormatting sqref="O553">
    <cfRule type="cellIs" dxfId="8395" priority="24" operator="lessThan">
      <formula>0</formula>
    </cfRule>
  </conditionalFormatting>
  <conditionalFormatting sqref="O561">
    <cfRule type="cellIs" dxfId="8394" priority="23" operator="lessThan">
      <formula>0</formula>
    </cfRule>
  </conditionalFormatting>
  <conditionalFormatting sqref="O590">
    <cfRule type="cellIs" dxfId="8393" priority="22" operator="lessThan">
      <formula>0</formula>
    </cfRule>
  </conditionalFormatting>
  <conditionalFormatting sqref="B720:N723">
    <cfRule type="cellIs" dxfId="8392" priority="21" operator="lessThan">
      <formula>0</formula>
    </cfRule>
  </conditionalFormatting>
  <conditionalFormatting sqref="I722:N722 P720:Q723">
    <cfRule type="cellIs" dxfId="8391" priority="20" operator="lessThan">
      <formula>0</formula>
    </cfRule>
  </conditionalFormatting>
  <conditionalFormatting sqref="O720:O723">
    <cfRule type="cellIs" dxfId="8390" priority="19" operator="lessThan">
      <formula>0</formula>
    </cfRule>
  </conditionalFormatting>
  <conditionalFormatting sqref="O722">
    <cfRule type="cellIs" dxfId="8389" priority="18" operator="lessThan">
      <formula>0</formula>
    </cfRule>
  </conditionalFormatting>
  <conditionalFormatting sqref="P655:P658">
    <cfRule type="cellIs" dxfId="8388" priority="17" operator="lessThan">
      <formula>0</formula>
    </cfRule>
  </conditionalFormatting>
  <conditionalFormatting sqref="P638:Q638 Q639:Q640">
    <cfRule type="cellIs" dxfId="8387" priority="16" operator="lessThan">
      <formula>0</formula>
    </cfRule>
  </conditionalFormatting>
  <conditionalFormatting sqref="B638">
    <cfRule type="cellIs" dxfId="8386" priority="15" operator="lessThan">
      <formula>0</formula>
    </cfRule>
  </conditionalFormatting>
  <conditionalFormatting sqref="P639:P640">
    <cfRule type="cellIs" dxfId="8385" priority="14" operator="lessThan">
      <formula>0</formula>
    </cfRule>
  </conditionalFormatting>
  <conditionalFormatting sqref="B639:O640">
    <cfRule type="expression" dxfId="8384" priority="12">
      <formula>B639/A639&gt;1</formula>
    </cfRule>
    <cfRule type="expression" dxfId="8383" priority="13">
      <formula>B639/A639&lt;1</formula>
    </cfRule>
  </conditionalFormatting>
  <conditionalFormatting sqref="B639:O640">
    <cfRule type="cellIs" dxfId="8382" priority="11" operator="lessThan">
      <formula>0</formula>
    </cfRule>
  </conditionalFormatting>
  <conditionalFormatting sqref="B491">
    <cfRule type="cellIs" dxfId="8381" priority="10" operator="lessThan">
      <formula>0</formula>
    </cfRule>
  </conditionalFormatting>
  <conditionalFormatting sqref="B492:N496">
    <cfRule type="cellIs" dxfId="8380" priority="9" operator="lessThan">
      <formula>0</formula>
    </cfRule>
  </conditionalFormatting>
  <conditionalFormatting sqref="B492:N496">
    <cfRule type="expression" dxfId="8379" priority="7">
      <formula>B492/A492&gt;1</formula>
    </cfRule>
    <cfRule type="expression" dxfId="8378" priority="8">
      <formula>B492/A492&lt;1</formula>
    </cfRule>
  </conditionalFormatting>
  <conditionalFormatting sqref="O492:O496">
    <cfRule type="cellIs" dxfId="8377" priority="6" operator="lessThan">
      <formula>0</formula>
    </cfRule>
  </conditionalFormatting>
  <conditionalFormatting sqref="O492:O496">
    <cfRule type="expression" dxfId="8376" priority="4">
      <formula>O492/N492&gt;1</formula>
    </cfRule>
    <cfRule type="expression" dxfId="8375" priority="5">
      <formula>O492/N492&lt;1</formula>
    </cfRule>
  </conditionalFormatting>
  <conditionalFormatting sqref="B357:O360">
    <cfRule type="cellIs" dxfId="8374" priority="3" operator="lessThan">
      <formula>0</formula>
    </cfRule>
  </conditionalFormatting>
  <conditionalFormatting sqref="O661">
    <cfRule type="cellIs" dxfId="8373" priority="2" operator="lessThan">
      <formula>0</formula>
    </cfRule>
  </conditionalFormatting>
  <conditionalFormatting sqref="I647:N647">
    <cfRule type="cellIs" dxfId="8372"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outlinePr summaryBelow="0" summaryRight="0"/>
  </sheetPr>
  <dimension ref="A1:DN723"/>
  <sheetViews>
    <sheetView topLeftCell="H640" zoomScale="90" zoomScaleNormal="90" workbookViewId="0">
      <selection activeCell="O665" sqref="O665"/>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s="130" t="s">
        <v>6</v>
      </c>
      <c r="B2" s="130" t="s">
        <v>3278</v>
      </c>
      <c r="C2" s="130" t="s">
        <v>2310</v>
      </c>
      <c r="D2" s="130" t="s">
        <v>2311</v>
      </c>
      <c r="E2" s="130" t="s">
        <v>2312</v>
      </c>
      <c r="F2" s="130" t="s">
        <v>2313</v>
      </c>
      <c r="G2" s="130" t="s">
        <v>2314</v>
      </c>
      <c r="H2" s="130" t="s">
        <v>2315</v>
      </c>
      <c r="I2" s="130" t="s">
        <v>2316</v>
      </c>
      <c r="J2" s="130" t="s">
        <v>2317</v>
      </c>
      <c r="K2" s="130" t="s">
        <v>2318</v>
      </c>
      <c r="L2" s="130" t="s">
        <v>2319</v>
      </c>
      <c r="M2" s="130" t="s">
        <v>2320</v>
      </c>
      <c r="N2" s="130" t="s">
        <v>2321</v>
      </c>
      <c r="O2" s="130" t="s">
        <v>2322</v>
      </c>
      <c r="P2" s="130" t="s">
        <v>2323</v>
      </c>
      <c r="Q2" s="130" t="s">
        <v>2324</v>
      </c>
      <c r="R2" s="130" t="s">
        <v>2325</v>
      </c>
      <c r="S2" s="130" t="s">
        <v>2326</v>
      </c>
      <c r="T2" s="130" t="s">
        <v>2327</v>
      </c>
      <c r="U2" s="130" t="s">
        <v>2328</v>
      </c>
      <c r="V2" s="130" t="s">
        <v>2329</v>
      </c>
      <c r="W2" s="130" t="s">
        <v>2330</v>
      </c>
      <c r="X2" s="130" t="s">
        <v>2331</v>
      </c>
      <c r="Y2" s="130" t="s">
        <v>2332</v>
      </c>
      <c r="Z2" s="130" t="s">
        <v>2333</v>
      </c>
      <c r="AA2" s="130" t="s">
        <v>2334</v>
      </c>
      <c r="AB2" s="130" t="s">
        <v>2335</v>
      </c>
      <c r="AC2" s="130" t="s">
        <v>2336</v>
      </c>
      <c r="AD2" s="130" t="s">
        <v>2337</v>
      </c>
      <c r="AE2" s="130" t="s">
        <v>2338</v>
      </c>
      <c r="AF2" s="130" t="s">
        <v>2339</v>
      </c>
      <c r="AG2" s="130" t="s">
        <v>2340</v>
      </c>
      <c r="AH2" s="130" t="s">
        <v>2341</v>
      </c>
      <c r="AI2" s="130" t="s">
        <v>2342</v>
      </c>
      <c r="AJ2" s="130" t="s">
        <v>2343</v>
      </c>
      <c r="AK2" s="130" t="s">
        <v>2344</v>
      </c>
      <c r="AL2" s="130" t="s">
        <v>2345</v>
      </c>
      <c r="AM2" s="130" t="s">
        <v>2346</v>
      </c>
      <c r="AN2" s="130" t="s">
        <v>2347</v>
      </c>
      <c r="AO2" s="130" t="s">
        <v>2348</v>
      </c>
      <c r="AP2" s="130" t="s">
        <v>2349</v>
      </c>
      <c r="AQ2" s="130" t="s">
        <v>2350</v>
      </c>
      <c r="AR2" s="130" t="s">
        <v>2351</v>
      </c>
      <c r="AS2" s="130" t="s">
        <v>2352</v>
      </c>
      <c r="AT2" s="130" t="s">
        <v>2353</v>
      </c>
      <c r="AU2" s="130" t="s">
        <v>2354</v>
      </c>
      <c r="AV2" s="130" t="s">
        <v>2355</v>
      </c>
      <c r="AW2" s="130" t="s">
        <v>2356</v>
      </c>
      <c r="AX2" s="130" t="s">
        <v>2357</v>
      </c>
      <c r="AY2" s="130" t="s">
        <v>2358</v>
      </c>
      <c r="AZ2" s="130" t="s">
        <v>2359</v>
      </c>
      <c r="BA2" s="130" t="s">
        <v>2360</v>
      </c>
      <c r="BB2" s="130" t="s">
        <v>2361</v>
      </c>
      <c r="BC2" s="130" t="s">
        <v>2362</v>
      </c>
      <c r="BD2"/>
      <c r="BE2"/>
      <c r="BF2"/>
      <c r="BG2"/>
      <c r="BH2"/>
      <c r="BI2"/>
      <c r="BJ2"/>
      <c r="BK2"/>
      <c r="BL2"/>
      <c r="BM2"/>
      <c r="BN2"/>
      <c r="BO2"/>
      <c r="BP2"/>
      <c r="BQ2"/>
      <c r="BR2"/>
      <c r="BS2"/>
      <c r="BT2"/>
    </row>
    <row r="3" spans="1:72" x14ac:dyDescent="0.25">
      <c r="A3" s="130" t="s">
        <v>2363</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25">
      <c r="A4" s="130" t="s">
        <v>2364</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25">
      <c r="A5" s="130" t="s">
        <v>787</v>
      </c>
      <c r="B5" s="130">
        <v>1456219</v>
      </c>
      <c r="C5" s="130">
        <v>1391749</v>
      </c>
      <c r="D5" s="130">
        <v>1586551</v>
      </c>
      <c r="E5" s="130">
        <v>581948</v>
      </c>
      <c r="F5" s="130">
        <v>2310825</v>
      </c>
      <c r="G5" s="130">
        <v>1330592</v>
      </c>
      <c r="H5" s="130">
        <v>2121391</v>
      </c>
      <c r="I5" s="130">
        <v>3587798</v>
      </c>
      <c r="J5" s="130">
        <v>1443845</v>
      </c>
      <c r="K5" s="130">
        <v>2010609</v>
      </c>
      <c r="L5" s="130">
        <v>1839104</v>
      </c>
      <c r="M5" s="130">
        <v>858437</v>
      </c>
      <c r="N5" s="130">
        <v>478412</v>
      </c>
      <c r="O5" s="130">
        <v>526511</v>
      </c>
      <c r="P5" s="130">
        <v>337977</v>
      </c>
      <c r="Q5" s="130">
        <v>252629</v>
      </c>
      <c r="R5" s="130">
        <v>240184</v>
      </c>
      <c r="S5" s="130">
        <v>291282</v>
      </c>
      <c r="T5" s="130">
        <v>146467</v>
      </c>
      <c r="U5" s="130">
        <v>809478</v>
      </c>
      <c r="V5" s="130">
        <v>1057305</v>
      </c>
      <c r="W5" s="130">
        <v>137676</v>
      </c>
      <c r="X5" s="130">
        <v>844062.18</v>
      </c>
      <c r="Y5" s="130">
        <v>667152</v>
      </c>
      <c r="Z5" s="130">
        <v>1279252</v>
      </c>
      <c r="AA5" s="130">
        <v>2114729</v>
      </c>
      <c r="AB5" s="130">
        <v>135206.26999999999</v>
      </c>
      <c r="AC5" s="130">
        <v>1538082</v>
      </c>
      <c r="AD5" s="130">
        <v>696173</v>
      </c>
      <c r="AE5" s="130">
        <v>136335</v>
      </c>
      <c r="AF5" s="130">
        <v>353925.47</v>
      </c>
      <c r="AG5" s="130">
        <v>127934</v>
      </c>
      <c r="AH5" s="130">
        <v>101350</v>
      </c>
      <c r="AI5" s="130">
        <v>140608</v>
      </c>
      <c r="AJ5" s="130">
        <v>28954.07</v>
      </c>
      <c r="AK5" s="130">
        <v>36956</v>
      </c>
      <c r="AL5" s="130">
        <v>26929</v>
      </c>
      <c r="AM5" s="130">
        <v>61454</v>
      </c>
      <c r="AN5" s="130">
        <v>35167.480000000003</v>
      </c>
      <c r="AO5" s="130">
        <v>15145</v>
      </c>
      <c r="AP5" s="130">
        <v>12853</v>
      </c>
      <c r="AQ5" s="130">
        <v>11494</v>
      </c>
      <c r="AR5" s="130">
        <v>10323.98</v>
      </c>
      <c r="AS5" s="130">
        <v>8573</v>
      </c>
      <c r="AT5" s="130">
        <v>6152</v>
      </c>
      <c r="AU5" s="130">
        <v>22239</v>
      </c>
      <c r="AV5" s="130">
        <v>7805</v>
      </c>
      <c r="AW5" s="130">
        <v>7790</v>
      </c>
      <c r="AX5" s="130">
        <v>5296</v>
      </c>
      <c r="AY5" s="130">
        <v>5578</v>
      </c>
      <c r="AZ5" s="130">
        <v>4892</v>
      </c>
      <c r="BA5" s="130">
        <v>4891</v>
      </c>
      <c r="BB5" s="130">
        <v>7891</v>
      </c>
      <c r="BC5" s="130">
        <v>9177</v>
      </c>
      <c r="BD5"/>
      <c r="BE5"/>
      <c r="BF5"/>
      <c r="BG5"/>
      <c r="BH5"/>
      <c r="BI5"/>
      <c r="BJ5"/>
      <c r="BK5"/>
      <c r="BL5"/>
      <c r="BM5"/>
      <c r="BN5"/>
      <c r="BO5"/>
      <c r="BP5"/>
      <c r="BQ5"/>
      <c r="BR5"/>
      <c r="BS5"/>
      <c r="BT5"/>
    </row>
    <row r="6" spans="1:72" x14ac:dyDescent="0.25">
      <c r="A6" s="130" t="s">
        <v>788</v>
      </c>
      <c r="B6" s="130">
        <v>3950</v>
      </c>
      <c r="C6" s="130">
        <v>6198</v>
      </c>
      <c r="D6" s="130">
        <v>0</v>
      </c>
      <c r="E6" s="130">
        <v>0</v>
      </c>
      <c r="F6" s="130">
        <v>0</v>
      </c>
      <c r="G6" s="130">
        <v>0</v>
      </c>
      <c r="H6" s="130">
        <v>5065</v>
      </c>
      <c r="I6" s="130">
        <v>5030</v>
      </c>
      <c r="J6" s="130">
        <v>5021</v>
      </c>
      <c r="K6" s="130">
        <v>5013</v>
      </c>
      <c r="L6" s="130">
        <v>5006</v>
      </c>
      <c r="M6" s="130">
        <v>4572</v>
      </c>
      <c r="N6" s="130">
        <v>3869</v>
      </c>
      <c r="O6" s="130">
        <v>9059</v>
      </c>
      <c r="P6" s="130">
        <v>3275</v>
      </c>
      <c r="Q6" s="130">
        <v>3279</v>
      </c>
      <c r="R6" s="130">
        <v>3240</v>
      </c>
      <c r="S6" s="130">
        <v>8240</v>
      </c>
      <c r="T6" s="130">
        <v>3240</v>
      </c>
      <c r="U6" s="130">
        <v>219</v>
      </c>
      <c r="V6" s="130">
        <v>0</v>
      </c>
      <c r="W6" s="130">
        <v>0</v>
      </c>
      <c r="X6" s="130">
        <v>2715.15</v>
      </c>
      <c r="Y6" s="130">
        <v>14176</v>
      </c>
      <c r="Z6" s="130">
        <v>14176</v>
      </c>
      <c r="AA6" s="130">
        <v>14176</v>
      </c>
      <c r="AB6" s="130">
        <v>1526975.42</v>
      </c>
      <c r="AC6" s="130">
        <v>1500000</v>
      </c>
      <c r="AD6" s="130">
        <v>0</v>
      </c>
      <c r="AE6" s="130">
        <v>4875</v>
      </c>
      <c r="AF6" s="130">
        <v>5000</v>
      </c>
      <c r="AG6" s="130">
        <v>0</v>
      </c>
      <c r="AH6" s="130">
        <v>0</v>
      </c>
      <c r="AI6" s="130">
        <v>0</v>
      </c>
      <c r="AJ6" s="130">
        <v>0</v>
      </c>
      <c r="AK6" s="130">
        <v>0</v>
      </c>
      <c r="AL6" s="130">
        <v>0</v>
      </c>
      <c r="AM6" s="130">
        <v>0</v>
      </c>
      <c r="AN6" s="130">
        <v>0</v>
      </c>
      <c r="AO6" s="130">
        <v>0</v>
      </c>
      <c r="AP6" s="130">
        <v>0</v>
      </c>
      <c r="AQ6" s="130">
        <v>0</v>
      </c>
      <c r="AR6" s="130">
        <v>0</v>
      </c>
      <c r="AS6" s="130">
        <v>0</v>
      </c>
      <c r="AT6" s="130">
        <v>0</v>
      </c>
      <c r="AU6" s="130">
        <v>0</v>
      </c>
      <c r="AV6" s="130">
        <v>0</v>
      </c>
      <c r="AW6" s="130">
        <v>0</v>
      </c>
      <c r="AX6" s="130">
        <v>0</v>
      </c>
      <c r="AY6" s="130">
        <v>0</v>
      </c>
      <c r="AZ6" s="130">
        <v>0</v>
      </c>
      <c r="BA6" s="130">
        <v>0</v>
      </c>
      <c r="BB6" s="130">
        <v>0</v>
      </c>
      <c r="BC6" s="130">
        <v>0</v>
      </c>
      <c r="BD6"/>
      <c r="BE6"/>
      <c r="BF6"/>
      <c r="BG6"/>
      <c r="BH6"/>
      <c r="BI6"/>
      <c r="BJ6"/>
      <c r="BK6"/>
      <c r="BL6"/>
      <c r="BM6"/>
      <c r="BN6"/>
      <c r="BO6"/>
      <c r="BP6"/>
      <c r="BQ6"/>
      <c r="BR6"/>
      <c r="BS6"/>
      <c r="BT6"/>
    </row>
    <row r="7" spans="1:72" x14ac:dyDescent="0.25">
      <c r="A7" s="130" t="s">
        <v>789</v>
      </c>
      <c r="B7" s="130">
        <v>2324655</v>
      </c>
      <c r="C7" s="130">
        <v>2174790</v>
      </c>
      <c r="D7" s="130">
        <v>1345919</v>
      </c>
      <c r="E7" s="130">
        <v>1467050</v>
      </c>
      <c r="F7" s="130">
        <v>1359835</v>
      </c>
      <c r="G7" s="130">
        <v>1510241</v>
      </c>
      <c r="H7" s="130">
        <v>1242712</v>
      </c>
      <c r="I7" s="130">
        <v>1334381</v>
      </c>
      <c r="J7" s="130">
        <v>1310959</v>
      </c>
      <c r="K7" s="130">
        <v>1438059</v>
      </c>
      <c r="L7" s="130">
        <v>1241413</v>
      </c>
      <c r="M7" s="130">
        <v>1247359</v>
      </c>
      <c r="N7" s="130">
        <v>1245559</v>
      </c>
      <c r="O7" s="130">
        <v>1187042</v>
      </c>
      <c r="P7" s="130">
        <v>934655</v>
      </c>
      <c r="Q7" s="130">
        <v>2642277</v>
      </c>
      <c r="R7" s="130">
        <v>1359536</v>
      </c>
      <c r="S7" s="130">
        <v>1466001</v>
      </c>
      <c r="T7" s="130">
        <v>1290959</v>
      </c>
      <c r="U7" s="130">
        <v>1973815</v>
      </c>
      <c r="V7" s="130">
        <v>2127416</v>
      </c>
      <c r="W7" s="130">
        <v>1661401</v>
      </c>
      <c r="X7" s="130">
        <v>2563280.8199999998</v>
      </c>
      <c r="Y7" s="130">
        <v>3446724</v>
      </c>
      <c r="Z7" s="130">
        <v>1461694</v>
      </c>
      <c r="AA7" s="130">
        <v>698408</v>
      </c>
      <c r="AB7" s="130">
        <v>847937.34</v>
      </c>
      <c r="AC7" s="130">
        <v>557837</v>
      </c>
      <c r="AD7" s="130">
        <v>399814</v>
      </c>
      <c r="AE7" s="130">
        <v>405308</v>
      </c>
      <c r="AF7" s="130">
        <v>263977.69</v>
      </c>
      <c r="AG7" s="130">
        <v>191827</v>
      </c>
      <c r="AH7" s="130">
        <v>103693</v>
      </c>
      <c r="AI7" s="130">
        <v>76169</v>
      </c>
      <c r="AJ7" s="130">
        <v>42465.32</v>
      </c>
      <c r="AK7" s="130">
        <v>64956</v>
      </c>
      <c r="AL7" s="130">
        <v>44101</v>
      </c>
      <c r="AM7" s="130">
        <v>47008</v>
      </c>
      <c r="AN7" s="130">
        <v>28584.02</v>
      </c>
      <c r="AO7" s="130">
        <v>24913</v>
      </c>
      <c r="AP7" s="130">
        <v>32735</v>
      </c>
      <c r="AQ7" s="130">
        <v>30601</v>
      </c>
      <c r="AR7" s="130">
        <v>18758.88</v>
      </c>
      <c r="AS7" s="130">
        <v>30136</v>
      </c>
      <c r="AT7" s="130">
        <v>31870</v>
      </c>
      <c r="AU7" s="130">
        <v>30731</v>
      </c>
      <c r="AV7" s="130">
        <v>21463</v>
      </c>
      <c r="AW7" s="130">
        <v>19535</v>
      </c>
      <c r="AX7" s="130">
        <v>17158</v>
      </c>
      <c r="AY7" s="130">
        <v>16112</v>
      </c>
      <c r="AZ7" s="130">
        <v>21272</v>
      </c>
      <c r="BA7" s="130">
        <v>27049</v>
      </c>
      <c r="BB7" s="130">
        <v>25623</v>
      </c>
      <c r="BC7" s="130">
        <v>44560</v>
      </c>
      <c r="BD7"/>
      <c r="BE7"/>
      <c r="BF7"/>
      <c r="BG7"/>
      <c r="BH7"/>
      <c r="BI7"/>
      <c r="BJ7"/>
      <c r="BK7"/>
      <c r="BL7"/>
      <c r="BM7"/>
      <c r="BN7"/>
      <c r="BO7"/>
      <c r="BP7"/>
      <c r="BQ7"/>
      <c r="BR7"/>
      <c r="BS7"/>
      <c r="BT7"/>
    </row>
    <row r="8" spans="1:72" x14ac:dyDescent="0.25">
      <c r="A8" s="130" t="s">
        <v>2365</v>
      </c>
      <c r="B8" s="130">
        <v>0</v>
      </c>
      <c r="C8" s="130">
        <v>0</v>
      </c>
      <c r="D8" s="130">
        <v>1345919</v>
      </c>
      <c r="E8" s="130">
        <v>1467050</v>
      </c>
      <c r="F8" s="130">
        <v>1359835</v>
      </c>
      <c r="G8" s="130">
        <v>1510241</v>
      </c>
      <c r="H8" s="130">
        <v>1242712</v>
      </c>
      <c r="I8" s="130">
        <v>1334381</v>
      </c>
      <c r="J8" s="130">
        <v>1310959</v>
      </c>
      <c r="K8" s="130">
        <v>1438059</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s="130">
        <v>0</v>
      </c>
      <c r="AO8" s="130">
        <v>0</v>
      </c>
      <c r="AP8" s="130">
        <v>0</v>
      </c>
      <c r="AQ8" s="130">
        <v>0</v>
      </c>
      <c r="AR8" s="130">
        <v>0</v>
      </c>
      <c r="AS8" s="130">
        <v>0</v>
      </c>
      <c r="AT8" s="130">
        <v>0</v>
      </c>
      <c r="AU8" s="130">
        <v>0</v>
      </c>
      <c r="AV8" s="130">
        <v>0</v>
      </c>
      <c r="AW8" s="130">
        <v>0</v>
      </c>
      <c r="AX8" s="130">
        <v>0</v>
      </c>
      <c r="AY8" s="130">
        <v>0</v>
      </c>
      <c r="AZ8" s="130">
        <v>0</v>
      </c>
      <c r="BA8" s="130">
        <v>0</v>
      </c>
      <c r="BB8" s="130">
        <v>0</v>
      </c>
      <c r="BC8" s="130">
        <v>0</v>
      </c>
      <c r="BD8"/>
      <c r="BE8"/>
      <c r="BF8"/>
      <c r="BG8"/>
      <c r="BH8"/>
      <c r="BI8"/>
      <c r="BJ8"/>
      <c r="BK8"/>
      <c r="BL8"/>
      <c r="BM8"/>
      <c r="BN8"/>
      <c r="BO8"/>
      <c r="BP8"/>
      <c r="BQ8"/>
      <c r="BR8"/>
      <c r="BS8"/>
      <c r="BT8"/>
    </row>
    <row r="9" spans="1:72" x14ac:dyDescent="0.25">
      <c r="A9" s="130" t="s">
        <v>2366</v>
      </c>
      <c r="B9" s="130">
        <v>0</v>
      </c>
      <c r="C9" s="130">
        <v>0</v>
      </c>
      <c r="D9" s="130">
        <v>0</v>
      </c>
      <c r="E9" s="130">
        <v>0</v>
      </c>
      <c r="F9" s="130">
        <v>0</v>
      </c>
      <c r="G9" s="130">
        <v>0</v>
      </c>
      <c r="H9" s="130">
        <v>0</v>
      </c>
      <c r="I9" s="130">
        <v>0</v>
      </c>
      <c r="J9" s="130">
        <v>0</v>
      </c>
      <c r="K9" s="130">
        <v>0</v>
      </c>
      <c r="L9" s="130">
        <v>1241413</v>
      </c>
      <c r="M9" s="130">
        <v>1247359</v>
      </c>
      <c r="N9" s="130">
        <v>1245559</v>
      </c>
      <c r="O9" s="130">
        <v>1187042</v>
      </c>
      <c r="P9" s="130">
        <v>934655</v>
      </c>
      <c r="Q9" s="130">
        <v>2642277</v>
      </c>
      <c r="R9" s="130">
        <v>1359536</v>
      </c>
      <c r="S9" s="130">
        <v>1466001</v>
      </c>
      <c r="T9" s="130">
        <v>1290959</v>
      </c>
      <c r="U9" s="130">
        <v>1973815</v>
      </c>
      <c r="V9" s="130">
        <v>2127416</v>
      </c>
      <c r="W9" s="130">
        <v>1661401</v>
      </c>
      <c r="X9" s="130">
        <v>2563280.8199999998</v>
      </c>
      <c r="Y9" s="130">
        <v>3446724</v>
      </c>
      <c r="Z9" s="130">
        <v>1461694</v>
      </c>
      <c r="AA9" s="130">
        <v>698408</v>
      </c>
      <c r="AB9" s="130">
        <v>847937.34</v>
      </c>
      <c r="AC9" s="130">
        <v>557837</v>
      </c>
      <c r="AD9" s="130">
        <v>399814</v>
      </c>
      <c r="AE9" s="130">
        <v>405308</v>
      </c>
      <c r="AF9" s="130">
        <v>263977.69</v>
      </c>
      <c r="AG9" s="130">
        <v>191827</v>
      </c>
      <c r="AH9" s="130">
        <v>103693</v>
      </c>
      <c r="AI9" s="130">
        <v>76169</v>
      </c>
      <c r="AJ9" s="130">
        <v>42465.32</v>
      </c>
      <c r="AK9" s="130">
        <v>64956</v>
      </c>
      <c r="AL9" s="130">
        <v>44101</v>
      </c>
      <c r="AM9" s="130">
        <v>47008</v>
      </c>
      <c r="AN9" s="130">
        <v>28584.02</v>
      </c>
      <c r="AO9" s="130">
        <v>24913</v>
      </c>
      <c r="AP9" s="130">
        <v>32735</v>
      </c>
      <c r="AQ9" s="130">
        <v>30601</v>
      </c>
      <c r="AR9" s="130">
        <v>18758.88</v>
      </c>
      <c r="AS9" s="130">
        <v>30136</v>
      </c>
      <c r="AT9" s="130">
        <v>31870</v>
      </c>
      <c r="AU9" s="130">
        <v>30731</v>
      </c>
      <c r="AV9" s="130">
        <v>21463</v>
      </c>
      <c r="AW9" s="130">
        <v>19535</v>
      </c>
      <c r="AX9" s="130">
        <v>17158</v>
      </c>
      <c r="AY9" s="130">
        <v>16112</v>
      </c>
      <c r="AZ9" s="130">
        <v>21272</v>
      </c>
      <c r="BA9" s="130">
        <v>27049</v>
      </c>
      <c r="BB9" s="130">
        <v>25623</v>
      </c>
      <c r="BC9" s="130">
        <v>44560</v>
      </c>
      <c r="BD9"/>
      <c r="BE9"/>
      <c r="BF9"/>
      <c r="BG9"/>
      <c r="BH9"/>
      <c r="BI9"/>
      <c r="BJ9"/>
      <c r="BK9"/>
      <c r="BL9"/>
      <c r="BM9"/>
      <c r="BN9"/>
      <c r="BO9"/>
      <c r="BP9"/>
      <c r="BQ9"/>
      <c r="BR9"/>
      <c r="BS9"/>
      <c r="BT9"/>
    </row>
    <row r="10" spans="1:72" x14ac:dyDescent="0.25">
      <c r="A10" s="130" t="s">
        <v>2604</v>
      </c>
      <c r="B10" s="130">
        <v>236555</v>
      </c>
      <c r="C10" s="130">
        <v>231294</v>
      </c>
      <c r="D10" s="130">
        <v>206585</v>
      </c>
      <c r="E10" s="130">
        <v>1837411</v>
      </c>
      <c r="F10" s="130">
        <v>3022684</v>
      </c>
      <c r="G10" s="130">
        <v>1810709</v>
      </c>
      <c r="H10" s="130">
        <v>1449943</v>
      </c>
      <c r="I10" s="130">
        <v>251725</v>
      </c>
      <c r="J10" s="130">
        <v>322451</v>
      </c>
      <c r="K10" s="130">
        <v>704534</v>
      </c>
      <c r="L10" s="130">
        <v>0</v>
      </c>
      <c r="M10" s="130">
        <v>0</v>
      </c>
      <c r="N10" s="130">
        <v>0</v>
      </c>
      <c r="O10" s="130">
        <v>0</v>
      </c>
      <c r="P10" s="130">
        <v>0</v>
      </c>
      <c r="Q10" s="130">
        <v>0</v>
      </c>
      <c r="R10" s="130">
        <v>0</v>
      </c>
      <c r="S10" s="130">
        <v>0</v>
      </c>
      <c r="T10" s="130">
        <v>0</v>
      </c>
      <c r="U10" s="130">
        <v>13000</v>
      </c>
      <c r="V10" s="130">
        <v>26722</v>
      </c>
      <c r="W10" s="130">
        <v>23781</v>
      </c>
      <c r="X10" s="130">
        <v>35036.42</v>
      </c>
      <c r="Y10" s="130">
        <v>2770</v>
      </c>
      <c r="Z10" s="130">
        <v>0</v>
      </c>
      <c r="AA10" s="130">
        <v>0</v>
      </c>
      <c r="AB10" s="130">
        <v>102576.2</v>
      </c>
      <c r="AC10" s="130">
        <v>0</v>
      </c>
      <c r="AD10" s="130">
        <v>0</v>
      </c>
      <c r="AE10" s="130">
        <v>0</v>
      </c>
      <c r="AF10" s="130">
        <v>0</v>
      </c>
      <c r="AG10" s="130">
        <v>0</v>
      </c>
      <c r="AH10" s="130">
        <v>0</v>
      </c>
      <c r="AI10" s="130">
        <v>0</v>
      </c>
      <c r="AJ10" s="130">
        <v>0</v>
      </c>
      <c r="AK10" s="130">
        <v>0</v>
      </c>
      <c r="AL10" s="130">
        <v>0</v>
      </c>
      <c r="AM10" s="130">
        <v>0</v>
      </c>
      <c r="AN10" s="130">
        <v>0</v>
      </c>
      <c r="AO10" s="130">
        <v>0</v>
      </c>
      <c r="AP10" s="130">
        <v>0</v>
      </c>
      <c r="AQ10" s="130">
        <v>0</v>
      </c>
      <c r="AR10" s="130">
        <v>0</v>
      </c>
      <c r="AS10" s="130">
        <v>0</v>
      </c>
      <c r="AT10" s="130">
        <v>0</v>
      </c>
      <c r="AU10" s="130">
        <v>0</v>
      </c>
      <c r="AV10" s="130">
        <v>0</v>
      </c>
      <c r="AW10" s="130">
        <v>0</v>
      </c>
      <c r="AX10" s="130">
        <v>0</v>
      </c>
      <c r="AY10" s="130">
        <v>0</v>
      </c>
      <c r="AZ10" s="130">
        <v>86427</v>
      </c>
      <c r="BA10" s="130">
        <v>79182</v>
      </c>
      <c r="BB10" s="130">
        <v>96326</v>
      </c>
      <c r="BC10" s="130">
        <v>98746</v>
      </c>
      <c r="BD10"/>
      <c r="BE10"/>
      <c r="BF10"/>
      <c r="BG10"/>
      <c r="BH10"/>
      <c r="BI10"/>
      <c r="BJ10"/>
      <c r="BK10"/>
      <c r="BL10"/>
      <c r="BM10"/>
      <c r="BN10"/>
      <c r="BO10"/>
      <c r="BP10"/>
      <c r="BQ10"/>
      <c r="BR10"/>
      <c r="BS10"/>
      <c r="BT10"/>
    </row>
    <row r="11" spans="1:72" x14ac:dyDescent="0.25">
      <c r="A11" s="130" t="s">
        <v>2365</v>
      </c>
      <c r="B11" s="130">
        <v>236555</v>
      </c>
      <c r="C11" s="130">
        <v>231294</v>
      </c>
      <c r="D11" s="130">
        <v>206585</v>
      </c>
      <c r="E11" s="130">
        <v>665582</v>
      </c>
      <c r="F11" s="130">
        <v>3020827</v>
      </c>
      <c r="G11" s="130">
        <v>1810130</v>
      </c>
      <c r="H11" s="130">
        <v>1449943</v>
      </c>
      <c r="I11" s="130">
        <v>251725</v>
      </c>
      <c r="J11" s="130">
        <v>322451</v>
      </c>
      <c r="K11" s="130">
        <v>704534</v>
      </c>
      <c r="L11" s="130">
        <v>0</v>
      </c>
      <c r="M11" s="130">
        <v>0</v>
      </c>
      <c r="N11" s="130">
        <v>0</v>
      </c>
      <c r="O11" s="130">
        <v>0</v>
      </c>
      <c r="P11" s="130">
        <v>0</v>
      </c>
      <c r="Q11" s="130">
        <v>0</v>
      </c>
      <c r="R11" s="130">
        <v>0</v>
      </c>
      <c r="S11" s="130">
        <v>0</v>
      </c>
      <c r="T11" s="130">
        <v>0</v>
      </c>
      <c r="U11" s="130">
        <v>0</v>
      </c>
      <c r="V11" s="130">
        <v>0</v>
      </c>
      <c r="W11" s="130">
        <v>0</v>
      </c>
      <c r="X11" s="130">
        <v>17890.23</v>
      </c>
      <c r="Y11" s="130">
        <v>0</v>
      </c>
      <c r="Z11" s="130">
        <v>0</v>
      </c>
      <c r="AA11" s="130">
        <v>0</v>
      </c>
      <c r="AB11" s="130">
        <v>102576.2</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0</v>
      </c>
      <c r="AW11" s="130">
        <v>0</v>
      </c>
      <c r="AX11" s="130">
        <v>0</v>
      </c>
      <c r="AY11" s="130">
        <v>0</v>
      </c>
      <c r="AZ11" s="130">
        <v>86427</v>
      </c>
      <c r="BA11" s="130">
        <v>79182</v>
      </c>
      <c r="BB11" s="130">
        <v>96326</v>
      </c>
      <c r="BC11" s="130">
        <v>98746</v>
      </c>
      <c r="BD11"/>
      <c r="BE11"/>
      <c r="BF11"/>
      <c r="BG11"/>
      <c r="BH11"/>
      <c r="BI11"/>
      <c r="BJ11"/>
      <c r="BK11"/>
      <c r="BL11"/>
      <c r="BM11"/>
      <c r="BN11"/>
      <c r="BO11"/>
      <c r="BP11"/>
      <c r="BQ11"/>
      <c r="BR11"/>
      <c r="BS11"/>
      <c r="BT11"/>
    </row>
    <row r="12" spans="1:72" x14ac:dyDescent="0.25">
      <c r="A12" s="130" t="s">
        <v>2393</v>
      </c>
      <c r="B12" s="130">
        <v>0</v>
      </c>
      <c r="C12" s="130">
        <v>0</v>
      </c>
      <c r="D12" s="130">
        <v>0</v>
      </c>
      <c r="E12" s="130">
        <v>1171829</v>
      </c>
      <c r="F12" s="130">
        <v>1857</v>
      </c>
      <c r="G12" s="130">
        <v>579</v>
      </c>
      <c r="H12" s="130">
        <v>0</v>
      </c>
      <c r="I12" s="130">
        <v>0</v>
      </c>
      <c r="J12" s="130">
        <v>0</v>
      </c>
      <c r="K12" s="130">
        <v>0</v>
      </c>
      <c r="L12" s="130">
        <v>0</v>
      </c>
      <c r="M12" s="130">
        <v>0</v>
      </c>
      <c r="N12" s="130">
        <v>0</v>
      </c>
      <c r="O12" s="130">
        <v>0</v>
      </c>
      <c r="P12" s="130">
        <v>0</v>
      </c>
      <c r="Q12" s="130">
        <v>0</v>
      </c>
      <c r="R12" s="130">
        <v>0</v>
      </c>
      <c r="S12" s="130">
        <v>0</v>
      </c>
      <c r="T12" s="130">
        <v>0</v>
      </c>
      <c r="U12" s="130">
        <v>13000</v>
      </c>
      <c r="V12" s="130">
        <v>26722</v>
      </c>
      <c r="W12" s="130">
        <v>23781</v>
      </c>
      <c r="X12" s="130">
        <v>17146.189999999999</v>
      </c>
      <c r="Y12" s="130">
        <v>2770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c r="BE12"/>
      <c r="BF12"/>
      <c r="BG12"/>
      <c r="BH12"/>
      <c r="BI12"/>
      <c r="BJ12"/>
      <c r="BK12"/>
      <c r="BL12"/>
      <c r="BM12"/>
      <c r="BN12"/>
      <c r="BO12"/>
      <c r="BP12"/>
      <c r="BQ12"/>
      <c r="BR12"/>
      <c r="BS12"/>
      <c r="BT12"/>
    </row>
    <row r="13" spans="1:72" x14ac:dyDescent="0.25">
      <c r="A13" s="130" t="s">
        <v>3308</v>
      </c>
      <c r="B13" s="130">
        <v>163517</v>
      </c>
      <c r="C13" s="130">
        <v>163517</v>
      </c>
      <c r="D13" s="130">
        <v>163517</v>
      </c>
      <c r="E13" s="130">
        <v>165000</v>
      </c>
      <c r="F13" s="130">
        <v>0</v>
      </c>
      <c r="G13" s="130">
        <v>0</v>
      </c>
      <c r="H13" s="130">
        <v>0</v>
      </c>
      <c r="I13" s="130">
        <v>0</v>
      </c>
      <c r="J13" s="130">
        <v>0</v>
      </c>
      <c r="K13" s="130">
        <v>0</v>
      </c>
      <c r="L13" s="130">
        <v>0</v>
      </c>
      <c r="M13" s="130">
        <v>0</v>
      </c>
      <c r="N13" s="130">
        <v>0</v>
      </c>
      <c r="O13" s="130">
        <v>0</v>
      </c>
      <c r="P13" s="130">
        <v>0</v>
      </c>
      <c r="Q13" s="130">
        <v>0</v>
      </c>
      <c r="R13" s="130">
        <v>0</v>
      </c>
      <c r="S13" s="130">
        <v>0</v>
      </c>
      <c r="T13" s="130">
        <v>0</v>
      </c>
      <c r="U13" s="130">
        <v>0</v>
      </c>
      <c r="V13" s="130">
        <v>0</v>
      </c>
      <c r="W13" s="130">
        <v>0</v>
      </c>
      <c r="X13" s="130">
        <v>0</v>
      </c>
      <c r="Y13" s="130">
        <v>0</v>
      </c>
      <c r="Z13" s="130">
        <v>0</v>
      </c>
      <c r="AA13" s="130">
        <v>0</v>
      </c>
      <c r="AB13" s="130">
        <v>0</v>
      </c>
      <c r="AC13" s="130">
        <v>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25">
      <c r="A14" s="130" t="s">
        <v>2365</v>
      </c>
      <c r="B14" s="130">
        <v>163517</v>
      </c>
      <c r="C14" s="130">
        <v>163517</v>
      </c>
      <c r="D14" s="130">
        <v>163517</v>
      </c>
      <c r="E14" s="130">
        <v>165000</v>
      </c>
      <c r="F14" s="130">
        <v>0</v>
      </c>
      <c r="G14" s="130">
        <v>0</v>
      </c>
      <c r="H14" s="130">
        <v>0</v>
      </c>
      <c r="I14" s="130">
        <v>0</v>
      </c>
      <c r="J14" s="130">
        <v>0</v>
      </c>
      <c r="K14" s="130">
        <v>0</v>
      </c>
      <c r="L14" s="130">
        <v>0</v>
      </c>
      <c r="M14" s="130">
        <v>0</v>
      </c>
      <c r="N14" s="130">
        <v>0</v>
      </c>
      <c r="O14" s="130">
        <v>0</v>
      </c>
      <c r="P14" s="130">
        <v>0</v>
      </c>
      <c r="Q14" s="130">
        <v>0</v>
      </c>
      <c r="R14" s="130">
        <v>0</v>
      </c>
      <c r="S14" s="130">
        <v>0</v>
      </c>
      <c r="T14" s="130">
        <v>0</v>
      </c>
      <c r="U14" s="130">
        <v>0</v>
      </c>
      <c r="V14" s="130">
        <v>0</v>
      </c>
      <c r="W14" s="130">
        <v>0</v>
      </c>
      <c r="X14" s="130">
        <v>0</v>
      </c>
      <c r="Y14" s="130">
        <v>0</v>
      </c>
      <c r="Z14" s="130">
        <v>0</v>
      </c>
      <c r="AA14" s="130">
        <v>0</v>
      </c>
      <c r="AB14" s="130">
        <v>0</v>
      </c>
      <c r="AC14" s="130">
        <v>0</v>
      </c>
      <c r="AD14" s="130">
        <v>0</v>
      </c>
      <c r="AE14" s="130">
        <v>0</v>
      </c>
      <c r="AF14" s="130">
        <v>0</v>
      </c>
      <c r="AG14" s="130">
        <v>0</v>
      </c>
      <c r="AH14" s="130">
        <v>0</v>
      </c>
      <c r="AI14" s="130">
        <v>0</v>
      </c>
      <c r="AJ14" s="130">
        <v>0</v>
      </c>
      <c r="AK14" s="130">
        <v>0</v>
      </c>
      <c r="AL14" s="130">
        <v>0</v>
      </c>
      <c r="AM14" s="130">
        <v>0</v>
      </c>
      <c r="AN14" s="130">
        <v>0</v>
      </c>
      <c r="AO14" s="130">
        <v>0</v>
      </c>
      <c r="AP14" s="130">
        <v>0</v>
      </c>
      <c r="AQ14" s="130">
        <v>0</v>
      </c>
      <c r="AR14" s="130">
        <v>0</v>
      </c>
      <c r="AS14" s="130">
        <v>0</v>
      </c>
      <c r="AT14" s="130">
        <v>0</v>
      </c>
      <c r="AU14" s="130">
        <v>0</v>
      </c>
      <c r="AV14" s="130">
        <v>0</v>
      </c>
      <c r="AW14" s="130">
        <v>0</v>
      </c>
      <c r="AX14" s="130">
        <v>0</v>
      </c>
      <c r="AY14" s="130">
        <v>0</v>
      </c>
      <c r="AZ14" s="130">
        <v>0</v>
      </c>
      <c r="BA14" s="130">
        <v>0</v>
      </c>
      <c r="BB14" s="130">
        <v>0</v>
      </c>
      <c r="BC14" s="130">
        <v>0</v>
      </c>
      <c r="BD14"/>
      <c r="BE14"/>
      <c r="BF14"/>
      <c r="BG14"/>
      <c r="BH14"/>
      <c r="BI14"/>
      <c r="BJ14"/>
      <c r="BK14"/>
      <c r="BL14"/>
      <c r="BM14"/>
      <c r="BN14"/>
      <c r="BO14"/>
      <c r="BP14"/>
      <c r="BQ14"/>
      <c r="BR14"/>
      <c r="BS14"/>
      <c r="BT14"/>
    </row>
    <row r="15" spans="1:72" x14ac:dyDescent="0.25">
      <c r="A15" s="130" t="s">
        <v>790</v>
      </c>
      <c r="B15" s="130">
        <v>56620</v>
      </c>
      <c r="C15" s="130">
        <v>64299</v>
      </c>
      <c r="D15" s="130">
        <v>64341</v>
      </c>
      <c r="E15" s="130">
        <v>49559</v>
      </c>
      <c r="F15" s="130">
        <v>44702</v>
      </c>
      <c r="G15" s="130">
        <v>47680</v>
      </c>
      <c r="H15" s="130">
        <v>28519</v>
      </c>
      <c r="I15" s="130">
        <v>26872</v>
      </c>
      <c r="J15" s="130">
        <v>24812</v>
      </c>
      <c r="K15" s="130">
        <v>28180</v>
      </c>
      <c r="L15" s="130">
        <v>32129</v>
      </c>
      <c r="M15" s="130">
        <v>31567</v>
      </c>
      <c r="N15" s="130">
        <v>45574</v>
      </c>
      <c r="O15" s="130">
        <v>36599</v>
      </c>
      <c r="P15" s="130">
        <v>15775</v>
      </c>
      <c r="Q15" s="130">
        <v>3261</v>
      </c>
      <c r="R15" s="130">
        <v>1719</v>
      </c>
      <c r="S15" s="130">
        <v>1551</v>
      </c>
      <c r="T15" s="130">
        <v>1126</v>
      </c>
      <c r="U15" s="130">
        <v>1015</v>
      </c>
      <c r="V15" s="130">
        <v>927</v>
      </c>
      <c r="W15" s="130">
        <v>969</v>
      </c>
      <c r="X15" s="130">
        <v>1969.4</v>
      </c>
      <c r="Y15" s="130">
        <v>1707</v>
      </c>
      <c r="Z15" s="130">
        <v>1148</v>
      </c>
      <c r="AA15" s="130">
        <v>33706</v>
      </c>
      <c r="AB15" s="130">
        <v>1932.72</v>
      </c>
      <c r="AC15" s="130">
        <v>2964</v>
      </c>
      <c r="AD15" s="130">
        <v>1264</v>
      </c>
      <c r="AE15" s="130">
        <v>1081</v>
      </c>
      <c r="AF15" s="130">
        <v>891.68</v>
      </c>
      <c r="AG15" s="130">
        <v>4024</v>
      </c>
      <c r="AH15" s="130">
        <v>3936</v>
      </c>
      <c r="AI15" s="130">
        <v>5702</v>
      </c>
      <c r="AJ15" s="130">
        <v>25343.26</v>
      </c>
      <c r="AK15" s="130">
        <v>25002</v>
      </c>
      <c r="AL15" s="130">
        <v>27745</v>
      </c>
      <c r="AM15" s="130">
        <v>23544</v>
      </c>
      <c r="AN15" s="130">
        <v>19072.330000000002</v>
      </c>
      <c r="AO15" s="130">
        <v>18452</v>
      </c>
      <c r="AP15" s="130">
        <v>20438</v>
      </c>
      <c r="AQ15" s="130">
        <v>19123</v>
      </c>
      <c r="AR15" s="130">
        <v>23982.080000000002</v>
      </c>
      <c r="AS15" s="130">
        <v>22470</v>
      </c>
      <c r="AT15" s="130">
        <v>21566</v>
      </c>
      <c r="AU15" s="130">
        <v>18445</v>
      </c>
      <c r="AV15" s="130">
        <v>10192</v>
      </c>
      <c r="AW15" s="130">
        <v>14450</v>
      </c>
      <c r="AX15" s="130">
        <v>16934</v>
      </c>
      <c r="AY15" s="130">
        <v>18168</v>
      </c>
      <c r="AZ15" s="130">
        <v>14063</v>
      </c>
      <c r="BA15" s="130">
        <v>19129</v>
      </c>
      <c r="BB15" s="130">
        <v>17203</v>
      </c>
      <c r="BC15" s="130">
        <v>14226</v>
      </c>
      <c r="BD15"/>
      <c r="BE15"/>
      <c r="BF15"/>
      <c r="BG15"/>
      <c r="BH15"/>
      <c r="BI15"/>
      <c r="BJ15"/>
      <c r="BK15"/>
      <c r="BL15"/>
      <c r="BM15"/>
      <c r="BN15"/>
      <c r="BO15"/>
      <c r="BP15"/>
      <c r="BQ15"/>
      <c r="BR15"/>
      <c r="BS15"/>
      <c r="BT15"/>
    </row>
    <row r="16" spans="1:72" x14ac:dyDescent="0.25">
      <c r="A16" s="130" t="s">
        <v>2609</v>
      </c>
      <c r="B16" s="130">
        <v>0</v>
      </c>
      <c r="C16" s="130">
        <v>0</v>
      </c>
      <c r="D16" s="130">
        <v>8540</v>
      </c>
      <c r="E16" s="130">
        <v>8006</v>
      </c>
      <c r="F16" s="130">
        <v>6069</v>
      </c>
      <c r="G16" s="130">
        <v>6026</v>
      </c>
      <c r="H16" s="130">
        <v>0</v>
      </c>
      <c r="I16" s="130">
        <v>0</v>
      </c>
      <c r="J16" s="130">
        <v>0</v>
      </c>
      <c r="K16" s="130">
        <v>0</v>
      </c>
      <c r="L16" s="130">
        <v>0</v>
      </c>
      <c r="M16" s="130">
        <v>0</v>
      </c>
      <c r="N16" s="130">
        <v>0</v>
      </c>
      <c r="O16" s="130">
        <v>0</v>
      </c>
      <c r="P16" s="130">
        <v>0</v>
      </c>
      <c r="Q16" s="130">
        <v>0</v>
      </c>
      <c r="R16" s="130">
        <v>0</v>
      </c>
      <c r="S16" s="130">
        <v>0</v>
      </c>
      <c r="T16" s="130">
        <v>0</v>
      </c>
      <c r="U16" s="130">
        <v>0</v>
      </c>
      <c r="V16" s="130">
        <v>0</v>
      </c>
      <c r="W16" s="130">
        <v>0</v>
      </c>
      <c r="X16" s="130">
        <v>0</v>
      </c>
      <c r="Y16" s="130">
        <v>0</v>
      </c>
      <c r="Z16" s="130">
        <v>0</v>
      </c>
      <c r="AA16" s="130">
        <v>0</v>
      </c>
      <c r="AB16" s="130">
        <v>0</v>
      </c>
      <c r="AC16" s="130">
        <v>0</v>
      </c>
      <c r="AD16" s="130">
        <v>0</v>
      </c>
      <c r="AE16" s="130">
        <v>0</v>
      </c>
      <c r="AF16" s="130">
        <v>0</v>
      </c>
      <c r="AG16" s="130">
        <v>0</v>
      </c>
      <c r="AH16" s="130">
        <v>0</v>
      </c>
      <c r="AI16" s="130">
        <v>0</v>
      </c>
      <c r="AJ16" s="130">
        <v>0</v>
      </c>
      <c r="AK16" s="130">
        <v>0</v>
      </c>
      <c r="AL16" s="130">
        <v>0</v>
      </c>
      <c r="AM16" s="130">
        <v>0</v>
      </c>
      <c r="AN16" s="130">
        <v>0</v>
      </c>
      <c r="AO16" s="130">
        <v>0</v>
      </c>
      <c r="AP16" s="130">
        <v>0</v>
      </c>
      <c r="AQ16" s="130">
        <v>0</v>
      </c>
      <c r="AR16" s="130">
        <v>0</v>
      </c>
      <c r="AS16" s="130">
        <v>0</v>
      </c>
      <c r="AT16" s="130">
        <v>0</v>
      </c>
      <c r="AU16" s="130">
        <v>0</v>
      </c>
      <c r="AV16" s="130">
        <v>0</v>
      </c>
      <c r="AW16" s="130">
        <v>0</v>
      </c>
      <c r="AX16" s="130">
        <v>0</v>
      </c>
      <c r="AY16" s="130">
        <v>0</v>
      </c>
      <c r="AZ16" s="130">
        <v>0</v>
      </c>
      <c r="BA16" s="130">
        <v>0</v>
      </c>
      <c r="BB16" s="130">
        <v>0</v>
      </c>
      <c r="BC16" s="130">
        <v>0</v>
      </c>
      <c r="BD16"/>
      <c r="BE16"/>
      <c r="BF16"/>
      <c r="BG16"/>
      <c r="BH16"/>
      <c r="BI16"/>
      <c r="BJ16"/>
      <c r="BK16"/>
      <c r="BL16"/>
      <c r="BM16"/>
      <c r="BN16"/>
      <c r="BO16"/>
      <c r="BP16"/>
      <c r="BQ16"/>
      <c r="BR16"/>
      <c r="BS16"/>
      <c r="BT16"/>
    </row>
    <row r="17" spans="1:72" x14ac:dyDescent="0.25">
      <c r="A17" s="130" t="s">
        <v>2610</v>
      </c>
      <c r="B17" s="130">
        <v>0</v>
      </c>
      <c r="C17" s="130">
        <v>0</v>
      </c>
      <c r="D17" s="130">
        <v>8540</v>
      </c>
      <c r="E17" s="130">
        <v>8006</v>
      </c>
      <c r="F17" s="130">
        <v>6069</v>
      </c>
      <c r="G17" s="130">
        <v>6026</v>
      </c>
      <c r="H17" s="130">
        <v>0</v>
      </c>
      <c r="I17" s="130">
        <v>0</v>
      </c>
      <c r="J17" s="130">
        <v>0</v>
      </c>
      <c r="K17" s="130">
        <v>0</v>
      </c>
      <c r="L17" s="130">
        <v>0</v>
      </c>
      <c r="M17" s="130">
        <v>0</v>
      </c>
      <c r="N17" s="130">
        <v>0</v>
      </c>
      <c r="O17" s="130">
        <v>0</v>
      </c>
      <c r="P17" s="130">
        <v>0</v>
      </c>
      <c r="Q17" s="130">
        <v>0</v>
      </c>
      <c r="R17" s="130">
        <v>0</v>
      </c>
      <c r="S17" s="130">
        <v>0</v>
      </c>
      <c r="T17" s="130">
        <v>0</v>
      </c>
      <c r="U17" s="130">
        <v>0</v>
      </c>
      <c r="V17" s="130">
        <v>0</v>
      </c>
      <c r="W17" s="130">
        <v>0</v>
      </c>
      <c r="X17" s="130">
        <v>0</v>
      </c>
      <c r="Y17" s="130">
        <v>0</v>
      </c>
      <c r="Z17" s="130">
        <v>0</v>
      </c>
      <c r="AA17" s="130">
        <v>0</v>
      </c>
      <c r="AB17" s="130">
        <v>0</v>
      </c>
      <c r="AC17" s="130">
        <v>0</v>
      </c>
      <c r="AD17" s="130">
        <v>0</v>
      </c>
      <c r="AE17" s="130">
        <v>0</v>
      </c>
      <c r="AF17" s="130">
        <v>0</v>
      </c>
      <c r="AG17" s="130">
        <v>0</v>
      </c>
      <c r="AH17" s="130">
        <v>0</v>
      </c>
      <c r="AI17" s="130">
        <v>0</v>
      </c>
      <c r="AJ17" s="130">
        <v>0</v>
      </c>
      <c r="AK17" s="130">
        <v>0</v>
      </c>
      <c r="AL17" s="130">
        <v>0</v>
      </c>
      <c r="AM17" s="130">
        <v>0</v>
      </c>
      <c r="AN17" s="130">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c r="BE17"/>
      <c r="BF17"/>
      <c r="BG17"/>
      <c r="BH17"/>
      <c r="BI17"/>
      <c r="BJ17"/>
      <c r="BK17"/>
      <c r="BL17"/>
      <c r="BM17"/>
      <c r="BN17"/>
      <c r="BO17"/>
      <c r="BP17"/>
      <c r="BQ17"/>
      <c r="BR17"/>
      <c r="BS17"/>
      <c r="BT17"/>
    </row>
    <row r="18" spans="1:72" x14ac:dyDescent="0.25">
      <c r="A18" s="130" t="s">
        <v>2611</v>
      </c>
      <c r="B18" s="130">
        <v>0</v>
      </c>
      <c r="C18" s="130">
        <v>0</v>
      </c>
      <c r="D18" s="130">
        <v>0</v>
      </c>
      <c r="E18" s="130">
        <v>0</v>
      </c>
      <c r="F18" s="130">
        <v>0</v>
      </c>
      <c r="G18" s="130">
        <v>0</v>
      </c>
      <c r="H18" s="130">
        <v>0</v>
      </c>
      <c r="I18" s="130">
        <v>0</v>
      </c>
      <c r="J18" s="130">
        <v>0</v>
      </c>
      <c r="K18" s="130">
        <v>0</v>
      </c>
      <c r="L18" s="130">
        <v>0</v>
      </c>
      <c r="M18" s="130">
        <v>0</v>
      </c>
      <c r="N18" s="130">
        <v>0</v>
      </c>
      <c r="O18" s="130">
        <v>0</v>
      </c>
      <c r="P18" s="130">
        <v>0</v>
      </c>
      <c r="Q18" s="130">
        <v>0</v>
      </c>
      <c r="R18" s="130">
        <v>0</v>
      </c>
      <c r="S18" s="130">
        <v>0</v>
      </c>
      <c r="T18" s="130">
        <v>0</v>
      </c>
      <c r="U18" s="130">
        <v>0</v>
      </c>
      <c r="V18" s="130">
        <v>0</v>
      </c>
      <c r="W18" s="130">
        <v>0</v>
      </c>
      <c r="X18" s="130">
        <v>0</v>
      </c>
      <c r="Y18" s="130">
        <v>0</v>
      </c>
      <c r="Z18" s="130">
        <v>0</v>
      </c>
      <c r="AA18" s="130">
        <v>0</v>
      </c>
      <c r="AB18" s="130">
        <v>0</v>
      </c>
      <c r="AC18" s="130">
        <v>0</v>
      </c>
      <c r="AD18" s="130">
        <v>0</v>
      </c>
      <c r="AE18" s="130">
        <v>0</v>
      </c>
      <c r="AF18" s="130">
        <v>0</v>
      </c>
      <c r="AG18" s="130">
        <v>0</v>
      </c>
      <c r="AH18" s="130">
        <v>0</v>
      </c>
      <c r="AI18" s="130">
        <v>0</v>
      </c>
      <c r="AJ18" s="130">
        <v>0</v>
      </c>
      <c r="AK18" s="130">
        <v>0</v>
      </c>
      <c r="AL18" s="130">
        <v>0</v>
      </c>
      <c r="AM18" s="130">
        <v>0</v>
      </c>
      <c r="AN18" s="130">
        <v>0</v>
      </c>
      <c r="AO18" s="130">
        <v>0</v>
      </c>
      <c r="AP18" s="130">
        <v>0</v>
      </c>
      <c r="AQ18" s="130">
        <v>0</v>
      </c>
      <c r="AR18" s="130">
        <v>0</v>
      </c>
      <c r="AS18" s="130">
        <v>146</v>
      </c>
      <c r="AT18" s="130">
        <v>146</v>
      </c>
      <c r="AU18" s="130">
        <v>146</v>
      </c>
      <c r="AV18" s="130">
        <v>146</v>
      </c>
      <c r="AW18" s="130">
        <v>146</v>
      </c>
      <c r="AX18" s="130">
        <v>111</v>
      </c>
      <c r="AY18" s="130">
        <v>54</v>
      </c>
      <c r="AZ18" s="130">
        <v>145</v>
      </c>
      <c r="BA18" s="130">
        <v>153</v>
      </c>
      <c r="BB18" s="130">
        <v>508</v>
      </c>
      <c r="BC18" s="130">
        <v>1397</v>
      </c>
      <c r="BD18"/>
      <c r="BE18"/>
      <c r="BF18"/>
      <c r="BG18"/>
      <c r="BH18"/>
      <c r="BI18"/>
      <c r="BJ18"/>
      <c r="BK18"/>
      <c r="BL18"/>
      <c r="BM18"/>
      <c r="BN18"/>
      <c r="BO18"/>
      <c r="BP18"/>
      <c r="BQ18"/>
      <c r="BR18"/>
      <c r="BS18"/>
      <c r="BT18"/>
    </row>
    <row r="19" spans="1:72" x14ac:dyDescent="0.25">
      <c r="A19" s="130" t="s">
        <v>3309</v>
      </c>
      <c r="B19" s="130">
        <v>0</v>
      </c>
      <c r="C19" s="130">
        <v>0</v>
      </c>
      <c r="D19" s="130">
        <v>0</v>
      </c>
      <c r="E19" s="130">
        <v>0</v>
      </c>
      <c r="F19" s="130">
        <v>0</v>
      </c>
      <c r="G19" s="130">
        <v>0</v>
      </c>
      <c r="H19" s="130">
        <v>0</v>
      </c>
      <c r="I19" s="130">
        <v>0</v>
      </c>
      <c r="J19" s="130">
        <v>5838625</v>
      </c>
      <c r="K19" s="130">
        <v>0</v>
      </c>
      <c r="L19" s="130">
        <v>0</v>
      </c>
      <c r="M19" s="130">
        <v>0</v>
      </c>
      <c r="N19" s="130">
        <v>0</v>
      </c>
      <c r="O19" s="130">
        <v>0</v>
      </c>
      <c r="P19" s="130">
        <v>0</v>
      </c>
      <c r="Q19" s="130">
        <v>5000</v>
      </c>
      <c r="R19" s="130">
        <v>5000</v>
      </c>
      <c r="S19" s="130">
        <v>18652</v>
      </c>
      <c r="T19" s="130">
        <v>18652</v>
      </c>
      <c r="U19" s="130">
        <v>5000</v>
      </c>
      <c r="V19" s="130">
        <v>5000</v>
      </c>
      <c r="W19" s="130">
        <v>5000</v>
      </c>
      <c r="X19" s="130">
        <v>5000</v>
      </c>
      <c r="Y19" s="130">
        <v>38104</v>
      </c>
      <c r="Z19" s="130">
        <v>39490</v>
      </c>
      <c r="AA19" s="130">
        <v>40861</v>
      </c>
      <c r="AB19" s="130">
        <v>42217.16</v>
      </c>
      <c r="AC19" s="130">
        <v>43603</v>
      </c>
      <c r="AD19" s="130">
        <v>44990</v>
      </c>
      <c r="AE19" s="130">
        <v>46361</v>
      </c>
      <c r="AF19" s="130">
        <v>47716.79</v>
      </c>
      <c r="AG19" s="130">
        <v>49103</v>
      </c>
      <c r="AH19" s="130">
        <v>50489</v>
      </c>
      <c r="AI19" s="130">
        <v>51860</v>
      </c>
      <c r="AJ19" s="130">
        <v>0</v>
      </c>
      <c r="AK19" s="130">
        <v>0</v>
      </c>
      <c r="AL19" s="130">
        <v>0</v>
      </c>
      <c r="AM19" s="130">
        <v>0</v>
      </c>
      <c r="AN19" s="130">
        <v>0</v>
      </c>
      <c r="AO19" s="130">
        <v>0</v>
      </c>
      <c r="AP19" s="130">
        <v>0</v>
      </c>
      <c r="AQ19" s="130">
        <v>0</v>
      </c>
      <c r="AR19" s="130">
        <v>0</v>
      </c>
      <c r="AS19" s="130">
        <v>0</v>
      </c>
      <c r="AT19" s="130">
        <v>0</v>
      </c>
      <c r="AU19" s="130">
        <v>0</v>
      </c>
      <c r="AV19" s="130">
        <v>0</v>
      </c>
      <c r="AW19" s="130">
        <v>0</v>
      </c>
      <c r="AX19" s="130">
        <v>0</v>
      </c>
      <c r="AY19" s="130">
        <v>0</v>
      </c>
      <c r="AZ19" s="130">
        <v>0</v>
      </c>
      <c r="BA19" s="130">
        <v>0</v>
      </c>
      <c r="BB19" s="130">
        <v>0</v>
      </c>
      <c r="BC19" s="130">
        <v>0</v>
      </c>
      <c r="BD19"/>
      <c r="BE19"/>
      <c r="BF19"/>
      <c r="BG19"/>
      <c r="BH19"/>
      <c r="BI19"/>
      <c r="BJ19"/>
      <c r="BK19"/>
      <c r="BL19"/>
      <c r="BM19"/>
      <c r="BN19"/>
      <c r="BO19"/>
      <c r="BP19"/>
      <c r="BQ19"/>
      <c r="BR19"/>
      <c r="BS19"/>
      <c r="BT19"/>
    </row>
    <row r="20" spans="1:72" x14ac:dyDescent="0.25">
      <c r="A20" s="130" t="s">
        <v>2369</v>
      </c>
      <c r="B20" s="130">
        <v>1376723</v>
      </c>
      <c r="C20" s="130">
        <v>262984</v>
      </c>
      <c r="D20" s="130">
        <v>258880</v>
      </c>
      <c r="E20" s="130">
        <v>237430</v>
      </c>
      <c r="F20" s="130">
        <v>205773</v>
      </c>
      <c r="G20" s="130">
        <v>571841</v>
      </c>
      <c r="H20" s="130">
        <v>580472</v>
      </c>
      <c r="I20" s="130">
        <v>612802</v>
      </c>
      <c r="J20" s="130">
        <v>638418</v>
      </c>
      <c r="K20" s="130">
        <v>151497</v>
      </c>
      <c r="L20" s="130">
        <v>136274</v>
      </c>
      <c r="M20" s="130">
        <v>105083</v>
      </c>
      <c r="N20" s="130">
        <v>111878</v>
      </c>
      <c r="O20" s="130">
        <v>127323</v>
      </c>
      <c r="P20" s="130">
        <v>110176</v>
      </c>
      <c r="Q20" s="130">
        <v>69256</v>
      </c>
      <c r="R20" s="130">
        <v>240211</v>
      </c>
      <c r="S20" s="130">
        <v>218110</v>
      </c>
      <c r="T20" s="130">
        <v>222287</v>
      </c>
      <c r="U20" s="130">
        <v>17894</v>
      </c>
      <c r="V20" s="130">
        <v>7082</v>
      </c>
      <c r="W20" s="130">
        <v>4726</v>
      </c>
      <c r="X20" s="130">
        <v>55476.18</v>
      </c>
      <c r="Y20" s="130">
        <v>24715</v>
      </c>
      <c r="Z20" s="130">
        <v>19003</v>
      </c>
      <c r="AA20" s="130">
        <v>21510</v>
      </c>
      <c r="AB20" s="130">
        <v>13355.57</v>
      </c>
      <c r="AC20" s="130">
        <v>34944</v>
      </c>
      <c r="AD20" s="130">
        <v>34295</v>
      </c>
      <c r="AE20" s="130">
        <v>2728</v>
      </c>
      <c r="AF20" s="130">
        <v>2202.4299999999998</v>
      </c>
      <c r="AG20" s="130">
        <v>2220</v>
      </c>
      <c r="AH20" s="130">
        <v>1215</v>
      </c>
      <c r="AI20" s="130">
        <v>1078</v>
      </c>
      <c r="AJ20" s="130">
        <v>1247.8399999999999</v>
      </c>
      <c r="AK20" s="130">
        <v>1076</v>
      </c>
      <c r="AL20" s="130">
        <v>1546</v>
      </c>
      <c r="AM20" s="130">
        <v>2849</v>
      </c>
      <c r="AN20" s="130">
        <v>1680.44</v>
      </c>
      <c r="AO20" s="130">
        <v>4395</v>
      </c>
      <c r="AP20" s="130">
        <v>3236</v>
      </c>
      <c r="AQ20" s="130">
        <v>6072</v>
      </c>
      <c r="AR20" s="130">
        <v>5056.5600000000004</v>
      </c>
      <c r="AS20" s="130">
        <v>3439</v>
      </c>
      <c r="AT20" s="130">
        <v>3919</v>
      </c>
      <c r="AU20" s="130">
        <v>4940</v>
      </c>
      <c r="AV20" s="130">
        <v>5331</v>
      </c>
      <c r="AW20" s="130">
        <v>4589</v>
      </c>
      <c r="AX20" s="130">
        <v>4928</v>
      </c>
      <c r="AY20" s="130">
        <v>5018</v>
      </c>
      <c r="AZ20" s="130">
        <v>4575</v>
      </c>
      <c r="BA20" s="130">
        <v>6855</v>
      </c>
      <c r="BB20" s="130">
        <v>7493</v>
      </c>
      <c r="BC20" s="130">
        <v>10223</v>
      </c>
      <c r="BD20"/>
      <c r="BE20"/>
      <c r="BF20"/>
      <c r="BG20"/>
      <c r="BH20"/>
      <c r="BI20"/>
      <c r="BJ20"/>
      <c r="BK20"/>
      <c r="BL20"/>
      <c r="BM20"/>
      <c r="BN20"/>
      <c r="BO20"/>
      <c r="BP20"/>
      <c r="BQ20"/>
      <c r="BR20"/>
      <c r="BS20"/>
      <c r="BT20"/>
    </row>
    <row r="21" spans="1:72" x14ac:dyDescent="0.25">
      <c r="A21" s="130" t="s">
        <v>2370</v>
      </c>
      <c r="B21" s="130">
        <v>1376723</v>
      </c>
      <c r="C21" s="130">
        <v>262984</v>
      </c>
      <c r="D21" s="130">
        <v>258880</v>
      </c>
      <c r="E21" s="130">
        <v>237430</v>
      </c>
      <c r="F21" s="130">
        <v>205773</v>
      </c>
      <c r="G21" s="130">
        <v>571841</v>
      </c>
      <c r="H21" s="130">
        <v>580472</v>
      </c>
      <c r="I21" s="130">
        <v>612802</v>
      </c>
      <c r="J21" s="130">
        <v>638418</v>
      </c>
      <c r="K21" s="130">
        <v>151497</v>
      </c>
      <c r="L21" s="130">
        <v>0</v>
      </c>
      <c r="M21" s="130">
        <v>0</v>
      </c>
      <c r="N21" s="130">
        <v>0</v>
      </c>
      <c r="O21" s="130">
        <v>0</v>
      </c>
      <c r="P21" s="130">
        <v>0</v>
      </c>
      <c r="Q21" s="130">
        <v>0</v>
      </c>
      <c r="R21" s="130">
        <v>0</v>
      </c>
      <c r="S21" s="130">
        <v>0</v>
      </c>
      <c r="T21" s="130">
        <v>0</v>
      </c>
      <c r="U21" s="130">
        <v>0</v>
      </c>
      <c r="V21" s="130">
        <v>0</v>
      </c>
      <c r="W21" s="130">
        <v>0</v>
      </c>
      <c r="X21" s="130">
        <v>0</v>
      </c>
      <c r="Y21" s="130">
        <v>0</v>
      </c>
      <c r="Z21" s="130">
        <v>0</v>
      </c>
      <c r="AA21" s="130">
        <v>0</v>
      </c>
      <c r="AB21" s="130">
        <v>13355.57</v>
      </c>
      <c r="AC21" s="130">
        <v>34944</v>
      </c>
      <c r="AD21" s="130">
        <v>0</v>
      </c>
      <c r="AE21" s="130">
        <v>2728</v>
      </c>
      <c r="AF21" s="130">
        <v>2202.4299999999998</v>
      </c>
      <c r="AG21" s="130">
        <v>2220</v>
      </c>
      <c r="AH21" s="130">
        <v>0</v>
      </c>
      <c r="AI21" s="130">
        <v>1078</v>
      </c>
      <c r="AJ21" s="130">
        <v>0</v>
      </c>
      <c r="AK21" s="130">
        <v>0</v>
      </c>
      <c r="AL21" s="130">
        <v>1546</v>
      </c>
      <c r="AM21" s="130">
        <v>2849</v>
      </c>
      <c r="AN21" s="130">
        <v>0</v>
      </c>
      <c r="AO21" s="130">
        <v>0</v>
      </c>
      <c r="AP21" s="130">
        <v>0</v>
      </c>
      <c r="AQ21" s="130">
        <v>6072</v>
      </c>
      <c r="AR21" s="130">
        <v>5056.5600000000004</v>
      </c>
      <c r="AS21" s="130">
        <v>3439</v>
      </c>
      <c r="AT21" s="130">
        <v>3919</v>
      </c>
      <c r="AU21" s="130">
        <v>4940</v>
      </c>
      <c r="AV21" s="130">
        <v>5331</v>
      </c>
      <c r="AW21" s="130">
        <v>4589</v>
      </c>
      <c r="AX21" s="130">
        <v>4928</v>
      </c>
      <c r="AY21" s="130">
        <v>0</v>
      </c>
      <c r="AZ21" s="130">
        <v>0</v>
      </c>
      <c r="BA21" s="130">
        <v>0</v>
      </c>
      <c r="BB21" s="130">
        <v>0</v>
      </c>
      <c r="BC21" s="130">
        <v>0</v>
      </c>
      <c r="BD21"/>
      <c r="BE21"/>
      <c r="BF21"/>
      <c r="BG21"/>
      <c r="BH21"/>
      <c r="BI21"/>
      <c r="BJ21"/>
      <c r="BK21"/>
      <c r="BL21"/>
      <c r="BM21"/>
      <c r="BN21"/>
      <c r="BO21"/>
      <c r="BP21"/>
      <c r="BQ21"/>
      <c r="BR21"/>
      <c r="BS21"/>
      <c r="BT21"/>
    </row>
    <row r="22" spans="1:72" x14ac:dyDescent="0.25">
      <c r="A22" s="130" t="s">
        <v>791</v>
      </c>
      <c r="B22" s="130">
        <v>5618239</v>
      </c>
      <c r="C22" s="130">
        <v>4294831</v>
      </c>
      <c r="D22" s="130">
        <v>3634333</v>
      </c>
      <c r="E22" s="130">
        <v>4346404</v>
      </c>
      <c r="F22" s="130">
        <v>6949888</v>
      </c>
      <c r="G22" s="130">
        <v>5277089</v>
      </c>
      <c r="H22" s="130">
        <v>5428102</v>
      </c>
      <c r="I22" s="130">
        <v>5818608</v>
      </c>
      <c r="J22" s="130">
        <v>9584131</v>
      </c>
      <c r="K22" s="130">
        <v>4337892</v>
      </c>
      <c r="L22" s="130">
        <v>3253926</v>
      </c>
      <c r="M22" s="130">
        <v>2247018</v>
      </c>
      <c r="N22" s="130">
        <v>1885292</v>
      </c>
      <c r="O22" s="130">
        <v>1886534</v>
      </c>
      <c r="P22" s="130">
        <v>1401858</v>
      </c>
      <c r="Q22" s="130">
        <v>2975702</v>
      </c>
      <c r="R22" s="130">
        <v>1849890</v>
      </c>
      <c r="S22" s="130">
        <v>2003836</v>
      </c>
      <c r="T22" s="130">
        <v>1682731</v>
      </c>
      <c r="U22" s="130">
        <v>2820421</v>
      </c>
      <c r="V22" s="130">
        <v>3224452</v>
      </c>
      <c r="W22" s="130">
        <v>1833553</v>
      </c>
      <c r="X22" s="130">
        <v>3507540.14</v>
      </c>
      <c r="Y22" s="130">
        <v>4195348</v>
      </c>
      <c r="Z22" s="130">
        <v>2814763</v>
      </c>
      <c r="AA22" s="130">
        <v>2923390</v>
      </c>
      <c r="AB22" s="130">
        <v>2670200.6800000002</v>
      </c>
      <c r="AC22" s="130">
        <v>3677430</v>
      </c>
      <c r="AD22" s="130">
        <v>1176536</v>
      </c>
      <c r="AE22" s="130">
        <v>596688</v>
      </c>
      <c r="AF22" s="130">
        <v>673714.06</v>
      </c>
      <c r="AG22" s="130">
        <v>375108</v>
      </c>
      <c r="AH22" s="130">
        <v>260683</v>
      </c>
      <c r="AI22" s="130">
        <v>275417</v>
      </c>
      <c r="AJ22" s="130">
        <v>98010.49</v>
      </c>
      <c r="AK22" s="130">
        <v>127990</v>
      </c>
      <c r="AL22" s="130">
        <v>100321</v>
      </c>
      <c r="AM22" s="130">
        <v>134855</v>
      </c>
      <c r="AN22" s="130">
        <v>84504.26</v>
      </c>
      <c r="AO22" s="130">
        <v>62905</v>
      </c>
      <c r="AP22" s="130">
        <v>69262</v>
      </c>
      <c r="AQ22" s="130">
        <v>67290</v>
      </c>
      <c r="AR22" s="130">
        <v>58121.5</v>
      </c>
      <c r="AS22" s="130">
        <v>64764</v>
      </c>
      <c r="AT22" s="130">
        <v>63653</v>
      </c>
      <c r="AU22" s="130">
        <v>76501</v>
      </c>
      <c r="AV22" s="130">
        <v>44937</v>
      </c>
      <c r="AW22" s="130">
        <v>46510</v>
      </c>
      <c r="AX22" s="130">
        <v>44427</v>
      </c>
      <c r="AY22" s="130">
        <v>44930</v>
      </c>
      <c r="AZ22" s="130">
        <v>131374</v>
      </c>
      <c r="BA22" s="130">
        <v>137259</v>
      </c>
      <c r="BB22" s="130">
        <v>155044</v>
      </c>
      <c r="BC22" s="130">
        <v>178329</v>
      </c>
      <c r="BD22"/>
      <c r="BE22"/>
      <c r="BF22"/>
      <c r="BG22"/>
      <c r="BH22"/>
      <c r="BI22"/>
      <c r="BJ22"/>
      <c r="BK22"/>
      <c r="BL22"/>
      <c r="BM22"/>
      <c r="BN22"/>
      <c r="BO22"/>
      <c r="BP22"/>
      <c r="BQ22"/>
      <c r="BR22"/>
      <c r="BS22"/>
      <c r="BT22"/>
    </row>
    <row r="23" spans="1:72" x14ac:dyDescent="0.25">
      <c r="A23" s="130" t="s">
        <v>2371</v>
      </c>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c r="BE23"/>
      <c r="BF23"/>
      <c r="BG23"/>
      <c r="BH23"/>
      <c r="BI23"/>
      <c r="BJ23"/>
      <c r="BK23"/>
      <c r="BL23"/>
      <c r="BM23"/>
      <c r="BN23"/>
      <c r="BO23"/>
      <c r="BP23"/>
      <c r="BQ23"/>
      <c r="BR23"/>
      <c r="BS23"/>
      <c r="BT23"/>
    </row>
    <row r="24" spans="1:72" x14ac:dyDescent="0.25">
      <c r="A24" s="130" t="s">
        <v>2628</v>
      </c>
      <c r="B24" s="130">
        <v>2137053</v>
      </c>
      <c r="C24" s="130">
        <v>2083261</v>
      </c>
      <c r="D24" s="130">
        <v>1872050</v>
      </c>
      <c r="E24" s="130">
        <v>1645152</v>
      </c>
      <c r="F24" s="130">
        <v>1409895</v>
      </c>
      <c r="G24" s="130">
        <v>2089449</v>
      </c>
      <c r="H24" s="130">
        <v>1061573</v>
      </c>
      <c r="I24" s="130">
        <v>911395</v>
      </c>
      <c r="J24" s="130">
        <v>919346</v>
      </c>
      <c r="K24" s="130">
        <v>1134761</v>
      </c>
      <c r="L24" s="130">
        <v>1097759</v>
      </c>
      <c r="M24" s="130">
        <v>683199</v>
      </c>
      <c r="N24" s="130">
        <v>1096804</v>
      </c>
      <c r="O24" s="130">
        <v>1096730</v>
      </c>
      <c r="P24" s="130">
        <v>1101257</v>
      </c>
      <c r="Q24" s="130">
        <v>945877</v>
      </c>
      <c r="R24" s="130">
        <v>840117</v>
      </c>
      <c r="S24" s="130">
        <v>673844</v>
      </c>
      <c r="T24" s="130">
        <v>523844</v>
      </c>
      <c r="U24" s="130">
        <v>131581</v>
      </c>
      <c r="V24" s="130">
        <v>131581</v>
      </c>
      <c r="W24" s="130">
        <v>130960</v>
      </c>
      <c r="X24" s="130">
        <v>130959.97</v>
      </c>
      <c r="Y24" s="130">
        <v>130945</v>
      </c>
      <c r="Z24" s="130">
        <v>108584</v>
      </c>
      <c r="AA24" s="130">
        <v>132584</v>
      </c>
      <c r="AB24" s="130">
        <v>132581.12</v>
      </c>
      <c r="AC24" s="130">
        <v>146101</v>
      </c>
      <c r="AD24" s="130">
        <v>103075</v>
      </c>
      <c r="AE24" s="130">
        <v>34038</v>
      </c>
      <c r="AF24" s="130">
        <v>9000</v>
      </c>
      <c r="AG24" s="130">
        <v>0</v>
      </c>
      <c r="AH24" s="130">
        <v>3452</v>
      </c>
      <c r="AI24" s="130">
        <v>3857</v>
      </c>
      <c r="AJ24" s="130">
        <v>3439.27</v>
      </c>
      <c r="AK24" s="130">
        <v>4295</v>
      </c>
      <c r="AL24" s="130">
        <v>4866</v>
      </c>
      <c r="AM24" s="130">
        <v>4112</v>
      </c>
      <c r="AN24" s="130">
        <v>3492.87</v>
      </c>
      <c r="AO24" s="130">
        <v>3445</v>
      </c>
      <c r="AP24" s="130">
        <v>3400</v>
      </c>
      <c r="AQ24" s="130">
        <v>4532</v>
      </c>
      <c r="AR24" s="130">
        <v>9320.6</v>
      </c>
      <c r="AS24" s="130">
        <v>9305</v>
      </c>
      <c r="AT24" s="130">
        <v>9305</v>
      </c>
      <c r="AU24" s="130">
        <v>9282</v>
      </c>
      <c r="AV24" s="130">
        <v>9282</v>
      </c>
      <c r="AW24" s="130">
        <v>9259</v>
      </c>
      <c r="AX24" s="130">
        <v>9259</v>
      </c>
      <c r="AY24" s="130">
        <v>0</v>
      </c>
      <c r="AZ24" s="130">
        <v>0</v>
      </c>
      <c r="BA24" s="130">
        <v>0</v>
      </c>
      <c r="BB24" s="130">
        <v>0</v>
      </c>
      <c r="BC24" s="130">
        <v>0</v>
      </c>
      <c r="BD24"/>
      <c r="BE24"/>
      <c r="BF24"/>
      <c r="BG24"/>
      <c r="BH24"/>
      <c r="BI24"/>
      <c r="BJ24"/>
      <c r="BK24"/>
      <c r="BL24"/>
      <c r="BM24"/>
      <c r="BN24"/>
      <c r="BO24"/>
      <c r="BP24"/>
      <c r="BQ24"/>
      <c r="BR24"/>
      <c r="BS24"/>
      <c r="BT24"/>
    </row>
    <row r="25" spans="1:72" x14ac:dyDescent="0.25">
      <c r="A25" s="130" t="s">
        <v>2378</v>
      </c>
      <c r="B25" s="130">
        <v>705801</v>
      </c>
      <c r="C25" s="130">
        <v>711622</v>
      </c>
      <c r="D25" s="130">
        <v>702537</v>
      </c>
      <c r="E25" s="130">
        <v>816281</v>
      </c>
      <c r="F25" s="130">
        <v>823073</v>
      </c>
      <c r="G25" s="130">
        <v>829478</v>
      </c>
      <c r="H25" s="130">
        <v>1504834</v>
      </c>
      <c r="I25" s="130">
        <v>1472627</v>
      </c>
      <c r="J25" s="130">
        <v>774450</v>
      </c>
      <c r="K25" s="130">
        <v>750206</v>
      </c>
      <c r="L25" s="130">
        <v>745236</v>
      </c>
      <c r="M25" s="130">
        <v>753033</v>
      </c>
      <c r="N25" s="130">
        <v>791677</v>
      </c>
      <c r="O25" s="130">
        <v>784287</v>
      </c>
      <c r="P25" s="130">
        <v>751197</v>
      </c>
      <c r="Q25" s="130">
        <v>756404</v>
      </c>
      <c r="R25" s="130">
        <v>760900</v>
      </c>
      <c r="S25" s="130">
        <v>763219</v>
      </c>
      <c r="T25" s="130">
        <v>810624</v>
      </c>
      <c r="U25" s="130">
        <v>844586</v>
      </c>
      <c r="V25" s="130">
        <v>828571</v>
      </c>
      <c r="W25" s="130">
        <v>800182</v>
      </c>
      <c r="X25" s="130">
        <v>776005.85</v>
      </c>
      <c r="Y25" s="130">
        <v>41981</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0</v>
      </c>
      <c r="AQ25" s="130">
        <v>0</v>
      </c>
      <c r="AR25" s="130">
        <v>0</v>
      </c>
      <c r="AS25" s="130">
        <v>0</v>
      </c>
      <c r="AT25" s="130">
        <v>0</v>
      </c>
      <c r="AU25" s="130">
        <v>0</v>
      </c>
      <c r="AV25" s="130">
        <v>0</v>
      </c>
      <c r="AW25" s="130">
        <v>0</v>
      </c>
      <c r="AX25" s="130">
        <v>0</v>
      </c>
      <c r="AY25" s="130">
        <v>0</v>
      </c>
      <c r="AZ25" s="130">
        <v>0</v>
      </c>
      <c r="BA25" s="130">
        <v>0</v>
      </c>
      <c r="BB25" s="130">
        <v>0</v>
      </c>
      <c r="BC25" s="130">
        <v>0</v>
      </c>
      <c r="BD25"/>
      <c r="BE25"/>
      <c r="BF25"/>
      <c r="BG25"/>
      <c r="BH25"/>
      <c r="BI25"/>
      <c r="BJ25"/>
      <c r="BK25"/>
      <c r="BL25"/>
      <c r="BM25"/>
      <c r="BN25"/>
      <c r="BO25"/>
      <c r="BP25"/>
      <c r="BQ25"/>
      <c r="BR25"/>
      <c r="BS25"/>
      <c r="BT25"/>
    </row>
    <row r="26" spans="1:72" x14ac:dyDescent="0.25">
      <c r="A26" s="130" t="s">
        <v>2379</v>
      </c>
      <c r="B26" s="130">
        <v>705801</v>
      </c>
      <c r="C26" s="130">
        <v>711622</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25">
      <c r="A27" s="130" t="s">
        <v>3311</v>
      </c>
      <c r="B27" s="130">
        <v>1682580</v>
      </c>
      <c r="C27" s="130">
        <v>1723459</v>
      </c>
      <c r="D27" s="130">
        <v>1764338</v>
      </c>
      <c r="E27" s="130">
        <v>1646364</v>
      </c>
      <c r="F27" s="130">
        <v>1825114</v>
      </c>
      <c r="G27" s="130">
        <v>1620199</v>
      </c>
      <c r="H27" s="130">
        <v>1553962</v>
      </c>
      <c r="I27" s="130">
        <v>1271518</v>
      </c>
      <c r="J27" s="130">
        <v>806541</v>
      </c>
      <c r="K27" s="130">
        <v>584216</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0</v>
      </c>
      <c r="AQ27" s="130">
        <v>0</v>
      </c>
      <c r="AR27" s="130">
        <v>0</v>
      </c>
      <c r="AS27" s="130">
        <v>26986</v>
      </c>
      <c r="AT27" s="130">
        <v>30322</v>
      </c>
      <c r="AU27" s="130">
        <v>28856</v>
      </c>
      <c r="AV27" s="130">
        <v>26391</v>
      </c>
      <c r="AW27" s="130">
        <v>46050</v>
      </c>
      <c r="AX27" s="130">
        <v>46024</v>
      </c>
      <c r="AY27" s="130">
        <v>43789</v>
      </c>
      <c r="AZ27" s="130">
        <v>0</v>
      </c>
      <c r="BA27" s="130">
        <v>0</v>
      </c>
      <c r="BB27" s="130">
        <v>0</v>
      </c>
      <c r="BC27" s="130">
        <v>0</v>
      </c>
      <c r="BD27"/>
      <c r="BE27"/>
      <c r="BF27"/>
      <c r="BG27"/>
      <c r="BH27"/>
      <c r="BI27"/>
      <c r="BJ27"/>
      <c r="BK27"/>
      <c r="BL27"/>
      <c r="BM27"/>
      <c r="BN27"/>
      <c r="BO27"/>
      <c r="BP27"/>
      <c r="BQ27"/>
      <c r="BR27"/>
      <c r="BS27"/>
      <c r="BT27"/>
    </row>
    <row r="28" spans="1:72" x14ac:dyDescent="0.25">
      <c r="A28" s="130" t="s">
        <v>2365</v>
      </c>
      <c r="B28" s="130">
        <v>1682580</v>
      </c>
      <c r="C28" s="130">
        <v>1723459</v>
      </c>
      <c r="D28" s="130">
        <v>1764338</v>
      </c>
      <c r="E28" s="130">
        <v>1646364</v>
      </c>
      <c r="F28" s="130">
        <v>1825114</v>
      </c>
      <c r="G28" s="130">
        <v>1620199</v>
      </c>
      <c r="H28" s="130">
        <v>1553962</v>
      </c>
      <c r="I28" s="130">
        <v>1271518</v>
      </c>
      <c r="J28" s="130">
        <v>806541</v>
      </c>
      <c r="K28" s="130">
        <v>584216</v>
      </c>
      <c r="L28" s="130">
        <v>0</v>
      </c>
      <c r="M28" s="130">
        <v>0</v>
      </c>
      <c r="N28" s="130">
        <v>0</v>
      </c>
      <c r="O28" s="130">
        <v>0</v>
      </c>
      <c r="P28" s="130">
        <v>0</v>
      </c>
      <c r="Q28" s="130">
        <v>0</v>
      </c>
      <c r="R28" s="130">
        <v>0</v>
      </c>
      <c r="S28" s="130">
        <v>0</v>
      </c>
      <c r="T28" s="130">
        <v>0</v>
      </c>
      <c r="U28" s="130">
        <v>0</v>
      </c>
      <c r="V28" s="130">
        <v>0</v>
      </c>
      <c r="W28" s="130">
        <v>0</v>
      </c>
      <c r="X28" s="130">
        <v>0</v>
      </c>
      <c r="Y28" s="130">
        <v>0</v>
      </c>
      <c r="Z28" s="130">
        <v>0</v>
      </c>
      <c r="AA28" s="130">
        <v>0</v>
      </c>
      <c r="AB28" s="130">
        <v>0</v>
      </c>
      <c r="AC28" s="130">
        <v>0</v>
      </c>
      <c r="AD28" s="130">
        <v>0</v>
      </c>
      <c r="AE28" s="130">
        <v>0</v>
      </c>
      <c r="AF28" s="130">
        <v>0</v>
      </c>
      <c r="AG28" s="130">
        <v>0</v>
      </c>
      <c r="AH28" s="130">
        <v>0</v>
      </c>
      <c r="AI28" s="130">
        <v>0</v>
      </c>
      <c r="AJ28" s="130">
        <v>0</v>
      </c>
      <c r="AK28" s="130">
        <v>0</v>
      </c>
      <c r="AL28" s="130">
        <v>0</v>
      </c>
      <c r="AM28" s="130">
        <v>0</v>
      </c>
      <c r="AN28" s="130">
        <v>0</v>
      </c>
      <c r="AO28" s="130">
        <v>0</v>
      </c>
      <c r="AP28" s="130">
        <v>0</v>
      </c>
      <c r="AQ28" s="130">
        <v>0</v>
      </c>
      <c r="AR28" s="130">
        <v>0</v>
      </c>
      <c r="AS28" s="130">
        <v>26986</v>
      </c>
      <c r="AT28" s="130">
        <v>30322</v>
      </c>
      <c r="AU28" s="130">
        <v>28856</v>
      </c>
      <c r="AV28" s="130">
        <v>26391</v>
      </c>
      <c r="AW28" s="130">
        <v>46050</v>
      </c>
      <c r="AX28" s="130">
        <v>46024</v>
      </c>
      <c r="AY28" s="130">
        <v>43789</v>
      </c>
      <c r="AZ28" s="130">
        <v>0</v>
      </c>
      <c r="BA28" s="130">
        <v>0</v>
      </c>
      <c r="BB28" s="130">
        <v>0</v>
      </c>
      <c r="BC28" s="130">
        <v>0</v>
      </c>
      <c r="BD28"/>
      <c r="BE28"/>
      <c r="BF28"/>
      <c r="BG28"/>
      <c r="BH28"/>
      <c r="BI28"/>
      <c r="BJ28"/>
      <c r="BK28"/>
      <c r="BL28"/>
      <c r="BM28"/>
      <c r="BN28"/>
      <c r="BO28"/>
      <c r="BP28"/>
      <c r="BQ28"/>
      <c r="BR28"/>
      <c r="BS28"/>
      <c r="BT28"/>
    </row>
    <row r="29" spans="1:72" x14ac:dyDescent="0.25">
      <c r="A29" s="130" t="s">
        <v>2383</v>
      </c>
      <c r="B29" s="130">
        <v>29938</v>
      </c>
      <c r="C29" s="130">
        <v>29938</v>
      </c>
      <c r="D29" s="130">
        <v>29938</v>
      </c>
      <c r="E29" s="130">
        <v>29938</v>
      </c>
      <c r="F29" s="130">
        <v>29938</v>
      </c>
      <c r="G29" s="130">
        <v>29938</v>
      </c>
      <c r="H29" s="130">
        <v>29938</v>
      </c>
      <c r="I29" s="130">
        <v>29938</v>
      </c>
      <c r="J29" s="130">
        <v>29938</v>
      </c>
      <c r="K29" s="130">
        <v>29938</v>
      </c>
      <c r="L29" s="130">
        <v>29938</v>
      </c>
      <c r="M29" s="130">
        <v>29938</v>
      </c>
      <c r="N29" s="130">
        <v>29938</v>
      </c>
      <c r="O29" s="130">
        <v>29938</v>
      </c>
      <c r="P29" s="130">
        <v>29938</v>
      </c>
      <c r="Q29" s="130">
        <v>29938</v>
      </c>
      <c r="R29" s="130">
        <v>0</v>
      </c>
      <c r="S29" s="130">
        <v>0</v>
      </c>
      <c r="T29" s="130">
        <v>0</v>
      </c>
      <c r="U29" s="130">
        <v>0</v>
      </c>
      <c r="V29" s="130">
        <v>0</v>
      </c>
      <c r="W29" s="130">
        <v>0</v>
      </c>
      <c r="X29" s="130">
        <v>0</v>
      </c>
      <c r="Y29" s="130">
        <v>0</v>
      </c>
      <c r="Z29" s="130">
        <v>0</v>
      </c>
      <c r="AA29" s="130">
        <v>0</v>
      </c>
      <c r="AB29" s="130">
        <v>0</v>
      </c>
      <c r="AC29" s="130">
        <v>0</v>
      </c>
      <c r="AD29" s="130">
        <v>0</v>
      </c>
      <c r="AE29" s="130">
        <v>0</v>
      </c>
      <c r="AF29" s="130">
        <v>0</v>
      </c>
      <c r="AG29" s="130">
        <v>0</v>
      </c>
      <c r="AH29" s="130">
        <v>0</v>
      </c>
      <c r="AI29" s="130">
        <v>0</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c r="BE29"/>
      <c r="BF29"/>
      <c r="BG29"/>
      <c r="BH29"/>
      <c r="BI29"/>
      <c r="BJ29"/>
      <c r="BK29"/>
      <c r="BL29"/>
      <c r="BM29"/>
      <c r="BN29"/>
      <c r="BO29"/>
      <c r="BP29"/>
      <c r="BQ29"/>
      <c r="BR29"/>
      <c r="BS29"/>
      <c r="BT29"/>
    </row>
    <row r="30" spans="1:72" x14ac:dyDescent="0.25">
      <c r="A30" s="130" t="s">
        <v>792</v>
      </c>
      <c r="B30" s="130">
        <v>53268323</v>
      </c>
      <c r="C30" s="130">
        <v>53017160</v>
      </c>
      <c r="D30" s="130">
        <v>51976751</v>
      </c>
      <c r="E30" s="130">
        <v>41224165</v>
      </c>
      <c r="F30" s="130">
        <v>39443332</v>
      </c>
      <c r="G30" s="130">
        <v>39823796</v>
      </c>
      <c r="H30" s="130">
        <v>38557851</v>
      </c>
      <c r="I30" s="130">
        <v>38238640</v>
      </c>
      <c r="J30" s="130">
        <v>38443100</v>
      </c>
      <c r="K30" s="130">
        <v>38626002</v>
      </c>
      <c r="L30" s="130">
        <v>38680083</v>
      </c>
      <c r="M30" s="130">
        <v>38635098</v>
      </c>
      <c r="N30" s="130">
        <v>38292573</v>
      </c>
      <c r="O30" s="130">
        <v>38667289</v>
      </c>
      <c r="P30" s="130">
        <v>41895943</v>
      </c>
      <c r="Q30" s="130">
        <v>39169161</v>
      </c>
      <c r="R30" s="130">
        <v>38880058</v>
      </c>
      <c r="S30" s="130">
        <v>39240954</v>
      </c>
      <c r="T30" s="130">
        <v>39550132</v>
      </c>
      <c r="U30" s="130">
        <v>37006447</v>
      </c>
      <c r="V30" s="130">
        <v>36511749</v>
      </c>
      <c r="W30" s="130">
        <v>34282991</v>
      </c>
      <c r="X30" s="130">
        <v>28981865.109999999</v>
      </c>
      <c r="Y30" s="130">
        <v>10254226</v>
      </c>
      <c r="Z30" s="130">
        <v>7327052</v>
      </c>
      <c r="AA30" s="130">
        <v>4574978</v>
      </c>
      <c r="AB30" s="130">
        <v>1901581.29</v>
      </c>
      <c r="AC30" s="130">
        <v>1036008</v>
      </c>
      <c r="AD30" s="130">
        <v>914489</v>
      </c>
      <c r="AE30" s="130">
        <v>463098</v>
      </c>
      <c r="AF30" s="130">
        <v>53795.3</v>
      </c>
      <c r="AG30" s="130">
        <v>54283</v>
      </c>
      <c r="AH30" s="130">
        <v>53116</v>
      </c>
      <c r="AI30" s="130">
        <v>54078</v>
      </c>
      <c r="AJ30" s="130">
        <v>441942.07</v>
      </c>
      <c r="AK30" s="130">
        <v>453665</v>
      </c>
      <c r="AL30" s="130">
        <v>464853</v>
      </c>
      <c r="AM30" s="130">
        <v>474914</v>
      </c>
      <c r="AN30" s="130">
        <v>444800.59</v>
      </c>
      <c r="AO30" s="130">
        <v>455770</v>
      </c>
      <c r="AP30" s="130">
        <v>470204</v>
      </c>
      <c r="AQ30" s="130">
        <v>479607</v>
      </c>
      <c r="AR30" s="130">
        <v>474978.67</v>
      </c>
      <c r="AS30" s="130">
        <v>484161</v>
      </c>
      <c r="AT30" s="130">
        <v>493161</v>
      </c>
      <c r="AU30" s="130">
        <v>501629</v>
      </c>
      <c r="AV30" s="130">
        <v>205421</v>
      </c>
      <c r="AW30" s="130">
        <v>222744</v>
      </c>
      <c r="AX30" s="130">
        <v>228554</v>
      </c>
      <c r="AY30" s="130">
        <v>234485</v>
      </c>
      <c r="AZ30" s="130">
        <v>240445</v>
      </c>
      <c r="BA30" s="130">
        <v>244841</v>
      </c>
      <c r="BB30" s="130">
        <v>250914</v>
      </c>
      <c r="BC30" s="130">
        <v>267214</v>
      </c>
      <c r="BD30"/>
      <c r="BE30"/>
      <c r="BF30"/>
      <c r="BG30"/>
      <c r="BH30"/>
      <c r="BI30"/>
      <c r="BJ30"/>
      <c r="BK30"/>
      <c r="BL30"/>
      <c r="BM30"/>
      <c r="BN30"/>
      <c r="BO30"/>
      <c r="BP30"/>
      <c r="BQ30"/>
      <c r="BR30"/>
      <c r="BS30"/>
      <c r="BT30"/>
    </row>
    <row r="31" spans="1:72" x14ac:dyDescent="0.25">
      <c r="A31" s="130" t="s">
        <v>2384</v>
      </c>
      <c r="B31" s="130">
        <v>1666901</v>
      </c>
      <c r="C31" s="130">
        <v>1636533</v>
      </c>
      <c r="D31" s="130">
        <v>0</v>
      </c>
      <c r="E31" s="130">
        <v>0</v>
      </c>
      <c r="F31" s="130">
        <v>0</v>
      </c>
      <c r="G31" s="130">
        <v>0</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c r="BE31"/>
      <c r="BF31"/>
      <c r="BG31"/>
      <c r="BH31"/>
      <c r="BI31"/>
      <c r="BJ31"/>
      <c r="BK31"/>
      <c r="BL31"/>
      <c r="BM31"/>
      <c r="BN31"/>
      <c r="BO31"/>
      <c r="BP31"/>
      <c r="BQ31"/>
      <c r="BR31"/>
      <c r="BS31"/>
      <c r="BT31"/>
    </row>
    <row r="32" spans="1:72" x14ac:dyDescent="0.25">
      <c r="A32" s="130" t="s">
        <v>793</v>
      </c>
      <c r="B32" s="130">
        <v>7058235</v>
      </c>
      <c r="C32" s="130">
        <v>6960009</v>
      </c>
      <c r="D32" s="130">
        <v>6825870</v>
      </c>
      <c r="E32" s="130">
        <v>4835206</v>
      </c>
      <c r="F32" s="130">
        <v>3897778</v>
      </c>
      <c r="G32" s="130">
        <v>3905511</v>
      </c>
      <c r="H32" s="130">
        <v>3952124</v>
      </c>
      <c r="I32" s="130">
        <v>4304145</v>
      </c>
      <c r="J32" s="130">
        <v>4302465</v>
      </c>
      <c r="K32" s="130">
        <v>3371063</v>
      </c>
      <c r="L32" s="130">
        <v>3404328</v>
      </c>
      <c r="M32" s="130">
        <v>3403279</v>
      </c>
      <c r="N32" s="130">
        <v>3421594</v>
      </c>
      <c r="O32" s="130">
        <v>3463738</v>
      </c>
      <c r="P32" s="130">
        <v>536347</v>
      </c>
      <c r="Q32" s="130">
        <v>3385621</v>
      </c>
      <c r="R32" s="130">
        <v>3400524</v>
      </c>
      <c r="S32" s="130">
        <v>3442917</v>
      </c>
      <c r="T32" s="130">
        <v>3469107</v>
      </c>
      <c r="U32" s="130">
        <v>3354036</v>
      </c>
      <c r="V32" s="130">
        <v>3341579</v>
      </c>
      <c r="W32" s="130">
        <v>3374980</v>
      </c>
      <c r="X32" s="130">
        <v>3591653.36</v>
      </c>
      <c r="Y32" s="130">
        <v>815733</v>
      </c>
      <c r="Z32" s="130">
        <v>708393</v>
      </c>
      <c r="AA32" s="130">
        <v>722929</v>
      </c>
      <c r="AB32" s="130">
        <v>423575.13</v>
      </c>
      <c r="AC32" s="130">
        <v>130862</v>
      </c>
      <c r="AD32" s="130">
        <v>135499</v>
      </c>
      <c r="AE32" s="130">
        <v>83374</v>
      </c>
      <c r="AF32" s="130">
        <v>39.590000000000003</v>
      </c>
      <c r="AG32" s="130">
        <v>49</v>
      </c>
      <c r="AH32" s="130">
        <v>58</v>
      </c>
      <c r="AI32" s="130">
        <v>67</v>
      </c>
      <c r="AJ32" s="130">
        <v>76.08</v>
      </c>
      <c r="AK32" s="130">
        <v>85</v>
      </c>
      <c r="AL32" s="130">
        <v>94</v>
      </c>
      <c r="AM32" s="130">
        <v>104</v>
      </c>
      <c r="AN32" s="130">
        <v>112.58</v>
      </c>
      <c r="AO32" s="130">
        <v>122</v>
      </c>
      <c r="AP32" s="130">
        <v>131</v>
      </c>
      <c r="AQ32" s="130">
        <v>140</v>
      </c>
      <c r="AR32" s="130">
        <v>149.08000000000001</v>
      </c>
      <c r="AS32" s="130">
        <v>158</v>
      </c>
      <c r="AT32" s="130">
        <v>168</v>
      </c>
      <c r="AU32" s="130">
        <v>177</v>
      </c>
      <c r="AV32" s="130">
        <v>186</v>
      </c>
      <c r="AW32" s="130">
        <v>195</v>
      </c>
      <c r="AX32" s="130">
        <v>204</v>
      </c>
      <c r="AY32" s="130">
        <v>244</v>
      </c>
      <c r="AZ32" s="130">
        <v>254</v>
      </c>
      <c r="BA32" s="130">
        <v>264</v>
      </c>
      <c r="BB32" s="130">
        <v>275</v>
      </c>
      <c r="BC32" s="130">
        <v>284</v>
      </c>
      <c r="BD32"/>
      <c r="BE32"/>
      <c r="BF32"/>
      <c r="BG32"/>
      <c r="BH32"/>
      <c r="BI32"/>
      <c r="BJ32"/>
      <c r="BK32"/>
      <c r="BL32"/>
      <c r="BM32"/>
      <c r="BN32"/>
      <c r="BO32"/>
      <c r="BP32"/>
      <c r="BQ32"/>
      <c r="BR32"/>
      <c r="BS32"/>
      <c r="BT32"/>
    </row>
    <row r="33" spans="1:72" x14ac:dyDescent="0.25">
      <c r="A33" s="130" t="s">
        <v>3338</v>
      </c>
      <c r="B33" s="130">
        <v>6509618</v>
      </c>
      <c r="C33" s="130">
        <v>6422218</v>
      </c>
      <c r="D33" s="130">
        <v>6296091</v>
      </c>
      <c r="E33" s="130">
        <v>4339627</v>
      </c>
      <c r="F33" s="130">
        <v>3402862</v>
      </c>
      <c r="G33" s="130">
        <v>3326539</v>
      </c>
      <c r="H33" s="130">
        <v>3374091</v>
      </c>
      <c r="I33" s="130">
        <v>3747574</v>
      </c>
      <c r="J33" s="130">
        <v>3801538</v>
      </c>
      <c r="K33" s="130">
        <v>2884207</v>
      </c>
      <c r="L33" s="130">
        <v>2923391</v>
      </c>
      <c r="M33" s="130">
        <v>2963852</v>
      </c>
      <c r="N33" s="130">
        <v>2960468</v>
      </c>
      <c r="O33" s="130">
        <v>2931804</v>
      </c>
      <c r="P33" s="130">
        <v>0</v>
      </c>
      <c r="Q33" s="130">
        <v>2906546</v>
      </c>
      <c r="R33" s="130">
        <v>2927922</v>
      </c>
      <c r="S33" s="130">
        <v>2965482</v>
      </c>
      <c r="T33" s="130">
        <v>3003205</v>
      </c>
      <c r="U33" s="130">
        <v>3290044</v>
      </c>
      <c r="V33" s="130">
        <v>3292589</v>
      </c>
      <c r="W33" s="130">
        <v>3325480</v>
      </c>
      <c r="X33" s="130">
        <v>0</v>
      </c>
      <c r="Y33" s="130">
        <v>0</v>
      </c>
      <c r="Z33" s="130">
        <v>0</v>
      </c>
      <c r="AA33" s="130">
        <v>0</v>
      </c>
      <c r="AB33" s="130">
        <v>423400.07</v>
      </c>
      <c r="AC33" s="130">
        <v>130682</v>
      </c>
      <c r="AD33" s="130">
        <v>135361</v>
      </c>
      <c r="AE33" s="130">
        <v>83343</v>
      </c>
      <c r="AF33" s="130">
        <v>0</v>
      </c>
      <c r="AG33" s="130">
        <v>0</v>
      </c>
      <c r="AH33" s="130">
        <v>0</v>
      </c>
      <c r="AI33" s="130">
        <v>0</v>
      </c>
      <c r="AJ33" s="130">
        <v>0</v>
      </c>
      <c r="AK33" s="130">
        <v>0</v>
      </c>
      <c r="AL33" s="130">
        <v>0</v>
      </c>
      <c r="AM33" s="130">
        <v>0</v>
      </c>
      <c r="AN33" s="130">
        <v>0</v>
      </c>
      <c r="AO33" s="130">
        <v>0</v>
      </c>
      <c r="AP33" s="130">
        <v>0</v>
      </c>
      <c r="AQ33" s="130">
        <v>0</v>
      </c>
      <c r="AR33" s="130">
        <v>0</v>
      </c>
      <c r="AS33" s="130">
        <v>0</v>
      </c>
      <c r="AT33" s="130">
        <v>0</v>
      </c>
      <c r="AU33" s="130">
        <v>0</v>
      </c>
      <c r="AV33" s="130">
        <v>0</v>
      </c>
      <c r="AW33" s="130">
        <v>0</v>
      </c>
      <c r="AX33" s="130">
        <v>0</v>
      </c>
      <c r="AY33" s="130">
        <v>0</v>
      </c>
      <c r="AZ33" s="130">
        <v>0</v>
      </c>
      <c r="BA33" s="130">
        <v>0</v>
      </c>
      <c r="BB33" s="130">
        <v>0</v>
      </c>
      <c r="BC33" s="130">
        <v>0</v>
      </c>
      <c r="BD33"/>
      <c r="BE33"/>
      <c r="BF33"/>
      <c r="BG33"/>
      <c r="BH33"/>
      <c r="BI33"/>
      <c r="BJ33"/>
      <c r="BK33"/>
      <c r="BL33"/>
      <c r="BM33"/>
      <c r="BN33"/>
      <c r="BO33"/>
      <c r="BP33"/>
      <c r="BQ33"/>
      <c r="BR33"/>
      <c r="BS33"/>
      <c r="BT33"/>
    </row>
    <row r="34" spans="1:72" x14ac:dyDescent="0.25">
      <c r="A34" s="130" t="s">
        <v>2385</v>
      </c>
      <c r="B34" s="130">
        <v>548617</v>
      </c>
      <c r="C34" s="130">
        <v>537791</v>
      </c>
      <c r="D34" s="130">
        <v>529779</v>
      </c>
      <c r="E34" s="130">
        <v>495579</v>
      </c>
      <c r="F34" s="130">
        <v>494916</v>
      </c>
      <c r="G34" s="130">
        <v>578972</v>
      </c>
      <c r="H34" s="130">
        <v>578033</v>
      </c>
      <c r="I34" s="130">
        <v>556571</v>
      </c>
      <c r="J34" s="130">
        <v>500927</v>
      </c>
      <c r="K34" s="130">
        <v>486856</v>
      </c>
      <c r="L34" s="130">
        <v>480937</v>
      </c>
      <c r="M34" s="130">
        <v>439427</v>
      </c>
      <c r="N34" s="130">
        <v>461126</v>
      </c>
      <c r="O34" s="130">
        <v>531934</v>
      </c>
      <c r="P34" s="130">
        <v>536347</v>
      </c>
      <c r="Q34" s="130">
        <v>479075</v>
      </c>
      <c r="R34" s="130">
        <v>472602</v>
      </c>
      <c r="S34" s="130">
        <v>477435</v>
      </c>
      <c r="T34" s="130">
        <v>465902</v>
      </c>
      <c r="U34" s="130">
        <v>63992</v>
      </c>
      <c r="V34" s="130">
        <v>48990</v>
      </c>
      <c r="W34" s="130">
        <v>49500</v>
      </c>
      <c r="X34" s="130">
        <v>3591653.36</v>
      </c>
      <c r="Y34" s="130">
        <v>815733</v>
      </c>
      <c r="Z34" s="130">
        <v>708393</v>
      </c>
      <c r="AA34" s="130">
        <v>722929</v>
      </c>
      <c r="AB34" s="130">
        <v>175.06</v>
      </c>
      <c r="AC34" s="130">
        <v>180</v>
      </c>
      <c r="AD34" s="130">
        <v>138</v>
      </c>
      <c r="AE34" s="130">
        <v>31</v>
      </c>
      <c r="AF34" s="130">
        <v>39.590000000000003</v>
      </c>
      <c r="AG34" s="130">
        <v>49</v>
      </c>
      <c r="AH34" s="130">
        <v>58</v>
      </c>
      <c r="AI34" s="130">
        <v>67</v>
      </c>
      <c r="AJ34" s="130">
        <v>76.08</v>
      </c>
      <c r="AK34" s="130">
        <v>85</v>
      </c>
      <c r="AL34" s="130">
        <v>94</v>
      </c>
      <c r="AM34" s="130">
        <v>104</v>
      </c>
      <c r="AN34" s="130">
        <v>112.58</v>
      </c>
      <c r="AO34" s="130">
        <v>122</v>
      </c>
      <c r="AP34" s="130">
        <v>131</v>
      </c>
      <c r="AQ34" s="130">
        <v>140</v>
      </c>
      <c r="AR34" s="130">
        <v>149.08000000000001</v>
      </c>
      <c r="AS34" s="130">
        <v>158</v>
      </c>
      <c r="AT34" s="130">
        <v>168</v>
      </c>
      <c r="AU34" s="130">
        <v>177</v>
      </c>
      <c r="AV34" s="130">
        <v>186</v>
      </c>
      <c r="AW34" s="130">
        <v>195</v>
      </c>
      <c r="AX34" s="130">
        <v>204</v>
      </c>
      <c r="AY34" s="130">
        <v>244</v>
      </c>
      <c r="AZ34" s="130">
        <v>254</v>
      </c>
      <c r="BA34" s="130">
        <v>264</v>
      </c>
      <c r="BB34" s="130">
        <v>275</v>
      </c>
      <c r="BC34" s="130">
        <v>284</v>
      </c>
      <c r="BD34"/>
      <c r="BE34"/>
      <c r="BF34"/>
      <c r="BG34"/>
      <c r="BH34"/>
      <c r="BI34"/>
      <c r="BJ34"/>
      <c r="BK34"/>
      <c r="BL34"/>
      <c r="BM34"/>
      <c r="BN34"/>
      <c r="BO34"/>
      <c r="BP34"/>
      <c r="BQ34"/>
      <c r="BR34"/>
      <c r="BS34"/>
      <c r="BT34"/>
    </row>
    <row r="35" spans="1:72" x14ac:dyDescent="0.25">
      <c r="A35" s="130" t="s">
        <v>2386</v>
      </c>
      <c r="B35" s="130">
        <v>185071</v>
      </c>
      <c r="C35" s="130">
        <v>185071</v>
      </c>
      <c r="D35" s="130">
        <v>312257</v>
      </c>
      <c r="E35" s="130">
        <v>321954</v>
      </c>
      <c r="F35" s="130">
        <v>317444</v>
      </c>
      <c r="G35" s="130">
        <v>395868</v>
      </c>
      <c r="H35" s="130">
        <v>203742</v>
      </c>
      <c r="I35" s="130">
        <v>203742</v>
      </c>
      <c r="J35" s="130">
        <v>203892</v>
      </c>
      <c r="K35" s="130">
        <v>5629</v>
      </c>
      <c r="L35" s="130">
        <v>5629</v>
      </c>
      <c r="M35" s="130">
        <v>5629</v>
      </c>
      <c r="N35" s="130">
        <v>5629</v>
      </c>
      <c r="O35" s="130">
        <v>5629</v>
      </c>
      <c r="P35" s="130">
        <v>5629</v>
      </c>
      <c r="Q35" s="130">
        <v>6416</v>
      </c>
      <c r="R35" s="130">
        <v>1343</v>
      </c>
      <c r="S35" s="130">
        <v>1343</v>
      </c>
      <c r="T35" s="130">
        <v>1343</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0</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x14ac:dyDescent="0.25">
      <c r="A36" s="130" t="s">
        <v>2387</v>
      </c>
      <c r="B36" s="130">
        <v>0</v>
      </c>
      <c r="C36" s="130">
        <v>0</v>
      </c>
      <c r="D36" s="130">
        <v>0</v>
      </c>
      <c r="E36" s="130">
        <v>0</v>
      </c>
      <c r="F36" s="130">
        <v>0</v>
      </c>
      <c r="G36" s="130">
        <v>0</v>
      </c>
      <c r="H36" s="130">
        <v>0</v>
      </c>
      <c r="I36" s="130">
        <v>0</v>
      </c>
      <c r="J36" s="130">
        <v>27404</v>
      </c>
      <c r="K36" s="130">
        <v>27402</v>
      </c>
      <c r="L36" s="130">
        <v>27401</v>
      </c>
      <c r="M36" s="130">
        <v>15264</v>
      </c>
      <c r="N36" s="130">
        <v>15261</v>
      </c>
      <c r="O36" s="130">
        <v>15258</v>
      </c>
      <c r="P36" s="130">
        <v>15110</v>
      </c>
      <c r="Q36" s="130">
        <v>16072</v>
      </c>
      <c r="R36" s="130">
        <v>22153</v>
      </c>
      <c r="S36" s="130">
        <v>22150</v>
      </c>
      <c r="T36" s="130">
        <v>22147</v>
      </c>
      <c r="U36" s="130">
        <v>940</v>
      </c>
      <c r="V36" s="130">
        <v>936</v>
      </c>
      <c r="W36" s="130">
        <v>1257</v>
      </c>
      <c r="X36" s="130">
        <v>1236.0899999999999</v>
      </c>
      <c r="Y36" s="130">
        <v>1120</v>
      </c>
      <c r="Z36" s="130">
        <v>1107</v>
      </c>
      <c r="AA36" s="130">
        <v>1095</v>
      </c>
      <c r="AB36" s="130">
        <v>1083.51</v>
      </c>
      <c r="AC36" s="130">
        <v>754</v>
      </c>
      <c r="AD36" s="130">
        <v>754</v>
      </c>
      <c r="AE36" s="130">
        <v>3421</v>
      </c>
      <c r="AF36" s="130">
        <v>2643.48</v>
      </c>
      <c r="AG36" s="130">
        <v>387</v>
      </c>
      <c r="AH36" s="130">
        <v>387</v>
      </c>
      <c r="AI36" s="130">
        <v>387</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0</v>
      </c>
      <c r="AZ36" s="130">
        <v>0</v>
      </c>
      <c r="BA36" s="130">
        <v>0</v>
      </c>
      <c r="BB36" s="130">
        <v>0</v>
      </c>
      <c r="BC36" s="130">
        <v>0</v>
      </c>
      <c r="BD36"/>
      <c r="BE36"/>
      <c r="BF36"/>
      <c r="BG36"/>
      <c r="BH36"/>
      <c r="BI36"/>
      <c r="BJ36"/>
      <c r="BK36"/>
      <c r="BL36"/>
      <c r="BM36"/>
      <c r="BN36"/>
      <c r="BO36"/>
      <c r="BP36"/>
      <c r="BQ36"/>
      <c r="BR36"/>
      <c r="BS36"/>
      <c r="BT36"/>
    </row>
    <row r="37" spans="1:72" x14ac:dyDescent="0.25">
      <c r="A37" s="130" t="s">
        <v>2388</v>
      </c>
      <c r="B37" s="130">
        <v>3812489</v>
      </c>
      <c r="C37" s="130">
        <v>5173780</v>
      </c>
      <c r="D37" s="130">
        <v>6042237</v>
      </c>
      <c r="E37" s="130">
        <v>6935252</v>
      </c>
      <c r="F37" s="130">
        <v>5482459</v>
      </c>
      <c r="G37" s="130">
        <v>4469834</v>
      </c>
      <c r="H37" s="130">
        <v>3414366</v>
      </c>
      <c r="I37" s="130">
        <v>3273350</v>
      </c>
      <c r="J37" s="130">
        <v>2808233</v>
      </c>
      <c r="K37" s="130">
        <v>3596606</v>
      </c>
      <c r="L37" s="130">
        <v>2405661</v>
      </c>
      <c r="M37" s="130">
        <v>1582895</v>
      </c>
      <c r="N37" s="130">
        <v>1333549</v>
      </c>
      <c r="O37" s="130">
        <v>1163776</v>
      </c>
      <c r="P37" s="130">
        <v>1133371</v>
      </c>
      <c r="Q37" s="130">
        <v>636370</v>
      </c>
      <c r="R37" s="130">
        <v>1939549</v>
      </c>
      <c r="S37" s="130">
        <v>1977413</v>
      </c>
      <c r="T37" s="130">
        <v>1999862</v>
      </c>
      <c r="U37" s="130">
        <v>1967803</v>
      </c>
      <c r="V37" s="130">
        <v>2317325</v>
      </c>
      <c r="W37" s="130">
        <v>2348599</v>
      </c>
      <c r="X37" s="130">
        <v>2450842.06</v>
      </c>
      <c r="Y37" s="130">
        <v>1129373</v>
      </c>
      <c r="Z37" s="130">
        <v>962665</v>
      </c>
      <c r="AA37" s="130">
        <v>812951</v>
      </c>
      <c r="AB37" s="130">
        <v>74330.240000000005</v>
      </c>
      <c r="AC37" s="130">
        <v>15639</v>
      </c>
      <c r="AD37" s="130">
        <v>19108</v>
      </c>
      <c r="AE37" s="130">
        <v>10211</v>
      </c>
      <c r="AF37" s="130">
        <v>7569.21</v>
      </c>
      <c r="AG37" s="130">
        <v>56964</v>
      </c>
      <c r="AH37" s="130">
        <v>7209</v>
      </c>
      <c r="AI37" s="130">
        <v>7089</v>
      </c>
      <c r="AJ37" s="130">
        <v>63201.81</v>
      </c>
      <c r="AK37" s="130">
        <v>69907</v>
      </c>
      <c r="AL37" s="130">
        <v>71233</v>
      </c>
      <c r="AM37" s="130">
        <v>72600</v>
      </c>
      <c r="AN37" s="130">
        <v>107611.84</v>
      </c>
      <c r="AO37" s="130">
        <v>109790</v>
      </c>
      <c r="AP37" s="130">
        <v>112186</v>
      </c>
      <c r="AQ37" s="130">
        <v>114365</v>
      </c>
      <c r="AR37" s="130">
        <v>110789.87</v>
      </c>
      <c r="AS37" s="130">
        <v>112274</v>
      </c>
      <c r="AT37" s="130">
        <v>114452</v>
      </c>
      <c r="AU37" s="130">
        <v>118098</v>
      </c>
      <c r="AV37" s="130">
        <v>425231</v>
      </c>
      <c r="AW37" s="130">
        <v>461573</v>
      </c>
      <c r="AX37" s="130">
        <v>469352</v>
      </c>
      <c r="AY37" s="130">
        <v>486334</v>
      </c>
      <c r="AZ37" s="130">
        <v>496171</v>
      </c>
      <c r="BA37" s="130">
        <v>514306</v>
      </c>
      <c r="BB37" s="130">
        <v>523919</v>
      </c>
      <c r="BC37" s="130">
        <v>517801</v>
      </c>
      <c r="BD37"/>
      <c r="BE37"/>
      <c r="BF37"/>
      <c r="BG37"/>
      <c r="BH37"/>
      <c r="BI37"/>
      <c r="BJ37"/>
      <c r="BK37"/>
      <c r="BL37"/>
      <c r="BM37"/>
      <c r="BN37"/>
      <c r="BO37"/>
      <c r="BP37"/>
      <c r="BQ37"/>
      <c r="BR37"/>
      <c r="BS37"/>
      <c r="BT37"/>
    </row>
    <row r="38" spans="1:72" x14ac:dyDescent="0.25">
      <c r="A38" s="130" t="s">
        <v>2389</v>
      </c>
      <c r="B38" s="130">
        <v>3812489</v>
      </c>
      <c r="C38" s="130">
        <v>5173780</v>
      </c>
      <c r="D38" s="130">
        <v>6042237</v>
      </c>
      <c r="E38" s="130">
        <v>6935252</v>
      </c>
      <c r="F38" s="130">
        <v>5482459</v>
      </c>
      <c r="G38" s="130">
        <v>4469834</v>
      </c>
      <c r="H38" s="130">
        <v>3414366</v>
      </c>
      <c r="I38" s="130">
        <v>3273350</v>
      </c>
      <c r="J38" s="130">
        <v>2808233</v>
      </c>
      <c r="K38" s="130">
        <v>3596606</v>
      </c>
      <c r="L38" s="130">
        <v>2405661</v>
      </c>
      <c r="M38" s="130">
        <v>1582895</v>
      </c>
      <c r="N38" s="130">
        <v>1333549</v>
      </c>
      <c r="O38" s="130">
        <v>1163776</v>
      </c>
      <c r="P38" s="130">
        <v>1133371</v>
      </c>
      <c r="Q38" s="130">
        <v>636370</v>
      </c>
      <c r="R38" s="130">
        <v>1939549</v>
      </c>
      <c r="S38" s="130">
        <v>1977413</v>
      </c>
      <c r="T38" s="130">
        <v>1999862</v>
      </c>
      <c r="U38" s="130">
        <v>1967803</v>
      </c>
      <c r="V38" s="130">
        <v>2317325</v>
      </c>
      <c r="W38" s="130">
        <v>2348599</v>
      </c>
      <c r="X38" s="130">
        <v>2450842.06</v>
      </c>
      <c r="Y38" s="130">
        <v>1129373</v>
      </c>
      <c r="Z38" s="130">
        <v>962665</v>
      </c>
      <c r="AA38" s="130">
        <v>812951</v>
      </c>
      <c r="AB38" s="130">
        <v>74330.240000000005</v>
      </c>
      <c r="AC38" s="130">
        <v>15639</v>
      </c>
      <c r="AD38" s="130">
        <v>19108</v>
      </c>
      <c r="AE38" s="130">
        <v>10211</v>
      </c>
      <c r="AF38" s="130">
        <v>7569.21</v>
      </c>
      <c r="AG38" s="130">
        <v>56964</v>
      </c>
      <c r="AH38" s="130">
        <v>7209</v>
      </c>
      <c r="AI38" s="130">
        <v>7089</v>
      </c>
      <c r="AJ38" s="130">
        <v>63201.81</v>
      </c>
      <c r="AK38" s="130">
        <v>69907</v>
      </c>
      <c r="AL38" s="130">
        <v>71233</v>
      </c>
      <c r="AM38" s="130">
        <v>72600</v>
      </c>
      <c r="AN38" s="130">
        <v>107611.84</v>
      </c>
      <c r="AO38" s="130">
        <v>109790</v>
      </c>
      <c r="AP38" s="130">
        <v>112186</v>
      </c>
      <c r="AQ38" s="130">
        <v>114365</v>
      </c>
      <c r="AR38" s="130">
        <v>110789.87</v>
      </c>
      <c r="AS38" s="130">
        <v>112274</v>
      </c>
      <c r="AT38" s="130">
        <v>114452</v>
      </c>
      <c r="AU38" s="130">
        <v>118098</v>
      </c>
      <c r="AV38" s="130">
        <v>425231</v>
      </c>
      <c r="AW38" s="130">
        <v>461573</v>
      </c>
      <c r="AX38" s="130">
        <v>469352</v>
      </c>
      <c r="AY38" s="130">
        <v>486334</v>
      </c>
      <c r="AZ38" s="130">
        <v>496171</v>
      </c>
      <c r="BA38" s="130">
        <v>514306</v>
      </c>
      <c r="BB38" s="130">
        <v>523919</v>
      </c>
      <c r="BC38" s="130">
        <v>517801</v>
      </c>
      <c r="BD38"/>
      <c r="BE38"/>
      <c r="BF38"/>
      <c r="BG38"/>
      <c r="BH38"/>
      <c r="BI38"/>
      <c r="BJ38"/>
      <c r="BK38"/>
      <c r="BL38"/>
      <c r="BM38"/>
      <c r="BN38"/>
      <c r="BO38"/>
      <c r="BP38"/>
      <c r="BQ38"/>
      <c r="BR38"/>
      <c r="BS38"/>
      <c r="BT38"/>
    </row>
    <row r="39" spans="1:72" x14ac:dyDescent="0.25">
      <c r="A39" s="130" t="s">
        <v>794</v>
      </c>
      <c r="B39" s="130">
        <v>70546391</v>
      </c>
      <c r="C39" s="130">
        <v>71520833</v>
      </c>
      <c r="D39" s="130">
        <v>69525978</v>
      </c>
      <c r="E39" s="130">
        <v>57454312</v>
      </c>
      <c r="F39" s="130">
        <v>53229033</v>
      </c>
      <c r="G39" s="130">
        <v>53164073</v>
      </c>
      <c r="H39" s="130">
        <v>50278390</v>
      </c>
      <c r="I39" s="130">
        <v>49705355</v>
      </c>
      <c r="J39" s="130">
        <v>48315369</v>
      </c>
      <c r="K39" s="130">
        <v>48125823</v>
      </c>
      <c r="L39" s="130">
        <v>46396035</v>
      </c>
      <c r="M39" s="130">
        <v>45108335</v>
      </c>
      <c r="N39" s="130">
        <v>44987025</v>
      </c>
      <c r="O39" s="130">
        <v>45226645</v>
      </c>
      <c r="P39" s="130">
        <v>45468792</v>
      </c>
      <c r="Q39" s="130">
        <v>44945859</v>
      </c>
      <c r="R39" s="130">
        <v>45844644</v>
      </c>
      <c r="S39" s="130">
        <v>46121840</v>
      </c>
      <c r="T39" s="130">
        <v>46377059</v>
      </c>
      <c r="U39" s="130">
        <v>43305393</v>
      </c>
      <c r="V39" s="130">
        <v>43131741</v>
      </c>
      <c r="W39" s="130">
        <v>40938969</v>
      </c>
      <c r="X39" s="130">
        <v>35932562.439999998</v>
      </c>
      <c r="Y39" s="130">
        <v>12373378</v>
      </c>
      <c r="Z39" s="130">
        <v>9107801</v>
      </c>
      <c r="AA39" s="130">
        <v>6244537</v>
      </c>
      <c r="AB39" s="130">
        <v>2533151.29</v>
      </c>
      <c r="AC39" s="130">
        <v>1329364</v>
      </c>
      <c r="AD39" s="130">
        <v>1172925</v>
      </c>
      <c r="AE39" s="130">
        <v>594142</v>
      </c>
      <c r="AF39" s="130">
        <v>73047.58</v>
      </c>
      <c r="AG39" s="130">
        <v>111683</v>
      </c>
      <c r="AH39" s="130">
        <v>64222</v>
      </c>
      <c r="AI39" s="130">
        <v>65478</v>
      </c>
      <c r="AJ39" s="130">
        <v>508659.23</v>
      </c>
      <c r="AK39" s="130">
        <v>527952</v>
      </c>
      <c r="AL39" s="130">
        <v>541046</v>
      </c>
      <c r="AM39" s="130">
        <v>551730</v>
      </c>
      <c r="AN39" s="130">
        <v>556017.88</v>
      </c>
      <c r="AO39" s="130">
        <v>569127</v>
      </c>
      <c r="AP39" s="130">
        <v>585921</v>
      </c>
      <c r="AQ39" s="130">
        <v>598644</v>
      </c>
      <c r="AR39" s="130">
        <v>595238.23</v>
      </c>
      <c r="AS39" s="130">
        <v>632884</v>
      </c>
      <c r="AT39" s="130">
        <v>647408</v>
      </c>
      <c r="AU39" s="130">
        <v>658042</v>
      </c>
      <c r="AV39" s="130">
        <v>666511</v>
      </c>
      <c r="AW39" s="130">
        <v>739821</v>
      </c>
      <c r="AX39" s="130">
        <v>753393</v>
      </c>
      <c r="AY39" s="130">
        <v>764852</v>
      </c>
      <c r="AZ39" s="130">
        <v>736870</v>
      </c>
      <c r="BA39" s="130">
        <v>759411</v>
      </c>
      <c r="BB39" s="130">
        <v>775108</v>
      </c>
      <c r="BC39" s="130">
        <v>785299</v>
      </c>
      <c r="BD39"/>
      <c r="BE39"/>
      <c r="BF39"/>
      <c r="BG39"/>
      <c r="BH39"/>
      <c r="BI39"/>
      <c r="BJ39"/>
      <c r="BK39"/>
      <c r="BL39"/>
      <c r="BM39"/>
      <c r="BN39"/>
      <c r="BO39"/>
      <c r="BP39"/>
      <c r="BQ39"/>
      <c r="BR39"/>
      <c r="BS39"/>
      <c r="BT39"/>
    </row>
    <row r="40" spans="1:72" x14ac:dyDescent="0.25">
      <c r="A40" s="130" t="s">
        <v>795</v>
      </c>
      <c r="B40" s="130">
        <v>76164630</v>
      </c>
      <c r="C40" s="130">
        <v>75815664</v>
      </c>
      <c r="D40" s="130">
        <v>73160311</v>
      </c>
      <c r="E40" s="130">
        <v>61800716</v>
      </c>
      <c r="F40" s="130">
        <v>60178921</v>
      </c>
      <c r="G40" s="130">
        <v>58441162</v>
      </c>
      <c r="H40" s="130">
        <v>55706492</v>
      </c>
      <c r="I40" s="130">
        <v>55523963</v>
      </c>
      <c r="J40" s="130">
        <v>57899500</v>
      </c>
      <c r="K40" s="130">
        <v>52463715</v>
      </c>
      <c r="L40" s="130">
        <v>49649961</v>
      </c>
      <c r="M40" s="130">
        <v>47355353</v>
      </c>
      <c r="N40" s="130">
        <v>46872317</v>
      </c>
      <c r="O40" s="130">
        <v>47113179</v>
      </c>
      <c r="P40" s="130">
        <v>46870650</v>
      </c>
      <c r="Q40" s="130">
        <v>47921561</v>
      </c>
      <c r="R40" s="130">
        <v>47694534</v>
      </c>
      <c r="S40" s="130">
        <v>48125676</v>
      </c>
      <c r="T40" s="130">
        <v>48059790</v>
      </c>
      <c r="U40" s="130">
        <v>46125814</v>
      </c>
      <c r="V40" s="130">
        <v>46356193</v>
      </c>
      <c r="W40" s="130">
        <v>42772522</v>
      </c>
      <c r="X40" s="130">
        <v>39440102.57</v>
      </c>
      <c r="Y40" s="130">
        <v>16568726</v>
      </c>
      <c r="Z40" s="130">
        <v>11922564</v>
      </c>
      <c r="AA40" s="130">
        <v>9167927</v>
      </c>
      <c r="AB40" s="130">
        <v>5203351.97</v>
      </c>
      <c r="AC40" s="130">
        <v>5006794</v>
      </c>
      <c r="AD40" s="130">
        <v>2349461</v>
      </c>
      <c r="AE40" s="130">
        <v>1190830</v>
      </c>
      <c r="AF40" s="130">
        <v>746761.64</v>
      </c>
      <c r="AG40" s="130">
        <v>486791</v>
      </c>
      <c r="AH40" s="130">
        <v>324905</v>
      </c>
      <c r="AI40" s="130">
        <v>340895</v>
      </c>
      <c r="AJ40" s="130">
        <v>606669.72</v>
      </c>
      <c r="AK40" s="130">
        <v>655942</v>
      </c>
      <c r="AL40" s="130">
        <v>641367</v>
      </c>
      <c r="AM40" s="130">
        <v>686585</v>
      </c>
      <c r="AN40" s="130">
        <v>640522.14</v>
      </c>
      <c r="AO40" s="130">
        <v>632032</v>
      </c>
      <c r="AP40" s="130">
        <v>655183</v>
      </c>
      <c r="AQ40" s="130">
        <v>665934</v>
      </c>
      <c r="AR40" s="130">
        <v>653359.73</v>
      </c>
      <c r="AS40" s="130">
        <v>697648</v>
      </c>
      <c r="AT40" s="130">
        <v>711061</v>
      </c>
      <c r="AU40" s="130">
        <v>734543</v>
      </c>
      <c r="AV40" s="130">
        <v>711448</v>
      </c>
      <c r="AW40" s="130">
        <v>786331</v>
      </c>
      <c r="AX40" s="130">
        <v>797820</v>
      </c>
      <c r="AY40" s="130">
        <v>809782</v>
      </c>
      <c r="AZ40" s="130">
        <v>868244</v>
      </c>
      <c r="BA40" s="130">
        <v>896670</v>
      </c>
      <c r="BB40" s="130">
        <v>930152</v>
      </c>
      <c r="BC40" s="130">
        <v>963628</v>
      </c>
      <c r="BD40"/>
      <c r="BE40"/>
      <c r="BF40"/>
      <c r="BG40"/>
      <c r="BH40"/>
      <c r="BI40"/>
      <c r="BJ40"/>
      <c r="BK40"/>
      <c r="BL40"/>
      <c r="BM40"/>
      <c r="BN40"/>
      <c r="BO40"/>
      <c r="BP40"/>
      <c r="BQ40"/>
      <c r="BR40"/>
      <c r="BS40"/>
      <c r="BT40"/>
    </row>
    <row r="41" spans="1:72" x14ac:dyDescent="0.25">
      <c r="A41" s="130" t="s">
        <v>2390</v>
      </c>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c r="BE41"/>
      <c r="BF41"/>
      <c r="BG41"/>
      <c r="BH41"/>
      <c r="BI41"/>
      <c r="BJ41"/>
      <c r="BK41"/>
      <c r="BL41"/>
      <c r="BM41"/>
      <c r="BN41"/>
      <c r="BO41"/>
      <c r="BP41"/>
      <c r="BQ41"/>
      <c r="BR41"/>
      <c r="BS41"/>
      <c r="BT41"/>
    </row>
    <row r="42" spans="1:72" s="114" customFormat="1" x14ac:dyDescent="0.25">
      <c r="A42" s="130" t="s">
        <v>2391</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c r="BE42"/>
      <c r="BF42"/>
      <c r="BG42"/>
      <c r="BH42"/>
      <c r="BI42"/>
      <c r="BJ42"/>
      <c r="BK42"/>
      <c r="BL42"/>
      <c r="BM42"/>
      <c r="BN42"/>
      <c r="BO42"/>
      <c r="BP42"/>
      <c r="BQ42"/>
      <c r="BR42"/>
      <c r="BS42"/>
      <c r="BT42"/>
    </row>
    <row r="43" spans="1:72" x14ac:dyDescent="0.25">
      <c r="A43" s="130" t="s">
        <v>796</v>
      </c>
      <c r="B43" s="130">
        <v>16202927</v>
      </c>
      <c r="C43" s="130">
        <v>6947066</v>
      </c>
      <c r="D43" s="130">
        <v>6994284</v>
      </c>
      <c r="E43" s="130">
        <v>7384012</v>
      </c>
      <c r="F43" s="130">
        <v>6296340</v>
      </c>
      <c r="G43" s="130">
        <v>4874243</v>
      </c>
      <c r="H43" s="130">
        <v>111915</v>
      </c>
      <c r="I43" s="130">
        <v>56841</v>
      </c>
      <c r="J43" s="130">
        <v>50687</v>
      </c>
      <c r="K43" s="130">
        <v>609868</v>
      </c>
      <c r="L43" s="130">
        <v>635663</v>
      </c>
      <c r="M43" s="130">
        <v>647138</v>
      </c>
      <c r="N43" s="130">
        <v>616240</v>
      </c>
      <c r="O43" s="130">
        <v>615000</v>
      </c>
      <c r="P43" s="130">
        <v>603582</v>
      </c>
      <c r="Q43" s="130">
        <v>685771</v>
      </c>
      <c r="R43" s="130">
        <v>723391</v>
      </c>
      <c r="S43" s="130">
        <v>892404</v>
      </c>
      <c r="T43" s="130">
        <v>906019</v>
      </c>
      <c r="U43" s="130">
        <v>1381420</v>
      </c>
      <c r="V43" s="130">
        <v>754224</v>
      </c>
      <c r="W43" s="130">
        <v>214258</v>
      </c>
      <c r="X43" s="130">
        <v>439385.26</v>
      </c>
      <c r="Y43" s="130">
        <v>77257</v>
      </c>
      <c r="Z43" s="130">
        <v>0</v>
      </c>
      <c r="AA43" s="130">
        <v>32982</v>
      </c>
      <c r="AB43" s="130">
        <v>29874.2</v>
      </c>
      <c r="AC43" s="130">
        <v>0</v>
      </c>
      <c r="AD43" s="130">
        <v>0</v>
      </c>
      <c r="AE43" s="130">
        <v>0</v>
      </c>
      <c r="AF43" s="130">
        <v>0</v>
      </c>
      <c r="AG43" s="130">
        <v>1491</v>
      </c>
      <c r="AH43" s="130">
        <v>4590</v>
      </c>
      <c r="AI43" s="130">
        <v>3059</v>
      </c>
      <c r="AJ43" s="130">
        <v>0</v>
      </c>
      <c r="AK43" s="130">
        <v>0</v>
      </c>
      <c r="AL43" s="130">
        <v>0</v>
      </c>
      <c r="AM43" s="130">
        <v>0</v>
      </c>
      <c r="AN43" s="130">
        <v>0</v>
      </c>
      <c r="AO43" s="130">
        <v>0</v>
      </c>
      <c r="AP43" s="130">
        <v>0</v>
      </c>
      <c r="AQ43" s="130">
        <v>4716</v>
      </c>
      <c r="AR43" s="130">
        <v>0</v>
      </c>
      <c r="AS43" s="130">
        <v>0</v>
      </c>
      <c r="AT43" s="130">
        <v>0</v>
      </c>
      <c r="AU43" s="130">
        <v>0</v>
      </c>
      <c r="AV43" s="130">
        <v>422457</v>
      </c>
      <c r="AW43" s="130">
        <v>0</v>
      </c>
      <c r="AX43" s="130">
        <v>0</v>
      </c>
      <c r="AY43" s="130">
        <v>347093</v>
      </c>
      <c r="AZ43" s="130">
        <v>30016</v>
      </c>
      <c r="BA43" s="130">
        <v>29856</v>
      </c>
      <c r="BB43" s="130">
        <v>29864</v>
      </c>
      <c r="BC43" s="130">
        <v>28866</v>
      </c>
      <c r="BD43"/>
      <c r="BE43"/>
      <c r="BF43"/>
      <c r="BG43"/>
      <c r="BH43"/>
      <c r="BI43"/>
      <c r="BJ43"/>
      <c r="BK43"/>
      <c r="BL43"/>
      <c r="BM43"/>
      <c r="BN43"/>
      <c r="BO43"/>
      <c r="BP43"/>
      <c r="BQ43"/>
      <c r="BR43"/>
      <c r="BS43"/>
      <c r="BT43"/>
    </row>
    <row r="44" spans="1:72" x14ac:dyDescent="0.25">
      <c r="A44" s="130" t="s">
        <v>797</v>
      </c>
      <c r="B44" s="130">
        <v>3253979</v>
      </c>
      <c r="C44" s="130">
        <v>12114882</v>
      </c>
      <c r="D44" s="130">
        <v>10667256</v>
      </c>
      <c r="E44" s="130">
        <v>1723684</v>
      </c>
      <c r="F44" s="130">
        <v>1016739</v>
      </c>
      <c r="G44" s="130">
        <v>2371353</v>
      </c>
      <c r="H44" s="130">
        <v>5599632</v>
      </c>
      <c r="I44" s="130">
        <v>5982867</v>
      </c>
      <c r="J44" s="130">
        <v>6268442</v>
      </c>
      <c r="K44" s="130">
        <v>857700</v>
      </c>
      <c r="L44" s="130">
        <v>1067904</v>
      </c>
      <c r="M44" s="130">
        <v>1892780</v>
      </c>
      <c r="N44" s="130">
        <v>1307916</v>
      </c>
      <c r="O44" s="130">
        <v>1182969</v>
      </c>
      <c r="P44" s="130">
        <v>1625156</v>
      </c>
      <c r="Q44" s="130">
        <v>2308061</v>
      </c>
      <c r="R44" s="130">
        <v>2812198</v>
      </c>
      <c r="S44" s="130">
        <v>3660512</v>
      </c>
      <c r="T44" s="130">
        <v>5030887</v>
      </c>
      <c r="U44" s="130">
        <v>3275369</v>
      </c>
      <c r="V44" s="130">
        <v>4712589</v>
      </c>
      <c r="W44" s="130">
        <v>11792161</v>
      </c>
      <c r="X44" s="130">
        <v>10999359.140000001</v>
      </c>
      <c r="Y44" s="130">
        <v>949917</v>
      </c>
      <c r="Z44" s="130">
        <v>2764610</v>
      </c>
      <c r="AA44" s="130">
        <v>2309833</v>
      </c>
      <c r="AB44" s="130">
        <v>207754.15</v>
      </c>
      <c r="AC44" s="130">
        <v>46973</v>
      </c>
      <c r="AD44" s="130">
        <v>23450</v>
      </c>
      <c r="AE44" s="130">
        <v>24649</v>
      </c>
      <c r="AF44" s="130">
        <v>12998.69</v>
      </c>
      <c r="AG44" s="130">
        <v>12443</v>
      </c>
      <c r="AH44" s="130">
        <v>13006</v>
      </c>
      <c r="AI44" s="130">
        <v>25888</v>
      </c>
      <c r="AJ44" s="130">
        <v>58702.34</v>
      </c>
      <c r="AK44" s="130">
        <v>71540</v>
      </c>
      <c r="AL44" s="130">
        <v>80966</v>
      </c>
      <c r="AM44" s="130">
        <v>131564</v>
      </c>
      <c r="AN44" s="130">
        <v>122260.06</v>
      </c>
      <c r="AO44" s="130">
        <v>85350</v>
      </c>
      <c r="AP44" s="130">
        <v>93742</v>
      </c>
      <c r="AQ44" s="130">
        <v>87200</v>
      </c>
      <c r="AR44" s="130">
        <v>101045.59</v>
      </c>
      <c r="AS44" s="130">
        <v>105654</v>
      </c>
      <c r="AT44" s="130">
        <v>108305</v>
      </c>
      <c r="AU44" s="130">
        <v>109273</v>
      </c>
      <c r="AV44" s="130">
        <v>88332</v>
      </c>
      <c r="AW44" s="130">
        <v>97818</v>
      </c>
      <c r="AX44" s="130">
        <v>92378</v>
      </c>
      <c r="AY44" s="130">
        <v>57810</v>
      </c>
      <c r="AZ44" s="130">
        <v>20902</v>
      </c>
      <c r="BA44" s="130">
        <v>41750</v>
      </c>
      <c r="BB44" s="130">
        <v>30406</v>
      </c>
      <c r="BC44" s="130">
        <v>32067</v>
      </c>
      <c r="BD44"/>
      <c r="BE44"/>
      <c r="BF44"/>
      <c r="BG44"/>
      <c r="BH44"/>
      <c r="BI44"/>
      <c r="BJ44"/>
      <c r="BK44"/>
      <c r="BL44"/>
      <c r="BM44"/>
      <c r="BN44"/>
      <c r="BO44"/>
      <c r="BP44"/>
      <c r="BQ44"/>
      <c r="BR44"/>
      <c r="BS44"/>
      <c r="BT44"/>
    </row>
    <row r="45" spans="1:72" x14ac:dyDescent="0.25">
      <c r="A45" s="130" t="s">
        <v>2365</v>
      </c>
      <c r="B45" s="130">
        <v>0</v>
      </c>
      <c r="C45" s="130">
        <v>0</v>
      </c>
      <c r="D45" s="130">
        <v>10667256</v>
      </c>
      <c r="E45" s="130">
        <v>1723684</v>
      </c>
      <c r="F45" s="130">
        <v>1016739</v>
      </c>
      <c r="G45" s="130">
        <v>2371353</v>
      </c>
      <c r="H45" s="130">
        <v>5599632</v>
      </c>
      <c r="I45" s="130">
        <v>5982867</v>
      </c>
      <c r="J45" s="130">
        <v>6268442</v>
      </c>
      <c r="K45" s="130">
        <v>857700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0</v>
      </c>
      <c r="AB45" s="130">
        <v>0</v>
      </c>
      <c r="AC45" s="130">
        <v>0</v>
      </c>
      <c r="AD45" s="130">
        <v>0</v>
      </c>
      <c r="AE45" s="130">
        <v>0</v>
      </c>
      <c r="AF45" s="130">
        <v>0</v>
      </c>
      <c r="AG45" s="130">
        <v>0</v>
      </c>
      <c r="AH45" s="130">
        <v>0</v>
      </c>
      <c r="AI45" s="130">
        <v>0</v>
      </c>
      <c r="AJ45" s="130">
        <v>0</v>
      </c>
      <c r="AK45" s="130">
        <v>0</v>
      </c>
      <c r="AL45" s="130">
        <v>0</v>
      </c>
      <c r="AM45" s="130">
        <v>0</v>
      </c>
      <c r="AN45" s="130">
        <v>0</v>
      </c>
      <c r="AO45" s="130">
        <v>0</v>
      </c>
      <c r="AP45" s="130">
        <v>0</v>
      </c>
      <c r="AQ45" s="130">
        <v>86631</v>
      </c>
      <c r="AR45" s="130">
        <v>100434.71</v>
      </c>
      <c r="AS45" s="130">
        <v>105537</v>
      </c>
      <c r="AT45" s="130">
        <v>108305</v>
      </c>
      <c r="AU45" s="130">
        <v>109273</v>
      </c>
      <c r="AV45" s="130">
        <v>88216</v>
      </c>
      <c r="AW45" s="130">
        <v>97701</v>
      </c>
      <c r="AX45" s="130">
        <v>92378</v>
      </c>
      <c r="AY45" s="130">
        <v>57810</v>
      </c>
      <c r="AZ45" s="130">
        <v>20902</v>
      </c>
      <c r="BA45" s="130">
        <v>41750</v>
      </c>
      <c r="BB45" s="130">
        <v>30406</v>
      </c>
      <c r="BC45" s="130">
        <v>32067</v>
      </c>
      <c r="BD45"/>
      <c r="BE45"/>
      <c r="BF45"/>
      <c r="BG45"/>
      <c r="BH45"/>
      <c r="BI45"/>
      <c r="BJ45"/>
      <c r="BK45"/>
      <c r="BL45"/>
      <c r="BM45"/>
      <c r="BN45"/>
      <c r="BO45"/>
      <c r="BP45"/>
      <c r="BQ45"/>
      <c r="BR45"/>
      <c r="BS45"/>
      <c r="BT45"/>
    </row>
    <row r="46" spans="1:72" s="114" customFormat="1" x14ac:dyDescent="0.25">
      <c r="A46" s="130" t="s">
        <v>3314</v>
      </c>
      <c r="B46" s="130">
        <v>0</v>
      </c>
      <c r="C46" s="130">
        <v>0</v>
      </c>
      <c r="D46" s="130">
        <v>0</v>
      </c>
      <c r="E46" s="130">
        <v>0</v>
      </c>
      <c r="F46" s="130">
        <v>0</v>
      </c>
      <c r="G46" s="130">
        <v>0</v>
      </c>
      <c r="H46" s="130">
        <v>0</v>
      </c>
      <c r="I46" s="130">
        <v>0</v>
      </c>
      <c r="J46" s="130">
        <v>0</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s="130">
        <v>0</v>
      </c>
      <c r="AD46" s="130">
        <v>0</v>
      </c>
      <c r="AE46" s="130">
        <v>0</v>
      </c>
      <c r="AF46" s="130">
        <v>0</v>
      </c>
      <c r="AG46" s="130">
        <v>0</v>
      </c>
      <c r="AH46" s="130">
        <v>0</v>
      </c>
      <c r="AI46" s="130">
        <v>0</v>
      </c>
      <c r="AJ46" s="130">
        <v>0</v>
      </c>
      <c r="AK46" s="130">
        <v>0</v>
      </c>
      <c r="AL46" s="130">
        <v>0</v>
      </c>
      <c r="AM46" s="130">
        <v>0</v>
      </c>
      <c r="AN46" s="130">
        <v>0</v>
      </c>
      <c r="AO46" s="130">
        <v>370</v>
      </c>
      <c r="AP46" s="130">
        <v>430</v>
      </c>
      <c r="AQ46" s="130">
        <v>569</v>
      </c>
      <c r="AR46" s="130">
        <v>610.89</v>
      </c>
      <c r="AS46" s="130">
        <v>117</v>
      </c>
      <c r="AT46" s="130">
        <v>0</v>
      </c>
      <c r="AU46" s="130">
        <v>0</v>
      </c>
      <c r="AV46" s="130">
        <v>116</v>
      </c>
      <c r="AW46" s="130">
        <v>117</v>
      </c>
      <c r="AX46" s="130">
        <v>0</v>
      </c>
      <c r="AY46" s="130">
        <v>0</v>
      </c>
      <c r="AZ46" s="130">
        <v>0</v>
      </c>
      <c r="BA46" s="130">
        <v>0</v>
      </c>
      <c r="BB46" s="130">
        <v>0</v>
      </c>
      <c r="BC46" s="130">
        <v>0</v>
      </c>
      <c r="BD46"/>
      <c r="BE46"/>
      <c r="BF46"/>
      <c r="BG46"/>
      <c r="BH46"/>
      <c r="BI46"/>
      <c r="BJ46"/>
      <c r="BK46"/>
      <c r="BL46"/>
      <c r="BM46"/>
      <c r="BN46"/>
      <c r="BO46"/>
      <c r="BP46"/>
      <c r="BQ46"/>
      <c r="BR46"/>
      <c r="BS46"/>
      <c r="BT46"/>
    </row>
    <row r="47" spans="1:72" x14ac:dyDescent="0.25">
      <c r="A47" s="130" t="s">
        <v>2392</v>
      </c>
      <c r="B47" s="130">
        <v>0</v>
      </c>
      <c r="C47" s="130">
        <v>0</v>
      </c>
      <c r="D47" s="130">
        <v>0</v>
      </c>
      <c r="E47" s="130">
        <v>0</v>
      </c>
      <c r="F47" s="130">
        <v>0</v>
      </c>
      <c r="G47" s="130">
        <v>0</v>
      </c>
      <c r="H47" s="130">
        <v>0</v>
      </c>
      <c r="I47" s="130">
        <v>0</v>
      </c>
      <c r="J47" s="130">
        <v>0</v>
      </c>
      <c r="K47" s="130">
        <v>0</v>
      </c>
      <c r="L47" s="130">
        <v>1067904</v>
      </c>
      <c r="M47" s="130">
        <v>1892780</v>
      </c>
      <c r="N47" s="130">
        <v>1307916</v>
      </c>
      <c r="O47" s="130">
        <v>1182969</v>
      </c>
      <c r="P47" s="130">
        <v>1625156</v>
      </c>
      <c r="Q47" s="130">
        <v>2308061</v>
      </c>
      <c r="R47" s="130">
        <v>2812198</v>
      </c>
      <c r="S47" s="130">
        <v>3660512</v>
      </c>
      <c r="T47" s="130">
        <v>5030887</v>
      </c>
      <c r="U47" s="130">
        <v>3275369</v>
      </c>
      <c r="V47" s="130">
        <v>4712589</v>
      </c>
      <c r="W47" s="130">
        <v>11792161</v>
      </c>
      <c r="X47" s="130">
        <v>10999359.140000001</v>
      </c>
      <c r="Y47" s="130">
        <v>949917</v>
      </c>
      <c r="Z47" s="130">
        <v>2764610</v>
      </c>
      <c r="AA47" s="130">
        <v>2309833</v>
      </c>
      <c r="AB47" s="130">
        <v>207754.15</v>
      </c>
      <c r="AC47" s="130">
        <v>46973</v>
      </c>
      <c r="AD47" s="130">
        <v>23450</v>
      </c>
      <c r="AE47" s="130">
        <v>24649</v>
      </c>
      <c r="AF47" s="130">
        <v>12998.69</v>
      </c>
      <c r="AG47" s="130">
        <v>12443</v>
      </c>
      <c r="AH47" s="130">
        <v>13006</v>
      </c>
      <c r="AI47" s="130">
        <v>25888</v>
      </c>
      <c r="AJ47" s="130">
        <v>58702.34</v>
      </c>
      <c r="AK47" s="130">
        <v>71540</v>
      </c>
      <c r="AL47" s="130">
        <v>80966</v>
      </c>
      <c r="AM47" s="130">
        <v>131564</v>
      </c>
      <c r="AN47" s="130">
        <v>122260.06</v>
      </c>
      <c r="AO47" s="130">
        <v>84980</v>
      </c>
      <c r="AP47" s="130">
        <v>93312</v>
      </c>
      <c r="AQ47" s="130">
        <v>0</v>
      </c>
      <c r="AR47" s="130">
        <v>0</v>
      </c>
      <c r="AS47" s="130">
        <v>0</v>
      </c>
      <c r="AT47" s="130">
        <v>0</v>
      </c>
      <c r="AU47" s="130">
        <v>0</v>
      </c>
      <c r="AV47" s="130">
        <v>0</v>
      </c>
      <c r="AW47" s="130">
        <v>0</v>
      </c>
      <c r="AX47" s="130">
        <v>0</v>
      </c>
      <c r="AY47" s="130">
        <v>0</v>
      </c>
      <c r="AZ47" s="130">
        <v>0</v>
      </c>
      <c r="BA47" s="130">
        <v>0</v>
      </c>
      <c r="BB47" s="130">
        <v>0</v>
      </c>
      <c r="BC47" s="130">
        <v>0</v>
      </c>
      <c r="BD47"/>
      <c r="BE47"/>
      <c r="BF47"/>
      <c r="BG47"/>
      <c r="BH47"/>
      <c r="BI47"/>
      <c r="BJ47"/>
      <c r="BK47"/>
      <c r="BL47"/>
      <c r="BM47"/>
      <c r="BN47"/>
      <c r="BO47"/>
      <c r="BP47"/>
      <c r="BQ47"/>
      <c r="BR47"/>
      <c r="BS47"/>
      <c r="BT47"/>
    </row>
    <row r="48" spans="1:72" x14ac:dyDescent="0.25">
      <c r="A48" s="130" t="s">
        <v>2613</v>
      </c>
      <c r="B48" s="130">
        <v>0</v>
      </c>
      <c r="C48" s="130">
        <v>0</v>
      </c>
      <c r="D48" s="130">
        <v>0</v>
      </c>
      <c r="E48" s="130">
        <v>0</v>
      </c>
      <c r="F48" s="130">
        <v>0</v>
      </c>
      <c r="G48" s="130">
        <v>0</v>
      </c>
      <c r="H48" s="130">
        <v>0</v>
      </c>
      <c r="I48" s="130">
        <v>0</v>
      </c>
      <c r="J48" s="130">
        <v>0</v>
      </c>
      <c r="K48" s="130">
        <v>0</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10744</v>
      </c>
      <c r="AP48" s="130">
        <v>11497</v>
      </c>
      <c r="AQ48" s="130">
        <v>12676</v>
      </c>
      <c r="AR48" s="130">
        <v>16249.54</v>
      </c>
      <c r="AS48" s="130">
        <v>11386</v>
      </c>
      <c r="AT48" s="130">
        <v>11518</v>
      </c>
      <c r="AU48" s="130">
        <v>12011</v>
      </c>
      <c r="AV48" s="130">
        <v>9332</v>
      </c>
      <c r="AW48" s="130">
        <v>8381</v>
      </c>
      <c r="AX48" s="130">
        <v>7804</v>
      </c>
      <c r="AY48" s="130">
        <v>0</v>
      </c>
      <c r="AZ48" s="130">
        <v>0</v>
      </c>
      <c r="BA48" s="130">
        <v>0</v>
      </c>
      <c r="BB48" s="130">
        <v>0</v>
      </c>
      <c r="BC48" s="130">
        <v>0</v>
      </c>
      <c r="BD48"/>
      <c r="BE48"/>
      <c r="BF48"/>
      <c r="BG48"/>
      <c r="BH48"/>
      <c r="BI48"/>
      <c r="BJ48"/>
      <c r="BK48"/>
      <c r="BL48"/>
      <c r="BM48"/>
      <c r="BN48"/>
      <c r="BO48"/>
      <c r="BP48"/>
      <c r="BQ48"/>
      <c r="BR48"/>
      <c r="BS48"/>
      <c r="BT48"/>
    </row>
    <row r="49" spans="1:72" s="114" customFormat="1" x14ac:dyDescent="0.25">
      <c r="A49" s="130" t="s">
        <v>798</v>
      </c>
      <c r="B49" s="130">
        <v>511850</v>
      </c>
      <c r="C49" s="130">
        <v>497613</v>
      </c>
      <c r="D49" s="130">
        <v>452444</v>
      </c>
      <c r="E49" s="130">
        <v>483415</v>
      </c>
      <c r="F49" s="130">
        <v>414879</v>
      </c>
      <c r="G49" s="130">
        <v>371477</v>
      </c>
      <c r="H49" s="130">
        <v>369331</v>
      </c>
      <c r="I49" s="130">
        <v>456100</v>
      </c>
      <c r="J49" s="130">
        <v>863028</v>
      </c>
      <c r="K49" s="130">
        <v>426632</v>
      </c>
      <c r="L49" s="130">
        <v>411300</v>
      </c>
      <c r="M49" s="130">
        <v>1520584</v>
      </c>
      <c r="N49" s="130">
        <v>1614651</v>
      </c>
      <c r="O49" s="130">
        <v>2067039</v>
      </c>
      <c r="P49" s="130">
        <v>1132963</v>
      </c>
      <c r="Q49" s="130">
        <v>1600967</v>
      </c>
      <c r="R49" s="130">
        <v>1881881</v>
      </c>
      <c r="S49" s="130">
        <v>1063852</v>
      </c>
      <c r="T49" s="130">
        <v>707693</v>
      </c>
      <c r="U49" s="130">
        <v>876865</v>
      </c>
      <c r="V49" s="130">
        <v>603546</v>
      </c>
      <c r="W49" s="130">
        <v>572564</v>
      </c>
      <c r="X49" s="130">
        <v>642017.81999999995</v>
      </c>
      <c r="Y49" s="130">
        <v>485316</v>
      </c>
      <c r="Z49" s="130">
        <v>32675</v>
      </c>
      <c r="AA49" s="130">
        <v>157210</v>
      </c>
      <c r="AB49" s="130">
        <v>108824.34</v>
      </c>
      <c r="AC49" s="130">
        <v>149379</v>
      </c>
      <c r="AD49" s="130">
        <v>147693</v>
      </c>
      <c r="AE49" s="130">
        <v>0</v>
      </c>
      <c r="AF49" s="130">
        <v>0</v>
      </c>
      <c r="AG49" s="130">
        <v>0</v>
      </c>
      <c r="AH49" s="130">
        <v>0</v>
      </c>
      <c r="AI49" s="130">
        <v>100</v>
      </c>
      <c r="AJ49" s="130">
        <v>0</v>
      </c>
      <c r="AK49" s="130">
        <v>0</v>
      </c>
      <c r="AL49" s="130">
        <v>21042</v>
      </c>
      <c r="AM49" s="130">
        <v>12042</v>
      </c>
      <c r="AN49" s="130">
        <v>17211.240000000002</v>
      </c>
      <c r="AO49" s="130">
        <v>50301</v>
      </c>
      <c r="AP49" s="130">
        <v>44863</v>
      </c>
      <c r="AQ49" s="130">
        <v>42181</v>
      </c>
      <c r="AR49" s="130">
        <v>50281.17</v>
      </c>
      <c r="AS49" s="130">
        <v>44112</v>
      </c>
      <c r="AT49" s="130">
        <v>36997</v>
      </c>
      <c r="AU49" s="130">
        <v>39202</v>
      </c>
      <c r="AV49" s="130">
        <v>35212</v>
      </c>
      <c r="AW49" s="130">
        <v>29766</v>
      </c>
      <c r="AX49" s="130">
        <v>27005</v>
      </c>
      <c r="AY49" s="130">
        <v>19266</v>
      </c>
      <c r="AZ49" s="130">
        <v>15886</v>
      </c>
      <c r="BA49" s="130">
        <v>135865</v>
      </c>
      <c r="BB49" s="130">
        <v>151425</v>
      </c>
      <c r="BC49" s="130">
        <v>133419</v>
      </c>
      <c r="BD49"/>
      <c r="BE49"/>
      <c r="BF49"/>
      <c r="BG49"/>
      <c r="BH49"/>
      <c r="BI49"/>
      <c r="BJ49"/>
      <c r="BK49"/>
      <c r="BL49"/>
      <c r="BM49"/>
      <c r="BN49"/>
      <c r="BO49"/>
      <c r="BP49"/>
      <c r="BQ49"/>
      <c r="BR49"/>
      <c r="BS49"/>
      <c r="BT49"/>
    </row>
    <row r="50" spans="1:72" x14ac:dyDescent="0.25">
      <c r="A50" s="130" t="s">
        <v>2365</v>
      </c>
      <c r="B50" s="130">
        <v>508148</v>
      </c>
      <c r="C50" s="130">
        <v>479050</v>
      </c>
      <c r="D50" s="130">
        <v>418880</v>
      </c>
      <c r="E50" s="130">
        <v>387591</v>
      </c>
      <c r="F50" s="130">
        <v>371287</v>
      </c>
      <c r="G50" s="130">
        <v>367175</v>
      </c>
      <c r="H50" s="130">
        <v>356392</v>
      </c>
      <c r="I50" s="130">
        <v>452371</v>
      </c>
      <c r="J50" s="130">
        <v>456555</v>
      </c>
      <c r="K50" s="130">
        <v>418054</v>
      </c>
      <c r="L50" s="130">
        <v>407697</v>
      </c>
      <c r="M50" s="130">
        <v>775933</v>
      </c>
      <c r="N50" s="130">
        <v>745496</v>
      </c>
      <c r="O50" s="130">
        <v>1020363</v>
      </c>
      <c r="P50" s="130">
        <v>1049371</v>
      </c>
      <c r="Q50" s="130">
        <v>1505735</v>
      </c>
      <c r="R50" s="130">
        <v>1749167</v>
      </c>
      <c r="S50" s="130">
        <v>971909</v>
      </c>
      <c r="T50" s="130">
        <v>488000</v>
      </c>
      <c r="U50" s="130">
        <v>238000</v>
      </c>
      <c r="V50" s="130">
        <v>210000</v>
      </c>
      <c r="W50" s="130">
        <v>31340</v>
      </c>
      <c r="X50" s="130">
        <v>1340</v>
      </c>
      <c r="Y50" s="130">
        <v>399233</v>
      </c>
      <c r="Z50" s="130">
        <v>1340</v>
      </c>
      <c r="AA50" s="130">
        <v>109454</v>
      </c>
      <c r="AB50" s="130">
        <v>108824.34</v>
      </c>
      <c r="AC50" s="130">
        <v>148949</v>
      </c>
      <c r="AD50" s="130">
        <v>147693</v>
      </c>
      <c r="AE50" s="130">
        <v>0</v>
      </c>
      <c r="AF50" s="130">
        <v>0</v>
      </c>
      <c r="AG50" s="130">
        <v>0</v>
      </c>
      <c r="AH50" s="130">
        <v>0</v>
      </c>
      <c r="AI50" s="130">
        <v>0</v>
      </c>
      <c r="AJ50" s="130">
        <v>0</v>
      </c>
      <c r="AK50" s="130">
        <v>0</v>
      </c>
      <c r="AL50" s="130">
        <v>0</v>
      </c>
      <c r="AM50" s="130">
        <v>0</v>
      </c>
      <c r="AN50" s="130">
        <v>0</v>
      </c>
      <c r="AO50" s="130">
        <v>0</v>
      </c>
      <c r="AP50" s="130">
        <v>0</v>
      </c>
      <c r="AQ50" s="130">
        <v>0</v>
      </c>
      <c r="AR50" s="130">
        <v>0</v>
      </c>
      <c r="AS50" s="130">
        <v>0</v>
      </c>
      <c r="AT50" s="130">
        <v>0</v>
      </c>
      <c r="AU50" s="130">
        <v>0</v>
      </c>
      <c r="AV50" s="130">
        <v>0</v>
      </c>
      <c r="AW50" s="130">
        <v>0</v>
      </c>
      <c r="AX50" s="130">
        <v>0</v>
      </c>
      <c r="AY50" s="130">
        <v>0</v>
      </c>
      <c r="AZ50" s="130">
        <v>0</v>
      </c>
      <c r="BA50" s="130">
        <v>0</v>
      </c>
      <c r="BB50" s="130">
        <v>0</v>
      </c>
      <c r="BC50" s="130">
        <v>0</v>
      </c>
      <c r="BD50"/>
      <c r="BE50"/>
      <c r="BF50"/>
      <c r="BG50"/>
      <c r="BH50"/>
      <c r="BI50"/>
      <c r="BJ50"/>
      <c r="BK50"/>
      <c r="BL50"/>
      <c r="BM50"/>
      <c r="BN50"/>
      <c r="BO50"/>
      <c r="BP50"/>
      <c r="BQ50"/>
      <c r="BR50"/>
      <c r="BS50"/>
      <c r="BT50"/>
    </row>
    <row r="51" spans="1:72" x14ac:dyDescent="0.25">
      <c r="A51" s="130" t="s">
        <v>2393</v>
      </c>
      <c r="B51" s="130">
        <v>3702</v>
      </c>
      <c r="C51" s="130">
        <v>18563</v>
      </c>
      <c r="D51" s="130">
        <v>33564</v>
      </c>
      <c r="E51" s="130">
        <v>95824</v>
      </c>
      <c r="F51" s="130">
        <v>43592</v>
      </c>
      <c r="G51" s="130">
        <v>4302</v>
      </c>
      <c r="H51" s="130">
        <v>12939</v>
      </c>
      <c r="I51" s="130">
        <v>3729</v>
      </c>
      <c r="J51" s="130">
        <v>406473</v>
      </c>
      <c r="K51" s="130">
        <v>8578</v>
      </c>
      <c r="L51" s="130">
        <v>3603</v>
      </c>
      <c r="M51" s="130">
        <v>744651</v>
      </c>
      <c r="N51" s="130">
        <v>869155</v>
      </c>
      <c r="O51" s="130">
        <v>1046676</v>
      </c>
      <c r="P51" s="130">
        <v>83592</v>
      </c>
      <c r="Q51" s="130">
        <v>95232</v>
      </c>
      <c r="R51" s="130">
        <v>132714</v>
      </c>
      <c r="S51" s="130">
        <v>91943</v>
      </c>
      <c r="T51" s="130">
        <v>219693</v>
      </c>
      <c r="U51" s="130">
        <v>638865</v>
      </c>
      <c r="V51" s="130">
        <v>393546</v>
      </c>
      <c r="W51" s="130">
        <v>541224</v>
      </c>
      <c r="X51" s="130">
        <v>640677.81999999995</v>
      </c>
      <c r="Y51" s="130">
        <v>86083</v>
      </c>
      <c r="Z51" s="130">
        <v>31335</v>
      </c>
      <c r="AA51" s="130">
        <v>47756</v>
      </c>
      <c r="AB51" s="130">
        <v>0</v>
      </c>
      <c r="AC51" s="130">
        <v>430</v>
      </c>
      <c r="AD51" s="130">
        <v>0</v>
      </c>
      <c r="AE51" s="130">
        <v>0</v>
      </c>
      <c r="AF51" s="130">
        <v>0</v>
      </c>
      <c r="AG51" s="130">
        <v>0</v>
      </c>
      <c r="AH51" s="130">
        <v>0</v>
      </c>
      <c r="AI51" s="130">
        <v>100</v>
      </c>
      <c r="AJ51" s="130">
        <v>0</v>
      </c>
      <c r="AK51" s="130">
        <v>0</v>
      </c>
      <c r="AL51" s="130">
        <v>21042</v>
      </c>
      <c r="AM51" s="130">
        <v>12042</v>
      </c>
      <c r="AN51" s="130">
        <v>17211.240000000002</v>
      </c>
      <c r="AO51" s="130">
        <v>50301</v>
      </c>
      <c r="AP51" s="130">
        <v>44863</v>
      </c>
      <c r="AQ51" s="130">
        <v>42181</v>
      </c>
      <c r="AR51" s="130">
        <v>50281.17</v>
      </c>
      <c r="AS51" s="130">
        <v>44112</v>
      </c>
      <c r="AT51" s="130">
        <v>36997</v>
      </c>
      <c r="AU51" s="130">
        <v>39202</v>
      </c>
      <c r="AV51" s="130">
        <v>35212</v>
      </c>
      <c r="AW51" s="130">
        <v>29766</v>
      </c>
      <c r="AX51" s="130">
        <v>27005</v>
      </c>
      <c r="AY51" s="130">
        <v>19266</v>
      </c>
      <c r="AZ51" s="130">
        <v>15886</v>
      </c>
      <c r="BA51" s="130">
        <v>135865</v>
      </c>
      <c r="BB51" s="130">
        <v>151425</v>
      </c>
      <c r="BC51" s="130">
        <v>133419</v>
      </c>
      <c r="BD51"/>
      <c r="BE51"/>
      <c r="BF51"/>
      <c r="BG51"/>
      <c r="BH51"/>
      <c r="BI51"/>
      <c r="BJ51"/>
      <c r="BK51"/>
      <c r="BL51"/>
      <c r="BM51"/>
      <c r="BN51"/>
      <c r="BO51"/>
      <c r="BP51"/>
      <c r="BQ51"/>
      <c r="BR51"/>
      <c r="BS51"/>
      <c r="BT51"/>
    </row>
    <row r="52" spans="1:72" x14ac:dyDescent="0.25">
      <c r="A52" s="130" t="s">
        <v>799</v>
      </c>
      <c r="B52" s="130">
        <v>5606676</v>
      </c>
      <c r="C52" s="130">
        <v>4575172</v>
      </c>
      <c r="D52" s="130">
        <v>3512696</v>
      </c>
      <c r="E52" s="130">
        <v>2795442</v>
      </c>
      <c r="F52" s="130">
        <v>3124563</v>
      </c>
      <c r="G52" s="130">
        <v>2869029</v>
      </c>
      <c r="H52" s="130">
        <v>2801314</v>
      </c>
      <c r="I52" s="130">
        <v>3155072</v>
      </c>
      <c r="J52" s="130">
        <v>2745056</v>
      </c>
      <c r="K52" s="130">
        <v>2712941</v>
      </c>
      <c r="L52" s="130">
        <v>2605363</v>
      </c>
      <c r="M52" s="130">
        <v>2050240</v>
      </c>
      <c r="N52" s="130">
        <v>3315482</v>
      </c>
      <c r="O52" s="130">
        <v>3331475</v>
      </c>
      <c r="P52" s="130">
        <v>3346468</v>
      </c>
      <c r="Q52" s="130">
        <v>2830657</v>
      </c>
      <c r="R52" s="130">
        <v>2648814</v>
      </c>
      <c r="S52" s="130">
        <v>2624568</v>
      </c>
      <c r="T52" s="130">
        <v>2540528</v>
      </c>
      <c r="U52" s="130">
        <v>2440674</v>
      </c>
      <c r="V52" s="130">
        <v>2294558</v>
      </c>
      <c r="W52" s="130">
        <v>1560596</v>
      </c>
      <c r="X52" s="130">
        <v>1121755.98</v>
      </c>
      <c r="Y52" s="130">
        <v>478496</v>
      </c>
      <c r="Z52" s="130">
        <v>326304</v>
      </c>
      <c r="AA52" s="130">
        <v>112685</v>
      </c>
      <c r="AB52" s="130">
        <v>100449.99</v>
      </c>
      <c r="AC52" s="130">
        <v>81720</v>
      </c>
      <c r="AD52" s="130">
        <v>80084</v>
      </c>
      <c r="AE52" s="130">
        <v>30971</v>
      </c>
      <c r="AF52" s="130">
        <v>937.46</v>
      </c>
      <c r="AG52" s="130">
        <v>902</v>
      </c>
      <c r="AH52" s="130">
        <v>401</v>
      </c>
      <c r="AI52" s="130">
        <v>396</v>
      </c>
      <c r="AJ52" s="130">
        <v>340737.67</v>
      </c>
      <c r="AK52" s="130">
        <v>102590</v>
      </c>
      <c r="AL52" s="130">
        <v>115090</v>
      </c>
      <c r="AM52" s="130">
        <v>101090</v>
      </c>
      <c r="AN52" s="130">
        <v>0</v>
      </c>
      <c r="AO52" s="130">
        <v>145753</v>
      </c>
      <c r="AP52" s="130">
        <v>143769</v>
      </c>
      <c r="AQ52" s="130">
        <v>173897</v>
      </c>
      <c r="AR52" s="130">
        <v>162792.75</v>
      </c>
      <c r="AS52" s="130">
        <v>219182</v>
      </c>
      <c r="AT52" s="130">
        <v>198590</v>
      </c>
      <c r="AU52" s="130">
        <v>197128</v>
      </c>
      <c r="AV52" s="130">
        <v>0</v>
      </c>
      <c r="AW52" s="130">
        <v>356207</v>
      </c>
      <c r="AX52" s="130">
        <v>343204</v>
      </c>
      <c r="AY52" s="130">
        <v>0</v>
      </c>
      <c r="AZ52" s="130">
        <v>43000</v>
      </c>
      <c r="BA52" s="130">
        <v>30000</v>
      </c>
      <c r="BB52" s="130">
        <v>135000</v>
      </c>
      <c r="BC52" s="130">
        <v>126000</v>
      </c>
      <c r="BD52"/>
      <c r="BE52"/>
      <c r="BF52"/>
      <c r="BG52"/>
      <c r="BH52"/>
      <c r="BI52"/>
      <c r="BJ52"/>
      <c r="BK52"/>
      <c r="BL52"/>
      <c r="BM52"/>
      <c r="BN52"/>
      <c r="BO52"/>
      <c r="BP52"/>
      <c r="BQ52"/>
      <c r="BR52"/>
      <c r="BS52"/>
      <c r="BT52"/>
    </row>
    <row r="53" spans="1:72" x14ac:dyDescent="0.25">
      <c r="A53" s="130" t="s">
        <v>2394</v>
      </c>
      <c r="B53" s="130">
        <v>2550635</v>
      </c>
      <c r="C53" s="130">
        <v>2539342</v>
      </c>
      <c r="D53" s="130">
        <v>2461397</v>
      </c>
      <c r="E53" s="130">
        <v>2343158</v>
      </c>
      <c r="F53" s="130">
        <v>2291292</v>
      </c>
      <c r="G53" s="130">
        <v>2147079</v>
      </c>
      <c r="H53" s="130">
        <v>2081564</v>
      </c>
      <c r="I53" s="130">
        <v>2066488</v>
      </c>
      <c r="J53" s="130">
        <v>2039458</v>
      </c>
      <c r="K53" s="130">
        <v>2345083</v>
      </c>
      <c r="L53" s="130">
        <v>2238296</v>
      </c>
      <c r="M53" s="130">
        <v>2050240</v>
      </c>
      <c r="N53" s="130">
        <v>3315482</v>
      </c>
      <c r="O53" s="130">
        <v>3331475</v>
      </c>
      <c r="P53" s="130">
        <v>3346468</v>
      </c>
      <c r="Q53" s="130">
        <v>2830657</v>
      </c>
      <c r="R53" s="130">
        <v>2648814</v>
      </c>
      <c r="S53" s="130">
        <v>2624568</v>
      </c>
      <c r="T53" s="130">
        <v>2540528</v>
      </c>
      <c r="U53" s="130">
        <v>2440674</v>
      </c>
      <c r="V53" s="130">
        <v>2294558</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356207</v>
      </c>
      <c r="AX53" s="130">
        <v>343204</v>
      </c>
      <c r="AY53" s="130">
        <v>0</v>
      </c>
      <c r="AZ53" s="130">
        <v>0</v>
      </c>
      <c r="BA53" s="130">
        <v>0</v>
      </c>
      <c r="BB53" s="130">
        <v>0</v>
      </c>
      <c r="BC53" s="130">
        <v>0</v>
      </c>
      <c r="BD53"/>
      <c r="BE53"/>
      <c r="BF53"/>
      <c r="BG53"/>
      <c r="BH53"/>
      <c r="BI53"/>
      <c r="BJ53"/>
      <c r="BK53"/>
      <c r="BL53"/>
      <c r="BM53"/>
      <c r="BN53"/>
      <c r="BO53"/>
      <c r="BP53"/>
      <c r="BQ53"/>
      <c r="BR53"/>
      <c r="BS53"/>
      <c r="BT53"/>
    </row>
    <row r="54" spans="1:72" x14ac:dyDescent="0.25">
      <c r="A54" s="130" t="s">
        <v>2395</v>
      </c>
      <c r="B54" s="130">
        <v>3056041</v>
      </c>
      <c r="C54" s="130">
        <v>2035830</v>
      </c>
      <c r="D54" s="130">
        <v>1051299</v>
      </c>
      <c r="E54" s="130">
        <v>452284</v>
      </c>
      <c r="F54" s="130">
        <v>833271</v>
      </c>
      <c r="G54" s="130">
        <v>721950</v>
      </c>
      <c r="H54" s="130">
        <v>719750</v>
      </c>
      <c r="I54" s="130">
        <v>1088584</v>
      </c>
      <c r="J54" s="130">
        <v>705598</v>
      </c>
      <c r="K54" s="130">
        <v>367858</v>
      </c>
      <c r="L54" s="130">
        <v>367067</v>
      </c>
      <c r="M54" s="130">
        <v>0</v>
      </c>
      <c r="N54" s="130">
        <v>0</v>
      </c>
      <c r="O54" s="130">
        <v>0</v>
      </c>
      <c r="P54" s="130">
        <v>0</v>
      </c>
      <c r="Q54" s="130">
        <v>0</v>
      </c>
      <c r="R54" s="130">
        <v>0</v>
      </c>
      <c r="S54" s="130">
        <v>0</v>
      </c>
      <c r="T54" s="130">
        <v>0</v>
      </c>
      <c r="U54" s="130">
        <v>0</v>
      </c>
      <c r="V54" s="130">
        <v>0</v>
      </c>
      <c r="W54" s="130">
        <v>0</v>
      </c>
      <c r="X54" s="130">
        <v>0</v>
      </c>
      <c r="Y54" s="130">
        <v>0</v>
      </c>
      <c r="Z54" s="130">
        <v>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c r="BE54"/>
      <c r="BF54"/>
      <c r="BG54"/>
      <c r="BH54"/>
      <c r="BI54"/>
      <c r="BJ54"/>
      <c r="BK54"/>
      <c r="BL54"/>
      <c r="BM54"/>
      <c r="BN54"/>
      <c r="BO54"/>
      <c r="BP54"/>
      <c r="BQ54"/>
      <c r="BR54"/>
      <c r="BS54"/>
      <c r="BT54"/>
    </row>
    <row r="55" spans="1:72" x14ac:dyDescent="0.25">
      <c r="A55" s="130" t="s">
        <v>2396</v>
      </c>
      <c r="B55" s="130">
        <v>0</v>
      </c>
      <c r="C55" s="130">
        <v>0</v>
      </c>
      <c r="D55" s="130">
        <v>0</v>
      </c>
      <c r="E55" s="130">
        <v>0</v>
      </c>
      <c r="F55" s="130">
        <v>0</v>
      </c>
      <c r="G55" s="130">
        <v>0</v>
      </c>
      <c r="H55" s="130">
        <v>0</v>
      </c>
      <c r="I55" s="130">
        <v>0</v>
      </c>
      <c r="J55" s="130">
        <v>0</v>
      </c>
      <c r="K55" s="130">
        <v>0</v>
      </c>
      <c r="L55" s="130">
        <v>0</v>
      </c>
      <c r="M55" s="130">
        <v>0</v>
      </c>
      <c r="N55" s="130">
        <v>0</v>
      </c>
      <c r="O55" s="130">
        <v>0</v>
      </c>
      <c r="P55" s="130">
        <v>0</v>
      </c>
      <c r="Q55" s="130">
        <v>0</v>
      </c>
      <c r="R55" s="130">
        <v>0</v>
      </c>
      <c r="S55" s="130">
        <v>0</v>
      </c>
      <c r="T55" s="130">
        <v>0</v>
      </c>
      <c r="U55" s="130">
        <v>0</v>
      </c>
      <c r="V55" s="130">
        <v>0</v>
      </c>
      <c r="W55" s="130">
        <v>1560596</v>
      </c>
      <c r="X55" s="130">
        <v>1121755.98</v>
      </c>
      <c r="Y55" s="130">
        <v>478496</v>
      </c>
      <c r="Z55" s="130">
        <v>326304</v>
      </c>
      <c r="AA55" s="130">
        <v>112685</v>
      </c>
      <c r="AB55" s="130">
        <v>100449.99</v>
      </c>
      <c r="AC55" s="130">
        <v>81720</v>
      </c>
      <c r="AD55" s="130">
        <v>80084</v>
      </c>
      <c r="AE55" s="130">
        <v>30971</v>
      </c>
      <c r="AF55" s="130">
        <v>937.46</v>
      </c>
      <c r="AG55" s="130">
        <v>902</v>
      </c>
      <c r="AH55" s="130">
        <v>401</v>
      </c>
      <c r="AI55" s="130">
        <v>396</v>
      </c>
      <c r="AJ55" s="130">
        <v>340737.67</v>
      </c>
      <c r="AK55" s="130">
        <v>102590</v>
      </c>
      <c r="AL55" s="130">
        <v>115090</v>
      </c>
      <c r="AM55" s="130">
        <v>101090</v>
      </c>
      <c r="AN55" s="130">
        <v>0</v>
      </c>
      <c r="AO55" s="130">
        <v>145753</v>
      </c>
      <c r="AP55" s="130">
        <v>143769</v>
      </c>
      <c r="AQ55" s="130">
        <v>173897</v>
      </c>
      <c r="AR55" s="130">
        <v>162792.75</v>
      </c>
      <c r="AS55" s="130">
        <v>219182</v>
      </c>
      <c r="AT55" s="130">
        <v>198590</v>
      </c>
      <c r="AU55" s="130">
        <v>197128</v>
      </c>
      <c r="AV55" s="130">
        <v>0</v>
      </c>
      <c r="AW55" s="130">
        <v>0</v>
      </c>
      <c r="AX55" s="130">
        <v>0</v>
      </c>
      <c r="AY55" s="130">
        <v>0</v>
      </c>
      <c r="AZ55" s="130">
        <v>43000</v>
      </c>
      <c r="BA55" s="130">
        <v>30000</v>
      </c>
      <c r="BB55" s="130">
        <v>135000</v>
      </c>
      <c r="BC55" s="130">
        <v>126000</v>
      </c>
      <c r="BD55"/>
      <c r="BE55"/>
      <c r="BF55"/>
      <c r="BG55"/>
      <c r="BH55"/>
      <c r="BI55"/>
      <c r="BJ55"/>
      <c r="BK55"/>
      <c r="BL55"/>
      <c r="BM55"/>
      <c r="BN55"/>
      <c r="BO55"/>
      <c r="BP55"/>
      <c r="BQ55"/>
      <c r="BR55"/>
      <c r="BS55"/>
      <c r="BT55"/>
    </row>
    <row r="56" spans="1:72" x14ac:dyDescent="0.25">
      <c r="A56" s="130" t="s">
        <v>2400</v>
      </c>
      <c r="B56" s="130">
        <v>99374</v>
      </c>
      <c r="C56" s="130">
        <v>95172</v>
      </c>
      <c r="D56" s="130">
        <v>62715</v>
      </c>
      <c r="E56" s="130">
        <v>64432</v>
      </c>
      <c r="F56" s="130">
        <v>61435</v>
      </c>
      <c r="G56" s="130">
        <v>52103</v>
      </c>
      <c r="H56" s="130">
        <v>7658</v>
      </c>
      <c r="I56" s="130">
        <v>6381</v>
      </c>
      <c r="J56" s="130">
        <v>7869</v>
      </c>
      <c r="K56" s="130">
        <v>8477</v>
      </c>
      <c r="L56" s="130">
        <v>9752</v>
      </c>
      <c r="M56" s="130">
        <v>8505</v>
      </c>
      <c r="N56" s="130">
        <v>9026</v>
      </c>
      <c r="O56" s="130">
        <v>9010</v>
      </c>
      <c r="P56" s="130">
        <v>9490</v>
      </c>
      <c r="Q56" s="130">
        <v>9083</v>
      </c>
      <c r="R56" s="130">
        <v>7975</v>
      </c>
      <c r="S56" s="130">
        <v>8348</v>
      </c>
      <c r="T56" s="130">
        <v>8459</v>
      </c>
      <c r="U56" s="130">
        <v>8508</v>
      </c>
      <c r="V56" s="130">
        <v>4684</v>
      </c>
      <c r="W56" s="130">
        <v>4830</v>
      </c>
      <c r="X56" s="130">
        <v>0</v>
      </c>
      <c r="Y56" s="130">
        <v>0</v>
      </c>
      <c r="Z56" s="130">
        <v>0</v>
      </c>
      <c r="AA56" s="130">
        <v>0</v>
      </c>
      <c r="AB56" s="130">
        <v>0</v>
      </c>
      <c r="AC56" s="130">
        <v>0</v>
      </c>
      <c r="AD56" s="130">
        <v>0</v>
      </c>
      <c r="AE56" s="130">
        <v>0</v>
      </c>
      <c r="AF56" s="130">
        <v>0</v>
      </c>
      <c r="AG56" s="130">
        <v>0</v>
      </c>
      <c r="AH56" s="130">
        <v>0</v>
      </c>
      <c r="AI56" s="130">
        <v>0</v>
      </c>
      <c r="AJ56" s="130">
        <v>0</v>
      </c>
      <c r="AK56" s="130">
        <v>0</v>
      </c>
      <c r="AL56" s="130">
        <v>0</v>
      </c>
      <c r="AM56" s="130">
        <v>0</v>
      </c>
      <c r="AN56" s="130">
        <v>0</v>
      </c>
      <c r="AO56" s="130">
        <v>0</v>
      </c>
      <c r="AP56" s="130">
        <v>0</v>
      </c>
      <c r="AQ56" s="130">
        <v>0</v>
      </c>
      <c r="AR56" s="130">
        <v>0</v>
      </c>
      <c r="AS56" s="130">
        <v>0</v>
      </c>
      <c r="AT56" s="130">
        <v>0</v>
      </c>
      <c r="AU56" s="130">
        <v>0</v>
      </c>
      <c r="AV56" s="130">
        <v>501</v>
      </c>
      <c r="AW56" s="130">
        <v>952</v>
      </c>
      <c r="AX56" s="130">
        <v>1402</v>
      </c>
      <c r="AY56" s="130">
        <v>1803</v>
      </c>
      <c r="AZ56" s="130">
        <v>1803</v>
      </c>
      <c r="BA56" s="130">
        <v>1803</v>
      </c>
      <c r="BB56" s="130">
        <v>1803</v>
      </c>
      <c r="BC56" s="130">
        <v>1826</v>
      </c>
      <c r="BD56"/>
      <c r="BE56"/>
      <c r="BF56"/>
      <c r="BG56"/>
      <c r="BH56"/>
      <c r="BI56"/>
      <c r="BJ56"/>
      <c r="BK56"/>
      <c r="BL56"/>
      <c r="BM56"/>
      <c r="BN56"/>
      <c r="BO56"/>
      <c r="BP56"/>
      <c r="BQ56"/>
      <c r="BR56"/>
      <c r="BS56"/>
      <c r="BT56"/>
    </row>
    <row r="57" spans="1:72" x14ac:dyDescent="0.25">
      <c r="A57" s="130" t="s">
        <v>3339</v>
      </c>
      <c r="B57" s="130">
        <v>4208</v>
      </c>
      <c r="C57" s="130">
        <v>4707</v>
      </c>
      <c r="D57" s="130">
        <v>4707</v>
      </c>
      <c r="E57" s="130">
        <v>6895</v>
      </c>
      <c r="F57" s="130">
        <v>7115</v>
      </c>
      <c r="G57" s="130">
        <v>6845</v>
      </c>
      <c r="H57" s="130">
        <v>6660</v>
      </c>
      <c r="I57" s="130">
        <v>4390</v>
      </c>
      <c r="J57" s="130">
        <v>4390</v>
      </c>
      <c r="K57" s="130">
        <v>4390</v>
      </c>
      <c r="L57" s="130">
        <v>4390</v>
      </c>
      <c r="M57" s="130">
        <v>3146</v>
      </c>
      <c r="N57" s="130">
        <v>3146</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0</v>
      </c>
      <c r="AN57" s="130">
        <v>0</v>
      </c>
      <c r="AO57" s="130">
        <v>0</v>
      </c>
      <c r="AP57" s="130">
        <v>0</v>
      </c>
      <c r="AQ57" s="130">
        <v>0</v>
      </c>
      <c r="AR57" s="130">
        <v>0</v>
      </c>
      <c r="AS57" s="130">
        <v>0</v>
      </c>
      <c r="AT57" s="130">
        <v>0</v>
      </c>
      <c r="AU57" s="130">
        <v>0</v>
      </c>
      <c r="AV57" s="130">
        <v>0</v>
      </c>
      <c r="AW57" s="130">
        <v>0</v>
      </c>
      <c r="AX57" s="130">
        <v>0</v>
      </c>
      <c r="AY57" s="130">
        <v>0</v>
      </c>
      <c r="AZ57" s="130">
        <v>0</v>
      </c>
      <c r="BA57" s="130">
        <v>0</v>
      </c>
      <c r="BB57" s="130">
        <v>0</v>
      </c>
      <c r="BC57" s="130">
        <v>0</v>
      </c>
      <c r="BD57"/>
      <c r="BE57"/>
      <c r="BF57"/>
      <c r="BG57"/>
      <c r="BH57"/>
      <c r="BI57"/>
      <c r="BJ57"/>
      <c r="BK57"/>
      <c r="BL57"/>
      <c r="BM57"/>
      <c r="BN57"/>
      <c r="BO57"/>
      <c r="BP57"/>
      <c r="BQ57"/>
      <c r="BR57"/>
      <c r="BS57"/>
      <c r="BT57"/>
    </row>
    <row r="58" spans="1:72" x14ac:dyDescent="0.25">
      <c r="A58" s="130" t="s">
        <v>3295</v>
      </c>
      <c r="B58" s="130">
        <v>0</v>
      </c>
      <c r="C58" s="130">
        <v>0</v>
      </c>
      <c r="D58" s="130">
        <v>0</v>
      </c>
      <c r="E58" s="130">
        <v>0</v>
      </c>
      <c r="F58" s="130">
        <v>0</v>
      </c>
      <c r="G58" s="130">
        <v>0</v>
      </c>
      <c r="H58" s="130">
        <v>0</v>
      </c>
      <c r="I58" s="130">
        <v>0</v>
      </c>
      <c r="J58" s="130">
        <v>0</v>
      </c>
      <c r="K58" s="130">
        <v>0</v>
      </c>
      <c r="L58" s="130">
        <v>0</v>
      </c>
      <c r="M58" s="130">
        <v>3108</v>
      </c>
      <c r="N58" s="130">
        <v>4623</v>
      </c>
      <c r="O58" s="130">
        <v>0</v>
      </c>
      <c r="P58" s="130">
        <v>0</v>
      </c>
      <c r="Q58" s="130">
        <v>0</v>
      </c>
      <c r="R58" s="130">
        <v>0</v>
      </c>
      <c r="S58" s="130">
        <v>0</v>
      </c>
      <c r="T58" s="130">
        <v>0</v>
      </c>
      <c r="U58" s="130">
        <v>0</v>
      </c>
      <c r="V58" s="130">
        <v>0</v>
      </c>
      <c r="W58" s="130">
        <v>0</v>
      </c>
      <c r="X58" s="130">
        <v>0</v>
      </c>
      <c r="Y58" s="130">
        <v>0</v>
      </c>
      <c r="Z58" s="130">
        <v>0</v>
      </c>
      <c r="AA58" s="130">
        <v>0</v>
      </c>
      <c r="AB58" s="130">
        <v>0</v>
      </c>
      <c r="AC58" s="130">
        <v>0</v>
      </c>
      <c r="AD58" s="130">
        <v>0</v>
      </c>
      <c r="AE58" s="130">
        <v>0</v>
      </c>
      <c r="AF58" s="130">
        <v>0</v>
      </c>
      <c r="AG58" s="130">
        <v>0</v>
      </c>
      <c r="AH58" s="130">
        <v>0</v>
      </c>
      <c r="AI58" s="130">
        <v>0</v>
      </c>
      <c r="AJ58" s="130">
        <v>0</v>
      </c>
      <c r="AK58" s="130">
        <v>0</v>
      </c>
      <c r="AL58" s="130">
        <v>0</v>
      </c>
      <c r="AM58" s="130">
        <v>0</v>
      </c>
      <c r="AN58" s="130">
        <v>0</v>
      </c>
      <c r="AO58" s="130">
        <v>1244</v>
      </c>
      <c r="AP58" s="130">
        <v>1244</v>
      </c>
      <c r="AQ58" s="130">
        <v>0</v>
      </c>
      <c r="AR58" s="130">
        <v>0</v>
      </c>
      <c r="AS58" s="130">
        <v>0</v>
      </c>
      <c r="AT58" s="130">
        <v>0</v>
      </c>
      <c r="AU58" s="130">
        <v>0</v>
      </c>
      <c r="AV58" s="130">
        <v>0</v>
      </c>
      <c r="AW58" s="130">
        <v>0</v>
      </c>
      <c r="AX58" s="130">
        <v>0</v>
      </c>
      <c r="AY58" s="130">
        <v>0</v>
      </c>
      <c r="AZ58" s="130">
        <v>0</v>
      </c>
      <c r="BA58" s="130">
        <v>0</v>
      </c>
      <c r="BB58" s="130">
        <v>0</v>
      </c>
      <c r="BC58" s="130">
        <v>0</v>
      </c>
      <c r="BD58"/>
      <c r="BE58"/>
      <c r="BF58"/>
      <c r="BG58"/>
      <c r="BH58"/>
      <c r="BI58"/>
      <c r="BJ58"/>
      <c r="BK58"/>
      <c r="BL58"/>
      <c r="BM58"/>
      <c r="BN58"/>
      <c r="BO58"/>
      <c r="BP58"/>
      <c r="BQ58"/>
      <c r="BR58"/>
      <c r="BS58"/>
      <c r="BT58"/>
    </row>
    <row r="59" spans="1:72" x14ac:dyDescent="0.25">
      <c r="A59" s="130" t="s">
        <v>3315</v>
      </c>
      <c r="B59" s="130">
        <v>0</v>
      </c>
      <c r="C59" s="130">
        <v>0</v>
      </c>
      <c r="D59" s="130">
        <v>0</v>
      </c>
      <c r="E59" s="130">
        <v>0</v>
      </c>
      <c r="F59" s="130">
        <v>0</v>
      </c>
      <c r="G59" s="130">
        <v>0</v>
      </c>
      <c r="H59" s="130">
        <v>0</v>
      </c>
      <c r="I59" s="130">
        <v>0</v>
      </c>
      <c r="J59" s="130">
        <v>4200425</v>
      </c>
      <c r="K59" s="130">
        <v>0</v>
      </c>
      <c r="L59" s="130">
        <v>0</v>
      </c>
      <c r="M59" s="130">
        <v>0</v>
      </c>
      <c r="N59" s="130">
        <v>0</v>
      </c>
      <c r="O59" s="130">
        <v>0</v>
      </c>
      <c r="P59" s="130">
        <v>0</v>
      </c>
      <c r="Q59" s="130">
        <v>0</v>
      </c>
      <c r="R59" s="130">
        <v>0</v>
      </c>
      <c r="S59" s="130">
        <v>0</v>
      </c>
      <c r="T59" s="130">
        <v>0</v>
      </c>
      <c r="U59" s="130">
        <v>0</v>
      </c>
      <c r="V59" s="130">
        <v>0</v>
      </c>
      <c r="W59" s="130">
        <v>0</v>
      </c>
      <c r="X59" s="130">
        <v>0</v>
      </c>
      <c r="Y59" s="130">
        <v>0</v>
      </c>
      <c r="Z59" s="130">
        <v>0</v>
      </c>
      <c r="AA59" s="130">
        <v>0</v>
      </c>
      <c r="AB59" s="130">
        <v>0</v>
      </c>
      <c r="AC59" s="130">
        <v>0</v>
      </c>
      <c r="AD59" s="130">
        <v>0</v>
      </c>
      <c r="AE59" s="130">
        <v>0</v>
      </c>
      <c r="AF59" s="130">
        <v>0</v>
      </c>
      <c r="AG59" s="130">
        <v>0</v>
      </c>
      <c r="AH59" s="130">
        <v>0</v>
      </c>
      <c r="AI59" s="130">
        <v>0</v>
      </c>
      <c r="AJ59" s="130">
        <v>0</v>
      </c>
      <c r="AK59" s="130">
        <v>0</v>
      </c>
      <c r="AL59" s="130">
        <v>0</v>
      </c>
      <c r="AM59" s="130">
        <v>0</v>
      </c>
      <c r="AN59" s="130">
        <v>0</v>
      </c>
      <c r="AO59" s="130">
        <v>0</v>
      </c>
      <c r="AP59" s="130">
        <v>0</v>
      </c>
      <c r="AQ59" s="130">
        <v>0</v>
      </c>
      <c r="AR59" s="130">
        <v>0</v>
      </c>
      <c r="AS59" s="130">
        <v>0</v>
      </c>
      <c r="AT59" s="130">
        <v>0</v>
      </c>
      <c r="AU59" s="130">
        <v>0</v>
      </c>
      <c r="AV59" s="130">
        <v>0</v>
      </c>
      <c r="AW59" s="130">
        <v>0</v>
      </c>
      <c r="AX59" s="130">
        <v>0</v>
      </c>
      <c r="AY59" s="130">
        <v>0</v>
      </c>
      <c r="AZ59" s="130">
        <v>0</v>
      </c>
      <c r="BA59" s="130">
        <v>0</v>
      </c>
      <c r="BB59" s="130">
        <v>0</v>
      </c>
      <c r="BC59" s="130">
        <v>0</v>
      </c>
      <c r="BD59"/>
      <c r="BE59"/>
      <c r="BF59"/>
      <c r="BG59"/>
      <c r="BH59"/>
      <c r="BI59"/>
      <c r="BJ59"/>
      <c r="BK59"/>
      <c r="BL59"/>
      <c r="BM59"/>
      <c r="BN59"/>
      <c r="BO59"/>
      <c r="BP59"/>
      <c r="BQ59"/>
      <c r="BR59"/>
      <c r="BS59"/>
      <c r="BT59"/>
    </row>
    <row r="60" spans="1:72" x14ac:dyDescent="0.25">
      <c r="A60" s="130" t="s">
        <v>2401</v>
      </c>
      <c r="B60" s="130">
        <v>17979</v>
      </c>
      <c r="C60" s="130">
        <v>36288</v>
      </c>
      <c r="D60" s="130">
        <v>10547</v>
      </c>
      <c r="E60" s="130">
        <v>17210</v>
      </c>
      <c r="F60" s="130">
        <v>13560</v>
      </c>
      <c r="G60" s="130">
        <v>8061</v>
      </c>
      <c r="H60" s="130">
        <v>4896</v>
      </c>
      <c r="I60" s="130">
        <v>2259</v>
      </c>
      <c r="J60" s="130">
        <v>3251</v>
      </c>
      <c r="K60" s="130">
        <v>6426</v>
      </c>
      <c r="L60" s="130">
        <v>5631</v>
      </c>
      <c r="M60" s="130">
        <v>0</v>
      </c>
      <c r="N60" s="130">
        <v>0</v>
      </c>
      <c r="O60" s="130">
        <v>14573</v>
      </c>
      <c r="P60" s="130">
        <v>14936</v>
      </c>
      <c r="Q60" s="130">
        <v>0</v>
      </c>
      <c r="R60" s="130">
        <v>0</v>
      </c>
      <c r="S60" s="130">
        <v>0</v>
      </c>
      <c r="T60" s="130">
        <v>0</v>
      </c>
      <c r="U60" s="130">
        <v>0</v>
      </c>
      <c r="V60" s="130">
        <v>0</v>
      </c>
      <c r="W60" s="130">
        <v>0</v>
      </c>
      <c r="X60" s="130">
        <v>0</v>
      </c>
      <c r="Y60" s="130">
        <v>0</v>
      </c>
      <c r="Z60" s="130">
        <v>0</v>
      </c>
      <c r="AA60" s="130">
        <v>0</v>
      </c>
      <c r="AB60" s="130">
        <v>0</v>
      </c>
      <c r="AC60" s="130">
        <v>0</v>
      </c>
      <c r="AD60" s="130">
        <v>201</v>
      </c>
      <c r="AE60" s="130">
        <v>238</v>
      </c>
      <c r="AF60" s="130">
        <v>0</v>
      </c>
      <c r="AG60" s="130">
        <v>0</v>
      </c>
      <c r="AH60" s="130">
        <v>225</v>
      </c>
      <c r="AI60" s="130">
        <v>0</v>
      </c>
      <c r="AJ60" s="130">
        <v>0</v>
      </c>
      <c r="AK60" s="130">
        <v>0</v>
      </c>
      <c r="AL60" s="130">
        <v>0</v>
      </c>
      <c r="AM60" s="130">
        <v>0</v>
      </c>
      <c r="AN60" s="130">
        <v>0</v>
      </c>
      <c r="AO60" s="130">
        <v>0</v>
      </c>
      <c r="AP60" s="130">
        <v>0</v>
      </c>
      <c r="AQ60" s="130">
        <v>1244</v>
      </c>
      <c r="AR60" s="130">
        <v>0</v>
      </c>
      <c r="AS60" s="130">
        <v>0</v>
      </c>
      <c r="AT60" s="130">
        <v>0</v>
      </c>
      <c r="AU60" s="130">
        <v>0</v>
      </c>
      <c r="AV60" s="130">
        <v>0</v>
      </c>
      <c r="AW60" s="130">
        <v>0</v>
      </c>
      <c r="AX60" s="130">
        <v>0</v>
      </c>
      <c r="AY60" s="130">
        <v>0</v>
      </c>
      <c r="AZ60" s="130">
        <v>0</v>
      </c>
      <c r="BA60" s="130">
        <v>0</v>
      </c>
      <c r="BB60" s="130">
        <v>0</v>
      </c>
      <c r="BC60" s="130">
        <v>0</v>
      </c>
      <c r="BD60"/>
      <c r="BE60"/>
      <c r="BF60"/>
      <c r="BG60"/>
      <c r="BH60"/>
      <c r="BI60"/>
      <c r="BJ60"/>
      <c r="BK60"/>
      <c r="BL60"/>
      <c r="BM60"/>
      <c r="BN60"/>
      <c r="BO60"/>
      <c r="BP60"/>
      <c r="BQ60"/>
      <c r="BR60"/>
      <c r="BS60"/>
      <c r="BT60"/>
    </row>
    <row r="61" spans="1:72" x14ac:dyDescent="0.25">
      <c r="A61" s="130" t="s">
        <v>2402</v>
      </c>
      <c r="B61" s="130">
        <v>135628</v>
      </c>
      <c r="C61" s="130">
        <v>132037</v>
      </c>
      <c r="D61" s="130">
        <v>118892</v>
      </c>
      <c r="E61" s="130">
        <v>102921</v>
      </c>
      <c r="F61" s="130">
        <v>83513</v>
      </c>
      <c r="G61" s="130">
        <v>98759</v>
      </c>
      <c r="H61" s="130">
        <v>127796</v>
      </c>
      <c r="I61" s="130">
        <v>83584</v>
      </c>
      <c r="J61" s="130">
        <v>85171</v>
      </c>
      <c r="K61" s="130">
        <v>98989</v>
      </c>
      <c r="L61" s="130">
        <v>86204</v>
      </c>
      <c r="M61" s="130">
        <v>73388</v>
      </c>
      <c r="N61" s="130">
        <v>81437</v>
      </c>
      <c r="O61" s="130">
        <v>92096</v>
      </c>
      <c r="P61" s="130">
        <v>70662</v>
      </c>
      <c r="Q61" s="130">
        <v>91217</v>
      </c>
      <c r="R61" s="130">
        <v>73159</v>
      </c>
      <c r="S61" s="130">
        <v>87127</v>
      </c>
      <c r="T61" s="130">
        <v>72703</v>
      </c>
      <c r="U61" s="130">
        <v>65317</v>
      </c>
      <c r="V61" s="130">
        <v>55473</v>
      </c>
      <c r="W61" s="130">
        <v>117328</v>
      </c>
      <c r="X61" s="130">
        <v>76372.3</v>
      </c>
      <c r="Y61" s="130">
        <v>7492</v>
      </c>
      <c r="Z61" s="130">
        <v>10612</v>
      </c>
      <c r="AA61" s="130">
        <v>9069</v>
      </c>
      <c r="AB61" s="130">
        <v>6946.24</v>
      </c>
      <c r="AC61" s="130">
        <v>4844</v>
      </c>
      <c r="AD61" s="130">
        <v>5509</v>
      </c>
      <c r="AE61" s="130">
        <v>2637</v>
      </c>
      <c r="AF61" s="130">
        <v>2913.93</v>
      </c>
      <c r="AG61" s="130">
        <v>3378</v>
      </c>
      <c r="AH61" s="130">
        <v>3352</v>
      </c>
      <c r="AI61" s="130">
        <v>3722</v>
      </c>
      <c r="AJ61" s="130">
        <v>2089.88</v>
      </c>
      <c r="AK61" s="130">
        <v>2630</v>
      </c>
      <c r="AL61" s="130">
        <v>2249</v>
      </c>
      <c r="AM61" s="130">
        <v>2008</v>
      </c>
      <c r="AN61" s="130">
        <v>386850.57</v>
      </c>
      <c r="AO61" s="130">
        <v>25645</v>
      </c>
      <c r="AP61" s="130">
        <v>23650</v>
      </c>
      <c r="AQ61" s="130">
        <v>23352</v>
      </c>
      <c r="AR61" s="130">
        <v>15149.56</v>
      </c>
      <c r="AS61" s="130">
        <v>7375</v>
      </c>
      <c r="AT61" s="130">
        <v>7868</v>
      </c>
      <c r="AU61" s="130">
        <v>7880</v>
      </c>
      <c r="AV61" s="130">
        <v>12513</v>
      </c>
      <c r="AW61" s="130">
        <v>39067</v>
      </c>
      <c r="AX61" s="130">
        <v>38775</v>
      </c>
      <c r="AY61" s="130">
        <v>23609</v>
      </c>
      <c r="AZ61" s="130">
        <v>59354</v>
      </c>
      <c r="BA61" s="130">
        <v>40464</v>
      </c>
      <c r="BB61" s="130">
        <v>43902</v>
      </c>
      <c r="BC61" s="130">
        <v>39292</v>
      </c>
      <c r="BD61"/>
      <c r="BE61"/>
      <c r="BF61"/>
      <c r="BG61"/>
      <c r="BH61"/>
      <c r="BI61"/>
      <c r="BJ61"/>
      <c r="BK61"/>
      <c r="BL61"/>
      <c r="BM61"/>
      <c r="BN61"/>
      <c r="BO61"/>
      <c r="BP61"/>
      <c r="BQ61"/>
      <c r="BR61"/>
      <c r="BS61"/>
      <c r="BT61"/>
    </row>
    <row r="62" spans="1:72" s="114" customFormat="1" x14ac:dyDescent="0.25">
      <c r="A62" s="130" t="s">
        <v>800</v>
      </c>
      <c r="B62" s="130">
        <v>25832621</v>
      </c>
      <c r="C62" s="130">
        <v>24402937</v>
      </c>
      <c r="D62" s="130">
        <v>21823541</v>
      </c>
      <c r="E62" s="130">
        <v>12578011</v>
      </c>
      <c r="F62" s="130">
        <v>11018144</v>
      </c>
      <c r="G62" s="130">
        <v>10651870</v>
      </c>
      <c r="H62" s="130">
        <v>9029202</v>
      </c>
      <c r="I62" s="130">
        <v>9747494</v>
      </c>
      <c r="J62" s="130">
        <v>14228319</v>
      </c>
      <c r="K62" s="130">
        <v>4725423</v>
      </c>
      <c r="L62" s="130">
        <v>4826207</v>
      </c>
      <c r="M62" s="130">
        <v>6198889</v>
      </c>
      <c r="N62" s="130">
        <v>6952521</v>
      </c>
      <c r="O62" s="130">
        <v>7312162</v>
      </c>
      <c r="P62" s="130">
        <v>6803257</v>
      </c>
      <c r="Q62" s="130">
        <v>7525756</v>
      </c>
      <c r="R62" s="130">
        <v>8147418</v>
      </c>
      <c r="S62" s="130">
        <v>8336811</v>
      </c>
      <c r="T62" s="130">
        <v>9266289</v>
      </c>
      <c r="U62" s="130">
        <v>8048153</v>
      </c>
      <c r="V62" s="130">
        <v>8425074</v>
      </c>
      <c r="W62" s="130">
        <v>14261737</v>
      </c>
      <c r="X62" s="130">
        <v>13278890.5</v>
      </c>
      <c r="Y62" s="130">
        <v>1998478</v>
      </c>
      <c r="Z62" s="130">
        <v>3134201</v>
      </c>
      <c r="AA62" s="130">
        <v>2621779</v>
      </c>
      <c r="AB62" s="130">
        <v>453848.92</v>
      </c>
      <c r="AC62" s="130">
        <v>282916</v>
      </c>
      <c r="AD62" s="130">
        <v>256937</v>
      </c>
      <c r="AE62" s="130">
        <v>58495</v>
      </c>
      <c r="AF62" s="130">
        <v>16850.080000000002</v>
      </c>
      <c r="AG62" s="130">
        <v>18214</v>
      </c>
      <c r="AH62" s="130">
        <v>21574</v>
      </c>
      <c r="AI62" s="130">
        <v>33165</v>
      </c>
      <c r="AJ62" s="130">
        <v>401529.89</v>
      </c>
      <c r="AK62" s="130">
        <v>176760</v>
      </c>
      <c r="AL62" s="130">
        <v>219347</v>
      </c>
      <c r="AM62" s="130">
        <v>246704</v>
      </c>
      <c r="AN62" s="130">
        <v>526321.87</v>
      </c>
      <c r="AO62" s="130">
        <v>319037</v>
      </c>
      <c r="AP62" s="130">
        <v>318765</v>
      </c>
      <c r="AQ62" s="130">
        <v>345266</v>
      </c>
      <c r="AR62" s="130">
        <v>345518.61</v>
      </c>
      <c r="AS62" s="130">
        <v>387709</v>
      </c>
      <c r="AT62" s="130">
        <v>363278</v>
      </c>
      <c r="AU62" s="130">
        <v>365494</v>
      </c>
      <c r="AV62" s="130">
        <v>568347</v>
      </c>
      <c r="AW62" s="130">
        <v>532191</v>
      </c>
      <c r="AX62" s="130">
        <v>510568</v>
      </c>
      <c r="AY62" s="130">
        <v>449581</v>
      </c>
      <c r="AZ62" s="130">
        <v>170961</v>
      </c>
      <c r="BA62" s="130">
        <v>279738</v>
      </c>
      <c r="BB62" s="130">
        <v>392400</v>
      </c>
      <c r="BC62" s="130">
        <v>361470</v>
      </c>
      <c r="BD62"/>
      <c r="BE62"/>
      <c r="BF62"/>
      <c r="BG62"/>
      <c r="BH62"/>
      <c r="BI62"/>
      <c r="BJ62"/>
      <c r="BK62"/>
      <c r="BL62"/>
      <c r="BM62"/>
      <c r="BN62"/>
      <c r="BO62"/>
      <c r="BP62"/>
      <c r="BQ62"/>
      <c r="BR62"/>
      <c r="BS62"/>
      <c r="BT62"/>
    </row>
    <row r="63" spans="1:72" x14ac:dyDescent="0.25">
      <c r="A63" s="130" t="s">
        <v>2403</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c r="BE63"/>
      <c r="BF63"/>
      <c r="BG63"/>
      <c r="BH63"/>
      <c r="BI63"/>
      <c r="BJ63"/>
      <c r="BK63"/>
      <c r="BL63"/>
      <c r="BM63"/>
      <c r="BN63"/>
      <c r="BO63"/>
      <c r="BP63"/>
      <c r="BQ63"/>
      <c r="BR63"/>
      <c r="BS63"/>
      <c r="BT63"/>
    </row>
    <row r="64" spans="1:72" x14ac:dyDescent="0.25">
      <c r="A64" s="130" t="s">
        <v>801</v>
      </c>
      <c r="B64" s="130">
        <v>27420756</v>
      </c>
      <c r="C64" s="130">
        <v>27944622</v>
      </c>
      <c r="D64" s="130">
        <v>29137976</v>
      </c>
      <c r="E64" s="130">
        <v>27909393</v>
      </c>
      <c r="F64" s="130">
        <v>28347899</v>
      </c>
      <c r="G64" s="130">
        <v>27343445</v>
      </c>
      <c r="H64" s="130">
        <v>26799141</v>
      </c>
      <c r="I64" s="130">
        <v>26068313</v>
      </c>
      <c r="J64" s="130">
        <v>25981774</v>
      </c>
      <c r="K64" s="130">
        <v>29722957</v>
      </c>
      <c r="L64" s="130">
        <v>27211935</v>
      </c>
      <c r="M64" s="130">
        <v>23856638</v>
      </c>
      <c r="N64" s="130">
        <v>22774020</v>
      </c>
      <c r="O64" s="130">
        <v>23061463</v>
      </c>
      <c r="P64" s="130">
        <v>23820696</v>
      </c>
      <c r="Q64" s="130">
        <v>24233462</v>
      </c>
      <c r="R64" s="130">
        <v>23833545</v>
      </c>
      <c r="S64" s="130">
        <v>24509257</v>
      </c>
      <c r="T64" s="130">
        <v>24077345</v>
      </c>
      <c r="U64" s="130">
        <v>23534905</v>
      </c>
      <c r="V64" s="130">
        <v>23839035</v>
      </c>
      <c r="W64" s="130">
        <v>16205886</v>
      </c>
      <c r="X64" s="130">
        <v>13887478.310000001</v>
      </c>
      <c r="Y64" s="130">
        <v>6024780</v>
      </c>
      <c r="Z64" s="130">
        <v>2934216</v>
      </c>
      <c r="AA64" s="130">
        <v>556890</v>
      </c>
      <c r="AB64" s="130">
        <v>503719.99</v>
      </c>
      <c r="AC64" s="130">
        <v>452191</v>
      </c>
      <c r="AD64" s="130">
        <v>471769</v>
      </c>
      <c r="AE64" s="130">
        <v>171097</v>
      </c>
      <c r="AF64" s="130">
        <v>0</v>
      </c>
      <c r="AG64" s="130">
        <v>0</v>
      </c>
      <c r="AH64" s="130">
        <v>0</v>
      </c>
      <c r="AI64" s="130">
        <v>0</v>
      </c>
      <c r="AJ64" s="130">
        <v>0</v>
      </c>
      <c r="AK64" s="130">
        <v>259148</v>
      </c>
      <c r="AL64" s="130">
        <v>263648</v>
      </c>
      <c r="AM64" s="130">
        <v>280648</v>
      </c>
      <c r="AN64" s="130">
        <v>0</v>
      </c>
      <c r="AO64" s="130">
        <v>233666</v>
      </c>
      <c r="AP64" s="130">
        <v>238606</v>
      </c>
      <c r="AQ64" s="130">
        <v>182680</v>
      </c>
      <c r="AR64" s="130">
        <v>189570.99</v>
      </c>
      <c r="AS64" s="130">
        <v>203205</v>
      </c>
      <c r="AT64" s="130">
        <v>224166</v>
      </c>
      <c r="AU64" s="130">
        <v>223824</v>
      </c>
      <c r="AV64" s="130">
        <v>0</v>
      </c>
      <c r="AW64" s="130">
        <v>0</v>
      </c>
      <c r="AX64" s="130">
        <v>0</v>
      </c>
      <c r="AY64" s="130">
        <v>0</v>
      </c>
      <c r="AZ64" s="130">
        <v>264975</v>
      </c>
      <c r="BA64" s="130">
        <v>251500</v>
      </c>
      <c r="BB64" s="130">
        <v>146500</v>
      </c>
      <c r="BC64" s="130">
        <v>185500</v>
      </c>
      <c r="BD64"/>
      <c r="BE64"/>
      <c r="BF64"/>
      <c r="BG64"/>
      <c r="BH64"/>
      <c r="BI64"/>
      <c r="BJ64"/>
      <c r="BK64"/>
      <c r="BL64"/>
      <c r="BM64"/>
      <c r="BN64"/>
      <c r="BO64"/>
      <c r="BP64"/>
      <c r="BQ64"/>
      <c r="BR64"/>
      <c r="BS64"/>
      <c r="BT64"/>
    </row>
    <row r="65" spans="1:72" x14ac:dyDescent="0.25">
      <c r="A65" s="130" t="s">
        <v>2394</v>
      </c>
      <c r="B65" s="130">
        <v>24816735</v>
      </c>
      <c r="C65" s="130">
        <v>25307158</v>
      </c>
      <c r="D65" s="130">
        <v>25507974</v>
      </c>
      <c r="E65" s="130">
        <v>24865142</v>
      </c>
      <c r="F65" s="130">
        <v>25299578</v>
      </c>
      <c r="G65" s="130">
        <v>25318236</v>
      </c>
      <c r="H65" s="130">
        <v>25753563</v>
      </c>
      <c r="I65" s="130">
        <v>25618572</v>
      </c>
      <c r="J65" s="130">
        <v>25154604</v>
      </c>
      <c r="K65" s="130">
        <v>29006399</v>
      </c>
      <c r="L65" s="130">
        <v>26494948</v>
      </c>
      <c r="M65" s="130">
        <v>22776047</v>
      </c>
      <c r="N65" s="130">
        <v>22072865</v>
      </c>
      <c r="O65" s="130">
        <v>22696216</v>
      </c>
      <c r="P65" s="130">
        <v>23453629</v>
      </c>
      <c r="Q65" s="130">
        <v>24233462</v>
      </c>
      <c r="R65" s="130">
        <v>23833545</v>
      </c>
      <c r="S65" s="130">
        <v>24509257</v>
      </c>
      <c r="T65" s="130">
        <v>24077345</v>
      </c>
      <c r="U65" s="130">
        <v>23534905</v>
      </c>
      <c r="V65" s="130">
        <v>23839035</v>
      </c>
      <c r="W65" s="130">
        <v>16205886</v>
      </c>
      <c r="X65" s="130">
        <v>13887478.310000001</v>
      </c>
      <c r="Y65" s="130">
        <v>6024780</v>
      </c>
      <c r="Z65" s="130">
        <v>2934216</v>
      </c>
      <c r="AA65" s="130">
        <v>556890</v>
      </c>
      <c r="AB65" s="130">
        <v>503719.99</v>
      </c>
      <c r="AC65" s="130">
        <v>452191</v>
      </c>
      <c r="AD65" s="130">
        <v>471769</v>
      </c>
      <c r="AE65" s="130">
        <v>171097</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x14ac:dyDescent="0.25">
      <c r="A66" s="130" t="s">
        <v>2395</v>
      </c>
      <c r="B66" s="130">
        <v>2604021</v>
      </c>
      <c r="C66" s="130">
        <v>2637464</v>
      </c>
      <c r="D66" s="130">
        <v>3630002</v>
      </c>
      <c r="E66" s="130">
        <v>3044251</v>
      </c>
      <c r="F66" s="130">
        <v>3048321</v>
      </c>
      <c r="G66" s="130">
        <v>2025209</v>
      </c>
      <c r="H66" s="130">
        <v>1045578</v>
      </c>
      <c r="I66" s="130">
        <v>449741</v>
      </c>
      <c r="J66" s="130">
        <v>827170</v>
      </c>
      <c r="K66" s="130">
        <v>716558</v>
      </c>
      <c r="L66" s="130">
        <v>716987</v>
      </c>
      <c r="M66" s="130">
        <v>1080591</v>
      </c>
      <c r="N66" s="130">
        <v>701155</v>
      </c>
      <c r="O66" s="130">
        <v>365247</v>
      </c>
      <c r="P66" s="130">
        <v>367067</v>
      </c>
      <c r="Q66" s="130">
        <v>0</v>
      </c>
      <c r="R66" s="130">
        <v>0</v>
      </c>
      <c r="S66" s="130">
        <v>0</v>
      </c>
      <c r="T66" s="130">
        <v>0</v>
      </c>
      <c r="U66" s="130">
        <v>0</v>
      </c>
      <c r="V66" s="130">
        <v>0</v>
      </c>
      <c r="W66" s="130">
        <v>0</v>
      </c>
      <c r="X66" s="130">
        <v>0</v>
      </c>
      <c r="Y66" s="130">
        <v>0</v>
      </c>
      <c r="Z66" s="130">
        <v>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0</v>
      </c>
      <c r="AR66" s="130">
        <v>0</v>
      </c>
      <c r="AS66" s="130">
        <v>0</v>
      </c>
      <c r="AT66" s="130">
        <v>0</v>
      </c>
      <c r="AU66" s="130">
        <v>0</v>
      </c>
      <c r="AV66" s="130">
        <v>0</v>
      </c>
      <c r="AW66" s="130">
        <v>0</v>
      </c>
      <c r="AX66" s="130">
        <v>0</v>
      </c>
      <c r="AY66" s="130">
        <v>0</v>
      </c>
      <c r="AZ66" s="130">
        <v>0</v>
      </c>
      <c r="BA66" s="130">
        <v>0</v>
      </c>
      <c r="BB66" s="130">
        <v>0</v>
      </c>
      <c r="BC66" s="130">
        <v>0</v>
      </c>
      <c r="BD66"/>
      <c r="BE66"/>
      <c r="BF66"/>
      <c r="BG66"/>
      <c r="BH66"/>
      <c r="BI66"/>
      <c r="BJ66"/>
      <c r="BK66"/>
      <c r="BL66"/>
      <c r="BM66"/>
      <c r="BN66"/>
      <c r="BO66"/>
      <c r="BP66"/>
      <c r="BQ66"/>
      <c r="BR66"/>
      <c r="BS66"/>
      <c r="BT66"/>
    </row>
    <row r="67" spans="1:72" x14ac:dyDescent="0.25">
      <c r="A67" s="130" t="s">
        <v>2404</v>
      </c>
      <c r="B67" s="130">
        <v>0</v>
      </c>
      <c r="C67" s="130">
        <v>0</v>
      </c>
      <c r="D67" s="130">
        <v>0</v>
      </c>
      <c r="E67" s="130">
        <v>0</v>
      </c>
      <c r="F67" s="130">
        <v>0</v>
      </c>
      <c r="G67" s="130">
        <v>0</v>
      </c>
      <c r="H67" s="130">
        <v>0</v>
      </c>
      <c r="I67" s="130">
        <v>0</v>
      </c>
      <c r="J67" s="130">
        <v>0</v>
      </c>
      <c r="K67" s="130">
        <v>0</v>
      </c>
      <c r="L67" s="130">
        <v>0</v>
      </c>
      <c r="M67" s="130">
        <v>0</v>
      </c>
      <c r="N67" s="130">
        <v>0</v>
      </c>
      <c r="O67" s="130">
        <v>0</v>
      </c>
      <c r="P67" s="130">
        <v>0</v>
      </c>
      <c r="Q67" s="130">
        <v>0</v>
      </c>
      <c r="R67" s="130">
        <v>0</v>
      </c>
      <c r="S67" s="130">
        <v>0</v>
      </c>
      <c r="T67" s="130">
        <v>0</v>
      </c>
      <c r="U67" s="130">
        <v>0</v>
      </c>
      <c r="V67" s="130">
        <v>0</v>
      </c>
      <c r="W67" s="130">
        <v>0</v>
      </c>
      <c r="X67" s="130">
        <v>0</v>
      </c>
      <c r="Y67" s="130">
        <v>0</v>
      </c>
      <c r="Z67" s="130">
        <v>0</v>
      </c>
      <c r="AA67" s="130">
        <v>0</v>
      </c>
      <c r="AB67" s="130">
        <v>0</v>
      </c>
      <c r="AC67" s="130">
        <v>0</v>
      </c>
      <c r="AD67" s="130">
        <v>0</v>
      </c>
      <c r="AE67" s="130">
        <v>0</v>
      </c>
      <c r="AF67" s="130">
        <v>0</v>
      </c>
      <c r="AG67" s="130">
        <v>0</v>
      </c>
      <c r="AH67" s="130">
        <v>0</v>
      </c>
      <c r="AI67" s="130">
        <v>0</v>
      </c>
      <c r="AJ67" s="130">
        <v>0</v>
      </c>
      <c r="AK67" s="130">
        <v>259148</v>
      </c>
      <c r="AL67" s="130">
        <v>263648</v>
      </c>
      <c r="AM67" s="130">
        <v>280648</v>
      </c>
      <c r="AN67" s="130">
        <v>0</v>
      </c>
      <c r="AO67" s="130">
        <v>233666</v>
      </c>
      <c r="AP67" s="130">
        <v>238606</v>
      </c>
      <c r="AQ67" s="130">
        <v>182680</v>
      </c>
      <c r="AR67" s="130">
        <v>189570.99</v>
      </c>
      <c r="AS67" s="130">
        <v>203205</v>
      </c>
      <c r="AT67" s="130">
        <v>224166</v>
      </c>
      <c r="AU67" s="130">
        <v>223824</v>
      </c>
      <c r="AV67" s="130">
        <v>0</v>
      </c>
      <c r="AW67" s="130">
        <v>0</v>
      </c>
      <c r="AX67" s="130">
        <v>0</v>
      </c>
      <c r="AY67" s="130">
        <v>0</v>
      </c>
      <c r="AZ67" s="130">
        <v>264975</v>
      </c>
      <c r="BA67" s="130">
        <v>251500</v>
      </c>
      <c r="BB67" s="130">
        <v>146500</v>
      </c>
      <c r="BC67" s="130">
        <v>185500</v>
      </c>
      <c r="BD67"/>
      <c r="BE67"/>
      <c r="BF67"/>
      <c r="BG67"/>
      <c r="BH67"/>
      <c r="BI67"/>
      <c r="BJ67"/>
      <c r="BK67"/>
      <c r="BL67"/>
      <c r="BM67"/>
      <c r="BN67"/>
      <c r="BO67"/>
      <c r="BP67"/>
      <c r="BQ67"/>
      <c r="BR67"/>
      <c r="BS67"/>
      <c r="BT67"/>
    </row>
    <row r="68" spans="1:72" x14ac:dyDescent="0.25">
      <c r="A68" s="130" t="s">
        <v>2405</v>
      </c>
      <c r="B68" s="130">
        <v>312170</v>
      </c>
      <c r="C68" s="130">
        <v>297917</v>
      </c>
      <c r="D68" s="130">
        <v>340001</v>
      </c>
      <c r="E68" s="130">
        <v>346843</v>
      </c>
      <c r="F68" s="130">
        <v>380515</v>
      </c>
      <c r="G68" s="130">
        <v>378681</v>
      </c>
      <c r="H68" s="130">
        <v>12211</v>
      </c>
      <c r="I68" s="130">
        <v>6221</v>
      </c>
      <c r="J68" s="130">
        <v>7248</v>
      </c>
      <c r="K68" s="130">
        <v>6824</v>
      </c>
      <c r="L68" s="130">
        <v>8331</v>
      </c>
      <c r="M68" s="130">
        <v>9286</v>
      </c>
      <c r="N68" s="130">
        <v>11033</v>
      </c>
      <c r="O68" s="130">
        <v>11316</v>
      </c>
      <c r="P68" s="130">
        <v>13375</v>
      </c>
      <c r="Q68" s="130">
        <v>11374</v>
      </c>
      <c r="R68" s="130">
        <v>8558</v>
      </c>
      <c r="S68" s="130">
        <v>10327</v>
      </c>
      <c r="T68" s="130">
        <v>12333</v>
      </c>
      <c r="U68" s="130">
        <v>14353</v>
      </c>
      <c r="V68" s="130">
        <v>20298</v>
      </c>
      <c r="W68" s="130">
        <v>19594</v>
      </c>
      <c r="X68" s="130">
        <v>16330.04</v>
      </c>
      <c r="Y68" s="130">
        <v>9951</v>
      </c>
      <c r="Z68" s="130">
        <v>6710</v>
      </c>
      <c r="AA68" s="130">
        <v>7616</v>
      </c>
      <c r="AB68" s="130">
        <v>8498.99</v>
      </c>
      <c r="AC68" s="130">
        <v>8142</v>
      </c>
      <c r="AD68" s="130">
        <v>4333</v>
      </c>
      <c r="AE68" s="130">
        <v>2292</v>
      </c>
      <c r="AF68" s="130">
        <v>1880.2</v>
      </c>
      <c r="AG68" s="130">
        <v>2112</v>
      </c>
      <c r="AH68" s="130">
        <v>726</v>
      </c>
      <c r="AI68" s="130">
        <v>828</v>
      </c>
      <c r="AJ68" s="130">
        <v>0</v>
      </c>
      <c r="AK68" s="130">
        <v>0</v>
      </c>
      <c r="AL68" s="130">
        <v>0</v>
      </c>
      <c r="AM68" s="130">
        <v>0</v>
      </c>
      <c r="AN68" s="130">
        <v>0</v>
      </c>
      <c r="AO68" s="130">
        <v>0</v>
      </c>
      <c r="AP68" s="130">
        <v>0</v>
      </c>
      <c r="AQ68" s="130">
        <v>0</v>
      </c>
      <c r="AR68" s="130">
        <v>0</v>
      </c>
      <c r="AS68" s="130">
        <v>0</v>
      </c>
      <c r="AT68" s="130">
        <v>0</v>
      </c>
      <c r="AU68" s="130">
        <v>0</v>
      </c>
      <c r="AV68" s="130">
        <v>0</v>
      </c>
      <c r="AW68" s="130">
        <v>0</v>
      </c>
      <c r="AX68" s="130">
        <v>0</v>
      </c>
      <c r="AY68" s="130">
        <v>50</v>
      </c>
      <c r="AZ68" s="130">
        <v>501</v>
      </c>
      <c r="BA68" s="130">
        <v>952</v>
      </c>
      <c r="BB68" s="130">
        <v>1402</v>
      </c>
      <c r="BC68" s="130">
        <v>1853</v>
      </c>
      <c r="BD68"/>
      <c r="BE68"/>
      <c r="BF68"/>
      <c r="BG68"/>
      <c r="BH68"/>
      <c r="BI68"/>
      <c r="BJ68"/>
      <c r="BK68"/>
      <c r="BL68"/>
      <c r="BM68"/>
      <c r="BN68"/>
      <c r="BO68"/>
      <c r="BP68"/>
      <c r="BQ68"/>
      <c r="BR68"/>
      <c r="BS68"/>
      <c r="BT68"/>
    </row>
    <row r="69" spans="1:72" x14ac:dyDescent="0.25">
      <c r="A69" s="130" t="s">
        <v>2616</v>
      </c>
      <c r="B69" s="130">
        <v>531697</v>
      </c>
      <c r="C69" s="130">
        <v>502254</v>
      </c>
      <c r="D69" s="130">
        <v>483503</v>
      </c>
      <c r="E69" s="130">
        <v>294398</v>
      </c>
      <c r="F69" s="130">
        <v>241086</v>
      </c>
      <c r="G69" s="130">
        <v>214730</v>
      </c>
      <c r="H69" s="130">
        <v>204568</v>
      </c>
      <c r="I69" s="130">
        <v>0</v>
      </c>
      <c r="J69" s="130">
        <v>0</v>
      </c>
      <c r="K69" s="130">
        <v>0</v>
      </c>
      <c r="L69" s="130">
        <v>0</v>
      </c>
      <c r="M69" s="130">
        <v>0</v>
      </c>
      <c r="N69" s="130">
        <v>0</v>
      </c>
      <c r="O69" s="130">
        <v>0</v>
      </c>
      <c r="P69" s="130">
        <v>0</v>
      </c>
      <c r="Q69" s="130">
        <v>0</v>
      </c>
      <c r="R69" s="130">
        <v>0</v>
      </c>
      <c r="S69" s="130">
        <v>0</v>
      </c>
      <c r="T69" s="130">
        <v>0</v>
      </c>
      <c r="U69" s="130">
        <v>0</v>
      </c>
      <c r="V69" s="130">
        <v>0</v>
      </c>
      <c r="W69" s="130">
        <v>0</v>
      </c>
      <c r="X69" s="130">
        <v>0</v>
      </c>
      <c r="Y69" s="130">
        <v>0</v>
      </c>
      <c r="Z69" s="130">
        <v>0</v>
      </c>
      <c r="AA69" s="130">
        <v>0</v>
      </c>
      <c r="AB69" s="130">
        <v>0</v>
      </c>
      <c r="AC69" s="130">
        <v>0</v>
      </c>
      <c r="AD69" s="130">
        <v>0</v>
      </c>
      <c r="AE69" s="130">
        <v>0</v>
      </c>
      <c r="AF69" s="130">
        <v>0</v>
      </c>
      <c r="AG69" s="130">
        <v>0</v>
      </c>
      <c r="AH69" s="130">
        <v>0</v>
      </c>
      <c r="AI69" s="130">
        <v>0</v>
      </c>
      <c r="AJ69" s="130">
        <v>0</v>
      </c>
      <c r="AK69" s="130">
        <v>0</v>
      </c>
      <c r="AL69" s="130">
        <v>0</v>
      </c>
      <c r="AM69" s="130">
        <v>0</v>
      </c>
      <c r="AN69" s="130">
        <v>0</v>
      </c>
      <c r="AO69" s="130">
        <v>0</v>
      </c>
      <c r="AP69" s="130">
        <v>0</v>
      </c>
      <c r="AQ69" s="130">
        <v>0</v>
      </c>
      <c r="AR69" s="130">
        <v>0</v>
      </c>
      <c r="AS69" s="130">
        <v>0</v>
      </c>
      <c r="AT69" s="130">
        <v>0</v>
      </c>
      <c r="AU69" s="130">
        <v>0</v>
      </c>
      <c r="AV69" s="130">
        <v>0</v>
      </c>
      <c r="AW69" s="130">
        <v>0</v>
      </c>
      <c r="AX69" s="130">
        <v>0</v>
      </c>
      <c r="AY69" s="130">
        <v>0</v>
      </c>
      <c r="AZ69" s="130">
        <v>0</v>
      </c>
      <c r="BA69" s="130">
        <v>0</v>
      </c>
      <c r="BB69" s="130">
        <v>0</v>
      </c>
      <c r="BC69" s="130">
        <v>0</v>
      </c>
      <c r="BD69"/>
      <c r="BE69"/>
      <c r="BF69"/>
      <c r="BG69"/>
      <c r="BH69"/>
      <c r="BI69"/>
      <c r="BJ69"/>
      <c r="BK69"/>
      <c r="BL69"/>
      <c r="BM69"/>
      <c r="BN69"/>
      <c r="BO69"/>
      <c r="BP69"/>
      <c r="BQ69"/>
      <c r="BR69"/>
      <c r="BS69"/>
      <c r="BT69"/>
    </row>
    <row r="70" spans="1:72" x14ac:dyDescent="0.25">
      <c r="A70" s="130" t="s">
        <v>2408</v>
      </c>
      <c r="B70" s="130">
        <v>15079</v>
      </c>
      <c r="C70" s="130">
        <v>14330</v>
      </c>
      <c r="D70" s="130">
        <v>13581</v>
      </c>
      <c r="E70" s="130">
        <v>13029</v>
      </c>
      <c r="F70" s="130">
        <v>12025</v>
      </c>
      <c r="G70" s="130">
        <v>11392</v>
      </c>
      <c r="H70" s="130">
        <v>10742</v>
      </c>
      <c r="I70" s="130">
        <v>9505</v>
      </c>
      <c r="J70" s="130">
        <v>7959</v>
      </c>
      <c r="K70" s="130">
        <v>7152</v>
      </c>
      <c r="L70" s="130">
        <v>6403</v>
      </c>
      <c r="M70" s="130">
        <v>5979</v>
      </c>
      <c r="N70" s="130">
        <v>5429</v>
      </c>
      <c r="O70" s="130">
        <v>8027</v>
      </c>
      <c r="P70" s="130">
        <v>7477</v>
      </c>
      <c r="Q70" s="130">
        <v>7832</v>
      </c>
      <c r="R70" s="130">
        <v>7359</v>
      </c>
      <c r="S70" s="130">
        <v>6887</v>
      </c>
      <c r="T70" s="130">
        <v>6414</v>
      </c>
      <c r="U70" s="130">
        <v>5261</v>
      </c>
      <c r="V70" s="130">
        <v>5261</v>
      </c>
      <c r="W70" s="130">
        <v>9544</v>
      </c>
      <c r="X70" s="130">
        <v>9424.74</v>
      </c>
      <c r="Y70" s="130">
        <v>9471</v>
      </c>
      <c r="Z70" s="130">
        <v>8561</v>
      </c>
      <c r="AA70" s="130">
        <v>7671</v>
      </c>
      <c r="AB70" s="130">
        <v>7003.37</v>
      </c>
      <c r="AC70" s="130">
        <v>4237</v>
      </c>
      <c r="AD70" s="130">
        <v>4238</v>
      </c>
      <c r="AE70" s="130">
        <v>4266</v>
      </c>
      <c r="AF70" s="130">
        <v>4174.84</v>
      </c>
      <c r="AG70" s="130">
        <v>3024</v>
      </c>
      <c r="AH70" s="130">
        <v>3454</v>
      </c>
      <c r="AI70" s="130">
        <v>3736</v>
      </c>
      <c r="AJ70" s="130">
        <v>6670.36</v>
      </c>
      <c r="AK70" s="130">
        <v>6544</v>
      </c>
      <c r="AL70" s="130">
        <v>6422</v>
      </c>
      <c r="AM70" s="130">
        <v>6540</v>
      </c>
      <c r="AN70" s="130">
        <v>6177.66</v>
      </c>
      <c r="AO70" s="130">
        <v>5509</v>
      </c>
      <c r="AP70" s="130">
        <v>5250</v>
      </c>
      <c r="AQ70" s="130">
        <v>4924</v>
      </c>
      <c r="AR70" s="130">
        <v>0</v>
      </c>
      <c r="AS70" s="130">
        <v>0</v>
      </c>
      <c r="AT70" s="130">
        <v>0</v>
      </c>
      <c r="AU70" s="130">
        <v>0</v>
      </c>
      <c r="AV70" s="130">
        <v>0</v>
      </c>
      <c r="AW70" s="130">
        <v>0</v>
      </c>
      <c r="AX70" s="130">
        <v>0</v>
      </c>
      <c r="AY70" s="130">
        <v>0</v>
      </c>
      <c r="AZ70" s="130">
        <v>0</v>
      </c>
      <c r="BA70" s="130">
        <v>0</v>
      </c>
      <c r="BB70" s="130">
        <v>0</v>
      </c>
      <c r="BC70" s="130">
        <v>0</v>
      </c>
      <c r="BD70"/>
      <c r="BE70"/>
      <c r="BF70"/>
      <c r="BG70"/>
      <c r="BH70"/>
      <c r="BI70"/>
      <c r="BJ70"/>
      <c r="BK70"/>
      <c r="BL70"/>
      <c r="BM70"/>
      <c r="BN70"/>
      <c r="BO70"/>
      <c r="BP70"/>
      <c r="BQ70"/>
      <c r="BR70"/>
      <c r="BS70"/>
      <c r="BT70"/>
    </row>
    <row r="71" spans="1:72" x14ac:dyDescent="0.25">
      <c r="A71" s="130" t="s">
        <v>2409</v>
      </c>
      <c r="B71" s="130">
        <v>248239</v>
      </c>
      <c r="C71" s="130">
        <v>256890</v>
      </c>
      <c r="D71" s="130">
        <v>213469</v>
      </c>
      <c r="E71" s="130">
        <v>250271</v>
      </c>
      <c r="F71" s="130">
        <v>250271</v>
      </c>
      <c r="G71" s="130">
        <v>227823</v>
      </c>
      <c r="H71" s="130">
        <v>227824</v>
      </c>
      <c r="I71" s="130">
        <v>271444</v>
      </c>
      <c r="J71" s="130">
        <v>0</v>
      </c>
      <c r="K71" s="130">
        <v>0</v>
      </c>
      <c r="L71" s="130">
        <v>0</v>
      </c>
      <c r="M71" s="130">
        <v>0</v>
      </c>
      <c r="N71" s="130">
        <v>0</v>
      </c>
      <c r="O71" s="130">
        <v>0</v>
      </c>
      <c r="P71" s="130">
        <v>0</v>
      </c>
      <c r="Q71" s="130">
        <v>0</v>
      </c>
      <c r="R71" s="130">
        <v>0</v>
      </c>
      <c r="S71" s="130">
        <v>0</v>
      </c>
      <c r="T71" s="130">
        <v>0</v>
      </c>
      <c r="U71" s="130">
        <v>0</v>
      </c>
      <c r="V71" s="130">
        <v>0</v>
      </c>
      <c r="W71" s="130">
        <v>0</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0</v>
      </c>
      <c r="AZ71" s="130">
        <v>0</v>
      </c>
      <c r="BA71" s="130">
        <v>0</v>
      </c>
      <c r="BB71" s="130">
        <v>0</v>
      </c>
      <c r="BC71" s="130">
        <v>0</v>
      </c>
      <c r="BD71"/>
      <c r="BE71"/>
      <c r="BF71"/>
      <c r="BG71"/>
      <c r="BH71"/>
      <c r="BI71"/>
      <c r="BJ71"/>
      <c r="BK71"/>
      <c r="BL71"/>
      <c r="BM71"/>
      <c r="BN71"/>
      <c r="BO71"/>
      <c r="BP71"/>
      <c r="BQ71"/>
      <c r="BR71"/>
      <c r="BS71"/>
      <c r="BT71"/>
    </row>
    <row r="72" spans="1:72" x14ac:dyDescent="0.25">
      <c r="A72" s="130" t="s">
        <v>2410</v>
      </c>
      <c r="B72" s="130">
        <v>511822</v>
      </c>
      <c r="C72" s="130">
        <v>516979</v>
      </c>
      <c r="D72" s="130">
        <v>525163</v>
      </c>
      <c r="E72" s="130">
        <v>546871</v>
      </c>
      <c r="F72" s="130">
        <v>553611</v>
      </c>
      <c r="G72" s="130">
        <v>558496</v>
      </c>
      <c r="H72" s="130">
        <v>564643</v>
      </c>
      <c r="I72" s="130">
        <v>576933</v>
      </c>
      <c r="J72" s="130">
        <v>14749</v>
      </c>
      <c r="K72" s="130">
        <v>11336</v>
      </c>
      <c r="L72" s="130">
        <v>42034</v>
      </c>
      <c r="M72" s="130">
        <v>6253</v>
      </c>
      <c r="N72" s="130">
        <v>13310</v>
      </c>
      <c r="O72" s="130">
        <v>3288</v>
      </c>
      <c r="P72" s="130">
        <v>3312</v>
      </c>
      <c r="Q72" s="130">
        <v>2860</v>
      </c>
      <c r="R72" s="130">
        <v>3337</v>
      </c>
      <c r="S72" s="130">
        <v>3457</v>
      </c>
      <c r="T72" s="130">
        <v>1511</v>
      </c>
      <c r="U72" s="130">
        <v>1300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0</v>
      </c>
      <c r="AS72" s="130">
        <v>0</v>
      </c>
      <c r="AT72" s="130">
        <v>0</v>
      </c>
      <c r="AU72" s="130">
        <v>0</v>
      </c>
      <c r="AV72" s="130">
        <v>0</v>
      </c>
      <c r="AW72" s="130">
        <v>0</v>
      </c>
      <c r="AX72" s="130">
        <v>0</v>
      </c>
      <c r="AY72" s="130">
        <v>0</v>
      </c>
      <c r="AZ72" s="130">
        <v>0</v>
      </c>
      <c r="BA72" s="130">
        <v>0</v>
      </c>
      <c r="BB72" s="130">
        <v>0</v>
      </c>
      <c r="BC72" s="130">
        <v>0</v>
      </c>
      <c r="BD72"/>
      <c r="BE72"/>
      <c r="BF72"/>
      <c r="BG72"/>
      <c r="BH72"/>
      <c r="BI72"/>
      <c r="BJ72"/>
      <c r="BK72"/>
      <c r="BL72"/>
      <c r="BM72"/>
      <c r="BN72"/>
      <c r="BO72"/>
      <c r="BP72"/>
      <c r="BQ72"/>
      <c r="BR72"/>
      <c r="BS72"/>
      <c r="BT72"/>
    </row>
    <row r="73" spans="1:72" x14ac:dyDescent="0.25">
      <c r="A73" s="130" t="s">
        <v>802</v>
      </c>
      <c r="B73" s="130">
        <v>29039763</v>
      </c>
      <c r="C73" s="130">
        <v>29532992</v>
      </c>
      <c r="D73" s="130">
        <v>30713693</v>
      </c>
      <c r="E73" s="130">
        <v>29360805</v>
      </c>
      <c r="F73" s="130">
        <v>29785407</v>
      </c>
      <c r="G73" s="130">
        <v>28734567</v>
      </c>
      <c r="H73" s="130">
        <v>27819129</v>
      </c>
      <c r="I73" s="130">
        <v>26932416</v>
      </c>
      <c r="J73" s="130">
        <v>26011730</v>
      </c>
      <c r="K73" s="130">
        <v>29748269</v>
      </c>
      <c r="L73" s="130">
        <v>27268703</v>
      </c>
      <c r="M73" s="130">
        <v>23878156</v>
      </c>
      <c r="N73" s="130">
        <v>22803792</v>
      </c>
      <c r="O73" s="130">
        <v>23084094</v>
      </c>
      <c r="P73" s="130">
        <v>23844860</v>
      </c>
      <c r="Q73" s="130">
        <v>24255528</v>
      </c>
      <c r="R73" s="130">
        <v>23852799</v>
      </c>
      <c r="S73" s="130">
        <v>24529928</v>
      </c>
      <c r="T73" s="130">
        <v>24097603</v>
      </c>
      <c r="U73" s="130">
        <v>23555819</v>
      </c>
      <c r="V73" s="130">
        <v>23864594</v>
      </c>
      <c r="W73" s="130">
        <v>16235024</v>
      </c>
      <c r="X73" s="130">
        <v>13913233.08</v>
      </c>
      <c r="Y73" s="130">
        <v>6044202</v>
      </c>
      <c r="Z73" s="130">
        <v>2949487</v>
      </c>
      <c r="AA73" s="130">
        <v>572177</v>
      </c>
      <c r="AB73" s="130">
        <v>519222.35</v>
      </c>
      <c r="AC73" s="130">
        <v>464570</v>
      </c>
      <c r="AD73" s="130">
        <v>480340</v>
      </c>
      <c r="AE73" s="130">
        <v>177655</v>
      </c>
      <c r="AF73" s="130">
        <v>6055.05</v>
      </c>
      <c r="AG73" s="130">
        <v>5136</v>
      </c>
      <c r="AH73" s="130">
        <v>4180</v>
      </c>
      <c r="AI73" s="130">
        <v>4564</v>
      </c>
      <c r="AJ73" s="130">
        <v>6670.36</v>
      </c>
      <c r="AK73" s="130">
        <v>265692</v>
      </c>
      <c r="AL73" s="130">
        <v>270070</v>
      </c>
      <c r="AM73" s="130">
        <v>287188</v>
      </c>
      <c r="AN73" s="130">
        <v>6177.66</v>
      </c>
      <c r="AO73" s="130">
        <v>239175</v>
      </c>
      <c r="AP73" s="130">
        <v>243856</v>
      </c>
      <c r="AQ73" s="130">
        <v>187604</v>
      </c>
      <c r="AR73" s="130">
        <v>189570.99</v>
      </c>
      <c r="AS73" s="130">
        <v>203205</v>
      </c>
      <c r="AT73" s="130">
        <v>224166</v>
      </c>
      <c r="AU73" s="130">
        <v>223824</v>
      </c>
      <c r="AV73" s="130">
        <v>0</v>
      </c>
      <c r="AW73" s="130">
        <v>0</v>
      </c>
      <c r="AX73" s="130">
        <v>0</v>
      </c>
      <c r="AY73" s="130">
        <v>50</v>
      </c>
      <c r="AZ73" s="130">
        <v>265476</v>
      </c>
      <c r="BA73" s="130">
        <v>252452</v>
      </c>
      <c r="BB73" s="130">
        <v>147902</v>
      </c>
      <c r="BC73" s="130">
        <v>187353</v>
      </c>
      <c r="BD73"/>
      <c r="BE73"/>
      <c r="BF73"/>
      <c r="BG73"/>
      <c r="BH73"/>
      <c r="BI73"/>
      <c r="BJ73"/>
      <c r="BK73"/>
      <c r="BL73"/>
      <c r="BM73"/>
      <c r="BN73"/>
      <c r="BO73"/>
      <c r="BP73"/>
      <c r="BQ73"/>
      <c r="BR73"/>
      <c r="BS73"/>
      <c r="BT73"/>
    </row>
    <row r="74" spans="1:72" x14ac:dyDescent="0.25">
      <c r="A74" s="130" t="s">
        <v>803</v>
      </c>
      <c r="B74" s="130">
        <v>54872384</v>
      </c>
      <c r="C74" s="130">
        <v>53935929</v>
      </c>
      <c r="D74" s="130">
        <v>52537234</v>
      </c>
      <c r="E74" s="130">
        <v>41938816</v>
      </c>
      <c r="F74" s="130">
        <v>40803551</v>
      </c>
      <c r="G74" s="130">
        <v>39386437</v>
      </c>
      <c r="H74" s="130">
        <v>36848331</v>
      </c>
      <c r="I74" s="130">
        <v>36679910</v>
      </c>
      <c r="J74" s="130">
        <v>40240049</v>
      </c>
      <c r="K74" s="130">
        <v>34473692</v>
      </c>
      <c r="L74" s="130">
        <v>32094910</v>
      </c>
      <c r="M74" s="130">
        <v>30077045</v>
      </c>
      <c r="N74" s="130">
        <v>29756313</v>
      </c>
      <c r="O74" s="130">
        <v>30396256</v>
      </c>
      <c r="P74" s="130">
        <v>30648117</v>
      </c>
      <c r="Q74" s="130">
        <v>31781284</v>
      </c>
      <c r="R74" s="130">
        <v>32000217</v>
      </c>
      <c r="S74" s="130">
        <v>32866739</v>
      </c>
      <c r="T74" s="130">
        <v>33363892</v>
      </c>
      <c r="U74" s="130">
        <v>31603972</v>
      </c>
      <c r="V74" s="130">
        <v>32289668</v>
      </c>
      <c r="W74" s="130">
        <v>30496761</v>
      </c>
      <c r="X74" s="130">
        <v>27192123.579999998</v>
      </c>
      <c r="Y74" s="130">
        <v>8042680</v>
      </c>
      <c r="Z74" s="130">
        <v>6083688</v>
      </c>
      <c r="AA74" s="130">
        <v>3193956</v>
      </c>
      <c r="AB74" s="130">
        <v>973071.27</v>
      </c>
      <c r="AC74" s="130">
        <v>747486</v>
      </c>
      <c r="AD74" s="130">
        <v>737277</v>
      </c>
      <c r="AE74" s="130">
        <v>236150</v>
      </c>
      <c r="AF74" s="130">
        <v>22905.13</v>
      </c>
      <c r="AG74" s="130">
        <v>23350</v>
      </c>
      <c r="AH74" s="130">
        <v>25754</v>
      </c>
      <c r="AI74" s="130">
        <v>37729</v>
      </c>
      <c r="AJ74" s="130">
        <v>408200.24</v>
      </c>
      <c r="AK74" s="130">
        <v>442452</v>
      </c>
      <c r="AL74" s="130">
        <v>489417</v>
      </c>
      <c r="AM74" s="130">
        <v>533892</v>
      </c>
      <c r="AN74" s="130">
        <v>532499.53</v>
      </c>
      <c r="AO74" s="130">
        <v>558212</v>
      </c>
      <c r="AP74" s="130">
        <v>562621</v>
      </c>
      <c r="AQ74" s="130">
        <v>532870</v>
      </c>
      <c r="AR74" s="130">
        <v>535089.6</v>
      </c>
      <c r="AS74" s="130">
        <v>590914</v>
      </c>
      <c r="AT74" s="130">
        <v>587444</v>
      </c>
      <c r="AU74" s="130">
        <v>589318</v>
      </c>
      <c r="AV74" s="130">
        <v>568347</v>
      </c>
      <c r="AW74" s="130">
        <v>532191</v>
      </c>
      <c r="AX74" s="130">
        <v>510568</v>
      </c>
      <c r="AY74" s="130">
        <v>449631</v>
      </c>
      <c r="AZ74" s="130">
        <v>436437</v>
      </c>
      <c r="BA74" s="130">
        <v>532190</v>
      </c>
      <c r="BB74" s="130">
        <v>540302</v>
      </c>
      <c r="BC74" s="130">
        <v>548823</v>
      </c>
      <c r="BD74"/>
      <c r="BE74"/>
      <c r="BF74"/>
      <c r="BG74"/>
      <c r="BH74"/>
      <c r="BI74"/>
      <c r="BJ74"/>
      <c r="BK74"/>
      <c r="BL74"/>
      <c r="BM74"/>
      <c r="BN74"/>
      <c r="BO74"/>
      <c r="BP74"/>
      <c r="BQ74"/>
      <c r="BR74"/>
      <c r="BS74"/>
      <c r="BT74"/>
    </row>
    <row r="75" spans="1:72" x14ac:dyDescent="0.25">
      <c r="A75" s="130" t="s">
        <v>2411</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c r="BE75"/>
      <c r="BF75"/>
      <c r="BG75"/>
      <c r="BH75"/>
      <c r="BI75"/>
      <c r="BJ75"/>
      <c r="BK75"/>
      <c r="BL75"/>
      <c r="BM75"/>
      <c r="BN75"/>
      <c r="BO75"/>
      <c r="BP75"/>
      <c r="BQ75"/>
      <c r="BR75"/>
      <c r="BS75"/>
      <c r="BT75"/>
    </row>
    <row r="76" spans="1:72" x14ac:dyDescent="0.25">
      <c r="A76" s="130" t="s">
        <v>2412</v>
      </c>
      <c r="B76" s="130">
        <v>3281936</v>
      </c>
      <c r="C76" s="130">
        <v>3281936</v>
      </c>
      <c r="D76" s="130">
        <v>3281936</v>
      </c>
      <c r="E76" s="130">
        <v>3281936</v>
      </c>
      <c r="F76" s="130">
        <v>3281936</v>
      </c>
      <c r="G76" s="130">
        <v>3281936</v>
      </c>
      <c r="H76" s="130">
        <v>3281936</v>
      </c>
      <c r="I76" s="130">
        <v>3281936</v>
      </c>
      <c r="J76" s="130">
        <v>3281936</v>
      </c>
      <c r="K76" s="130">
        <v>3281936</v>
      </c>
      <c r="L76" s="130">
        <v>3281936</v>
      </c>
      <c r="M76" s="130">
        <v>3281936</v>
      </c>
      <c r="N76" s="130">
        <v>3281936</v>
      </c>
      <c r="O76" s="130">
        <v>3281936</v>
      </c>
      <c r="P76" s="130">
        <v>3281936</v>
      </c>
      <c r="Q76" s="130">
        <v>3137406</v>
      </c>
      <c r="R76" s="130">
        <v>3137406</v>
      </c>
      <c r="S76" s="130">
        <v>3137406</v>
      </c>
      <c r="T76" s="130">
        <v>3137406</v>
      </c>
      <c r="U76" s="130">
        <v>3137406</v>
      </c>
      <c r="V76" s="130">
        <v>3137406</v>
      </c>
      <c r="W76" s="130">
        <v>3137406</v>
      </c>
      <c r="X76" s="130">
        <v>3137406.27</v>
      </c>
      <c r="Y76" s="130">
        <v>3137406</v>
      </c>
      <c r="Z76" s="130">
        <v>3137406</v>
      </c>
      <c r="AA76" s="130">
        <v>2630604</v>
      </c>
      <c r="AB76" s="130">
        <v>2630603.9300000002</v>
      </c>
      <c r="AC76" s="130">
        <v>2630604</v>
      </c>
      <c r="AD76" s="130">
        <v>1679109</v>
      </c>
      <c r="AE76" s="130">
        <v>1679109</v>
      </c>
      <c r="AF76" s="130">
        <v>1679108.89</v>
      </c>
      <c r="AG76" s="130">
        <v>1679109</v>
      </c>
      <c r="AH76" s="130">
        <v>629109</v>
      </c>
      <c r="AI76" s="130">
        <v>629109</v>
      </c>
      <c r="AJ76" s="130">
        <v>629108.89</v>
      </c>
      <c r="AK76" s="130">
        <v>629109</v>
      </c>
      <c r="AL76" s="130">
        <v>629109</v>
      </c>
      <c r="AM76" s="130">
        <v>629109</v>
      </c>
      <c r="AN76" s="130">
        <v>629108.89</v>
      </c>
      <c r="AO76" s="130">
        <v>629109</v>
      </c>
      <c r="AP76" s="130">
        <v>675000</v>
      </c>
      <c r="AQ76" s="130">
        <v>675000</v>
      </c>
      <c r="AR76" s="130">
        <v>675000</v>
      </c>
      <c r="AS76" s="130">
        <v>675000</v>
      </c>
      <c r="AT76" s="130">
        <v>675000</v>
      </c>
      <c r="AU76" s="130">
        <v>675000</v>
      </c>
      <c r="AV76" s="130">
        <v>500000</v>
      </c>
      <c r="AW76" s="130">
        <v>500000</v>
      </c>
      <c r="AX76" s="130">
        <v>500000</v>
      </c>
      <c r="AY76" s="130">
        <v>500000</v>
      </c>
      <c r="AZ76" s="130">
        <v>500000</v>
      </c>
      <c r="BA76" s="130">
        <v>500000</v>
      </c>
      <c r="BB76" s="130">
        <v>500000</v>
      </c>
      <c r="BC76" s="130">
        <v>313500</v>
      </c>
      <c r="BD76"/>
      <c r="BE76"/>
      <c r="BF76"/>
      <c r="BG76"/>
      <c r="BH76"/>
      <c r="BI76"/>
      <c r="BJ76"/>
      <c r="BK76"/>
      <c r="BL76"/>
      <c r="BM76"/>
      <c r="BN76"/>
      <c r="BO76"/>
      <c r="BP76"/>
      <c r="BQ76"/>
      <c r="BR76"/>
      <c r="BS76"/>
      <c r="BT76"/>
    </row>
    <row r="77" spans="1:72" x14ac:dyDescent="0.25">
      <c r="A77" s="130" t="s">
        <v>2413</v>
      </c>
      <c r="B77" s="130">
        <v>3281936</v>
      </c>
      <c r="C77" s="130">
        <v>3281936</v>
      </c>
      <c r="D77" s="130">
        <v>3281936</v>
      </c>
      <c r="E77" s="130">
        <v>3281936</v>
      </c>
      <c r="F77" s="130">
        <v>3281936</v>
      </c>
      <c r="G77" s="130">
        <v>3281936</v>
      </c>
      <c r="H77" s="130">
        <v>3281936</v>
      </c>
      <c r="I77" s="130">
        <v>3281936</v>
      </c>
      <c r="J77" s="130">
        <v>3281936</v>
      </c>
      <c r="K77" s="130">
        <v>3281936</v>
      </c>
      <c r="L77" s="130">
        <v>3281936</v>
      </c>
      <c r="M77" s="130">
        <v>3281936</v>
      </c>
      <c r="N77" s="130">
        <v>3281936</v>
      </c>
      <c r="O77" s="130">
        <v>3281936</v>
      </c>
      <c r="P77" s="130">
        <v>3281936</v>
      </c>
      <c r="Q77" s="130">
        <v>3137406</v>
      </c>
      <c r="R77" s="130">
        <v>3137406</v>
      </c>
      <c r="S77" s="130">
        <v>3137406</v>
      </c>
      <c r="T77" s="130">
        <v>3137406</v>
      </c>
      <c r="U77" s="130">
        <v>3137406</v>
      </c>
      <c r="V77" s="130">
        <v>3137406</v>
      </c>
      <c r="W77" s="130">
        <v>3137406</v>
      </c>
      <c r="X77" s="130">
        <v>3137406.27</v>
      </c>
      <c r="Y77" s="130">
        <v>3137406</v>
      </c>
      <c r="Z77" s="130">
        <v>3137406</v>
      </c>
      <c r="AA77" s="130">
        <v>2630604</v>
      </c>
      <c r="AB77" s="130">
        <v>2630603.9300000002</v>
      </c>
      <c r="AC77" s="130">
        <v>2630604</v>
      </c>
      <c r="AD77" s="130">
        <v>1679109</v>
      </c>
      <c r="AE77" s="130">
        <v>1679109</v>
      </c>
      <c r="AF77" s="130">
        <v>1679108.89</v>
      </c>
      <c r="AG77" s="130">
        <v>1679109</v>
      </c>
      <c r="AH77" s="130">
        <v>629109</v>
      </c>
      <c r="AI77" s="130">
        <v>629109</v>
      </c>
      <c r="AJ77" s="130">
        <v>629108.89</v>
      </c>
      <c r="AK77" s="130">
        <v>629109</v>
      </c>
      <c r="AL77" s="130">
        <v>629109</v>
      </c>
      <c r="AM77" s="130">
        <v>629109</v>
      </c>
      <c r="AN77" s="130">
        <v>629108.89</v>
      </c>
      <c r="AO77" s="130">
        <v>629109</v>
      </c>
      <c r="AP77" s="130">
        <v>675000</v>
      </c>
      <c r="AQ77" s="130">
        <v>675000</v>
      </c>
      <c r="AR77" s="130">
        <v>675000</v>
      </c>
      <c r="AS77" s="130">
        <v>675000</v>
      </c>
      <c r="AT77" s="130">
        <v>675000</v>
      </c>
      <c r="AU77" s="130">
        <v>675000</v>
      </c>
      <c r="AV77" s="130">
        <v>500000</v>
      </c>
      <c r="AW77" s="130">
        <v>500000</v>
      </c>
      <c r="AX77" s="130">
        <v>500000</v>
      </c>
      <c r="AY77" s="130">
        <v>500000</v>
      </c>
      <c r="AZ77" s="130">
        <v>500000</v>
      </c>
      <c r="BA77" s="130">
        <v>500000</v>
      </c>
      <c r="BB77" s="130">
        <v>500000</v>
      </c>
      <c r="BC77" s="130">
        <v>313500</v>
      </c>
      <c r="BD77"/>
      <c r="BE77"/>
      <c r="BF77"/>
      <c r="BG77"/>
      <c r="BH77"/>
      <c r="BI77"/>
      <c r="BJ77"/>
      <c r="BK77"/>
      <c r="BL77"/>
      <c r="BM77"/>
      <c r="BN77"/>
      <c r="BO77"/>
      <c r="BP77"/>
      <c r="BQ77"/>
      <c r="BR77"/>
      <c r="BS77"/>
      <c r="BT77"/>
    </row>
    <row r="78" spans="1:72" x14ac:dyDescent="0.25">
      <c r="A78" s="130" t="s">
        <v>2414</v>
      </c>
      <c r="B78" s="130">
        <v>2734947</v>
      </c>
      <c r="C78" s="130">
        <v>2734947</v>
      </c>
      <c r="D78" s="130">
        <v>2734947</v>
      </c>
      <c r="E78" s="130">
        <v>2734947</v>
      </c>
      <c r="F78" s="130">
        <v>2734947</v>
      </c>
      <c r="G78" s="130">
        <v>2734947</v>
      </c>
      <c r="H78" s="130">
        <v>2734947</v>
      </c>
      <c r="I78" s="130">
        <v>2734947</v>
      </c>
      <c r="J78" s="130">
        <v>2734947</v>
      </c>
      <c r="K78" s="130">
        <v>2734947</v>
      </c>
      <c r="L78" s="130">
        <v>2734947</v>
      </c>
      <c r="M78" s="130">
        <v>2734947</v>
      </c>
      <c r="N78" s="130">
        <v>2734947</v>
      </c>
      <c r="O78" s="130">
        <v>2734947</v>
      </c>
      <c r="P78" s="130">
        <v>2734947</v>
      </c>
      <c r="Q78" s="130">
        <v>2734947</v>
      </c>
      <c r="R78" s="130">
        <v>2734947</v>
      </c>
      <c r="S78" s="130">
        <v>2734946</v>
      </c>
      <c r="T78" s="130">
        <v>2734946</v>
      </c>
      <c r="U78" s="130">
        <v>2734946</v>
      </c>
      <c r="V78" s="130">
        <v>2734946</v>
      </c>
      <c r="W78" s="130">
        <v>2734946</v>
      </c>
      <c r="X78" s="130">
        <v>2734945.85</v>
      </c>
      <c r="Y78" s="130">
        <v>2416016</v>
      </c>
      <c r="Z78" s="130">
        <v>2125416</v>
      </c>
      <c r="AA78" s="130">
        <v>2021578</v>
      </c>
      <c r="AB78" s="130">
        <v>2014925.32</v>
      </c>
      <c r="AC78" s="130">
        <v>2014925</v>
      </c>
      <c r="AD78" s="130">
        <v>1679109</v>
      </c>
      <c r="AE78" s="130">
        <v>1157451</v>
      </c>
      <c r="AF78" s="130">
        <v>975292.35</v>
      </c>
      <c r="AG78" s="130">
        <v>766542</v>
      </c>
      <c r="AH78" s="130">
        <v>629109</v>
      </c>
      <c r="AI78" s="130">
        <v>629109</v>
      </c>
      <c r="AJ78" s="130">
        <v>629108.89</v>
      </c>
      <c r="AK78" s="130">
        <v>629109</v>
      </c>
      <c r="AL78" s="130">
        <v>538249</v>
      </c>
      <c r="AM78" s="130">
        <v>538249</v>
      </c>
      <c r="AN78" s="130">
        <v>538249.28</v>
      </c>
      <c r="AO78" s="130">
        <v>471832</v>
      </c>
      <c r="AP78" s="130">
        <v>471832</v>
      </c>
      <c r="AQ78" s="130">
        <v>471832</v>
      </c>
      <c r="AR78" s="130">
        <v>471831.67</v>
      </c>
      <c r="AS78" s="130">
        <v>471832</v>
      </c>
      <c r="AT78" s="130">
        <v>471832</v>
      </c>
      <c r="AU78" s="130">
        <v>471832</v>
      </c>
      <c r="AV78" s="130">
        <v>450000</v>
      </c>
      <c r="AW78" s="130">
        <v>450000</v>
      </c>
      <c r="AX78" s="130">
        <v>450000</v>
      </c>
      <c r="AY78" s="130">
        <v>450000</v>
      </c>
      <c r="AZ78" s="130">
        <v>450000</v>
      </c>
      <c r="BA78" s="130">
        <v>300000</v>
      </c>
      <c r="BB78" s="130">
        <v>300000</v>
      </c>
      <c r="BC78" s="130">
        <v>300000</v>
      </c>
      <c r="BD78"/>
      <c r="BE78"/>
      <c r="BF78"/>
      <c r="BG78"/>
      <c r="BH78"/>
      <c r="BI78"/>
      <c r="BJ78"/>
      <c r="BK78"/>
      <c r="BL78"/>
      <c r="BM78"/>
      <c r="BN78"/>
      <c r="BO78"/>
      <c r="BP78"/>
      <c r="BQ78"/>
      <c r="BR78"/>
      <c r="BS78"/>
      <c r="BT78"/>
    </row>
    <row r="79" spans="1:72" x14ac:dyDescent="0.25">
      <c r="A79" s="130" t="s">
        <v>2415</v>
      </c>
      <c r="B79" s="130">
        <v>2734947</v>
      </c>
      <c r="C79" s="130">
        <v>2734947</v>
      </c>
      <c r="D79" s="130">
        <v>2734947</v>
      </c>
      <c r="E79" s="130">
        <v>2734947</v>
      </c>
      <c r="F79" s="130">
        <v>2734947</v>
      </c>
      <c r="G79" s="130">
        <v>2734947</v>
      </c>
      <c r="H79" s="130">
        <v>2734947</v>
      </c>
      <c r="I79" s="130">
        <v>2734947</v>
      </c>
      <c r="J79" s="130">
        <v>2734947</v>
      </c>
      <c r="K79" s="130">
        <v>2734947</v>
      </c>
      <c r="L79" s="130">
        <v>2734947</v>
      </c>
      <c r="M79" s="130">
        <v>2734947</v>
      </c>
      <c r="N79" s="130">
        <v>2734947</v>
      </c>
      <c r="O79" s="130">
        <v>2734947</v>
      </c>
      <c r="P79" s="130">
        <v>2734947</v>
      </c>
      <c r="Q79" s="130">
        <v>2734947</v>
      </c>
      <c r="R79" s="130">
        <v>2734947</v>
      </c>
      <c r="S79" s="130">
        <v>2734946</v>
      </c>
      <c r="T79" s="130">
        <v>2734946</v>
      </c>
      <c r="U79" s="130">
        <v>2734946</v>
      </c>
      <c r="V79" s="130">
        <v>2734946</v>
      </c>
      <c r="W79" s="130">
        <v>2734946</v>
      </c>
      <c r="X79" s="130">
        <v>2734945.85</v>
      </c>
      <c r="Y79" s="130">
        <v>2416016</v>
      </c>
      <c r="Z79" s="130">
        <v>2125416</v>
      </c>
      <c r="AA79" s="130">
        <v>2021578</v>
      </c>
      <c r="AB79" s="130">
        <v>2014925.32</v>
      </c>
      <c r="AC79" s="130">
        <v>2014925</v>
      </c>
      <c r="AD79" s="130">
        <v>1679109</v>
      </c>
      <c r="AE79" s="130">
        <v>1157451</v>
      </c>
      <c r="AF79" s="130">
        <v>975292.35</v>
      </c>
      <c r="AG79" s="130">
        <v>766542</v>
      </c>
      <c r="AH79" s="130">
        <v>629109</v>
      </c>
      <c r="AI79" s="130">
        <v>629109</v>
      </c>
      <c r="AJ79" s="130">
        <v>629108.89</v>
      </c>
      <c r="AK79" s="130">
        <v>629109</v>
      </c>
      <c r="AL79" s="130">
        <v>538249</v>
      </c>
      <c r="AM79" s="130">
        <v>538249</v>
      </c>
      <c r="AN79" s="130">
        <v>538249.28</v>
      </c>
      <c r="AO79" s="130">
        <v>471832</v>
      </c>
      <c r="AP79" s="130">
        <v>471832</v>
      </c>
      <c r="AQ79" s="130">
        <v>471832</v>
      </c>
      <c r="AR79" s="130">
        <v>471831.67</v>
      </c>
      <c r="AS79" s="130">
        <v>471832</v>
      </c>
      <c r="AT79" s="130">
        <v>471832</v>
      </c>
      <c r="AU79" s="130">
        <v>471832</v>
      </c>
      <c r="AV79" s="130">
        <v>450000</v>
      </c>
      <c r="AW79" s="130">
        <v>450000</v>
      </c>
      <c r="AX79" s="130">
        <v>450000</v>
      </c>
      <c r="AY79" s="130">
        <v>450000</v>
      </c>
      <c r="AZ79" s="130">
        <v>450000</v>
      </c>
      <c r="BA79" s="130">
        <v>300000</v>
      </c>
      <c r="BB79" s="130">
        <v>300000</v>
      </c>
      <c r="BC79" s="130">
        <v>300000</v>
      </c>
      <c r="BD79"/>
      <c r="BE79"/>
      <c r="BF79"/>
      <c r="BG79"/>
      <c r="BH79"/>
      <c r="BI79"/>
      <c r="BJ79"/>
      <c r="BK79"/>
      <c r="BL79"/>
      <c r="BM79"/>
      <c r="BN79"/>
      <c r="BO79"/>
      <c r="BP79"/>
      <c r="BQ79"/>
      <c r="BR79"/>
      <c r="BS79"/>
      <c r="BT79"/>
    </row>
    <row r="80" spans="1:72" x14ac:dyDescent="0.25">
      <c r="A80" s="130" t="s">
        <v>2416</v>
      </c>
      <c r="B80" s="130">
        <v>9002590</v>
      </c>
      <c r="C80" s="130">
        <v>9002590</v>
      </c>
      <c r="D80" s="130">
        <v>9002590</v>
      </c>
      <c r="E80" s="130">
        <v>9002590</v>
      </c>
      <c r="F80" s="130">
        <v>9002572</v>
      </c>
      <c r="G80" s="130">
        <v>9002572</v>
      </c>
      <c r="H80" s="130">
        <v>9002572</v>
      </c>
      <c r="I80" s="130">
        <v>9002572</v>
      </c>
      <c r="J80" s="130">
        <v>9002572</v>
      </c>
      <c r="K80" s="130">
        <v>9002572</v>
      </c>
      <c r="L80" s="130">
        <v>9002572</v>
      </c>
      <c r="M80" s="130">
        <v>9002572</v>
      </c>
      <c r="N80" s="130">
        <v>9002572</v>
      </c>
      <c r="O80" s="130">
        <v>9002572</v>
      </c>
      <c r="P80" s="130">
        <v>9002572</v>
      </c>
      <c r="Q80" s="130">
        <v>9002572</v>
      </c>
      <c r="R80" s="130">
        <v>9002572</v>
      </c>
      <c r="S80" s="130">
        <v>9763542</v>
      </c>
      <c r="T80" s="130">
        <v>9763542</v>
      </c>
      <c r="U80" s="130">
        <v>9763542</v>
      </c>
      <c r="V80" s="130">
        <v>9763542</v>
      </c>
      <c r="W80" s="130">
        <v>9763542</v>
      </c>
      <c r="X80" s="130">
        <v>9763541.9000000004</v>
      </c>
      <c r="Y80" s="130">
        <v>7059018</v>
      </c>
      <c r="Z80" s="130">
        <v>4594727</v>
      </c>
      <c r="AA80" s="130">
        <v>2956623</v>
      </c>
      <c r="AB80" s="130">
        <v>2900208.52</v>
      </c>
      <c r="AC80" s="130">
        <v>2900209</v>
      </c>
      <c r="AD80" s="130">
        <v>549494</v>
      </c>
      <c r="AE80" s="130">
        <v>398213</v>
      </c>
      <c r="AF80" s="130">
        <v>345386.71</v>
      </c>
      <c r="AG80" s="130">
        <v>284849</v>
      </c>
      <c r="AH80" s="130">
        <v>244993</v>
      </c>
      <c r="AI80" s="130">
        <v>244993</v>
      </c>
      <c r="AJ80" s="130">
        <v>244993.51</v>
      </c>
      <c r="AK80" s="130">
        <v>244994</v>
      </c>
      <c r="AL80" s="130">
        <v>284972</v>
      </c>
      <c r="AM80" s="130">
        <v>284972</v>
      </c>
      <c r="AN80" s="130">
        <v>284971.74</v>
      </c>
      <c r="AO80" s="130">
        <v>314195</v>
      </c>
      <c r="AP80" s="130">
        <v>314195</v>
      </c>
      <c r="AQ80" s="130">
        <v>314195</v>
      </c>
      <c r="AR80" s="130">
        <v>314195.49</v>
      </c>
      <c r="AS80" s="130">
        <v>314195</v>
      </c>
      <c r="AT80" s="130">
        <v>314195</v>
      </c>
      <c r="AU80" s="130">
        <v>314195</v>
      </c>
      <c r="AV80" s="130">
        <v>321400</v>
      </c>
      <c r="AW80" s="130">
        <v>321400</v>
      </c>
      <c r="AX80" s="130">
        <v>321400</v>
      </c>
      <c r="AY80" s="130">
        <v>321400</v>
      </c>
      <c r="AZ80" s="130">
        <v>321400</v>
      </c>
      <c r="BA80" s="130">
        <v>370900</v>
      </c>
      <c r="BB80" s="130">
        <v>370900</v>
      </c>
      <c r="BC80" s="130">
        <v>370900</v>
      </c>
      <c r="BD80"/>
      <c r="BE80"/>
      <c r="BF80"/>
      <c r="BG80"/>
      <c r="BH80"/>
      <c r="BI80"/>
      <c r="BJ80"/>
      <c r="BK80"/>
      <c r="BL80"/>
      <c r="BM80"/>
      <c r="BN80"/>
      <c r="BO80"/>
      <c r="BP80"/>
      <c r="BQ80"/>
      <c r="BR80"/>
      <c r="BS80"/>
      <c r="BT80"/>
    </row>
    <row r="81" spans="1:72" x14ac:dyDescent="0.25">
      <c r="A81" s="130" t="s">
        <v>2417</v>
      </c>
      <c r="B81" s="130">
        <v>9002590</v>
      </c>
      <c r="C81" s="130">
        <v>9002590</v>
      </c>
      <c r="D81" s="130">
        <v>9002590</v>
      </c>
      <c r="E81" s="130">
        <v>9002590</v>
      </c>
      <c r="F81" s="130">
        <v>9002572</v>
      </c>
      <c r="G81" s="130">
        <v>9002572</v>
      </c>
      <c r="H81" s="130">
        <v>9002572</v>
      </c>
      <c r="I81" s="130">
        <v>9002572</v>
      </c>
      <c r="J81" s="130">
        <v>9002572</v>
      </c>
      <c r="K81" s="130">
        <v>9002572</v>
      </c>
      <c r="L81" s="130">
        <v>9002572</v>
      </c>
      <c r="M81" s="130">
        <v>9002572</v>
      </c>
      <c r="N81" s="130">
        <v>9002572</v>
      </c>
      <c r="O81" s="130">
        <v>9002572</v>
      </c>
      <c r="P81" s="130">
        <v>9002572</v>
      </c>
      <c r="Q81" s="130">
        <v>9002572</v>
      </c>
      <c r="R81" s="130">
        <v>9002572</v>
      </c>
      <c r="S81" s="130">
        <v>9763542</v>
      </c>
      <c r="T81" s="130">
        <v>9763542</v>
      </c>
      <c r="U81" s="130">
        <v>9763542</v>
      </c>
      <c r="V81" s="130">
        <v>9763542</v>
      </c>
      <c r="W81" s="130">
        <v>9763542</v>
      </c>
      <c r="X81" s="130">
        <v>9763541.9000000004</v>
      </c>
      <c r="Y81" s="130">
        <v>7059018</v>
      </c>
      <c r="Z81" s="130">
        <v>4594727</v>
      </c>
      <c r="AA81" s="130">
        <v>2956623</v>
      </c>
      <c r="AB81" s="130">
        <v>2900208.52</v>
      </c>
      <c r="AC81" s="130">
        <v>2900209</v>
      </c>
      <c r="AD81" s="130">
        <v>549494</v>
      </c>
      <c r="AE81" s="130">
        <v>398213</v>
      </c>
      <c r="AF81" s="130">
        <v>345386.71</v>
      </c>
      <c r="AG81" s="130">
        <v>284849</v>
      </c>
      <c r="AH81" s="130">
        <v>244993</v>
      </c>
      <c r="AI81" s="130">
        <v>244993</v>
      </c>
      <c r="AJ81" s="130">
        <v>244993.51</v>
      </c>
      <c r="AK81" s="130">
        <v>244994</v>
      </c>
      <c r="AL81" s="130">
        <v>284972</v>
      </c>
      <c r="AM81" s="130">
        <v>284972</v>
      </c>
      <c r="AN81" s="130">
        <v>284971.74</v>
      </c>
      <c r="AO81" s="130">
        <v>314195</v>
      </c>
      <c r="AP81" s="130">
        <v>314195</v>
      </c>
      <c r="AQ81" s="130">
        <v>314195</v>
      </c>
      <c r="AR81" s="130">
        <v>314195.49</v>
      </c>
      <c r="AS81" s="130">
        <v>314195</v>
      </c>
      <c r="AT81" s="130">
        <v>314195</v>
      </c>
      <c r="AU81" s="130">
        <v>314195</v>
      </c>
      <c r="AV81" s="130">
        <v>321400</v>
      </c>
      <c r="AW81" s="130">
        <v>321400</v>
      </c>
      <c r="AX81" s="130">
        <v>321400</v>
      </c>
      <c r="AY81" s="130">
        <v>321400</v>
      </c>
      <c r="AZ81" s="130">
        <v>321400</v>
      </c>
      <c r="BA81" s="130">
        <v>370900</v>
      </c>
      <c r="BB81" s="130">
        <v>370900</v>
      </c>
      <c r="BC81" s="130">
        <v>370900</v>
      </c>
      <c r="BD81"/>
      <c r="BE81"/>
      <c r="BF81"/>
      <c r="BG81"/>
      <c r="BH81"/>
      <c r="BI81"/>
      <c r="BJ81"/>
      <c r="BK81"/>
      <c r="BL81"/>
      <c r="BM81"/>
      <c r="BN81"/>
      <c r="BO81"/>
      <c r="BP81"/>
      <c r="BQ81"/>
      <c r="BR81"/>
      <c r="BS81"/>
      <c r="BT81"/>
    </row>
    <row r="82" spans="1:72" x14ac:dyDescent="0.25">
      <c r="A82" s="130" t="s">
        <v>2419</v>
      </c>
      <c r="B82" s="130">
        <v>6548802</v>
      </c>
      <c r="C82" s="130">
        <v>6005080.3899999997</v>
      </c>
      <c r="D82" s="130">
        <v>5144830</v>
      </c>
      <c r="E82" s="130">
        <v>5197116</v>
      </c>
      <c r="F82" s="130">
        <v>4708476</v>
      </c>
      <c r="G82" s="130">
        <v>4560117</v>
      </c>
      <c r="H82" s="130">
        <v>3863256</v>
      </c>
      <c r="I82" s="130">
        <v>3871812</v>
      </c>
      <c r="J82" s="130">
        <v>2710873</v>
      </c>
      <c r="K82" s="130">
        <v>2421487</v>
      </c>
      <c r="L82" s="130">
        <v>2025927</v>
      </c>
      <c r="M82" s="130">
        <v>1850641</v>
      </c>
      <c r="N82" s="130">
        <v>1737266</v>
      </c>
      <c r="O82" s="130">
        <v>1395222</v>
      </c>
      <c r="P82" s="130">
        <v>982909</v>
      </c>
      <c r="Q82" s="130">
        <v>879757</v>
      </c>
      <c r="R82" s="130">
        <v>556542</v>
      </c>
      <c r="S82" s="130">
        <v>-548065</v>
      </c>
      <c r="T82" s="130">
        <v>-1053024</v>
      </c>
      <c r="U82" s="130">
        <v>-1135055</v>
      </c>
      <c r="V82" s="130">
        <v>-1338339</v>
      </c>
      <c r="W82" s="130">
        <v>-1397748</v>
      </c>
      <c r="X82" s="130">
        <v>-1415439.38</v>
      </c>
      <c r="Y82" s="130">
        <v>-1048587</v>
      </c>
      <c r="Z82" s="130">
        <v>-920615</v>
      </c>
      <c r="AA82" s="130">
        <v>-736658</v>
      </c>
      <c r="AB82" s="130">
        <v>-703024.64000000001</v>
      </c>
      <c r="AC82" s="130">
        <v>-673161</v>
      </c>
      <c r="AD82" s="130">
        <v>-633973</v>
      </c>
      <c r="AE82" s="130">
        <v>-618278</v>
      </c>
      <c r="AF82" s="130">
        <v>-613474.03</v>
      </c>
      <c r="AG82" s="130">
        <v>-604516</v>
      </c>
      <c r="AH82" s="130">
        <v>-591273</v>
      </c>
      <c r="AI82" s="130">
        <v>-586603</v>
      </c>
      <c r="AJ82" s="130">
        <v>-675632.93</v>
      </c>
      <c r="AK82" s="130">
        <v>-660613</v>
      </c>
      <c r="AL82" s="130">
        <v>-671271</v>
      </c>
      <c r="AM82" s="130">
        <v>-670528</v>
      </c>
      <c r="AN82" s="130">
        <v>-715198.41</v>
      </c>
      <c r="AO82" s="130">
        <v>-712207</v>
      </c>
      <c r="AP82" s="130">
        <v>-693465</v>
      </c>
      <c r="AQ82" s="130">
        <v>-652963</v>
      </c>
      <c r="AR82" s="130">
        <v>-667757.03</v>
      </c>
      <c r="AS82" s="130">
        <v>-679293</v>
      </c>
      <c r="AT82" s="130">
        <v>-662410</v>
      </c>
      <c r="AU82" s="130">
        <v>-640802</v>
      </c>
      <c r="AV82" s="130">
        <v>-628299</v>
      </c>
      <c r="AW82" s="130">
        <v>-517260</v>
      </c>
      <c r="AX82" s="130">
        <v>-484148</v>
      </c>
      <c r="AY82" s="130">
        <v>-411249</v>
      </c>
      <c r="AZ82" s="130">
        <v>-339593</v>
      </c>
      <c r="BA82" s="130">
        <v>-306420</v>
      </c>
      <c r="BB82" s="130">
        <v>-281050</v>
      </c>
      <c r="BC82" s="130">
        <v>-256095</v>
      </c>
      <c r="BD82"/>
      <c r="BE82"/>
      <c r="BF82"/>
      <c r="BG82"/>
      <c r="BH82"/>
      <c r="BI82"/>
      <c r="BJ82"/>
      <c r="BK82"/>
      <c r="BL82"/>
      <c r="BM82"/>
      <c r="BN82"/>
      <c r="BO82"/>
      <c r="BP82"/>
      <c r="BQ82"/>
      <c r="BR82"/>
      <c r="BS82"/>
      <c r="BT82"/>
    </row>
    <row r="83" spans="1:72" x14ac:dyDescent="0.25">
      <c r="A83" s="130" t="s">
        <v>2420</v>
      </c>
      <c r="B83" s="130">
        <v>212170</v>
      </c>
      <c r="C83" s="130">
        <v>197974</v>
      </c>
      <c r="D83" s="130">
        <v>197974</v>
      </c>
      <c r="E83" s="130">
        <v>181636</v>
      </c>
      <c r="F83" s="130">
        <v>181636</v>
      </c>
      <c r="G83" s="130">
        <v>181636</v>
      </c>
      <c r="H83" s="130">
        <v>179565</v>
      </c>
      <c r="I83" s="130">
        <v>161446</v>
      </c>
      <c r="J83" s="130">
        <v>7798</v>
      </c>
      <c r="K83" s="130">
        <v>7798</v>
      </c>
      <c r="L83" s="130">
        <v>7798</v>
      </c>
      <c r="M83" s="130">
        <v>4963</v>
      </c>
      <c r="N83" s="130">
        <v>4963</v>
      </c>
      <c r="O83" s="130">
        <v>3553</v>
      </c>
      <c r="P83" s="130">
        <v>3531</v>
      </c>
      <c r="Q83" s="130">
        <v>143</v>
      </c>
      <c r="R83" s="130">
        <v>143</v>
      </c>
      <c r="S83" s="130">
        <v>1901</v>
      </c>
      <c r="T83" s="130">
        <v>1901</v>
      </c>
      <c r="U83" s="130">
        <v>1758</v>
      </c>
      <c r="V83" s="130">
        <v>1758</v>
      </c>
      <c r="W83" s="130">
        <v>1758</v>
      </c>
      <c r="X83" s="130">
        <v>1758.08</v>
      </c>
      <c r="Y83" s="130">
        <v>1758</v>
      </c>
      <c r="Z83" s="130">
        <v>1758</v>
      </c>
      <c r="AA83" s="130">
        <v>1758</v>
      </c>
      <c r="AB83" s="130">
        <v>1758.08</v>
      </c>
      <c r="AC83" s="130">
        <v>1758</v>
      </c>
      <c r="AD83" s="130">
        <v>1758</v>
      </c>
      <c r="AE83" s="130">
        <v>1758</v>
      </c>
      <c r="AF83" s="130">
        <v>1758.08</v>
      </c>
      <c r="AG83" s="130">
        <v>1758</v>
      </c>
      <c r="AH83" s="130">
        <v>1758</v>
      </c>
      <c r="AI83" s="130">
        <v>1758</v>
      </c>
      <c r="AJ83" s="130">
        <v>1758.08</v>
      </c>
      <c r="AK83" s="130">
        <v>1758</v>
      </c>
      <c r="AL83" s="130">
        <v>1758</v>
      </c>
      <c r="AM83" s="130">
        <v>1758</v>
      </c>
      <c r="AN83" s="130">
        <v>1758.08</v>
      </c>
      <c r="AO83" s="130">
        <v>1758</v>
      </c>
      <c r="AP83" s="130">
        <v>1758</v>
      </c>
      <c r="AQ83" s="130">
        <v>1758</v>
      </c>
      <c r="AR83" s="130">
        <v>1758.08</v>
      </c>
      <c r="AS83" s="130">
        <v>1758</v>
      </c>
      <c r="AT83" s="130">
        <v>1758</v>
      </c>
      <c r="AU83" s="130">
        <v>1758</v>
      </c>
      <c r="AV83" s="130">
        <v>1758</v>
      </c>
      <c r="AW83" s="130">
        <v>1758</v>
      </c>
      <c r="AX83" s="130">
        <v>1758</v>
      </c>
      <c r="AY83" s="130">
        <v>1758</v>
      </c>
      <c r="AZ83" s="130">
        <v>1758</v>
      </c>
      <c r="BA83" s="130">
        <v>1758</v>
      </c>
      <c r="BB83" s="130">
        <v>1758</v>
      </c>
      <c r="BC83" s="130">
        <v>1758</v>
      </c>
      <c r="BD83"/>
      <c r="BE83"/>
      <c r="BF83"/>
      <c r="BG83"/>
      <c r="BH83"/>
      <c r="BI83"/>
      <c r="BJ83"/>
      <c r="BK83"/>
      <c r="BL83"/>
      <c r="BM83"/>
      <c r="BN83"/>
      <c r="BO83"/>
      <c r="BP83"/>
      <c r="BQ83"/>
      <c r="BR83"/>
      <c r="BS83"/>
      <c r="BT83"/>
    </row>
    <row r="84" spans="1:72" x14ac:dyDescent="0.25">
      <c r="A84" s="130" t="s">
        <v>2421</v>
      </c>
      <c r="B84" s="130">
        <v>212170</v>
      </c>
      <c r="C84" s="130">
        <v>197974</v>
      </c>
      <c r="D84" s="130">
        <v>197974</v>
      </c>
      <c r="E84" s="130">
        <v>181636</v>
      </c>
      <c r="F84" s="130">
        <v>181636</v>
      </c>
      <c r="G84" s="130">
        <v>181636</v>
      </c>
      <c r="H84" s="130">
        <v>179565</v>
      </c>
      <c r="I84" s="130">
        <v>161446</v>
      </c>
      <c r="J84" s="130">
        <v>7798</v>
      </c>
      <c r="K84" s="130">
        <v>7798</v>
      </c>
      <c r="L84" s="130">
        <v>7798</v>
      </c>
      <c r="M84" s="130">
        <v>4963</v>
      </c>
      <c r="N84" s="130">
        <v>4963</v>
      </c>
      <c r="O84" s="130">
        <v>3553</v>
      </c>
      <c r="P84" s="130">
        <v>3531</v>
      </c>
      <c r="Q84" s="130">
        <v>143</v>
      </c>
      <c r="R84" s="130">
        <v>143</v>
      </c>
      <c r="S84" s="130">
        <v>1901</v>
      </c>
      <c r="T84" s="130">
        <v>1901</v>
      </c>
      <c r="U84" s="130">
        <v>1758</v>
      </c>
      <c r="V84" s="130">
        <v>1758</v>
      </c>
      <c r="W84" s="130">
        <v>1758</v>
      </c>
      <c r="X84" s="130">
        <v>1758.08</v>
      </c>
      <c r="Y84" s="130">
        <v>1758</v>
      </c>
      <c r="Z84" s="130">
        <v>1758</v>
      </c>
      <c r="AA84" s="130">
        <v>1758</v>
      </c>
      <c r="AB84" s="130">
        <v>1758.08</v>
      </c>
      <c r="AC84" s="130">
        <v>1758</v>
      </c>
      <c r="AD84" s="130">
        <v>1758</v>
      </c>
      <c r="AE84" s="130">
        <v>1758</v>
      </c>
      <c r="AF84" s="130">
        <v>1758.08</v>
      </c>
      <c r="AG84" s="130">
        <v>1758</v>
      </c>
      <c r="AH84" s="130">
        <v>1758</v>
      </c>
      <c r="AI84" s="130">
        <v>1758</v>
      </c>
      <c r="AJ84" s="130">
        <v>1758.08</v>
      </c>
      <c r="AK84" s="130">
        <v>1758</v>
      </c>
      <c r="AL84" s="130">
        <v>1758</v>
      </c>
      <c r="AM84" s="130">
        <v>1758</v>
      </c>
      <c r="AN84" s="130">
        <v>1758.08</v>
      </c>
      <c r="AO84" s="130">
        <v>1758</v>
      </c>
      <c r="AP84" s="130">
        <v>1758</v>
      </c>
      <c r="AQ84" s="130">
        <v>1758</v>
      </c>
      <c r="AR84" s="130">
        <v>1758.08</v>
      </c>
      <c r="AS84" s="130">
        <v>1758</v>
      </c>
      <c r="AT84" s="130">
        <v>1758</v>
      </c>
      <c r="AU84" s="130">
        <v>1758</v>
      </c>
      <c r="AV84" s="130">
        <v>1758</v>
      </c>
      <c r="AW84" s="130">
        <v>1758</v>
      </c>
      <c r="AX84" s="130">
        <v>1758</v>
      </c>
      <c r="AY84" s="130">
        <v>1758</v>
      </c>
      <c r="AZ84" s="130">
        <v>1758</v>
      </c>
      <c r="BA84" s="130">
        <v>1758</v>
      </c>
      <c r="BB84" s="130">
        <v>1758</v>
      </c>
      <c r="BC84" s="130">
        <v>1758</v>
      </c>
      <c r="BD84"/>
      <c r="BE84"/>
      <c r="BF84"/>
      <c r="BG84"/>
      <c r="BH84"/>
      <c r="BI84"/>
      <c r="BJ84"/>
      <c r="BK84"/>
      <c r="BL84"/>
      <c r="BM84"/>
      <c r="BN84"/>
      <c r="BO84"/>
      <c r="BP84"/>
      <c r="BQ84"/>
      <c r="BR84"/>
      <c r="BS84"/>
      <c r="BT84"/>
    </row>
    <row r="85" spans="1:72" x14ac:dyDescent="0.25">
      <c r="A85" s="130" t="s">
        <v>804</v>
      </c>
      <c r="B85" s="130">
        <v>6336632</v>
      </c>
      <c r="C85" s="130">
        <v>5807106.3899999997</v>
      </c>
      <c r="D85" s="130">
        <v>4946856</v>
      </c>
      <c r="E85" s="130">
        <v>5015480</v>
      </c>
      <c r="F85" s="130">
        <v>4526840</v>
      </c>
      <c r="G85" s="130">
        <v>4378481</v>
      </c>
      <c r="H85" s="130">
        <v>3683691</v>
      </c>
      <c r="I85" s="130">
        <v>3710366</v>
      </c>
      <c r="J85" s="130">
        <v>2703075</v>
      </c>
      <c r="K85" s="130">
        <v>2413689</v>
      </c>
      <c r="L85" s="130">
        <v>2018129</v>
      </c>
      <c r="M85" s="130">
        <v>1845678</v>
      </c>
      <c r="N85" s="130">
        <v>1732303</v>
      </c>
      <c r="O85" s="130">
        <v>1391669</v>
      </c>
      <c r="P85" s="130">
        <v>979378</v>
      </c>
      <c r="Q85" s="130">
        <v>879614</v>
      </c>
      <c r="R85" s="130">
        <v>556399</v>
      </c>
      <c r="S85" s="130">
        <v>-549966</v>
      </c>
      <c r="T85" s="130">
        <v>-1054925</v>
      </c>
      <c r="U85" s="130">
        <v>-1136813</v>
      </c>
      <c r="V85" s="130">
        <v>-1340097</v>
      </c>
      <c r="W85" s="130">
        <v>-1399506</v>
      </c>
      <c r="X85" s="130">
        <v>-1417197.46</v>
      </c>
      <c r="Y85" s="130">
        <v>-1050345</v>
      </c>
      <c r="Z85" s="130">
        <v>-922373</v>
      </c>
      <c r="AA85" s="130">
        <v>-738416</v>
      </c>
      <c r="AB85" s="130">
        <v>-704782.72</v>
      </c>
      <c r="AC85" s="130">
        <v>-674919</v>
      </c>
      <c r="AD85" s="130">
        <v>-635731</v>
      </c>
      <c r="AE85" s="130">
        <v>-620036</v>
      </c>
      <c r="AF85" s="130">
        <v>-615232.11</v>
      </c>
      <c r="AG85" s="130">
        <v>-606274</v>
      </c>
      <c r="AH85" s="130">
        <v>-593031</v>
      </c>
      <c r="AI85" s="130">
        <v>-588361</v>
      </c>
      <c r="AJ85" s="130">
        <v>-677391.01</v>
      </c>
      <c r="AK85" s="130">
        <v>-662371</v>
      </c>
      <c r="AL85" s="130">
        <v>-673029</v>
      </c>
      <c r="AM85" s="130">
        <v>-672286</v>
      </c>
      <c r="AN85" s="130">
        <v>-716956.49</v>
      </c>
      <c r="AO85" s="130">
        <v>-713965</v>
      </c>
      <c r="AP85" s="130">
        <v>-695223</v>
      </c>
      <c r="AQ85" s="130">
        <v>-654721</v>
      </c>
      <c r="AR85" s="130">
        <v>-669515.11</v>
      </c>
      <c r="AS85" s="130">
        <v>-681051</v>
      </c>
      <c r="AT85" s="130">
        <v>-664168</v>
      </c>
      <c r="AU85" s="130">
        <v>-642560</v>
      </c>
      <c r="AV85" s="130">
        <v>-630057</v>
      </c>
      <c r="AW85" s="130">
        <v>-519018</v>
      </c>
      <c r="AX85" s="130">
        <v>-485906</v>
      </c>
      <c r="AY85" s="130">
        <v>-413007</v>
      </c>
      <c r="AZ85" s="130">
        <v>-341351</v>
      </c>
      <c r="BA85" s="130">
        <v>-308178</v>
      </c>
      <c r="BB85" s="130">
        <v>-282808</v>
      </c>
      <c r="BC85" s="130">
        <v>-257853</v>
      </c>
      <c r="BD85"/>
      <c r="BE85"/>
      <c r="BF85"/>
      <c r="BG85"/>
      <c r="BH85"/>
      <c r="BI85"/>
      <c r="BJ85"/>
      <c r="BK85"/>
      <c r="BL85"/>
      <c r="BM85"/>
      <c r="BN85"/>
      <c r="BO85"/>
      <c r="BP85"/>
      <c r="BQ85"/>
      <c r="BR85"/>
      <c r="BS85"/>
      <c r="BT85"/>
    </row>
    <row r="86" spans="1:72" x14ac:dyDescent="0.25">
      <c r="A86" s="130" t="s">
        <v>2422</v>
      </c>
      <c r="B86" s="130">
        <v>603715</v>
      </c>
      <c r="C86" s="130">
        <v>32310.01</v>
      </c>
      <c r="D86" s="130">
        <v>-101164</v>
      </c>
      <c r="E86" s="130">
        <v>24089</v>
      </c>
      <c r="F86" s="130">
        <v>37096</v>
      </c>
      <c r="G86" s="130">
        <v>-1669</v>
      </c>
      <c r="H86" s="130">
        <v>-126118</v>
      </c>
      <c r="I86" s="130">
        <v>-154988</v>
      </c>
      <c r="J86" s="130">
        <v>-137561</v>
      </c>
      <c r="K86" s="130">
        <v>-35939</v>
      </c>
      <c r="L86" s="130">
        <v>-10315</v>
      </c>
      <c r="M86" s="130">
        <v>2686</v>
      </c>
      <c r="N86" s="130">
        <v>2611</v>
      </c>
      <c r="O86" s="130">
        <v>3704</v>
      </c>
      <c r="P86" s="130">
        <v>4216</v>
      </c>
      <c r="Q86" s="130">
        <v>-656</v>
      </c>
      <c r="R86" s="130">
        <v>-663</v>
      </c>
      <c r="S86" s="130">
        <v>-686</v>
      </c>
      <c r="T86" s="130">
        <v>-319</v>
      </c>
      <c r="U86" s="130">
        <v>-207</v>
      </c>
      <c r="V86" s="130">
        <v>-1</v>
      </c>
      <c r="W86" s="130">
        <v>0</v>
      </c>
      <c r="X86" s="130">
        <v>0</v>
      </c>
      <c r="Y86" s="130">
        <v>0</v>
      </c>
      <c r="Z86" s="130">
        <v>0</v>
      </c>
      <c r="AA86" s="130">
        <v>1712634</v>
      </c>
      <c r="AB86" s="130">
        <v>0</v>
      </c>
      <c r="AC86" s="130">
        <v>0</v>
      </c>
      <c r="AD86" s="130">
        <v>0</v>
      </c>
      <c r="AE86" s="130">
        <v>0</v>
      </c>
      <c r="AF86" s="130">
        <v>0</v>
      </c>
      <c r="AG86" s="130">
        <v>0</v>
      </c>
      <c r="AH86" s="130">
        <v>0</v>
      </c>
      <c r="AI86" s="130">
        <v>0</v>
      </c>
      <c r="AJ86" s="130">
        <v>0</v>
      </c>
      <c r="AK86" s="130">
        <v>0</v>
      </c>
      <c r="AL86" s="130">
        <v>0</v>
      </c>
      <c r="AM86" s="130">
        <v>0</v>
      </c>
      <c r="AN86" s="130">
        <v>0</v>
      </c>
      <c r="AO86" s="130">
        <v>0</v>
      </c>
      <c r="AP86" s="130">
        <v>0</v>
      </c>
      <c r="AQ86" s="130">
        <v>0</v>
      </c>
      <c r="AR86" s="130">
        <v>0</v>
      </c>
      <c r="AS86" s="130">
        <v>0</v>
      </c>
      <c r="AT86" s="130">
        <v>0</v>
      </c>
      <c r="AU86" s="130">
        <v>0</v>
      </c>
      <c r="AV86" s="130">
        <v>0</v>
      </c>
      <c r="AW86" s="130">
        <v>0</v>
      </c>
      <c r="AX86" s="130">
        <v>0</v>
      </c>
      <c r="AY86" s="130">
        <v>0</v>
      </c>
      <c r="AZ86" s="130">
        <v>0</v>
      </c>
      <c r="BA86" s="130">
        <v>0</v>
      </c>
      <c r="BB86" s="130">
        <v>0</v>
      </c>
      <c r="BC86" s="130">
        <v>0</v>
      </c>
      <c r="BD86"/>
      <c r="BE86"/>
      <c r="BF86"/>
      <c r="BG86"/>
      <c r="BH86"/>
      <c r="BI86"/>
      <c r="BJ86"/>
      <c r="BK86"/>
      <c r="BL86"/>
      <c r="BM86"/>
      <c r="BN86"/>
      <c r="BO86"/>
      <c r="BP86"/>
      <c r="BQ86"/>
      <c r="BR86"/>
      <c r="BS86"/>
      <c r="BT86"/>
    </row>
    <row r="87" spans="1:72" x14ac:dyDescent="0.25">
      <c r="A87" s="130" t="s">
        <v>2423</v>
      </c>
      <c r="B87" s="130">
        <v>745232</v>
      </c>
      <c r="C87" s="130">
        <v>197446.67</v>
      </c>
      <c r="D87" s="130">
        <v>233627</v>
      </c>
      <c r="E87" s="130">
        <v>225984</v>
      </c>
      <c r="F87" s="130">
        <v>234995</v>
      </c>
      <c r="G87" s="130">
        <v>234995</v>
      </c>
      <c r="H87" s="130">
        <v>23352</v>
      </c>
      <c r="I87" s="130">
        <v>429</v>
      </c>
      <c r="J87" s="130">
        <v>13315</v>
      </c>
      <c r="K87" s="130">
        <v>4301</v>
      </c>
      <c r="L87" s="130">
        <v>4301</v>
      </c>
      <c r="M87" s="130">
        <v>4906</v>
      </c>
      <c r="N87" s="130">
        <v>4906</v>
      </c>
      <c r="O87" s="130">
        <v>4906</v>
      </c>
      <c r="P87" s="130">
        <v>4906</v>
      </c>
      <c r="Q87" s="130">
        <v>0</v>
      </c>
      <c r="R87" s="130">
        <v>0</v>
      </c>
      <c r="S87" s="130">
        <v>0</v>
      </c>
      <c r="T87" s="130">
        <v>0</v>
      </c>
      <c r="U87" s="130">
        <v>0</v>
      </c>
      <c r="V87" s="130">
        <v>0</v>
      </c>
      <c r="W87" s="130">
        <v>0</v>
      </c>
      <c r="X87" s="130">
        <v>0</v>
      </c>
      <c r="Y87" s="130">
        <v>0</v>
      </c>
      <c r="Z87" s="130">
        <v>0</v>
      </c>
      <c r="AA87" s="130">
        <v>0</v>
      </c>
      <c r="AB87" s="130">
        <v>0</v>
      </c>
      <c r="AC87" s="130">
        <v>0</v>
      </c>
      <c r="AD87" s="130">
        <v>0</v>
      </c>
      <c r="AE87" s="130">
        <v>0</v>
      </c>
      <c r="AF87" s="130">
        <v>0</v>
      </c>
      <c r="AG87" s="130">
        <v>0</v>
      </c>
      <c r="AH87" s="130">
        <v>0</v>
      </c>
      <c r="AI87" s="130">
        <v>0</v>
      </c>
      <c r="AJ87" s="130">
        <v>0</v>
      </c>
      <c r="AK87" s="130">
        <v>0</v>
      </c>
      <c r="AL87" s="130">
        <v>0</v>
      </c>
      <c r="AM87" s="130">
        <v>0</v>
      </c>
      <c r="AN87" s="130">
        <v>0</v>
      </c>
      <c r="AO87" s="130">
        <v>0</v>
      </c>
      <c r="AP87" s="130">
        <v>0</v>
      </c>
      <c r="AQ87" s="130">
        <v>0</v>
      </c>
      <c r="AR87" s="130">
        <v>0</v>
      </c>
      <c r="AS87" s="130">
        <v>0</v>
      </c>
      <c r="AT87" s="130">
        <v>0</v>
      </c>
      <c r="AU87" s="130">
        <v>0</v>
      </c>
      <c r="AV87" s="130">
        <v>0</v>
      </c>
      <c r="AW87" s="130">
        <v>0</v>
      </c>
      <c r="AX87" s="130">
        <v>0</v>
      </c>
      <c r="AY87" s="130">
        <v>0</v>
      </c>
      <c r="AZ87" s="130">
        <v>0</v>
      </c>
      <c r="BA87" s="130">
        <v>0</v>
      </c>
      <c r="BB87" s="130">
        <v>0</v>
      </c>
      <c r="BC87" s="130">
        <v>0</v>
      </c>
      <c r="BD87"/>
      <c r="BE87"/>
      <c r="BF87"/>
      <c r="BG87"/>
      <c r="BH87"/>
      <c r="BI87"/>
      <c r="BJ87"/>
      <c r="BK87"/>
      <c r="BL87"/>
      <c r="BM87"/>
      <c r="BN87"/>
      <c r="BO87"/>
      <c r="BP87"/>
      <c r="BQ87"/>
      <c r="BR87"/>
      <c r="BS87"/>
      <c r="BT87"/>
    </row>
    <row r="88" spans="1:72" x14ac:dyDescent="0.25">
      <c r="A88" s="130" t="s">
        <v>2425</v>
      </c>
      <c r="B88" s="130">
        <v>745232</v>
      </c>
      <c r="C88" s="130">
        <v>197446.67</v>
      </c>
      <c r="D88" s="130">
        <v>0</v>
      </c>
      <c r="E88" s="130">
        <v>0</v>
      </c>
      <c r="F88" s="130">
        <v>0</v>
      </c>
      <c r="G88" s="130">
        <v>0</v>
      </c>
      <c r="H88" s="130">
        <v>0</v>
      </c>
      <c r="I88" s="130">
        <v>0</v>
      </c>
      <c r="J88" s="130">
        <v>0</v>
      </c>
      <c r="K88" s="130">
        <v>0</v>
      </c>
      <c r="L88" s="130">
        <v>0</v>
      </c>
      <c r="M88" s="130">
        <v>0</v>
      </c>
      <c r="N88" s="130">
        <v>0</v>
      </c>
      <c r="O88" s="130">
        <v>0</v>
      </c>
      <c r="P88" s="130">
        <v>0</v>
      </c>
      <c r="Q88" s="130">
        <v>0</v>
      </c>
      <c r="R88" s="130">
        <v>0</v>
      </c>
      <c r="S88" s="130">
        <v>0</v>
      </c>
      <c r="T88" s="130">
        <v>0</v>
      </c>
      <c r="U88" s="130">
        <v>0</v>
      </c>
      <c r="V88" s="130">
        <v>0</v>
      </c>
      <c r="W88" s="130">
        <v>0</v>
      </c>
      <c r="X88" s="130">
        <v>0</v>
      </c>
      <c r="Y88" s="130">
        <v>0</v>
      </c>
      <c r="Z88" s="130">
        <v>0</v>
      </c>
      <c r="AA88" s="130">
        <v>0</v>
      </c>
      <c r="AB88" s="130">
        <v>0</v>
      </c>
      <c r="AC88" s="130">
        <v>0</v>
      </c>
      <c r="AD88" s="130">
        <v>0</v>
      </c>
      <c r="AE88" s="130">
        <v>0</v>
      </c>
      <c r="AF88" s="130">
        <v>0</v>
      </c>
      <c r="AG88" s="130">
        <v>0</v>
      </c>
      <c r="AH88" s="130">
        <v>0</v>
      </c>
      <c r="AI88" s="130">
        <v>0</v>
      </c>
      <c r="AJ88" s="130">
        <v>0</v>
      </c>
      <c r="AK88" s="130">
        <v>0</v>
      </c>
      <c r="AL88" s="130">
        <v>0</v>
      </c>
      <c r="AM88" s="130">
        <v>0</v>
      </c>
      <c r="AN88" s="130">
        <v>0</v>
      </c>
      <c r="AO88" s="130">
        <v>0</v>
      </c>
      <c r="AP88" s="130">
        <v>0</v>
      </c>
      <c r="AQ88" s="130">
        <v>0</v>
      </c>
      <c r="AR88" s="130">
        <v>0</v>
      </c>
      <c r="AS88" s="130">
        <v>0</v>
      </c>
      <c r="AT88" s="130">
        <v>0</v>
      </c>
      <c r="AU88" s="130">
        <v>0</v>
      </c>
      <c r="AV88" s="130">
        <v>0</v>
      </c>
      <c r="AW88" s="130">
        <v>0</v>
      </c>
      <c r="AX88" s="130">
        <v>0</v>
      </c>
      <c r="AY88" s="130">
        <v>0</v>
      </c>
      <c r="AZ88" s="130">
        <v>0</v>
      </c>
      <c r="BA88" s="130">
        <v>0</v>
      </c>
      <c r="BB88" s="130">
        <v>0</v>
      </c>
      <c r="BC88" s="130">
        <v>0</v>
      </c>
      <c r="BD88"/>
      <c r="BE88"/>
      <c r="BF88"/>
      <c r="BG88"/>
      <c r="BH88"/>
      <c r="BI88"/>
      <c r="BJ88"/>
      <c r="BK88"/>
      <c r="BL88"/>
      <c r="BM88"/>
      <c r="BN88"/>
      <c r="BO88"/>
      <c r="BP88"/>
      <c r="BQ88"/>
      <c r="BR88"/>
      <c r="BS88"/>
      <c r="BT88"/>
    </row>
    <row r="89" spans="1:72" x14ac:dyDescent="0.25">
      <c r="A89" s="130" t="s">
        <v>2426</v>
      </c>
      <c r="B89" s="130">
        <v>0</v>
      </c>
      <c r="C89" s="130">
        <v>0</v>
      </c>
      <c r="D89" s="130">
        <v>233627</v>
      </c>
      <c r="E89" s="130">
        <v>225984</v>
      </c>
      <c r="F89" s="130">
        <v>234995</v>
      </c>
      <c r="G89" s="130">
        <v>234995</v>
      </c>
      <c r="H89" s="130">
        <v>23352</v>
      </c>
      <c r="I89" s="130">
        <v>429</v>
      </c>
      <c r="J89" s="130">
        <v>13315</v>
      </c>
      <c r="K89" s="130">
        <v>4301</v>
      </c>
      <c r="L89" s="130">
        <v>4301</v>
      </c>
      <c r="M89" s="130">
        <v>4906</v>
      </c>
      <c r="N89" s="130">
        <v>4906</v>
      </c>
      <c r="O89" s="130">
        <v>4906</v>
      </c>
      <c r="P89" s="130">
        <v>4906</v>
      </c>
      <c r="Q89" s="130">
        <v>0</v>
      </c>
      <c r="R89" s="130">
        <v>0</v>
      </c>
      <c r="S89" s="130">
        <v>0</v>
      </c>
      <c r="T89" s="130">
        <v>0</v>
      </c>
      <c r="U89" s="130">
        <v>0</v>
      </c>
      <c r="V89" s="130">
        <v>0</v>
      </c>
      <c r="W89" s="130">
        <v>0</v>
      </c>
      <c r="X89" s="130">
        <v>0</v>
      </c>
      <c r="Y89" s="130">
        <v>0</v>
      </c>
      <c r="Z89" s="130">
        <v>0</v>
      </c>
      <c r="AA89" s="130">
        <v>0</v>
      </c>
      <c r="AB89" s="130">
        <v>0</v>
      </c>
      <c r="AC89" s="130">
        <v>0</v>
      </c>
      <c r="AD89" s="130">
        <v>0</v>
      </c>
      <c r="AE89" s="130">
        <v>0</v>
      </c>
      <c r="AF89" s="130">
        <v>0</v>
      </c>
      <c r="AG89" s="130">
        <v>0</v>
      </c>
      <c r="AH89" s="130">
        <v>0</v>
      </c>
      <c r="AI89" s="130">
        <v>0</v>
      </c>
      <c r="AJ89" s="130">
        <v>0</v>
      </c>
      <c r="AK89" s="130">
        <v>0</v>
      </c>
      <c r="AL89" s="130">
        <v>0</v>
      </c>
      <c r="AM89" s="130">
        <v>0</v>
      </c>
      <c r="AN89" s="130">
        <v>0</v>
      </c>
      <c r="AO89" s="130">
        <v>0</v>
      </c>
      <c r="AP89" s="130">
        <v>0</v>
      </c>
      <c r="AQ89" s="130">
        <v>0</v>
      </c>
      <c r="AR89" s="130">
        <v>0</v>
      </c>
      <c r="AS89" s="130">
        <v>0</v>
      </c>
      <c r="AT89" s="130">
        <v>0</v>
      </c>
      <c r="AU89" s="130">
        <v>0</v>
      </c>
      <c r="AV89" s="130">
        <v>0</v>
      </c>
      <c r="AW89" s="130">
        <v>0</v>
      </c>
      <c r="AX89" s="130">
        <v>0</v>
      </c>
      <c r="AY89" s="130">
        <v>0</v>
      </c>
      <c r="AZ89" s="130">
        <v>0</v>
      </c>
      <c r="BA89" s="130">
        <v>0</v>
      </c>
      <c r="BB89" s="130">
        <v>0</v>
      </c>
      <c r="BC89" s="130">
        <v>0</v>
      </c>
      <c r="BD89"/>
      <c r="BE89"/>
      <c r="BF89"/>
      <c r="BG89"/>
      <c r="BH89"/>
      <c r="BI89"/>
      <c r="BJ89"/>
      <c r="BK89"/>
      <c r="BL89"/>
      <c r="BM89"/>
      <c r="BN89"/>
      <c r="BO89"/>
      <c r="BP89"/>
      <c r="BQ89"/>
      <c r="BR89"/>
      <c r="BS89"/>
      <c r="BT89"/>
    </row>
    <row r="90" spans="1:72" x14ac:dyDescent="0.25">
      <c r="A90" s="130" t="s">
        <v>3297</v>
      </c>
      <c r="B90" s="130">
        <v>0</v>
      </c>
      <c r="C90" s="130">
        <v>0</v>
      </c>
      <c r="D90" s="130">
        <v>0</v>
      </c>
      <c r="E90" s="130">
        <v>0</v>
      </c>
      <c r="F90" s="130">
        <v>0</v>
      </c>
      <c r="G90" s="130">
        <v>0</v>
      </c>
      <c r="H90" s="130">
        <v>0</v>
      </c>
      <c r="I90" s="130">
        <v>0</v>
      </c>
      <c r="J90" s="130">
        <v>0</v>
      </c>
      <c r="K90" s="130">
        <v>0</v>
      </c>
      <c r="L90" s="130">
        <v>0</v>
      </c>
      <c r="M90" s="130">
        <v>0</v>
      </c>
      <c r="N90" s="130">
        <v>0</v>
      </c>
      <c r="O90" s="130">
        <v>0</v>
      </c>
      <c r="P90" s="130">
        <v>0</v>
      </c>
      <c r="Q90" s="130">
        <v>0</v>
      </c>
      <c r="R90" s="130">
        <v>0</v>
      </c>
      <c r="S90" s="130">
        <v>0</v>
      </c>
      <c r="T90" s="130">
        <v>0</v>
      </c>
      <c r="U90" s="130">
        <v>0</v>
      </c>
      <c r="V90" s="130">
        <v>0</v>
      </c>
      <c r="W90" s="130">
        <v>0</v>
      </c>
      <c r="X90" s="130">
        <v>0</v>
      </c>
      <c r="Y90" s="130">
        <v>0</v>
      </c>
      <c r="Z90" s="130">
        <v>0</v>
      </c>
      <c r="AA90" s="130">
        <v>1712634</v>
      </c>
      <c r="AB90" s="130">
        <v>0</v>
      </c>
      <c r="AC90" s="130">
        <v>0</v>
      </c>
      <c r="AD90" s="130">
        <v>0</v>
      </c>
      <c r="AE90" s="130">
        <v>0</v>
      </c>
      <c r="AF90" s="130">
        <v>0</v>
      </c>
      <c r="AG90" s="130">
        <v>0</v>
      </c>
      <c r="AH90" s="130">
        <v>0</v>
      </c>
      <c r="AI90" s="130">
        <v>0</v>
      </c>
      <c r="AJ90" s="130">
        <v>0</v>
      </c>
      <c r="AK90" s="130">
        <v>0</v>
      </c>
      <c r="AL90" s="130">
        <v>0</v>
      </c>
      <c r="AM90" s="130">
        <v>0</v>
      </c>
      <c r="AN90" s="130">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c r="BE90"/>
      <c r="BF90"/>
      <c r="BG90"/>
      <c r="BH90"/>
      <c r="BI90"/>
      <c r="BJ90"/>
      <c r="BK90"/>
      <c r="BL90"/>
      <c r="BM90"/>
      <c r="BN90"/>
      <c r="BO90"/>
      <c r="BP90"/>
      <c r="BQ90"/>
      <c r="BR90"/>
      <c r="BS90"/>
      <c r="BT90"/>
    </row>
    <row r="91" spans="1:72" x14ac:dyDescent="0.25">
      <c r="A91" s="130" t="s">
        <v>2428</v>
      </c>
      <c r="B91" s="130">
        <v>-141517</v>
      </c>
      <c r="C91" s="130">
        <v>-165136.66</v>
      </c>
      <c r="D91" s="130">
        <v>-334791</v>
      </c>
      <c r="E91" s="130">
        <v>-201895</v>
      </c>
      <c r="F91" s="130">
        <v>-197899</v>
      </c>
      <c r="G91" s="130">
        <v>-236664</v>
      </c>
      <c r="H91" s="130">
        <v>-149470</v>
      </c>
      <c r="I91" s="130">
        <v>-155417</v>
      </c>
      <c r="J91" s="130">
        <v>-150876</v>
      </c>
      <c r="K91" s="130">
        <v>-40240</v>
      </c>
      <c r="L91" s="130">
        <v>-14616</v>
      </c>
      <c r="M91" s="130">
        <v>-2220</v>
      </c>
      <c r="N91" s="130">
        <v>-2295</v>
      </c>
      <c r="O91" s="130">
        <v>-1202</v>
      </c>
      <c r="P91" s="130">
        <v>-690</v>
      </c>
      <c r="Q91" s="130">
        <v>0</v>
      </c>
      <c r="R91" s="130">
        <v>0</v>
      </c>
      <c r="S91" s="130">
        <v>0</v>
      </c>
      <c r="T91" s="130">
        <v>0</v>
      </c>
      <c r="U91" s="130">
        <v>0</v>
      </c>
      <c r="V91" s="130">
        <v>0</v>
      </c>
      <c r="W91" s="130">
        <v>0</v>
      </c>
      <c r="X91" s="130">
        <v>0</v>
      </c>
      <c r="Y91" s="130">
        <v>0</v>
      </c>
      <c r="Z91" s="130">
        <v>0</v>
      </c>
      <c r="AA91" s="130">
        <v>0</v>
      </c>
      <c r="AB91" s="130">
        <v>0</v>
      </c>
      <c r="AC91" s="130">
        <v>0</v>
      </c>
      <c r="AD91" s="130">
        <v>0</v>
      </c>
      <c r="AE91" s="130">
        <v>0</v>
      </c>
      <c r="AF91" s="130">
        <v>0</v>
      </c>
      <c r="AG91" s="130">
        <v>0</v>
      </c>
      <c r="AH91" s="130">
        <v>0</v>
      </c>
      <c r="AI91" s="130">
        <v>0</v>
      </c>
      <c r="AJ91" s="130">
        <v>0</v>
      </c>
      <c r="AK91" s="130">
        <v>0</v>
      </c>
      <c r="AL91" s="130">
        <v>0</v>
      </c>
      <c r="AM91" s="130">
        <v>0</v>
      </c>
      <c r="AN91" s="130">
        <v>0</v>
      </c>
      <c r="AO91" s="130">
        <v>0</v>
      </c>
      <c r="AP91" s="130">
        <v>0</v>
      </c>
      <c r="AQ91" s="130">
        <v>0</v>
      </c>
      <c r="AR91" s="130">
        <v>0</v>
      </c>
      <c r="AS91" s="130">
        <v>0</v>
      </c>
      <c r="AT91" s="130">
        <v>0</v>
      </c>
      <c r="AU91" s="130">
        <v>0</v>
      </c>
      <c r="AV91" s="130">
        <v>0</v>
      </c>
      <c r="AW91" s="130">
        <v>0</v>
      </c>
      <c r="AX91" s="130">
        <v>0</v>
      </c>
      <c r="AY91" s="130">
        <v>0</v>
      </c>
      <c r="AZ91" s="130">
        <v>0</v>
      </c>
      <c r="BA91" s="130">
        <v>0</v>
      </c>
      <c r="BB91" s="130">
        <v>0</v>
      </c>
      <c r="BC91" s="130">
        <v>0</v>
      </c>
      <c r="BD91"/>
      <c r="BE91"/>
      <c r="BF91"/>
      <c r="BG91"/>
      <c r="BH91"/>
      <c r="BI91"/>
      <c r="BJ91"/>
      <c r="BK91"/>
      <c r="BL91"/>
      <c r="BM91"/>
      <c r="BN91"/>
      <c r="BO91"/>
      <c r="BP91"/>
      <c r="BQ91"/>
      <c r="BR91"/>
      <c r="BS91"/>
      <c r="BT91"/>
    </row>
    <row r="92" spans="1:72" x14ac:dyDescent="0.25">
      <c r="A92" s="130" t="s">
        <v>805</v>
      </c>
      <c r="B92" s="130">
        <v>18890054</v>
      </c>
      <c r="C92" s="130">
        <v>17774927.399999999</v>
      </c>
      <c r="D92" s="130">
        <v>16781203</v>
      </c>
      <c r="E92" s="130">
        <v>16958742</v>
      </c>
      <c r="F92" s="130">
        <v>16483091</v>
      </c>
      <c r="G92" s="130">
        <v>16295967</v>
      </c>
      <c r="H92" s="130">
        <v>15474657</v>
      </c>
      <c r="I92" s="130">
        <v>15454343</v>
      </c>
      <c r="J92" s="130">
        <v>14310831</v>
      </c>
      <c r="K92" s="130">
        <v>14123067</v>
      </c>
      <c r="L92" s="130">
        <v>13753131</v>
      </c>
      <c r="M92" s="130">
        <v>13590846</v>
      </c>
      <c r="N92" s="130">
        <v>13477396</v>
      </c>
      <c r="O92" s="130">
        <v>13136445</v>
      </c>
      <c r="P92" s="130">
        <v>12724644</v>
      </c>
      <c r="Q92" s="130">
        <v>12616620</v>
      </c>
      <c r="R92" s="130">
        <v>12293398</v>
      </c>
      <c r="S92" s="130">
        <v>11949737</v>
      </c>
      <c r="T92" s="130">
        <v>11445145</v>
      </c>
      <c r="U92" s="130">
        <v>11363226</v>
      </c>
      <c r="V92" s="130">
        <v>11160148</v>
      </c>
      <c r="W92" s="130">
        <v>11100740</v>
      </c>
      <c r="X92" s="130">
        <v>11083048.369999999</v>
      </c>
      <c r="Y92" s="130">
        <v>8426447</v>
      </c>
      <c r="Z92" s="130">
        <v>5799528</v>
      </c>
      <c r="AA92" s="130">
        <v>5954177</v>
      </c>
      <c r="AB92" s="130">
        <v>4212109.2</v>
      </c>
      <c r="AC92" s="130">
        <v>4241973</v>
      </c>
      <c r="AD92" s="130">
        <v>1594630</v>
      </c>
      <c r="AE92" s="130">
        <v>937386</v>
      </c>
      <c r="AF92" s="130">
        <v>707205.02</v>
      </c>
      <c r="AG92" s="130">
        <v>446875</v>
      </c>
      <c r="AH92" s="130">
        <v>282829</v>
      </c>
      <c r="AI92" s="130">
        <v>287499</v>
      </c>
      <c r="AJ92" s="130">
        <v>198469.47</v>
      </c>
      <c r="AK92" s="130">
        <v>213490</v>
      </c>
      <c r="AL92" s="130">
        <v>151950</v>
      </c>
      <c r="AM92" s="130">
        <v>152693</v>
      </c>
      <c r="AN92" s="130">
        <v>108022.61</v>
      </c>
      <c r="AO92" s="130">
        <v>73820</v>
      </c>
      <c r="AP92" s="130">
        <v>92562</v>
      </c>
      <c r="AQ92" s="130">
        <v>133064</v>
      </c>
      <c r="AR92" s="130">
        <v>118270.13</v>
      </c>
      <c r="AS92" s="130">
        <v>106734</v>
      </c>
      <c r="AT92" s="130">
        <v>123617</v>
      </c>
      <c r="AU92" s="130">
        <v>145225</v>
      </c>
      <c r="AV92" s="130">
        <v>143101</v>
      </c>
      <c r="AW92" s="130">
        <v>254140</v>
      </c>
      <c r="AX92" s="130">
        <v>287252</v>
      </c>
      <c r="AY92" s="130">
        <v>360151</v>
      </c>
      <c r="AZ92" s="130">
        <v>431807</v>
      </c>
      <c r="BA92" s="130">
        <v>364480</v>
      </c>
      <c r="BB92" s="130">
        <v>389850</v>
      </c>
      <c r="BC92" s="130">
        <v>414805</v>
      </c>
      <c r="BD92"/>
      <c r="BE92"/>
      <c r="BF92"/>
      <c r="BG92"/>
      <c r="BH92"/>
      <c r="BI92"/>
      <c r="BJ92"/>
      <c r="BK92"/>
      <c r="BL92"/>
      <c r="BM92"/>
      <c r="BN92"/>
      <c r="BO92"/>
      <c r="BP92"/>
      <c r="BQ92"/>
      <c r="BR92"/>
      <c r="BS92"/>
      <c r="BT92"/>
    </row>
    <row r="93" spans="1:72" x14ac:dyDescent="0.25">
      <c r="A93" s="130" t="s">
        <v>2429</v>
      </c>
      <c r="B93" s="130">
        <v>2402192</v>
      </c>
      <c r="C93" s="130">
        <v>4104807.6</v>
      </c>
      <c r="D93" s="130">
        <v>3841874</v>
      </c>
      <c r="E93" s="130">
        <v>2903158</v>
      </c>
      <c r="F93" s="130">
        <v>2892279</v>
      </c>
      <c r="G93" s="130">
        <v>2758758</v>
      </c>
      <c r="H93" s="130">
        <v>3383504</v>
      </c>
      <c r="I93" s="130">
        <v>3389710</v>
      </c>
      <c r="J93" s="130">
        <v>3348620</v>
      </c>
      <c r="K93" s="130">
        <v>3866956</v>
      </c>
      <c r="L93" s="130">
        <v>3801920</v>
      </c>
      <c r="M93" s="130">
        <v>3687462</v>
      </c>
      <c r="N93" s="130">
        <v>3638608</v>
      </c>
      <c r="O93" s="130">
        <v>3580478</v>
      </c>
      <c r="P93" s="130">
        <v>3497889</v>
      </c>
      <c r="Q93" s="130">
        <v>3523657</v>
      </c>
      <c r="R93" s="130">
        <v>3400919</v>
      </c>
      <c r="S93" s="130">
        <v>3309200</v>
      </c>
      <c r="T93" s="130">
        <v>3250753</v>
      </c>
      <c r="U93" s="130">
        <v>3158616</v>
      </c>
      <c r="V93" s="130">
        <v>2906377</v>
      </c>
      <c r="W93" s="130">
        <v>1175021</v>
      </c>
      <c r="X93" s="130">
        <v>1164930.6200000001</v>
      </c>
      <c r="Y93" s="130">
        <v>99599</v>
      </c>
      <c r="Z93" s="130">
        <v>39348</v>
      </c>
      <c r="AA93" s="130">
        <v>19794</v>
      </c>
      <c r="AB93" s="130">
        <v>18171.5</v>
      </c>
      <c r="AC93" s="130">
        <v>17335</v>
      </c>
      <c r="AD93" s="130">
        <v>17554</v>
      </c>
      <c r="AE93" s="130">
        <v>17294</v>
      </c>
      <c r="AF93" s="130">
        <v>16651.490000000002</v>
      </c>
      <c r="AG93" s="130">
        <v>16566</v>
      </c>
      <c r="AH93" s="130">
        <v>16322</v>
      </c>
      <c r="AI93" s="130">
        <v>15667</v>
      </c>
      <c r="AJ93" s="130">
        <v>0</v>
      </c>
      <c r="AK93" s="130">
        <v>0</v>
      </c>
      <c r="AL93" s="130">
        <v>0</v>
      </c>
      <c r="AM93" s="130">
        <v>0</v>
      </c>
      <c r="AN93" s="130">
        <v>0</v>
      </c>
      <c r="AO93" s="130">
        <v>0</v>
      </c>
      <c r="AP93" s="130">
        <v>0</v>
      </c>
      <c r="AQ93" s="130">
        <v>0</v>
      </c>
      <c r="AR93" s="130">
        <v>0</v>
      </c>
      <c r="AS93" s="130">
        <v>0</v>
      </c>
      <c r="AT93" s="130">
        <v>0</v>
      </c>
      <c r="AU93" s="130">
        <v>0</v>
      </c>
      <c r="AV93" s="130">
        <v>0</v>
      </c>
      <c r="AW93" s="130">
        <v>0</v>
      </c>
      <c r="AX93" s="130">
        <v>0</v>
      </c>
      <c r="AY93" s="130">
        <v>0</v>
      </c>
      <c r="AZ93" s="130">
        <v>0</v>
      </c>
      <c r="BA93" s="130">
        <v>0</v>
      </c>
      <c r="BB93" s="130">
        <v>0</v>
      </c>
      <c r="BC93" s="130">
        <v>0</v>
      </c>
      <c r="BD93"/>
      <c r="BE93"/>
      <c r="BF93"/>
      <c r="BG93"/>
      <c r="BH93"/>
      <c r="BI93"/>
      <c r="BJ93"/>
      <c r="BK93"/>
      <c r="BL93"/>
      <c r="BM93"/>
      <c r="BN93"/>
      <c r="BO93"/>
      <c r="BP93"/>
      <c r="BQ93"/>
      <c r="BR93"/>
      <c r="BS93"/>
      <c r="BT93"/>
    </row>
    <row r="94" spans="1:72" x14ac:dyDescent="0.25">
      <c r="A94" s="130" t="s">
        <v>2430</v>
      </c>
      <c r="B94" s="130">
        <v>21292246</v>
      </c>
      <c r="C94" s="130">
        <v>21879735</v>
      </c>
      <c r="D94" s="130">
        <v>20623077</v>
      </c>
      <c r="E94" s="130">
        <v>19861900</v>
      </c>
      <c r="F94" s="130">
        <v>19375370</v>
      </c>
      <c r="G94" s="130">
        <v>19054725</v>
      </c>
      <c r="H94" s="130">
        <v>18858161</v>
      </c>
      <c r="I94" s="130">
        <v>18844053</v>
      </c>
      <c r="J94" s="130">
        <v>17659451</v>
      </c>
      <c r="K94" s="130">
        <v>17990023</v>
      </c>
      <c r="L94" s="130">
        <v>17555051</v>
      </c>
      <c r="M94" s="130">
        <v>17278308</v>
      </c>
      <c r="N94" s="130">
        <v>17116004</v>
      </c>
      <c r="O94" s="130">
        <v>16716923</v>
      </c>
      <c r="P94" s="130">
        <v>16222533</v>
      </c>
      <c r="Q94" s="130">
        <v>16140277</v>
      </c>
      <c r="R94" s="130">
        <v>15694317</v>
      </c>
      <c r="S94" s="130">
        <v>15258937</v>
      </c>
      <c r="T94" s="130">
        <v>14695898</v>
      </c>
      <c r="U94" s="130">
        <v>14521842</v>
      </c>
      <c r="V94" s="130">
        <v>14066525</v>
      </c>
      <c r="W94" s="130">
        <v>12275761</v>
      </c>
      <c r="X94" s="130">
        <v>12247978.99</v>
      </c>
      <c r="Y94" s="130">
        <v>8526046</v>
      </c>
      <c r="Z94" s="130">
        <v>5838876</v>
      </c>
      <c r="AA94" s="130">
        <v>5973971</v>
      </c>
      <c r="AB94" s="130">
        <v>4230280.7</v>
      </c>
      <c r="AC94" s="130">
        <v>4259308</v>
      </c>
      <c r="AD94" s="130">
        <v>1612184</v>
      </c>
      <c r="AE94" s="130">
        <v>954680</v>
      </c>
      <c r="AF94" s="130">
        <v>723856.51</v>
      </c>
      <c r="AG94" s="130">
        <v>463441</v>
      </c>
      <c r="AH94" s="130">
        <v>299151</v>
      </c>
      <c r="AI94" s="130">
        <v>303166</v>
      </c>
      <c r="AJ94" s="130">
        <v>198469.47</v>
      </c>
      <c r="AK94" s="130">
        <v>213490</v>
      </c>
      <c r="AL94" s="130">
        <v>151950</v>
      </c>
      <c r="AM94" s="130">
        <v>152693</v>
      </c>
      <c r="AN94" s="130">
        <v>108022.61</v>
      </c>
      <c r="AO94" s="130">
        <v>73820</v>
      </c>
      <c r="AP94" s="130">
        <v>92562</v>
      </c>
      <c r="AQ94" s="130">
        <v>133064</v>
      </c>
      <c r="AR94" s="130">
        <v>118270.13</v>
      </c>
      <c r="AS94" s="130">
        <v>106734</v>
      </c>
      <c r="AT94" s="130">
        <v>123617</v>
      </c>
      <c r="AU94" s="130">
        <v>145225</v>
      </c>
      <c r="AV94" s="130">
        <v>143101</v>
      </c>
      <c r="AW94" s="130">
        <v>254140</v>
      </c>
      <c r="AX94" s="130">
        <v>287252</v>
      </c>
      <c r="AY94" s="130">
        <v>360151</v>
      </c>
      <c r="AZ94" s="130">
        <v>431807</v>
      </c>
      <c r="BA94" s="130">
        <v>364480</v>
      </c>
      <c r="BB94" s="130">
        <v>389850</v>
      </c>
      <c r="BC94" s="130">
        <v>414805</v>
      </c>
      <c r="BD94"/>
      <c r="BE94"/>
      <c r="BF94"/>
      <c r="BG94"/>
      <c r="BH94"/>
      <c r="BI94"/>
      <c r="BJ94"/>
      <c r="BK94"/>
      <c r="BL94"/>
      <c r="BM94"/>
      <c r="BN94"/>
      <c r="BO94"/>
      <c r="BP94"/>
      <c r="BQ94"/>
      <c r="BR94"/>
      <c r="BS94"/>
      <c r="BT94"/>
    </row>
    <row r="95" spans="1:72" x14ac:dyDescent="0.25">
      <c r="A95" s="130" t="s">
        <v>2431</v>
      </c>
      <c r="B95" s="130">
        <v>76164630</v>
      </c>
      <c r="C95" s="130">
        <v>75815664</v>
      </c>
      <c r="D95" s="130">
        <v>73160311</v>
      </c>
      <c r="E95" s="130">
        <v>61800716</v>
      </c>
      <c r="F95" s="130">
        <v>60178921</v>
      </c>
      <c r="G95" s="130">
        <v>58441162</v>
      </c>
      <c r="H95" s="130">
        <v>55706492</v>
      </c>
      <c r="I95" s="130">
        <v>55523963</v>
      </c>
      <c r="J95" s="130">
        <v>57899500</v>
      </c>
      <c r="K95" s="130">
        <v>52463715</v>
      </c>
      <c r="L95" s="130">
        <v>49649961</v>
      </c>
      <c r="M95" s="130">
        <v>47355353</v>
      </c>
      <c r="N95" s="130">
        <v>46872317</v>
      </c>
      <c r="O95" s="130">
        <v>47113179</v>
      </c>
      <c r="P95" s="130">
        <v>46870650</v>
      </c>
      <c r="Q95" s="130">
        <v>47921561</v>
      </c>
      <c r="R95" s="130">
        <v>47694534</v>
      </c>
      <c r="S95" s="130">
        <v>48125676</v>
      </c>
      <c r="T95" s="130">
        <v>48059790</v>
      </c>
      <c r="U95" s="130">
        <v>46125814</v>
      </c>
      <c r="V95" s="130">
        <v>46356193</v>
      </c>
      <c r="W95" s="130">
        <v>42772522</v>
      </c>
      <c r="X95" s="130">
        <v>39440102.57</v>
      </c>
      <c r="Y95" s="130">
        <v>16568726</v>
      </c>
      <c r="Z95" s="130">
        <v>11922564</v>
      </c>
      <c r="AA95" s="130">
        <v>9167927</v>
      </c>
      <c r="AB95" s="130">
        <v>5203351.97</v>
      </c>
      <c r="AC95" s="130">
        <v>5006794</v>
      </c>
      <c r="AD95" s="130">
        <v>2349461</v>
      </c>
      <c r="AE95" s="130">
        <v>1190830</v>
      </c>
      <c r="AF95" s="130">
        <v>746761.64</v>
      </c>
      <c r="AG95" s="130">
        <v>486791</v>
      </c>
      <c r="AH95" s="130">
        <v>324905</v>
      </c>
      <c r="AI95" s="130">
        <v>340895</v>
      </c>
      <c r="AJ95" s="130">
        <v>606669.72</v>
      </c>
      <c r="AK95" s="130">
        <v>655942</v>
      </c>
      <c r="AL95" s="130">
        <v>641367</v>
      </c>
      <c r="AM95" s="130">
        <v>686585</v>
      </c>
      <c r="AN95" s="130">
        <v>640522.14</v>
      </c>
      <c r="AO95" s="130">
        <v>632032</v>
      </c>
      <c r="AP95" s="130">
        <v>655183</v>
      </c>
      <c r="AQ95" s="130">
        <v>665934</v>
      </c>
      <c r="AR95" s="130">
        <v>653359.73</v>
      </c>
      <c r="AS95" s="130">
        <v>697648</v>
      </c>
      <c r="AT95" s="130">
        <v>711061</v>
      </c>
      <c r="AU95" s="130">
        <v>734543</v>
      </c>
      <c r="AV95" s="130">
        <v>711448</v>
      </c>
      <c r="AW95" s="130">
        <v>786331</v>
      </c>
      <c r="AX95" s="130">
        <v>797820</v>
      </c>
      <c r="AY95" s="130">
        <v>809782</v>
      </c>
      <c r="AZ95" s="130">
        <v>868244</v>
      </c>
      <c r="BA95" s="130">
        <v>896670</v>
      </c>
      <c r="BB95" s="130">
        <v>930152</v>
      </c>
      <c r="BC95" s="130">
        <v>963628</v>
      </c>
      <c r="BD95"/>
      <c r="BE95"/>
      <c r="BF95"/>
      <c r="BG95"/>
      <c r="BH95"/>
      <c r="BI95"/>
      <c r="BJ95"/>
      <c r="BK95"/>
      <c r="BL95"/>
      <c r="BM95"/>
      <c r="BN95"/>
      <c r="BO95"/>
      <c r="BP95"/>
      <c r="BQ95"/>
      <c r="BR95"/>
      <c r="BS95"/>
      <c r="BT95"/>
    </row>
    <row r="96" spans="1:72" x14ac:dyDescent="0.25">
      <c r="A96" s="130" t="s">
        <v>2547</v>
      </c>
      <c r="B96" s="130" t="s">
        <v>3279</v>
      </c>
      <c r="C96" s="130" t="s">
        <v>2548</v>
      </c>
      <c r="D96" s="130" t="s">
        <v>2549</v>
      </c>
      <c r="E96" s="130" t="s">
        <v>2550</v>
      </c>
      <c r="F96" s="130" t="s">
        <v>2551</v>
      </c>
      <c r="G96" s="130" t="s">
        <v>2552</v>
      </c>
      <c r="H96" s="130" t="s">
        <v>2553</v>
      </c>
      <c r="I96" s="130" t="s">
        <v>2554</v>
      </c>
      <c r="J96" s="130" t="s">
        <v>2555</v>
      </c>
      <c r="K96" s="130" t="s">
        <v>2556</v>
      </c>
      <c r="L96" s="130" t="s">
        <v>2557</v>
      </c>
      <c r="M96" s="130" t="s">
        <v>2558</v>
      </c>
      <c r="N96" s="130" t="s">
        <v>2559</v>
      </c>
      <c r="O96" s="130" t="s">
        <v>2560</v>
      </c>
      <c r="P96" s="130" t="s">
        <v>2561</v>
      </c>
      <c r="Q96" s="130" t="s">
        <v>2562</v>
      </c>
      <c r="R96" s="130" t="s">
        <v>2563</v>
      </c>
      <c r="S96" s="130" t="s">
        <v>2564</v>
      </c>
      <c r="T96" s="130" t="s">
        <v>2565</v>
      </c>
      <c r="U96" s="130" t="s">
        <v>2566</v>
      </c>
      <c r="V96" s="130" t="s">
        <v>2567</v>
      </c>
      <c r="W96" s="130" t="s">
        <v>2568</v>
      </c>
      <c r="X96" s="130" t="s">
        <v>2569</v>
      </c>
      <c r="Y96" s="130" t="s">
        <v>2570</v>
      </c>
      <c r="Z96" s="130" t="s">
        <v>2571</v>
      </c>
      <c r="AA96" s="130" t="s">
        <v>2572</v>
      </c>
      <c r="AB96" s="130" t="s">
        <v>2573</v>
      </c>
      <c r="AC96" s="130" t="s">
        <v>2574</v>
      </c>
      <c r="AD96" s="130" t="s">
        <v>2575</v>
      </c>
      <c r="AE96" s="130" t="s">
        <v>2576</v>
      </c>
      <c r="AF96" s="130" t="s">
        <v>2577</v>
      </c>
      <c r="AG96" s="130" t="s">
        <v>2578</v>
      </c>
      <c r="AH96" s="130" t="s">
        <v>2579</v>
      </c>
      <c r="AI96" s="130" t="s">
        <v>2580</v>
      </c>
      <c r="AJ96" s="130" t="s">
        <v>2581</v>
      </c>
      <c r="AK96" s="130" t="s">
        <v>2582</v>
      </c>
      <c r="AL96" s="130" t="s">
        <v>2583</v>
      </c>
      <c r="AM96" s="130" t="s">
        <v>2584</v>
      </c>
      <c r="AN96" s="130" t="s">
        <v>2585</v>
      </c>
      <c r="AO96" s="130" t="s">
        <v>2586</v>
      </c>
      <c r="AP96" s="130" t="s">
        <v>2587</v>
      </c>
      <c r="AQ96" s="130" t="s">
        <v>2588</v>
      </c>
      <c r="AR96" s="130" t="s">
        <v>2589</v>
      </c>
      <c r="AS96" s="130" t="s">
        <v>2590</v>
      </c>
      <c r="AT96" s="130" t="s">
        <v>2591</v>
      </c>
      <c r="AU96" s="130" t="s">
        <v>2592</v>
      </c>
      <c r="AV96" s="130" t="s">
        <v>2593</v>
      </c>
      <c r="AW96" s="130" t="s">
        <v>2594</v>
      </c>
      <c r="AX96" s="130" t="s">
        <v>2595</v>
      </c>
      <c r="AY96" s="130" t="s">
        <v>2596</v>
      </c>
      <c r="AZ96" s="130" t="s">
        <v>2597</v>
      </c>
      <c r="BA96" s="130" t="s">
        <v>2598</v>
      </c>
      <c r="BB96" s="130" t="s">
        <v>2599</v>
      </c>
      <c r="BC96" s="130" t="s">
        <v>2600</v>
      </c>
      <c r="BD96"/>
      <c r="BE96"/>
      <c r="BF96"/>
      <c r="BG96"/>
      <c r="BH96"/>
      <c r="BI96"/>
      <c r="BJ96"/>
      <c r="BK96"/>
      <c r="BL96"/>
      <c r="BM96"/>
      <c r="BN96"/>
      <c r="BO96"/>
      <c r="BP96"/>
      <c r="BQ96"/>
      <c r="BR96"/>
      <c r="BS96"/>
      <c r="BT96"/>
    </row>
    <row r="97" spans="1:72" x14ac:dyDescent="0.25">
      <c r="A97" s="130" t="s">
        <v>2601</v>
      </c>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c r="BE97"/>
      <c r="BF97"/>
      <c r="BG97"/>
      <c r="BH97"/>
      <c r="BI97"/>
      <c r="BJ97"/>
      <c r="BK97"/>
      <c r="BL97"/>
      <c r="BM97"/>
      <c r="BN97"/>
      <c r="BO97"/>
      <c r="BP97"/>
      <c r="BQ97"/>
      <c r="BR97"/>
      <c r="BS97"/>
      <c r="BT97"/>
    </row>
    <row r="98" spans="1:72" x14ac:dyDescent="0.25">
      <c r="A98" s="130" t="s">
        <v>2602</v>
      </c>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c r="BE98"/>
      <c r="BF98"/>
      <c r="BG98"/>
      <c r="BH98"/>
      <c r="BI98"/>
      <c r="BJ98"/>
      <c r="BK98"/>
      <c r="BL98"/>
      <c r="BM98"/>
      <c r="BN98"/>
      <c r="BO98"/>
      <c r="BP98"/>
      <c r="BQ98"/>
      <c r="BR98"/>
      <c r="BS98"/>
      <c r="BT98"/>
    </row>
    <row r="99" spans="1:72" x14ac:dyDescent="0.25">
      <c r="A99" s="130" t="s">
        <v>2603</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16202927</v>
      </c>
      <c r="C119" s="132">
        <f t="shared" ref="C119:BK119" si="0">IFERROR(INDEX(C$3:C$117,MATCH($A$119,$A$3:$A$117,0),1),0)</f>
        <v>6947066</v>
      </c>
      <c r="D119" s="132">
        <f t="shared" si="0"/>
        <v>6994284</v>
      </c>
      <c r="E119" s="132">
        <f t="shared" si="0"/>
        <v>7384012</v>
      </c>
      <c r="F119" s="132">
        <f t="shared" si="0"/>
        <v>6296340</v>
      </c>
      <c r="G119" s="132">
        <f t="shared" si="0"/>
        <v>4874243</v>
      </c>
      <c r="H119" s="132">
        <f t="shared" si="0"/>
        <v>111915</v>
      </c>
      <c r="I119" s="132">
        <f t="shared" si="0"/>
        <v>56841</v>
      </c>
      <c r="J119" s="132">
        <f t="shared" si="0"/>
        <v>50687</v>
      </c>
      <c r="K119" s="132">
        <f t="shared" si="0"/>
        <v>609868</v>
      </c>
      <c r="L119" s="132">
        <f t="shared" si="0"/>
        <v>635663</v>
      </c>
      <c r="M119" s="132">
        <f t="shared" si="0"/>
        <v>647138</v>
      </c>
      <c r="N119" s="132">
        <f t="shared" si="0"/>
        <v>616240</v>
      </c>
      <c r="O119" s="132">
        <f t="shared" si="0"/>
        <v>615000</v>
      </c>
      <c r="P119" s="132">
        <f t="shared" si="0"/>
        <v>603582</v>
      </c>
      <c r="Q119" s="132">
        <f t="shared" si="0"/>
        <v>685771</v>
      </c>
      <c r="R119" s="132">
        <f t="shared" si="0"/>
        <v>723391</v>
      </c>
      <c r="S119" s="132">
        <f t="shared" si="0"/>
        <v>892404</v>
      </c>
      <c r="T119" s="132">
        <f t="shared" si="0"/>
        <v>906019</v>
      </c>
      <c r="U119" s="132">
        <f t="shared" si="0"/>
        <v>1381420</v>
      </c>
      <c r="V119" s="132">
        <f t="shared" si="0"/>
        <v>754224</v>
      </c>
      <c r="W119" s="132">
        <f t="shared" si="0"/>
        <v>214258</v>
      </c>
      <c r="X119" s="132">
        <f t="shared" si="0"/>
        <v>439385.26</v>
      </c>
      <c r="Y119" s="132">
        <f t="shared" si="0"/>
        <v>77257</v>
      </c>
      <c r="Z119" s="132">
        <f t="shared" si="0"/>
        <v>0</v>
      </c>
      <c r="AA119" s="132">
        <f t="shared" si="0"/>
        <v>32982</v>
      </c>
      <c r="AB119" s="132">
        <f t="shared" si="0"/>
        <v>29874.2</v>
      </c>
      <c r="AC119" s="132">
        <f t="shared" si="0"/>
        <v>0</v>
      </c>
      <c r="AD119" s="132">
        <f t="shared" si="0"/>
        <v>0</v>
      </c>
      <c r="AE119" s="132">
        <f t="shared" si="0"/>
        <v>0</v>
      </c>
      <c r="AF119" s="132">
        <f t="shared" si="0"/>
        <v>0</v>
      </c>
      <c r="AG119" s="132">
        <f t="shared" si="0"/>
        <v>1491</v>
      </c>
      <c r="AH119" s="132">
        <f t="shared" si="0"/>
        <v>4590</v>
      </c>
      <c r="AI119" s="132">
        <f t="shared" si="0"/>
        <v>3059</v>
      </c>
      <c r="AJ119" s="132">
        <f t="shared" si="0"/>
        <v>0</v>
      </c>
      <c r="AK119" s="132">
        <f t="shared" si="0"/>
        <v>0</v>
      </c>
      <c r="AL119" s="132">
        <f t="shared" si="0"/>
        <v>0</v>
      </c>
      <c r="AM119" s="132">
        <f t="shared" si="0"/>
        <v>0</v>
      </c>
      <c r="AN119" s="132">
        <f t="shared" si="0"/>
        <v>0</v>
      </c>
      <c r="AO119" s="132">
        <f t="shared" si="0"/>
        <v>0</v>
      </c>
      <c r="AP119" s="132">
        <f t="shared" si="0"/>
        <v>0</v>
      </c>
      <c r="AQ119" s="132">
        <f t="shared" si="0"/>
        <v>4716</v>
      </c>
      <c r="AR119" s="132">
        <f t="shared" si="0"/>
        <v>0</v>
      </c>
      <c r="AS119" s="132">
        <f t="shared" si="0"/>
        <v>0</v>
      </c>
      <c r="AT119" s="132">
        <f t="shared" si="0"/>
        <v>0</v>
      </c>
      <c r="AU119" s="132">
        <f t="shared" si="0"/>
        <v>0</v>
      </c>
      <c r="AV119" s="132">
        <f t="shared" si="0"/>
        <v>422457</v>
      </c>
      <c r="AW119" s="132">
        <f t="shared" si="0"/>
        <v>0</v>
      </c>
      <c r="AX119" s="132">
        <f t="shared" si="0"/>
        <v>0</v>
      </c>
      <c r="AY119" s="132">
        <f t="shared" si="0"/>
        <v>347093</v>
      </c>
      <c r="AZ119" s="132">
        <f t="shared" si="0"/>
        <v>30016</v>
      </c>
      <c r="BA119" s="132">
        <f t="shared" si="0"/>
        <v>29856</v>
      </c>
      <c r="BB119" s="132">
        <f t="shared" si="0"/>
        <v>29864</v>
      </c>
      <c r="BC119" s="132">
        <f t="shared" si="0"/>
        <v>28866</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511850</v>
      </c>
      <c r="C120" s="132">
        <f t="shared" ref="C120:BK120" si="1">IFERROR(INDEX(C$3:C$117,MATCH($A$120,$A$3:$A$117,0),1),0)</f>
        <v>497613</v>
      </c>
      <c r="D120" s="132">
        <f t="shared" si="1"/>
        <v>452444</v>
      </c>
      <c r="E120" s="132">
        <f t="shared" si="1"/>
        <v>483415</v>
      </c>
      <c r="F120" s="132">
        <f t="shared" si="1"/>
        <v>414879</v>
      </c>
      <c r="G120" s="132">
        <f t="shared" si="1"/>
        <v>371477</v>
      </c>
      <c r="H120" s="132">
        <f t="shared" si="1"/>
        <v>369331</v>
      </c>
      <c r="I120" s="132">
        <f t="shared" si="1"/>
        <v>456100</v>
      </c>
      <c r="J120" s="132">
        <f t="shared" si="1"/>
        <v>863028</v>
      </c>
      <c r="K120" s="132">
        <f t="shared" si="1"/>
        <v>426632</v>
      </c>
      <c r="L120" s="132">
        <f t="shared" si="1"/>
        <v>411300</v>
      </c>
      <c r="M120" s="132">
        <f t="shared" si="1"/>
        <v>1520584</v>
      </c>
      <c r="N120" s="132">
        <f t="shared" si="1"/>
        <v>1614651</v>
      </c>
      <c r="O120" s="132">
        <f t="shared" si="1"/>
        <v>2067039</v>
      </c>
      <c r="P120" s="132">
        <f t="shared" si="1"/>
        <v>1132963</v>
      </c>
      <c r="Q120" s="132">
        <f t="shared" si="1"/>
        <v>1600967</v>
      </c>
      <c r="R120" s="132">
        <f t="shared" si="1"/>
        <v>1881881</v>
      </c>
      <c r="S120" s="132">
        <f t="shared" si="1"/>
        <v>1063852</v>
      </c>
      <c r="T120" s="132">
        <f t="shared" si="1"/>
        <v>707693</v>
      </c>
      <c r="U120" s="132">
        <f t="shared" si="1"/>
        <v>876865</v>
      </c>
      <c r="V120" s="132">
        <f t="shared" si="1"/>
        <v>603546</v>
      </c>
      <c r="W120" s="132">
        <f t="shared" si="1"/>
        <v>572564</v>
      </c>
      <c r="X120" s="132">
        <f t="shared" si="1"/>
        <v>642017.81999999995</v>
      </c>
      <c r="Y120" s="132">
        <f t="shared" si="1"/>
        <v>485316</v>
      </c>
      <c r="Z120" s="132">
        <f t="shared" si="1"/>
        <v>32675</v>
      </c>
      <c r="AA120" s="132">
        <f t="shared" si="1"/>
        <v>157210</v>
      </c>
      <c r="AB120" s="132">
        <f t="shared" si="1"/>
        <v>108824.34</v>
      </c>
      <c r="AC120" s="132">
        <f t="shared" si="1"/>
        <v>149379</v>
      </c>
      <c r="AD120" s="132">
        <f t="shared" si="1"/>
        <v>147693</v>
      </c>
      <c r="AE120" s="132">
        <f t="shared" si="1"/>
        <v>0</v>
      </c>
      <c r="AF120" s="132">
        <f t="shared" si="1"/>
        <v>0</v>
      </c>
      <c r="AG120" s="132">
        <f t="shared" si="1"/>
        <v>0</v>
      </c>
      <c r="AH120" s="132">
        <f t="shared" si="1"/>
        <v>0</v>
      </c>
      <c r="AI120" s="132">
        <f t="shared" si="1"/>
        <v>100</v>
      </c>
      <c r="AJ120" s="132">
        <f t="shared" si="1"/>
        <v>0</v>
      </c>
      <c r="AK120" s="132">
        <f t="shared" si="1"/>
        <v>0</v>
      </c>
      <c r="AL120" s="132">
        <f t="shared" si="1"/>
        <v>21042</v>
      </c>
      <c r="AM120" s="132">
        <f t="shared" si="1"/>
        <v>12042</v>
      </c>
      <c r="AN120" s="132">
        <f t="shared" si="1"/>
        <v>17211.240000000002</v>
      </c>
      <c r="AO120" s="132">
        <f t="shared" si="1"/>
        <v>50301</v>
      </c>
      <c r="AP120" s="132">
        <f t="shared" si="1"/>
        <v>44863</v>
      </c>
      <c r="AQ120" s="132">
        <f t="shared" si="1"/>
        <v>42181</v>
      </c>
      <c r="AR120" s="132">
        <f t="shared" si="1"/>
        <v>50281.17</v>
      </c>
      <c r="AS120" s="132">
        <f t="shared" si="1"/>
        <v>44112</v>
      </c>
      <c r="AT120" s="132">
        <f t="shared" si="1"/>
        <v>36997</v>
      </c>
      <c r="AU120" s="132">
        <f t="shared" si="1"/>
        <v>39202</v>
      </c>
      <c r="AV120" s="132">
        <f t="shared" si="1"/>
        <v>35212</v>
      </c>
      <c r="AW120" s="132">
        <f t="shared" si="1"/>
        <v>29766</v>
      </c>
      <c r="AX120" s="132">
        <f t="shared" si="1"/>
        <v>27005</v>
      </c>
      <c r="AY120" s="132">
        <f t="shared" si="1"/>
        <v>19266</v>
      </c>
      <c r="AZ120" s="132">
        <f t="shared" si="1"/>
        <v>15886</v>
      </c>
      <c r="BA120" s="132">
        <f t="shared" si="1"/>
        <v>135865</v>
      </c>
      <c r="BB120" s="132">
        <f t="shared" si="1"/>
        <v>151425</v>
      </c>
      <c r="BC120" s="132">
        <f t="shared" si="1"/>
        <v>133419</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5606676</v>
      </c>
      <c r="C121" s="132">
        <f t="shared" ref="C121:BK121" si="2">IFERROR(INDEX(C$3:C$117,MATCH($A$121,$A$3:$A$117,0),1),0)</f>
        <v>4575172</v>
      </c>
      <c r="D121" s="132">
        <f t="shared" si="2"/>
        <v>3512696</v>
      </c>
      <c r="E121" s="132">
        <f t="shared" si="2"/>
        <v>2795442</v>
      </c>
      <c r="F121" s="132">
        <f t="shared" si="2"/>
        <v>3124563</v>
      </c>
      <c r="G121" s="132">
        <f t="shared" si="2"/>
        <v>2869029</v>
      </c>
      <c r="H121" s="132">
        <f t="shared" si="2"/>
        <v>2801314</v>
      </c>
      <c r="I121" s="132">
        <f t="shared" si="2"/>
        <v>3155072</v>
      </c>
      <c r="J121" s="132">
        <f t="shared" si="2"/>
        <v>2745056</v>
      </c>
      <c r="K121" s="132">
        <f t="shared" si="2"/>
        <v>2712941</v>
      </c>
      <c r="L121" s="132">
        <f t="shared" si="2"/>
        <v>2605363</v>
      </c>
      <c r="M121" s="132">
        <f t="shared" si="2"/>
        <v>2050240</v>
      </c>
      <c r="N121" s="132">
        <f t="shared" si="2"/>
        <v>3315482</v>
      </c>
      <c r="O121" s="132">
        <f t="shared" si="2"/>
        <v>3331475</v>
      </c>
      <c r="P121" s="132">
        <f t="shared" si="2"/>
        <v>3346468</v>
      </c>
      <c r="Q121" s="132">
        <f t="shared" si="2"/>
        <v>2830657</v>
      </c>
      <c r="R121" s="132">
        <f t="shared" si="2"/>
        <v>2648814</v>
      </c>
      <c r="S121" s="132">
        <f t="shared" si="2"/>
        <v>2624568</v>
      </c>
      <c r="T121" s="132">
        <f t="shared" si="2"/>
        <v>2540528</v>
      </c>
      <c r="U121" s="132">
        <f t="shared" si="2"/>
        <v>2440674</v>
      </c>
      <c r="V121" s="132">
        <f t="shared" si="2"/>
        <v>2294558</v>
      </c>
      <c r="W121" s="132">
        <f t="shared" si="2"/>
        <v>1560596</v>
      </c>
      <c r="X121" s="132">
        <f t="shared" si="2"/>
        <v>1121755.98</v>
      </c>
      <c r="Y121" s="132">
        <f t="shared" si="2"/>
        <v>478496</v>
      </c>
      <c r="Z121" s="132">
        <f t="shared" si="2"/>
        <v>326304</v>
      </c>
      <c r="AA121" s="132">
        <f t="shared" si="2"/>
        <v>112685</v>
      </c>
      <c r="AB121" s="132">
        <f t="shared" si="2"/>
        <v>100449.99</v>
      </c>
      <c r="AC121" s="132">
        <f t="shared" si="2"/>
        <v>81720</v>
      </c>
      <c r="AD121" s="132">
        <f t="shared" si="2"/>
        <v>80084</v>
      </c>
      <c r="AE121" s="132">
        <f t="shared" si="2"/>
        <v>30971</v>
      </c>
      <c r="AF121" s="132">
        <f t="shared" si="2"/>
        <v>937.46</v>
      </c>
      <c r="AG121" s="132">
        <f t="shared" si="2"/>
        <v>902</v>
      </c>
      <c r="AH121" s="132">
        <f t="shared" si="2"/>
        <v>401</v>
      </c>
      <c r="AI121" s="132">
        <f t="shared" si="2"/>
        <v>396</v>
      </c>
      <c r="AJ121" s="132">
        <f t="shared" si="2"/>
        <v>340737.67</v>
      </c>
      <c r="AK121" s="132">
        <f t="shared" si="2"/>
        <v>102590</v>
      </c>
      <c r="AL121" s="132">
        <f t="shared" si="2"/>
        <v>115090</v>
      </c>
      <c r="AM121" s="132">
        <f t="shared" si="2"/>
        <v>101090</v>
      </c>
      <c r="AN121" s="132">
        <f t="shared" si="2"/>
        <v>0</v>
      </c>
      <c r="AO121" s="132">
        <f t="shared" si="2"/>
        <v>145753</v>
      </c>
      <c r="AP121" s="132">
        <f t="shared" si="2"/>
        <v>143769</v>
      </c>
      <c r="AQ121" s="132">
        <f t="shared" si="2"/>
        <v>173897</v>
      </c>
      <c r="AR121" s="132">
        <f t="shared" si="2"/>
        <v>162792.75</v>
      </c>
      <c r="AS121" s="132">
        <f t="shared" si="2"/>
        <v>219182</v>
      </c>
      <c r="AT121" s="132">
        <f t="shared" si="2"/>
        <v>198590</v>
      </c>
      <c r="AU121" s="132">
        <f t="shared" si="2"/>
        <v>197128</v>
      </c>
      <c r="AV121" s="132">
        <f t="shared" si="2"/>
        <v>0</v>
      </c>
      <c r="AW121" s="132">
        <f t="shared" si="2"/>
        <v>356207</v>
      </c>
      <c r="AX121" s="132">
        <f t="shared" si="2"/>
        <v>343204</v>
      </c>
      <c r="AY121" s="132">
        <f t="shared" si="2"/>
        <v>0</v>
      </c>
      <c r="AZ121" s="132">
        <f t="shared" si="2"/>
        <v>43000</v>
      </c>
      <c r="BA121" s="132">
        <f t="shared" si="2"/>
        <v>30000</v>
      </c>
      <c r="BB121" s="132">
        <f t="shared" si="2"/>
        <v>135000</v>
      </c>
      <c r="BC121" s="132">
        <f t="shared" si="2"/>
        <v>126000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27420756</v>
      </c>
      <c r="C122" s="132">
        <f>IFERROR(INDEX(C$3:C$117,MATCH($A$122,$A3:$A$117,0),1),0)</f>
        <v>27944622</v>
      </c>
      <c r="D122" s="132">
        <f>IFERROR(INDEX(D$3:D$117,MATCH($A$122,$A3:$A$117,0),1),0)</f>
        <v>29137976</v>
      </c>
      <c r="E122" s="132">
        <f>IFERROR(INDEX(E$3:E$117,MATCH($A$122,$A3:$A$117,0),1),0)</f>
        <v>27909393</v>
      </c>
      <c r="F122" s="132">
        <f>IFERROR(INDEX(F$3:F$117,MATCH($A$122,$A3:$A$117,0),1),0)</f>
        <v>28347899</v>
      </c>
      <c r="G122" s="132">
        <f>IFERROR(INDEX(G$3:G$117,MATCH($A$122,$A3:$A$117,0),1),0)</f>
        <v>27343445</v>
      </c>
      <c r="H122" s="132">
        <f>IFERROR(INDEX(H$3:H$117,MATCH($A$122,$A3:$A$117,0),1),0)</f>
        <v>26799141</v>
      </c>
      <c r="I122" s="132">
        <f>IFERROR(INDEX(I$3:I$117,MATCH($A$122,$A3:$A$117,0),1),0)</f>
        <v>26068313</v>
      </c>
      <c r="J122" s="132">
        <f>IFERROR(INDEX(J$3:J$117,MATCH($A$122,$A3:$A$117,0),1),0)</f>
        <v>25981774</v>
      </c>
      <c r="K122" s="132">
        <f>IFERROR(INDEX(K$3:K$117,MATCH($A$122,$A3:$A$117,0),1),0)</f>
        <v>29722957</v>
      </c>
      <c r="L122" s="132">
        <f>IFERROR(INDEX(L$3:L$117,MATCH($A$122,$A3:$A$117,0),1),0)</f>
        <v>27211935</v>
      </c>
      <c r="M122" s="132">
        <f>IFERROR(INDEX(M$3:M$117,MATCH($A$122,$A3:$A$117,0),1),0)</f>
        <v>23856638</v>
      </c>
      <c r="N122" s="132">
        <f>IFERROR(INDEX(N$3:N$117,MATCH($A$122,$A3:$A$117,0),1),0)</f>
        <v>22774020</v>
      </c>
      <c r="O122" s="132">
        <f>IFERROR(INDEX(O$3:O$117,MATCH($A$122,$A3:$A$117,0),1),0)</f>
        <v>23061463</v>
      </c>
      <c r="P122" s="132">
        <f>IFERROR(INDEX(P$3:P$117,MATCH($A$122,$A3:$A$117,0),1),0)</f>
        <v>23820696</v>
      </c>
      <c r="Q122" s="132">
        <f>IFERROR(INDEX(Q$3:Q$117,MATCH($A$122,$A3:$A$117,0),1),0)</f>
        <v>24233462</v>
      </c>
      <c r="R122" s="132">
        <f>IFERROR(INDEX(R$3:R$117,MATCH($A$122,$A3:$A$117,0),1),0)</f>
        <v>23833545</v>
      </c>
      <c r="S122" s="132">
        <f>IFERROR(INDEX(S$3:S$117,MATCH($A$122,$A3:$A$117,0),1),0)</f>
        <v>24509257</v>
      </c>
      <c r="T122" s="132">
        <f>IFERROR(INDEX(T$3:T$117,MATCH($A$122,$A3:$A$117,0),1),0)</f>
        <v>24077345</v>
      </c>
      <c r="U122" s="132">
        <f>IFERROR(INDEX(U$3:U$117,MATCH($A$122,$A3:$A$117,0),1),0)</f>
        <v>23534905</v>
      </c>
      <c r="V122" s="132">
        <f>IFERROR(INDEX(V$3:V$117,MATCH($A$122,$A3:$A$117,0),1),0)</f>
        <v>23839035</v>
      </c>
      <c r="W122" s="132">
        <f>IFERROR(INDEX(W$3:W$117,MATCH($A$122,$A3:$A$117,0),1),0)</f>
        <v>16205886</v>
      </c>
      <c r="X122" s="132">
        <f>IFERROR(INDEX(X$3:X$117,MATCH($A$122,$A3:$A$117,0),1),0)</f>
        <v>13887478.310000001</v>
      </c>
      <c r="Y122" s="132">
        <f>IFERROR(INDEX(Y$3:Y$117,MATCH($A$122,$A3:$A$117,0),1),0)</f>
        <v>6024780</v>
      </c>
      <c r="Z122" s="132">
        <f>IFERROR(INDEX(Z$3:Z$117,MATCH($A$122,$A3:$A$117,0),1),0)</f>
        <v>2934216</v>
      </c>
      <c r="AA122" s="132">
        <f>IFERROR(INDEX(AA$3:AA$117,MATCH($A$122,$A3:$A$117,0),1),0)</f>
        <v>556890</v>
      </c>
      <c r="AB122" s="132">
        <f>IFERROR(INDEX(AB$3:AB$117,MATCH($A$122,$A3:$A$117,0),1),0)</f>
        <v>503719.99</v>
      </c>
      <c r="AC122" s="132">
        <f>IFERROR(INDEX(AC$3:AC$117,MATCH($A$122,$A3:$A$117,0),1),0)</f>
        <v>452191</v>
      </c>
      <c r="AD122" s="132">
        <f>IFERROR(INDEX(AD$3:AD$117,MATCH($A$122,$A3:$A$117,0),1),0)</f>
        <v>471769</v>
      </c>
      <c r="AE122" s="132">
        <f>IFERROR(INDEX(AE$3:AE$117,MATCH($A$122,$A3:$A$117,0),1),0)</f>
        <v>171097</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259148</v>
      </c>
      <c r="AL122" s="132">
        <f>IFERROR(INDEX(AL$3:AL$117,MATCH($A$122,$A3:$A$117,0),1),0)</f>
        <v>263648</v>
      </c>
      <c r="AM122" s="132">
        <f>IFERROR(INDEX(AM$3:AM$117,MATCH($A$122,$A3:$A$117,0),1),0)</f>
        <v>280648</v>
      </c>
      <c r="AN122" s="132">
        <f>IFERROR(INDEX(AN$3:AN$117,MATCH($A$122,$A3:$A$117,0),1),0)</f>
        <v>0</v>
      </c>
      <c r="AO122" s="132">
        <f>IFERROR(INDEX(AO$3:AO$117,MATCH($A$122,$A3:$A$117,0),1),0)</f>
        <v>233666</v>
      </c>
      <c r="AP122" s="132">
        <f>IFERROR(INDEX(AP$3:AP$117,MATCH($A$122,$A3:$A$117,0),1),0)</f>
        <v>238606</v>
      </c>
      <c r="AQ122" s="132">
        <f>IFERROR(INDEX(AQ$3:AQ$117,MATCH($A$122,$A3:$A$117,0),1),0)</f>
        <v>182680</v>
      </c>
      <c r="AR122" s="132">
        <f>IFERROR(INDEX(AR$3:AR$117,MATCH($A$122,$A3:$A$117,0),1),0)</f>
        <v>189570.99</v>
      </c>
      <c r="AS122" s="132">
        <f>IFERROR(INDEX(AS$3:AS$117,MATCH($A$122,$A3:$A$117,0),1),0)</f>
        <v>203205</v>
      </c>
      <c r="AT122" s="132">
        <f>IFERROR(INDEX(AT$3:AT$117,MATCH($A$122,$A3:$A$117,0),1),0)</f>
        <v>224166</v>
      </c>
      <c r="AU122" s="132">
        <f>IFERROR(INDEX(AU$3:AU$117,MATCH($A$122,$A3:$A$117,0),1),0)</f>
        <v>223824</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264975</v>
      </c>
      <c r="BA122" s="132">
        <f>IFERROR(INDEX(BA$3:BA$117,MATCH($A$122,$A3:$A$117,0),1),0)</f>
        <v>251500</v>
      </c>
      <c r="BB122" s="132">
        <f>IFERROR(INDEX(BB$3:BB$117,MATCH($A$122,$A3:$A$117,0),1),0)</f>
        <v>146500</v>
      </c>
      <c r="BC122" s="132">
        <f>IFERROR(INDEX(BC$3:BC$117,MATCH($A$122,$A3:$A$117,0),1),0)</f>
        <v>185500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22321453</v>
      </c>
      <c r="C123" s="80">
        <f t="shared" ref="C123:BB123" si="3">C119+C120+C121</f>
        <v>12019851</v>
      </c>
      <c r="D123" s="80">
        <f t="shared" si="3"/>
        <v>10959424</v>
      </c>
      <c r="E123" s="80">
        <f t="shared" si="3"/>
        <v>10662869</v>
      </c>
      <c r="F123" s="80">
        <f t="shared" si="3"/>
        <v>9835782</v>
      </c>
      <c r="G123" s="80">
        <f t="shared" si="3"/>
        <v>8114749</v>
      </c>
      <c r="H123" s="80">
        <f t="shared" si="3"/>
        <v>3282560</v>
      </c>
      <c r="I123" s="80">
        <f t="shared" si="3"/>
        <v>3668013</v>
      </c>
      <c r="J123" s="80">
        <f t="shared" si="3"/>
        <v>3658771</v>
      </c>
      <c r="K123" s="80">
        <f t="shared" si="3"/>
        <v>3749441</v>
      </c>
      <c r="L123" s="80">
        <f t="shared" si="3"/>
        <v>3652326</v>
      </c>
      <c r="M123" s="80">
        <f t="shared" si="3"/>
        <v>4217962</v>
      </c>
      <c r="N123" s="80">
        <f t="shared" si="3"/>
        <v>5546373</v>
      </c>
      <c r="O123" s="80">
        <f t="shared" si="3"/>
        <v>6013514</v>
      </c>
      <c r="P123" s="80">
        <f t="shared" si="3"/>
        <v>5083013</v>
      </c>
      <c r="Q123" s="80">
        <f t="shared" si="3"/>
        <v>5117395</v>
      </c>
      <c r="R123" s="80">
        <f t="shared" si="3"/>
        <v>5254086</v>
      </c>
      <c r="S123" s="80">
        <f t="shared" si="3"/>
        <v>4580824</v>
      </c>
      <c r="T123" s="80">
        <f t="shared" si="3"/>
        <v>4154240</v>
      </c>
      <c r="U123" s="80">
        <f t="shared" si="3"/>
        <v>4698959</v>
      </c>
      <c r="V123" s="80">
        <f t="shared" si="3"/>
        <v>3652328</v>
      </c>
      <c r="W123" s="80">
        <f t="shared" si="3"/>
        <v>2347418</v>
      </c>
      <c r="X123" s="80">
        <f t="shared" si="3"/>
        <v>2203159.06</v>
      </c>
      <c r="Y123" s="80">
        <f t="shared" si="3"/>
        <v>1041069</v>
      </c>
      <c r="Z123" s="80">
        <f t="shared" si="3"/>
        <v>358979</v>
      </c>
      <c r="AA123" s="80">
        <f t="shared" si="3"/>
        <v>302877</v>
      </c>
      <c r="AB123" s="80">
        <f t="shared" si="3"/>
        <v>239148.53000000003</v>
      </c>
      <c r="AC123" s="80">
        <f t="shared" si="3"/>
        <v>231099</v>
      </c>
      <c r="AD123" s="80">
        <f t="shared" si="3"/>
        <v>227777</v>
      </c>
      <c r="AE123" s="80">
        <f t="shared" si="3"/>
        <v>30971</v>
      </c>
      <c r="AF123" s="80">
        <f t="shared" si="3"/>
        <v>937.46</v>
      </c>
      <c r="AG123" s="80">
        <f t="shared" si="3"/>
        <v>2393</v>
      </c>
      <c r="AH123" s="80">
        <f t="shared" si="3"/>
        <v>4991</v>
      </c>
      <c r="AI123" s="80">
        <f t="shared" si="3"/>
        <v>3555</v>
      </c>
      <c r="AJ123" s="80">
        <f t="shared" si="3"/>
        <v>340737.67</v>
      </c>
      <c r="AK123" s="80">
        <f t="shared" si="3"/>
        <v>102590</v>
      </c>
      <c r="AL123" s="80">
        <f t="shared" si="3"/>
        <v>136132</v>
      </c>
      <c r="AM123" s="80">
        <f t="shared" si="3"/>
        <v>113132</v>
      </c>
      <c r="AN123" s="80">
        <f t="shared" si="3"/>
        <v>17211.240000000002</v>
      </c>
      <c r="AO123" s="80">
        <f t="shared" si="3"/>
        <v>196054</v>
      </c>
      <c r="AP123" s="80">
        <f t="shared" si="3"/>
        <v>188632</v>
      </c>
      <c r="AQ123" s="80">
        <f t="shared" si="3"/>
        <v>220794</v>
      </c>
      <c r="AR123" s="80">
        <f t="shared" si="3"/>
        <v>213073.91999999998</v>
      </c>
      <c r="AS123" s="80">
        <f t="shared" si="3"/>
        <v>263294</v>
      </c>
      <c r="AT123" s="80">
        <f t="shared" si="3"/>
        <v>235587</v>
      </c>
      <c r="AU123" s="80">
        <f t="shared" si="3"/>
        <v>236330</v>
      </c>
      <c r="AV123" s="80">
        <f t="shared" si="3"/>
        <v>457669</v>
      </c>
      <c r="AW123" s="80">
        <f t="shared" si="3"/>
        <v>385973</v>
      </c>
      <c r="AX123" s="80">
        <f t="shared" si="3"/>
        <v>370209</v>
      </c>
      <c r="AY123" s="80">
        <f t="shared" si="3"/>
        <v>366359</v>
      </c>
      <c r="AZ123" s="80">
        <f t="shared" si="3"/>
        <v>88902</v>
      </c>
      <c r="BA123" s="80">
        <f t="shared" si="3"/>
        <v>195721</v>
      </c>
      <c r="BB123" s="80">
        <f t="shared" si="3"/>
        <v>316289</v>
      </c>
      <c r="BC123" s="80">
        <f t="shared" ref="BC123:BK123" si="4">+BC42+BC46+BC49</f>
        <v>133419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27420756</v>
      </c>
      <c r="C124" s="80">
        <f t="shared" ref="C124:BK124" si="5">C122</f>
        <v>27944622</v>
      </c>
      <c r="D124" s="80">
        <f t="shared" si="5"/>
        <v>29137976</v>
      </c>
      <c r="E124" s="80">
        <f t="shared" si="5"/>
        <v>27909393</v>
      </c>
      <c r="F124" s="80">
        <f t="shared" si="5"/>
        <v>28347899</v>
      </c>
      <c r="G124" s="80">
        <f t="shared" si="5"/>
        <v>27343445</v>
      </c>
      <c r="H124" s="80">
        <f t="shared" si="5"/>
        <v>26799141</v>
      </c>
      <c r="I124" s="80">
        <f t="shared" si="5"/>
        <v>26068313</v>
      </c>
      <c r="J124" s="80">
        <f t="shared" si="5"/>
        <v>25981774</v>
      </c>
      <c r="K124" s="80">
        <f t="shared" si="5"/>
        <v>29722957</v>
      </c>
      <c r="L124" s="80">
        <f t="shared" si="5"/>
        <v>27211935</v>
      </c>
      <c r="M124" s="80">
        <f t="shared" si="5"/>
        <v>23856638</v>
      </c>
      <c r="N124" s="80">
        <f t="shared" si="5"/>
        <v>22774020</v>
      </c>
      <c r="O124" s="80">
        <f t="shared" si="5"/>
        <v>23061463</v>
      </c>
      <c r="P124" s="80">
        <f t="shared" si="5"/>
        <v>23820696</v>
      </c>
      <c r="Q124" s="80">
        <f t="shared" si="5"/>
        <v>24233462</v>
      </c>
      <c r="R124" s="80">
        <f t="shared" si="5"/>
        <v>23833545</v>
      </c>
      <c r="S124" s="80">
        <f t="shared" si="5"/>
        <v>24509257</v>
      </c>
      <c r="T124" s="80">
        <f t="shared" si="5"/>
        <v>24077345</v>
      </c>
      <c r="U124" s="80">
        <f t="shared" si="5"/>
        <v>23534905</v>
      </c>
      <c r="V124" s="80">
        <f t="shared" si="5"/>
        <v>23839035</v>
      </c>
      <c r="W124" s="80">
        <f t="shared" si="5"/>
        <v>16205886</v>
      </c>
      <c r="X124" s="80">
        <f t="shared" si="5"/>
        <v>13887478.310000001</v>
      </c>
      <c r="Y124" s="80">
        <f t="shared" si="5"/>
        <v>6024780</v>
      </c>
      <c r="Z124" s="80">
        <f t="shared" si="5"/>
        <v>2934216</v>
      </c>
      <c r="AA124" s="80">
        <f t="shared" si="5"/>
        <v>556890</v>
      </c>
      <c r="AB124" s="80">
        <f t="shared" si="5"/>
        <v>503719.99</v>
      </c>
      <c r="AC124" s="80">
        <f t="shared" si="5"/>
        <v>452191</v>
      </c>
      <c r="AD124" s="80">
        <f t="shared" si="5"/>
        <v>471769</v>
      </c>
      <c r="AE124" s="80">
        <f t="shared" si="5"/>
        <v>171097</v>
      </c>
      <c r="AF124" s="80">
        <f t="shared" si="5"/>
        <v>0</v>
      </c>
      <c r="AG124" s="80">
        <f t="shared" si="5"/>
        <v>0</v>
      </c>
      <c r="AH124" s="80">
        <f t="shared" si="5"/>
        <v>0</v>
      </c>
      <c r="AI124" s="80">
        <f t="shared" si="5"/>
        <v>0</v>
      </c>
      <c r="AJ124" s="80">
        <f t="shared" si="5"/>
        <v>0</v>
      </c>
      <c r="AK124" s="80">
        <f t="shared" si="5"/>
        <v>259148</v>
      </c>
      <c r="AL124" s="80">
        <f t="shared" si="5"/>
        <v>263648</v>
      </c>
      <c r="AM124" s="80">
        <f t="shared" si="5"/>
        <v>280648</v>
      </c>
      <c r="AN124" s="80">
        <f t="shared" si="5"/>
        <v>0</v>
      </c>
      <c r="AO124" s="80">
        <f t="shared" si="5"/>
        <v>233666</v>
      </c>
      <c r="AP124" s="80">
        <f t="shared" si="5"/>
        <v>238606</v>
      </c>
      <c r="AQ124" s="80">
        <f t="shared" si="5"/>
        <v>182680</v>
      </c>
      <c r="AR124" s="80">
        <f t="shared" si="5"/>
        <v>189570.99</v>
      </c>
      <c r="AS124" s="80">
        <f t="shared" si="5"/>
        <v>203205</v>
      </c>
      <c r="AT124" s="80">
        <f t="shared" si="5"/>
        <v>224166</v>
      </c>
      <c r="AU124" s="80">
        <f t="shared" si="5"/>
        <v>223824</v>
      </c>
      <c r="AV124" s="80">
        <f t="shared" si="5"/>
        <v>0</v>
      </c>
      <c r="AW124" s="80">
        <f t="shared" si="5"/>
        <v>0</v>
      </c>
      <c r="AX124" s="80">
        <f t="shared" si="5"/>
        <v>0</v>
      </c>
      <c r="AY124" s="80">
        <f t="shared" si="5"/>
        <v>0</v>
      </c>
      <c r="AZ124" s="80">
        <f t="shared" si="5"/>
        <v>264975</v>
      </c>
      <c r="BA124" s="80">
        <f t="shared" si="5"/>
        <v>251500</v>
      </c>
      <c r="BB124" s="80">
        <f t="shared" si="5"/>
        <v>146500</v>
      </c>
      <c r="BC124" s="80">
        <f t="shared" si="5"/>
        <v>185500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49742209</v>
      </c>
      <c r="C125" s="82">
        <f t="shared" ref="C125:BK125" si="6">SUM(C123:C124)</f>
        <v>39964473</v>
      </c>
      <c r="D125" s="82">
        <f t="shared" si="6"/>
        <v>40097400</v>
      </c>
      <c r="E125" s="82">
        <f t="shared" si="6"/>
        <v>38572262</v>
      </c>
      <c r="F125" s="82">
        <f t="shared" si="6"/>
        <v>38183681</v>
      </c>
      <c r="G125" s="82">
        <f t="shared" si="6"/>
        <v>35458194</v>
      </c>
      <c r="H125" s="82">
        <f t="shared" si="6"/>
        <v>30081701</v>
      </c>
      <c r="I125" s="82">
        <f t="shared" si="6"/>
        <v>29736326</v>
      </c>
      <c r="J125" s="82">
        <f t="shared" si="6"/>
        <v>29640545</v>
      </c>
      <c r="K125" s="82">
        <f t="shared" si="6"/>
        <v>33472398</v>
      </c>
      <c r="L125" s="82">
        <f t="shared" si="6"/>
        <v>30864261</v>
      </c>
      <c r="M125" s="82">
        <f t="shared" si="6"/>
        <v>28074600</v>
      </c>
      <c r="N125" s="82">
        <f t="shared" si="6"/>
        <v>28320393</v>
      </c>
      <c r="O125" s="82">
        <f t="shared" si="6"/>
        <v>29074977</v>
      </c>
      <c r="P125" s="82">
        <f t="shared" si="6"/>
        <v>28903709</v>
      </c>
      <c r="Q125" s="82">
        <f t="shared" si="6"/>
        <v>29350857</v>
      </c>
      <c r="R125" s="82">
        <f t="shared" si="6"/>
        <v>29087631</v>
      </c>
      <c r="S125" s="82">
        <f t="shared" si="6"/>
        <v>29090081</v>
      </c>
      <c r="T125" s="82">
        <f t="shared" si="6"/>
        <v>28231585</v>
      </c>
      <c r="U125" s="82">
        <f t="shared" si="6"/>
        <v>28233864</v>
      </c>
      <c r="V125" s="82">
        <f t="shared" si="6"/>
        <v>27491363</v>
      </c>
      <c r="W125" s="82">
        <f t="shared" si="6"/>
        <v>18553304</v>
      </c>
      <c r="X125" s="82">
        <f t="shared" si="6"/>
        <v>16090637.370000001</v>
      </c>
      <c r="Y125" s="82">
        <f t="shared" si="6"/>
        <v>7065849</v>
      </c>
      <c r="Z125" s="82">
        <f t="shared" si="6"/>
        <v>3293195</v>
      </c>
      <c r="AA125" s="82">
        <f t="shared" si="6"/>
        <v>859767</v>
      </c>
      <c r="AB125" s="82">
        <f t="shared" si="6"/>
        <v>742868.52</v>
      </c>
      <c r="AC125" s="82">
        <f t="shared" si="6"/>
        <v>683290</v>
      </c>
      <c r="AD125" s="82">
        <f t="shared" si="6"/>
        <v>699546</v>
      </c>
      <c r="AE125" s="82">
        <f t="shared" si="6"/>
        <v>202068</v>
      </c>
      <c r="AF125" s="82">
        <f t="shared" si="6"/>
        <v>937.46</v>
      </c>
      <c r="AG125" s="82">
        <f t="shared" si="6"/>
        <v>2393</v>
      </c>
      <c r="AH125" s="82">
        <f t="shared" si="6"/>
        <v>4991</v>
      </c>
      <c r="AI125" s="82">
        <f t="shared" si="6"/>
        <v>3555</v>
      </c>
      <c r="AJ125" s="82">
        <f t="shared" si="6"/>
        <v>340737.67</v>
      </c>
      <c r="AK125" s="82">
        <f t="shared" si="6"/>
        <v>361738</v>
      </c>
      <c r="AL125" s="82">
        <f t="shared" si="6"/>
        <v>399780</v>
      </c>
      <c r="AM125" s="82">
        <f t="shared" si="6"/>
        <v>393780</v>
      </c>
      <c r="AN125" s="82">
        <f t="shared" si="6"/>
        <v>17211.240000000002</v>
      </c>
      <c r="AO125" s="82">
        <f t="shared" si="6"/>
        <v>429720</v>
      </c>
      <c r="AP125" s="82">
        <f t="shared" si="6"/>
        <v>427238</v>
      </c>
      <c r="AQ125" s="82">
        <f t="shared" si="6"/>
        <v>403474</v>
      </c>
      <c r="AR125" s="82">
        <f t="shared" si="6"/>
        <v>402644.91</v>
      </c>
      <c r="AS125" s="82">
        <f t="shared" si="6"/>
        <v>466499</v>
      </c>
      <c r="AT125" s="82">
        <f t="shared" si="6"/>
        <v>459753</v>
      </c>
      <c r="AU125" s="82">
        <f t="shared" si="6"/>
        <v>460154</v>
      </c>
      <c r="AV125" s="82">
        <f t="shared" si="6"/>
        <v>457669</v>
      </c>
      <c r="AW125" s="82">
        <f t="shared" si="6"/>
        <v>385973</v>
      </c>
      <c r="AX125" s="82">
        <f t="shared" si="6"/>
        <v>370209</v>
      </c>
      <c r="AY125" s="82">
        <f t="shared" si="6"/>
        <v>366359</v>
      </c>
      <c r="AZ125" s="82">
        <f t="shared" si="6"/>
        <v>353877</v>
      </c>
      <c r="BA125" s="82">
        <f t="shared" si="6"/>
        <v>447221</v>
      </c>
      <c r="BB125" s="82">
        <f t="shared" si="6"/>
        <v>462789</v>
      </c>
      <c r="BC125" s="82">
        <f t="shared" si="6"/>
        <v>318919</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s="130" t="s">
        <v>6</v>
      </c>
      <c r="B128" s="130" t="s">
        <v>3278</v>
      </c>
      <c r="C128" s="130" t="s">
        <v>2310</v>
      </c>
      <c r="D128" s="130" t="s">
        <v>2432</v>
      </c>
      <c r="E128" s="130" t="s">
        <v>2312</v>
      </c>
      <c r="F128" s="130" t="s">
        <v>2313</v>
      </c>
      <c r="G128" s="130" t="s">
        <v>2314</v>
      </c>
      <c r="H128" s="130" t="s">
        <v>2433</v>
      </c>
      <c r="I128" s="130" t="s">
        <v>2316</v>
      </c>
      <c r="J128" s="130" t="s">
        <v>2317</v>
      </c>
      <c r="K128" s="130" t="s">
        <v>2318</v>
      </c>
      <c r="L128" s="130" t="s">
        <v>2434</v>
      </c>
      <c r="M128" s="130" t="s">
        <v>2320</v>
      </c>
      <c r="N128" s="130" t="s">
        <v>2321</v>
      </c>
      <c r="O128" s="130" t="s">
        <v>2322</v>
      </c>
      <c r="P128" s="130" t="s">
        <v>2435</v>
      </c>
      <c r="Q128" s="130" t="s">
        <v>2324</v>
      </c>
      <c r="R128" s="130" t="s">
        <v>2325</v>
      </c>
      <c r="S128" s="130" t="s">
        <v>2326</v>
      </c>
      <c r="T128" s="130" t="s">
        <v>2436</v>
      </c>
      <c r="U128" s="130" t="s">
        <v>2328</v>
      </c>
      <c r="V128" s="130" t="s">
        <v>2329</v>
      </c>
      <c r="W128" s="130" t="s">
        <v>2330</v>
      </c>
      <c r="X128" s="130" t="s">
        <v>2437</v>
      </c>
      <c r="Y128" s="130" t="s">
        <v>2332</v>
      </c>
      <c r="Z128" s="130" t="s">
        <v>2333</v>
      </c>
      <c r="AA128" s="130" t="s">
        <v>2334</v>
      </c>
      <c r="AB128" s="130" t="s">
        <v>2438</v>
      </c>
      <c r="AC128" s="130" t="s">
        <v>2336</v>
      </c>
      <c r="AD128" s="130" t="s">
        <v>2337</v>
      </c>
      <c r="AE128" s="130" t="s">
        <v>2338</v>
      </c>
      <c r="AF128" s="130" t="s">
        <v>2439</v>
      </c>
      <c r="AG128" s="130" t="s">
        <v>2340</v>
      </c>
      <c r="AH128" s="130" t="s">
        <v>2341</v>
      </c>
      <c r="AI128" s="130" t="s">
        <v>2342</v>
      </c>
      <c r="AJ128" s="130" t="s">
        <v>2440</v>
      </c>
      <c r="AK128" s="130" t="s">
        <v>2344</v>
      </c>
      <c r="AL128" s="130" t="s">
        <v>2345</v>
      </c>
      <c r="AM128" s="130" t="s">
        <v>2346</v>
      </c>
      <c r="AN128" s="130" t="s">
        <v>2441</v>
      </c>
      <c r="AO128" s="130" t="s">
        <v>2348</v>
      </c>
      <c r="AP128" s="130" t="s">
        <v>2349</v>
      </c>
      <c r="AQ128" s="130" t="s">
        <v>2350</v>
      </c>
      <c r="AR128" s="130" t="s">
        <v>2442</v>
      </c>
      <c r="AS128" s="130" t="s">
        <v>2352</v>
      </c>
      <c r="AT128" s="130" t="s">
        <v>2353</v>
      </c>
      <c r="AU128" s="130" t="s">
        <v>2354</v>
      </c>
      <c r="AV128" s="130" t="s">
        <v>2443</v>
      </c>
      <c r="AW128" s="130" t="s">
        <v>2356</v>
      </c>
      <c r="AX128" s="130" t="s">
        <v>2357</v>
      </c>
      <c r="AY128" s="130" t="s">
        <v>2358</v>
      </c>
      <c r="AZ128" s="130" t="s">
        <v>2444</v>
      </c>
      <c r="BA128" s="130" t="s">
        <v>2360</v>
      </c>
      <c r="BB128" s="130" t="s">
        <v>2361</v>
      </c>
      <c r="BC128" s="130" t="s">
        <v>2362</v>
      </c>
      <c r="BD128"/>
      <c r="BE128"/>
      <c r="BF128"/>
      <c r="BG128"/>
      <c r="BH128"/>
      <c r="BI128"/>
      <c r="BJ128"/>
      <c r="BK128"/>
      <c r="BL128"/>
      <c r="BM128"/>
      <c r="BN128"/>
      <c r="BO128"/>
      <c r="BP128"/>
      <c r="BQ128"/>
      <c r="BR128"/>
      <c r="BS128"/>
      <c r="BT128"/>
    </row>
    <row r="129" spans="1:72" x14ac:dyDescent="0.25">
      <c r="A129" s="130" t="s">
        <v>2445</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25">
      <c r="A130" s="130" t="s">
        <v>2446</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25">
      <c r="A131" s="130" t="s">
        <v>867</v>
      </c>
      <c r="B131" s="130">
        <v>2216044</v>
      </c>
      <c r="C131" s="130">
        <v>2230637</v>
      </c>
      <c r="D131" s="130">
        <v>1586950</v>
      </c>
      <c r="E131" s="130">
        <v>1651197</v>
      </c>
      <c r="F131" s="130">
        <v>1592726</v>
      </c>
      <c r="G131" s="130">
        <v>1683734</v>
      </c>
      <c r="H131" s="130">
        <v>1555818</v>
      </c>
      <c r="I131" s="130">
        <v>1491766</v>
      </c>
      <c r="J131" s="130">
        <v>1580661</v>
      </c>
      <c r="K131" s="130">
        <v>1617330</v>
      </c>
      <c r="L131" s="130">
        <v>1485292</v>
      </c>
      <c r="M131" s="130">
        <v>1325363</v>
      </c>
      <c r="N131" s="130">
        <v>1439720</v>
      </c>
      <c r="O131" s="130">
        <v>1479027</v>
      </c>
      <c r="P131" s="130">
        <v>1366366</v>
      </c>
      <c r="Q131" s="130">
        <v>1318925</v>
      </c>
      <c r="R131" s="130">
        <v>1389909</v>
      </c>
      <c r="S131" s="130">
        <v>1434983</v>
      </c>
      <c r="T131" s="130">
        <v>1228889</v>
      </c>
      <c r="U131" s="130">
        <v>1178312</v>
      </c>
      <c r="V131" s="130">
        <v>771986</v>
      </c>
      <c r="W131" s="130">
        <v>269603</v>
      </c>
      <c r="X131" s="130">
        <v>136054.87</v>
      </c>
      <c r="Y131" s="130">
        <v>89236</v>
      </c>
      <c r="Z131" s="130">
        <v>89776</v>
      </c>
      <c r="AA131" s="130">
        <v>81155</v>
      </c>
      <c r="AB131" s="130">
        <v>72345.14</v>
      </c>
      <c r="AC131" s="130">
        <v>52822</v>
      </c>
      <c r="AD131" s="130">
        <v>43207</v>
      </c>
      <c r="AE131" s="130">
        <v>36678</v>
      </c>
      <c r="AF131" s="130">
        <v>24288.54</v>
      </c>
      <c r="AG131" s="130">
        <v>22078</v>
      </c>
      <c r="AH131" s="130">
        <v>22196</v>
      </c>
      <c r="AI131" s="130">
        <v>22480</v>
      </c>
      <c r="AJ131" s="130">
        <v>79847.94</v>
      </c>
      <c r="AK131" s="130">
        <v>116024</v>
      </c>
      <c r="AL131" s="130">
        <v>83118</v>
      </c>
      <c r="AM131" s="130">
        <v>170742</v>
      </c>
      <c r="AN131" s="130">
        <v>95749.119999999995</v>
      </c>
      <c r="AO131" s="130">
        <v>67448</v>
      </c>
      <c r="AP131" s="130">
        <v>67194</v>
      </c>
      <c r="AQ131" s="130">
        <v>99808</v>
      </c>
      <c r="AR131" s="130">
        <v>48089.72</v>
      </c>
      <c r="AS131" s="130">
        <v>61154</v>
      </c>
      <c r="AT131" s="130">
        <v>51795</v>
      </c>
      <c r="AU131" s="130">
        <v>56041</v>
      </c>
      <c r="AV131" s="130">
        <v>48700</v>
      </c>
      <c r="AW131" s="130">
        <v>41069</v>
      </c>
      <c r="AX131" s="130">
        <v>31871</v>
      </c>
      <c r="AY131" s="130">
        <v>39828</v>
      </c>
      <c r="AZ131" s="130">
        <v>46230</v>
      </c>
      <c r="BA131" s="130">
        <v>54661</v>
      </c>
      <c r="BB131" s="130">
        <v>49466</v>
      </c>
      <c r="BC131" s="130">
        <v>56468</v>
      </c>
      <c r="BD131"/>
      <c r="BE131"/>
      <c r="BF131"/>
      <c r="BG131"/>
      <c r="BH131"/>
      <c r="BI131"/>
      <c r="BJ131"/>
      <c r="BK131"/>
      <c r="BL131"/>
      <c r="BM131"/>
      <c r="BN131"/>
      <c r="BO131"/>
      <c r="BP131"/>
      <c r="BQ131"/>
      <c r="BR131"/>
      <c r="BS131"/>
      <c r="BT131"/>
    </row>
    <row r="132" spans="1:72" x14ac:dyDescent="0.25">
      <c r="A132" s="130" t="s">
        <v>2447</v>
      </c>
      <c r="B132" s="130">
        <v>0</v>
      </c>
      <c r="C132" s="130">
        <v>0</v>
      </c>
      <c r="D132" s="130">
        <v>0</v>
      </c>
      <c r="E132" s="130">
        <v>0</v>
      </c>
      <c r="F132" s="130">
        <v>0</v>
      </c>
      <c r="G132" s="130">
        <v>0</v>
      </c>
      <c r="H132" s="130">
        <v>0</v>
      </c>
      <c r="I132" s="130">
        <v>0</v>
      </c>
      <c r="J132" s="130">
        <v>0</v>
      </c>
      <c r="K132" s="130">
        <v>0</v>
      </c>
      <c r="L132" s="130">
        <v>0</v>
      </c>
      <c r="M132" s="130">
        <v>0</v>
      </c>
      <c r="N132" s="130">
        <v>0</v>
      </c>
      <c r="O132" s="130">
        <v>0</v>
      </c>
      <c r="P132" s="130">
        <v>0</v>
      </c>
      <c r="Q132" s="130">
        <v>0</v>
      </c>
      <c r="R132" s="130">
        <v>0</v>
      </c>
      <c r="S132" s="130">
        <v>0</v>
      </c>
      <c r="T132" s="130">
        <v>0</v>
      </c>
      <c r="U132" s="130">
        <v>0</v>
      </c>
      <c r="V132" s="130">
        <v>771986</v>
      </c>
      <c r="W132" s="130">
        <v>269603</v>
      </c>
      <c r="X132" s="130">
        <v>136054.87</v>
      </c>
      <c r="Y132" s="130">
        <v>89236</v>
      </c>
      <c r="Z132" s="130">
        <v>89776</v>
      </c>
      <c r="AA132" s="130">
        <v>81155</v>
      </c>
      <c r="AB132" s="130">
        <v>72345.14</v>
      </c>
      <c r="AC132" s="130">
        <v>52822</v>
      </c>
      <c r="AD132" s="130">
        <v>43207</v>
      </c>
      <c r="AE132" s="130">
        <v>0</v>
      </c>
      <c r="AF132" s="130">
        <v>0</v>
      </c>
      <c r="AG132" s="130">
        <v>0</v>
      </c>
      <c r="AH132" s="130">
        <v>0</v>
      </c>
      <c r="AI132" s="130">
        <v>0</v>
      </c>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0</v>
      </c>
      <c r="AZ132" s="130">
        <v>0</v>
      </c>
      <c r="BA132" s="130">
        <v>0</v>
      </c>
      <c r="BB132" s="130">
        <v>0</v>
      </c>
      <c r="BC132" s="130">
        <v>0</v>
      </c>
      <c r="BD132"/>
      <c r="BE132"/>
      <c r="BF132"/>
      <c r="BG132"/>
      <c r="BH132"/>
      <c r="BI132"/>
      <c r="BJ132"/>
      <c r="BK132"/>
      <c r="BL132"/>
      <c r="BM132"/>
      <c r="BN132"/>
      <c r="BO132"/>
      <c r="BP132"/>
      <c r="BQ132"/>
      <c r="BR132"/>
      <c r="BS132"/>
      <c r="BT132"/>
    </row>
    <row r="133" spans="1:72" x14ac:dyDescent="0.25">
      <c r="A133" s="130" t="s">
        <v>2617</v>
      </c>
      <c r="B133" s="130">
        <v>2142664</v>
      </c>
      <c r="C133" s="130">
        <v>2187650</v>
      </c>
      <c r="D133" s="130">
        <v>1548484</v>
      </c>
      <c r="E133" s="130">
        <v>1605518</v>
      </c>
      <c r="F133" s="130">
        <v>1545880</v>
      </c>
      <c r="G133" s="130">
        <v>1640256</v>
      </c>
      <c r="H133" s="130">
        <v>1514228</v>
      </c>
      <c r="I133" s="130">
        <v>1457810</v>
      </c>
      <c r="J133" s="130">
        <v>1464057</v>
      </c>
      <c r="K133" s="130">
        <v>1505605</v>
      </c>
      <c r="L133" s="130">
        <v>1352541</v>
      </c>
      <c r="M133" s="130">
        <v>1209112</v>
      </c>
      <c r="N133" s="130">
        <v>1354442</v>
      </c>
      <c r="O133" s="130">
        <v>1409967</v>
      </c>
      <c r="P133" s="130">
        <v>1181312</v>
      </c>
      <c r="Q133" s="130">
        <v>1289647</v>
      </c>
      <c r="R133" s="130">
        <v>1360883</v>
      </c>
      <c r="S133" s="130">
        <v>1406966</v>
      </c>
      <c r="T133" s="130">
        <v>1204737</v>
      </c>
      <c r="U133" s="130">
        <v>1157969</v>
      </c>
      <c r="V133" s="130">
        <v>0</v>
      </c>
      <c r="W133" s="130">
        <v>0</v>
      </c>
      <c r="X133" s="130">
        <v>0</v>
      </c>
      <c r="Y133" s="130">
        <v>0</v>
      </c>
      <c r="Z133" s="130">
        <v>0</v>
      </c>
      <c r="AA133" s="130">
        <v>0</v>
      </c>
      <c r="AB133" s="130">
        <v>0</v>
      </c>
      <c r="AC133" s="130">
        <v>0</v>
      </c>
      <c r="AD133" s="130">
        <v>0</v>
      </c>
      <c r="AE133" s="130">
        <v>36678</v>
      </c>
      <c r="AF133" s="130">
        <v>2565.02</v>
      </c>
      <c r="AG133" s="130">
        <v>1360</v>
      </c>
      <c r="AH133" s="130">
        <v>972</v>
      </c>
      <c r="AI133" s="130">
        <v>726</v>
      </c>
      <c r="AJ133" s="130">
        <v>79847.55</v>
      </c>
      <c r="AK133" s="130">
        <v>99233</v>
      </c>
      <c r="AL133" s="130">
        <v>83118</v>
      </c>
      <c r="AM133" s="130">
        <v>107853</v>
      </c>
      <c r="AN133" s="130">
        <v>94874.03</v>
      </c>
      <c r="AO133" s="130">
        <v>66923</v>
      </c>
      <c r="AP133" s="130">
        <v>67194</v>
      </c>
      <c r="AQ133" s="130">
        <v>65887</v>
      </c>
      <c r="AR133" s="130">
        <v>48089.72</v>
      </c>
      <c r="AS133" s="130">
        <v>61154</v>
      </c>
      <c r="AT133" s="130">
        <v>51795</v>
      </c>
      <c r="AU133" s="130">
        <v>56041</v>
      </c>
      <c r="AV133" s="130">
        <v>48697</v>
      </c>
      <c r="AW133" s="130">
        <v>40995</v>
      </c>
      <c r="AX133" s="130">
        <v>31782</v>
      </c>
      <c r="AY133" s="130">
        <v>39761</v>
      </c>
      <c r="AZ133" s="130">
        <v>43237</v>
      </c>
      <c r="BA133" s="130">
        <v>46228</v>
      </c>
      <c r="BB133" s="130">
        <v>42245</v>
      </c>
      <c r="BC133" s="130">
        <v>50903</v>
      </c>
      <c r="BD133"/>
      <c r="BE133"/>
      <c r="BF133"/>
      <c r="BG133"/>
      <c r="BH133"/>
      <c r="BI133"/>
      <c r="BJ133"/>
      <c r="BK133"/>
      <c r="BL133"/>
      <c r="BM133"/>
      <c r="BN133"/>
      <c r="BO133"/>
      <c r="BP133"/>
      <c r="BQ133"/>
      <c r="BR133"/>
      <c r="BS133"/>
      <c r="BT133"/>
    </row>
    <row r="134" spans="1:72" x14ac:dyDescent="0.25">
      <c r="A134" s="130" t="s">
        <v>2618</v>
      </c>
      <c r="B134" s="130">
        <v>47704</v>
      </c>
      <c r="C134" s="130">
        <v>42987</v>
      </c>
      <c r="D134" s="130">
        <v>38466</v>
      </c>
      <c r="E134" s="130">
        <v>45679</v>
      </c>
      <c r="F134" s="130">
        <v>46846</v>
      </c>
      <c r="G134" s="130">
        <v>43478</v>
      </c>
      <c r="H134" s="130">
        <v>41590</v>
      </c>
      <c r="I134" s="130">
        <v>33956</v>
      </c>
      <c r="J134" s="130">
        <v>116604</v>
      </c>
      <c r="K134" s="130">
        <v>111725</v>
      </c>
      <c r="L134" s="130">
        <v>132751</v>
      </c>
      <c r="M134" s="130">
        <v>116251</v>
      </c>
      <c r="N134" s="130">
        <v>85278</v>
      </c>
      <c r="O134" s="130">
        <v>69060</v>
      </c>
      <c r="P134" s="130">
        <v>185054</v>
      </c>
      <c r="Q134" s="130">
        <v>29278</v>
      </c>
      <c r="R134" s="130">
        <v>29026</v>
      </c>
      <c r="S134" s="130">
        <v>28017</v>
      </c>
      <c r="T134" s="130">
        <v>24152</v>
      </c>
      <c r="U134" s="130">
        <v>20343</v>
      </c>
      <c r="V134" s="130">
        <v>0</v>
      </c>
      <c r="W134" s="130">
        <v>0</v>
      </c>
      <c r="X134" s="130">
        <v>0</v>
      </c>
      <c r="Y134" s="130">
        <v>0</v>
      </c>
      <c r="Z134" s="130">
        <v>0</v>
      </c>
      <c r="AA134" s="130">
        <v>0</v>
      </c>
      <c r="AB134" s="130">
        <v>0</v>
      </c>
      <c r="AC134" s="130">
        <v>0</v>
      </c>
      <c r="AD134" s="130">
        <v>0</v>
      </c>
      <c r="AE134" s="130">
        <v>0</v>
      </c>
      <c r="AF134" s="130">
        <v>21723.52</v>
      </c>
      <c r="AG134" s="130">
        <v>20718</v>
      </c>
      <c r="AH134" s="130">
        <v>21224</v>
      </c>
      <c r="AI134" s="130">
        <v>21754</v>
      </c>
      <c r="AJ134" s="130">
        <v>0.39</v>
      </c>
      <c r="AK134" s="130">
        <v>16791</v>
      </c>
      <c r="AL134" s="130">
        <v>0</v>
      </c>
      <c r="AM134" s="130">
        <v>62889</v>
      </c>
      <c r="AN134" s="130">
        <v>875.09</v>
      </c>
      <c r="AO134" s="130">
        <v>525</v>
      </c>
      <c r="AP134" s="130">
        <v>0</v>
      </c>
      <c r="AQ134" s="130">
        <v>33921</v>
      </c>
      <c r="AR134" s="130">
        <v>0</v>
      </c>
      <c r="AS134" s="130">
        <v>0</v>
      </c>
      <c r="AT134" s="130">
        <v>0</v>
      </c>
      <c r="AU134" s="130">
        <v>0</v>
      </c>
      <c r="AV134" s="130">
        <v>3</v>
      </c>
      <c r="AW134" s="130">
        <v>74</v>
      </c>
      <c r="AX134" s="130">
        <v>89</v>
      </c>
      <c r="AY134" s="130">
        <v>67</v>
      </c>
      <c r="AZ134" s="130">
        <v>2993</v>
      </c>
      <c r="BA134" s="130">
        <v>8433</v>
      </c>
      <c r="BB134" s="130">
        <v>7221</v>
      </c>
      <c r="BC134" s="130">
        <v>5565</v>
      </c>
      <c r="BD134"/>
      <c r="BE134"/>
      <c r="BF134"/>
      <c r="BG134"/>
      <c r="BH134"/>
      <c r="BI134"/>
      <c r="BJ134"/>
      <c r="BK134"/>
      <c r="BL134"/>
      <c r="BM134"/>
      <c r="BN134"/>
      <c r="BO134"/>
      <c r="BP134"/>
      <c r="BQ134"/>
      <c r="BR134"/>
      <c r="BS134"/>
      <c r="BT134"/>
    </row>
    <row r="135" spans="1:72" x14ac:dyDescent="0.25">
      <c r="A135" s="130" t="s">
        <v>3340</v>
      </c>
      <c r="B135" s="130">
        <v>25676</v>
      </c>
      <c r="C135" s="130">
        <v>0</v>
      </c>
      <c r="D135" s="130">
        <v>0</v>
      </c>
      <c r="E135" s="130">
        <v>0</v>
      </c>
      <c r="F135" s="130">
        <v>0</v>
      </c>
      <c r="G135" s="130">
        <v>0</v>
      </c>
      <c r="H135" s="130">
        <v>0</v>
      </c>
      <c r="I135" s="130">
        <v>0</v>
      </c>
      <c r="J135" s="130">
        <v>0</v>
      </c>
      <c r="K135" s="130">
        <v>0</v>
      </c>
      <c r="L135" s="130">
        <v>0</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25">
      <c r="A136" s="130" t="s">
        <v>3341</v>
      </c>
      <c r="B136" s="130">
        <v>25676</v>
      </c>
      <c r="C136" s="130">
        <v>0</v>
      </c>
      <c r="D136" s="130">
        <v>0</v>
      </c>
      <c r="E136" s="130">
        <v>0</v>
      </c>
      <c r="F136" s="130">
        <v>0</v>
      </c>
      <c r="G136" s="130">
        <v>0</v>
      </c>
      <c r="H136" s="130">
        <v>0</v>
      </c>
      <c r="I136" s="130">
        <v>0</v>
      </c>
      <c r="J136" s="130">
        <v>0</v>
      </c>
      <c r="K136" s="130">
        <v>0</v>
      </c>
      <c r="L136" s="130">
        <v>0</v>
      </c>
      <c r="M136" s="130">
        <v>0</v>
      </c>
      <c r="N136" s="130">
        <v>0</v>
      </c>
      <c r="O136" s="130">
        <v>0</v>
      </c>
      <c r="P136" s="130">
        <v>0</v>
      </c>
      <c r="Q136" s="130">
        <v>0</v>
      </c>
      <c r="R136" s="130">
        <v>0</v>
      </c>
      <c r="S136" s="130">
        <v>0</v>
      </c>
      <c r="T136" s="130">
        <v>0</v>
      </c>
      <c r="U136" s="130">
        <v>0</v>
      </c>
      <c r="V136" s="130">
        <v>0</v>
      </c>
      <c r="W136" s="130">
        <v>0</v>
      </c>
      <c r="X136" s="130">
        <v>0</v>
      </c>
      <c r="Y136" s="130">
        <v>0</v>
      </c>
      <c r="Z136" s="130">
        <v>0</v>
      </c>
      <c r="AA136" s="130">
        <v>0</v>
      </c>
      <c r="AB136" s="130">
        <v>0</v>
      </c>
      <c r="AC136" s="130">
        <v>0</v>
      </c>
      <c r="AD136" s="130">
        <v>0</v>
      </c>
      <c r="AE136" s="130">
        <v>0</v>
      </c>
      <c r="AF136" s="130">
        <v>0</v>
      </c>
      <c r="AG136" s="130">
        <v>0</v>
      </c>
      <c r="AH136" s="130">
        <v>0</v>
      </c>
      <c r="AI136" s="130">
        <v>0</v>
      </c>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0</v>
      </c>
      <c r="AY136" s="130">
        <v>0</v>
      </c>
      <c r="AZ136" s="130">
        <v>0</v>
      </c>
      <c r="BA136" s="130">
        <v>0</v>
      </c>
      <c r="BB136" s="130">
        <v>0</v>
      </c>
      <c r="BC136" s="130">
        <v>0</v>
      </c>
      <c r="BD136"/>
      <c r="BE136"/>
      <c r="BF136"/>
      <c r="BG136"/>
      <c r="BH136"/>
      <c r="BI136"/>
      <c r="BJ136"/>
      <c r="BK136"/>
      <c r="BL136"/>
      <c r="BM136"/>
      <c r="BN136"/>
      <c r="BO136"/>
      <c r="BP136"/>
      <c r="BQ136"/>
      <c r="BR136"/>
      <c r="BS136"/>
      <c r="BT136"/>
    </row>
    <row r="137" spans="1:72" x14ac:dyDescent="0.25">
      <c r="A137" s="130" t="s">
        <v>868</v>
      </c>
      <c r="B137" s="130">
        <v>25676</v>
      </c>
      <c r="C137" s="130">
        <v>24010</v>
      </c>
      <c r="D137" s="130">
        <v>44092.75</v>
      </c>
      <c r="E137" s="130">
        <v>0</v>
      </c>
      <c r="F137" s="130">
        <v>0</v>
      </c>
      <c r="G137" s="130">
        <v>0</v>
      </c>
      <c r="H137" s="130">
        <v>0</v>
      </c>
      <c r="I137" s="130">
        <v>0</v>
      </c>
      <c r="J137" s="130">
        <v>0</v>
      </c>
      <c r="K137" s="130">
        <v>0</v>
      </c>
      <c r="L137" s="130">
        <v>0</v>
      </c>
      <c r="M137" s="130">
        <v>0</v>
      </c>
      <c r="N137" s="130">
        <v>0</v>
      </c>
      <c r="O137" s="130">
        <v>0</v>
      </c>
      <c r="P137" s="130">
        <v>0</v>
      </c>
      <c r="Q137" s="130">
        <v>0</v>
      </c>
      <c r="R137" s="130">
        <v>0</v>
      </c>
      <c r="S137" s="130">
        <v>0</v>
      </c>
      <c r="T137" s="130">
        <v>0</v>
      </c>
      <c r="U137" s="130">
        <v>0</v>
      </c>
      <c r="V137" s="130">
        <v>0</v>
      </c>
      <c r="W137" s="130">
        <v>0</v>
      </c>
      <c r="X137" s="130">
        <v>0</v>
      </c>
      <c r="Y137" s="130">
        <v>0</v>
      </c>
      <c r="Z137" s="130">
        <v>0</v>
      </c>
      <c r="AA137" s="130">
        <v>0</v>
      </c>
      <c r="AB137" s="130">
        <v>0</v>
      </c>
      <c r="AC137" s="130">
        <v>0</v>
      </c>
      <c r="AD137" s="130">
        <v>0</v>
      </c>
      <c r="AE137" s="130">
        <v>0</v>
      </c>
      <c r="AF137" s="130">
        <v>0</v>
      </c>
      <c r="AG137" s="130">
        <v>0</v>
      </c>
      <c r="AH137" s="130">
        <v>0</v>
      </c>
      <c r="AI137" s="130">
        <v>0</v>
      </c>
      <c r="AJ137" s="130">
        <v>0</v>
      </c>
      <c r="AK137" s="130">
        <v>0</v>
      </c>
      <c r="AL137" s="130">
        <v>0</v>
      </c>
      <c r="AM137" s="130">
        <v>0</v>
      </c>
      <c r="AN137" s="130">
        <v>0</v>
      </c>
      <c r="AO137" s="130">
        <v>0</v>
      </c>
      <c r="AP137" s="130">
        <v>0</v>
      </c>
      <c r="AQ137" s="130">
        <v>0</v>
      </c>
      <c r="AR137" s="130">
        <v>0</v>
      </c>
      <c r="AS137" s="130">
        <v>0</v>
      </c>
      <c r="AT137" s="130">
        <v>0</v>
      </c>
      <c r="AU137" s="130">
        <v>0</v>
      </c>
      <c r="AV137" s="130">
        <v>0</v>
      </c>
      <c r="AW137" s="130">
        <v>0</v>
      </c>
      <c r="AX137" s="130">
        <v>0</v>
      </c>
      <c r="AY137" s="130">
        <v>0</v>
      </c>
      <c r="AZ137" s="130">
        <v>0</v>
      </c>
      <c r="BA137" s="130">
        <v>0</v>
      </c>
      <c r="BB137" s="130">
        <v>0</v>
      </c>
      <c r="BC137" s="130">
        <v>0</v>
      </c>
      <c r="BD137"/>
      <c r="BE137"/>
      <c r="BF137"/>
      <c r="BG137"/>
      <c r="BH137"/>
      <c r="BI137"/>
      <c r="BJ137"/>
      <c r="BK137"/>
      <c r="BL137"/>
      <c r="BM137"/>
      <c r="BN137"/>
      <c r="BO137"/>
      <c r="BP137"/>
      <c r="BQ137"/>
      <c r="BR137"/>
      <c r="BS137"/>
      <c r="BT137"/>
    </row>
    <row r="138" spans="1:72" x14ac:dyDescent="0.25">
      <c r="A138" s="130" t="s">
        <v>869</v>
      </c>
      <c r="B138" s="130">
        <v>25676</v>
      </c>
      <c r="C138" s="130">
        <v>24010</v>
      </c>
      <c r="D138" s="130">
        <v>44092.75</v>
      </c>
      <c r="E138" s="130">
        <v>0</v>
      </c>
      <c r="F138" s="130">
        <v>0</v>
      </c>
      <c r="G138" s="130">
        <v>0</v>
      </c>
      <c r="H138" s="130">
        <v>0</v>
      </c>
      <c r="I138" s="130">
        <v>0</v>
      </c>
      <c r="J138" s="130">
        <v>0</v>
      </c>
      <c r="K138" s="130">
        <v>0</v>
      </c>
      <c r="L138" s="130">
        <v>0</v>
      </c>
      <c r="M138" s="130">
        <v>0</v>
      </c>
      <c r="N138" s="130">
        <v>0</v>
      </c>
      <c r="O138" s="130">
        <v>0</v>
      </c>
      <c r="P138" s="130">
        <v>0</v>
      </c>
      <c r="Q138" s="130">
        <v>0</v>
      </c>
      <c r="R138" s="130">
        <v>0</v>
      </c>
      <c r="S138" s="130">
        <v>0</v>
      </c>
      <c r="T138" s="130">
        <v>0</v>
      </c>
      <c r="U138" s="130">
        <v>0</v>
      </c>
      <c r="V138" s="130">
        <v>0</v>
      </c>
      <c r="W138" s="130">
        <v>0</v>
      </c>
      <c r="X138" s="130">
        <v>0</v>
      </c>
      <c r="Y138" s="130">
        <v>0</v>
      </c>
      <c r="Z138" s="130">
        <v>0</v>
      </c>
      <c r="AA138" s="130">
        <v>0</v>
      </c>
      <c r="AB138" s="130">
        <v>0</v>
      </c>
      <c r="AC138" s="130">
        <v>0</v>
      </c>
      <c r="AD138" s="130">
        <v>0</v>
      </c>
      <c r="AE138" s="130">
        <v>0</v>
      </c>
      <c r="AF138" s="130">
        <v>0</v>
      </c>
      <c r="AG138" s="130">
        <v>0</v>
      </c>
      <c r="AH138" s="130">
        <v>0</v>
      </c>
      <c r="AI138" s="130">
        <v>0</v>
      </c>
      <c r="AJ138" s="130">
        <v>0</v>
      </c>
      <c r="AK138" s="130">
        <v>0</v>
      </c>
      <c r="AL138" s="130">
        <v>0</v>
      </c>
      <c r="AM138" s="130">
        <v>0</v>
      </c>
      <c r="AN138" s="130">
        <v>0</v>
      </c>
      <c r="AO138" s="130">
        <v>0</v>
      </c>
      <c r="AP138" s="130">
        <v>0</v>
      </c>
      <c r="AQ138" s="130">
        <v>0</v>
      </c>
      <c r="AR138" s="130">
        <v>0</v>
      </c>
      <c r="AS138" s="130">
        <v>0</v>
      </c>
      <c r="AT138" s="130">
        <v>0</v>
      </c>
      <c r="AU138" s="130">
        <v>0</v>
      </c>
      <c r="AV138" s="130">
        <v>0</v>
      </c>
      <c r="AW138" s="130">
        <v>0</v>
      </c>
      <c r="AX138" s="130">
        <v>0</v>
      </c>
      <c r="AY138" s="130">
        <v>0</v>
      </c>
      <c r="AZ138" s="130">
        <v>0</v>
      </c>
      <c r="BA138" s="130">
        <v>0</v>
      </c>
      <c r="BB138" s="130">
        <v>0</v>
      </c>
      <c r="BC138" s="130">
        <v>0</v>
      </c>
      <c r="BD138"/>
      <c r="BE138"/>
      <c r="BF138"/>
      <c r="BG138"/>
      <c r="BH138"/>
      <c r="BI138"/>
      <c r="BJ138"/>
      <c r="BK138"/>
      <c r="BL138"/>
      <c r="BM138"/>
      <c r="BN138"/>
      <c r="BO138"/>
      <c r="BP138"/>
      <c r="BQ138"/>
      <c r="BR138"/>
      <c r="BS138"/>
      <c r="BT138"/>
    </row>
    <row r="139" spans="1:72" x14ac:dyDescent="0.25">
      <c r="A139" s="130" t="s">
        <v>786</v>
      </c>
      <c r="B139" s="130">
        <v>27458</v>
      </c>
      <c r="C139" s="130">
        <v>99867</v>
      </c>
      <c r="D139" s="130">
        <v>-97190</v>
      </c>
      <c r="E139" s="130">
        <v>85443</v>
      </c>
      <c r="F139" s="130">
        <v>47693</v>
      </c>
      <c r="G139" s="130">
        <v>41418</v>
      </c>
      <c r="H139" s="130">
        <v>83348</v>
      </c>
      <c r="I139" s="130">
        <v>25356</v>
      </c>
      <c r="J139" s="130">
        <v>17010</v>
      </c>
      <c r="K139" s="130">
        <v>4640</v>
      </c>
      <c r="L139" s="130">
        <v>22155</v>
      </c>
      <c r="M139" s="130">
        <v>1479</v>
      </c>
      <c r="N139" s="130">
        <v>18230</v>
      </c>
      <c r="O139" s="130">
        <v>6730</v>
      </c>
      <c r="P139" s="130">
        <v>-105529</v>
      </c>
      <c r="Q139" s="130">
        <v>91040</v>
      </c>
      <c r="R139" s="130">
        <v>45007</v>
      </c>
      <c r="S139" s="130">
        <v>43265</v>
      </c>
      <c r="T139" s="130">
        <v>44172</v>
      </c>
      <c r="U139" s="130">
        <v>38940</v>
      </c>
      <c r="V139" s="130">
        <v>42961</v>
      </c>
      <c r="W139" s="130">
        <v>51544</v>
      </c>
      <c r="X139" s="130">
        <v>7011.09</v>
      </c>
      <c r="Y139" s="130">
        <v>721</v>
      </c>
      <c r="Z139" s="130">
        <v>635</v>
      </c>
      <c r="AA139" s="130">
        <v>10179</v>
      </c>
      <c r="AB139" s="130">
        <v>12647.32</v>
      </c>
      <c r="AC139" s="130">
        <v>909</v>
      </c>
      <c r="AD139" s="130">
        <v>3734</v>
      </c>
      <c r="AE139" s="130">
        <v>1029</v>
      </c>
      <c r="AF139" s="130">
        <v>-2353.16</v>
      </c>
      <c r="AG139" s="130">
        <v>1</v>
      </c>
      <c r="AH139" s="130">
        <v>1639</v>
      </c>
      <c r="AI139" s="130">
        <v>18654</v>
      </c>
      <c r="AJ139" s="130">
        <v>923.18</v>
      </c>
      <c r="AK139" s="130">
        <v>758</v>
      </c>
      <c r="AL139" s="130">
        <v>399</v>
      </c>
      <c r="AM139" s="130">
        <v>372</v>
      </c>
      <c r="AN139" s="130">
        <v>-2082.58</v>
      </c>
      <c r="AO139" s="130">
        <v>2043.67</v>
      </c>
      <c r="AP139" s="130">
        <v>-4227</v>
      </c>
      <c r="AQ139" s="130">
        <v>12112</v>
      </c>
      <c r="AR139" s="130">
        <v>37500.11</v>
      </c>
      <c r="AS139" s="130">
        <v>1661</v>
      </c>
      <c r="AT139" s="130">
        <v>125</v>
      </c>
      <c r="AU139" s="130">
        <v>1440</v>
      </c>
      <c r="AV139" s="130">
        <v>2026</v>
      </c>
      <c r="AW139" s="130">
        <v>489</v>
      </c>
      <c r="AX139" s="130">
        <v>284</v>
      </c>
      <c r="AY139" s="130">
        <v>92</v>
      </c>
      <c r="AZ139" s="130">
        <v>67</v>
      </c>
      <c r="BA139" s="130">
        <v>179</v>
      </c>
      <c r="BB139" s="130">
        <v>433</v>
      </c>
      <c r="BC139" s="130">
        <v>226</v>
      </c>
      <c r="BD139"/>
      <c r="BE139"/>
      <c r="BF139"/>
      <c r="BG139"/>
      <c r="BH139"/>
      <c r="BI139"/>
      <c r="BJ139"/>
      <c r="BK139"/>
      <c r="BL139"/>
      <c r="BM139"/>
      <c r="BN139"/>
      <c r="BO139"/>
      <c r="BP139"/>
      <c r="BQ139"/>
      <c r="BR139"/>
      <c r="BS139"/>
      <c r="BT139"/>
    </row>
    <row r="140" spans="1:72" x14ac:dyDescent="0.25">
      <c r="A140" s="130" t="s">
        <v>870</v>
      </c>
      <c r="B140" s="130">
        <v>2243502</v>
      </c>
      <c r="C140" s="130">
        <v>2354514</v>
      </c>
      <c r="D140" s="130">
        <v>1666131</v>
      </c>
      <c r="E140" s="130">
        <v>1736640</v>
      </c>
      <c r="F140" s="130">
        <v>1640419</v>
      </c>
      <c r="G140" s="130">
        <v>1725152</v>
      </c>
      <c r="H140" s="130">
        <v>1639166</v>
      </c>
      <c r="I140" s="130">
        <v>1517122</v>
      </c>
      <c r="J140" s="130">
        <v>1597671</v>
      </c>
      <c r="K140" s="130">
        <v>1621970</v>
      </c>
      <c r="L140" s="130">
        <v>1507447</v>
      </c>
      <c r="M140" s="130">
        <v>1326842</v>
      </c>
      <c r="N140" s="130">
        <v>1457950</v>
      </c>
      <c r="O140" s="130">
        <v>1485757</v>
      </c>
      <c r="P140" s="130">
        <v>1260837</v>
      </c>
      <c r="Q140" s="130">
        <v>1409965</v>
      </c>
      <c r="R140" s="130">
        <v>1434916</v>
      </c>
      <c r="S140" s="130">
        <v>1478248</v>
      </c>
      <c r="T140" s="130">
        <v>1273061</v>
      </c>
      <c r="U140" s="130">
        <v>1217252</v>
      </c>
      <c r="V140" s="130">
        <v>814947</v>
      </c>
      <c r="W140" s="130">
        <v>321147</v>
      </c>
      <c r="X140" s="130">
        <v>143065.97</v>
      </c>
      <c r="Y140" s="130">
        <v>89957</v>
      </c>
      <c r="Z140" s="130">
        <v>90411</v>
      </c>
      <c r="AA140" s="130">
        <v>91334</v>
      </c>
      <c r="AB140" s="130">
        <v>84992.45</v>
      </c>
      <c r="AC140" s="130">
        <v>53731</v>
      </c>
      <c r="AD140" s="130">
        <v>46941</v>
      </c>
      <c r="AE140" s="130">
        <v>37707</v>
      </c>
      <c r="AF140" s="130">
        <v>21935.38</v>
      </c>
      <c r="AG140" s="130">
        <v>22079</v>
      </c>
      <c r="AH140" s="130">
        <v>23835</v>
      </c>
      <c r="AI140" s="130">
        <v>41134</v>
      </c>
      <c r="AJ140" s="130">
        <v>80771.13</v>
      </c>
      <c r="AK140" s="130">
        <v>116782</v>
      </c>
      <c r="AL140" s="130">
        <v>83517</v>
      </c>
      <c r="AM140" s="130">
        <v>171114</v>
      </c>
      <c r="AN140" s="130">
        <v>93666.54</v>
      </c>
      <c r="AO140" s="130">
        <v>67448</v>
      </c>
      <c r="AP140" s="130">
        <v>67194</v>
      </c>
      <c r="AQ140" s="130">
        <v>111920</v>
      </c>
      <c r="AR140" s="130">
        <v>85589.83</v>
      </c>
      <c r="AS140" s="130">
        <v>62815</v>
      </c>
      <c r="AT140" s="130">
        <v>51920</v>
      </c>
      <c r="AU140" s="130">
        <v>57481</v>
      </c>
      <c r="AV140" s="130">
        <v>50726</v>
      </c>
      <c r="AW140" s="130">
        <v>41558</v>
      </c>
      <c r="AX140" s="130">
        <v>32155</v>
      </c>
      <c r="AY140" s="130">
        <v>39920</v>
      </c>
      <c r="AZ140" s="130">
        <v>46297</v>
      </c>
      <c r="BA140" s="130">
        <v>54840</v>
      </c>
      <c r="BB140" s="130">
        <v>49899</v>
      </c>
      <c r="BC140" s="130">
        <v>56694</v>
      </c>
      <c r="BD140"/>
      <c r="BE140"/>
      <c r="BF140"/>
      <c r="BG140"/>
      <c r="BH140"/>
      <c r="BI140"/>
      <c r="BJ140"/>
      <c r="BK140"/>
      <c r="BL140"/>
      <c r="BM140"/>
      <c r="BN140"/>
      <c r="BO140"/>
      <c r="BP140"/>
      <c r="BQ140"/>
      <c r="BR140"/>
      <c r="BS140"/>
      <c r="BT140"/>
    </row>
    <row r="141" spans="1:72" x14ac:dyDescent="0.25">
      <c r="A141" s="130" t="s">
        <v>2449</v>
      </c>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c r="BE141"/>
      <c r="BF141"/>
      <c r="BG141"/>
      <c r="BH141"/>
      <c r="BI141"/>
      <c r="BJ141"/>
      <c r="BK141"/>
      <c r="BL141"/>
      <c r="BM141"/>
      <c r="BN141"/>
      <c r="BO141"/>
      <c r="BP141"/>
      <c r="BQ141"/>
      <c r="BR141"/>
      <c r="BS141"/>
      <c r="BT141"/>
    </row>
    <row r="142" spans="1:72" x14ac:dyDescent="0.25">
      <c r="A142" s="130" t="s">
        <v>871</v>
      </c>
      <c r="B142" s="130">
        <v>1071422</v>
      </c>
      <c r="C142" s="130">
        <v>1070910</v>
      </c>
      <c r="D142" s="130">
        <v>835098</v>
      </c>
      <c r="E142" s="130">
        <v>849075</v>
      </c>
      <c r="F142" s="130">
        <v>765572</v>
      </c>
      <c r="G142" s="130">
        <v>754304</v>
      </c>
      <c r="H142" s="130">
        <v>749087</v>
      </c>
      <c r="I142" s="130">
        <v>788536</v>
      </c>
      <c r="J142" s="130">
        <v>715776</v>
      </c>
      <c r="K142" s="130">
        <v>693554</v>
      </c>
      <c r="L142" s="130">
        <v>713235</v>
      </c>
      <c r="M142" s="130">
        <v>689294</v>
      </c>
      <c r="N142" s="130">
        <v>635682</v>
      </c>
      <c r="O142" s="130">
        <v>589443</v>
      </c>
      <c r="P142" s="130">
        <v>606060</v>
      </c>
      <c r="Q142" s="130">
        <v>598813</v>
      </c>
      <c r="R142" s="130">
        <v>594752</v>
      </c>
      <c r="S142" s="130">
        <v>585282</v>
      </c>
      <c r="T142" s="130">
        <v>544953</v>
      </c>
      <c r="U142" s="130">
        <v>487618</v>
      </c>
      <c r="V142" s="130">
        <v>375793</v>
      </c>
      <c r="W142" s="130">
        <v>147949</v>
      </c>
      <c r="X142" s="130">
        <v>61971.99</v>
      </c>
      <c r="Y142" s="130">
        <v>54073</v>
      </c>
      <c r="Z142" s="130">
        <v>59011</v>
      </c>
      <c r="AA142" s="130">
        <v>48201</v>
      </c>
      <c r="AB142" s="130">
        <v>46411.02</v>
      </c>
      <c r="AC142" s="130">
        <v>32858</v>
      </c>
      <c r="AD142" s="130">
        <v>27073</v>
      </c>
      <c r="AE142" s="130">
        <v>22089</v>
      </c>
      <c r="AF142" s="130">
        <v>15990.77</v>
      </c>
      <c r="AG142" s="130">
        <v>16123</v>
      </c>
      <c r="AH142" s="130">
        <v>14069</v>
      </c>
      <c r="AI142" s="130">
        <v>15473</v>
      </c>
      <c r="AJ142" s="130">
        <v>67299.960000000006</v>
      </c>
      <c r="AK142" s="130">
        <v>75093</v>
      </c>
      <c r="AL142" s="130">
        <v>59100</v>
      </c>
      <c r="AM142" s="130">
        <v>99406</v>
      </c>
      <c r="AN142" s="130">
        <v>63735.89</v>
      </c>
      <c r="AO142" s="130">
        <v>62565</v>
      </c>
      <c r="AP142" s="130">
        <v>60712</v>
      </c>
      <c r="AQ142" s="130">
        <v>56037</v>
      </c>
      <c r="AR142" s="130">
        <v>42371.93</v>
      </c>
      <c r="AS142" s="130">
        <v>50121</v>
      </c>
      <c r="AT142" s="130">
        <v>45760</v>
      </c>
      <c r="AU142" s="130">
        <v>46757</v>
      </c>
      <c r="AV142" s="130">
        <v>85935</v>
      </c>
      <c r="AW142" s="130">
        <v>28533</v>
      </c>
      <c r="AX142" s="130">
        <v>29050</v>
      </c>
      <c r="AY142" s="130">
        <v>31107</v>
      </c>
      <c r="AZ142" s="130">
        <v>39809</v>
      </c>
      <c r="BA142" s="130">
        <v>44105</v>
      </c>
      <c r="BB142" s="130">
        <v>46350</v>
      </c>
      <c r="BC142" s="130">
        <v>49460</v>
      </c>
      <c r="BD142"/>
      <c r="BE142"/>
      <c r="BF142"/>
      <c r="BG142"/>
      <c r="BH142"/>
      <c r="BI142"/>
      <c r="BJ142"/>
      <c r="BK142"/>
      <c r="BL142"/>
      <c r="BM142"/>
      <c r="BN142"/>
      <c r="BO142"/>
      <c r="BP142"/>
      <c r="BQ142"/>
      <c r="BR142"/>
      <c r="BS142"/>
      <c r="BT142"/>
    </row>
    <row r="143" spans="1:72" x14ac:dyDescent="0.25">
      <c r="A143" s="130" t="s">
        <v>2619</v>
      </c>
      <c r="B143" s="130">
        <v>1037172</v>
      </c>
      <c r="C143" s="130">
        <v>1028361</v>
      </c>
      <c r="D143" s="130">
        <v>796711</v>
      </c>
      <c r="E143" s="130">
        <v>812735</v>
      </c>
      <c r="F143" s="130">
        <v>727110</v>
      </c>
      <c r="G143" s="130">
        <v>718339</v>
      </c>
      <c r="H143" s="130">
        <v>708029</v>
      </c>
      <c r="I143" s="130">
        <v>774101</v>
      </c>
      <c r="J143" s="130">
        <v>698488</v>
      </c>
      <c r="K143" s="130">
        <v>676889</v>
      </c>
      <c r="L143" s="130">
        <v>690051</v>
      </c>
      <c r="M143" s="130">
        <v>666160</v>
      </c>
      <c r="N143" s="130">
        <v>606986</v>
      </c>
      <c r="O143" s="130">
        <v>569920</v>
      </c>
      <c r="P143" s="130">
        <v>591831</v>
      </c>
      <c r="Q143" s="130">
        <v>583569</v>
      </c>
      <c r="R143" s="130">
        <v>577577</v>
      </c>
      <c r="S143" s="130">
        <v>569000</v>
      </c>
      <c r="T143" s="130">
        <v>529574</v>
      </c>
      <c r="U143" s="130">
        <v>472514</v>
      </c>
      <c r="V143" s="130">
        <v>0</v>
      </c>
      <c r="W143" s="130">
        <v>0</v>
      </c>
      <c r="X143" s="130">
        <v>0</v>
      </c>
      <c r="Y143" s="130">
        <v>0</v>
      </c>
      <c r="Z143" s="130">
        <v>0</v>
      </c>
      <c r="AA143" s="130">
        <v>0</v>
      </c>
      <c r="AB143" s="130">
        <v>0</v>
      </c>
      <c r="AC143" s="130">
        <v>0</v>
      </c>
      <c r="AD143" s="130">
        <v>0</v>
      </c>
      <c r="AE143" s="130">
        <v>0</v>
      </c>
      <c r="AF143" s="130">
        <v>1291.9100000000001</v>
      </c>
      <c r="AG143" s="130">
        <v>586</v>
      </c>
      <c r="AH143" s="130">
        <v>574</v>
      </c>
      <c r="AI143" s="130">
        <v>510</v>
      </c>
      <c r="AJ143" s="130">
        <v>67299.48</v>
      </c>
      <c r="AK143" s="130">
        <v>75093</v>
      </c>
      <c r="AL143" s="130">
        <v>59100</v>
      </c>
      <c r="AM143" s="130">
        <v>66567</v>
      </c>
      <c r="AN143" s="130">
        <v>63109.17</v>
      </c>
      <c r="AO143" s="130">
        <v>61686</v>
      </c>
      <c r="AP143" s="130">
        <v>60253</v>
      </c>
      <c r="AQ143" s="130">
        <v>55333</v>
      </c>
      <c r="AR143" s="130">
        <v>39871.93</v>
      </c>
      <c r="AS143" s="130">
        <v>50121</v>
      </c>
      <c r="AT143" s="130">
        <v>45760</v>
      </c>
      <c r="AU143" s="130">
        <v>46757</v>
      </c>
      <c r="AV143" s="130">
        <v>31907</v>
      </c>
      <c r="AW143" s="130">
        <v>0</v>
      </c>
      <c r="AX143" s="130">
        <v>0</v>
      </c>
      <c r="AY143" s="130">
        <v>0</v>
      </c>
      <c r="AZ143" s="130">
        <v>0</v>
      </c>
      <c r="BA143" s="130">
        <v>44105</v>
      </c>
      <c r="BB143" s="130">
        <v>0</v>
      </c>
      <c r="BC143" s="130">
        <v>0</v>
      </c>
      <c r="BD143"/>
      <c r="BE143"/>
      <c r="BF143"/>
      <c r="BG143"/>
      <c r="BH143"/>
      <c r="BI143"/>
      <c r="BJ143"/>
      <c r="BK143"/>
      <c r="BL143"/>
      <c r="BM143"/>
      <c r="BN143"/>
      <c r="BO143"/>
      <c r="BP143"/>
      <c r="BQ143"/>
      <c r="BR143"/>
      <c r="BS143"/>
      <c r="BT143"/>
    </row>
    <row r="144" spans="1:72" x14ac:dyDescent="0.25">
      <c r="A144" s="130" t="s">
        <v>3298</v>
      </c>
      <c r="B144" s="130">
        <v>34250</v>
      </c>
      <c r="C144" s="130">
        <v>42549</v>
      </c>
      <c r="D144" s="130">
        <v>38387</v>
      </c>
      <c r="E144" s="130">
        <v>36340</v>
      </c>
      <c r="F144" s="130">
        <v>38462</v>
      </c>
      <c r="G144" s="130">
        <v>35965</v>
      </c>
      <c r="H144" s="130">
        <v>41058</v>
      </c>
      <c r="I144" s="130">
        <v>14435</v>
      </c>
      <c r="J144" s="130">
        <v>17288</v>
      </c>
      <c r="K144" s="130">
        <v>16665</v>
      </c>
      <c r="L144" s="130">
        <v>23184</v>
      </c>
      <c r="M144" s="130">
        <v>23134</v>
      </c>
      <c r="N144" s="130">
        <v>28696</v>
      </c>
      <c r="O144" s="130">
        <v>19523</v>
      </c>
      <c r="P144" s="130">
        <v>14229</v>
      </c>
      <c r="Q144" s="130">
        <v>15244</v>
      </c>
      <c r="R144" s="130">
        <v>17175</v>
      </c>
      <c r="S144" s="130">
        <v>16282</v>
      </c>
      <c r="T144" s="130">
        <v>15379</v>
      </c>
      <c r="U144" s="130">
        <v>15104</v>
      </c>
      <c r="V144" s="130">
        <v>0</v>
      </c>
      <c r="W144" s="130">
        <v>0</v>
      </c>
      <c r="X144" s="130">
        <v>0</v>
      </c>
      <c r="Y144" s="130">
        <v>0</v>
      </c>
      <c r="Z144" s="130">
        <v>0</v>
      </c>
      <c r="AA144" s="130">
        <v>0</v>
      </c>
      <c r="AB144" s="130">
        <v>0</v>
      </c>
      <c r="AC144" s="130">
        <v>0</v>
      </c>
      <c r="AD144" s="130">
        <v>0</v>
      </c>
      <c r="AE144" s="130">
        <v>22089</v>
      </c>
      <c r="AF144" s="130">
        <v>14698.86</v>
      </c>
      <c r="AG144" s="130">
        <v>15537</v>
      </c>
      <c r="AH144" s="130">
        <v>13495</v>
      </c>
      <c r="AI144" s="130">
        <v>14963</v>
      </c>
      <c r="AJ144" s="130">
        <v>0.49</v>
      </c>
      <c r="AK144" s="130">
        <v>10395</v>
      </c>
      <c r="AL144" s="130">
        <v>0</v>
      </c>
      <c r="AM144" s="130">
        <v>32839</v>
      </c>
      <c r="AN144" s="130">
        <v>626.72</v>
      </c>
      <c r="AO144" s="130">
        <v>879</v>
      </c>
      <c r="AP144" s="130">
        <v>459</v>
      </c>
      <c r="AQ144" s="130">
        <v>704</v>
      </c>
      <c r="AR144" s="130">
        <v>625</v>
      </c>
      <c r="AS144" s="130">
        <v>0</v>
      </c>
      <c r="AT144" s="130">
        <v>0</v>
      </c>
      <c r="AU144" s="130">
        <v>0</v>
      </c>
      <c r="AV144" s="130">
        <v>11749.25</v>
      </c>
      <c r="AW144" s="130">
        <v>0</v>
      </c>
      <c r="AX144" s="130">
        <v>0</v>
      </c>
      <c r="AY144" s="130">
        <v>0</v>
      </c>
      <c r="AZ144" s="130">
        <v>0</v>
      </c>
      <c r="BA144" s="130">
        <v>0</v>
      </c>
      <c r="BB144" s="130">
        <v>0</v>
      </c>
      <c r="BC144" s="130">
        <v>0</v>
      </c>
      <c r="BD144"/>
      <c r="BE144"/>
      <c r="BF144"/>
      <c r="BG144"/>
      <c r="BH144"/>
      <c r="BI144"/>
      <c r="BJ144"/>
      <c r="BK144"/>
      <c r="BL144"/>
      <c r="BM144"/>
      <c r="BN144"/>
      <c r="BO144"/>
      <c r="BP144"/>
      <c r="BQ144"/>
      <c r="BR144"/>
      <c r="BS144"/>
      <c r="BT144"/>
    </row>
    <row r="145" spans="1:72" x14ac:dyDescent="0.25">
      <c r="A145" s="130" t="s">
        <v>872</v>
      </c>
      <c r="B145" s="130">
        <v>119359</v>
      </c>
      <c r="C145" s="130">
        <v>112465</v>
      </c>
      <c r="D145" s="130">
        <v>247139</v>
      </c>
      <c r="E145" s="130">
        <v>143899</v>
      </c>
      <c r="F145" s="130">
        <v>127116</v>
      </c>
      <c r="G145" s="130">
        <v>150025</v>
      </c>
      <c r="H145" s="130">
        <v>207634</v>
      </c>
      <c r="I145" s="130">
        <v>125759</v>
      </c>
      <c r="J145" s="130">
        <v>137997</v>
      </c>
      <c r="K145" s="130">
        <v>98011</v>
      </c>
      <c r="L145" s="130">
        <v>213018</v>
      </c>
      <c r="M145" s="130">
        <v>119143</v>
      </c>
      <c r="N145" s="130">
        <v>79373</v>
      </c>
      <c r="O145" s="130">
        <v>97940</v>
      </c>
      <c r="P145" s="130">
        <v>153589</v>
      </c>
      <c r="Q145" s="130">
        <v>98259</v>
      </c>
      <c r="R145" s="130">
        <v>79151</v>
      </c>
      <c r="S145" s="130">
        <v>89811</v>
      </c>
      <c r="T145" s="130">
        <v>163640</v>
      </c>
      <c r="U145" s="130">
        <v>143837</v>
      </c>
      <c r="V145" s="130">
        <v>109334</v>
      </c>
      <c r="W145" s="130">
        <v>139472</v>
      </c>
      <c r="X145" s="130">
        <v>348874.99</v>
      </c>
      <c r="Y145" s="130">
        <v>155127</v>
      </c>
      <c r="Z145" s="130">
        <v>200335</v>
      </c>
      <c r="AA145" s="130">
        <v>63533</v>
      </c>
      <c r="AB145" s="130">
        <v>54350.36</v>
      </c>
      <c r="AC145" s="130">
        <v>48109</v>
      </c>
      <c r="AD145" s="130">
        <v>26605</v>
      </c>
      <c r="AE145" s="130">
        <v>16554</v>
      </c>
      <c r="AF145" s="130">
        <v>5155.1499999999996</v>
      </c>
      <c r="AG145" s="130">
        <v>13551</v>
      </c>
      <c r="AH145" s="130">
        <v>5954</v>
      </c>
      <c r="AI145" s="130">
        <v>5168</v>
      </c>
      <c r="AJ145" s="130">
        <v>23567.13</v>
      </c>
      <c r="AK145" s="130">
        <v>25824</v>
      </c>
      <c r="AL145" s="130">
        <v>19897</v>
      </c>
      <c r="AM145" s="130">
        <v>21659</v>
      </c>
      <c r="AN145" s="130">
        <v>21922.720000000001</v>
      </c>
      <c r="AO145" s="130">
        <v>22211</v>
      </c>
      <c r="AP145" s="130">
        <v>20604</v>
      </c>
      <c r="AQ145" s="130">
        <v>24415</v>
      </c>
      <c r="AR145" s="130">
        <v>26365.72</v>
      </c>
      <c r="AS145" s="130">
        <v>27729</v>
      </c>
      <c r="AT145" s="130">
        <v>23264</v>
      </c>
      <c r="AU145" s="130">
        <v>22627</v>
      </c>
      <c r="AV145" s="130">
        <v>52098</v>
      </c>
      <c r="AW145" s="130">
        <v>32047</v>
      </c>
      <c r="AX145" s="130">
        <v>48339</v>
      </c>
      <c r="AY145" s="130">
        <v>73627</v>
      </c>
      <c r="AZ145" s="130">
        <v>25520</v>
      </c>
      <c r="BA145" s="130">
        <v>30042</v>
      </c>
      <c r="BB145" s="130">
        <v>22396</v>
      </c>
      <c r="BC145" s="130">
        <v>26558</v>
      </c>
      <c r="BD145"/>
      <c r="BE145"/>
      <c r="BF145"/>
      <c r="BG145"/>
      <c r="BH145"/>
      <c r="BI145"/>
      <c r="BJ145"/>
      <c r="BK145"/>
      <c r="BL145"/>
      <c r="BM145"/>
      <c r="BN145"/>
      <c r="BO145"/>
      <c r="BP145"/>
      <c r="BQ145"/>
      <c r="BR145"/>
      <c r="BS145"/>
      <c r="BT145"/>
    </row>
    <row r="146" spans="1:72" x14ac:dyDescent="0.25">
      <c r="A146" s="130" t="s">
        <v>873</v>
      </c>
      <c r="B146" s="130">
        <v>620</v>
      </c>
      <c r="C146" s="130">
        <v>624</v>
      </c>
      <c r="D146" s="130">
        <v>924</v>
      </c>
      <c r="E146" s="130">
        <v>1164</v>
      </c>
      <c r="F146" s="130">
        <v>878</v>
      </c>
      <c r="G146" s="130">
        <v>1596</v>
      </c>
      <c r="H146" s="130">
        <v>326</v>
      </c>
      <c r="I146" s="130">
        <v>578</v>
      </c>
      <c r="J146" s="130">
        <v>438</v>
      </c>
      <c r="K146" s="130">
        <v>739</v>
      </c>
      <c r="L146" s="130">
        <v>1877</v>
      </c>
      <c r="M146" s="130">
        <v>650</v>
      </c>
      <c r="N146" s="130">
        <v>905</v>
      </c>
      <c r="O146" s="130">
        <v>818</v>
      </c>
      <c r="P146" s="130">
        <v>3428</v>
      </c>
      <c r="Q146" s="130">
        <v>3098</v>
      </c>
      <c r="R146" s="130">
        <v>2029</v>
      </c>
      <c r="S146" s="130">
        <v>1878</v>
      </c>
      <c r="T146" s="130">
        <v>2264</v>
      </c>
      <c r="U146" s="130">
        <v>3033</v>
      </c>
      <c r="V146" s="130">
        <v>1908</v>
      </c>
      <c r="W146" s="130">
        <v>1291</v>
      </c>
      <c r="X146" s="130">
        <v>4667.0200000000004</v>
      </c>
      <c r="Y146" s="130">
        <v>1148</v>
      </c>
      <c r="Z146" s="130">
        <v>386</v>
      </c>
      <c r="AA146" s="130">
        <v>605</v>
      </c>
      <c r="AB146" s="130">
        <v>2116.9499999999998</v>
      </c>
      <c r="AC146" s="130">
        <v>1210</v>
      </c>
      <c r="AD146" s="130">
        <v>1149</v>
      </c>
      <c r="AE146" s="130">
        <v>1133</v>
      </c>
      <c r="AF146" s="130">
        <v>2099.92</v>
      </c>
      <c r="AG146" s="130">
        <v>1053</v>
      </c>
      <c r="AH146" s="130">
        <v>1009</v>
      </c>
      <c r="AI146" s="130">
        <v>1051</v>
      </c>
      <c r="AJ146" s="130">
        <v>2217.92</v>
      </c>
      <c r="AK146" s="130">
        <v>2475</v>
      </c>
      <c r="AL146" s="130">
        <v>1675</v>
      </c>
      <c r="AM146" s="130">
        <v>1985</v>
      </c>
      <c r="AN146" s="130">
        <v>2710.57</v>
      </c>
      <c r="AO146" s="130">
        <v>1804</v>
      </c>
      <c r="AP146" s="130">
        <v>1956</v>
      </c>
      <c r="AQ146" s="130">
        <v>1650</v>
      </c>
      <c r="AR146" s="130">
        <v>1155.54</v>
      </c>
      <c r="AS146" s="130">
        <v>935</v>
      </c>
      <c r="AT146" s="130">
        <v>945</v>
      </c>
      <c r="AU146" s="130">
        <v>915</v>
      </c>
      <c r="AV146" s="130">
        <v>640</v>
      </c>
      <c r="AW146" s="130">
        <v>457</v>
      </c>
      <c r="AX146" s="130">
        <v>499</v>
      </c>
      <c r="AY146" s="130">
        <v>0</v>
      </c>
      <c r="AZ146" s="130">
        <v>0</v>
      </c>
      <c r="BA146" s="130">
        <v>0</v>
      </c>
      <c r="BB146" s="130">
        <v>0</v>
      </c>
      <c r="BC146" s="130">
        <v>0</v>
      </c>
      <c r="BD146"/>
      <c r="BE146"/>
      <c r="BF146"/>
      <c r="BG146"/>
      <c r="BH146"/>
      <c r="BI146"/>
      <c r="BJ146"/>
      <c r="BK146"/>
      <c r="BL146"/>
      <c r="BM146"/>
      <c r="BN146"/>
      <c r="BO146"/>
      <c r="BP146"/>
      <c r="BQ146"/>
      <c r="BR146"/>
      <c r="BS146"/>
      <c r="BT146"/>
    </row>
    <row r="147" spans="1:72" x14ac:dyDescent="0.25">
      <c r="A147" s="130" t="s">
        <v>874</v>
      </c>
      <c r="B147" s="130">
        <v>118739</v>
      </c>
      <c r="C147" s="130">
        <v>111841</v>
      </c>
      <c r="D147" s="130">
        <v>246215</v>
      </c>
      <c r="E147" s="130">
        <v>142735</v>
      </c>
      <c r="F147" s="130">
        <v>126238</v>
      </c>
      <c r="G147" s="130">
        <v>148429</v>
      </c>
      <c r="H147" s="130">
        <v>207308</v>
      </c>
      <c r="I147" s="130">
        <v>125181</v>
      </c>
      <c r="J147" s="130">
        <v>137559</v>
      </c>
      <c r="K147" s="130">
        <v>97272</v>
      </c>
      <c r="L147" s="130">
        <v>211141</v>
      </c>
      <c r="M147" s="130">
        <v>118493</v>
      </c>
      <c r="N147" s="130">
        <v>78468</v>
      </c>
      <c r="O147" s="130">
        <v>97122</v>
      </c>
      <c r="P147" s="130">
        <v>150161</v>
      </c>
      <c r="Q147" s="130">
        <v>95161</v>
      </c>
      <c r="R147" s="130">
        <v>77122</v>
      </c>
      <c r="S147" s="130">
        <v>87933</v>
      </c>
      <c r="T147" s="130">
        <v>161376</v>
      </c>
      <c r="U147" s="130">
        <v>140804</v>
      </c>
      <c r="V147" s="130">
        <v>107426</v>
      </c>
      <c r="W147" s="130">
        <v>138181</v>
      </c>
      <c r="X147" s="130">
        <v>344207.97</v>
      </c>
      <c r="Y147" s="130">
        <v>153979</v>
      </c>
      <c r="Z147" s="130">
        <v>199949</v>
      </c>
      <c r="AA147" s="130">
        <v>62928</v>
      </c>
      <c r="AB147" s="130">
        <v>52233.4</v>
      </c>
      <c r="AC147" s="130">
        <v>46899</v>
      </c>
      <c r="AD147" s="130">
        <v>25456</v>
      </c>
      <c r="AE147" s="130">
        <v>15421</v>
      </c>
      <c r="AF147" s="130">
        <v>3055.23</v>
      </c>
      <c r="AG147" s="130">
        <v>12498</v>
      </c>
      <c r="AH147" s="130">
        <v>4945</v>
      </c>
      <c r="AI147" s="130">
        <v>4117</v>
      </c>
      <c r="AJ147" s="130">
        <v>21349.21</v>
      </c>
      <c r="AK147" s="130">
        <v>23349</v>
      </c>
      <c r="AL147" s="130">
        <v>18222</v>
      </c>
      <c r="AM147" s="130">
        <v>19674</v>
      </c>
      <c r="AN147" s="130">
        <v>19212.150000000001</v>
      </c>
      <c r="AO147" s="130">
        <v>20407</v>
      </c>
      <c r="AP147" s="130">
        <v>18648</v>
      </c>
      <c r="AQ147" s="130">
        <v>22765</v>
      </c>
      <c r="AR147" s="130">
        <v>25210.18</v>
      </c>
      <c r="AS147" s="130">
        <v>26794</v>
      </c>
      <c r="AT147" s="130">
        <v>22319</v>
      </c>
      <c r="AU147" s="130">
        <v>21712</v>
      </c>
      <c r="AV147" s="130">
        <v>51458</v>
      </c>
      <c r="AW147" s="130">
        <v>31590</v>
      </c>
      <c r="AX147" s="130">
        <v>47840</v>
      </c>
      <c r="AY147" s="130">
        <v>0</v>
      </c>
      <c r="AZ147" s="130">
        <v>0</v>
      </c>
      <c r="BA147" s="130">
        <v>0</v>
      </c>
      <c r="BB147" s="130">
        <v>0</v>
      </c>
      <c r="BC147" s="130">
        <v>0</v>
      </c>
      <c r="BD147"/>
      <c r="BE147"/>
      <c r="BF147"/>
      <c r="BG147"/>
      <c r="BH147"/>
      <c r="BI147"/>
      <c r="BJ147"/>
      <c r="BK147"/>
      <c r="BL147"/>
      <c r="BM147"/>
      <c r="BN147"/>
      <c r="BO147"/>
      <c r="BP147"/>
      <c r="BQ147"/>
      <c r="BR147"/>
      <c r="BS147"/>
      <c r="BT147"/>
    </row>
    <row r="148" spans="1:72" x14ac:dyDescent="0.25">
      <c r="A148" s="130" t="s">
        <v>875</v>
      </c>
      <c r="B148" s="130">
        <v>0</v>
      </c>
      <c r="C148" s="130">
        <v>0</v>
      </c>
      <c r="D148" s="130">
        <v>0</v>
      </c>
      <c r="E148" s="130">
        <v>0</v>
      </c>
      <c r="F148" s="130">
        <v>0</v>
      </c>
      <c r="G148" s="130">
        <v>0</v>
      </c>
      <c r="H148" s="130">
        <v>0</v>
      </c>
      <c r="I148" s="130">
        <v>0</v>
      </c>
      <c r="J148" s="130">
        <v>0</v>
      </c>
      <c r="K148" s="130">
        <v>0</v>
      </c>
      <c r="L148" s="130">
        <v>0</v>
      </c>
      <c r="M148" s="130">
        <v>0</v>
      </c>
      <c r="N148" s="130">
        <v>0</v>
      </c>
      <c r="O148" s="130">
        <v>0</v>
      </c>
      <c r="P148" s="130">
        <v>0</v>
      </c>
      <c r="Q148" s="130">
        <v>0</v>
      </c>
      <c r="R148" s="130">
        <v>0</v>
      </c>
      <c r="S148" s="130">
        <v>0</v>
      </c>
      <c r="T148" s="130">
        <v>0</v>
      </c>
      <c r="U148" s="130">
        <v>0</v>
      </c>
      <c r="V148" s="130">
        <v>0</v>
      </c>
      <c r="W148" s="130">
        <v>0</v>
      </c>
      <c r="X148" s="130">
        <v>0</v>
      </c>
      <c r="Y148" s="130">
        <v>0</v>
      </c>
      <c r="Z148" s="130">
        <v>0</v>
      </c>
      <c r="AA148" s="130">
        <v>0</v>
      </c>
      <c r="AB148" s="130">
        <v>0</v>
      </c>
      <c r="AC148" s="130">
        <v>0</v>
      </c>
      <c r="AD148" s="130">
        <v>0</v>
      </c>
      <c r="AE148" s="130">
        <v>0</v>
      </c>
      <c r="AF148" s="130">
        <v>0</v>
      </c>
      <c r="AG148" s="130">
        <v>0</v>
      </c>
      <c r="AH148" s="130">
        <v>0</v>
      </c>
      <c r="AI148" s="130">
        <v>0</v>
      </c>
      <c r="AJ148" s="130">
        <v>0</v>
      </c>
      <c r="AK148" s="130">
        <v>0</v>
      </c>
      <c r="AL148" s="130">
        <v>0</v>
      </c>
      <c r="AM148" s="130">
        <v>0</v>
      </c>
      <c r="AN148" s="130">
        <v>0</v>
      </c>
      <c r="AO148" s="130">
        <v>0</v>
      </c>
      <c r="AP148" s="130">
        <v>0</v>
      </c>
      <c r="AQ148" s="130">
        <v>0</v>
      </c>
      <c r="AR148" s="130">
        <v>992.36</v>
      </c>
      <c r="AS148" s="130">
        <v>0</v>
      </c>
      <c r="AT148" s="130">
        <v>0</v>
      </c>
      <c r="AU148" s="130">
        <v>0</v>
      </c>
      <c r="AV148" s="130">
        <v>1023</v>
      </c>
      <c r="AW148" s="130">
        <v>0</v>
      </c>
      <c r="AX148" s="130">
        <v>0</v>
      </c>
      <c r="AY148" s="130">
        <v>1147</v>
      </c>
      <c r="AZ148" s="130">
        <v>0</v>
      </c>
      <c r="BA148" s="130">
        <v>0</v>
      </c>
      <c r="BB148" s="130">
        <v>0</v>
      </c>
      <c r="BC148" s="130">
        <v>0</v>
      </c>
      <c r="BD148"/>
      <c r="BE148"/>
      <c r="BF148"/>
      <c r="BG148"/>
      <c r="BH148"/>
      <c r="BI148"/>
      <c r="BJ148"/>
      <c r="BK148"/>
      <c r="BL148"/>
      <c r="BM148"/>
      <c r="BN148"/>
      <c r="BO148"/>
      <c r="BP148"/>
      <c r="BQ148"/>
      <c r="BR148"/>
      <c r="BS148"/>
      <c r="BT148"/>
    </row>
    <row r="149" spans="1:72" x14ac:dyDescent="0.25">
      <c r="A149" s="130" t="s">
        <v>2303</v>
      </c>
      <c r="B149" s="130">
        <v>0</v>
      </c>
      <c r="C149" s="130">
        <v>0</v>
      </c>
      <c r="D149" s="130">
        <v>0</v>
      </c>
      <c r="E149" s="130">
        <v>0</v>
      </c>
      <c r="F149" s="130">
        <v>0</v>
      </c>
      <c r="G149" s="130">
        <v>0</v>
      </c>
      <c r="H149" s="130">
        <v>0</v>
      </c>
      <c r="I149" s="130">
        <v>0</v>
      </c>
      <c r="J149" s="130">
        <v>0</v>
      </c>
      <c r="K149" s="130">
        <v>0</v>
      </c>
      <c r="L149" s="130">
        <v>0</v>
      </c>
      <c r="M149" s="130">
        <v>0</v>
      </c>
      <c r="N149" s="130">
        <v>0</v>
      </c>
      <c r="O149" s="130">
        <v>0</v>
      </c>
      <c r="P149" s="130">
        <v>0</v>
      </c>
      <c r="Q149" s="130">
        <v>0</v>
      </c>
      <c r="R149" s="130">
        <v>0</v>
      </c>
      <c r="S149" s="130">
        <v>0</v>
      </c>
      <c r="T149" s="130">
        <v>0</v>
      </c>
      <c r="U149" s="130">
        <v>0</v>
      </c>
      <c r="V149" s="130">
        <v>0</v>
      </c>
      <c r="W149" s="130">
        <v>0</v>
      </c>
      <c r="X149" s="130">
        <v>0</v>
      </c>
      <c r="Y149" s="130">
        <v>0</v>
      </c>
      <c r="Z149" s="130">
        <v>0</v>
      </c>
      <c r="AA149" s="130">
        <v>0</v>
      </c>
      <c r="AB149" s="130">
        <v>0</v>
      </c>
      <c r="AC149" s="130">
        <v>0</v>
      </c>
      <c r="AD149" s="130">
        <v>0</v>
      </c>
      <c r="AE149" s="130">
        <v>0</v>
      </c>
      <c r="AF149" s="130">
        <v>0</v>
      </c>
      <c r="AG149" s="130">
        <v>0</v>
      </c>
      <c r="AH149" s="130">
        <v>0</v>
      </c>
      <c r="AI149" s="130">
        <v>0</v>
      </c>
      <c r="AJ149" s="130">
        <v>0</v>
      </c>
      <c r="AK149" s="130">
        <v>0</v>
      </c>
      <c r="AL149" s="130">
        <v>0</v>
      </c>
      <c r="AM149" s="130">
        <v>0</v>
      </c>
      <c r="AN149" s="130">
        <v>0</v>
      </c>
      <c r="AO149" s="130">
        <v>0</v>
      </c>
      <c r="AP149" s="130">
        <v>0</v>
      </c>
      <c r="AQ149" s="130">
        <v>0</v>
      </c>
      <c r="AR149" s="130">
        <v>0</v>
      </c>
      <c r="AS149" s="130">
        <v>0</v>
      </c>
      <c r="AT149" s="130">
        <v>0</v>
      </c>
      <c r="AU149" s="130">
        <v>0</v>
      </c>
      <c r="AV149" s="130">
        <v>0</v>
      </c>
      <c r="AW149" s="130">
        <v>0</v>
      </c>
      <c r="AX149" s="130">
        <v>0</v>
      </c>
      <c r="AY149" s="130">
        <v>0</v>
      </c>
      <c r="AZ149" s="130">
        <v>1815</v>
      </c>
      <c r="BA149" s="130">
        <v>0</v>
      </c>
      <c r="BB149" s="130">
        <v>0</v>
      </c>
      <c r="BC149" s="130">
        <v>0</v>
      </c>
      <c r="BD149"/>
      <c r="BE149"/>
      <c r="BF149"/>
      <c r="BG149"/>
      <c r="BH149"/>
      <c r="BI149"/>
      <c r="BJ149"/>
      <c r="BK149"/>
      <c r="BL149"/>
      <c r="BM149"/>
      <c r="BN149"/>
      <c r="BO149"/>
      <c r="BP149"/>
      <c r="BQ149"/>
      <c r="BR149"/>
      <c r="BS149"/>
      <c r="BT149"/>
    </row>
    <row r="150" spans="1:72" x14ac:dyDescent="0.25">
      <c r="A150" s="130" t="s">
        <v>2450</v>
      </c>
      <c r="B150" s="130">
        <v>1190781</v>
      </c>
      <c r="C150" s="130">
        <v>1183375</v>
      </c>
      <c r="D150" s="130">
        <v>1082237</v>
      </c>
      <c r="E150" s="130">
        <v>992974</v>
      </c>
      <c r="F150" s="130">
        <v>892688</v>
      </c>
      <c r="G150" s="130">
        <v>904329</v>
      </c>
      <c r="H150" s="130">
        <v>956721</v>
      </c>
      <c r="I150" s="130">
        <v>914295</v>
      </c>
      <c r="J150" s="130">
        <v>853773</v>
      </c>
      <c r="K150" s="130">
        <v>791565</v>
      </c>
      <c r="L150" s="130">
        <v>926253</v>
      </c>
      <c r="M150" s="130">
        <v>808437</v>
      </c>
      <c r="N150" s="130">
        <v>715055</v>
      </c>
      <c r="O150" s="130">
        <v>687383</v>
      </c>
      <c r="P150" s="130">
        <v>759649</v>
      </c>
      <c r="Q150" s="130">
        <v>697072</v>
      </c>
      <c r="R150" s="130">
        <v>673903</v>
      </c>
      <c r="S150" s="130">
        <v>675093</v>
      </c>
      <c r="T150" s="130">
        <v>708593</v>
      </c>
      <c r="U150" s="130">
        <v>631455</v>
      </c>
      <c r="V150" s="130">
        <v>485127</v>
      </c>
      <c r="W150" s="130">
        <v>287421</v>
      </c>
      <c r="X150" s="130">
        <v>410846.98</v>
      </c>
      <c r="Y150" s="130">
        <v>209200</v>
      </c>
      <c r="Z150" s="130">
        <v>259346</v>
      </c>
      <c r="AA150" s="130">
        <v>111734</v>
      </c>
      <c r="AB150" s="130">
        <v>100761.38</v>
      </c>
      <c r="AC150" s="130">
        <v>80967</v>
      </c>
      <c r="AD150" s="130">
        <v>53678</v>
      </c>
      <c r="AE150" s="130">
        <v>38643</v>
      </c>
      <c r="AF150" s="130">
        <v>21145.919999999998</v>
      </c>
      <c r="AG150" s="130">
        <v>29674</v>
      </c>
      <c r="AH150" s="130">
        <v>20023</v>
      </c>
      <c r="AI150" s="130">
        <v>20641</v>
      </c>
      <c r="AJ150" s="130">
        <v>90867.1</v>
      </c>
      <c r="AK150" s="130">
        <v>100917</v>
      </c>
      <c r="AL150" s="130">
        <v>78997</v>
      </c>
      <c r="AM150" s="130">
        <v>121065</v>
      </c>
      <c r="AN150" s="130">
        <v>85658.61</v>
      </c>
      <c r="AO150" s="130">
        <v>84776</v>
      </c>
      <c r="AP150" s="130">
        <v>81316</v>
      </c>
      <c r="AQ150" s="130">
        <v>80452</v>
      </c>
      <c r="AR150" s="130">
        <v>72707.09</v>
      </c>
      <c r="AS150" s="130">
        <v>77850</v>
      </c>
      <c r="AT150" s="130">
        <v>69024</v>
      </c>
      <c r="AU150" s="130">
        <v>69384</v>
      </c>
      <c r="AV150" s="130">
        <v>142125</v>
      </c>
      <c r="AW150" s="130">
        <v>60580</v>
      </c>
      <c r="AX150" s="130">
        <v>77389</v>
      </c>
      <c r="AY150" s="130">
        <v>105881</v>
      </c>
      <c r="AZ150" s="130">
        <v>72589</v>
      </c>
      <c r="BA150" s="130">
        <v>74147</v>
      </c>
      <c r="BB150" s="130">
        <v>68746</v>
      </c>
      <c r="BC150" s="130">
        <v>76018</v>
      </c>
      <c r="BD150"/>
      <c r="BE150"/>
      <c r="BF150"/>
      <c r="BG150"/>
      <c r="BH150"/>
      <c r="BI150"/>
      <c r="BJ150"/>
      <c r="BK150"/>
      <c r="BL150"/>
      <c r="BM150"/>
      <c r="BN150"/>
      <c r="BO150"/>
      <c r="BP150"/>
      <c r="BQ150"/>
      <c r="BR150"/>
      <c r="BS150"/>
      <c r="BT150"/>
    </row>
    <row r="151" spans="1:72" x14ac:dyDescent="0.25">
      <c r="A151" s="130" t="s">
        <v>876</v>
      </c>
      <c r="B151" s="130">
        <v>21680</v>
      </c>
      <c r="C151" s="130">
        <v>24888</v>
      </c>
      <c r="D151" s="130">
        <v>13177</v>
      </c>
      <c r="E151" s="130">
        <v>17686</v>
      </c>
      <c r="F151" s="130">
        <v>20905</v>
      </c>
      <c r="G151" s="130">
        <v>24947</v>
      </c>
      <c r="H151" s="130">
        <v>32186</v>
      </c>
      <c r="I151" s="130">
        <v>30374</v>
      </c>
      <c r="J151" s="130">
        <v>24219</v>
      </c>
      <c r="K151" s="130">
        <v>4946</v>
      </c>
      <c r="L151" s="130">
        <v>11298</v>
      </c>
      <c r="M151" s="130">
        <v>19992</v>
      </c>
      <c r="N151" s="130">
        <v>19720</v>
      </c>
      <c r="O151" s="130">
        <v>33090</v>
      </c>
      <c r="P151" s="130">
        <v>8331</v>
      </c>
      <c r="Q151" s="130">
        <v>14131</v>
      </c>
      <c r="R151" s="130">
        <v>19718</v>
      </c>
      <c r="S151" s="130">
        <v>22218</v>
      </c>
      <c r="T151" s="130">
        <v>8875</v>
      </c>
      <c r="U151" s="130">
        <v>24428</v>
      </c>
      <c r="V151" s="130">
        <v>28389</v>
      </c>
      <c r="W151" s="130">
        <v>24176</v>
      </c>
      <c r="X151" s="130">
        <v>-3591.82</v>
      </c>
      <c r="Y151" s="130">
        <v>-519</v>
      </c>
      <c r="Z151" s="130">
        <v>0</v>
      </c>
      <c r="AA151" s="130">
        <v>0</v>
      </c>
      <c r="AB151" s="130">
        <v>0</v>
      </c>
      <c r="AC151" s="130">
        <v>0</v>
      </c>
      <c r="AD151" s="130">
        <v>0</v>
      </c>
      <c r="AE151" s="130">
        <v>0</v>
      </c>
      <c r="AF151" s="130">
        <v>0</v>
      </c>
      <c r="AG151" s="130">
        <v>0</v>
      </c>
      <c r="AH151" s="130">
        <v>0</v>
      </c>
      <c r="AI151" s="130">
        <v>0</v>
      </c>
      <c r="AJ151" s="130">
        <v>0</v>
      </c>
      <c r="AK151" s="130">
        <v>0</v>
      </c>
      <c r="AL151" s="130">
        <v>0</v>
      </c>
      <c r="AM151" s="130">
        <v>0</v>
      </c>
      <c r="AN151" s="130">
        <v>0</v>
      </c>
      <c r="AO151" s="130">
        <v>0</v>
      </c>
      <c r="AP151" s="130">
        <v>0</v>
      </c>
      <c r="AQ151" s="130">
        <v>0</v>
      </c>
      <c r="AR151" s="130">
        <v>0</v>
      </c>
      <c r="AS151" s="130">
        <v>0</v>
      </c>
      <c r="AT151" s="130">
        <v>0</v>
      </c>
      <c r="AU151" s="130">
        <v>0</v>
      </c>
      <c r="AV151" s="130">
        <v>0</v>
      </c>
      <c r="AW151" s="130">
        <v>0</v>
      </c>
      <c r="AX151" s="130">
        <v>0</v>
      </c>
      <c r="AY151" s="130">
        <v>0</v>
      </c>
      <c r="AZ151" s="130">
        <v>0</v>
      </c>
      <c r="BA151" s="130">
        <v>0</v>
      </c>
      <c r="BB151" s="130">
        <v>0</v>
      </c>
      <c r="BC151" s="130">
        <v>0</v>
      </c>
      <c r="BD151"/>
      <c r="BE151"/>
      <c r="BF151"/>
      <c r="BG151"/>
      <c r="BH151"/>
      <c r="BI151"/>
      <c r="BJ151"/>
      <c r="BK151"/>
      <c r="BL151"/>
      <c r="BM151"/>
      <c r="BN151"/>
      <c r="BO151"/>
      <c r="BP151"/>
      <c r="BQ151"/>
      <c r="BR151"/>
      <c r="BS151"/>
      <c r="BT151"/>
    </row>
    <row r="152" spans="1:72" x14ac:dyDescent="0.25">
      <c r="A152" s="130" t="s">
        <v>3342</v>
      </c>
      <c r="B152" s="130">
        <v>20317</v>
      </c>
      <c r="C152" s="130">
        <v>0</v>
      </c>
      <c r="D152" s="130">
        <v>0</v>
      </c>
      <c r="E152" s="130">
        <v>0</v>
      </c>
      <c r="F152" s="130">
        <v>0</v>
      </c>
      <c r="G152" s="130">
        <v>0</v>
      </c>
      <c r="H152" s="130">
        <v>0</v>
      </c>
      <c r="I152" s="130">
        <v>0</v>
      </c>
      <c r="J152" s="130">
        <v>0</v>
      </c>
      <c r="K152" s="130">
        <v>0</v>
      </c>
      <c r="L152" s="130">
        <v>0</v>
      </c>
      <c r="M152" s="130">
        <v>0</v>
      </c>
      <c r="N152" s="130">
        <v>0</v>
      </c>
      <c r="O152" s="130">
        <v>0</v>
      </c>
      <c r="P152" s="130">
        <v>0</v>
      </c>
      <c r="Q152" s="130">
        <v>0</v>
      </c>
      <c r="R152" s="130">
        <v>0</v>
      </c>
      <c r="S152" s="130">
        <v>0</v>
      </c>
      <c r="T152" s="130">
        <v>0</v>
      </c>
      <c r="U152" s="130">
        <v>0</v>
      </c>
      <c r="V152" s="130">
        <v>0</v>
      </c>
      <c r="W152" s="130">
        <v>0</v>
      </c>
      <c r="X152" s="130">
        <v>0</v>
      </c>
      <c r="Y152" s="130">
        <v>0</v>
      </c>
      <c r="Z152" s="130">
        <v>0</v>
      </c>
      <c r="AA152" s="130">
        <v>0</v>
      </c>
      <c r="AB152" s="130">
        <v>0</v>
      </c>
      <c r="AC152" s="130">
        <v>0</v>
      </c>
      <c r="AD152" s="130">
        <v>0</v>
      </c>
      <c r="AE152" s="130">
        <v>0</v>
      </c>
      <c r="AF152" s="130">
        <v>0</v>
      </c>
      <c r="AG152" s="130">
        <v>0</v>
      </c>
      <c r="AH152" s="130">
        <v>0</v>
      </c>
      <c r="AI152" s="130">
        <v>0</v>
      </c>
      <c r="AJ152" s="130">
        <v>0</v>
      </c>
      <c r="AK152" s="130">
        <v>0</v>
      </c>
      <c r="AL152" s="130">
        <v>0</v>
      </c>
      <c r="AM152" s="130">
        <v>0</v>
      </c>
      <c r="AN152" s="130">
        <v>0</v>
      </c>
      <c r="AO152" s="130">
        <v>0</v>
      </c>
      <c r="AP152" s="130">
        <v>0</v>
      </c>
      <c r="AQ152" s="130">
        <v>0</v>
      </c>
      <c r="AR152" s="130">
        <v>0</v>
      </c>
      <c r="AS152" s="130">
        <v>0</v>
      </c>
      <c r="AT152" s="130">
        <v>0</v>
      </c>
      <c r="AU152" s="130">
        <v>0</v>
      </c>
      <c r="AV152" s="130">
        <v>0</v>
      </c>
      <c r="AW152" s="130">
        <v>0</v>
      </c>
      <c r="AX152" s="130">
        <v>0</v>
      </c>
      <c r="AY152" s="130">
        <v>0</v>
      </c>
      <c r="AZ152" s="130">
        <v>0</v>
      </c>
      <c r="BA152" s="130">
        <v>0</v>
      </c>
      <c r="BB152" s="130">
        <v>0</v>
      </c>
      <c r="BC152" s="130">
        <v>0</v>
      </c>
      <c r="BD152"/>
      <c r="BE152"/>
      <c r="BF152"/>
      <c r="BG152"/>
      <c r="BH152"/>
      <c r="BI152"/>
      <c r="BJ152"/>
      <c r="BK152"/>
      <c r="BL152"/>
      <c r="BM152"/>
      <c r="BN152"/>
      <c r="BO152"/>
      <c r="BP152"/>
      <c r="BQ152"/>
      <c r="BR152"/>
      <c r="BS152"/>
      <c r="BT152"/>
    </row>
    <row r="153" spans="1:72" x14ac:dyDescent="0.25">
      <c r="A153" s="130" t="s">
        <v>877</v>
      </c>
      <c r="B153" s="130">
        <v>173438</v>
      </c>
      <c r="C153" s="130">
        <v>361561</v>
      </c>
      <c r="D153" s="130">
        <v>-198982</v>
      </c>
      <c r="E153" s="130">
        <v>211864</v>
      </c>
      <c r="F153" s="130">
        <v>-152965</v>
      </c>
      <c r="G153" s="130">
        <v>336466</v>
      </c>
      <c r="H153" s="130">
        <v>-44527</v>
      </c>
      <c r="I153" s="130">
        <v>1256647</v>
      </c>
      <c r="J153" s="130">
        <v>-10318</v>
      </c>
      <c r="K153" s="130">
        <v>-745</v>
      </c>
      <c r="L153" s="130">
        <v>-10776</v>
      </c>
      <c r="M153" s="130">
        <v>-2611</v>
      </c>
      <c r="N153" s="130">
        <v>5487</v>
      </c>
      <c r="O153" s="130">
        <v>20105</v>
      </c>
      <c r="P153" s="130">
        <v>25324</v>
      </c>
      <c r="Q153" s="130">
        <v>18179</v>
      </c>
      <c r="R153" s="130">
        <v>19409</v>
      </c>
      <c r="S153" s="130">
        <v>83127</v>
      </c>
      <c r="T153" s="130">
        <v>-75187</v>
      </c>
      <c r="U153" s="130">
        <v>18954</v>
      </c>
      <c r="V153" s="130">
        <v>-17563</v>
      </c>
      <c r="W153" s="130">
        <v>163556</v>
      </c>
      <c r="X153" s="130">
        <v>0</v>
      </c>
      <c r="Y153" s="130">
        <v>0</v>
      </c>
      <c r="Z153" s="130">
        <v>0</v>
      </c>
      <c r="AA153" s="130">
        <v>0</v>
      </c>
      <c r="AB153" s="130">
        <v>0</v>
      </c>
      <c r="AC153" s="130">
        <v>0</v>
      </c>
      <c r="AD153" s="130">
        <v>0</v>
      </c>
      <c r="AE153" s="130">
        <v>0</v>
      </c>
      <c r="AF153" s="130">
        <v>0</v>
      </c>
      <c r="AG153" s="130">
        <v>0</v>
      </c>
      <c r="AH153" s="130">
        <v>0</v>
      </c>
      <c r="AI153" s="130">
        <v>0</v>
      </c>
      <c r="AJ153" s="130">
        <v>0</v>
      </c>
      <c r="AK153" s="130">
        <v>0</v>
      </c>
      <c r="AL153" s="130">
        <v>0</v>
      </c>
      <c r="AM153" s="130">
        <v>0</v>
      </c>
      <c r="AN153" s="130">
        <v>0</v>
      </c>
      <c r="AO153" s="130">
        <v>0</v>
      </c>
      <c r="AP153" s="130">
        <v>0</v>
      </c>
      <c r="AQ153" s="130">
        <v>0</v>
      </c>
      <c r="AR153" s="130">
        <v>0</v>
      </c>
      <c r="AS153" s="130">
        <v>0</v>
      </c>
      <c r="AT153" s="130">
        <v>0</v>
      </c>
      <c r="AU153" s="130">
        <v>0</v>
      </c>
      <c r="AV153" s="130">
        <v>0</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25">
      <c r="A154" s="130" t="s">
        <v>2451</v>
      </c>
      <c r="B154" s="130">
        <v>173438</v>
      </c>
      <c r="C154" s="130">
        <v>361561</v>
      </c>
      <c r="D154" s="130">
        <v>-169579</v>
      </c>
      <c r="E154" s="130">
        <v>211864</v>
      </c>
      <c r="F154" s="130">
        <v>-152965</v>
      </c>
      <c r="G154" s="130">
        <v>336466</v>
      </c>
      <c r="H154" s="130">
        <v>-44527</v>
      </c>
      <c r="I154" s="130">
        <v>-33276</v>
      </c>
      <c r="J154" s="130">
        <v>-10318</v>
      </c>
      <c r="K154" s="130">
        <v>-745</v>
      </c>
      <c r="L154" s="130">
        <v>-10776</v>
      </c>
      <c r="M154" s="130">
        <v>-2611</v>
      </c>
      <c r="N154" s="130">
        <v>5487</v>
      </c>
      <c r="O154" s="130">
        <v>20105</v>
      </c>
      <c r="P154" s="130">
        <v>25324</v>
      </c>
      <c r="Q154" s="130">
        <v>18179</v>
      </c>
      <c r="R154" s="130">
        <v>19409</v>
      </c>
      <c r="S154" s="130">
        <v>83127</v>
      </c>
      <c r="T154" s="130">
        <v>-75187</v>
      </c>
      <c r="U154" s="130">
        <v>54982.33</v>
      </c>
      <c r="V154" s="130">
        <v>-17563</v>
      </c>
      <c r="W154" s="130">
        <v>163556</v>
      </c>
      <c r="X154" s="130">
        <v>0</v>
      </c>
      <c r="Y154" s="130">
        <v>0</v>
      </c>
      <c r="Z154" s="130">
        <v>0</v>
      </c>
      <c r="AA154" s="130">
        <v>0</v>
      </c>
      <c r="AB154" s="130">
        <v>0</v>
      </c>
      <c r="AC154" s="130">
        <v>0</v>
      </c>
      <c r="AD154" s="130">
        <v>0</v>
      </c>
      <c r="AE154" s="130">
        <v>0</v>
      </c>
      <c r="AF154" s="130">
        <v>0</v>
      </c>
      <c r="AG154" s="130">
        <v>0</v>
      </c>
      <c r="AH154" s="130">
        <v>0</v>
      </c>
      <c r="AI154" s="130">
        <v>0</v>
      </c>
      <c r="AJ154" s="130">
        <v>0</v>
      </c>
      <c r="AK154" s="130">
        <v>0</v>
      </c>
      <c r="AL154" s="130">
        <v>0</v>
      </c>
      <c r="AM154" s="130">
        <v>0</v>
      </c>
      <c r="AN154" s="130">
        <v>0</v>
      </c>
      <c r="AO154" s="130">
        <v>0</v>
      </c>
      <c r="AP154" s="130">
        <v>0</v>
      </c>
      <c r="AQ154" s="130">
        <v>0</v>
      </c>
      <c r="AR154" s="130">
        <v>0</v>
      </c>
      <c r="AS154" s="130">
        <v>0</v>
      </c>
      <c r="AT154" s="130">
        <v>0</v>
      </c>
      <c r="AU154" s="130">
        <v>0</v>
      </c>
      <c r="AV154" s="130">
        <v>0</v>
      </c>
      <c r="AW154" s="130">
        <v>0</v>
      </c>
      <c r="AX154" s="130">
        <v>0</v>
      </c>
      <c r="AY154" s="130">
        <v>0</v>
      </c>
      <c r="AZ154" s="130">
        <v>0</v>
      </c>
      <c r="BA154" s="130">
        <v>0</v>
      </c>
      <c r="BB154" s="130">
        <v>0</v>
      </c>
      <c r="BC154" s="130">
        <v>0</v>
      </c>
      <c r="BD154"/>
      <c r="BE154"/>
      <c r="BF154"/>
      <c r="BG154"/>
      <c r="BH154"/>
      <c r="BI154"/>
      <c r="BJ154"/>
      <c r="BK154"/>
      <c r="BL154"/>
      <c r="BM154"/>
      <c r="BN154"/>
      <c r="BO154"/>
      <c r="BP154"/>
      <c r="BQ154"/>
      <c r="BR154"/>
      <c r="BS154"/>
      <c r="BT154"/>
    </row>
    <row r="155" spans="1:72" x14ac:dyDescent="0.25">
      <c r="A155" s="130" t="s">
        <v>2452</v>
      </c>
      <c r="B155" s="130">
        <v>0</v>
      </c>
      <c r="C155" s="130">
        <v>0</v>
      </c>
      <c r="D155" s="130">
        <v>0</v>
      </c>
      <c r="E155" s="130">
        <v>0</v>
      </c>
      <c r="F155" s="130">
        <v>0</v>
      </c>
      <c r="G155" s="130">
        <v>0</v>
      </c>
      <c r="H155" s="130">
        <v>0</v>
      </c>
      <c r="I155" s="130">
        <v>0</v>
      </c>
      <c r="J155" s="130">
        <v>0</v>
      </c>
      <c r="K155" s="130">
        <v>0</v>
      </c>
      <c r="L155" s="130">
        <v>0</v>
      </c>
      <c r="M155" s="130">
        <v>0</v>
      </c>
      <c r="N155" s="130">
        <v>0</v>
      </c>
      <c r="O155" s="130">
        <v>0</v>
      </c>
      <c r="P155" s="130">
        <v>0</v>
      </c>
      <c r="Q155" s="130">
        <v>0</v>
      </c>
      <c r="R155" s="130">
        <v>0</v>
      </c>
      <c r="S155" s="130">
        <v>0</v>
      </c>
      <c r="T155" s="130">
        <v>0</v>
      </c>
      <c r="U155" s="130">
        <v>18954</v>
      </c>
      <c r="V155" s="130">
        <v>0</v>
      </c>
      <c r="W155" s="130">
        <v>0</v>
      </c>
      <c r="X155" s="130">
        <v>0</v>
      </c>
      <c r="Y155" s="130">
        <v>0</v>
      </c>
      <c r="Z155" s="130">
        <v>0</v>
      </c>
      <c r="AA155" s="130">
        <v>0</v>
      </c>
      <c r="AB155" s="130">
        <v>0</v>
      </c>
      <c r="AC155" s="130">
        <v>0</v>
      </c>
      <c r="AD155" s="130">
        <v>0</v>
      </c>
      <c r="AE155" s="130">
        <v>0</v>
      </c>
      <c r="AF155" s="130">
        <v>0</v>
      </c>
      <c r="AG155" s="130">
        <v>0</v>
      </c>
      <c r="AH155" s="130">
        <v>0</v>
      </c>
      <c r="AI155" s="130">
        <v>0</v>
      </c>
      <c r="AJ155" s="130">
        <v>0</v>
      </c>
      <c r="AK155" s="130">
        <v>0</v>
      </c>
      <c r="AL155" s="130">
        <v>0</v>
      </c>
      <c r="AM155" s="130">
        <v>0</v>
      </c>
      <c r="AN155" s="130">
        <v>0</v>
      </c>
      <c r="AO155" s="130">
        <v>0</v>
      </c>
      <c r="AP155" s="130">
        <v>0</v>
      </c>
      <c r="AQ155" s="130">
        <v>0</v>
      </c>
      <c r="AR155" s="130">
        <v>0</v>
      </c>
      <c r="AS155" s="130">
        <v>0</v>
      </c>
      <c r="AT155" s="130">
        <v>0</v>
      </c>
      <c r="AU155" s="130">
        <v>0</v>
      </c>
      <c r="AV155" s="130">
        <v>0</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25">
      <c r="A156" s="130" t="s">
        <v>3343</v>
      </c>
      <c r="B156" s="130">
        <v>0</v>
      </c>
      <c r="C156" s="130">
        <v>0</v>
      </c>
      <c r="D156" s="130">
        <v>0</v>
      </c>
      <c r="E156" s="130">
        <v>0</v>
      </c>
      <c r="F156" s="130">
        <v>0</v>
      </c>
      <c r="G156" s="130">
        <v>0</v>
      </c>
      <c r="H156" s="130">
        <v>0</v>
      </c>
      <c r="I156" s="130">
        <v>1289923</v>
      </c>
      <c r="J156" s="130">
        <v>0</v>
      </c>
      <c r="K156" s="130">
        <v>0</v>
      </c>
      <c r="L156" s="130">
        <v>0</v>
      </c>
      <c r="M156" s="130">
        <v>0</v>
      </c>
      <c r="N156" s="130">
        <v>0</v>
      </c>
      <c r="O156" s="130">
        <v>0</v>
      </c>
      <c r="P156" s="130">
        <v>0</v>
      </c>
      <c r="Q156" s="130">
        <v>0</v>
      </c>
      <c r="R156" s="130">
        <v>0</v>
      </c>
      <c r="S156" s="130">
        <v>0</v>
      </c>
      <c r="T156" s="130">
        <v>0</v>
      </c>
      <c r="U156" s="130">
        <v>0</v>
      </c>
      <c r="V156" s="130">
        <v>0</v>
      </c>
      <c r="W156" s="130">
        <v>0</v>
      </c>
      <c r="X156" s="130">
        <v>0</v>
      </c>
      <c r="Y156" s="130">
        <v>0</v>
      </c>
      <c r="Z156" s="130">
        <v>0</v>
      </c>
      <c r="AA156" s="130">
        <v>0</v>
      </c>
      <c r="AB156" s="130">
        <v>0</v>
      </c>
      <c r="AC156" s="130">
        <v>0</v>
      </c>
      <c r="AD156" s="130">
        <v>0</v>
      </c>
      <c r="AE156" s="130">
        <v>0</v>
      </c>
      <c r="AF156" s="130">
        <v>0</v>
      </c>
      <c r="AG156" s="130">
        <v>0</v>
      </c>
      <c r="AH156" s="130">
        <v>0</v>
      </c>
      <c r="AI156" s="130">
        <v>0</v>
      </c>
      <c r="AJ156" s="130">
        <v>0</v>
      </c>
      <c r="AK156" s="130">
        <v>0</v>
      </c>
      <c r="AL156" s="130">
        <v>0</v>
      </c>
      <c r="AM156" s="130">
        <v>0</v>
      </c>
      <c r="AN156" s="130">
        <v>0</v>
      </c>
      <c r="AO156" s="130">
        <v>0</v>
      </c>
      <c r="AP156" s="130">
        <v>0</v>
      </c>
      <c r="AQ156" s="130">
        <v>0</v>
      </c>
      <c r="AR156" s="130">
        <v>0</v>
      </c>
      <c r="AS156" s="130">
        <v>0</v>
      </c>
      <c r="AT156" s="130">
        <v>0</v>
      </c>
      <c r="AU156" s="130">
        <v>0</v>
      </c>
      <c r="AV156" s="130">
        <v>0</v>
      </c>
      <c r="AW156" s="130">
        <v>0</v>
      </c>
      <c r="AX156" s="130">
        <v>0</v>
      </c>
      <c r="AY156" s="130">
        <v>0</v>
      </c>
      <c r="AZ156" s="130">
        <v>0</v>
      </c>
      <c r="BA156" s="130">
        <v>0</v>
      </c>
      <c r="BB156" s="130">
        <v>0</v>
      </c>
      <c r="BC156" s="130">
        <v>0</v>
      </c>
      <c r="BD156"/>
      <c r="BE156"/>
      <c r="BF156"/>
      <c r="BG156"/>
      <c r="BH156"/>
      <c r="BI156"/>
      <c r="BJ156"/>
      <c r="BK156"/>
      <c r="BL156"/>
      <c r="BM156"/>
      <c r="BN156"/>
      <c r="BO156"/>
      <c r="BP156"/>
      <c r="BQ156"/>
      <c r="BR156"/>
      <c r="BS156"/>
      <c r="BT156"/>
    </row>
    <row r="157" spans="1:72" x14ac:dyDescent="0.25">
      <c r="A157" s="130" t="s">
        <v>2621</v>
      </c>
      <c r="B157" s="130">
        <v>0</v>
      </c>
      <c r="C157" s="130">
        <v>0</v>
      </c>
      <c r="D157" s="130">
        <v>-7350.75</v>
      </c>
      <c r="E157" s="130">
        <v>0</v>
      </c>
      <c r="F157" s="130">
        <v>0</v>
      </c>
      <c r="G157" s="130">
        <v>0</v>
      </c>
      <c r="H157" s="130">
        <v>0</v>
      </c>
      <c r="I157" s="130">
        <v>0</v>
      </c>
      <c r="J157" s="130">
        <v>0</v>
      </c>
      <c r="K157" s="130">
        <v>0</v>
      </c>
      <c r="L157" s="130">
        <v>0</v>
      </c>
      <c r="M157" s="130">
        <v>0</v>
      </c>
      <c r="N157" s="130">
        <v>0</v>
      </c>
      <c r="O157" s="130">
        <v>0</v>
      </c>
      <c r="P157" s="130">
        <v>0</v>
      </c>
      <c r="Q157" s="130">
        <v>0</v>
      </c>
      <c r="R157" s="130">
        <v>0</v>
      </c>
      <c r="S157" s="130">
        <v>0</v>
      </c>
      <c r="T157" s="130">
        <v>0</v>
      </c>
      <c r="U157" s="130">
        <v>0</v>
      </c>
      <c r="V157" s="130">
        <v>0</v>
      </c>
      <c r="W157" s="130">
        <v>0</v>
      </c>
      <c r="X157" s="130">
        <v>0</v>
      </c>
      <c r="Y157" s="130">
        <v>0</v>
      </c>
      <c r="Z157" s="130">
        <v>0</v>
      </c>
      <c r="AA157" s="130">
        <v>0</v>
      </c>
      <c r="AB157" s="130">
        <v>0</v>
      </c>
      <c r="AC157" s="130">
        <v>0</v>
      </c>
      <c r="AD157" s="130">
        <v>0</v>
      </c>
      <c r="AE157" s="130">
        <v>0</v>
      </c>
      <c r="AF157" s="130">
        <v>0</v>
      </c>
      <c r="AG157" s="130">
        <v>0</v>
      </c>
      <c r="AH157" s="130">
        <v>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25">
      <c r="A158" s="130" t="s">
        <v>2453</v>
      </c>
      <c r="B158" s="130">
        <v>1268156</v>
      </c>
      <c r="C158" s="130">
        <v>1557588</v>
      </c>
      <c r="D158" s="130">
        <v>398089</v>
      </c>
      <c r="E158" s="130">
        <v>973216</v>
      </c>
      <c r="F158" s="130">
        <v>615671</v>
      </c>
      <c r="G158" s="130">
        <v>1182236</v>
      </c>
      <c r="H158" s="130">
        <v>670104</v>
      </c>
      <c r="I158" s="130">
        <v>1889848</v>
      </c>
      <c r="J158" s="130">
        <v>757799</v>
      </c>
      <c r="K158" s="130">
        <v>834606</v>
      </c>
      <c r="L158" s="130">
        <v>581716</v>
      </c>
      <c r="M158" s="130">
        <v>535786</v>
      </c>
      <c r="N158" s="130">
        <v>768102</v>
      </c>
      <c r="O158" s="130">
        <v>851569</v>
      </c>
      <c r="P158" s="130">
        <v>534843</v>
      </c>
      <c r="Q158" s="130">
        <v>745203</v>
      </c>
      <c r="R158" s="130">
        <v>800140</v>
      </c>
      <c r="S158" s="130">
        <v>908500</v>
      </c>
      <c r="T158" s="130">
        <v>498156</v>
      </c>
      <c r="U158" s="130">
        <v>629179</v>
      </c>
      <c r="V158" s="130">
        <v>358209</v>
      </c>
      <c r="W158" s="130">
        <v>221458</v>
      </c>
      <c r="X158" s="130">
        <v>-271372.83</v>
      </c>
      <c r="Y158" s="130">
        <v>-119762</v>
      </c>
      <c r="Z158" s="130">
        <v>-168935</v>
      </c>
      <c r="AA158" s="130">
        <v>-20400</v>
      </c>
      <c r="AB158" s="130">
        <v>-15768.93</v>
      </c>
      <c r="AC158" s="130">
        <v>-27236</v>
      </c>
      <c r="AD158" s="130">
        <v>-6737</v>
      </c>
      <c r="AE158" s="130">
        <v>-936</v>
      </c>
      <c r="AF158" s="130">
        <v>789.45</v>
      </c>
      <c r="AG158" s="130">
        <v>-7595</v>
      </c>
      <c r="AH158" s="130">
        <v>3812</v>
      </c>
      <c r="AI158" s="130">
        <v>20493</v>
      </c>
      <c r="AJ158" s="130">
        <v>-10095.969999999999</v>
      </c>
      <c r="AK158" s="130">
        <v>15865</v>
      </c>
      <c r="AL158" s="130">
        <v>4520</v>
      </c>
      <c r="AM158" s="130">
        <v>50049</v>
      </c>
      <c r="AN158" s="130">
        <v>8007.94</v>
      </c>
      <c r="AO158" s="130">
        <v>-17328</v>
      </c>
      <c r="AP158" s="130">
        <v>-14122</v>
      </c>
      <c r="AQ158" s="130">
        <v>31468</v>
      </c>
      <c r="AR158" s="130">
        <v>12882.74</v>
      </c>
      <c r="AS158" s="130">
        <v>-15035</v>
      </c>
      <c r="AT158" s="130">
        <v>-17104</v>
      </c>
      <c r="AU158" s="130">
        <v>-11903</v>
      </c>
      <c r="AV158" s="130">
        <v>-91399</v>
      </c>
      <c r="AW158" s="130">
        <v>-19022</v>
      </c>
      <c r="AX158" s="130">
        <v>-45234</v>
      </c>
      <c r="AY158" s="130">
        <v>-65961</v>
      </c>
      <c r="AZ158" s="130">
        <v>-26292</v>
      </c>
      <c r="BA158" s="130">
        <v>-19307</v>
      </c>
      <c r="BB158" s="130">
        <v>-18847</v>
      </c>
      <c r="BC158" s="130">
        <v>-19324</v>
      </c>
      <c r="BD158"/>
      <c r="BE158"/>
      <c r="BF158"/>
      <c r="BG158"/>
      <c r="BH158"/>
      <c r="BI158"/>
      <c r="BJ158"/>
      <c r="BK158"/>
      <c r="BL158"/>
      <c r="BM158"/>
      <c r="BN158"/>
      <c r="BO158"/>
      <c r="BP158"/>
      <c r="BQ158"/>
      <c r="BR158"/>
      <c r="BS158"/>
      <c r="BT158"/>
    </row>
    <row r="159" spans="1:72" x14ac:dyDescent="0.25">
      <c r="A159" s="130" t="s">
        <v>878</v>
      </c>
      <c r="B159" s="130">
        <v>449411</v>
      </c>
      <c r="C159" s="130">
        <v>432692</v>
      </c>
      <c r="D159" s="130">
        <v>453758</v>
      </c>
      <c r="E159" s="130">
        <v>420354</v>
      </c>
      <c r="F159" s="130">
        <v>393412</v>
      </c>
      <c r="G159" s="130">
        <v>389181</v>
      </c>
      <c r="H159" s="130">
        <v>349980</v>
      </c>
      <c r="I159" s="130">
        <v>379940</v>
      </c>
      <c r="J159" s="130">
        <v>394490</v>
      </c>
      <c r="K159" s="130">
        <v>370901</v>
      </c>
      <c r="L159" s="130">
        <v>369391</v>
      </c>
      <c r="M159" s="130">
        <v>369545</v>
      </c>
      <c r="N159" s="130">
        <v>360755</v>
      </c>
      <c r="O159" s="130">
        <v>357031</v>
      </c>
      <c r="P159" s="130">
        <v>374179</v>
      </c>
      <c r="Q159" s="130">
        <v>375423</v>
      </c>
      <c r="R159" s="130">
        <v>363282</v>
      </c>
      <c r="S159" s="130">
        <v>341448</v>
      </c>
      <c r="T159" s="130">
        <v>356166</v>
      </c>
      <c r="U159" s="130">
        <v>315888</v>
      </c>
      <c r="V159" s="130">
        <v>335511</v>
      </c>
      <c r="W159" s="130">
        <v>193523</v>
      </c>
      <c r="X159" s="130">
        <v>187807.25</v>
      </c>
      <c r="Y159" s="130">
        <v>17100</v>
      </c>
      <c r="Z159" s="130">
        <v>19237</v>
      </c>
      <c r="AA159" s="130">
        <v>11934</v>
      </c>
      <c r="AB159" s="130">
        <v>15558.74</v>
      </c>
      <c r="AC159" s="130">
        <v>11641</v>
      </c>
      <c r="AD159" s="130">
        <v>5622</v>
      </c>
      <c r="AE159" s="130">
        <v>3255</v>
      </c>
      <c r="AF159" s="130">
        <v>26.59</v>
      </c>
      <c r="AG159" s="130">
        <v>64</v>
      </c>
      <c r="AH159" s="130">
        <v>95</v>
      </c>
      <c r="AI159" s="130">
        <v>74</v>
      </c>
      <c r="AJ159" s="130">
        <v>4923.55</v>
      </c>
      <c r="AK159" s="130">
        <v>5207</v>
      </c>
      <c r="AL159" s="130">
        <v>5263</v>
      </c>
      <c r="AM159" s="130">
        <v>5379</v>
      </c>
      <c r="AN159" s="130">
        <v>10744.72</v>
      </c>
      <c r="AO159" s="130">
        <v>1414</v>
      </c>
      <c r="AP159" s="130">
        <v>26380</v>
      </c>
      <c r="AQ159" s="130">
        <v>11942</v>
      </c>
      <c r="AR159" s="130">
        <v>1044.67</v>
      </c>
      <c r="AS159" s="130">
        <v>1848</v>
      </c>
      <c r="AT159" s="130">
        <v>4504</v>
      </c>
      <c r="AU159" s="130">
        <v>600</v>
      </c>
      <c r="AV159" s="130">
        <v>19464</v>
      </c>
      <c r="AW159" s="130">
        <v>14090</v>
      </c>
      <c r="AX159" s="130">
        <v>27665</v>
      </c>
      <c r="AY159" s="130">
        <v>5695</v>
      </c>
      <c r="AZ159" s="130">
        <v>6366</v>
      </c>
      <c r="BA159" s="130">
        <v>5959</v>
      </c>
      <c r="BB159" s="130">
        <v>5964</v>
      </c>
      <c r="BC159" s="130">
        <v>6446</v>
      </c>
      <c r="BD159"/>
      <c r="BE159"/>
      <c r="BF159"/>
      <c r="BG159"/>
      <c r="BH159"/>
      <c r="BI159"/>
      <c r="BJ159"/>
      <c r="BK159"/>
      <c r="BL159"/>
      <c r="BM159"/>
      <c r="BN159"/>
      <c r="BO159"/>
      <c r="BP159"/>
      <c r="BQ159"/>
      <c r="BR159"/>
      <c r="BS159"/>
      <c r="BT159"/>
    </row>
    <row r="160" spans="1:72" x14ac:dyDescent="0.25">
      <c r="A160" s="130" t="s">
        <v>879</v>
      </c>
      <c r="B160" s="130">
        <v>-20317</v>
      </c>
      <c r="C160" s="130">
        <v>30468</v>
      </c>
      <c r="D160" s="130">
        <v>-57451</v>
      </c>
      <c r="E160" s="130">
        <v>21245</v>
      </c>
      <c r="F160" s="130">
        <v>17231</v>
      </c>
      <c r="G160" s="130">
        <v>3695</v>
      </c>
      <c r="H160" s="130">
        <v>-39279</v>
      </c>
      <c r="I160" s="130">
        <v>308006</v>
      </c>
      <c r="J160" s="130">
        <v>10778</v>
      </c>
      <c r="K160" s="130">
        <v>3134</v>
      </c>
      <c r="L160" s="130">
        <v>-1627</v>
      </c>
      <c r="M160" s="130">
        <v>4013</v>
      </c>
      <c r="N160" s="130">
        <v>4135</v>
      </c>
      <c r="O160" s="130">
        <v>-267</v>
      </c>
      <c r="P160" s="130">
        <v>13985</v>
      </c>
      <c r="Q160" s="130">
        <v>3564</v>
      </c>
      <c r="R160" s="130">
        <v>1529</v>
      </c>
      <c r="S160" s="130">
        <v>3646</v>
      </c>
      <c r="T160" s="130">
        <v>-18844</v>
      </c>
      <c r="U160" s="130">
        <v>1145</v>
      </c>
      <c r="V160" s="130">
        <v>1201</v>
      </c>
      <c r="W160" s="130">
        <v>199</v>
      </c>
      <c r="X160" s="130">
        <v>508.76</v>
      </c>
      <c r="Y160" s="130">
        <v>202</v>
      </c>
      <c r="Z160" s="130">
        <v>-978</v>
      </c>
      <c r="AA160" s="130">
        <v>1421</v>
      </c>
      <c r="AB160" s="130">
        <v>-614.91</v>
      </c>
      <c r="AC160" s="130">
        <v>530</v>
      </c>
      <c r="AD160" s="130">
        <v>3099</v>
      </c>
      <c r="AE160" s="130">
        <v>-30</v>
      </c>
      <c r="AF160" s="130">
        <v>-1469.19</v>
      </c>
      <c r="AG160" s="130">
        <v>190</v>
      </c>
      <c r="AH160" s="130">
        <v>726</v>
      </c>
      <c r="AI160" s="130">
        <v>305</v>
      </c>
      <c r="AJ160" s="130">
        <v>0</v>
      </c>
      <c r="AK160" s="130">
        <v>0</v>
      </c>
      <c r="AL160" s="130">
        <v>0</v>
      </c>
      <c r="AM160" s="130">
        <v>0</v>
      </c>
      <c r="AN160" s="130">
        <v>63.68</v>
      </c>
      <c r="AO160" s="130">
        <v>0</v>
      </c>
      <c r="AP160" s="130">
        <v>0</v>
      </c>
      <c r="AQ160" s="130">
        <v>0</v>
      </c>
      <c r="AR160" s="130">
        <v>75.58</v>
      </c>
      <c r="AS160" s="130">
        <v>0</v>
      </c>
      <c r="AT160" s="130">
        <v>0</v>
      </c>
      <c r="AU160" s="130">
        <v>0</v>
      </c>
      <c r="AV160" s="130">
        <v>44</v>
      </c>
      <c r="AW160" s="130">
        <v>0</v>
      </c>
      <c r="AX160" s="130">
        <v>0</v>
      </c>
      <c r="AY160" s="130">
        <v>0</v>
      </c>
      <c r="AZ160" s="130">
        <v>515</v>
      </c>
      <c r="BA160" s="130">
        <v>104</v>
      </c>
      <c r="BB160" s="130">
        <v>144</v>
      </c>
      <c r="BC160" s="130">
        <v>137</v>
      </c>
      <c r="BD160"/>
      <c r="BE160"/>
      <c r="BF160"/>
      <c r="BG160"/>
      <c r="BH160"/>
      <c r="BI160"/>
      <c r="BJ160"/>
      <c r="BK160"/>
      <c r="BL160"/>
      <c r="BM160"/>
      <c r="BN160"/>
      <c r="BO160"/>
      <c r="BP160"/>
      <c r="BQ160"/>
      <c r="BR160"/>
      <c r="BS160"/>
      <c r="BT160"/>
    </row>
    <row r="161" spans="1:72" x14ac:dyDescent="0.25">
      <c r="A161" s="130" t="s">
        <v>2454</v>
      </c>
      <c r="B161" s="130">
        <v>818745</v>
      </c>
      <c r="C161" s="130">
        <v>1094428</v>
      </c>
      <c r="D161" s="130">
        <v>1782</v>
      </c>
      <c r="E161" s="130">
        <v>531617</v>
      </c>
      <c r="F161" s="130">
        <v>205028</v>
      </c>
      <c r="G161" s="130">
        <v>789360</v>
      </c>
      <c r="H161" s="130">
        <v>359403</v>
      </c>
      <c r="I161" s="130">
        <v>1201902</v>
      </c>
      <c r="J161" s="130">
        <v>352531</v>
      </c>
      <c r="K161" s="130">
        <v>460571</v>
      </c>
      <c r="L161" s="130">
        <v>213952</v>
      </c>
      <c r="M161" s="130">
        <v>162228</v>
      </c>
      <c r="N161" s="130">
        <v>403212</v>
      </c>
      <c r="O161" s="130">
        <v>494805</v>
      </c>
      <c r="P161" s="130">
        <v>146679</v>
      </c>
      <c r="Q161" s="130">
        <v>366216</v>
      </c>
      <c r="R161" s="130">
        <v>435329</v>
      </c>
      <c r="S161" s="130">
        <v>563406</v>
      </c>
      <c r="T161" s="130">
        <v>160834</v>
      </c>
      <c r="U161" s="130">
        <v>312146</v>
      </c>
      <c r="V161" s="130">
        <v>21497</v>
      </c>
      <c r="W161" s="130">
        <v>27736</v>
      </c>
      <c r="X161" s="130">
        <v>-459688.84</v>
      </c>
      <c r="Y161" s="130">
        <v>-137064</v>
      </c>
      <c r="Z161" s="130">
        <v>-187194</v>
      </c>
      <c r="AA161" s="130">
        <v>-33755</v>
      </c>
      <c r="AB161" s="130">
        <v>-30712.76</v>
      </c>
      <c r="AC161" s="130">
        <v>-39407</v>
      </c>
      <c r="AD161" s="130">
        <v>-15458</v>
      </c>
      <c r="AE161" s="130">
        <v>-4161</v>
      </c>
      <c r="AF161" s="130">
        <v>2232.0500000000002</v>
      </c>
      <c r="AG161" s="130">
        <v>-7849</v>
      </c>
      <c r="AH161" s="130">
        <v>2991</v>
      </c>
      <c r="AI161" s="130">
        <v>20114</v>
      </c>
      <c r="AJ161" s="130">
        <v>-15019.52</v>
      </c>
      <c r="AK161" s="130">
        <v>10658</v>
      </c>
      <c r="AL161" s="130">
        <v>-743</v>
      </c>
      <c r="AM161" s="130">
        <v>44670</v>
      </c>
      <c r="AN161" s="130">
        <v>-2991.52</v>
      </c>
      <c r="AO161" s="130">
        <v>-18742</v>
      </c>
      <c r="AP161" s="130">
        <v>-40502</v>
      </c>
      <c r="AQ161" s="130">
        <v>19526</v>
      </c>
      <c r="AR161" s="130">
        <v>11535.74</v>
      </c>
      <c r="AS161" s="130">
        <v>-16883</v>
      </c>
      <c r="AT161" s="130">
        <v>-21608</v>
      </c>
      <c r="AU161" s="130">
        <v>-12503</v>
      </c>
      <c r="AV161" s="130">
        <v>-111039</v>
      </c>
      <c r="AW161" s="130">
        <v>-33112</v>
      </c>
      <c r="AX161" s="130">
        <v>-72899</v>
      </c>
      <c r="AY161" s="130">
        <v>-71656</v>
      </c>
      <c r="AZ161" s="130">
        <v>-33173</v>
      </c>
      <c r="BA161" s="130">
        <v>-25370</v>
      </c>
      <c r="BB161" s="130">
        <v>-24955</v>
      </c>
      <c r="BC161" s="130">
        <v>-25907</v>
      </c>
      <c r="BD161"/>
      <c r="BE161"/>
      <c r="BF161"/>
      <c r="BG161"/>
      <c r="BH161"/>
      <c r="BI161"/>
      <c r="BJ161"/>
      <c r="BK161"/>
      <c r="BL161"/>
      <c r="BM161"/>
      <c r="BN161"/>
      <c r="BO161"/>
      <c r="BP161"/>
      <c r="BQ161"/>
      <c r="BR161"/>
      <c r="BS161"/>
      <c r="BT161"/>
    </row>
    <row r="162" spans="1:72" x14ac:dyDescent="0.25">
      <c r="A162" s="130" t="s">
        <v>3319</v>
      </c>
      <c r="B162" s="130">
        <v>0</v>
      </c>
      <c r="C162" s="130">
        <v>0</v>
      </c>
      <c r="D162" s="130">
        <v>0</v>
      </c>
      <c r="E162" s="130">
        <v>0</v>
      </c>
      <c r="F162" s="130">
        <v>0</v>
      </c>
      <c r="G162" s="130">
        <v>0</v>
      </c>
      <c r="H162" s="130">
        <v>0</v>
      </c>
      <c r="I162" s="130">
        <v>0</v>
      </c>
      <c r="J162" s="130">
        <v>0</v>
      </c>
      <c r="K162" s="130">
        <v>0</v>
      </c>
      <c r="L162" s="130">
        <v>0</v>
      </c>
      <c r="M162" s="130">
        <v>0</v>
      </c>
      <c r="N162" s="130">
        <v>0</v>
      </c>
      <c r="O162" s="130">
        <v>0</v>
      </c>
      <c r="P162" s="130">
        <v>0</v>
      </c>
      <c r="Q162" s="130">
        <v>0</v>
      </c>
      <c r="R162" s="130">
        <v>0</v>
      </c>
      <c r="S162" s="130">
        <v>0</v>
      </c>
      <c r="T162" s="130">
        <v>0</v>
      </c>
      <c r="U162" s="130">
        <v>0</v>
      </c>
      <c r="V162" s="130">
        <v>0</v>
      </c>
      <c r="W162" s="130">
        <v>0</v>
      </c>
      <c r="X162" s="130">
        <v>0</v>
      </c>
      <c r="Y162" s="130">
        <v>0</v>
      </c>
      <c r="Z162" s="130">
        <v>0</v>
      </c>
      <c r="AA162" s="130">
        <v>0</v>
      </c>
      <c r="AB162" s="130">
        <v>0</v>
      </c>
      <c r="AC162" s="130">
        <v>0</v>
      </c>
      <c r="AD162" s="130">
        <v>0</v>
      </c>
      <c r="AE162" s="130">
        <v>0</v>
      </c>
      <c r="AF162" s="130">
        <v>-10861.04</v>
      </c>
      <c r="AG162" s="130">
        <v>-5150</v>
      </c>
      <c r="AH162" s="130">
        <v>-7006</v>
      </c>
      <c r="AI162" s="130">
        <v>69273</v>
      </c>
      <c r="AJ162" s="130">
        <v>0</v>
      </c>
      <c r="AK162" s="130">
        <v>0</v>
      </c>
      <c r="AL162" s="130">
        <v>0</v>
      </c>
      <c r="AM162" s="130">
        <v>0</v>
      </c>
      <c r="AN162" s="130">
        <v>0</v>
      </c>
      <c r="AO162" s="130">
        <v>0</v>
      </c>
      <c r="AP162" s="130">
        <v>0</v>
      </c>
      <c r="AQ162" s="130">
        <v>0</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x14ac:dyDescent="0.25">
      <c r="A163" s="130" t="s">
        <v>2455</v>
      </c>
      <c r="B163" s="130">
        <v>818745</v>
      </c>
      <c r="C163" s="130">
        <v>1094428</v>
      </c>
      <c r="D163" s="130">
        <v>1782</v>
      </c>
      <c r="E163" s="130">
        <v>531617</v>
      </c>
      <c r="F163" s="130">
        <v>205028</v>
      </c>
      <c r="G163" s="130">
        <v>789360</v>
      </c>
      <c r="H163" s="130">
        <v>359403</v>
      </c>
      <c r="I163" s="130">
        <v>1201902</v>
      </c>
      <c r="J163" s="130">
        <v>352531</v>
      </c>
      <c r="K163" s="130">
        <v>460571</v>
      </c>
      <c r="L163" s="130">
        <v>213952</v>
      </c>
      <c r="M163" s="130">
        <v>162228</v>
      </c>
      <c r="N163" s="130">
        <v>403212</v>
      </c>
      <c r="O163" s="130">
        <v>494805</v>
      </c>
      <c r="P163" s="130">
        <v>146679</v>
      </c>
      <c r="Q163" s="130">
        <v>366216</v>
      </c>
      <c r="R163" s="130">
        <v>435329</v>
      </c>
      <c r="S163" s="130">
        <v>563406</v>
      </c>
      <c r="T163" s="130">
        <v>160834</v>
      </c>
      <c r="U163" s="130">
        <v>312146</v>
      </c>
      <c r="V163" s="130">
        <v>21497</v>
      </c>
      <c r="W163" s="130">
        <v>27736</v>
      </c>
      <c r="X163" s="130">
        <v>-459688.84</v>
      </c>
      <c r="Y163" s="130">
        <v>-137064</v>
      </c>
      <c r="Z163" s="130">
        <v>-187194</v>
      </c>
      <c r="AA163" s="130">
        <v>-33755</v>
      </c>
      <c r="AB163" s="130">
        <v>-30712.76</v>
      </c>
      <c r="AC163" s="130">
        <v>-39407</v>
      </c>
      <c r="AD163" s="130">
        <v>-15458</v>
      </c>
      <c r="AE163" s="130">
        <v>-4161</v>
      </c>
      <c r="AF163" s="130">
        <v>-8628.99</v>
      </c>
      <c r="AG163" s="130">
        <v>-12999</v>
      </c>
      <c r="AH163" s="130">
        <v>-4015</v>
      </c>
      <c r="AI163" s="130">
        <v>89387</v>
      </c>
      <c r="AJ163" s="130">
        <v>-15019.52</v>
      </c>
      <c r="AK163" s="130">
        <v>10658</v>
      </c>
      <c r="AL163" s="130">
        <v>-743</v>
      </c>
      <c r="AM163" s="130">
        <v>44670</v>
      </c>
      <c r="AN163" s="130">
        <v>-2991.52</v>
      </c>
      <c r="AO163" s="130">
        <v>-18742</v>
      </c>
      <c r="AP163" s="130">
        <v>-40502</v>
      </c>
      <c r="AQ163" s="130">
        <v>19526</v>
      </c>
      <c r="AR163" s="130">
        <v>11535.74</v>
      </c>
      <c r="AS163" s="130">
        <v>-16883</v>
      </c>
      <c r="AT163" s="130">
        <v>-21608</v>
      </c>
      <c r="AU163" s="130">
        <v>-12503</v>
      </c>
      <c r="AV163" s="130">
        <v>-111039</v>
      </c>
      <c r="AW163" s="130">
        <v>-33112</v>
      </c>
      <c r="AX163" s="130">
        <v>-72899</v>
      </c>
      <c r="AY163" s="130">
        <v>-71656</v>
      </c>
      <c r="AZ163" s="130">
        <v>-33173</v>
      </c>
      <c r="BA163" s="130">
        <v>-25370</v>
      </c>
      <c r="BB163" s="130">
        <v>-24955</v>
      </c>
      <c r="BC163" s="130">
        <v>-25907</v>
      </c>
      <c r="BD163"/>
      <c r="BE163"/>
      <c r="BF163"/>
      <c r="BG163"/>
      <c r="BH163"/>
      <c r="BI163"/>
      <c r="BJ163"/>
      <c r="BK163"/>
      <c r="BL163"/>
      <c r="BM163"/>
      <c r="BN163"/>
      <c r="BO163"/>
      <c r="BP163"/>
      <c r="BQ163"/>
      <c r="BR163"/>
      <c r="BS163"/>
      <c r="BT163"/>
    </row>
    <row r="164" spans="1:72" x14ac:dyDescent="0.25">
      <c r="A164" s="130" t="s">
        <v>2456</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c r="BE164"/>
      <c r="BF164"/>
      <c r="BG164"/>
      <c r="BH164"/>
      <c r="BI164"/>
      <c r="BJ164"/>
      <c r="BK164"/>
      <c r="BL164"/>
      <c r="BM164"/>
      <c r="BN164"/>
      <c r="BO164"/>
      <c r="BP164"/>
      <c r="BQ164"/>
      <c r="BR164"/>
      <c r="BS164"/>
      <c r="BT164"/>
    </row>
    <row r="165" spans="1:72" x14ac:dyDescent="0.25">
      <c r="A165" s="130" t="s">
        <v>2457</v>
      </c>
      <c r="B165" s="130">
        <v>818745</v>
      </c>
      <c r="C165" s="130">
        <v>1094428</v>
      </c>
      <c r="D165" s="130">
        <v>1782</v>
      </c>
      <c r="E165" s="130">
        <v>531617</v>
      </c>
      <c r="F165" s="130">
        <v>205028</v>
      </c>
      <c r="G165" s="130">
        <v>789360</v>
      </c>
      <c r="H165" s="130">
        <v>359403</v>
      </c>
      <c r="I165" s="130">
        <v>1201902</v>
      </c>
      <c r="J165" s="130">
        <v>352531</v>
      </c>
      <c r="K165" s="130">
        <v>460571</v>
      </c>
      <c r="L165" s="130">
        <v>213952</v>
      </c>
      <c r="M165" s="130">
        <v>162228</v>
      </c>
      <c r="N165" s="130">
        <v>403212</v>
      </c>
      <c r="O165" s="130">
        <v>494805</v>
      </c>
      <c r="P165" s="130">
        <v>146679</v>
      </c>
      <c r="Q165" s="130">
        <v>366216</v>
      </c>
      <c r="R165" s="130">
        <v>435329</v>
      </c>
      <c r="S165" s="130">
        <v>563406</v>
      </c>
      <c r="T165" s="130">
        <v>160834</v>
      </c>
      <c r="U165" s="130">
        <v>312146</v>
      </c>
      <c r="V165" s="130">
        <v>21497</v>
      </c>
      <c r="W165" s="130">
        <v>27736</v>
      </c>
      <c r="X165" s="130">
        <v>-459688.84</v>
      </c>
      <c r="Y165" s="130">
        <v>-137064</v>
      </c>
      <c r="Z165" s="130">
        <v>-187194</v>
      </c>
      <c r="AA165" s="130">
        <v>-33755</v>
      </c>
      <c r="AB165" s="130">
        <v>-30712.76</v>
      </c>
      <c r="AC165" s="130">
        <v>-39407</v>
      </c>
      <c r="AD165" s="130">
        <v>-15458</v>
      </c>
      <c r="AE165" s="130">
        <v>-4161</v>
      </c>
      <c r="AF165" s="130">
        <v>-8628.99</v>
      </c>
      <c r="AG165" s="130">
        <v>-12999</v>
      </c>
      <c r="AH165" s="130">
        <v>-4015</v>
      </c>
      <c r="AI165" s="130">
        <v>89387</v>
      </c>
      <c r="AJ165" s="130">
        <v>-15019.52</v>
      </c>
      <c r="AK165" s="130">
        <v>10658</v>
      </c>
      <c r="AL165" s="130">
        <v>-743</v>
      </c>
      <c r="AM165" s="130">
        <v>44670</v>
      </c>
      <c r="AN165" s="130">
        <v>-2991.52</v>
      </c>
      <c r="AO165" s="130">
        <v>-18742</v>
      </c>
      <c r="AP165" s="130">
        <v>-40502</v>
      </c>
      <c r="AQ165" s="130">
        <v>19526</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25">
      <c r="A166" s="130" t="s">
        <v>2458</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c r="BE166"/>
      <c r="BF166"/>
      <c r="BG166"/>
      <c r="BH166"/>
      <c r="BI166"/>
      <c r="BJ166"/>
      <c r="BK166"/>
      <c r="BL166"/>
      <c r="BM166"/>
      <c r="BN166"/>
      <c r="BO166"/>
      <c r="BP166"/>
      <c r="BQ166"/>
      <c r="BR166"/>
      <c r="BS166"/>
      <c r="BT166"/>
    </row>
    <row r="167" spans="1:72" x14ac:dyDescent="0.25">
      <c r="A167" s="130" t="s">
        <v>3290</v>
      </c>
      <c r="B167" s="130">
        <v>0</v>
      </c>
      <c r="C167" s="130">
        <v>0</v>
      </c>
      <c r="D167" s="130">
        <v>0</v>
      </c>
      <c r="E167" s="130">
        <v>0</v>
      </c>
      <c r="F167" s="130">
        <v>0</v>
      </c>
      <c r="G167" s="130">
        <v>0</v>
      </c>
      <c r="H167" s="130">
        <v>21</v>
      </c>
      <c r="I167" s="130">
        <v>25</v>
      </c>
      <c r="J167" s="130">
        <v>25</v>
      </c>
      <c r="K167" s="130">
        <v>25</v>
      </c>
      <c r="L167" s="130">
        <v>0.5</v>
      </c>
      <c r="M167" s="130">
        <v>0</v>
      </c>
      <c r="N167" s="130">
        <v>0</v>
      </c>
      <c r="O167" s="130">
        <v>0</v>
      </c>
      <c r="P167" s="130">
        <v>0</v>
      </c>
      <c r="Q167" s="130">
        <v>0</v>
      </c>
      <c r="R167" s="130">
        <v>0</v>
      </c>
      <c r="S167" s="130">
        <v>0</v>
      </c>
      <c r="T167" s="130">
        <v>0</v>
      </c>
      <c r="U167" s="130">
        <v>0</v>
      </c>
      <c r="V167" s="130">
        <v>0</v>
      </c>
      <c r="W167" s="130">
        <v>0</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c r="BE167"/>
      <c r="BF167"/>
      <c r="BG167"/>
      <c r="BH167"/>
      <c r="BI167"/>
      <c r="BJ167"/>
      <c r="BK167"/>
      <c r="BL167"/>
      <c r="BM167"/>
      <c r="BN167"/>
      <c r="BO167"/>
      <c r="BP167"/>
      <c r="BQ167"/>
      <c r="BR167"/>
      <c r="BS167"/>
      <c r="BT167"/>
    </row>
    <row r="168" spans="1:72" x14ac:dyDescent="0.25">
      <c r="A168" s="130" t="s">
        <v>2460</v>
      </c>
      <c r="B168" s="130">
        <v>27179</v>
      </c>
      <c r="C168" s="130">
        <v>242266</v>
      </c>
      <c r="D168" s="130">
        <v>-136448</v>
      </c>
      <c r="E168" s="130">
        <v>-3996</v>
      </c>
      <c r="F168" s="130">
        <v>38765</v>
      </c>
      <c r="G168" s="130">
        <v>-87163</v>
      </c>
      <c r="H168" s="130">
        <v>5947</v>
      </c>
      <c r="I168" s="130">
        <v>-4541</v>
      </c>
      <c r="J168" s="130">
        <v>-110636</v>
      </c>
      <c r="K168" s="130">
        <v>-25624</v>
      </c>
      <c r="L168" s="130">
        <v>-12396</v>
      </c>
      <c r="M168" s="130">
        <v>75</v>
      </c>
      <c r="N168" s="130">
        <v>-1093</v>
      </c>
      <c r="O168" s="130">
        <v>-512</v>
      </c>
      <c r="P168" s="130">
        <v>-34</v>
      </c>
      <c r="Q168" s="130">
        <v>7</v>
      </c>
      <c r="R168" s="130">
        <v>23</v>
      </c>
      <c r="S168" s="130">
        <v>-367</v>
      </c>
      <c r="T168" s="130">
        <v>-112</v>
      </c>
      <c r="U168" s="130">
        <v>-206</v>
      </c>
      <c r="V168" s="130">
        <v>-1</v>
      </c>
      <c r="W168" s="130">
        <v>0</v>
      </c>
      <c r="X168" s="130">
        <v>0</v>
      </c>
      <c r="Y168" s="130">
        <v>0</v>
      </c>
      <c r="Z168" s="130">
        <v>0</v>
      </c>
      <c r="AA168" s="130">
        <v>0</v>
      </c>
      <c r="AB168" s="130">
        <v>0</v>
      </c>
      <c r="AC168" s="130">
        <v>0</v>
      </c>
      <c r="AD168" s="130">
        <v>0</v>
      </c>
      <c r="AE168" s="130">
        <v>0</v>
      </c>
      <c r="AF168" s="130">
        <v>0</v>
      </c>
      <c r="AG168" s="130">
        <v>0</v>
      </c>
      <c r="AH168" s="130">
        <v>0</v>
      </c>
      <c r="AI168" s="130">
        <v>0</v>
      </c>
      <c r="AJ168" s="130">
        <v>0</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c r="BE168"/>
      <c r="BF168"/>
      <c r="BG168"/>
      <c r="BH168"/>
      <c r="BI168"/>
      <c r="BJ168"/>
      <c r="BK168"/>
      <c r="BL168"/>
      <c r="BM168"/>
      <c r="BN168"/>
      <c r="BO168"/>
      <c r="BP168"/>
      <c r="BQ168"/>
      <c r="BR168"/>
      <c r="BS168"/>
      <c r="BT168"/>
    </row>
    <row r="169" spans="1:72" x14ac:dyDescent="0.25">
      <c r="A169" s="130" t="s">
        <v>2461</v>
      </c>
      <c r="B169" s="130">
        <v>0</v>
      </c>
      <c r="C169" s="130">
        <v>0</v>
      </c>
      <c r="D169" s="130">
        <v>0</v>
      </c>
      <c r="E169" s="130">
        <v>0</v>
      </c>
      <c r="F169" s="130">
        <v>0</v>
      </c>
      <c r="G169" s="130">
        <v>0</v>
      </c>
      <c r="H169" s="130">
        <v>0</v>
      </c>
      <c r="I169" s="130">
        <v>0</v>
      </c>
      <c r="J169" s="130">
        <v>0</v>
      </c>
      <c r="K169" s="130">
        <v>0</v>
      </c>
      <c r="L169" s="130">
        <v>0</v>
      </c>
      <c r="M169" s="130">
        <v>1</v>
      </c>
      <c r="N169" s="130">
        <v>0</v>
      </c>
      <c r="O169" s="130">
        <v>0</v>
      </c>
      <c r="P169" s="130">
        <v>0</v>
      </c>
      <c r="Q169" s="130">
        <v>0</v>
      </c>
      <c r="R169" s="130">
        <v>0</v>
      </c>
      <c r="S169" s="130">
        <v>0</v>
      </c>
      <c r="T169" s="130">
        <v>0</v>
      </c>
      <c r="U169" s="130">
        <v>0</v>
      </c>
      <c r="V169" s="130">
        <v>0</v>
      </c>
      <c r="W169" s="130">
        <v>0</v>
      </c>
      <c r="X169" s="130">
        <v>0</v>
      </c>
      <c r="Y169" s="130">
        <v>0</v>
      </c>
      <c r="Z169" s="130">
        <v>0</v>
      </c>
      <c r="AA169" s="130">
        <v>0</v>
      </c>
      <c r="AB169" s="130">
        <v>0</v>
      </c>
      <c r="AC169" s="130">
        <v>0</v>
      </c>
      <c r="AD169" s="130">
        <v>0</v>
      </c>
      <c r="AE169" s="130">
        <v>0</v>
      </c>
      <c r="AF169" s="130">
        <v>0</v>
      </c>
      <c r="AG169" s="130">
        <v>0</v>
      </c>
      <c r="AH169" s="130">
        <v>0</v>
      </c>
      <c r="AI169" s="130">
        <v>0</v>
      </c>
      <c r="AJ169" s="130">
        <v>0</v>
      </c>
      <c r="AK169" s="130">
        <v>0</v>
      </c>
      <c r="AL169" s="130">
        <v>0</v>
      </c>
      <c r="AM169" s="130">
        <v>0</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c r="BE169"/>
      <c r="BF169"/>
      <c r="BG169"/>
      <c r="BH169"/>
      <c r="BI169"/>
      <c r="BJ169"/>
      <c r="BK169"/>
      <c r="BL169"/>
      <c r="BM169"/>
      <c r="BN169"/>
      <c r="BO169"/>
      <c r="BP169"/>
      <c r="BQ169"/>
      <c r="BR169"/>
      <c r="BS169"/>
      <c r="BT169"/>
    </row>
    <row r="170" spans="1:72" x14ac:dyDescent="0.25">
      <c r="A170" s="130" t="s">
        <v>2462</v>
      </c>
      <c r="B170" s="130">
        <v>0</v>
      </c>
      <c r="C170" s="130">
        <v>0</v>
      </c>
      <c r="D170" s="130">
        <v>0</v>
      </c>
      <c r="E170" s="130">
        <v>0</v>
      </c>
      <c r="F170" s="130">
        <v>0</v>
      </c>
      <c r="G170" s="130">
        <v>0</v>
      </c>
      <c r="H170" s="130">
        <v>0</v>
      </c>
      <c r="I170" s="130">
        <v>0</v>
      </c>
      <c r="J170" s="130">
        <v>0</v>
      </c>
      <c r="K170" s="130">
        <v>0</v>
      </c>
      <c r="L170" s="130">
        <v>0</v>
      </c>
      <c r="M170" s="130">
        <v>0</v>
      </c>
      <c r="N170" s="130">
        <v>0</v>
      </c>
      <c r="O170" s="130">
        <v>0</v>
      </c>
      <c r="P170" s="130">
        <v>0</v>
      </c>
      <c r="Q170" s="130">
        <v>0</v>
      </c>
      <c r="R170" s="130">
        <v>0</v>
      </c>
      <c r="S170" s="130">
        <v>0</v>
      </c>
      <c r="T170" s="130">
        <v>0</v>
      </c>
      <c r="U170" s="130">
        <v>0</v>
      </c>
      <c r="V170" s="130">
        <v>0</v>
      </c>
      <c r="W170" s="130">
        <v>0</v>
      </c>
      <c r="X170" s="130">
        <v>-9.57</v>
      </c>
      <c r="Y170" s="130">
        <v>0</v>
      </c>
      <c r="Z170" s="130">
        <v>0</v>
      </c>
      <c r="AA170" s="130">
        <v>0</v>
      </c>
      <c r="AB170" s="130">
        <v>0</v>
      </c>
      <c r="AC170" s="130">
        <v>0</v>
      </c>
      <c r="AD170" s="130">
        <v>0</v>
      </c>
      <c r="AE170" s="130">
        <v>0</v>
      </c>
      <c r="AF170" s="130">
        <v>0</v>
      </c>
      <c r="AG170" s="130">
        <v>0</v>
      </c>
      <c r="AH170" s="130">
        <v>0</v>
      </c>
      <c r="AI170" s="130">
        <v>0</v>
      </c>
      <c r="AJ170" s="130">
        <v>0</v>
      </c>
      <c r="AK170" s="130">
        <v>0</v>
      </c>
      <c r="AL170" s="130">
        <v>0</v>
      </c>
      <c r="AM170" s="130">
        <v>0</v>
      </c>
      <c r="AN170" s="130">
        <v>0</v>
      </c>
      <c r="AO170" s="130">
        <v>0</v>
      </c>
      <c r="AP170" s="130">
        <v>0</v>
      </c>
      <c r="AQ170" s="130">
        <v>0</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x14ac:dyDescent="0.25">
      <c r="A171" s="130" t="s">
        <v>2463</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c r="BE171"/>
      <c r="BF171"/>
      <c r="BG171"/>
      <c r="BH171"/>
      <c r="BI171"/>
      <c r="BJ171"/>
      <c r="BK171"/>
      <c r="BL171"/>
      <c r="BM171"/>
      <c r="BN171"/>
      <c r="BO171"/>
      <c r="BP171"/>
      <c r="BQ171"/>
      <c r="BR171"/>
      <c r="BS171"/>
      <c r="BT171"/>
    </row>
    <row r="172" spans="1:72" x14ac:dyDescent="0.25">
      <c r="A172" s="130" t="s">
        <v>2465</v>
      </c>
      <c r="B172" s="130">
        <v>0</v>
      </c>
      <c r="C172" s="130">
        <v>0</v>
      </c>
      <c r="D172" s="130">
        <v>0</v>
      </c>
      <c r="E172" s="130">
        <v>0</v>
      </c>
      <c r="F172" s="130">
        <v>0</v>
      </c>
      <c r="G172" s="130">
        <v>0</v>
      </c>
      <c r="H172" s="130">
        <v>227.5</v>
      </c>
      <c r="I172" s="130">
        <v>0</v>
      </c>
      <c r="J172" s="130">
        <v>0</v>
      </c>
      <c r="K172" s="130">
        <v>0</v>
      </c>
      <c r="L172" s="130">
        <v>-264.25</v>
      </c>
      <c r="M172" s="130">
        <v>0</v>
      </c>
      <c r="N172" s="130">
        <v>0</v>
      </c>
      <c r="O172" s="130">
        <v>0</v>
      </c>
      <c r="P172" s="130">
        <v>-397.25</v>
      </c>
      <c r="Q172" s="130">
        <v>0</v>
      </c>
      <c r="R172" s="130">
        <v>0</v>
      </c>
      <c r="S172" s="130">
        <v>0</v>
      </c>
      <c r="T172" s="130">
        <v>925</v>
      </c>
      <c r="U172" s="130">
        <v>-76</v>
      </c>
      <c r="V172" s="130">
        <v>-246</v>
      </c>
      <c r="W172" s="130">
        <v>45</v>
      </c>
      <c r="X172" s="130">
        <v>-213.32</v>
      </c>
      <c r="Y172" s="130">
        <v>380</v>
      </c>
      <c r="Z172" s="130">
        <v>-17</v>
      </c>
      <c r="AA172" s="130">
        <v>-7</v>
      </c>
      <c r="AB172" s="130">
        <v>0</v>
      </c>
      <c r="AC172" s="130">
        <v>0</v>
      </c>
      <c r="AD172" s="130">
        <v>0</v>
      </c>
      <c r="AE172" s="130">
        <v>0</v>
      </c>
      <c r="AF172" s="130">
        <v>0</v>
      </c>
      <c r="AG172" s="130">
        <v>0</v>
      </c>
      <c r="AH172" s="130">
        <v>0</v>
      </c>
      <c r="AI172" s="130">
        <v>0</v>
      </c>
      <c r="AJ172" s="130">
        <v>0</v>
      </c>
      <c r="AK172" s="130">
        <v>0</v>
      </c>
      <c r="AL172" s="130">
        <v>0</v>
      </c>
      <c r="AM172" s="130">
        <v>0</v>
      </c>
      <c r="AN172" s="130">
        <v>0</v>
      </c>
      <c r="AO172" s="130">
        <v>0</v>
      </c>
      <c r="AP172" s="130">
        <v>0</v>
      </c>
      <c r="AQ172" s="130">
        <v>0</v>
      </c>
      <c r="AR172" s="130">
        <v>0</v>
      </c>
      <c r="AS172" s="130">
        <v>0</v>
      </c>
      <c r="AT172" s="130">
        <v>0</v>
      </c>
      <c r="AU172" s="130">
        <v>0</v>
      </c>
      <c r="AV172" s="130">
        <v>0</v>
      </c>
      <c r="AW172" s="130">
        <v>0</v>
      </c>
      <c r="AX172" s="130">
        <v>0</v>
      </c>
      <c r="AY172" s="130">
        <v>0</v>
      </c>
      <c r="AZ172" s="130">
        <v>0</v>
      </c>
      <c r="BA172" s="130">
        <v>0</v>
      </c>
      <c r="BB172" s="130">
        <v>0</v>
      </c>
      <c r="BC172" s="130">
        <v>0</v>
      </c>
      <c r="BD172"/>
      <c r="BE172"/>
      <c r="BF172"/>
      <c r="BG172"/>
      <c r="BH172"/>
      <c r="BI172"/>
      <c r="BJ172"/>
      <c r="BK172"/>
      <c r="BL172"/>
      <c r="BM172"/>
      <c r="BN172"/>
      <c r="BO172"/>
      <c r="BP172"/>
      <c r="BQ172"/>
      <c r="BR172"/>
      <c r="BS172"/>
      <c r="BT172"/>
    </row>
    <row r="173" spans="1:72" x14ac:dyDescent="0.25">
      <c r="A173" s="130" t="s">
        <v>2466</v>
      </c>
      <c r="B173" s="130">
        <v>27179</v>
      </c>
      <c r="C173" s="130">
        <v>242266</v>
      </c>
      <c r="D173" s="130">
        <v>-136448</v>
      </c>
      <c r="E173" s="130">
        <v>-3996</v>
      </c>
      <c r="F173" s="130">
        <v>38765</v>
      </c>
      <c r="G173" s="130">
        <v>-87163</v>
      </c>
      <c r="H173" s="130">
        <v>6878</v>
      </c>
      <c r="I173" s="130">
        <v>-4516</v>
      </c>
      <c r="J173" s="130">
        <v>-110611</v>
      </c>
      <c r="K173" s="130">
        <v>-25599</v>
      </c>
      <c r="L173" s="130">
        <v>-13452</v>
      </c>
      <c r="M173" s="130">
        <v>76</v>
      </c>
      <c r="N173" s="130">
        <v>-1093</v>
      </c>
      <c r="O173" s="130">
        <v>-512</v>
      </c>
      <c r="P173" s="130">
        <v>-1623</v>
      </c>
      <c r="Q173" s="130">
        <v>7</v>
      </c>
      <c r="R173" s="130">
        <v>23</v>
      </c>
      <c r="S173" s="130">
        <v>-367</v>
      </c>
      <c r="T173" s="130">
        <v>813</v>
      </c>
      <c r="U173" s="130">
        <v>-282</v>
      </c>
      <c r="V173" s="130">
        <v>-247</v>
      </c>
      <c r="W173" s="130">
        <v>45</v>
      </c>
      <c r="X173" s="130">
        <v>-251.59</v>
      </c>
      <c r="Y173" s="130">
        <v>380</v>
      </c>
      <c r="Z173" s="130">
        <v>-17</v>
      </c>
      <c r="AA173" s="130">
        <v>-7</v>
      </c>
      <c r="AB173" s="130">
        <v>0</v>
      </c>
      <c r="AC173" s="130">
        <v>0</v>
      </c>
      <c r="AD173" s="130">
        <v>0</v>
      </c>
      <c r="AE173" s="130">
        <v>0</v>
      </c>
      <c r="AF173" s="130">
        <v>0</v>
      </c>
      <c r="AG173" s="130">
        <v>0</v>
      </c>
      <c r="AH173" s="130">
        <v>0</v>
      </c>
      <c r="AI173" s="130">
        <v>0</v>
      </c>
      <c r="AJ173" s="130">
        <v>0</v>
      </c>
      <c r="AK173" s="130">
        <v>0</v>
      </c>
      <c r="AL173" s="130">
        <v>0</v>
      </c>
      <c r="AM173" s="130">
        <v>0</v>
      </c>
      <c r="AN173" s="130">
        <v>0</v>
      </c>
      <c r="AO173" s="130">
        <v>0</v>
      </c>
      <c r="AP173" s="130">
        <v>0</v>
      </c>
      <c r="AQ173" s="130">
        <v>0</v>
      </c>
      <c r="AR173" s="130">
        <v>0</v>
      </c>
      <c r="AS173" s="130">
        <v>0</v>
      </c>
      <c r="AT173" s="130">
        <v>0</v>
      </c>
      <c r="AU173" s="130">
        <v>0</v>
      </c>
      <c r="AV173" s="130">
        <v>0</v>
      </c>
      <c r="AW173" s="130">
        <v>0</v>
      </c>
      <c r="AX173" s="130">
        <v>0</v>
      </c>
      <c r="AY173" s="130">
        <v>0</v>
      </c>
      <c r="AZ173" s="130">
        <v>0</v>
      </c>
      <c r="BA173" s="130">
        <v>0</v>
      </c>
      <c r="BB173" s="130">
        <v>0</v>
      </c>
      <c r="BC173" s="130">
        <v>0</v>
      </c>
      <c r="BD173"/>
      <c r="BE173"/>
      <c r="BF173"/>
      <c r="BG173"/>
      <c r="BH173"/>
      <c r="BI173"/>
      <c r="BJ173"/>
      <c r="BK173"/>
      <c r="BL173"/>
      <c r="BM173"/>
      <c r="BN173"/>
      <c r="BO173"/>
      <c r="BP173"/>
      <c r="BQ173"/>
      <c r="BR173"/>
      <c r="BS173"/>
      <c r="BT173"/>
    </row>
    <row r="174" spans="1:72" x14ac:dyDescent="0.25">
      <c r="A174" s="130" t="s">
        <v>2467</v>
      </c>
      <c r="B174" s="130">
        <v>845924</v>
      </c>
      <c r="C174" s="130">
        <v>1336694</v>
      </c>
      <c r="D174" s="130">
        <v>-134666</v>
      </c>
      <c r="E174" s="130">
        <v>527621</v>
      </c>
      <c r="F174" s="130">
        <v>243793</v>
      </c>
      <c r="G174" s="130">
        <v>702197</v>
      </c>
      <c r="H174" s="130">
        <v>366281</v>
      </c>
      <c r="I174" s="130">
        <v>1197386</v>
      </c>
      <c r="J174" s="130">
        <v>241920</v>
      </c>
      <c r="K174" s="130">
        <v>434972</v>
      </c>
      <c r="L174" s="130">
        <v>200500</v>
      </c>
      <c r="M174" s="130">
        <v>162304</v>
      </c>
      <c r="N174" s="130">
        <v>402119</v>
      </c>
      <c r="O174" s="130">
        <v>494293</v>
      </c>
      <c r="P174" s="130">
        <v>145056</v>
      </c>
      <c r="Q174" s="130">
        <v>366223</v>
      </c>
      <c r="R174" s="130">
        <v>435352</v>
      </c>
      <c r="S174" s="130">
        <v>563039</v>
      </c>
      <c r="T174" s="130">
        <v>161647</v>
      </c>
      <c r="U174" s="130">
        <v>311864</v>
      </c>
      <c r="V174" s="130">
        <v>21250</v>
      </c>
      <c r="W174" s="130">
        <v>27781</v>
      </c>
      <c r="X174" s="130">
        <v>-459940.44</v>
      </c>
      <c r="Y174" s="130">
        <v>-136684</v>
      </c>
      <c r="Z174" s="130">
        <v>-187211</v>
      </c>
      <c r="AA174" s="130">
        <v>-33762</v>
      </c>
      <c r="AB174" s="130">
        <v>-30712.76</v>
      </c>
      <c r="AC174" s="130">
        <v>-39407</v>
      </c>
      <c r="AD174" s="130">
        <v>-15458</v>
      </c>
      <c r="AE174" s="130">
        <v>-4161</v>
      </c>
      <c r="AF174" s="130">
        <v>-8628.99</v>
      </c>
      <c r="AG174" s="130">
        <v>-12999</v>
      </c>
      <c r="AH174" s="130">
        <v>-4015</v>
      </c>
      <c r="AI174" s="130">
        <v>89387</v>
      </c>
      <c r="AJ174" s="130">
        <v>-15019.52</v>
      </c>
      <c r="AK174" s="130">
        <v>10658</v>
      </c>
      <c r="AL174" s="130">
        <v>-743</v>
      </c>
      <c r="AM174" s="130">
        <v>44670</v>
      </c>
      <c r="AN174" s="130">
        <v>-2991.52</v>
      </c>
      <c r="AO174" s="130">
        <v>-18742</v>
      </c>
      <c r="AP174" s="130">
        <v>-40502</v>
      </c>
      <c r="AQ174" s="130">
        <v>19526</v>
      </c>
      <c r="AR174" s="130">
        <v>0</v>
      </c>
      <c r="AS174" s="130">
        <v>0</v>
      </c>
      <c r="AT174" s="130">
        <v>0</v>
      </c>
      <c r="AU174" s="130">
        <v>0</v>
      </c>
      <c r="AV174" s="130">
        <v>0</v>
      </c>
      <c r="AW174" s="130">
        <v>0</v>
      </c>
      <c r="AX174" s="130">
        <v>0</v>
      </c>
      <c r="AY174" s="130">
        <v>0</v>
      </c>
      <c r="AZ174" s="130">
        <v>0</v>
      </c>
      <c r="BA174" s="130">
        <v>0</v>
      </c>
      <c r="BB174" s="130">
        <v>0</v>
      </c>
      <c r="BC174" s="130">
        <v>0</v>
      </c>
      <c r="BD174"/>
      <c r="BE174"/>
      <c r="BF174"/>
      <c r="BG174"/>
      <c r="BH174"/>
      <c r="BI174"/>
      <c r="BJ174"/>
      <c r="BK174"/>
      <c r="BL174"/>
      <c r="BM174"/>
      <c r="BN174"/>
      <c r="BO174"/>
      <c r="BP174"/>
      <c r="BQ174"/>
      <c r="BR174"/>
      <c r="BS174"/>
      <c r="BT174"/>
    </row>
    <row r="175" spans="1:72" x14ac:dyDescent="0.25">
      <c r="A175" s="130" t="s">
        <v>2468</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c r="BE175"/>
      <c r="BF175"/>
      <c r="BG175"/>
      <c r="BH175"/>
      <c r="BI175"/>
      <c r="BJ175"/>
      <c r="BK175"/>
      <c r="BL175"/>
      <c r="BM175"/>
      <c r="BN175"/>
      <c r="BO175"/>
      <c r="BP175"/>
      <c r="BQ175"/>
      <c r="BR175"/>
      <c r="BS175"/>
      <c r="BT175"/>
    </row>
    <row r="176" spans="1:72" x14ac:dyDescent="0.25">
      <c r="A176" s="130" t="s">
        <v>3277</v>
      </c>
      <c r="B176" s="130">
        <v>707807</v>
      </c>
      <c r="C176" s="130">
        <v>860250</v>
      </c>
      <c r="D176" s="130">
        <v>-52286</v>
      </c>
      <c r="E176" s="130">
        <v>488640</v>
      </c>
      <c r="F176" s="130">
        <v>148360</v>
      </c>
      <c r="G176" s="130">
        <v>718565</v>
      </c>
      <c r="H176" s="130">
        <v>291298</v>
      </c>
      <c r="I176" s="130">
        <v>1160912</v>
      </c>
      <c r="J176" s="130">
        <v>289363</v>
      </c>
      <c r="K176" s="130">
        <v>395535</v>
      </c>
      <c r="L176" s="130">
        <v>177702</v>
      </c>
      <c r="M176" s="130">
        <v>113374</v>
      </c>
      <c r="N176" s="130">
        <v>342044</v>
      </c>
      <c r="O176" s="130">
        <v>412313</v>
      </c>
      <c r="P176" s="130">
        <v>112535</v>
      </c>
      <c r="Q176" s="130">
        <v>323215</v>
      </c>
      <c r="R176" s="130">
        <v>343610</v>
      </c>
      <c r="S176" s="130">
        <v>504959</v>
      </c>
      <c r="T176" s="130">
        <v>80963</v>
      </c>
      <c r="U176" s="130">
        <v>203360</v>
      </c>
      <c r="V176" s="130">
        <v>59655</v>
      </c>
      <c r="W176" s="130">
        <v>17646</v>
      </c>
      <c r="X176" s="130">
        <v>-366601.14</v>
      </c>
      <c r="Y176" s="130">
        <v>-128352</v>
      </c>
      <c r="Z176" s="130">
        <v>-183940</v>
      </c>
      <c r="AA176" s="130">
        <v>-33626</v>
      </c>
      <c r="AB176" s="130">
        <v>-29863.61</v>
      </c>
      <c r="AC176" s="130">
        <v>-39188</v>
      </c>
      <c r="AD176" s="130">
        <v>-15695</v>
      </c>
      <c r="AE176" s="130">
        <v>-4804</v>
      </c>
      <c r="AF176" s="130">
        <v>-8958.11</v>
      </c>
      <c r="AG176" s="130">
        <v>-13243</v>
      </c>
      <c r="AH176" s="130">
        <v>-4670</v>
      </c>
      <c r="AI176" s="130">
        <v>89030</v>
      </c>
      <c r="AJ176" s="130">
        <v>-15019.52</v>
      </c>
      <c r="AK176" s="130">
        <v>10658</v>
      </c>
      <c r="AL176" s="130">
        <v>-743</v>
      </c>
      <c r="AM176" s="130">
        <v>44670</v>
      </c>
      <c r="AN176" s="130">
        <v>-2991.52</v>
      </c>
      <c r="AO176" s="130">
        <v>-18742</v>
      </c>
      <c r="AP176" s="130">
        <v>-40502</v>
      </c>
      <c r="AQ176" s="130">
        <v>19526</v>
      </c>
      <c r="AR176" s="130">
        <v>11535.74</v>
      </c>
      <c r="AS176" s="130">
        <v>-16883</v>
      </c>
      <c r="AT176" s="130">
        <v>-21608</v>
      </c>
      <c r="AU176" s="130">
        <v>-12503</v>
      </c>
      <c r="AV176" s="130">
        <v>-111039</v>
      </c>
      <c r="AW176" s="130">
        <v>-33112</v>
      </c>
      <c r="AX176" s="130">
        <v>-72899</v>
      </c>
      <c r="AY176" s="130">
        <v>-71656</v>
      </c>
      <c r="AZ176" s="130">
        <v>-33173</v>
      </c>
      <c r="BA176" s="130">
        <v>-25370</v>
      </c>
      <c r="BB176" s="130">
        <v>-24955</v>
      </c>
      <c r="BC176" s="130">
        <v>-25907</v>
      </c>
      <c r="BD176"/>
      <c r="BE176"/>
      <c r="BF176"/>
      <c r="BG176"/>
      <c r="BH176"/>
      <c r="BI176"/>
      <c r="BJ176"/>
      <c r="BK176"/>
      <c r="BL176"/>
      <c r="BM176"/>
      <c r="BN176"/>
      <c r="BO176"/>
      <c r="BP176"/>
      <c r="BQ176"/>
      <c r="BR176"/>
      <c r="BS176"/>
      <c r="BT176"/>
    </row>
    <row r="177" spans="1:72" x14ac:dyDescent="0.25">
      <c r="A177" s="130" t="s">
        <v>3280</v>
      </c>
      <c r="B177" s="130">
        <v>110938</v>
      </c>
      <c r="C177" s="130">
        <v>234178</v>
      </c>
      <c r="D177" s="130">
        <v>54068</v>
      </c>
      <c r="E177" s="130">
        <v>42977</v>
      </c>
      <c r="F177" s="130">
        <v>56668</v>
      </c>
      <c r="G177" s="130">
        <v>70795</v>
      </c>
      <c r="H177" s="130">
        <v>68105</v>
      </c>
      <c r="I177" s="130">
        <v>40990</v>
      </c>
      <c r="J177" s="130">
        <v>63168</v>
      </c>
      <c r="K177" s="130">
        <v>65036</v>
      </c>
      <c r="L177" s="130">
        <v>36250</v>
      </c>
      <c r="M177" s="130">
        <v>48854</v>
      </c>
      <c r="N177" s="130">
        <v>61168</v>
      </c>
      <c r="O177" s="130">
        <v>82492</v>
      </c>
      <c r="P177" s="130">
        <v>34144</v>
      </c>
      <c r="Q177" s="130">
        <v>43001</v>
      </c>
      <c r="R177" s="130">
        <v>91719</v>
      </c>
      <c r="S177" s="130">
        <v>58447</v>
      </c>
      <c r="T177" s="130">
        <v>79871</v>
      </c>
      <c r="U177" s="130">
        <v>108786</v>
      </c>
      <c r="V177" s="130">
        <v>-38158</v>
      </c>
      <c r="W177" s="130">
        <v>10090</v>
      </c>
      <c r="X177" s="130">
        <v>-93087.7</v>
      </c>
      <c r="Y177" s="130">
        <v>-8712</v>
      </c>
      <c r="Z177" s="130">
        <v>-3254</v>
      </c>
      <c r="AA177" s="130">
        <v>-129</v>
      </c>
      <c r="AB177" s="130">
        <v>-849.15</v>
      </c>
      <c r="AC177" s="130">
        <v>-219</v>
      </c>
      <c r="AD177" s="130">
        <v>237</v>
      </c>
      <c r="AE177" s="130">
        <v>643</v>
      </c>
      <c r="AF177" s="130">
        <v>329.12</v>
      </c>
      <c r="AG177" s="130">
        <v>244</v>
      </c>
      <c r="AH177" s="130">
        <v>655</v>
      </c>
      <c r="AI177" s="130">
        <v>357</v>
      </c>
      <c r="AJ177" s="130">
        <v>0</v>
      </c>
      <c r="AK177" s="130">
        <v>0</v>
      </c>
      <c r="AL177" s="130">
        <v>0</v>
      </c>
      <c r="AM177" s="130">
        <v>0</v>
      </c>
      <c r="AN177" s="130">
        <v>0</v>
      </c>
      <c r="AO177" s="130">
        <v>0</v>
      </c>
      <c r="AP177" s="130">
        <v>0</v>
      </c>
      <c r="AQ177" s="130">
        <v>0</v>
      </c>
      <c r="AR177" s="130">
        <v>0</v>
      </c>
      <c r="AS177" s="130">
        <v>0</v>
      </c>
      <c r="AT177" s="130">
        <v>0</v>
      </c>
      <c r="AU177" s="130">
        <v>0</v>
      </c>
      <c r="AV177" s="130">
        <v>0</v>
      </c>
      <c r="AW177" s="130">
        <v>0</v>
      </c>
      <c r="AX177" s="130">
        <v>0</v>
      </c>
      <c r="AY177" s="130">
        <v>0</v>
      </c>
      <c r="AZ177" s="130">
        <v>0</v>
      </c>
      <c r="BA177" s="130">
        <v>0</v>
      </c>
      <c r="BB177" s="130">
        <v>0</v>
      </c>
      <c r="BC177" s="130">
        <v>0</v>
      </c>
      <c r="BD177"/>
      <c r="BE177"/>
      <c r="BF177"/>
      <c r="BG177"/>
      <c r="BH177"/>
      <c r="BI177"/>
      <c r="BJ177"/>
      <c r="BK177"/>
      <c r="BL177"/>
      <c r="BM177"/>
      <c r="BN177"/>
      <c r="BO177"/>
      <c r="BP177"/>
      <c r="BQ177"/>
      <c r="BR177"/>
      <c r="BS177"/>
      <c r="BT177"/>
    </row>
    <row r="178" spans="1:72" x14ac:dyDescent="0.25">
      <c r="A178" s="130" t="s">
        <v>2469</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x14ac:dyDescent="0.25">
      <c r="A179" s="130" t="s">
        <v>3281</v>
      </c>
      <c r="B179" s="130">
        <v>731427</v>
      </c>
      <c r="C179" s="130">
        <v>1029904</v>
      </c>
      <c r="D179" s="130">
        <v>-184668</v>
      </c>
      <c r="E179" s="130">
        <v>484644</v>
      </c>
      <c r="F179" s="130">
        <v>187125</v>
      </c>
      <c r="G179" s="130">
        <v>631402</v>
      </c>
      <c r="H179" s="130">
        <v>298176</v>
      </c>
      <c r="I179" s="130">
        <v>1156396</v>
      </c>
      <c r="J179" s="130">
        <v>178752</v>
      </c>
      <c r="K179" s="130">
        <v>369936</v>
      </c>
      <c r="L179" s="130">
        <v>164250</v>
      </c>
      <c r="M179" s="130">
        <v>113450</v>
      </c>
      <c r="N179" s="130">
        <v>340951</v>
      </c>
      <c r="O179" s="130">
        <v>411801</v>
      </c>
      <c r="P179" s="130">
        <v>110912</v>
      </c>
      <c r="Q179" s="130">
        <v>323222</v>
      </c>
      <c r="R179" s="130">
        <v>343633</v>
      </c>
      <c r="S179" s="130">
        <v>504592</v>
      </c>
      <c r="T179" s="130">
        <v>81776</v>
      </c>
      <c r="U179" s="130">
        <v>203078</v>
      </c>
      <c r="V179" s="130">
        <v>59408</v>
      </c>
      <c r="W179" s="130">
        <v>17691</v>
      </c>
      <c r="X179" s="130">
        <v>-366852.74</v>
      </c>
      <c r="Y179" s="130">
        <v>-127972</v>
      </c>
      <c r="Z179" s="130">
        <v>-183957</v>
      </c>
      <c r="AA179" s="130">
        <v>-33633</v>
      </c>
      <c r="AB179" s="130">
        <v>-29863.61</v>
      </c>
      <c r="AC179" s="130">
        <v>-39188</v>
      </c>
      <c r="AD179" s="130">
        <v>-15695</v>
      </c>
      <c r="AE179" s="130">
        <v>-4804</v>
      </c>
      <c r="AF179" s="130">
        <v>-8958.11</v>
      </c>
      <c r="AG179" s="130">
        <v>-13243</v>
      </c>
      <c r="AH179" s="130">
        <v>-4670</v>
      </c>
      <c r="AI179" s="130">
        <v>89030</v>
      </c>
      <c r="AJ179" s="130">
        <v>-15019.52</v>
      </c>
      <c r="AK179" s="130">
        <v>10658</v>
      </c>
      <c r="AL179" s="130">
        <v>-743</v>
      </c>
      <c r="AM179" s="130">
        <v>44670</v>
      </c>
      <c r="AN179" s="130">
        <v>-2991.52</v>
      </c>
      <c r="AO179" s="130">
        <v>-18742</v>
      </c>
      <c r="AP179" s="130">
        <v>-40502</v>
      </c>
      <c r="AQ179" s="130">
        <v>19526</v>
      </c>
      <c r="AR179" s="130">
        <v>0</v>
      </c>
      <c r="AS179" s="130">
        <v>0</v>
      </c>
      <c r="AT179" s="130">
        <v>0</v>
      </c>
      <c r="AU179" s="130">
        <v>0</v>
      </c>
      <c r="AV179" s="130">
        <v>0</v>
      </c>
      <c r="AW179" s="130">
        <v>0</v>
      </c>
      <c r="AX179" s="130">
        <v>0</v>
      </c>
      <c r="AY179" s="130">
        <v>0</v>
      </c>
      <c r="AZ179" s="130">
        <v>0</v>
      </c>
      <c r="BA179" s="130">
        <v>0</v>
      </c>
      <c r="BB179" s="130">
        <v>0</v>
      </c>
      <c r="BC179" s="130">
        <v>0</v>
      </c>
      <c r="BD179" s="80"/>
      <c r="BE179" s="80"/>
      <c r="BF179" s="80"/>
      <c r="BG179" s="80"/>
      <c r="BH179" s="80"/>
      <c r="BI179" s="80"/>
      <c r="BJ179" s="80"/>
      <c r="BK179" s="80"/>
      <c r="BL179" s="80"/>
      <c r="BM179" s="80"/>
      <c r="BN179" s="80"/>
      <c r="BO179" s="80"/>
      <c r="BP179" s="80"/>
      <c r="BQ179" s="80"/>
    </row>
    <row r="180" spans="1:72" x14ac:dyDescent="0.25">
      <c r="A180" s="130" t="s">
        <v>3282</v>
      </c>
      <c r="B180" s="130">
        <v>114497</v>
      </c>
      <c r="C180" s="130">
        <v>306790</v>
      </c>
      <c r="D180" s="130">
        <v>50002</v>
      </c>
      <c r="E180" s="130">
        <v>42977</v>
      </c>
      <c r="F180" s="130">
        <v>56668</v>
      </c>
      <c r="G180" s="130">
        <v>70795</v>
      </c>
      <c r="H180" s="130">
        <v>68105</v>
      </c>
      <c r="I180" s="130">
        <v>40990</v>
      </c>
      <c r="J180" s="130">
        <v>63168</v>
      </c>
      <c r="K180" s="130">
        <v>65036</v>
      </c>
      <c r="L180" s="130">
        <v>36250</v>
      </c>
      <c r="M180" s="130">
        <v>48854</v>
      </c>
      <c r="N180" s="130">
        <v>61168</v>
      </c>
      <c r="O180" s="130">
        <v>82492</v>
      </c>
      <c r="P180" s="130">
        <v>34144</v>
      </c>
      <c r="Q180" s="130">
        <v>43001</v>
      </c>
      <c r="R180" s="130">
        <v>91719</v>
      </c>
      <c r="S180" s="130">
        <v>58447</v>
      </c>
      <c r="T180" s="130">
        <v>79871</v>
      </c>
      <c r="U180" s="130">
        <v>108786</v>
      </c>
      <c r="V180" s="130">
        <v>-38158</v>
      </c>
      <c r="W180" s="130">
        <v>10090</v>
      </c>
      <c r="X180" s="130">
        <v>-93087.7</v>
      </c>
      <c r="Y180" s="130">
        <v>-8712</v>
      </c>
      <c r="Z180" s="130">
        <v>-3254</v>
      </c>
      <c r="AA180" s="130">
        <v>-129</v>
      </c>
      <c r="AB180" s="130">
        <v>-849.15</v>
      </c>
      <c r="AC180" s="130">
        <v>-219</v>
      </c>
      <c r="AD180" s="130">
        <v>237</v>
      </c>
      <c r="AE180" s="130">
        <v>643</v>
      </c>
      <c r="AF180" s="130">
        <v>329.12</v>
      </c>
      <c r="AG180" s="130">
        <v>244</v>
      </c>
      <c r="AH180" s="130">
        <v>655</v>
      </c>
      <c r="AI180" s="130">
        <v>357</v>
      </c>
      <c r="AJ180" s="130">
        <v>0</v>
      </c>
      <c r="AK180" s="130">
        <v>0</v>
      </c>
      <c r="AL180" s="130">
        <v>0</v>
      </c>
      <c r="AM180" s="130">
        <v>0</v>
      </c>
      <c r="AN180" s="130">
        <v>0</v>
      </c>
      <c r="AO180" s="130">
        <v>0</v>
      </c>
      <c r="AP180" s="130">
        <v>0</v>
      </c>
      <c r="AQ180" s="130">
        <v>0</v>
      </c>
      <c r="AR180" s="130">
        <v>0</v>
      </c>
      <c r="AS180" s="130">
        <v>0</v>
      </c>
      <c r="AT180" s="130">
        <v>0</v>
      </c>
      <c r="AU180" s="130">
        <v>0</v>
      </c>
      <c r="AV180" s="130">
        <v>0</v>
      </c>
      <c r="AW180" s="130">
        <v>0</v>
      </c>
      <c r="AX180" s="130">
        <v>0</v>
      </c>
      <c r="AY180" s="130">
        <v>0</v>
      </c>
      <c r="AZ180" s="130">
        <v>0</v>
      </c>
      <c r="BA180" s="130">
        <v>0</v>
      </c>
      <c r="BB180" s="130">
        <v>0</v>
      </c>
      <c r="BC180" s="130">
        <v>0</v>
      </c>
      <c r="BD180" s="80"/>
      <c r="BE180" s="80"/>
      <c r="BF180" s="80"/>
      <c r="BG180" s="80"/>
      <c r="BH180" s="80"/>
      <c r="BI180" s="80"/>
      <c r="BJ180" s="80"/>
      <c r="BK180" s="80"/>
      <c r="BL180" s="80"/>
      <c r="BM180" s="80"/>
      <c r="BN180" s="80"/>
      <c r="BO180" s="80"/>
      <c r="BP180" s="80"/>
      <c r="BQ180" s="80"/>
    </row>
    <row r="181" spans="1:72" x14ac:dyDescent="0.25">
      <c r="A181" s="130" t="s">
        <v>2470</v>
      </c>
      <c r="B181" s="130">
        <v>2.588E-2</v>
      </c>
      <c r="C181" s="130">
        <v>3.1449999999999999E-2</v>
      </c>
      <c r="D181" s="130">
        <v>-1.91E-3</v>
      </c>
      <c r="E181" s="130">
        <v>1.787E-2</v>
      </c>
      <c r="F181" s="130">
        <v>5.4200000000000003E-3</v>
      </c>
      <c r="G181" s="130">
        <v>2.6270000000000002E-2</v>
      </c>
      <c r="H181" s="130">
        <v>1.065E-2</v>
      </c>
      <c r="I181" s="130">
        <v>4.2450000000000002E-2</v>
      </c>
      <c r="J181" s="130">
        <v>1.0580000000000001E-2</v>
      </c>
      <c r="K181" s="130">
        <v>1.4460000000000001E-2</v>
      </c>
      <c r="L181" s="130">
        <v>6.4900000000000001E-3</v>
      </c>
      <c r="M181" s="130">
        <v>4.15E-3</v>
      </c>
      <c r="N181" s="130">
        <v>1.251E-2</v>
      </c>
      <c r="O181" s="130">
        <v>1.508E-2</v>
      </c>
      <c r="P181" s="130">
        <v>4.1200000000000004E-3</v>
      </c>
      <c r="Q181" s="130">
        <v>1.1820000000000001E-2</v>
      </c>
      <c r="R181" s="130">
        <v>1.256E-2</v>
      </c>
      <c r="S181" s="130">
        <v>1.8499999999999999E-2</v>
      </c>
      <c r="T181" s="130">
        <v>2.7299999999999998E-3</v>
      </c>
      <c r="U181" s="130">
        <v>7.6E-3</v>
      </c>
      <c r="V181" s="130">
        <v>2.3E-3</v>
      </c>
      <c r="W181" s="130">
        <v>7.2999999999999996E-4</v>
      </c>
      <c r="X181" s="130">
        <v>-1.575E-2</v>
      </c>
      <c r="Y181" s="130">
        <v>-5.4999999999999997E-3</v>
      </c>
      <c r="Z181" s="130">
        <v>-8.6999999999999994E-3</v>
      </c>
      <c r="AA181" s="130">
        <v>-1.6999999999999999E-3</v>
      </c>
      <c r="AB181" s="130">
        <v>3.5000000000000003E-2</v>
      </c>
      <c r="AC181" s="130">
        <v>-2.1000000000000001E-2</v>
      </c>
      <c r="AD181" s="130">
        <v>-1.0999999999999999E-2</v>
      </c>
      <c r="AE181" s="130">
        <v>-5.0000000000000001E-3</v>
      </c>
      <c r="AF181" s="130">
        <v>-1.7000000000000001E-2</v>
      </c>
      <c r="AG181" s="130">
        <v>-1.7840000000000002E-2</v>
      </c>
      <c r="AH181" s="130">
        <v>-7.4200000000000004E-3</v>
      </c>
      <c r="AI181" s="130">
        <v>0.14152000000000001</v>
      </c>
      <c r="AJ181" s="130">
        <v>-0.03</v>
      </c>
      <c r="AK181" s="130">
        <v>0.02</v>
      </c>
      <c r="AL181" s="130">
        <v>-1.3799999999999999E-3</v>
      </c>
      <c r="AM181" s="130">
        <v>8.2989999999999994E-2</v>
      </c>
      <c r="AN181" s="130">
        <v>-0.01</v>
      </c>
      <c r="AO181" s="130">
        <v>-0.04</v>
      </c>
      <c r="AP181" s="130">
        <v>-0.09</v>
      </c>
      <c r="AQ181" s="130">
        <v>0.04</v>
      </c>
      <c r="AR181" s="130">
        <v>0.03</v>
      </c>
      <c r="AS181" s="130">
        <v>-0.04</v>
      </c>
      <c r="AT181" s="130">
        <v>-0.05</v>
      </c>
      <c r="AU181" s="130">
        <v>-2.6960000000000001E-2</v>
      </c>
      <c r="AV181" s="130">
        <v>-0.25</v>
      </c>
      <c r="AW181" s="130">
        <v>-7.0000000000000007E-2</v>
      </c>
      <c r="AX181" s="130">
        <v>-0.16</v>
      </c>
      <c r="AY181" s="130">
        <v>-0.16</v>
      </c>
      <c r="AZ181" s="130">
        <v>-0.08</v>
      </c>
      <c r="BA181" s="130">
        <v>-0.08</v>
      </c>
      <c r="BB181" s="130">
        <v>-0.08</v>
      </c>
      <c r="BC181" s="130">
        <v>-0.09</v>
      </c>
      <c r="BD181" s="80"/>
      <c r="BE181" s="80"/>
      <c r="BF181" s="80"/>
      <c r="BG181" s="80"/>
      <c r="BH181" s="80"/>
      <c r="BI181" s="80"/>
      <c r="BJ181" s="80"/>
      <c r="BK181" s="80"/>
      <c r="BL181" s="80"/>
      <c r="BM181" s="80"/>
      <c r="BN181" s="80"/>
      <c r="BO181" s="80"/>
      <c r="BP181" s="80"/>
      <c r="BQ181" s="80"/>
    </row>
    <row r="182" spans="1:72" x14ac:dyDescent="0.25">
      <c r="A182" s="130" t="s">
        <v>2471</v>
      </c>
      <c r="B182" s="130">
        <v>0</v>
      </c>
      <c r="C182" s="130">
        <v>0</v>
      </c>
      <c r="D182" s="130">
        <v>0</v>
      </c>
      <c r="E182" s="130">
        <v>0</v>
      </c>
      <c r="F182" s="130">
        <v>0</v>
      </c>
      <c r="G182" s="130">
        <v>0</v>
      </c>
      <c r="H182" s="130">
        <v>0</v>
      </c>
      <c r="I182" s="130">
        <v>0</v>
      </c>
      <c r="J182" s="130">
        <v>0</v>
      </c>
      <c r="K182" s="130">
        <v>0</v>
      </c>
      <c r="L182" s="130">
        <v>0</v>
      </c>
      <c r="M182" s="130">
        <v>0</v>
      </c>
      <c r="N182" s="130">
        <v>0</v>
      </c>
      <c r="O182" s="130">
        <v>0</v>
      </c>
      <c r="P182" s="130">
        <v>1.174E-2</v>
      </c>
      <c r="Q182" s="130">
        <v>0</v>
      </c>
      <c r="R182" s="130">
        <v>0</v>
      </c>
      <c r="S182" s="130">
        <v>0</v>
      </c>
      <c r="T182" s="130">
        <v>3.3075000000000001E-3</v>
      </c>
      <c r="U182" s="130">
        <v>0</v>
      </c>
      <c r="V182" s="130">
        <v>2.3E-3</v>
      </c>
      <c r="W182" s="130">
        <v>7.2999999999999996E-4</v>
      </c>
      <c r="X182" s="130">
        <v>0</v>
      </c>
      <c r="Y182" s="130">
        <v>0</v>
      </c>
      <c r="Z182" s="130">
        <v>-7.4999999999999997E-3</v>
      </c>
      <c r="AA182" s="130">
        <v>-1.4E-3</v>
      </c>
      <c r="AB182" s="130">
        <v>3.5999999999999997E-2</v>
      </c>
      <c r="AC182" s="130">
        <v>-2.1000000000000001E-2</v>
      </c>
      <c r="AD182" s="130">
        <v>0</v>
      </c>
      <c r="AE182" s="130">
        <v>0</v>
      </c>
      <c r="AF182" s="130">
        <v>0</v>
      </c>
      <c r="AG182" s="130">
        <v>0</v>
      </c>
      <c r="AH182" s="130">
        <v>0</v>
      </c>
      <c r="AI182" s="130">
        <v>0</v>
      </c>
      <c r="AJ182" s="130">
        <v>0</v>
      </c>
      <c r="AK182" s="130">
        <v>0</v>
      </c>
      <c r="AL182" s="130">
        <v>0</v>
      </c>
      <c r="AM182" s="130">
        <v>0</v>
      </c>
      <c r="AN182" s="130">
        <v>0</v>
      </c>
      <c r="AO182" s="130">
        <v>0</v>
      </c>
      <c r="AP182" s="130">
        <v>0</v>
      </c>
      <c r="AQ182" s="130">
        <v>0</v>
      </c>
      <c r="AR182" s="130">
        <v>0</v>
      </c>
      <c r="AS182" s="130">
        <v>0</v>
      </c>
      <c r="AT182" s="130">
        <v>0</v>
      </c>
      <c r="AU182" s="130">
        <v>0</v>
      </c>
      <c r="AV182" s="130">
        <v>0</v>
      </c>
      <c r="AW182" s="130">
        <v>0</v>
      </c>
      <c r="AX182" s="130">
        <v>0</v>
      </c>
      <c r="AY182" s="130">
        <v>0</v>
      </c>
      <c r="AZ182" s="130">
        <v>0</v>
      </c>
      <c r="BA182" s="130">
        <v>0</v>
      </c>
      <c r="BB182" s="130">
        <v>0</v>
      </c>
      <c r="BC182" s="130">
        <v>0</v>
      </c>
      <c r="BD182" s="80"/>
      <c r="BE182" s="80"/>
      <c r="BF182" s="80"/>
      <c r="BG182" s="80"/>
      <c r="BH182" s="80"/>
      <c r="BI182" s="80"/>
      <c r="BJ182" s="80"/>
      <c r="BK182" s="80"/>
      <c r="BL182" s="80"/>
      <c r="BM182" s="80"/>
      <c r="BN182" s="80"/>
      <c r="BO182" s="80"/>
      <c r="BP182" s="80"/>
      <c r="BQ182" s="80"/>
    </row>
    <row r="183" spans="1:72" x14ac:dyDescent="0.25">
      <c r="A183" s="130" t="s">
        <v>2547</v>
      </c>
      <c r="B183" s="130" t="s">
        <v>3279</v>
      </c>
      <c r="C183" s="130" t="s">
        <v>2548</v>
      </c>
      <c r="D183" s="130" t="s">
        <v>2549</v>
      </c>
      <c r="E183" s="130" t="s">
        <v>2550</v>
      </c>
      <c r="F183" s="130" t="s">
        <v>2551</v>
      </c>
      <c r="G183" s="130" t="s">
        <v>2552</v>
      </c>
      <c r="H183" s="130" t="s">
        <v>2553</v>
      </c>
      <c r="I183" s="130" t="s">
        <v>2554</v>
      </c>
      <c r="J183" s="130" t="s">
        <v>2555</v>
      </c>
      <c r="K183" s="130" t="s">
        <v>2556</v>
      </c>
      <c r="L183" s="130" t="s">
        <v>2557</v>
      </c>
      <c r="M183" s="130" t="s">
        <v>2558</v>
      </c>
      <c r="N183" s="130" t="s">
        <v>2559</v>
      </c>
      <c r="O183" s="130" t="s">
        <v>2560</v>
      </c>
      <c r="P183" s="130" t="s">
        <v>2561</v>
      </c>
      <c r="Q183" s="130" t="s">
        <v>2562</v>
      </c>
      <c r="R183" s="130" t="s">
        <v>2563</v>
      </c>
      <c r="S183" s="130" t="s">
        <v>2564</v>
      </c>
      <c r="T183" s="130" t="s">
        <v>2565</v>
      </c>
      <c r="U183" s="130" t="s">
        <v>2566</v>
      </c>
      <c r="V183" s="130" t="s">
        <v>2567</v>
      </c>
      <c r="W183" s="130" t="s">
        <v>2568</v>
      </c>
      <c r="X183" s="130" t="s">
        <v>2569</v>
      </c>
      <c r="Y183" s="130" t="s">
        <v>2570</v>
      </c>
      <c r="Z183" s="130" t="s">
        <v>2571</v>
      </c>
      <c r="AA183" s="130" t="s">
        <v>2572</v>
      </c>
      <c r="AB183" s="130" t="s">
        <v>2573</v>
      </c>
      <c r="AC183" s="130" t="s">
        <v>2574</v>
      </c>
      <c r="AD183" s="130" t="s">
        <v>2575</v>
      </c>
      <c r="AE183" s="130" t="s">
        <v>2576</v>
      </c>
      <c r="AF183" s="130" t="s">
        <v>2577</v>
      </c>
      <c r="AG183" s="130" t="s">
        <v>2578</v>
      </c>
      <c r="AH183" s="130" t="s">
        <v>2579</v>
      </c>
      <c r="AI183" s="130" t="s">
        <v>2580</v>
      </c>
      <c r="AJ183" s="130" t="s">
        <v>2581</v>
      </c>
      <c r="AK183" s="130" t="s">
        <v>2582</v>
      </c>
      <c r="AL183" s="130" t="s">
        <v>2583</v>
      </c>
      <c r="AM183" s="130" t="s">
        <v>2584</v>
      </c>
      <c r="AN183" s="130" t="s">
        <v>2585</v>
      </c>
      <c r="AO183" s="130" t="s">
        <v>2586</v>
      </c>
      <c r="AP183" s="130" t="s">
        <v>2587</v>
      </c>
      <c r="AQ183" s="130" t="s">
        <v>2588</v>
      </c>
      <c r="AR183" s="130" t="s">
        <v>2589</v>
      </c>
      <c r="AS183" s="130" t="s">
        <v>2590</v>
      </c>
      <c r="AT183" s="130" t="s">
        <v>2591</v>
      </c>
      <c r="AU183" s="130" t="s">
        <v>2592</v>
      </c>
      <c r="AV183" s="130" t="s">
        <v>2593</v>
      </c>
      <c r="AW183" s="130" t="s">
        <v>2594</v>
      </c>
      <c r="AX183" s="130" t="s">
        <v>2595</v>
      </c>
      <c r="AY183" s="130" t="s">
        <v>2596</v>
      </c>
      <c r="AZ183" s="130" t="s">
        <v>2597</v>
      </c>
      <c r="BA183" s="130" t="s">
        <v>2598</v>
      </c>
      <c r="BB183" s="130" t="s">
        <v>2599</v>
      </c>
      <c r="BC183" s="130" t="s">
        <v>2600</v>
      </c>
      <c r="BD183" s="80"/>
      <c r="BE183" s="80"/>
      <c r="BF183" s="80"/>
      <c r="BG183" s="80"/>
      <c r="BH183" s="80"/>
      <c r="BI183" s="80"/>
      <c r="BJ183" s="80"/>
      <c r="BK183" s="80"/>
      <c r="BL183" s="80"/>
      <c r="BM183" s="80"/>
      <c r="BN183" s="80"/>
      <c r="BO183" s="80"/>
      <c r="BP183" s="80"/>
      <c r="BQ183" s="80"/>
    </row>
    <row r="184" spans="1:72" x14ac:dyDescent="0.25">
      <c r="A184" s="130" t="s">
        <v>2601</v>
      </c>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80"/>
      <c r="BE184" s="80"/>
      <c r="BF184" s="80"/>
      <c r="BG184" s="80"/>
      <c r="BH184" s="80"/>
      <c r="BI184" s="80"/>
      <c r="BJ184" s="80"/>
      <c r="BK184" s="80"/>
      <c r="BL184" s="80"/>
      <c r="BM184" s="80"/>
      <c r="BN184" s="80"/>
      <c r="BO184" s="80"/>
      <c r="BP184" s="80"/>
      <c r="BQ184" s="80"/>
    </row>
    <row r="185" spans="1:72" x14ac:dyDescent="0.25">
      <c r="A185" s="130" t="s">
        <v>2602</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80"/>
      <c r="BE185" s="80"/>
      <c r="BF185" s="80"/>
      <c r="BG185" s="80"/>
      <c r="BH185" s="80"/>
      <c r="BI185" s="80"/>
      <c r="BJ185" s="80"/>
      <c r="BK185" s="80"/>
      <c r="BL185" s="80"/>
      <c r="BM185" s="80"/>
      <c r="BN185" s="80"/>
      <c r="BO185" s="80"/>
      <c r="BP185" s="80"/>
      <c r="BQ185" s="80"/>
    </row>
    <row r="186" spans="1:72" x14ac:dyDescent="0.25">
      <c r="A186" s="130" t="s">
        <v>2603</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992.36</v>
      </c>
      <c r="AS213" s="132">
        <f t="shared" si="7"/>
        <v>0</v>
      </c>
      <c r="AT213" s="132">
        <f t="shared" si="7"/>
        <v>0</v>
      </c>
      <c r="AU213" s="132">
        <f t="shared" si="7"/>
        <v>0</v>
      </c>
      <c r="AV213" s="132">
        <f t="shared" si="7"/>
        <v>1023</v>
      </c>
      <c r="AW213" s="132">
        <f t="shared" si="7"/>
        <v>0</v>
      </c>
      <c r="AX213" s="132">
        <f t="shared" si="7"/>
        <v>0</v>
      </c>
      <c r="AY213" s="132">
        <f t="shared" si="7"/>
        <v>1147</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992.36</v>
      </c>
      <c r="AS215" s="80">
        <f t="shared" si="8"/>
        <v>0</v>
      </c>
      <c r="AT215" s="80">
        <f t="shared" si="8"/>
        <v>0</v>
      </c>
      <c r="AU215" s="80">
        <f t="shared" si="8"/>
        <v>0</v>
      </c>
      <c r="AV215" s="80">
        <f t="shared" si="8"/>
        <v>1023</v>
      </c>
      <c r="AW215" s="80">
        <f t="shared" si="8"/>
        <v>0</v>
      </c>
      <c r="AX215" s="80">
        <f t="shared" si="8"/>
        <v>0</v>
      </c>
      <c r="AY215" s="80">
        <f t="shared" si="8"/>
        <v>1147</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s="130" t="s">
        <v>6</v>
      </c>
      <c r="B219" s="130" t="s">
        <v>3278</v>
      </c>
      <c r="C219" s="130" t="s">
        <v>2310</v>
      </c>
      <c r="D219" s="130" t="s">
        <v>2311</v>
      </c>
      <c r="E219" s="130" t="s">
        <v>2312</v>
      </c>
      <c r="F219" s="130" t="s">
        <v>2313</v>
      </c>
      <c r="G219" s="130" t="s">
        <v>2314</v>
      </c>
      <c r="H219" s="130" t="s">
        <v>2315</v>
      </c>
      <c r="I219" s="130" t="s">
        <v>2316</v>
      </c>
      <c r="J219" s="130" t="s">
        <v>2317</v>
      </c>
      <c r="K219" s="130" t="s">
        <v>2318</v>
      </c>
      <c r="L219" s="130" t="s">
        <v>2319</v>
      </c>
      <c r="M219" s="130" t="s">
        <v>2320</v>
      </c>
      <c r="N219" s="130" t="s">
        <v>2321</v>
      </c>
      <c r="O219" s="130" t="s">
        <v>2322</v>
      </c>
      <c r="P219" s="130" t="s">
        <v>2323</v>
      </c>
      <c r="Q219" s="130" t="s">
        <v>2324</v>
      </c>
      <c r="R219" s="130" t="s">
        <v>2325</v>
      </c>
      <c r="S219" s="130" t="s">
        <v>2326</v>
      </c>
      <c r="T219" s="130" t="s">
        <v>2327</v>
      </c>
      <c r="U219" s="130" t="s">
        <v>2328</v>
      </c>
      <c r="V219" s="130" t="s">
        <v>2329</v>
      </c>
      <c r="W219" s="130" t="s">
        <v>2330</v>
      </c>
      <c r="X219" s="130" t="s">
        <v>2331</v>
      </c>
      <c r="Y219" s="130" t="s">
        <v>2332</v>
      </c>
      <c r="Z219" s="130" t="s">
        <v>2333</v>
      </c>
      <c r="AA219" s="130" t="s">
        <v>2334</v>
      </c>
      <c r="AB219" s="130" t="s">
        <v>2335</v>
      </c>
      <c r="AC219" s="130" t="s">
        <v>2336</v>
      </c>
      <c r="AD219" s="130" t="s">
        <v>2337</v>
      </c>
      <c r="AE219" s="130" t="s">
        <v>2338</v>
      </c>
      <c r="AF219" s="130" t="s">
        <v>2339</v>
      </c>
      <c r="AG219" s="130" t="s">
        <v>2340</v>
      </c>
      <c r="AH219" s="130" t="s">
        <v>2341</v>
      </c>
      <c r="AI219" s="130" t="s">
        <v>2342</v>
      </c>
      <c r="AJ219" s="130" t="s">
        <v>2343</v>
      </c>
      <c r="AK219" s="130" t="s">
        <v>2344</v>
      </c>
      <c r="AL219" s="130" t="s">
        <v>2345</v>
      </c>
      <c r="AM219" s="130" t="s">
        <v>2346</v>
      </c>
      <c r="AN219" s="130" t="s">
        <v>2347</v>
      </c>
      <c r="AO219" s="130" t="s">
        <v>2348</v>
      </c>
      <c r="AP219" s="130" t="s">
        <v>2349</v>
      </c>
      <c r="AQ219" s="130" t="s">
        <v>2350</v>
      </c>
      <c r="AR219" s="130" t="s">
        <v>2351</v>
      </c>
      <c r="AS219" s="130" t="s">
        <v>2352</v>
      </c>
      <c r="AT219" s="130" t="s">
        <v>2353</v>
      </c>
      <c r="AU219" s="130" t="s">
        <v>2354</v>
      </c>
      <c r="AV219" s="130" t="s">
        <v>2355</v>
      </c>
      <c r="AW219" s="130" t="s">
        <v>2356</v>
      </c>
      <c r="AX219" s="130" t="s">
        <v>2357</v>
      </c>
      <c r="AY219" s="130" t="s">
        <v>2358</v>
      </c>
      <c r="AZ219" s="130" t="s">
        <v>2359</v>
      </c>
      <c r="BA219" s="130" t="s">
        <v>2360</v>
      </c>
      <c r="BB219" s="130" t="s">
        <v>2361</v>
      </c>
      <c r="BC219" s="130" t="s">
        <v>2362</v>
      </c>
    </row>
    <row r="220" spans="1:118" x14ac:dyDescent="0.25">
      <c r="A220" s="130" t="s">
        <v>2472</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25">
      <c r="A221" s="130" t="s">
        <v>2473</v>
      </c>
      <c r="B221" s="130">
        <v>0</v>
      </c>
      <c r="C221" s="130">
        <v>0</v>
      </c>
      <c r="D221" s="130">
        <v>0</v>
      </c>
      <c r="E221" s="130">
        <v>0</v>
      </c>
      <c r="F221" s="130">
        <v>0</v>
      </c>
      <c r="G221" s="130">
        <v>0</v>
      </c>
      <c r="H221" s="130">
        <v>0</v>
      </c>
      <c r="I221" s="130">
        <v>0</v>
      </c>
      <c r="J221" s="130">
        <v>0</v>
      </c>
      <c r="K221" s="130">
        <v>0</v>
      </c>
      <c r="L221" s="130">
        <v>0</v>
      </c>
      <c r="M221" s="130">
        <v>0</v>
      </c>
      <c r="N221" s="130">
        <v>0</v>
      </c>
      <c r="O221" s="130">
        <v>0</v>
      </c>
      <c r="P221" s="130">
        <v>0</v>
      </c>
      <c r="Q221" s="130">
        <v>0</v>
      </c>
      <c r="R221" s="130">
        <v>0</v>
      </c>
      <c r="S221" s="130">
        <v>0</v>
      </c>
      <c r="T221" s="130">
        <v>0</v>
      </c>
      <c r="U221" s="130">
        <v>0</v>
      </c>
      <c r="V221" s="130">
        <v>0</v>
      </c>
      <c r="W221" s="130">
        <v>0</v>
      </c>
      <c r="X221" s="130">
        <v>0</v>
      </c>
      <c r="Y221" s="130">
        <v>0</v>
      </c>
      <c r="Z221" s="130">
        <v>0</v>
      </c>
      <c r="AA221" s="130">
        <v>0</v>
      </c>
      <c r="AB221" s="130">
        <v>0</v>
      </c>
      <c r="AC221" s="130">
        <v>0</v>
      </c>
      <c r="AD221" s="130">
        <v>0</v>
      </c>
      <c r="AE221" s="130">
        <v>0</v>
      </c>
      <c r="AF221" s="130">
        <v>0</v>
      </c>
      <c r="AG221" s="130">
        <v>0</v>
      </c>
      <c r="AH221" s="130">
        <v>0</v>
      </c>
      <c r="AI221" s="130">
        <v>0</v>
      </c>
      <c r="AJ221" s="130">
        <v>0</v>
      </c>
      <c r="AK221" s="130">
        <v>54585</v>
      </c>
      <c r="AL221" s="130">
        <v>43927</v>
      </c>
      <c r="AM221" s="130">
        <v>44670</v>
      </c>
      <c r="AN221" s="130">
        <v>0</v>
      </c>
      <c r="AO221" s="130">
        <v>-39718</v>
      </c>
      <c r="AP221" s="130">
        <v>-20976</v>
      </c>
      <c r="AQ221" s="130">
        <v>19526</v>
      </c>
      <c r="AR221" s="130">
        <v>-39155.919999999998</v>
      </c>
      <c r="AS221" s="130">
        <v>-50994</v>
      </c>
      <c r="AT221" s="130">
        <v>-34111</v>
      </c>
      <c r="AU221" s="130">
        <v>-12503</v>
      </c>
      <c r="AV221" s="130">
        <v>-288706</v>
      </c>
      <c r="AW221" s="130">
        <v>-177667</v>
      </c>
      <c r="AX221" s="130">
        <v>-144555</v>
      </c>
      <c r="AY221" s="130">
        <v>-71656</v>
      </c>
      <c r="AZ221" s="130">
        <v>-109405</v>
      </c>
      <c r="BA221" s="130">
        <v>-76232</v>
      </c>
      <c r="BB221" s="130">
        <v>-50862</v>
      </c>
      <c r="BC221" s="130">
        <v>-25907</v>
      </c>
    </row>
    <row r="222" spans="1:118" x14ac:dyDescent="0.25">
      <c r="A222" s="130" t="s">
        <v>2622</v>
      </c>
      <c r="B222" s="130">
        <v>1923324</v>
      </c>
      <c r="C222" s="130">
        <v>1124896</v>
      </c>
      <c r="D222" s="130">
        <v>1512506</v>
      </c>
      <c r="E222" s="130">
        <v>1568175</v>
      </c>
      <c r="F222" s="130">
        <v>1015313</v>
      </c>
      <c r="G222" s="130">
        <v>793055</v>
      </c>
      <c r="H222" s="130">
        <v>2657045</v>
      </c>
      <c r="I222" s="130">
        <v>2336921</v>
      </c>
      <c r="J222" s="130">
        <v>827011</v>
      </c>
      <c r="K222" s="130">
        <v>463705</v>
      </c>
      <c r="L222" s="130">
        <v>1280451</v>
      </c>
      <c r="M222" s="130">
        <v>1068126</v>
      </c>
      <c r="N222" s="130">
        <v>901885</v>
      </c>
      <c r="O222" s="130">
        <v>494538</v>
      </c>
      <c r="P222" s="130">
        <v>1534354</v>
      </c>
      <c r="Q222" s="130">
        <v>1373690</v>
      </c>
      <c r="R222" s="130">
        <v>1003910</v>
      </c>
      <c r="S222" s="130">
        <v>567052</v>
      </c>
      <c r="T222" s="130">
        <v>505914</v>
      </c>
      <c r="U222" s="130">
        <v>363924</v>
      </c>
      <c r="V222" s="130">
        <v>50633</v>
      </c>
      <c r="W222" s="130">
        <v>27935</v>
      </c>
      <c r="X222" s="130">
        <v>-816546.08</v>
      </c>
      <c r="Y222" s="130">
        <v>-357366</v>
      </c>
      <c r="Z222" s="130">
        <v>-220506</v>
      </c>
      <c r="AA222" s="130">
        <v>-32334</v>
      </c>
      <c r="AB222" s="130">
        <v>-86754.66</v>
      </c>
      <c r="AC222" s="130">
        <v>-55427</v>
      </c>
      <c r="AD222" s="130">
        <v>-16550</v>
      </c>
      <c r="AE222" s="130">
        <v>-4191</v>
      </c>
      <c r="AF222" s="130">
        <v>63495.82</v>
      </c>
      <c r="AG222" s="130">
        <v>73594</v>
      </c>
      <c r="AH222" s="130">
        <v>86403</v>
      </c>
      <c r="AI222" s="130">
        <v>89692</v>
      </c>
      <c r="AJ222" s="130">
        <v>39565.480000000003</v>
      </c>
      <c r="AK222" s="130">
        <v>0</v>
      </c>
      <c r="AL222" s="130">
        <v>0</v>
      </c>
      <c r="AM222" s="130">
        <v>0</v>
      </c>
      <c r="AN222" s="130">
        <v>-42454.79</v>
      </c>
      <c r="AO222" s="130">
        <v>0</v>
      </c>
      <c r="AP222" s="130">
        <v>0</v>
      </c>
      <c r="AQ222" s="130">
        <v>0</v>
      </c>
      <c r="AR222" s="130">
        <v>0</v>
      </c>
      <c r="AS222" s="130">
        <v>0</v>
      </c>
      <c r="AT222" s="130">
        <v>0</v>
      </c>
      <c r="AU222" s="130">
        <v>0</v>
      </c>
      <c r="AV222" s="130">
        <v>0</v>
      </c>
      <c r="AW222" s="130">
        <v>0</v>
      </c>
      <c r="AX222" s="130">
        <v>0</v>
      </c>
      <c r="AY222" s="130">
        <v>0</v>
      </c>
      <c r="AZ222" s="130">
        <v>0</v>
      </c>
      <c r="BA222" s="130">
        <v>0</v>
      </c>
      <c r="BB222" s="130">
        <v>0</v>
      </c>
      <c r="BC222" s="130">
        <v>0</v>
      </c>
    </row>
    <row r="223" spans="1:118" x14ac:dyDescent="0.25">
      <c r="A223" s="130" t="s">
        <v>880</v>
      </c>
      <c r="B223" s="130">
        <v>1556380</v>
      </c>
      <c r="C223" s="130">
        <v>779496</v>
      </c>
      <c r="D223" s="130">
        <v>2303792</v>
      </c>
      <c r="E223" s="130">
        <v>1713720</v>
      </c>
      <c r="F223" s="130">
        <v>1093019</v>
      </c>
      <c r="G223" s="130">
        <v>560441</v>
      </c>
      <c r="H223" s="130">
        <v>2170032</v>
      </c>
      <c r="I223" s="130">
        <v>1624800</v>
      </c>
      <c r="J223" s="130">
        <v>1042900</v>
      </c>
      <c r="K223" s="130">
        <v>516560</v>
      </c>
      <c r="L223" s="130">
        <v>1987387</v>
      </c>
      <c r="M223" s="130">
        <v>1468675</v>
      </c>
      <c r="N223" s="130">
        <v>957570</v>
      </c>
      <c r="O223" s="130">
        <v>473985</v>
      </c>
      <c r="P223" s="130">
        <v>1902625</v>
      </c>
      <c r="Q223" s="130">
        <v>1419317</v>
      </c>
      <c r="R223" s="130">
        <v>940030</v>
      </c>
      <c r="S223" s="130">
        <v>465857</v>
      </c>
      <c r="T223" s="130">
        <v>1372253</v>
      </c>
      <c r="U223" s="130">
        <v>932726</v>
      </c>
      <c r="V223" s="130">
        <v>504957</v>
      </c>
      <c r="W223" s="130">
        <v>186917</v>
      </c>
      <c r="X223" s="130">
        <v>136978.97</v>
      </c>
      <c r="Y223" s="130">
        <v>92849</v>
      </c>
      <c r="Z223" s="130">
        <v>58654</v>
      </c>
      <c r="AA223" s="130">
        <v>29163</v>
      </c>
      <c r="AB223" s="130">
        <v>63047.07</v>
      </c>
      <c r="AC223" s="130">
        <v>35601</v>
      </c>
      <c r="AD223" s="130">
        <v>19563</v>
      </c>
      <c r="AE223" s="130">
        <v>7661</v>
      </c>
      <c r="AF223" s="130">
        <v>13260.58</v>
      </c>
      <c r="AG223" s="130">
        <v>11777</v>
      </c>
      <c r="AH223" s="130">
        <v>10561</v>
      </c>
      <c r="AI223" s="130">
        <v>9403</v>
      </c>
      <c r="AJ223" s="130">
        <v>52543.24</v>
      </c>
      <c r="AK223" s="130">
        <v>39122</v>
      </c>
      <c r="AL223" s="130">
        <v>25752</v>
      </c>
      <c r="AM223" s="130">
        <v>12796</v>
      </c>
      <c r="AN223" s="130">
        <v>45086.7</v>
      </c>
      <c r="AO223" s="130">
        <v>32757</v>
      </c>
      <c r="AP223" s="130">
        <v>17162</v>
      </c>
      <c r="AQ223" s="130">
        <v>7408</v>
      </c>
      <c r="AR223" s="130">
        <v>39508.83</v>
      </c>
      <c r="AS223" s="130">
        <v>29516</v>
      </c>
      <c r="AT223" s="130">
        <v>19543</v>
      </c>
      <c r="AU223" s="130">
        <v>9708</v>
      </c>
      <c r="AV223" s="130">
        <v>24347</v>
      </c>
      <c r="AW223" s="130">
        <v>18257</v>
      </c>
      <c r="AX223" s="130">
        <v>12173</v>
      </c>
      <c r="AY223" s="130">
        <v>6161</v>
      </c>
      <c r="AZ223" s="130">
        <v>47800</v>
      </c>
      <c r="BA223" s="130">
        <v>35867</v>
      </c>
      <c r="BB223" s="130">
        <v>23917</v>
      </c>
      <c r="BC223" s="130">
        <v>11273</v>
      </c>
    </row>
    <row r="224" spans="1:118" x14ac:dyDescent="0.25">
      <c r="A224" s="130" t="s">
        <v>2474</v>
      </c>
      <c r="B224" s="130">
        <v>0</v>
      </c>
      <c r="C224" s="130">
        <v>0</v>
      </c>
      <c r="D224" s="130">
        <v>0</v>
      </c>
      <c r="E224" s="130">
        <v>0</v>
      </c>
      <c r="F224" s="130">
        <v>0</v>
      </c>
      <c r="G224" s="130">
        <v>0</v>
      </c>
      <c r="H224" s="130">
        <v>2170032</v>
      </c>
      <c r="I224" s="130">
        <v>0</v>
      </c>
      <c r="J224" s="130">
        <v>0</v>
      </c>
      <c r="K224" s="130">
        <v>0</v>
      </c>
      <c r="L224" s="130">
        <v>0</v>
      </c>
      <c r="M224" s="130">
        <v>0</v>
      </c>
      <c r="N224" s="130">
        <v>0</v>
      </c>
      <c r="O224" s="130">
        <v>0</v>
      </c>
      <c r="P224" s="130">
        <v>0</v>
      </c>
      <c r="Q224" s="130">
        <v>0</v>
      </c>
      <c r="R224" s="130">
        <v>0</v>
      </c>
      <c r="S224" s="130">
        <v>0</v>
      </c>
      <c r="T224" s="130">
        <v>0</v>
      </c>
      <c r="U224" s="130">
        <v>0</v>
      </c>
      <c r="V224" s="130">
        <v>0</v>
      </c>
      <c r="W224" s="130">
        <v>0</v>
      </c>
      <c r="X224" s="130">
        <v>0</v>
      </c>
      <c r="Y224" s="130">
        <v>0</v>
      </c>
      <c r="Z224" s="130">
        <v>0</v>
      </c>
      <c r="AA224" s="130">
        <v>0</v>
      </c>
      <c r="AB224" s="130">
        <v>0</v>
      </c>
      <c r="AC224" s="130">
        <v>0</v>
      </c>
      <c r="AD224" s="130">
        <v>0</v>
      </c>
      <c r="AE224" s="130">
        <v>0</v>
      </c>
      <c r="AF224" s="130">
        <v>0</v>
      </c>
      <c r="AG224" s="130">
        <v>0</v>
      </c>
      <c r="AH224" s="130">
        <v>0</v>
      </c>
      <c r="AI224" s="130">
        <v>0</v>
      </c>
      <c r="AJ224" s="130">
        <v>0</v>
      </c>
      <c r="AK224" s="130">
        <v>0</v>
      </c>
      <c r="AL224" s="130">
        <v>0</v>
      </c>
      <c r="AM224" s="130">
        <v>0</v>
      </c>
      <c r="AN224" s="130">
        <v>0</v>
      </c>
      <c r="AO224" s="130">
        <v>0</v>
      </c>
      <c r="AP224" s="130">
        <v>0</v>
      </c>
      <c r="AQ224" s="130">
        <v>0</v>
      </c>
      <c r="AR224" s="130">
        <v>0</v>
      </c>
      <c r="AS224" s="130">
        <v>0</v>
      </c>
      <c r="AT224" s="130">
        <v>0</v>
      </c>
      <c r="AU224" s="130">
        <v>9708</v>
      </c>
      <c r="AV224" s="130">
        <v>0</v>
      </c>
      <c r="AW224" s="130">
        <v>0</v>
      </c>
      <c r="AX224" s="130">
        <v>0</v>
      </c>
      <c r="AY224" s="130">
        <v>6107</v>
      </c>
      <c r="AZ224" s="130">
        <v>47572</v>
      </c>
      <c r="BA224" s="130">
        <v>35693</v>
      </c>
      <c r="BB224" s="130">
        <v>23797</v>
      </c>
      <c r="BC224" s="130">
        <v>11212</v>
      </c>
    </row>
    <row r="225" spans="1:55" x14ac:dyDescent="0.25">
      <c r="A225" s="130" t="s">
        <v>2475</v>
      </c>
      <c r="B225" s="130">
        <v>0</v>
      </c>
      <c r="C225" s="130">
        <v>0</v>
      </c>
      <c r="D225" s="130">
        <v>2303792</v>
      </c>
      <c r="E225" s="130">
        <v>1713720</v>
      </c>
      <c r="F225" s="130">
        <v>0</v>
      </c>
      <c r="G225" s="130">
        <v>0</v>
      </c>
      <c r="H225" s="130">
        <v>0</v>
      </c>
      <c r="I225" s="130">
        <v>0</v>
      </c>
      <c r="J225" s="130">
        <v>0</v>
      </c>
      <c r="K225" s="130">
        <v>0</v>
      </c>
      <c r="L225" s="130">
        <v>0</v>
      </c>
      <c r="M225" s="130">
        <v>0</v>
      </c>
      <c r="N225" s="130">
        <v>0</v>
      </c>
      <c r="O225" s="130">
        <v>0</v>
      </c>
      <c r="P225" s="130">
        <v>0</v>
      </c>
      <c r="Q225" s="130">
        <v>0</v>
      </c>
      <c r="R225" s="130">
        <v>0</v>
      </c>
      <c r="S225" s="130">
        <v>0</v>
      </c>
      <c r="T225" s="130">
        <v>0</v>
      </c>
      <c r="U225" s="130">
        <v>0</v>
      </c>
      <c r="V225" s="130">
        <v>0</v>
      </c>
      <c r="W225" s="130">
        <v>0</v>
      </c>
      <c r="X225" s="130">
        <v>0</v>
      </c>
      <c r="Y225" s="130">
        <v>0</v>
      </c>
      <c r="Z225" s="130">
        <v>0</v>
      </c>
      <c r="AA225" s="130">
        <v>0</v>
      </c>
      <c r="AB225" s="130">
        <v>0</v>
      </c>
      <c r="AC225" s="130">
        <v>0</v>
      </c>
      <c r="AD225" s="130">
        <v>0</v>
      </c>
      <c r="AE225" s="130">
        <v>0</v>
      </c>
      <c r="AF225" s="130">
        <v>0</v>
      </c>
      <c r="AG225" s="130">
        <v>0</v>
      </c>
      <c r="AH225" s="130">
        <v>0</v>
      </c>
      <c r="AI225" s="130">
        <v>0</v>
      </c>
      <c r="AJ225" s="130">
        <v>0</v>
      </c>
      <c r="AK225" s="130">
        <v>0</v>
      </c>
      <c r="AL225" s="130">
        <v>0</v>
      </c>
      <c r="AM225" s="130">
        <v>0</v>
      </c>
      <c r="AN225" s="130">
        <v>0</v>
      </c>
      <c r="AO225" s="130">
        <v>0</v>
      </c>
      <c r="AP225" s="130">
        <v>0</v>
      </c>
      <c r="AQ225" s="130">
        <v>0</v>
      </c>
      <c r="AR225" s="130">
        <v>0</v>
      </c>
      <c r="AS225" s="130">
        <v>0</v>
      </c>
      <c r="AT225" s="130">
        <v>0</v>
      </c>
      <c r="AU225" s="130">
        <v>0</v>
      </c>
      <c r="AV225" s="130">
        <v>0</v>
      </c>
      <c r="AW225" s="130">
        <v>0</v>
      </c>
      <c r="AX225" s="130">
        <v>0</v>
      </c>
      <c r="AY225" s="130">
        <v>54</v>
      </c>
      <c r="AZ225" s="130">
        <v>228</v>
      </c>
      <c r="BA225" s="130">
        <v>174</v>
      </c>
      <c r="BB225" s="130">
        <v>120</v>
      </c>
      <c r="BC225" s="130">
        <v>61</v>
      </c>
    </row>
    <row r="226" spans="1:55" x14ac:dyDescent="0.25">
      <c r="A226" s="130" t="s">
        <v>881</v>
      </c>
      <c r="B226" s="130">
        <v>0</v>
      </c>
      <c r="C226" s="130">
        <v>0</v>
      </c>
      <c r="D226" s="130">
        <v>0</v>
      </c>
      <c r="E226" s="130">
        <v>0</v>
      </c>
      <c r="F226" s="130">
        <v>0</v>
      </c>
      <c r="G226" s="130">
        <v>0</v>
      </c>
      <c r="H226" s="130">
        <v>0</v>
      </c>
      <c r="I226" s="130">
        <v>0</v>
      </c>
      <c r="J226" s="130">
        <v>0</v>
      </c>
      <c r="K226" s="130">
        <v>0</v>
      </c>
      <c r="L226" s="130">
        <v>0</v>
      </c>
      <c r="M226" s="130">
        <v>0</v>
      </c>
      <c r="N226" s="130">
        <v>0</v>
      </c>
      <c r="O226" s="130">
        <v>0</v>
      </c>
      <c r="P226" s="130">
        <v>0</v>
      </c>
      <c r="Q226" s="130">
        <v>0</v>
      </c>
      <c r="R226" s="130">
        <v>0</v>
      </c>
      <c r="S226" s="130">
        <v>0</v>
      </c>
      <c r="T226" s="130">
        <v>0</v>
      </c>
      <c r="U226" s="130">
        <v>0</v>
      </c>
      <c r="V226" s="130">
        <v>0</v>
      </c>
      <c r="W226" s="130">
        <v>0</v>
      </c>
      <c r="X226" s="130">
        <v>-501.1</v>
      </c>
      <c r="Y226" s="130">
        <v>-501</v>
      </c>
      <c r="Z226" s="130">
        <v>-501</v>
      </c>
      <c r="AA226" s="130">
        <v>-501</v>
      </c>
      <c r="AB226" s="130">
        <v>-744.82</v>
      </c>
      <c r="AC226" s="130">
        <v>-506</v>
      </c>
      <c r="AD226" s="130">
        <v>-466</v>
      </c>
      <c r="AE226" s="130">
        <v>-129</v>
      </c>
      <c r="AF226" s="130">
        <v>-1072.72</v>
      </c>
      <c r="AG226" s="130">
        <v>191</v>
      </c>
      <c r="AH226" s="130">
        <v>530</v>
      </c>
      <c r="AI226" s="130">
        <v>65</v>
      </c>
      <c r="AJ226" s="130">
        <v>-392.12</v>
      </c>
      <c r="AK226" s="130">
        <v>-645</v>
      </c>
      <c r="AL226" s="130">
        <v>-313</v>
      </c>
      <c r="AM226" s="130">
        <v>13</v>
      </c>
      <c r="AN226" s="130">
        <v>1391.81</v>
      </c>
      <c r="AO226" s="130">
        <v>0</v>
      </c>
      <c r="AP226" s="130">
        <v>698</v>
      </c>
      <c r="AQ226" s="130">
        <v>1090</v>
      </c>
      <c r="AR226" s="130">
        <v>-25008.55</v>
      </c>
      <c r="AS226" s="130">
        <v>9445</v>
      </c>
      <c r="AT226" s="130">
        <v>-88</v>
      </c>
      <c r="AU226" s="130">
        <v>225</v>
      </c>
      <c r="AV226" s="130">
        <v>72158</v>
      </c>
      <c r="AW226" s="130">
        <v>55286</v>
      </c>
      <c r="AX226" s="130">
        <v>50900</v>
      </c>
      <c r="AY226" s="130">
        <v>0</v>
      </c>
      <c r="AZ226" s="130">
        <v>0</v>
      </c>
      <c r="BA226" s="130">
        <v>0</v>
      </c>
      <c r="BB226" s="130">
        <v>0</v>
      </c>
      <c r="BC226" s="130">
        <v>0</v>
      </c>
    </row>
    <row r="227" spans="1:55" x14ac:dyDescent="0.25">
      <c r="A227" s="130" t="s">
        <v>2477</v>
      </c>
      <c r="B227" s="130">
        <v>-46568</v>
      </c>
      <c r="C227" s="130">
        <v>-24888</v>
      </c>
      <c r="D227" s="130">
        <v>-76715</v>
      </c>
      <c r="E227" s="130">
        <v>-63538</v>
      </c>
      <c r="F227" s="130">
        <v>-45852</v>
      </c>
      <c r="G227" s="130">
        <v>-24947</v>
      </c>
      <c r="H227" s="130">
        <v>-91725</v>
      </c>
      <c r="I227" s="130">
        <v>-59539</v>
      </c>
      <c r="J227" s="130">
        <v>-29165</v>
      </c>
      <c r="K227" s="130">
        <v>-4946</v>
      </c>
      <c r="L227" s="130">
        <v>-84104</v>
      </c>
      <c r="M227" s="130">
        <v>-72802</v>
      </c>
      <c r="N227" s="130">
        <v>-52810</v>
      </c>
      <c r="O227" s="130">
        <v>-33090</v>
      </c>
      <c r="P227" s="130">
        <v>-57844</v>
      </c>
      <c r="Q227" s="130">
        <v>-49513</v>
      </c>
      <c r="R227" s="130">
        <v>-35382</v>
      </c>
      <c r="S227" s="130">
        <v>-15664</v>
      </c>
      <c r="T227" s="130">
        <v>-85868</v>
      </c>
      <c r="U227" s="130">
        <v>-76993</v>
      </c>
      <c r="V227" s="130">
        <v>-52565</v>
      </c>
      <c r="W227" s="130">
        <v>-24176</v>
      </c>
      <c r="X227" s="130">
        <v>4110.82</v>
      </c>
      <c r="Y227" s="130">
        <v>519</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25">
      <c r="A228" s="130" t="s">
        <v>2478</v>
      </c>
      <c r="B228" s="130">
        <v>-714542</v>
      </c>
      <c r="C228" s="130">
        <v>-300826</v>
      </c>
      <c r="D228" s="130">
        <v>-239847</v>
      </c>
      <c r="E228" s="130">
        <v>-345931</v>
      </c>
      <c r="F228" s="130">
        <v>-176406</v>
      </c>
      <c r="G228" s="130">
        <v>-537476</v>
      </c>
      <c r="H228" s="130">
        <v>37168</v>
      </c>
      <c r="I228" s="130">
        <v>-138785</v>
      </c>
      <c r="J228" s="130">
        <v>-133509</v>
      </c>
      <c r="K228" s="130">
        <v>-26552</v>
      </c>
      <c r="L228" s="130">
        <v>-13732</v>
      </c>
      <c r="M228" s="130">
        <v>-2633</v>
      </c>
      <c r="N228" s="130">
        <v>-2300</v>
      </c>
      <c r="O228" s="130">
        <v>-1535</v>
      </c>
      <c r="P228" s="130">
        <v>-29445</v>
      </c>
      <c r="Q228" s="130">
        <v>-43025</v>
      </c>
      <c r="R228" s="130">
        <v>-39601</v>
      </c>
      <c r="S228" s="130">
        <v>-30648</v>
      </c>
      <c r="T228" s="130">
        <v>44617</v>
      </c>
      <c r="U228" s="130">
        <v>29078</v>
      </c>
      <c r="V228" s="130">
        <v>37590</v>
      </c>
      <c r="W228" s="130">
        <v>167407</v>
      </c>
      <c r="X228" s="130">
        <v>18478.86</v>
      </c>
      <c r="Y228" s="130">
        <v>3909</v>
      </c>
      <c r="Z228" s="130">
        <v>59959</v>
      </c>
      <c r="AA228" s="130">
        <v>-3104</v>
      </c>
      <c r="AB228" s="130">
        <v>0</v>
      </c>
      <c r="AC228" s="130">
        <v>0</v>
      </c>
      <c r="AD228" s="130">
        <v>0</v>
      </c>
      <c r="AE228" s="130">
        <v>0</v>
      </c>
      <c r="AF228" s="130">
        <v>0</v>
      </c>
      <c r="AG228" s="130">
        <v>0</v>
      </c>
      <c r="AH228" s="130">
        <v>0</v>
      </c>
      <c r="AI228" s="130">
        <v>0</v>
      </c>
      <c r="AJ228" s="130">
        <v>0</v>
      </c>
      <c r="AK228" s="130">
        <v>-72</v>
      </c>
      <c r="AL228" s="130">
        <v>36</v>
      </c>
      <c r="AM228" s="130">
        <v>247</v>
      </c>
      <c r="AN228" s="130">
        <v>422.29</v>
      </c>
      <c r="AO228" s="130">
        <v>278</v>
      </c>
      <c r="AP228" s="130">
        <v>162</v>
      </c>
      <c r="AQ228" s="130">
        <v>38</v>
      </c>
      <c r="AR228" s="130">
        <v>-2570.5</v>
      </c>
      <c r="AS228" s="130">
        <v>-2362</v>
      </c>
      <c r="AT228" s="130">
        <v>-744</v>
      </c>
      <c r="AU228" s="130">
        <v>-1315</v>
      </c>
      <c r="AV228" s="130">
        <v>-378</v>
      </c>
      <c r="AW228" s="130">
        <v>-388</v>
      </c>
      <c r="AX228" s="130">
        <v>0</v>
      </c>
      <c r="AY228" s="130">
        <v>0</v>
      </c>
      <c r="AZ228" s="130">
        <v>0</v>
      </c>
      <c r="BA228" s="130">
        <v>0</v>
      </c>
      <c r="BB228" s="130">
        <v>0</v>
      </c>
      <c r="BC228" s="130">
        <v>0</v>
      </c>
    </row>
    <row r="229" spans="1:55" x14ac:dyDescent="0.25">
      <c r="A229" s="130" t="s">
        <v>2479</v>
      </c>
      <c r="B229" s="130">
        <v>0</v>
      </c>
      <c r="C229" s="130">
        <v>0</v>
      </c>
      <c r="D229" s="130">
        <v>626</v>
      </c>
      <c r="E229" s="130">
        <v>-2749</v>
      </c>
      <c r="F229" s="130">
        <v>-2749</v>
      </c>
      <c r="G229" s="130">
        <v>-2749</v>
      </c>
      <c r="H229" s="130">
        <v>0</v>
      </c>
      <c r="I229" s="130">
        <v>0</v>
      </c>
      <c r="J229" s="130">
        <v>0</v>
      </c>
      <c r="K229" s="130">
        <v>0</v>
      </c>
      <c r="L229" s="130">
        <v>0</v>
      </c>
      <c r="M229" s="130">
        <v>0</v>
      </c>
      <c r="N229" s="130">
        <v>0</v>
      </c>
      <c r="O229" s="130">
        <v>0</v>
      </c>
      <c r="P229" s="130">
        <v>0</v>
      </c>
      <c r="Q229" s="130">
        <v>0</v>
      </c>
      <c r="R229" s="130">
        <v>0</v>
      </c>
      <c r="S229" s="130">
        <v>0</v>
      </c>
      <c r="T229" s="130">
        <v>0</v>
      </c>
      <c r="U229" s="130">
        <v>0</v>
      </c>
      <c r="V229" s="130">
        <v>0</v>
      </c>
      <c r="W229" s="130">
        <v>0</v>
      </c>
      <c r="X229" s="130">
        <v>0</v>
      </c>
      <c r="Y229" s="130">
        <v>0</v>
      </c>
      <c r="Z229" s="130">
        <v>0</v>
      </c>
      <c r="AA229" s="130">
        <v>0</v>
      </c>
      <c r="AB229" s="130">
        <v>0</v>
      </c>
      <c r="AC229" s="130">
        <v>0</v>
      </c>
      <c r="AD229" s="130">
        <v>0</v>
      </c>
      <c r="AE229" s="130">
        <v>0</v>
      </c>
      <c r="AF229" s="130">
        <v>0</v>
      </c>
      <c r="AG229" s="130">
        <v>0</v>
      </c>
      <c r="AH229" s="130">
        <v>0</v>
      </c>
      <c r="AI229" s="130">
        <v>-18653</v>
      </c>
      <c r="AJ229" s="130">
        <v>0</v>
      </c>
      <c r="AK229" s="130">
        <v>0</v>
      </c>
      <c r="AL229" s="130">
        <v>0</v>
      </c>
      <c r="AM229" s="130">
        <v>0</v>
      </c>
      <c r="AN229" s="130">
        <v>0</v>
      </c>
      <c r="AO229" s="130">
        <v>0</v>
      </c>
      <c r="AP229" s="130">
        <v>0</v>
      </c>
      <c r="AQ229" s="130">
        <v>0</v>
      </c>
      <c r="AR229" s="130">
        <v>0</v>
      </c>
      <c r="AS229" s="130">
        <v>0</v>
      </c>
      <c r="AT229" s="130">
        <v>0</v>
      </c>
      <c r="AU229" s="130">
        <v>0</v>
      </c>
      <c r="AV229" s="130">
        <v>0</v>
      </c>
      <c r="AW229" s="130">
        <v>0</v>
      </c>
      <c r="AX229" s="130">
        <v>0</v>
      </c>
      <c r="AY229" s="130">
        <v>0</v>
      </c>
      <c r="AZ229" s="130">
        <v>0</v>
      </c>
      <c r="BA229" s="130">
        <v>0</v>
      </c>
      <c r="BB229" s="130">
        <v>0</v>
      </c>
      <c r="BC229" s="130">
        <v>0</v>
      </c>
    </row>
    <row r="230" spans="1:55" x14ac:dyDescent="0.25">
      <c r="A230" s="130" t="s">
        <v>3291</v>
      </c>
      <c r="B230" s="130">
        <v>0</v>
      </c>
      <c r="C230" s="130">
        <v>0</v>
      </c>
      <c r="D230" s="130">
        <v>0</v>
      </c>
      <c r="E230" s="130">
        <v>0</v>
      </c>
      <c r="F230" s="130">
        <v>0</v>
      </c>
      <c r="G230" s="130">
        <v>0</v>
      </c>
      <c r="H230" s="130">
        <v>-1289923</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0</v>
      </c>
      <c r="AG230" s="130">
        <v>0</v>
      </c>
      <c r="AH230" s="130">
        <v>0</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x14ac:dyDescent="0.25">
      <c r="A231" s="130" t="s">
        <v>2480</v>
      </c>
      <c r="B231" s="130">
        <v>0</v>
      </c>
      <c r="C231" s="130">
        <v>0</v>
      </c>
      <c r="D231" s="130">
        <v>0</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0</v>
      </c>
      <c r="W231" s="130">
        <v>0</v>
      </c>
      <c r="X231" s="130">
        <v>0</v>
      </c>
      <c r="Y231" s="130">
        <v>0</v>
      </c>
      <c r="Z231" s="130">
        <v>0</v>
      </c>
      <c r="AA231" s="130">
        <v>0</v>
      </c>
      <c r="AB231" s="130">
        <v>0</v>
      </c>
      <c r="AC231" s="130">
        <v>0</v>
      </c>
      <c r="AD231" s="130">
        <v>0</v>
      </c>
      <c r="AE231" s="130">
        <v>125</v>
      </c>
      <c r="AF231" s="130">
        <v>0</v>
      </c>
      <c r="AG231" s="130">
        <v>0</v>
      </c>
      <c r="AH231" s="130">
        <v>0</v>
      </c>
      <c r="AI231" s="130">
        <v>0</v>
      </c>
      <c r="AJ231" s="130">
        <v>0</v>
      </c>
      <c r="AK231" s="130">
        <v>0</v>
      </c>
      <c r="AL231" s="130">
        <v>0</v>
      </c>
      <c r="AM231" s="130">
        <v>0</v>
      </c>
      <c r="AN231" s="130">
        <v>0</v>
      </c>
      <c r="AO231" s="130">
        <v>0</v>
      </c>
      <c r="AP231" s="130">
        <v>0</v>
      </c>
      <c r="AQ231" s="130">
        <v>0</v>
      </c>
      <c r="AR231" s="130">
        <v>0</v>
      </c>
      <c r="AS231" s="130">
        <v>0</v>
      </c>
      <c r="AT231" s="130">
        <v>0</v>
      </c>
      <c r="AU231" s="130">
        <v>0</v>
      </c>
      <c r="AV231" s="130">
        <v>0</v>
      </c>
      <c r="AW231" s="130">
        <v>0</v>
      </c>
      <c r="AX231" s="130">
        <v>0</v>
      </c>
      <c r="AY231" s="130">
        <v>0</v>
      </c>
      <c r="AZ231" s="130">
        <v>0</v>
      </c>
      <c r="BA231" s="130">
        <v>0</v>
      </c>
      <c r="BB231" s="130">
        <v>0</v>
      </c>
      <c r="BC231" s="130">
        <v>0</v>
      </c>
    </row>
    <row r="232" spans="1:55" x14ac:dyDescent="0.25">
      <c r="A232" s="130" t="s">
        <v>2481</v>
      </c>
      <c r="B232" s="130">
        <v>577</v>
      </c>
      <c r="C232" s="130">
        <v>666</v>
      </c>
      <c r="D232" s="130">
        <v>0</v>
      </c>
      <c r="E232" s="130">
        <v>0</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row>
    <row r="233" spans="1:55" x14ac:dyDescent="0.25">
      <c r="A233" s="130" t="s">
        <v>2482</v>
      </c>
      <c r="B233" s="130">
        <v>577</v>
      </c>
      <c r="C233" s="130">
        <v>666</v>
      </c>
      <c r="D233" s="130">
        <v>0</v>
      </c>
      <c r="E233" s="130">
        <v>0</v>
      </c>
      <c r="F233" s="130">
        <v>0</v>
      </c>
      <c r="G233" s="130">
        <v>0</v>
      </c>
      <c r="H233" s="130">
        <v>0</v>
      </c>
      <c r="I233" s="130">
        <v>0</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0</v>
      </c>
      <c r="AG233" s="130">
        <v>0</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0</v>
      </c>
      <c r="AW233" s="130">
        <v>0</v>
      </c>
      <c r="AX233" s="130">
        <v>0</v>
      </c>
      <c r="AY233" s="130">
        <v>0</v>
      </c>
      <c r="AZ233" s="130">
        <v>0</v>
      </c>
      <c r="BA233" s="130">
        <v>0</v>
      </c>
      <c r="BB233" s="130">
        <v>0</v>
      </c>
      <c r="BC233" s="130">
        <v>0</v>
      </c>
    </row>
    <row r="234" spans="1:55" x14ac:dyDescent="0.25">
      <c r="A234" s="130" t="s">
        <v>2484</v>
      </c>
      <c r="B234" s="130">
        <v>0</v>
      </c>
      <c r="C234" s="130">
        <v>0</v>
      </c>
      <c r="D234" s="130">
        <v>-322</v>
      </c>
      <c r="E234" s="130">
        <v>24</v>
      </c>
      <c r="F234" s="130">
        <v>21</v>
      </c>
      <c r="G234" s="130">
        <v>3434</v>
      </c>
      <c r="H234" s="130">
        <v>701</v>
      </c>
      <c r="I234" s="130">
        <v>-1258592</v>
      </c>
      <c r="J234" s="130">
        <v>0</v>
      </c>
      <c r="K234" s="130">
        <v>0</v>
      </c>
      <c r="L234" s="130">
        <v>-57</v>
      </c>
      <c r="M234" s="130">
        <v>390</v>
      </c>
      <c r="N234" s="130">
        <v>794</v>
      </c>
      <c r="O234" s="130">
        <v>0</v>
      </c>
      <c r="P234" s="130">
        <v>-1083</v>
      </c>
      <c r="Q234" s="130">
        <v>-77</v>
      </c>
      <c r="R234" s="130">
        <v>-292</v>
      </c>
      <c r="S234" s="130">
        <v>0</v>
      </c>
      <c r="T234" s="130">
        <v>-2536</v>
      </c>
      <c r="U234" s="130">
        <v>-374</v>
      </c>
      <c r="V234" s="130">
        <v>-374</v>
      </c>
      <c r="W234" s="130">
        <v>0</v>
      </c>
      <c r="X234" s="130">
        <v>2061.2600000000002</v>
      </c>
      <c r="Y234" s="130">
        <v>0</v>
      </c>
      <c r="Z234" s="130">
        <v>0</v>
      </c>
      <c r="AA234" s="130">
        <v>0</v>
      </c>
      <c r="AB234" s="130">
        <v>266.68</v>
      </c>
      <c r="AC234" s="130">
        <v>-10</v>
      </c>
      <c r="AD234" s="130">
        <v>-10</v>
      </c>
      <c r="AE234" s="130">
        <v>8</v>
      </c>
      <c r="AF234" s="130">
        <v>-43294.82</v>
      </c>
      <c r="AG234" s="130">
        <v>-43196</v>
      </c>
      <c r="AH234" s="130">
        <v>-43197</v>
      </c>
      <c r="AI234" s="130">
        <v>-43223</v>
      </c>
      <c r="AJ234" s="130">
        <v>21.77</v>
      </c>
      <c r="AK234" s="130">
        <v>12</v>
      </c>
      <c r="AL234" s="130">
        <v>12</v>
      </c>
      <c r="AM234" s="130">
        <v>0</v>
      </c>
      <c r="AN234" s="130">
        <v>27.47</v>
      </c>
      <c r="AO234" s="130">
        <v>0</v>
      </c>
      <c r="AP234" s="130">
        <v>0</v>
      </c>
      <c r="AQ234" s="130">
        <v>0</v>
      </c>
      <c r="AR234" s="130">
        <v>268.85000000000002</v>
      </c>
      <c r="AS234" s="130">
        <v>267</v>
      </c>
      <c r="AT234" s="130">
        <v>267</v>
      </c>
      <c r="AU234" s="130">
        <v>-2</v>
      </c>
      <c r="AV234" s="130">
        <v>0</v>
      </c>
      <c r="AW234" s="130">
        <v>0</v>
      </c>
      <c r="AX234" s="130">
        <v>0</v>
      </c>
      <c r="AY234" s="130">
        <v>0</v>
      </c>
      <c r="AZ234" s="130">
        <v>0</v>
      </c>
      <c r="BA234" s="130">
        <v>0</v>
      </c>
      <c r="BB234" s="130">
        <v>0</v>
      </c>
      <c r="BC234" s="130">
        <v>0</v>
      </c>
    </row>
    <row r="235" spans="1:55" x14ac:dyDescent="0.25">
      <c r="A235" s="130" t="s">
        <v>2485</v>
      </c>
      <c r="B235" s="130">
        <v>0</v>
      </c>
      <c r="C235" s="130">
        <v>0</v>
      </c>
      <c r="D235" s="130">
        <v>-322</v>
      </c>
      <c r="E235" s="130">
        <v>24</v>
      </c>
      <c r="F235" s="130">
        <v>21</v>
      </c>
      <c r="G235" s="130">
        <v>3434</v>
      </c>
      <c r="H235" s="130">
        <v>701</v>
      </c>
      <c r="I235" s="130">
        <v>-1258592</v>
      </c>
      <c r="J235" s="130">
        <v>0</v>
      </c>
      <c r="K235" s="130">
        <v>0</v>
      </c>
      <c r="L235" s="130">
        <v>-57</v>
      </c>
      <c r="M235" s="130">
        <v>390</v>
      </c>
      <c r="N235" s="130">
        <v>794</v>
      </c>
      <c r="O235" s="130">
        <v>0</v>
      </c>
      <c r="P235" s="130">
        <v>-1083</v>
      </c>
      <c r="Q235" s="130">
        <v>-77</v>
      </c>
      <c r="R235" s="130">
        <v>-292</v>
      </c>
      <c r="S235" s="130">
        <v>0</v>
      </c>
      <c r="T235" s="130">
        <v>-2536</v>
      </c>
      <c r="U235" s="130">
        <v>-374</v>
      </c>
      <c r="V235" s="130">
        <v>-374</v>
      </c>
      <c r="W235" s="130">
        <v>0</v>
      </c>
      <c r="X235" s="130">
        <v>2061.2600000000002</v>
      </c>
      <c r="Y235" s="130">
        <v>0</v>
      </c>
      <c r="Z235" s="130">
        <v>0</v>
      </c>
      <c r="AA235" s="130">
        <v>0</v>
      </c>
      <c r="AB235" s="130">
        <v>266.68</v>
      </c>
      <c r="AC235" s="130">
        <v>0</v>
      </c>
      <c r="AD235" s="130">
        <v>-10</v>
      </c>
      <c r="AE235" s="130">
        <v>8</v>
      </c>
      <c r="AF235" s="130">
        <v>0</v>
      </c>
      <c r="AG235" s="130">
        <v>-43196</v>
      </c>
      <c r="AH235" s="130">
        <v>0</v>
      </c>
      <c r="AI235" s="130">
        <v>-43223</v>
      </c>
      <c r="AJ235" s="130">
        <v>0</v>
      </c>
      <c r="AK235" s="130">
        <v>0</v>
      </c>
      <c r="AL235" s="130">
        <v>0</v>
      </c>
      <c r="AM235" s="130">
        <v>0</v>
      </c>
      <c r="AN235" s="130">
        <v>27.47</v>
      </c>
      <c r="AO235" s="130">
        <v>0</v>
      </c>
      <c r="AP235" s="130">
        <v>0</v>
      </c>
      <c r="AQ235" s="130">
        <v>0</v>
      </c>
      <c r="AR235" s="130">
        <v>268.85000000000002</v>
      </c>
      <c r="AS235" s="130">
        <v>267</v>
      </c>
      <c r="AT235" s="130">
        <v>267</v>
      </c>
      <c r="AU235" s="130">
        <v>-2</v>
      </c>
      <c r="AV235" s="130">
        <v>0</v>
      </c>
      <c r="AW235" s="130">
        <v>0</v>
      </c>
      <c r="AX235" s="130">
        <v>0</v>
      </c>
      <c r="AY235" s="130">
        <v>0</v>
      </c>
      <c r="AZ235" s="130">
        <v>0</v>
      </c>
      <c r="BA235" s="130">
        <v>0</v>
      </c>
      <c r="BB235" s="130">
        <v>0</v>
      </c>
      <c r="BC235" s="130">
        <v>0</v>
      </c>
    </row>
    <row r="236" spans="1:55" x14ac:dyDescent="0.25">
      <c r="A236" s="130" t="s">
        <v>2623</v>
      </c>
      <c r="B236" s="130">
        <v>0</v>
      </c>
      <c r="C236" s="130">
        <v>0</v>
      </c>
      <c r="D236" s="130">
        <v>0</v>
      </c>
      <c r="E236" s="130">
        <v>0</v>
      </c>
      <c r="F236" s="130">
        <v>0</v>
      </c>
      <c r="G236" s="130">
        <v>0</v>
      </c>
      <c r="H236" s="130">
        <v>0</v>
      </c>
      <c r="I236" s="130">
        <v>0</v>
      </c>
      <c r="J236" s="130">
        <v>0</v>
      </c>
      <c r="K236" s="130">
        <v>0</v>
      </c>
      <c r="L236" s="130">
        <v>0</v>
      </c>
      <c r="M236" s="130">
        <v>0</v>
      </c>
      <c r="N236" s="130">
        <v>0</v>
      </c>
      <c r="O236" s="130">
        <v>0</v>
      </c>
      <c r="P236" s="130">
        <v>0</v>
      </c>
      <c r="Q236" s="130">
        <v>0</v>
      </c>
      <c r="R236" s="130">
        <v>0</v>
      </c>
      <c r="S236" s="130">
        <v>0</v>
      </c>
      <c r="T236" s="130">
        <v>0</v>
      </c>
      <c r="U236" s="130">
        <v>0</v>
      </c>
      <c r="V236" s="130">
        <v>0</v>
      </c>
      <c r="W236" s="130">
        <v>0</v>
      </c>
      <c r="X236" s="130">
        <v>0</v>
      </c>
      <c r="Y236" s="130">
        <v>0</v>
      </c>
      <c r="Z236" s="130">
        <v>0</v>
      </c>
      <c r="AA236" s="130">
        <v>0</v>
      </c>
      <c r="AB236" s="130">
        <v>0</v>
      </c>
      <c r="AC236" s="130">
        <v>-10</v>
      </c>
      <c r="AD236" s="130">
        <v>0</v>
      </c>
      <c r="AE236" s="130">
        <v>0</v>
      </c>
      <c r="AF236" s="130">
        <v>-43294.82</v>
      </c>
      <c r="AG236" s="130">
        <v>0</v>
      </c>
      <c r="AH236" s="130">
        <v>-43197</v>
      </c>
      <c r="AI236" s="130">
        <v>0</v>
      </c>
      <c r="AJ236" s="130">
        <v>21.77</v>
      </c>
      <c r="AK236" s="130">
        <v>12</v>
      </c>
      <c r="AL236" s="130">
        <v>12</v>
      </c>
      <c r="AM236" s="130">
        <v>0</v>
      </c>
      <c r="AN236" s="130">
        <v>0</v>
      </c>
      <c r="AO236" s="130">
        <v>0</v>
      </c>
      <c r="AP236" s="130">
        <v>0</v>
      </c>
      <c r="AQ236" s="130">
        <v>0</v>
      </c>
      <c r="AR236" s="130">
        <v>0</v>
      </c>
      <c r="AS236" s="130">
        <v>0</v>
      </c>
      <c r="AT236" s="130">
        <v>0</v>
      </c>
      <c r="AU236" s="130">
        <v>0</v>
      </c>
      <c r="AV236" s="130">
        <v>0</v>
      </c>
      <c r="AW236" s="130">
        <v>0</v>
      </c>
      <c r="AX236" s="130">
        <v>0</v>
      </c>
      <c r="AY236" s="130">
        <v>0</v>
      </c>
      <c r="AZ236" s="130">
        <v>0</v>
      </c>
      <c r="BA236" s="130">
        <v>0</v>
      </c>
      <c r="BB236" s="130">
        <v>0</v>
      </c>
      <c r="BC236" s="130">
        <v>0</v>
      </c>
    </row>
    <row r="237" spans="1:55" x14ac:dyDescent="0.25">
      <c r="A237" s="130" t="s">
        <v>2486</v>
      </c>
      <c r="B237" s="130">
        <v>8831</v>
      </c>
      <c r="C237" s="130">
        <v>2124</v>
      </c>
      <c r="D237" s="130">
        <v>0</v>
      </c>
      <c r="E237" s="130">
        <v>0</v>
      </c>
      <c r="F237" s="130">
        <v>0</v>
      </c>
      <c r="G237" s="130">
        <v>0</v>
      </c>
      <c r="H237" s="130">
        <v>0</v>
      </c>
      <c r="I237" s="130">
        <v>0</v>
      </c>
      <c r="J237" s="130">
        <v>0</v>
      </c>
      <c r="K237" s="130">
        <v>0</v>
      </c>
      <c r="L237" s="130">
        <v>0</v>
      </c>
      <c r="M237" s="130">
        <v>0</v>
      </c>
      <c r="N237" s="130">
        <v>0</v>
      </c>
      <c r="O237" s="130">
        <v>0</v>
      </c>
      <c r="P237" s="130">
        <v>0</v>
      </c>
      <c r="Q237" s="130">
        <v>0</v>
      </c>
      <c r="R237" s="130">
        <v>0</v>
      </c>
      <c r="S237" s="130">
        <v>0</v>
      </c>
      <c r="T237" s="130">
        <v>0</v>
      </c>
      <c r="U237" s="130">
        <v>0</v>
      </c>
      <c r="V237" s="130">
        <v>0</v>
      </c>
      <c r="W237" s="130">
        <v>0</v>
      </c>
      <c r="X237" s="130">
        <v>0</v>
      </c>
      <c r="Y237" s="130">
        <v>0</v>
      </c>
      <c r="Z237" s="130">
        <v>0</v>
      </c>
      <c r="AA237" s="130">
        <v>0</v>
      </c>
      <c r="AB237" s="130">
        <v>0</v>
      </c>
      <c r="AC237" s="130">
        <v>0</v>
      </c>
      <c r="AD237" s="130">
        <v>0</v>
      </c>
      <c r="AE237" s="130">
        <v>0</v>
      </c>
      <c r="AF237" s="130">
        <v>0</v>
      </c>
      <c r="AG237" s="130">
        <v>0</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0</v>
      </c>
      <c r="AX237" s="130">
        <v>0</v>
      </c>
      <c r="AY237" s="130">
        <v>0</v>
      </c>
      <c r="AZ237" s="130">
        <v>0</v>
      </c>
      <c r="BA237" s="130">
        <v>0</v>
      </c>
      <c r="BB237" s="130">
        <v>0</v>
      </c>
      <c r="BC237" s="130">
        <v>0</v>
      </c>
    </row>
    <row r="238" spans="1:55" x14ac:dyDescent="0.25">
      <c r="A238" s="130" t="s">
        <v>2488</v>
      </c>
      <c r="B238" s="130">
        <v>0</v>
      </c>
      <c r="C238" s="130">
        <v>0</v>
      </c>
      <c r="D238" s="130">
        <v>556717</v>
      </c>
      <c r="E238" s="130">
        <v>46877</v>
      </c>
      <c r="F238" s="130">
        <v>41611</v>
      </c>
      <c r="G238" s="130">
        <v>35344</v>
      </c>
      <c r="H238" s="130">
        <v>71396</v>
      </c>
      <c r="I238" s="130">
        <v>41298</v>
      </c>
      <c r="J238" s="130">
        <v>38384</v>
      </c>
      <c r="K238" s="130">
        <v>8581</v>
      </c>
      <c r="L238" s="130">
        <v>42207</v>
      </c>
      <c r="M238" s="130">
        <v>17706</v>
      </c>
      <c r="N238" s="130">
        <v>9817</v>
      </c>
      <c r="O238" s="130">
        <v>3071</v>
      </c>
      <c r="P238" s="130">
        <v>3094</v>
      </c>
      <c r="Q238" s="130">
        <v>2243</v>
      </c>
      <c r="R238" s="130">
        <v>1162</v>
      </c>
      <c r="S238" s="130">
        <v>301</v>
      </c>
      <c r="T238" s="130">
        <v>57037</v>
      </c>
      <c r="U238" s="130">
        <v>-840</v>
      </c>
      <c r="V238" s="130">
        <v>0</v>
      </c>
      <c r="W238" s="130">
        <v>0</v>
      </c>
      <c r="X238" s="130">
        <v>49682.1</v>
      </c>
      <c r="Y238" s="130">
        <v>18639</v>
      </c>
      <c r="Z238" s="130">
        <v>5968</v>
      </c>
      <c r="AA238" s="130">
        <v>4598</v>
      </c>
      <c r="AB238" s="130">
        <v>5978.26</v>
      </c>
      <c r="AC238" s="130">
        <v>4114</v>
      </c>
      <c r="AD238" s="130">
        <v>2727</v>
      </c>
      <c r="AE238" s="130">
        <v>1356</v>
      </c>
      <c r="AF238" s="130">
        <v>6618.95</v>
      </c>
      <c r="AG238" s="130">
        <v>4113</v>
      </c>
      <c r="AH238" s="130">
        <v>2727</v>
      </c>
      <c r="AI238" s="130">
        <v>1371</v>
      </c>
      <c r="AJ238" s="130">
        <v>5549.58</v>
      </c>
      <c r="AK238" s="130">
        <v>4167</v>
      </c>
      <c r="AL238" s="130">
        <v>2785</v>
      </c>
      <c r="AM238" s="130">
        <v>1417</v>
      </c>
      <c r="AN238" s="130">
        <v>-2754.44</v>
      </c>
      <c r="AO238" s="130">
        <v>-3271</v>
      </c>
      <c r="AP238" s="130">
        <v>-7287</v>
      </c>
      <c r="AQ238" s="130">
        <v>-9466</v>
      </c>
      <c r="AR238" s="130">
        <v>10183.58</v>
      </c>
      <c r="AS238" s="130">
        <v>8002</v>
      </c>
      <c r="AT238" s="130">
        <v>5824</v>
      </c>
      <c r="AU238" s="130">
        <v>2178</v>
      </c>
      <c r="AV238" s="130">
        <v>77652</v>
      </c>
      <c r="AW238" s="130">
        <v>28301</v>
      </c>
      <c r="AX238" s="130">
        <v>20518</v>
      </c>
      <c r="AY238" s="130">
        <v>0</v>
      </c>
      <c r="AZ238" s="130">
        <v>0</v>
      </c>
      <c r="BA238" s="130">
        <v>0</v>
      </c>
      <c r="BB238" s="130">
        <v>0</v>
      </c>
      <c r="BC238" s="130">
        <v>0</v>
      </c>
    </row>
    <row r="239" spans="1:55" x14ac:dyDescent="0.25">
      <c r="A239" s="130" t="s">
        <v>2489</v>
      </c>
      <c r="B239" s="130">
        <v>-49686</v>
      </c>
      <c r="C239" s="130">
        <v>-24010</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0</v>
      </c>
      <c r="AG239" s="130">
        <v>0</v>
      </c>
      <c r="AH239" s="130">
        <v>0</v>
      </c>
      <c r="AI239" s="130">
        <v>0</v>
      </c>
      <c r="AJ239" s="130">
        <v>0</v>
      </c>
      <c r="AK239" s="130">
        <v>0</v>
      </c>
      <c r="AL239" s="130">
        <v>0</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row>
    <row r="240" spans="1:55" x14ac:dyDescent="0.25">
      <c r="A240" s="130" t="s">
        <v>869</v>
      </c>
      <c r="B240" s="130">
        <v>-49686</v>
      </c>
      <c r="C240" s="130">
        <v>-24010</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0</v>
      </c>
      <c r="AF240" s="130">
        <v>0</v>
      </c>
      <c r="AG240" s="130">
        <v>0</v>
      </c>
      <c r="AH240" s="130">
        <v>0</v>
      </c>
      <c r="AI240" s="130">
        <v>0</v>
      </c>
      <c r="AJ240" s="130">
        <v>0</v>
      </c>
      <c r="AK240" s="130">
        <v>0</v>
      </c>
      <c r="AL240" s="130">
        <v>0</v>
      </c>
      <c r="AM240" s="130">
        <v>0</v>
      </c>
      <c r="AN240" s="130">
        <v>0</v>
      </c>
      <c r="AO240" s="130">
        <v>0</v>
      </c>
      <c r="AP240" s="130">
        <v>0</v>
      </c>
      <c r="AQ240" s="130">
        <v>0</v>
      </c>
      <c r="AR240" s="130">
        <v>0</v>
      </c>
      <c r="AS240" s="130">
        <v>0</v>
      </c>
      <c r="AT240" s="130">
        <v>0</v>
      </c>
      <c r="AU240" s="130">
        <v>0</v>
      </c>
      <c r="AV240" s="130">
        <v>0</v>
      </c>
      <c r="AW240" s="130">
        <v>0</v>
      </c>
      <c r="AX240" s="130">
        <v>0</v>
      </c>
      <c r="AY240" s="130">
        <v>0</v>
      </c>
      <c r="AZ240" s="130">
        <v>0</v>
      </c>
      <c r="BA240" s="130">
        <v>0</v>
      </c>
      <c r="BB240" s="130">
        <v>0</v>
      </c>
      <c r="BC240" s="130">
        <v>0</v>
      </c>
    </row>
    <row r="241" spans="1:55" x14ac:dyDescent="0.25">
      <c r="A241" s="130" t="s">
        <v>878</v>
      </c>
      <c r="B241" s="130">
        <v>882103</v>
      </c>
      <c r="C241" s="130">
        <v>432692</v>
      </c>
      <c r="D241" s="130">
        <v>1656705</v>
      </c>
      <c r="E241" s="130">
        <v>1202947</v>
      </c>
      <c r="F241" s="130">
        <v>782593</v>
      </c>
      <c r="G241" s="130">
        <v>389181</v>
      </c>
      <c r="H241" s="130">
        <v>1495311</v>
      </c>
      <c r="I241" s="130">
        <v>1145331</v>
      </c>
      <c r="J241" s="130">
        <v>765391</v>
      </c>
      <c r="K241" s="130">
        <v>370901</v>
      </c>
      <c r="L241" s="130">
        <v>1456722</v>
      </c>
      <c r="M241" s="130">
        <v>1087331</v>
      </c>
      <c r="N241" s="130">
        <v>717786</v>
      </c>
      <c r="O241" s="130">
        <v>357031</v>
      </c>
      <c r="P241" s="130">
        <v>1454332</v>
      </c>
      <c r="Q241" s="130">
        <v>1080153</v>
      </c>
      <c r="R241" s="130">
        <v>704730</v>
      </c>
      <c r="S241" s="130">
        <v>341448</v>
      </c>
      <c r="T241" s="130">
        <v>1201088</v>
      </c>
      <c r="U241" s="130">
        <v>844922</v>
      </c>
      <c r="V241" s="130">
        <v>529034</v>
      </c>
      <c r="W241" s="130">
        <v>193523</v>
      </c>
      <c r="X241" s="130">
        <v>226133.6</v>
      </c>
      <c r="Y241" s="130">
        <v>43014</v>
      </c>
      <c r="Z241" s="130">
        <v>31132</v>
      </c>
      <c r="AA241" s="130">
        <v>11933</v>
      </c>
      <c r="AB241" s="130">
        <v>31900.77</v>
      </c>
      <c r="AC241" s="130">
        <v>20518</v>
      </c>
      <c r="AD241" s="130">
        <v>8877</v>
      </c>
      <c r="AE241" s="130">
        <v>3255</v>
      </c>
      <c r="AF241" s="130">
        <v>4182.08</v>
      </c>
      <c r="AG241" s="130">
        <v>4132</v>
      </c>
      <c r="AH241" s="130">
        <v>4052</v>
      </c>
      <c r="AI241" s="130">
        <v>3274</v>
      </c>
      <c r="AJ241" s="130">
        <v>20772.55</v>
      </c>
      <c r="AK241" s="130">
        <v>15849</v>
      </c>
      <c r="AL241" s="130">
        <v>10642</v>
      </c>
      <c r="AM241" s="130">
        <v>5379</v>
      </c>
      <c r="AN241" s="130">
        <v>50480.72</v>
      </c>
      <c r="AO241" s="130">
        <v>39736</v>
      </c>
      <c r="AP241" s="130">
        <v>38322</v>
      </c>
      <c r="AQ241" s="130">
        <v>11942</v>
      </c>
      <c r="AR241" s="130">
        <v>7996.67</v>
      </c>
      <c r="AS241" s="130">
        <v>6952</v>
      </c>
      <c r="AT241" s="130">
        <v>5104</v>
      </c>
      <c r="AU241" s="130">
        <v>600</v>
      </c>
      <c r="AV241" s="130">
        <v>66914</v>
      </c>
      <c r="AW241" s="130">
        <v>47613</v>
      </c>
      <c r="AX241" s="130">
        <v>33360</v>
      </c>
      <c r="AY241" s="130">
        <v>0</v>
      </c>
      <c r="AZ241" s="130">
        <v>0</v>
      </c>
      <c r="BA241" s="130">
        <v>0</v>
      </c>
      <c r="BB241" s="130">
        <v>0</v>
      </c>
      <c r="BC241" s="130">
        <v>0</v>
      </c>
    </row>
    <row r="242" spans="1:55" x14ac:dyDescent="0.25">
      <c r="A242" s="130" t="s">
        <v>879</v>
      </c>
      <c r="B242" s="130">
        <v>0</v>
      </c>
      <c r="C242" s="130">
        <v>0</v>
      </c>
      <c r="D242" s="130">
        <v>0</v>
      </c>
      <c r="E242" s="130">
        <v>0</v>
      </c>
      <c r="F242" s="130">
        <v>0</v>
      </c>
      <c r="G242" s="130">
        <v>0</v>
      </c>
      <c r="H242" s="130">
        <v>0</v>
      </c>
      <c r="I242" s="130">
        <v>0</v>
      </c>
      <c r="J242" s="130">
        <v>0</v>
      </c>
      <c r="K242" s="130">
        <v>0</v>
      </c>
      <c r="L242" s="130">
        <v>0</v>
      </c>
      <c r="M242" s="130">
        <v>0</v>
      </c>
      <c r="N242" s="130">
        <v>0</v>
      </c>
      <c r="O242" s="130">
        <v>0</v>
      </c>
      <c r="P242" s="130">
        <v>0</v>
      </c>
      <c r="Q242" s="130">
        <v>0</v>
      </c>
      <c r="R242" s="130">
        <v>0</v>
      </c>
      <c r="S242" s="130">
        <v>0</v>
      </c>
      <c r="T242" s="130">
        <v>0</v>
      </c>
      <c r="U242" s="130">
        <v>0</v>
      </c>
      <c r="V242" s="130">
        <v>0</v>
      </c>
      <c r="W242" s="130">
        <v>0</v>
      </c>
      <c r="X242" s="130">
        <v>0</v>
      </c>
      <c r="Y242" s="130">
        <v>0</v>
      </c>
      <c r="Z242" s="130">
        <v>0</v>
      </c>
      <c r="AA242" s="130">
        <v>0</v>
      </c>
      <c r="AB242" s="130">
        <v>0</v>
      </c>
      <c r="AC242" s="130">
        <v>0</v>
      </c>
      <c r="AD242" s="130">
        <v>0</v>
      </c>
      <c r="AE242" s="130">
        <v>0</v>
      </c>
      <c r="AF242" s="130">
        <v>0</v>
      </c>
      <c r="AG242" s="130">
        <v>0</v>
      </c>
      <c r="AH242" s="130">
        <v>0</v>
      </c>
      <c r="AI242" s="130">
        <v>0</v>
      </c>
      <c r="AJ242" s="130">
        <v>0</v>
      </c>
      <c r="AK242" s="130">
        <v>0</v>
      </c>
      <c r="AL242" s="130">
        <v>0</v>
      </c>
      <c r="AM242" s="130">
        <v>0</v>
      </c>
      <c r="AN242" s="130">
        <v>0</v>
      </c>
      <c r="AO242" s="130">
        <v>0</v>
      </c>
      <c r="AP242" s="130">
        <v>0</v>
      </c>
      <c r="AQ242" s="130">
        <v>0</v>
      </c>
      <c r="AR242" s="130">
        <v>0</v>
      </c>
      <c r="AS242" s="130">
        <v>0</v>
      </c>
      <c r="AT242" s="130">
        <v>0</v>
      </c>
      <c r="AU242" s="130">
        <v>0</v>
      </c>
      <c r="AV242" s="130">
        <v>176</v>
      </c>
      <c r="AW242" s="130">
        <v>0</v>
      </c>
      <c r="AX242" s="130">
        <v>0</v>
      </c>
      <c r="AY242" s="130">
        <v>0</v>
      </c>
      <c r="AZ242" s="130">
        <v>0</v>
      </c>
      <c r="BA242" s="130">
        <v>0</v>
      </c>
      <c r="BB242" s="130">
        <v>0</v>
      </c>
      <c r="BC242" s="130">
        <v>0</v>
      </c>
    </row>
    <row r="243" spans="1:55" x14ac:dyDescent="0.25">
      <c r="A243" s="130" t="s">
        <v>2490</v>
      </c>
      <c r="B243" s="130">
        <v>999</v>
      </c>
      <c r="C243" s="130">
        <v>749</v>
      </c>
      <c r="D243" s="130">
        <v>0</v>
      </c>
      <c r="E243" s="130">
        <v>0</v>
      </c>
      <c r="F243" s="130">
        <v>0</v>
      </c>
      <c r="G243" s="130">
        <v>0</v>
      </c>
      <c r="H243" s="130">
        <v>0</v>
      </c>
      <c r="I243" s="130">
        <v>0</v>
      </c>
      <c r="J243" s="130">
        <v>0</v>
      </c>
      <c r="K243" s="130">
        <v>0</v>
      </c>
      <c r="L243" s="130">
        <v>0</v>
      </c>
      <c r="M243" s="130">
        <v>0</v>
      </c>
      <c r="N243" s="130">
        <v>0</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row>
    <row r="244" spans="1:55" x14ac:dyDescent="0.25">
      <c r="A244" s="130" t="s">
        <v>2491</v>
      </c>
      <c r="B244" s="130">
        <v>-19</v>
      </c>
      <c r="C244" s="130">
        <v>-8</v>
      </c>
      <c r="D244" s="130">
        <v>-176092</v>
      </c>
      <c r="E244" s="130">
        <v>-113381</v>
      </c>
      <c r="F244" s="130">
        <v>-54636</v>
      </c>
      <c r="G244" s="130">
        <v>-15513</v>
      </c>
      <c r="H244" s="130">
        <v>-69755</v>
      </c>
      <c r="I244" s="130">
        <v>-35457</v>
      </c>
      <c r="J244" s="130">
        <v>-16382</v>
      </c>
      <c r="K244" s="130">
        <v>-2696</v>
      </c>
      <c r="L244" s="130">
        <v>-8806</v>
      </c>
      <c r="M244" s="130">
        <v>-4581</v>
      </c>
      <c r="N244" s="130">
        <v>-4527</v>
      </c>
      <c r="O244" s="130">
        <v>-845</v>
      </c>
      <c r="P244" s="130">
        <v>-55967</v>
      </c>
      <c r="Q244" s="130">
        <v>-51222</v>
      </c>
      <c r="R244" s="130">
        <v>-1672</v>
      </c>
      <c r="S244" s="130">
        <v>465</v>
      </c>
      <c r="T244" s="130">
        <v>111815</v>
      </c>
      <c r="U244" s="130">
        <v>110755</v>
      </c>
      <c r="V244" s="130">
        <v>111605</v>
      </c>
      <c r="W244" s="130">
        <v>116556</v>
      </c>
      <c r="X244" s="130">
        <v>-4322.18</v>
      </c>
      <c r="Y244" s="130">
        <v>-2601</v>
      </c>
      <c r="Z244" s="130">
        <v>-3371</v>
      </c>
      <c r="AA244" s="130">
        <v>-3850</v>
      </c>
      <c r="AB244" s="130">
        <v>-13628.98</v>
      </c>
      <c r="AC244" s="130">
        <v>-1850</v>
      </c>
      <c r="AD244" s="130">
        <v>-918</v>
      </c>
      <c r="AE244" s="130">
        <v>28</v>
      </c>
      <c r="AF244" s="130">
        <v>-79805.72</v>
      </c>
      <c r="AG244" s="130">
        <v>-81738</v>
      </c>
      <c r="AH244" s="130">
        <v>-81304</v>
      </c>
      <c r="AI244" s="130">
        <v>-62209</v>
      </c>
      <c r="AJ244" s="130">
        <v>341.93</v>
      </c>
      <c r="AK244" s="130">
        <v>259</v>
      </c>
      <c r="AL244" s="130">
        <v>160</v>
      </c>
      <c r="AM244" s="130">
        <v>341</v>
      </c>
      <c r="AN244" s="130">
        <v>1361.5</v>
      </c>
      <c r="AO244" s="130">
        <v>722</v>
      </c>
      <c r="AP244" s="130">
        <v>463</v>
      </c>
      <c r="AQ244" s="130">
        <v>190</v>
      </c>
      <c r="AR244" s="130">
        <v>-84.75</v>
      </c>
      <c r="AS244" s="130">
        <v>-57</v>
      </c>
      <c r="AT244" s="130">
        <v>-49</v>
      </c>
      <c r="AU244" s="130">
        <v>-7</v>
      </c>
      <c r="AV244" s="130">
        <v>-53</v>
      </c>
      <c r="AW244" s="130">
        <v>-30</v>
      </c>
      <c r="AX244" s="130">
        <v>80</v>
      </c>
      <c r="AY244" s="130">
        <v>67858</v>
      </c>
      <c r="AZ244" s="130">
        <v>38301</v>
      </c>
      <c r="BA244" s="130">
        <v>21514</v>
      </c>
      <c r="BB244" s="130">
        <v>14886</v>
      </c>
      <c r="BC244" s="130">
        <v>8627</v>
      </c>
    </row>
    <row r="245" spans="1:55" x14ac:dyDescent="0.25">
      <c r="A245" s="130" t="s">
        <v>2492</v>
      </c>
      <c r="B245" s="130">
        <v>3561399</v>
      </c>
      <c r="C245" s="130">
        <v>1990891</v>
      </c>
      <c r="D245" s="130">
        <v>5537370</v>
      </c>
      <c r="E245" s="130">
        <v>4006144</v>
      </c>
      <c r="F245" s="130">
        <v>2652914</v>
      </c>
      <c r="G245" s="130">
        <v>1200770</v>
      </c>
      <c r="H245" s="130">
        <v>4980250</v>
      </c>
      <c r="I245" s="130">
        <v>3655977</v>
      </c>
      <c r="J245" s="130">
        <v>2494630</v>
      </c>
      <c r="K245" s="130">
        <v>1325553</v>
      </c>
      <c r="L245" s="130">
        <v>4660068</v>
      </c>
      <c r="M245" s="130">
        <v>3562212</v>
      </c>
      <c r="N245" s="130">
        <v>2528215</v>
      </c>
      <c r="O245" s="130">
        <v>1293155</v>
      </c>
      <c r="P245" s="130">
        <v>4750066</v>
      </c>
      <c r="Q245" s="130">
        <v>3731566</v>
      </c>
      <c r="R245" s="130">
        <v>2572885</v>
      </c>
      <c r="S245" s="130">
        <v>1328811</v>
      </c>
      <c r="T245" s="130">
        <v>3204320</v>
      </c>
      <c r="U245" s="130">
        <v>2203198</v>
      </c>
      <c r="V245" s="130">
        <v>1180880</v>
      </c>
      <c r="W245" s="130">
        <v>668162</v>
      </c>
      <c r="X245" s="130">
        <v>-383923.76</v>
      </c>
      <c r="Y245" s="130">
        <v>-201538</v>
      </c>
      <c r="Z245" s="130">
        <v>-68665</v>
      </c>
      <c r="AA245" s="130">
        <v>5905</v>
      </c>
      <c r="AB245" s="130">
        <v>64.319999999999993</v>
      </c>
      <c r="AC245" s="130">
        <v>2440</v>
      </c>
      <c r="AD245" s="130">
        <v>13223</v>
      </c>
      <c r="AE245" s="130">
        <v>8113</v>
      </c>
      <c r="AF245" s="130">
        <v>-36615.82</v>
      </c>
      <c r="AG245" s="130">
        <v>-31127</v>
      </c>
      <c r="AH245" s="130">
        <v>-20228</v>
      </c>
      <c r="AI245" s="130">
        <v>-20280</v>
      </c>
      <c r="AJ245" s="130">
        <v>118402.43</v>
      </c>
      <c r="AK245" s="130">
        <v>113277</v>
      </c>
      <c r="AL245" s="130">
        <v>83001</v>
      </c>
      <c r="AM245" s="130">
        <v>64863</v>
      </c>
      <c r="AN245" s="130">
        <v>53561.26</v>
      </c>
      <c r="AO245" s="130">
        <v>30504</v>
      </c>
      <c r="AP245" s="130">
        <v>28544</v>
      </c>
      <c r="AQ245" s="130">
        <v>30728</v>
      </c>
      <c r="AR245" s="130">
        <v>-8861.81</v>
      </c>
      <c r="AS245" s="130">
        <v>769</v>
      </c>
      <c r="AT245" s="130">
        <v>-4254</v>
      </c>
      <c r="AU245" s="130">
        <v>-1116</v>
      </c>
      <c r="AV245" s="130">
        <v>-47890</v>
      </c>
      <c r="AW245" s="130">
        <v>-28628</v>
      </c>
      <c r="AX245" s="130">
        <v>-27524</v>
      </c>
      <c r="AY245" s="130">
        <v>2363</v>
      </c>
      <c r="AZ245" s="130">
        <v>-23304</v>
      </c>
      <c r="BA245" s="130">
        <v>-18851</v>
      </c>
      <c r="BB245" s="130">
        <v>-12059</v>
      </c>
      <c r="BC245" s="130">
        <v>-6007</v>
      </c>
    </row>
    <row r="246" spans="1:55" x14ac:dyDescent="0.25">
      <c r="A246" s="130" t="s">
        <v>2493</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row>
    <row r="247" spans="1:55" x14ac:dyDescent="0.25">
      <c r="A247" s="130" t="s">
        <v>2494</v>
      </c>
      <c r="B247" s="130">
        <v>-888864</v>
      </c>
      <c r="C247" s="130">
        <v>-713868</v>
      </c>
      <c r="D247" s="130">
        <v>-11549</v>
      </c>
      <c r="E247" s="130">
        <v>-175156</v>
      </c>
      <c r="F247" s="130">
        <v>-88741</v>
      </c>
      <c r="G247" s="130">
        <v>-238315</v>
      </c>
      <c r="H247" s="130">
        <v>12853</v>
      </c>
      <c r="I247" s="130">
        <v>-75844</v>
      </c>
      <c r="J247" s="130">
        <v>-40709</v>
      </c>
      <c r="K247" s="130">
        <v>-195133</v>
      </c>
      <c r="L247" s="130">
        <v>-319334</v>
      </c>
      <c r="M247" s="130">
        <v>-187415</v>
      </c>
      <c r="N247" s="130">
        <v>-188844</v>
      </c>
      <c r="O247" s="130">
        <v>-241857</v>
      </c>
      <c r="P247" s="130">
        <v>174656</v>
      </c>
      <c r="Q247" s="130">
        <v>-1313420</v>
      </c>
      <c r="R247" s="130">
        <v>-56624</v>
      </c>
      <c r="S247" s="130">
        <v>-175060</v>
      </c>
      <c r="T247" s="130">
        <v>1306143</v>
      </c>
      <c r="U247" s="130">
        <v>598030</v>
      </c>
      <c r="V247" s="130">
        <v>435863</v>
      </c>
      <c r="W247" s="130">
        <v>901878</v>
      </c>
      <c r="X247" s="130">
        <v>-1711716.51</v>
      </c>
      <c r="Y247" s="130">
        <v>-2609459</v>
      </c>
      <c r="Z247" s="130">
        <v>-624788</v>
      </c>
      <c r="AA247" s="130">
        <v>138968</v>
      </c>
      <c r="AB247" s="130">
        <v>-522900.43</v>
      </c>
      <c r="AC247" s="130">
        <v>-258378</v>
      </c>
      <c r="AD247" s="130">
        <v>-101283</v>
      </c>
      <c r="AE247" s="130">
        <v>-136357</v>
      </c>
      <c r="AF247" s="130">
        <v>-201802.02</v>
      </c>
      <c r="AG247" s="130">
        <v>-130915</v>
      </c>
      <c r="AH247" s="130">
        <v>-43120</v>
      </c>
      <c r="AI247" s="130">
        <v>-15132</v>
      </c>
      <c r="AJ247" s="130">
        <v>-13489.18</v>
      </c>
      <c r="AK247" s="130">
        <v>-35727</v>
      </c>
      <c r="AL247" s="130">
        <v>-15204</v>
      </c>
      <c r="AM247" s="130">
        <v>-18437</v>
      </c>
      <c r="AN247" s="130">
        <v>-7091.17</v>
      </c>
      <c r="AO247" s="130">
        <v>-6583</v>
      </c>
      <c r="AP247" s="130">
        <v>-13440</v>
      </c>
      <c r="AQ247" s="130">
        <v>-11695</v>
      </c>
      <c r="AR247" s="130">
        <v>2638.33</v>
      </c>
      <c r="AS247" s="130">
        <v>-13972</v>
      </c>
      <c r="AT247" s="130">
        <v>-10315</v>
      </c>
      <c r="AU247" s="130">
        <v>-9492</v>
      </c>
      <c r="AV247" s="130">
        <v>-2781</v>
      </c>
      <c r="AW247" s="130">
        <v>-879</v>
      </c>
      <c r="AX247" s="130">
        <v>1881</v>
      </c>
      <c r="AY247" s="130">
        <v>0</v>
      </c>
      <c r="AZ247" s="130">
        <v>0</v>
      </c>
      <c r="BA247" s="130">
        <v>0</v>
      </c>
      <c r="BB247" s="130">
        <v>0</v>
      </c>
      <c r="BC247" s="130">
        <v>0</v>
      </c>
    </row>
    <row r="248" spans="1:55" x14ac:dyDescent="0.25">
      <c r="A248" s="130" t="s">
        <v>2495</v>
      </c>
      <c r="B248" s="130">
        <v>6392</v>
      </c>
      <c r="C248" s="130">
        <v>-1287</v>
      </c>
      <c r="D248" s="130">
        <v>-35822</v>
      </c>
      <c r="E248" s="130">
        <v>-21040</v>
      </c>
      <c r="F248" s="130">
        <v>-16183</v>
      </c>
      <c r="G248" s="130">
        <v>-19161</v>
      </c>
      <c r="H248" s="130">
        <v>3879</v>
      </c>
      <c r="I248" s="130">
        <v>5527</v>
      </c>
      <c r="J248" s="130">
        <v>7586</v>
      </c>
      <c r="K248" s="130">
        <v>2149</v>
      </c>
      <c r="L248" s="130">
        <v>-16562</v>
      </c>
      <c r="M248" s="130">
        <v>-15844</v>
      </c>
      <c r="N248" s="130">
        <v>-29875</v>
      </c>
      <c r="O248" s="130">
        <v>-20861</v>
      </c>
      <c r="P248" s="130">
        <v>-14649</v>
      </c>
      <c r="Q248" s="130">
        <v>-2135</v>
      </c>
      <c r="R248" s="130">
        <v>-593</v>
      </c>
      <c r="S248" s="130">
        <v>-425</v>
      </c>
      <c r="T248" s="130">
        <v>843</v>
      </c>
      <c r="U248" s="130">
        <v>954</v>
      </c>
      <c r="V248" s="130">
        <v>1042</v>
      </c>
      <c r="W248" s="130">
        <v>1001</v>
      </c>
      <c r="X248" s="130">
        <v>-36.68</v>
      </c>
      <c r="Y248" s="130">
        <v>226</v>
      </c>
      <c r="Z248" s="130">
        <v>784</v>
      </c>
      <c r="AA248" s="130">
        <v>-31773</v>
      </c>
      <c r="AB248" s="130">
        <v>-1041.04</v>
      </c>
      <c r="AC248" s="130">
        <v>-2025</v>
      </c>
      <c r="AD248" s="130">
        <v>-372</v>
      </c>
      <c r="AE248" s="130">
        <v>-189</v>
      </c>
      <c r="AF248" s="130">
        <v>5480.76</v>
      </c>
      <c r="AG248" s="130">
        <v>5178</v>
      </c>
      <c r="AH248" s="130">
        <v>5266</v>
      </c>
      <c r="AI248" s="130">
        <v>3485</v>
      </c>
      <c r="AJ248" s="130">
        <v>-6270.93</v>
      </c>
      <c r="AK248" s="130">
        <v>-5930</v>
      </c>
      <c r="AL248" s="130">
        <v>-8673</v>
      </c>
      <c r="AM248" s="130">
        <v>-4472</v>
      </c>
      <c r="AN248" s="130">
        <v>4909.75</v>
      </c>
      <c r="AO248" s="130">
        <v>5530</v>
      </c>
      <c r="AP248" s="130">
        <v>3544</v>
      </c>
      <c r="AQ248" s="130">
        <v>4859</v>
      </c>
      <c r="AR248" s="130">
        <v>-13789.46</v>
      </c>
      <c r="AS248" s="130">
        <v>-12277</v>
      </c>
      <c r="AT248" s="130">
        <v>-11373</v>
      </c>
      <c r="AU248" s="130">
        <v>-8252</v>
      </c>
      <c r="AV248" s="130">
        <v>3871</v>
      </c>
      <c r="AW248" s="130">
        <v>-387</v>
      </c>
      <c r="AX248" s="130">
        <v>-2871</v>
      </c>
      <c r="AY248" s="130">
        <v>0</v>
      </c>
      <c r="AZ248" s="130">
        <v>0</v>
      </c>
      <c r="BA248" s="130">
        <v>0</v>
      </c>
      <c r="BB248" s="130">
        <v>0</v>
      </c>
      <c r="BC248" s="130">
        <v>0</v>
      </c>
    </row>
    <row r="249" spans="1:55" x14ac:dyDescent="0.25">
      <c r="A249" s="130" t="s">
        <v>2496</v>
      </c>
      <c r="B249" s="130">
        <v>62640</v>
      </c>
      <c r="C249" s="130">
        <v>-73103</v>
      </c>
      <c r="D249" s="130">
        <v>921057</v>
      </c>
      <c r="E249" s="130">
        <v>-1179871</v>
      </c>
      <c r="F249" s="130">
        <v>-1202239</v>
      </c>
      <c r="G249" s="130">
        <v>-1334626</v>
      </c>
      <c r="H249" s="130">
        <v>-1413706</v>
      </c>
      <c r="I249" s="130">
        <v>-1162428</v>
      </c>
      <c r="J249" s="130">
        <v>-766581</v>
      </c>
      <c r="K249" s="130">
        <v>-1325960</v>
      </c>
      <c r="L249" s="130">
        <v>-1103490</v>
      </c>
      <c r="M249" s="130">
        <v>7103</v>
      </c>
      <c r="N249" s="130">
        <v>-166739</v>
      </c>
      <c r="O249" s="130">
        <v>-42617</v>
      </c>
      <c r="P249" s="130">
        <v>542514</v>
      </c>
      <c r="Q249" s="130">
        <v>1059120</v>
      </c>
      <c r="R249" s="130">
        <v>-270542</v>
      </c>
      <c r="S249" s="130">
        <v>-121741</v>
      </c>
      <c r="T249" s="130">
        <v>-442242</v>
      </c>
      <c r="U249" s="130">
        <v>549613</v>
      </c>
      <c r="V249" s="130">
        <v>184282</v>
      </c>
      <c r="W249" s="130">
        <v>-422271</v>
      </c>
      <c r="X249" s="130">
        <v>-212235.08</v>
      </c>
      <c r="Y249" s="130">
        <v>582563</v>
      </c>
      <c r="Z249" s="130">
        <v>753289</v>
      </c>
      <c r="AA249" s="130">
        <v>869271</v>
      </c>
      <c r="AB249" s="130">
        <v>-1778777.66</v>
      </c>
      <c r="AC249" s="130">
        <v>-1637369</v>
      </c>
      <c r="AD249" s="130">
        <v>-97715</v>
      </c>
      <c r="AE249" s="130">
        <v>-26691</v>
      </c>
      <c r="AF249" s="130">
        <v>-12434.86</v>
      </c>
      <c r="AG249" s="130">
        <v>-46366</v>
      </c>
      <c r="AH249" s="130">
        <v>773</v>
      </c>
      <c r="AI249" s="130">
        <v>562</v>
      </c>
      <c r="AJ249" s="130">
        <v>5904.76</v>
      </c>
      <c r="AK249" s="130">
        <v>-193</v>
      </c>
      <c r="AL249" s="130">
        <v>-1238</v>
      </c>
      <c r="AM249" s="130">
        <v>-1787</v>
      </c>
      <c r="AN249" s="130">
        <v>-317.05</v>
      </c>
      <c r="AO249" s="130">
        <v>55</v>
      </c>
      <c r="AP249" s="130">
        <v>-1975</v>
      </c>
      <c r="AQ249" s="130">
        <v>-6306</v>
      </c>
      <c r="AR249" s="130">
        <v>56799.98</v>
      </c>
      <c r="AS249" s="130">
        <v>-2650</v>
      </c>
      <c r="AT249" s="130">
        <v>-2318</v>
      </c>
      <c r="AU249" s="130">
        <v>-1930</v>
      </c>
      <c r="AV249" s="130">
        <v>-16641</v>
      </c>
      <c r="AW249" s="130">
        <v>-17105</v>
      </c>
      <c r="AX249" s="130">
        <v>-13378</v>
      </c>
      <c r="AY249" s="130">
        <v>-10772</v>
      </c>
      <c r="AZ249" s="130">
        <v>39717</v>
      </c>
      <c r="BA249" s="130">
        <v>31629</v>
      </c>
      <c r="BB249" s="130">
        <v>13215</v>
      </c>
      <c r="BC249" s="130">
        <v>2031</v>
      </c>
    </row>
    <row r="250" spans="1:55" x14ac:dyDescent="0.25">
      <c r="A250" s="130" t="s">
        <v>2497</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row>
    <row r="251" spans="1:55" x14ac:dyDescent="0.25">
      <c r="A251" s="130" t="s">
        <v>2498</v>
      </c>
      <c r="B251" s="130">
        <v>49139</v>
      </c>
      <c r="C251" s="130">
        <v>-216534</v>
      </c>
      <c r="D251" s="130">
        <v>3306917</v>
      </c>
      <c r="E251" s="130">
        <v>1389412</v>
      </c>
      <c r="F251" s="130">
        <v>-85885</v>
      </c>
      <c r="G251" s="130">
        <v>-318455</v>
      </c>
      <c r="H251" s="130">
        <v>174145</v>
      </c>
      <c r="I251" s="130">
        <v>189622</v>
      </c>
      <c r="J251" s="130">
        <v>100596</v>
      </c>
      <c r="K251" s="130">
        <v>-33610</v>
      </c>
      <c r="L251" s="130">
        <v>-6189</v>
      </c>
      <c r="M251" s="130">
        <v>94714</v>
      </c>
      <c r="N251" s="130">
        <v>26795</v>
      </c>
      <c r="O251" s="130">
        <v>-4646</v>
      </c>
      <c r="P251" s="130">
        <v>-4477</v>
      </c>
      <c r="Q251" s="130">
        <v>62695</v>
      </c>
      <c r="R251" s="130">
        <v>-31876</v>
      </c>
      <c r="S251" s="130">
        <v>-60139</v>
      </c>
      <c r="T251" s="130">
        <v>-734537</v>
      </c>
      <c r="U251" s="130">
        <v>-882471</v>
      </c>
      <c r="V251" s="130">
        <v>48718</v>
      </c>
      <c r="W251" s="130">
        <v>-2844427</v>
      </c>
      <c r="X251" s="130">
        <v>-575675.26</v>
      </c>
      <c r="Y251" s="130">
        <v>130823</v>
      </c>
      <c r="Z251" s="130">
        <v>109751</v>
      </c>
      <c r="AA251" s="130">
        <v>182897</v>
      </c>
      <c r="AB251" s="130">
        <v>-226479.92</v>
      </c>
      <c r="AC251" s="130">
        <v>-211661</v>
      </c>
      <c r="AD251" s="130">
        <v>-214637</v>
      </c>
      <c r="AE251" s="130">
        <v>4767</v>
      </c>
      <c r="AF251" s="130">
        <v>-54851.09</v>
      </c>
      <c r="AG251" s="130">
        <v>-55407</v>
      </c>
      <c r="AH251" s="130">
        <v>-54844</v>
      </c>
      <c r="AI251" s="130">
        <v>-41962</v>
      </c>
      <c r="AJ251" s="130">
        <v>-63557.72</v>
      </c>
      <c r="AK251" s="130">
        <v>-50648</v>
      </c>
      <c r="AL251" s="130">
        <v>-41330</v>
      </c>
      <c r="AM251" s="130">
        <v>9057</v>
      </c>
      <c r="AN251" s="130">
        <v>-2995.8</v>
      </c>
      <c r="AO251" s="130">
        <v>-15733</v>
      </c>
      <c r="AP251" s="130">
        <v>-7517</v>
      </c>
      <c r="AQ251" s="130">
        <v>-13884</v>
      </c>
      <c r="AR251" s="130">
        <v>8226.7900000000009</v>
      </c>
      <c r="AS251" s="130">
        <v>12743</v>
      </c>
      <c r="AT251" s="130">
        <v>13888</v>
      </c>
      <c r="AU251" s="130">
        <v>15971</v>
      </c>
      <c r="AV251" s="130">
        <v>37814</v>
      </c>
      <c r="AW251" s="130">
        <v>37283</v>
      </c>
      <c r="AX251" s="130">
        <v>31454</v>
      </c>
      <c r="AY251" s="130">
        <v>0</v>
      </c>
      <c r="AZ251" s="130">
        <v>0</v>
      </c>
      <c r="BA251" s="130">
        <v>0</v>
      </c>
      <c r="BB251" s="130">
        <v>0</v>
      </c>
      <c r="BC251" s="130">
        <v>0</v>
      </c>
    </row>
    <row r="252" spans="1:55" x14ac:dyDescent="0.25">
      <c r="A252" s="130" t="s">
        <v>2500</v>
      </c>
      <c r="B252" s="130">
        <v>2216</v>
      </c>
      <c r="C252" s="130">
        <v>5391</v>
      </c>
      <c r="D252" s="130">
        <v>-39854</v>
      </c>
      <c r="E252" s="130">
        <v>-47916</v>
      </c>
      <c r="F252" s="130">
        <v>-63963</v>
      </c>
      <c r="G252" s="130">
        <v>-50480</v>
      </c>
      <c r="H252" s="130">
        <v>14790</v>
      </c>
      <c r="I252" s="130">
        <v>-16648</v>
      </c>
      <c r="J252" s="130">
        <v>28227</v>
      </c>
      <c r="K252" s="130">
        <v>52519</v>
      </c>
      <c r="L252" s="130">
        <v>55053</v>
      </c>
      <c r="M252" s="130">
        <v>2726</v>
      </c>
      <c r="N252" s="130">
        <v>10775</v>
      </c>
      <c r="O252" s="130">
        <v>21404</v>
      </c>
      <c r="P252" s="130">
        <v>-3540</v>
      </c>
      <c r="Q252" s="130">
        <v>19863</v>
      </c>
      <c r="R252" s="130">
        <v>2282</v>
      </c>
      <c r="S252" s="130">
        <v>16370</v>
      </c>
      <c r="T252" s="130">
        <v>-6319</v>
      </c>
      <c r="U252" s="130">
        <v>-10647</v>
      </c>
      <c r="V252" s="130">
        <v>-20899</v>
      </c>
      <c r="W252" s="130">
        <v>40957</v>
      </c>
      <c r="X252" s="130">
        <v>5055.68</v>
      </c>
      <c r="Y252" s="130">
        <v>1765</v>
      </c>
      <c r="Z252" s="130">
        <v>4743</v>
      </c>
      <c r="AA252" s="130">
        <v>2184</v>
      </c>
      <c r="AB252" s="130">
        <v>1858.85</v>
      </c>
      <c r="AC252" s="130">
        <v>-241</v>
      </c>
      <c r="AD252" s="130">
        <v>657</v>
      </c>
      <c r="AE252" s="130">
        <v>-565</v>
      </c>
      <c r="AF252" s="130">
        <v>-493.84</v>
      </c>
      <c r="AG252" s="130">
        <v>-30</v>
      </c>
      <c r="AH252" s="130">
        <v>-56</v>
      </c>
      <c r="AI252" s="130">
        <v>314</v>
      </c>
      <c r="AJ252" s="130">
        <v>43.62</v>
      </c>
      <c r="AK252" s="130">
        <v>585</v>
      </c>
      <c r="AL252" s="130">
        <v>203</v>
      </c>
      <c r="AM252" s="130">
        <v>-104</v>
      </c>
      <c r="AN252" s="130">
        <v>-4529.0200000000004</v>
      </c>
      <c r="AO252" s="130">
        <v>7267</v>
      </c>
      <c r="AP252" s="130">
        <v>8418</v>
      </c>
      <c r="AQ252" s="130">
        <v>9299</v>
      </c>
      <c r="AR252" s="130">
        <v>11166.36</v>
      </c>
      <c r="AS252" s="130">
        <v>3199</v>
      </c>
      <c r="AT252" s="130">
        <v>3825</v>
      </c>
      <c r="AU252" s="130">
        <v>4329</v>
      </c>
      <c r="AV252" s="130">
        <v>-584</v>
      </c>
      <c r="AW252" s="130">
        <v>1055</v>
      </c>
      <c r="AX252" s="130">
        <v>1642</v>
      </c>
      <c r="AY252" s="130">
        <v>15331</v>
      </c>
      <c r="AZ252" s="130">
        <v>16612</v>
      </c>
      <c r="BA252" s="130">
        <v>21794</v>
      </c>
      <c r="BB252" s="130">
        <v>14176</v>
      </c>
      <c r="BC252" s="130">
        <v>-1238</v>
      </c>
    </row>
    <row r="253" spans="1:55" x14ac:dyDescent="0.25">
      <c r="A253" s="130" t="s">
        <v>2501</v>
      </c>
      <c r="B253" s="130">
        <v>2792922</v>
      </c>
      <c r="C253" s="130">
        <v>991490</v>
      </c>
      <c r="D253" s="130">
        <v>9678119</v>
      </c>
      <c r="E253" s="130">
        <v>3971573</v>
      </c>
      <c r="F253" s="130">
        <v>1195903</v>
      </c>
      <c r="G253" s="130">
        <v>-760267</v>
      </c>
      <c r="H253" s="130">
        <v>3772211</v>
      </c>
      <c r="I253" s="130">
        <v>2596206</v>
      </c>
      <c r="J253" s="130">
        <v>1823749</v>
      </c>
      <c r="K253" s="130">
        <v>-174482</v>
      </c>
      <c r="L253" s="130">
        <v>3269546</v>
      </c>
      <c r="M253" s="130">
        <v>3463496</v>
      </c>
      <c r="N253" s="130">
        <v>2180327</v>
      </c>
      <c r="O253" s="130">
        <v>1004578</v>
      </c>
      <c r="P253" s="130">
        <v>5444570</v>
      </c>
      <c r="Q253" s="130">
        <v>3557689</v>
      </c>
      <c r="R253" s="130">
        <v>2215532</v>
      </c>
      <c r="S253" s="130">
        <v>987816</v>
      </c>
      <c r="T253" s="130">
        <v>3328208</v>
      </c>
      <c r="U253" s="130">
        <v>2458677</v>
      </c>
      <c r="V253" s="130">
        <v>1829886</v>
      </c>
      <c r="W253" s="130">
        <v>-1654700</v>
      </c>
      <c r="X253" s="130">
        <v>-2878531.6</v>
      </c>
      <c r="Y253" s="130">
        <v>-2095620</v>
      </c>
      <c r="Z253" s="130">
        <v>175114</v>
      </c>
      <c r="AA253" s="130">
        <v>1167452</v>
      </c>
      <c r="AB253" s="130">
        <v>-2527275.89</v>
      </c>
      <c r="AC253" s="130">
        <v>-2107234</v>
      </c>
      <c r="AD253" s="130">
        <v>-400127</v>
      </c>
      <c r="AE253" s="130">
        <v>-150922</v>
      </c>
      <c r="AF253" s="130">
        <v>-300716.87</v>
      </c>
      <c r="AG253" s="130">
        <v>-258667</v>
      </c>
      <c r="AH253" s="130">
        <v>-112209</v>
      </c>
      <c r="AI253" s="130">
        <v>-73013</v>
      </c>
      <c r="AJ253" s="130">
        <v>41032.980000000003</v>
      </c>
      <c r="AK253" s="130">
        <v>21364</v>
      </c>
      <c r="AL253" s="130">
        <v>16759</v>
      </c>
      <c r="AM253" s="130">
        <v>49120</v>
      </c>
      <c r="AN253" s="130">
        <v>43537.98</v>
      </c>
      <c r="AO253" s="130">
        <v>21040</v>
      </c>
      <c r="AP253" s="130">
        <v>17574</v>
      </c>
      <c r="AQ253" s="130">
        <v>13001</v>
      </c>
      <c r="AR253" s="130">
        <v>56180.19</v>
      </c>
      <c r="AS253" s="130">
        <v>-12188</v>
      </c>
      <c r="AT253" s="130">
        <v>-10547</v>
      </c>
      <c r="AU253" s="130">
        <v>-490</v>
      </c>
      <c r="AV253" s="130">
        <v>-26211</v>
      </c>
      <c r="AW253" s="130">
        <v>-8661</v>
      </c>
      <c r="AX253" s="130">
        <v>-8796</v>
      </c>
      <c r="AY253" s="130">
        <v>6922</v>
      </c>
      <c r="AZ253" s="130">
        <v>33025</v>
      </c>
      <c r="BA253" s="130">
        <v>34572</v>
      </c>
      <c r="BB253" s="130">
        <v>15332</v>
      </c>
      <c r="BC253" s="130">
        <v>-5214</v>
      </c>
    </row>
    <row r="254" spans="1:55" x14ac:dyDescent="0.25">
      <c r="A254" s="130" t="s">
        <v>2516</v>
      </c>
      <c r="B254" s="130">
        <v>48996</v>
      </c>
      <c r="C254" s="130">
        <v>24616</v>
      </c>
      <c r="D254" s="130">
        <v>170810</v>
      </c>
      <c r="E254" s="130">
        <v>110786</v>
      </c>
      <c r="F254" s="130">
        <v>55872</v>
      </c>
      <c r="G254" s="130">
        <v>22495</v>
      </c>
      <c r="H254" s="130">
        <v>87503</v>
      </c>
      <c r="I254" s="130">
        <v>47092</v>
      </c>
      <c r="J254" s="130">
        <v>15625</v>
      </c>
      <c r="K254" s="130">
        <v>1932</v>
      </c>
      <c r="L254" s="130">
        <v>6958</v>
      </c>
      <c r="M254" s="130">
        <v>2999</v>
      </c>
      <c r="N254" s="130">
        <v>5626</v>
      </c>
      <c r="O254" s="130">
        <v>770</v>
      </c>
      <c r="P254" s="130">
        <v>13028</v>
      </c>
      <c r="Q254" s="130">
        <v>2620</v>
      </c>
      <c r="R254" s="130">
        <v>2617</v>
      </c>
      <c r="S254" s="130">
        <v>26</v>
      </c>
      <c r="T254" s="130">
        <v>2166</v>
      </c>
      <c r="U254" s="130">
        <v>1084</v>
      </c>
      <c r="V254" s="130">
        <v>432</v>
      </c>
      <c r="W254" s="130">
        <v>10</v>
      </c>
      <c r="X254" s="130">
        <v>17451.52</v>
      </c>
      <c r="Y254" s="130">
        <v>15485</v>
      </c>
      <c r="Z254" s="130">
        <v>15324</v>
      </c>
      <c r="AA254" s="130">
        <v>14460</v>
      </c>
      <c r="AB254" s="130">
        <v>4620.13</v>
      </c>
      <c r="AC254" s="130">
        <v>988</v>
      </c>
      <c r="AD254" s="130">
        <v>961</v>
      </c>
      <c r="AE254" s="130">
        <v>39</v>
      </c>
      <c r="AF254" s="130">
        <v>163.56</v>
      </c>
      <c r="AG254" s="130">
        <v>164</v>
      </c>
      <c r="AH254" s="130">
        <v>160</v>
      </c>
      <c r="AI254" s="130">
        <v>0</v>
      </c>
      <c r="AJ254" s="130">
        <v>150.77000000000001</v>
      </c>
      <c r="AK254" s="130">
        <v>107</v>
      </c>
      <c r="AL254" s="130">
        <v>84</v>
      </c>
      <c r="AM254" s="130">
        <v>21</v>
      </c>
      <c r="AN254" s="130">
        <v>84.3</v>
      </c>
      <c r="AO254" s="130">
        <v>55</v>
      </c>
      <c r="AP254" s="130">
        <v>55</v>
      </c>
      <c r="AQ254" s="130">
        <v>2</v>
      </c>
      <c r="AR254" s="130">
        <v>84.75</v>
      </c>
      <c r="AS254" s="130">
        <v>57</v>
      </c>
      <c r="AT254" s="130">
        <v>49</v>
      </c>
      <c r="AU254" s="130">
        <v>7</v>
      </c>
      <c r="AV254" s="130">
        <v>53</v>
      </c>
      <c r="AW254" s="130">
        <v>30</v>
      </c>
      <c r="AX254" s="130">
        <v>29</v>
      </c>
      <c r="AY254" s="130">
        <v>0</v>
      </c>
      <c r="AZ254" s="130">
        <v>0</v>
      </c>
      <c r="BA254" s="130">
        <v>0</v>
      </c>
      <c r="BB254" s="130">
        <v>0</v>
      </c>
      <c r="BC254" s="130">
        <v>0</v>
      </c>
    </row>
    <row r="255" spans="1:55" x14ac:dyDescent="0.25">
      <c r="A255" s="130" t="s">
        <v>2540</v>
      </c>
      <c r="B255" s="130">
        <v>0</v>
      </c>
      <c r="C255" s="130">
        <v>0</v>
      </c>
      <c r="D255" s="130">
        <v>0</v>
      </c>
      <c r="E255" s="130">
        <v>0</v>
      </c>
      <c r="F255" s="130">
        <v>0</v>
      </c>
      <c r="G255" s="130">
        <v>0</v>
      </c>
      <c r="H255" s="130">
        <v>0</v>
      </c>
      <c r="I255" s="130">
        <v>0</v>
      </c>
      <c r="J255" s="130">
        <v>0</v>
      </c>
      <c r="K255" s="130">
        <v>0</v>
      </c>
      <c r="L255" s="130">
        <v>0</v>
      </c>
      <c r="M255" s="130">
        <v>0</v>
      </c>
      <c r="N255" s="130">
        <v>0</v>
      </c>
      <c r="O255" s="130">
        <v>0</v>
      </c>
      <c r="P255" s="130">
        <v>0</v>
      </c>
      <c r="Q255" s="130">
        <v>0</v>
      </c>
      <c r="R255" s="130">
        <v>0</v>
      </c>
      <c r="S255" s="130">
        <v>0</v>
      </c>
      <c r="T255" s="130">
        <v>0</v>
      </c>
      <c r="U255" s="130">
        <v>0</v>
      </c>
      <c r="V255" s="130">
        <v>0</v>
      </c>
      <c r="W255" s="130">
        <v>0</v>
      </c>
      <c r="X255" s="130">
        <v>0</v>
      </c>
      <c r="Y255" s="130">
        <v>0</v>
      </c>
      <c r="Z255" s="130">
        <v>0</v>
      </c>
      <c r="AA255" s="130">
        <v>0</v>
      </c>
      <c r="AB255" s="130">
        <v>0</v>
      </c>
      <c r="AC255" s="130">
        <v>0</v>
      </c>
      <c r="AD255" s="130">
        <v>0</v>
      </c>
      <c r="AE255" s="130">
        <v>0</v>
      </c>
      <c r="AF255" s="130">
        <v>0</v>
      </c>
      <c r="AG255" s="130">
        <v>0</v>
      </c>
      <c r="AH255" s="130">
        <v>0</v>
      </c>
      <c r="AI255" s="130">
        <v>0</v>
      </c>
      <c r="AJ255" s="130">
        <v>0</v>
      </c>
      <c r="AK255" s="130">
        <v>0</v>
      </c>
      <c r="AL255" s="130">
        <v>0</v>
      </c>
      <c r="AM255" s="130">
        <v>0</v>
      </c>
      <c r="AN255" s="130">
        <v>0</v>
      </c>
      <c r="AO255" s="130">
        <v>0</v>
      </c>
      <c r="AP255" s="130">
        <v>0</v>
      </c>
      <c r="AQ255" s="130">
        <v>0</v>
      </c>
      <c r="AR255" s="130">
        <v>0</v>
      </c>
      <c r="AS255" s="130">
        <v>0</v>
      </c>
      <c r="AT255" s="130">
        <v>0</v>
      </c>
      <c r="AU255" s="130">
        <v>-600</v>
      </c>
      <c r="AV255" s="130">
        <v>0</v>
      </c>
      <c r="AW255" s="130">
        <v>0</v>
      </c>
      <c r="AX255" s="130">
        <v>0</v>
      </c>
      <c r="AY255" s="130">
        <v>0</v>
      </c>
      <c r="AZ255" s="130">
        <v>0</v>
      </c>
      <c r="BA255" s="130">
        <v>0</v>
      </c>
      <c r="BB255" s="130">
        <v>0</v>
      </c>
      <c r="BC255" s="130">
        <v>0</v>
      </c>
    </row>
    <row r="256" spans="1:55" x14ac:dyDescent="0.25">
      <c r="A256" s="130" t="s">
        <v>2502</v>
      </c>
      <c r="B256" s="130">
        <v>-26641</v>
      </c>
      <c r="C256" s="130">
        <v>-5795</v>
      </c>
      <c r="D256" s="130">
        <v>-27613</v>
      </c>
      <c r="E256" s="130">
        <v>-32908</v>
      </c>
      <c r="F256" s="130">
        <v>-14425</v>
      </c>
      <c r="G256" s="130">
        <v>-4796</v>
      </c>
      <c r="H256" s="130">
        <v>-34794</v>
      </c>
      <c r="I256" s="130">
        <v>-25666</v>
      </c>
      <c r="J256" s="130">
        <v>-15808</v>
      </c>
      <c r="K256" s="130">
        <v>-3854</v>
      </c>
      <c r="L256" s="130">
        <v>-30498</v>
      </c>
      <c r="M256" s="130">
        <v>-27599</v>
      </c>
      <c r="N256" s="130">
        <v>-20006</v>
      </c>
      <c r="O256" s="130">
        <v>4914</v>
      </c>
      <c r="P256" s="130">
        <v>-17376</v>
      </c>
      <c r="Q256" s="130">
        <v>-7786</v>
      </c>
      <c r="R256" s="130">
        <v>-8457</v>
      </c>
      <c r="S256" s="130">
        <v>-3706</v>
      </c>
      <c r="T256" s="130">
        <v>-11504</v>
      </c>
      <c r="U256" s="130">
        <v>-9346</v>
      </c>
      <c r="V256" s="130">
        <v>-10126</v>
      </c>
      <c r="W256" s="130">
        <v>-569</v>
      </c>
      <c r="X256" s="130">
        <v>-363.37</v>
      </c>
      <c r="Y256" s="130">
        <v>-1614</v>
      </c>
      <c r="Z256" s="130">
        <v>-1110</v>
      </c>
      <c r="AA256" s="130">
        <v>-553</v>
      </c>
      <c r="AB256" s="130">
        <v>-2372.62</v>
      </c>
      <c r="AC256" s="130">
        <v>-1665</v>
      </c>
      <c r="AD256" s="130">
        <v>-1283</v>
      </c>
      <c r="AE256" s="130">
        <v>-718</v>
      </c>
      <c r="AF256" s="130">
        <v>-3148.75</v>
      </c>
      <c r="AG256" s="130">
        <v>-2696</v>
      </c>
      <c r="AH256" s="130">
        <v>-2264</v>
      </c>
      <c r="AI256" s="130">
        <v>-1674</v>
      </c>
      <c r="AJ256" s="130">
        <v>-927.88</v>
      </c>
      <c r="AK256" s="130">
        <v>-836</v>
      </c>
      <c r="AL256" s="130">
        <v>-776</v>
      </c>
      <c r="AM256" s="130">
        <v>-709</v>
      </c>
      <c r="AN256" s="130">
        <v>-784.09</v>
      </c>
      <c r="AO256" s="130">
        <v>-742</v>
      </c>
      <c r="AP256" s="130">
        <v>-698</v>
      </c>
      <c r="AQ256" s="130">
        <v>-339</v>
      </c>
      <c r="AR256" s="130">
        <v>-1204.79</v>
      </c>
      <c r="AS256" s="130">
        <v>-145</v>
      </c>
      <c r="AT256" s="130">
        <v>-146</v>
      </c>
      <c r="AU256" s="130">
        <v>-62</v>
      </c>
      <c r="AV256" s="130">
        <v>-143</v>
      </c>
      <c r="AW256" s="130">
        <v>-136</v>
      </c>
      <c r="AX256" s="130">
        <v>-133</v>
      </c>
      <c r="AY256" s="130">
        <v>0</v>
      </c>
      <c r="AZ256" s="130">
        <v>0</v>
      </c>
      <c r="BA256" s="130">
        <v>0</v>
      </c>
      <c r="BB256" s="130">
        <v>0</v>
      </c>
      <c r="BC256" s="130">
        <v>0</v>
      </c>
    </row>
    <row r="257" spans="1:55" x14ac:dyDescent="0.25">
      <c r="A257" s="130" t="s">
        <v>882</v>
      </c>
      <c r="B257" s="130">
        <v>2815277</v>
      </c>
      <c r="C257" s="130">
        <v>1010311</v>
      </c>
      <c r="D257" s="130">
        <v>9821316</v>
      </c>
      <c r="E257" s="130">
        <v>4049451</v>
      </c>
      <c r="F257" s="130">
        <v>1237350</v>
      </c>
      <c r="G257" s="130">
        <v>-742568</v>
      </c>
      <c r="H257" s="130">
        <v>3824920</v>
      </c>
      <c r="I257" s="130">
        <v>2617632</v>
      </c>
      <c r="J257" s="130">
        <v>1823566</v>
      </c>
      <c r="K257" s="130">
        <v>-176404</v>
      </c>
      <c r="L257" s="130">
        <v>3246006</v>
      </c>
      <c r="M257" s="130">
        <v>3438896</v>
      </c>
      <c r="N257" s="130">
        <v>2165947</v>
      </c>
      <c r="O257" s="130">
        <v>1010262</v>
      </c>
      <c r="P257" s="130">
        <v>5440222</v>
      </c>
      <c r="Q257" s="130">
        <v>3552523</v>
      </c>
      <c r="R257" s="130">
        <v>2209692</v>
      </c>
      <c r="S257" s="130">
        <v>984136</v>
      </c>
      <c r="T257" s="130">
        <v>3318870</v>
      </c>
      <c r="U257" s="130">
        <v>2450415</v>
      </c>
      <c r="V257" s="130">
        <v>1820192</v>
      </c>
      <c r="W257" s="130">
        <v>-1655259</v>
      </c>
      <c r="X257" s="130">
        <v>-2861443.45</v>
      </c>
      <c r="Y257" s="130">
        <v>-2081749</v>
      </c>
      <c r="Z257" s="130">
        <v>189328</v>
      </c>
      <c r="AA257" s="130">
        <v>1181359</v>
      </c>
      <c r="AB257" s="130">
        <v>-2525028.37</v>
      </c>
      <c r="AC257" s="130">
        <v>-2107911</v>
      </c>
      <c r="AD257" s="130">
        <v>-400449</v>
      </c>
      <c r="AE257" s="130">
        <v>-151601</v>
      </c>
      <c r="AF257" s="130">
        <v>-303702.06</v>
      </c>
      <c r="AG257" s="130">
        <v>-261199</v>
      </c>
      <c r="AH257" s="130">
        <v>-114313</v>
      </c>
      <c r="AI257" s="130">
        <v>-74687</v>
      </c>
      <c r="AJ257" s="130">
        <v>40255.870000000003</v>
      </c>
      <c r="AK257" s="130">
        <v>20635</v>
      </c>
      <c r="AL257" s="130">
        <v>16067</v>
      </c>
      <c r="AM257" s="130">
        <v>48432</v>
      </c>
      <c r="AN257" s="130">
        <v>42838.19</v>
      </c>
      <c r="AO257" s="130">
        <v>20353</v>
      </c>
      <c r="AP257" s="130">
        <v>16931</v>
      </c>
      <c r="AQ257" s="130">
        <v>12664</v>
      </c>
      <c r="AR257" s="130">
        <v>55060.15</v>
      </c>
      <c r="AS257" s="130">
        <v>-12276</v>
      </c>
      <c r="AT257" s="130">
        <v>-10644</v>
      </c>
      <c r="AU257" s="130">
        <v>-1145</v>
      </c>
      <c r="AV257" s="130">
        <v>-26301</v>
      </c>
      <c r="AW257" s="130">
        <v>-8767</v>
      </c>
      <c r="AX257" s="130">
        <v>-8900</v>
      </c>
      <c r="AY257" s="130">
        <v>6922</v>
      </c>
      <c r="AZ257" s="130">
        <v>33025</v>
      </c>
      <c r="BA257" s="130">
        <v>34572</v>
      </c>
      <c r="BB257" s="130">
        <v>15332</v>
      </c>
      <c r="BC257" s="130">
        <v>-5214</v>
      </c>
    </row>
    <row r="258" spans="1:55" x14ac:dyDescent="0.25">
      <c r="A258" s="130" t="s">
        <v>2503</v>
      </c>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row>
    <row r="259" spans="1:55" x14ac:dyDescent="0.25">
      <c r="A259" s="130" t="s">
        <v>2504</v>
      </c>
      <c r="B259" s="130">
        <v>0</v>
      </c>
      <c r="C259" s="130">
        <v>0</v>
      </c>
      <c r="D259" s="130">
        <v>0</v>
      </c>
      <c r="E259" s="130">
        <v>0</v>
      </c>
      <c r="F259" s="130">
        <v>-1004</v>
      </c>
      <c r="G259" s="130">
        <v>0</v>
      </c>
      <c r="H259" s="130">
        <v>-59</v>
      </c>
      <c r="I259" s="130">
        <v>-24</v>
      </c>
      <c r="J259" s="130">
        <v>-15</v>
      </c>
      <c r="K259" s="130">
        <v>-7</v>
      </c>
      <c r="L259" s="130">
        <v>-1731</v>
      </c>
      <c r="M259" s="130">
        <v>-1297</v>
      </c>
      <c r="N259" s="130">
        <v>-594</v>
      </c>
      <c r="O259" s="130">
        <v>-5784</v>
      </c>
      <c r="P259" s="130">
        <v>-35</v>
      </c>
      <c r="Q259" s="130">
        <v>-39</v>
      </c>
      <c r="R259" s="130">
        <v>0</v>
      </c>
      <c r="S259" s="130">
        <v>-5000</v>
      </c>
      <c r="T259" s="130">
        <v>-3021</v>
      </c>
      <c r="U259" s="130">
        <v>2715</v>
      </c>
      <c r="V259" s="130">
        <v>2715</v>
      </c>
      <c r="W259" s="130">
        <v>2715</v>
      </c>
      <c r="X259" s="130">
        <v>0</v>
      </c>
      <c r="Y259" s="130">
        <v>0</v>
      </c>
      <c r="Z259" s="130">
        <v>0</v>
      </c>
      <c r="AA259" s="130">
        <v>0</v>
      </c>
      <c r="AB259" s="130">
        <v>0</v>
      </c>
      <c r="AC259" s="130">
        <v>0</v>
      </c>
      <c r="AD259" s="130">
        <v>0</v>
      </c>
      <c r="AE259" s="130">
        <v>0</v>
      </c>
      <c r="AF259" s="130">
        <v>0</v>
      </c>
      <c r="AG259" s="130">
        <v>0</v>
      </c>
      <c r="AH259" s="130">
        <v>0</v>
      </c>
      <c r="AI259" s="130">
        <v>0</v>
      </c>
      <c r="AJ259" s="130">
        <v>0</v>
      </c>
      <c r="AK259" s="130">
        <v>0</v>
      </c>
      <c r="AL259" s="130">
        <v>0</v>
      </c>
      <c r="AM259" s="130">
        <v>0</v>
      </c>
      <c r="AN259" s="130">
        <v>0</v>
      </c>
      <c r="AO259" s="130">
        <v>0</v>
      </c>
      <c r="AP259" s="130">
        <v>0</v>
      </c>
      <c r="AQ259" s="130">
        <v>0</v>
      </c>
      <c r="AR259" s="130">
        <v>0</v>
      </c>
      <c r="AS259" s="130">
        <v>0</v>
      </c>
      <c r="AT259" s="130">
        <v>0</v>
      </c>
      <c r="AU259" s="130">
        <v>0</v>
      </c>
      <c r="AV259" s="130">
        <v>0</v>
      </c>
      <c r="AW259" s="130">
        <v>0</v>
      </c>
      <c r="AX259" s="130">
        <v>0</v>
      </c>
      <c r="AY259" s="130">
        <v>0</v>
      </c>
      <c r="AZ259" s="130">
        <v>0</v>
      </c>
      <c r="BA259" s="130">
        <v>0</v>
      </c>
      <c r="BB259" s="130">
        <v>0</v>
      </c>
      <c r="BC259" s="130">
        <v>0</v>
      </c>
    </row>
    <row r="260" spans="1:55" x14ac:dyDescent="0.25">
      <c r="A260" s="130" t="s">
        <v>2505</v>
      </c>
      <c r="B260" s="130">
        <v>4590</v>
      </c>
      <c r="C260" s="130">
        <v>2342</v>
      </c>
      <c r="D260" s="130">
        <v>0</v>
      </c>
      <c r="E260" s="130">
        <v>0</v>
      </c>
      <c r="F260" s="130">
        <v>0</v>
      </c>
      <c r="G260" s="130">
        <v>0</v>
      </c>
      <c r="H260" s="130">
        <v>3748779</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0</v>
      </c>
      <c r="Y260" s="130">
        <v>0</v>
      </c>
      <c r="Z260" s="130">
        <v>0</v>
      </c>
      <c r="AA260" s="130">
        <v>0</v>
      </c>
      <c r="AB260" s="130">
        <v>0</v>
      </c>
      <c r="AC260" s="130">
        <v>0</v>
      </c>
      <c r="AD260" s="130">
        <v>0</v>
      </c>
      <c r="AE260" s="130">
        <v>0</v>
      </c>
      <c r="AF260" s="130">
        <v>0</v>
      </c>
      <c r="AG260" s="130">
        <v>0</v>
      </c>
      <c r="AH260" s="130">
        <v>0</v>
      </c>
      <c r="AI260" s="130">
        <v>0</v>
      </c>
      <c r="AJ260" s="130">
        <v>0</v>
      </c>
      <c r="AK260" s="130">
        <v>0</v>
      </c>
      <c r="AL260" s="130">
        <v>0</v>
      </c>
      <c r="AM260" s="130">
        <v>0</v>
      </c>
      <c r="AN260" s="130">
        <v>0</v>
      </c>
      <c r="AO260" s="130">
        <v>0</v>
      </c>
      <c r="AP260" s="130">
        <v>0</v>
      </c>
      <c r="AQ260" s="130">
        <v>0</v>
      </c>
      <c r="AR260" s="130">
        <v>0</v>
      </c>
      <c r="AS260" s="130">
        <v>0</v>
      </c>
      <c r="AT260" s="130">
        <v>0</v>
      </c>
      <c r="AU260" s="130">
        <v>0</v>
      </c>
      <c r="AV260" s="130">
        <v>0</v>
      </c>
      <c r="AW260" s="130">
        <v>0</v>
      </c>
      <c r="AX260" s="130">
        <v>0</v>
      </c>
      <c r="AY260" s="130">
        <v>0</v>
      </c>
      <c r="AZ260" s="130">
        <v>0</v>
      </c>
      <c r="BA260" s="130">
        <v>0</v>
      </c>
      <c r="BB260" s="130">
        <v>0</v>
      </c>
      <c r="BC260" s="130">
        <v>0</v>
      </c>
    </row>
    <row r="261" spans="1:55" x14ac:dyDescent="0.25">
      <c r="A261" s="130" t="s">
        <v>2508</v>
      </c>
      <c r="B261" s="130">
        <v>0</v>
      </c>
      <c r="C261" s="130">
        <v>0</v>
      </c>
      <c r="D261" s="130">
        <v>1052291</v>
      </c>
      <c r="E261" s="130">
        <v>784120</v>
      </c>
      <c r="F261" s="130">
        <v>784120</v>
      </c>
      <c r="G261" s="130">
        <v>784120</v>
      </c>
      <c r="H261" s="130">
        <v>0</v>
      </c>
      <c r="I261" s="130">
        <v>0</v>
      </c>
      <c r="J261" s="130">
        <v>0</v>
      </c>
      <c r="K261" s="130">
        <v>0</v>
      </c>
      <c r="L261" s="130">
        <v>8580</v>
      </c>
      <c r="M261" s="130">
        <v>8580</v>
      </c>
      <c r="N261" s="130">
        <v>0</v>
      </c>
      <c r="O261" s="130">
        <v>0</v>
      </c>
      <c r="P261" s="130">
        <v>5066</v>
      </c>
      <c r="Q261" s="130">
        <v>0</v>
      </c>
      <c r="R261" s="130">
        <v>0</v>
      </c>
      <c r="S261" s="130">
        <v>0</v>
      </c>
      <c r="T261" s="130">
        <v>0</v>
      </c>
      <c r="U261" s="130">
        <v>0</v>
      </c>
      <c r="V261" s="130">
        <v>0</v>
      </c>
      <c r="W261" s="130">
        <v>0</v>
      </c>
      <c r="X261" s="130">
        <v>0</v>
      </c>
      <c r="Y261" s="130">
        <v>0</v>
      </c>
      <c r="Z261" s="130">
        <v>0</v>
      </c>
      <c r="AA261" s="130">
        <v>0</v>
      </c>
      <c r="AB261" s="130">
        <v>0</v>
      </c>
      <c r="AC261" s="130">
        <v>0</v>
      </c>
      <c r="AD261" s="130">
        <v>0</v>
      </c>
      <c r="AE261" s="130">
        <v>0</v>
      </c>
      <c r="AF261" s="130">
        <v>0</v>
      </c>
      <c r="AG261" s="130">
        <v>0</v>
      </c>
      <c r="AH261" s="130">
        <v>0</v>
      </c>
      <c r="AI261" s="130">
        <v>0</v>
      </c>
      <c r="AJ261" s="130">
        <v>0</v>
      </c>
      <c r="AK261" s="130">
        <v>0</v>
      </c>
      <c r="AL261" s="130">
        <v>0</v>
      </c>
      <c r="AM261" s="130">
        <v>0</v>
      </c>
      <c r="AN261" s="130">
        <v>0</v>
      </c>
      <c r="AO261" s="130">
        <v>0</v>
      </c>
      <c r="AP261" s="130">
        <v>0</v>
      </c>
      <c r="AQ261" s="130">
        <v>0</v>
      </c>
      <c r="AR261" s="130">
        <v>0</v>
      </c>
      <c r="AS261" s="130">
        <v>0</v>
      </c>
      <c r="AT261" s="130">
        <v>0</v>
      </c>
      <c r="AU261" s="130">
        <v>0</v>
      </c>
      <c r="AV261" s="130">
        <v>0</v>
      </c>
      <c r="AW261" s="130">
        <v>0</v>
      </c>
      <c r="AX261" s="130">
        <v>0</v>
      </c>
      <c r="AY261" s="130">
        <v>0</v>
      </c>
      <c r="AZ261" s="130">
        <v>0</v>
      </c>
      <c r="BA261" s="130">
        <v>0</v>
      </c>
      <c r="BB261" s="130">
        <v>0</v>
      </c>
      <c r="BC261" s="130">
        <v>0</v>
      </c>
    </row>
    <row r="262" spans="1:55" x14ac:dyDescent="0.25">
      <c r="A262" s="130" t="s">
        <v>2509</v>
      </c>
      <c r="B262" s="130">
        <v>-1514391</v>
      </c>
      <c r="C262" s="130">
        <v>-80036</v>
      </c>
      <c r="D262" s="130">
        <v>-5105810</v>
      </c>
      <c r="E262" s="130">
        <v>-3608935</v>
      </c>
      <c r="F262" s="130">
        <v>-887057</v>
      </c>
      <c r="G262" s="130">
        <v>-638487</v>
      </c>
      <c r="H262" s="130">
        <v>-2505634</v>
      </c>
      <c r="I262" s="130">
        <v>-2475932</v>
      </c>
      <c r="J262" s="130">
        <v>-1405986</v>
      </c>
      <c r="K262" s="130">
        <v>0</v>
      </c>
      <c r="L262" s="130">
        <v>-252042</v>
      </c>
      <c r="M262" s="130">
        <v>-26799</v>
      </c>
      <c r="N262" s="130">
        <v>-26799</v>
      </c>
      <c r="O262" s="130">
        <v>-22841</v>
      </c>
      <c r="P262" s="130">
        <v>-62800</v>
      </c>
      <c r="Q262" s="130">
        <v>0</v>
      </c>
      <c r="R262" s="130">
        <v>0</v>
      </c>
      <c r="S262" s="130">
        <v>0</v>
      </c>
      <c r="T262" s="130">
        <v>188456</v>
      </c>
      <c r="U262" s="130">
        <v>-26032</v>
      </c>
      <c r="V262" s="130">
        <v>0</v>
      </c>
      <c r="W262" s="130">
        <v>0</v>
      </c>
      <c r="X262" s="130">
        <v>-3552106.83</v>
      </c>
      <c r="Y262" s="130">
        <v>-459598</v>
      </c>
      <c r="Z262" s="130">
        <v>-311228</v>
      </c>
      <c r="AA262" s="130">
        <v>-305228</v>
      </c>
      <c r="AB262" s="130">
        <v>-880127.62</v>
      </c>
      <c r="AC262" s="130">
        <v>-522078</v>
      </c>
      <c r="AD262" s="130">
        <v>-522078</v>
      </c>
      <c r="AE262" s="130">
        <v>-176792</v>
      </c>
      <c r="AF262" s="130">
        <v>-25939.72</v>
      </c>
      <c r="AG262" s="130">
        <v>-25940</v>
      </c>
      <c r="AH262" s="130">
        <v>-25940</v>
      </c>
      <c r="AI262" s="130">
        <v>-25940</v>
      </c>
      <c r="AJ262" s="130">
        <v>0</v>
      </c>
      <c r="AK262" s="130">
        <v>0</v>
      </c>
      <c r="AL262" s="130">
        <v>0</v>
      </c>
      <c r="AM262" s="130">
        <v>0</v>
      </c>
      <c r="AN262" s="130">
        <v>0</v>
      </c>
      <c r="AO262" s="130">
        <v>0</v>
      </c>
      <c r="AP262" s="130">
        <v>0</v>
      </c>
      <c r="AQ262" s="130">
        <v>0</v>
      </c>
      <c r="AR262" s="130">
        <v>0</v>
      </c>
      <c r="AS262" s="130">
        <v>0</v>
      </c>
      <c r="AT262" s="130">
        <v>0</v>
      </c>
      <c r="AU262" s="130">
        <v>0</v>
      </c>
      <c r="AV262" s="130">
        <v>0</v>
      </c>
      <c r="AW262" s="130">
        <v>0</v>
      </c>
      <c r="AX262" s="130">
        <v>0</v>
      </c>
      <c r="AY262" s="130">
        <v>0</v>
      </c>
      <c r="AZ262" s="130">
        <v>0</v>
      </c>
      <c r="BA262" s="130">
        <v>0</v>
      </c>
      <c r="BB262" s="130">
        <v>0</v>
      </c>
      <c r="BC262" s="130">
        <v>0</v>
      </c>
    </row>
    <row r="263" spans="1:55" x14ac:dyDescent="0.25">
      <c r="A263" s="130" t="s">
        <v>3323</v>
      </c>
      <c r="B263" s="130">
        <v>0</v>
      </c>
      <c r="C263" s="130">
        <v>0</v>
      </c>
      <c r="D263" s="130">
        <v>-2272750</v>
      </c>
      <c r="E263" s="130">
        <v>-1731577</v>
      </c>
      <c r="F263" s="130">
        <v>-1550196</v>
      </c>
      <c r="G263" s="130">
        <v>-223913</v>
      </c>
      <c r="H263" s="130">
        <v>-1463032</v>
      </c>
      <c r="I263" s="130">
        <v>-251603</v>
      </c>
      <c r="J263" s="130">
        <v>-322632</v>
      </c>
      <c r="K263" s="130">
        <v>-702913</v>
      </c>
      <c r="L263" s="130">
        <v>0</v>
      </c>
      <c r="M263" s="130">
        <v>0</v>
      </c>
      <c r="N263" s="130">
        <v>0</v>
      </c>
      <c r="O263" s="130">
        <v>0</v>
      </c>
      <c r="P263" s="130">
        <v>0</v>
      </c>
      <c r="Q263" s="130">
        <v>0</v>
      </c>
      <c r="R263" s="130">
        <v>0</v>
      </c>
      <c r="S263" s="130">
        <v>0</v>
      </c>
      <c r="T263" s="130">
        <v>68828</v>
      </c>
      <c r="U263" s="130">
        <v>33536</v>
      </c>
      <c r="V263" s="130">
        <v>8314</v>
      </c>
      <c r="W263" s="130">
        <v>11255</v>
      </c>
      <c r="X263" s="130">
        <v>0</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0</v>
      </c>
      <c r="AZ263" s="130">
        <v>0</v>
      </c>
      <c r="BA263" s="130">
        <v>0</v>
      </c>
      <c r="BB263" s="130">
        <v>0</v>
      </c>
      <c r="BC263" s="130">
        <v>0</v>
      </c>
    </row>
    <row r="264" spans="1:55" x14ac:dyDescent="0.25">
      <c r="A264" s="130" t="s">
        <v>3324</v>
      </c>
      <c r="B264" s="130">
        <v>0</v>
      </c>
      <c r="C264" s="130">
        <v>0</v>
      </c>
      <c r="D264" s="130">
        <v>-2272750</v>
      </c>
      <c r="E264" s="130">
        <v>-575109</v>
      </c>
      <c r="F264" s="130">
        <v>-1550196</v>
      </c>
      <c r="G264" s="130">
        <v>-223913</v>
      </c>
      <c r="H264" s="130">
        <v>-1463032</v>
      </c>
      <c r="I264" s="130">
        <v>-251603</v>
      </c>
      <c r="J264" s="130">
        <v>-322632</v>
      </c>
      <c r="K264" s="130">
        <v>-702913</v>
      </c>
      <c r="L264" s="130">
        <v>0</v>
      </c>
      <c r="M264" s="130">
        <v>0</v>
      </c>
      <c r="N264" s="130">
        <v>0</v>
      </c>
      <c r="O264" s="130">
        <v>0</v>
      </c>
      <c r="P264" s="130">
        <v>0</v>
      </c>
      <c r="Q264" s="130">
        <v>0</v>
      </c>
      <c r="R264" s="130">
        <v>0</v>
      </c>
      <c r="S264" s="130">
        <v>0</v>
      </c>
      <c r="T264" s="130">
        <v>17890</v>
      </c>
      <c r="U264" s="130">
        <v>17890</v>
      </c>
      <c r="V264" s="130">
        <v>17890</v>
      </c>
      <c r="W264" s="130">
        <v>17890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0</v>
      </c>
      <c r="AZ264" s="130">
        <v>0</v>
      </c>
      <c r="BA264" s="130">
        <v>0</v>
      </c>
      <c r="BB264" s="130">
        <v>0</v>
      </c>
      <c r="BC264" s="130">
        <v>0</v>
      </c>
    </row>
    <row r="265" spans="1:55" x14ac:dyDescent="0.25">
      <c r="A265" s="130" t="s">
        <v>3325</v>
      </c>
      <c r="B265" s="130">
        <v>0</v>
      </c>
      <c r="C265" s="130">
        <v>0</v>
      </c>
      <c r="D265" s="130">
        <v>0</v>
      </c>
      <c r="E265" s="130">
        <v>-1156468</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50938</v>
      </c>
      <c r="U265" s="130">
        <v>15646</v>
      </c>
      <c r="V265" s="130">
        <v>-9576</v>
      </c>
      <c r="W265" s="130">
        <v>-6635</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0</v>
      </c>
      <c r="BA265" s="130">
        <v>0</v>
      </c>
      <c r="BB265" s="130">
        <v>0</v>
      </c>
      <c r="BC265" s="130">
        <v>0</v>
      </c>
    </row>
    <row r="266" spans="1:55" x14ac:dyDescent="0.25">
      <c r="A266" s="130" t="s">
        <v>3326</v>
      </c>
      <c r="B266" s="130">
        <v>-169138</v>
      </c>
      <c r="C266" s="130">
        <v>-135309</v>
      </c>
      <c r="D266" s="130">
        <v>-446938</v>
      </c>
      <c r="E266" s="130">
        <v>-271152</v>
      </c>
      <c r="F266" s="130">
        <v>-273044</v>
      </c>
      <c r="G266" s="130">
        <v>-66816</v>
      </c>
      <c r="H266" s="130">
        <v>-1553962</v>
      </c>
      <c r="I266" s="130">
        <v>-1271518</v>
      </c>
      <c r="J266" s="130">
        <v>-806541</v>
      </c>
      <c r="K266" s="130">
        <v>-584216</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0</v>
      </c>
      <c r="BA266" s="130">
        <v>0</v>
      </c>
      <c r="BB266" s="130">
        <v>0</v>
      </c>
      <c r="BC266" s="130">
        <v>0</v>
      </c>
    </row>
    <row r="267" spans="1:55" x14ac:dyDescent="0.25">
      <c r="A267" s="130" t="s">
        <v>3327</v>
      </c>
      <c r="B267" s="130">
        <v>-169138</v>
      </c>
      <c r="C267" s="130">
        <v>-135309</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0</v>
      </c>
      <c r="BA267" s="130">
        <v>0</v>
      </c>
      <c r="BB267" s="130">
        <v>0</v>
      </c>
      <c r="BC267" s="130">
        <v>0</v>
      </c>
    </row>
    <row r="268" spans="1:55" x14ac:dyDescent="0.25">
      <c r="A268" s="130" t="s">
        <v>3344</v>
      </c>
      <c r="B268" s="130">
        <v>-169138</v>
      </c>
      <c r="C268" s="130">
        <v>-135309</v>
      </c>
      <c r="D268" s="130">
        <v>0</v>
      </c>
      <c r="E268" s="130">
        <v>0</v>
      </c>
      <c r="F268" s="130">
        <v>0</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s="130">
        <v>0</v>
      </c>
      <c r="AD268" s="130">
        <v>0</v>
      </c>
      <c r="AE268" s="130">
        <v>0</v>
      </c>
      <c r="AF268" s="130">
        <v>0</v>
      </c>
      <c r="AG268" s="130">
        <v>0</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0</v>
      </c>
      <c r="BA268" s="130">
        <v>0</v>
      </c>
      <c r="BB268" s="130">
        <v>0</v>
      </c>
      <c r="BC268" s="130">
        <v>0</v>
      </c>
    </row>
    <row r="269" spans="1:55" x14ac:dyDescent="0.25">
      <c r="A269" s="130" t="s">
        <v>3328</v>
      </c>
      <c r="B269" s="130">
        <v>0</v>
      </c>
      <c r="C269" s="130">
        <v>0</v>
      </c>
      <c r="D269" s="130">
        <v>-446938</v>
      </c>
      <c r="E269" s="130">
        <v>-271152</v>
      </c>
      <c r="F269" s="130">
        <v>-273044</v>
      </c>
      <c r="G269" s="130">
        <v>-66816</v>
      </c>
      <c r="H269" s="130">
        <v>-1553962</v>
      </c>
      <c r="I269" s="130">
        <v>-1271518</v>
      </c>
      <c r="J269" s="130">
        <v>-806541</v>
      </c>
      <c r="K269" s="130">
        <v>-584216</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row>
    <row r="270" spans="1:55" x14ac:dyDescent="0.25">
      <c r="A270" s="130" t="s">
        <v>3329</v>
      </c>
      <c r="B270" s="130">
        <v>0</v>
      </c>
      <c r="C270" s="130">
        <v>0</v>
      </c>
      <c r="D270" s="130">
        <v>0</v>
      </c>
      <c r="E270" s="130">
        <v>0</v>
      </c>
      <c r="F270" s="130">
        <v>-1892</v>
      </c>
      <c r="G270" s="130">
        <v>-579</v>
      </c>
      <c r="H270" s="130">
        <v>0</v>
      </c>
      <c r="I270" s="130">
        <v>0</v>
      </c>
      <c r="J270" s="130">
        <v>0</v>
      </c>
      <c r="K270" s="130">
        <v>0</v>
      </c>
      <c r="L270" s="130">
        <v>0</v>
      </c>
      <c r="M270" s="130">
        <v>0</v>
      </c>
      <c r="N270" s="130">
        <v>0</v>
      </c>
      <c r="O270" s="130">
        <v>0</v>
      </c>
      <c r="P270" s="130">
        <v>0</v>
      </c>
      <c r="Q270" s="130">
        <v>0</v>
      </c>
      <c r="R270" s="130">
        <v>0</v>
      </c>
      <c r="S270" s="130">
        <v>0</v>
      </c>
      <c r="T270" s="130">
        <v>0</v>
      </c>
      <c r="U270" s="130">
        <v>0</v>
      </c>
      <c r="V270" s="130">
        <v>0</v>
      </c>
      <c r="W270" s="130">
        <v>0</v>
      </c>
      <c r="X270" s="130">
        <v>0</v>
      </c>
      <c r="Y270" s="130">
        <v>0</v>
      </c>
      <c r="Z270" s="130">
        <v>0</v>
      </c>
      <c r="AA270" s="130">
        <v>0</v>
      </c>
      <c r="AB270" s="130">
        <v>0</v>
      </c>
      <c r="AC270" s="130">
        <v>0</v>
      </c>
      <c r="AD270" s="130">
        <v>0</v>
      </c>
      <c r="AE270" s="130">
        <v>0</v>
      </c>
      <c r="AF270" s="130">
        <v>0</v>
      </c>
      <c r="AG270" s="130">
        <v>0</v>
      </c>
      <c r="AH270" s="130">
        <v>0</v>
      </c>
      <c r="AI270" s="130">
        <v>0</v>
      </c>
      <c r="AJ270" s="130">
        <v>0</v>
      </c>
      <c r="AK270" s="130">
        <v>0</v>
      </c>
      <c r="AL270" s="130">
        <v>0</v>
      </c>
      <c r="AM270" s="130">
        <v>0</v>
      </c>
      <c r="AN270" s="130">
        <v>0</v>
      </c>
      <c r="AO270" s="130">
        <v>0</v>
      </c>
      <c r="AP270" s="130">
        <v>0</v>
      </c>
      <c r="AQ270" s="130">
        <v>0</v>
      </c>
      <c r="AR270" s="130">
        <v>0</v>
      </c>
      <c r="AS270" s="130">
        <v>0</v>
      </c>
      <c r="AT270" s="130">
        <v>0</v>
      </c>
      <c r="AU270" s="130">
        <v>0</v>
      </c>
      <c r="AV270" s="130">
        <v>0</v>
      </c>
      <c r="AW270" s="130">
        <v>0</v>
      </c>
      <c r="AX270" s="130">
        <v>0</v>
      </c>
      <c r="AY270" s="130">
        <v>0</v>
      </c>
      <c r="AZ270" s="130">
        <v>0</v>
      </c>
      <c r="BA270" s="130">
        <v>0</v>
      </c>
      <c r="BB270" s="130">
        <v>0</v>
      </c>
      <c r="BC270" s="130">
        <v>0</v>
      </c>
    </row>
    <row r="271" spans="1:55" x14ac:dyDescent="0.25">
      <c r="A271" s="130" t="s">
        <v>3330</v>
      </c>
      <c r="B271" s="130">
        <v>0</v>
      </c>
      <c r="C271" s="130">
        <v>0</v>
      </c>
      <c r="D271" s="130">
        <v>-446938</v>
      </c>
      <c r="E271" s="130">
        <v>-271152</v>
      </c>
      <c r="F271" s="130">
        <v>-271152</v>
      </c>
      <c r="G271" s="130">
        <v>-66237</v>
      </c>
      <c r="H271" s="130">
        <v>-1553962</v>
      </c>
      <c r="I271" s="130">
        <v>-1271518</v>
      </c>
      <c r="J271" s="130">
        <v>-806541</v>
      </c>
      <c r="K271" s="130">
        <v>-584216</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0</v>
      </c>
      <c r="AL271" s="130">
        <v>0</v>
      </c>
      <c r="AM271" s="130">
        <v>0</v>
      </c>
      <c r="AN271" s="130">
        <v>0</v>
      </c>
      <c r="AO271" s="130">
        <v>0</v>
      </c>
      <c r="AP271" s="130">
        <v>0</v>
      </c>
      <c r="AQ271" s="130">
        <v>0</v>
      </c>
      <c r="AR271" s="130">
        <v>0</v>
      </c>
      <c r="AS271" s="130">
        <v>0</v>
      </c>
      <c r="AT271" s="130">
        <v>0</v>
      </c>
      <c r="AU271" s="130">
        <v>0</v>
      </c>
      <c r="AV271" s="130">
        <v>0</v>
      </c>
      <c r="AW271" s="130">
        <v>0</v>
      </c>
      <c r="AX271" s="130">
        <v>0</v>
      </c>
      <c r="AY271" s="130">
        <v>0</v>
      </c>
      <c r="AZ271" s="130">
        <v>0</v>
      </c>
      <c r="BA271" s="130">
        <v>0</v>
      </c>
      <c r="BB271" s="130">
        <v>0</v>
      </c>
      <c r="BC271" s="130">
        <v>0</v>
      </c>
    </row>
    <row r="272" spans="1:55" x14ac:dyDescent="0.25">
      <c r="A272" s="130" t="s">
        <v>3331</v>
      </c>
      <c r="B272" s="130">
        <v>235065</v>
      </c>
      <c r="C272" s="130">
        <v>164007</v>
      </c>
      <c r="D272" s="130">
        <v>55000</v>
      </c>
      <c r="E272" s="130">
        <v>13750</v>
      </c>
      <c r="F272" s="130">
        <v>0</v>
      </c>
      <c r="G272" s="130">
        <v>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0</v>
      </c>
      <c r="Y272" s="130">
        <v>0</v>
      </c>
      <c r="Z272" s="130">
        <v>0</v>
      </c>
      <c r="AA272" s="130">
        <v>0</v>
      </c>
      <c r="AB272" s="130">
        <v>0</v>
      </c>
      <c r="AC272" s="130">
        <v>0</v>
      </c>
      <c r="AD272" s="130">
        <v>0</v>
      </c>
      <c r="AE272" s="130">
        <v>0</v>
      </c>
      <c r="AF272" s="130">
        <v>0</v>
      </c>
      <c r="AG272" s="130">
        <v>0</v>
      </c>
      <c r="AH272" s="130">
        <v>0</v>
      </c>
      <c r="AI272" s="130">
        <v>0</v>
      </c>
      <c r="AJ272" s="130">
        <v>0</v>
      </c>
      <c r="AK272" s="130">
        <v>0</v>
      </c>
      <c r="AL272" s="130">
        <v>0</v>
      </c>
      <c r="AM272" s="130">
        <v>0</v>
      </c>
      <c r="AN272" s="130">
        <v>0</v>
      </c>
      <c r="AO272" s="130">
        <v>0</v>
      </c>
      <c r="AP272" s="130">
        <v>0</v>
      </c>
      <c r="AQ272" s="130">
        <v>0</v>
      </c>
      <c r="AR272" s="130">
        <v>0</v>
      </c>
      <c r="AS272" s="130">
        <v>0</v>
      </c>
      <c r="AT272" s="130">
        <v>0</v>
      </c>
      <c r="AU272" s="130">
        <v>0</v>
      </c>
      <c r="AV272" s="130">
        <v>0</v>
      </c>
      <c r="AW272" s="130">
        <v>0</v>
      </c>
      <c r="AX272" s="130">
        <v>0</v>
      </c>
      <c r="AY272" s="130">
        <v>0</v>
      </c>
      <c r="AZ272" s="130">
        <v>0</v>
      </c>
      <c r="BA272" s="130">
        <v>0</v>
      </c>
      <c r="BB272" s="130">
        <v>0</v>
      </c>
      <c r="BC272" s="130">
        <v>0</v>
      </c>
    </row>
    <row r="273" spans="1:55" x14ac:dyDescent="0.25">
      <c r="A273" s="130" t="s">
        <v>3345</v>
      </c>
      <c r="B273" s="130">
        <v>152565</v>
      </c>
      <c r="C273" s="130">
        <v>122757</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row>
    <row r="274" spans="1:55" x14ac:dyDescent="0.25">
      <c r="A274" s="130" t="s">
        <v>3346</v>
      </c>
      <c r="B274" s="130">
        <v>152565</v>
      </c>
      <c r="C274" s="130">
        <v>122757</v>
      </c>
      <c r="D274" s="130">
        <v>0</v>
      </c>
      <c r="E274" s="130">
        <v>0</v>
      </c>
      <c r="F274" s="130">
        <v>0</v>
      </c>
      <c r="G274" s="130">
        <v>0</v>
      </c>
      <c r="H274" s="130">
        <v>0</v>
      </c>
      <c r="I274" s="130">
        <v>0</v>
      </c>
      <c r="J274" s="130">
        <v>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0</v>
      </c>
      <c r="AG274" s="130">
        <v>0</v>
      </c>
      <c r="AH274" s="130">
        <v>0</v>
      </c>
      <c r="AI274" s="130">
        <v>0</v>
      </c>
      <c r="AJ274" s="130">
        <v>0</v>
      </c>
      <c r="AK274" s="130">
        <v>0</v>
      </c>
      <c r="AL274" s="130">
        <v>0</v>
      </c>
      <c r="AM274" s="130">
        <v>0</v>
      </c>
      <c r="AN274" s="130">
        <v>0</v>
      </c>
      <c r="AO274" s="130">
        <v>0</v>
      </c>
      <c r="AP274" s="130">
        <v>0</v>
      </c>
      <c r="AQ274" s="130">
        <v>0</v>
      </c>
      <c r="AR274" s="130">
        <v>0</v>
      </c>
      <c r="AS274" s="130">
        <v>0</v>
      </c>
      <c r="AT274" s="130">
        <v>0</v>
      </c>
      <c r="AU274" s="130">
        <v>0</v>
      </c>
      <c r="AV274" s="130">
        <v>0</v>
      </c>
      <c r="AW274" s="130">
        <v>0</v>
      </c>
      <c r="AX274" s="130">
        <v>0</v>
      </c>
      <c r="AY274" s="130">
        <v>0</v>
      </c>
      <c r="AZ274" s="130">
        <v>0</v>
      </c>
      <c r="BA274" s="130">
        <v>0</v>
      </c>
      <c r="BB274" s="130">
        <v>0</v>
      </c>
      <c r="BC274" s="130">
        <v>0</v>
      </c>
    </row>
    <row r="275" spans="1:55" x14ac:dyDescent="0.25">
      <c r="A275" s="130" t="s">
        <v>3332</v>
      </c>
      <c r="B275" s="130">
        <v>82500</v>
      </c>
      <c r="C275" s="130">
        <v>41250</v>
      </c>
      <c r="D275" s="130">
        <v>55000</v>
      </c>
      <c r="E275" s="130">
        <v>13750</v>
      </c>
      <c r="F275" s="130">
        <v>0</v>
      </c>
      <c r="G275" s="130">
        <v>0</v>
      </c>
      <c r="H275" s="130">
        <v>0</v>
      </c>
      <c r="I275" s="130">
        <v>0</v>
      </c>
      <c r="J275" s="130">
        <v>0</v>
      </c>
      <c r="K275" s="130">
        <v>0</v>
      </c>
      <c r="L275" s="130">
        <v>0</v>
      </c>
      <c r="M275" s="130">
        <v>0</v>
      </c>
      <c r="N275" s="130">
        <v>0</v>
      </c>
      <c r="O275" s="130">
        <v>0</v>
      </c>
      <c r="P275" s="130">
        <v>0</v>
      </c>
      <c r="Q275" s="130">
        <v>0</v>
      </c>
      <c r="R275" s="130">
        <v>0</v>
      </c>
      <c r="S275" s="130">
        <v>0</v>
      </c>
      <c r="T275" s="130">
        <v>0</v>
      </c>
      <c r="U275" s="130">
        <v>0</v>
      </c>
      <c r="V275" s="130">
        <v>0</v>
      </c>
      <c r="W275" s="130">
        <v>0</v>
      </c>
      <c r="X275" s="130">
        <v>0</v>
      </c>
      <c r="Y275" s="130">
        <v>0</v>
      </c>
      <c r="Z275" s="130">
        <v>0</v>
      </c>
      <c r="AA275" s="130">
        <v>0</v>
      </c>
      <c r="AB275" s="130">
        <v>0</v>
      </c>
      <c r="AC275" s="130">
        <v>0</v>
      </c>
      <c r="AD275" s="130">
        <v>0</v>
      </c>
      <c r="AE275" s="130">
        <v>0</v>
      </c>
      <c r="AF275" s="130">
        <v>0</v>
      </c>
      <c r="AG275" s="130">
        <v>0</v>
      </c>
      <c r="AH275" s="130">
        <v>0</v>
      </c>
      <c r="AI275" s="130">
        <v>0</v>
      </c>
      <c r="AJ275" s="130">
        <v>0</v>
      </c>
      <c r="AK275" s="130">
        <v>0</v>
      </c>
      <c r="AL275" s="130">
        <v>0</v>
      </c>
      <c r="AM275" s="130">
        <v>0</v>
      </c>
      <c r="AN275" s="130">
        <v>0</v>
      </c>
      <c r="AO275" s="130">
        <v>0</v>
      </c>
      <c r="AP275" s="130">
        <v>0</v>
      </c>
      <c r="AQ275" s="130">
        <v>0</v>
      </c>
      <c r="AR275" s="130">
        <v>0</v>
      </c>
      <c r="AS275" s="130">
        <v>0</v>
      </c>
      <c r="AT275" s="130">
        <v>0</v>
      </c>
      <c r="AU275" s="130">
        <v>0</v>
      </c>
      <c r="AV275" s="130">
        <v>0</v>
      </c>
      <c r="AW275" s="130">
        <v>0</v>
      </c>
      <c r="AX275" s="130">
        <v>0</v>
      </c>
      <c r="AY275" s="130">
        <v>0</v>
      </c>
      <c r="AZ275" s="130">
        <v>0</v>
      </c>
      <c r="BA275" s="130">
        <v>0</v>
      </c>
      <c r="BB275" s="130">
        <v>0</v>
      </c>
      <c r="BC275" s="130">
        <v>0</v>
      </c>
    </row>
    <row r="276" spans="1:55" x14ac:dyDescent="0.25">
      <c r="A276" s="130" t="s">
        <v>3334</v>
      </c>
      <c r="B276" s="130">
        <v>82500</v>
      </c>
      <c r="C276" s="130">
        <v>41250</v>
      </c>
      <c r="D276" s="130">
        <v>55000</v>
      </c>
      <c r="E276" s="130">
        <v>13750</v>
      </c>
      <c r="F276" s="130">
        <v>0</v>
      </c>
      <c r="G276" s="130">
        <v>0</v>
      </c>
      <c r="H276" s="130">
        <v>0</v>
      </c>
      <c r="I276" s="130">
        <v>0</v>
      </c>
      <c r="J276" s="130">
        <v>0</v>
      </c>
      <c r="K276" s="130">
        <v>0</v>
      </c>
      <c r="L276" s="130">
        <v>0</v>
      </c>
      <c r="M276" s="130">
        <v>0</v>
      </c>
      <c r="N276" s="130">
        <v>0</v>
      </c>
      <c r="O276" s="130">
        <v>0</v>
      </c>
      <c r="P276" s="130">
        <v>0</v>
      </c>
      <c r="Q276" s="130">
        <v>0</v>
      </c>
      <c r="R276" s="130">
        <v>0</v>
      </c>
      <c r="S276" s="130">
        <v>0</v>
      </c>
      <c r="T276" s="130">
        <v>0</v>
      </c>
      <c r="U276" s="130">
        <v>0</v>
      </c>
      <c r="V276" s="130">
        <v>0</v>
      </c>
      <c r="W276" s="130">
        <v>0</v>
      </c>
      <c r="X276" s="130">
        <v>0</v>
      </c>
      <c r="Y276" s="130">
        <v>0</v>
      </c>
      <c r="Z276" s="130">
        <v>0</v>
      </c>
      <c r="AA276" s="130">
        <v>0</v>
      </c>
      <c r="AB276" s="130">
        <v>0</v>
      </c>
      <c r="AC276" s="130">
        <v>0</v>
      </c>
      <c r="AD276" s="130">
        <v>0</v>
      </c>
      <c r="AE276" s="130">
        <v>0</v>
      </c>
      <c r="AF276" s="130">
        <v>0</v>
      </c>
      <c r="AG276" s="130">
        <v>0</v>
      </c>
      <c r="AH276" s="130">
        <v>0</v>
      </c>
      <c r="AI276" s="130">
        <v>0</v>
      </c>
      <c r="AJ276" s="130">
        <v>0</v>
      </c>
      <c r="AK276" s="130">
        <v>0</v>
      </c>
      <c r="AL276" s="130">
        <v>0</v>
      </c>
      <c r="AM276" s="130">
        <v>0</v>
      </c>
      <c r="AN276" s="130">
        <v>0</v>
      </c>
      <c r="AO276" s="130">
        <v>0</v>
      </c>
      <c r="AP276" s="130">
        <v>0</v>
      </c>
      <c r="AQ276" s="130">
        <v>0</v>
      </c>
      <c r="AR276" s="130">
        <v>0</v>
      </c>
      <c r="AS276" s="130">
        <v>0</v>
      </c>
      <c r="AT276" s="130">
        <v>0</v>
      </c>
      <c r="AU276" s="130">
        <v>0</v>
      </c>
      <c r="AV276" s="130">
        <v>0</v>
      </c>
      <c r="AW276" s="130">
        <v>0</v>
      </c>
      <c r="AX276" s="130">
        <v>0</v>
      </c>
      <c r="AY276" s="130">
        <v>0</v>
      </c>
      <c r="AZ276" s="130">
        <v>0</v>
      </c>
      <c r="BA276" s="130">
        <v>0</v>
      </c>
      <c r="BB276" s="130">
        <v>0</v>
      </c>
      <c r="BC276" s="130">
        <v>0</v>
      </c>
    </row>
    <row r="277" spans="1:55" x14ac:dyDescent="0.25">
      <c r="A277" s="130" t="s">
        <v>2510</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0</v>
      </c>
      <c r="U277" s="130">
        <v>0</v>
      </c>
      <c r="V277" s="130">
        <v>0</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s="130">
        <v>0</v>
      </c>
      <c r="AO277" s="130">
        <v>0</v>
      </c>
      <c r="AP277" s="130">
        <v>0</v>
      </c>
      <c r="AQ277" s="130">
        <v>0</v>
      </c>
      <c r="AR277" s="130">
        <v>44.06</v>
      </c>
      <c r="AS277" s="130">
        <v>44</v>
      </c>
      <c r="AT277" s="130">
        <v>44</v>
      </c>
      <c r="AU277" s="130">
        <v>32</v>
      </c>
      <c r="AV277" s="130">
        <v>0</v>
      </c>
      <c r="AW277" s="130">
        <v>0</v>
      </c>
      <c r="AX277" s="130">
        <v>0</v>
      </c>
      <c r="AY277" s="130">
        <v>0</v>
      </c>
      <c r="AZ277" s="130">
        <v>3</v>
      </c>
      <c r="BA277" s="130">
        <v>3</v>
      </c>
      <c r="BB277" s="130">
        <v>0</v>
      </c>
      <c r="BC277" s="130">
        <v>0</v>
      </c>
    </row>
    <row r="278" spans="1:55" x14ac:dyDescent="0.25">
      <c r="A278" s="130" t="s">
        <v>2511</v>
      </c>
      <c r="B278" s="130">
        <v>0</v>
      </c>
      <c r="C278" s="130">
        <v>0</v>
      </c>
      <c r="D278" s="130">
        <v>0</v>
      </c>
      <c r="E278" s="130">
        <v>0</v>
      </c>
      <c r="F278" s="130">
        <v>0</v>
      </c>
      <c r="G278" s="130">
        <v>0</v>
      </c>
      <c r="H278" s="130">
        <v>0</v>
      </c>
      <c r="I278" s="130">
        <v>0</v>
      </c>
      <c r="J278" s="130">
        <v>0</v>
      </c>
      <c r="K278" s="130">
        <v>0</v>
      </c>
      <c r="L278" s="130">
        <v>0</v>
      </c>
      <c r="M278" s="130">
        <v>0</v>
      </c>
      <c r="N278" s="130">
        <v>0</v>
      </c>
      <c r="O278" s="130">
        <v>0</v>
      </c>
      <c r="P278" s="130">
        <v>0</v>
      </c>
      <c r="Q278" s="130">
        <v>0</v>
      </c>
      <c r="R278" s="130">
        <v>0</v>
      </c>
      <c r="S278" s="130">
        <v>0</v>
      </c>
      <c r="T278" s="130">
        <v>0</v>
      </c>
      <c r="U278" s="130">
        <v>0</v>
      </c>
      <c r="V278" s="130">
        <v>0</v>
      </c>
      <c r="W278" s="130">
        <v>0</v>
      </c>
      <c r="X278" s="130">
        <v>0</v>
      </c>
      <c r="Y278" s="130">
        <v>0</v>
      </c>
      <c r="Z278" s="130">
        <v>0</v>
      </c>
      <c r="AA278" s="130">
        <v>0</v>
      </c>
      <c r="AB278" s="130">
        <v>0</v>
      </c>
      <c r="AC278" s="130">
        <v>0</v>
      </c>
      <c r="AD278" s="130">
        <v>0</v>
      </c>
      <c r="AE278" s="130">
        <v>0</v>
      </c>
      <c r="AF278" s="130">
        <v>0</v>
      </c>
      <c r="AG278" s="130">
        <v>0</v>
      </c>
      <c r="AH278" s="130">
        <v>0</v>
      </c>
      <c r="AI278" s="130">
        <v>0</v>
      </c>
      <c r="AJ278" s="130">
        <v>0</v>
      </c>
      <c r="AK278" s="130">
        <v>0</v>
      </c>
      <c r="AL278" s="130">
        <v>0</v>
      </c>
      <c r="AM278" s="130">
        <v>0</v>
      </c>
      <c r="AN278" s="130">
        <v>0</v>
      </c>
      <c r="AO278" s="130">
        <v>0</v>
      </c>
      <c r="AP278" s="130">
        <v>0</v>
      </c>
      <c r="AQ278" s="130">
        <v>0</v>
      </c>
      <c r="AR278" s="130">
        <v>44.06</v>
      </c>
      <c r="AS278" s="130">
        <v>44</v>
      </c>
      <c r="AT278" s="130">
        <v>44</v>
      </c>
      <c r="AU278" s="130">
        <v>32</v>
      </c>
      <c r="AV278" s="130">
        <v>0</v>
      </c>
      <c r="AW278" s="130">
        <v>0</v>
      </c>
      <c r="AX278" s="130">
        <v>0</v>
      </c>
      <c r="AY278" s="130">
        <v>0</v>
      </c>
      <c r="AZ278" s="130">
        <v>3</v>
      </c>
      <c r="BA278" s="130">
        <v>3</v>
      </c>
      <c r="BB278" s="130">
        <v>0</v>
      </c>
      <c r="BC278" s="130">
        <v>0</v>
      </c>
    </row>
    <row r="279" spans="1:55" x14ac:dyDescent="0.25">
      <c r="A279" s="130" t="s">
        <v>883</v>
      </c>
      <c r="B279" s="130">
        <v>-9677161</v>
      </c>
      <c r="C279" s="130">
        <v>-336687</v>
      </c>
      <c r="D279" s="130">
        <v>-12173162</v>
      </c>
      <c r="E279" s="130">
        <v>-8164659</v>
      </c>
      <c r="F279" s="130">
        <v>-6508383</v>
      </c>
      <c r="G279" s="130">
        <v>-5099773</v>
      </c>
      <c r="H279" s="130">
        <v>-2434924</v>
      </c>
      <c r="I279" s="130">
        <v>-1503187</v>
      </c>
      <c r="J279" s="130">
        <v>-994824</v>
      </c>
      <c r="K279" s="130">
        <v>-602282</v>
      </c>
      <c r="L279" s="130">
        <v>-2151774</v>
      </c>
      <c r="M279" s="130">
        <v>-1036942</v>
      </c>
      <c r="N279" s="130">
        <v>-722132</v>
      </c>
      <c r="O279" s="130">
        <v>-599325</v>
      </c>
      <c r="P279" s="130">
        <v>-4658076</v>
      </c>
      <c r="Q279" s="130">
        <v>-3683826</v>
      </c>
      <c r="R279" s="130">
        <v>-2361378</v>
      </c>
      <c r="S279" s="130">
        <v>-1413087</v>
      </c>
      <c r="T279" s="130">
        <v>-16923728</v>
      </c>
      <c r="U279" s="130">
        <v>-15566148</v>
      </c>
      <c r="V279" s="130">
        <v>-14281737</v>
      </c>
      <c r="W279" s="130">
        <v>-1342754</v>
      </c>
      <c r="X279" s="130">
        <v>-16463135.6</v>
      </c>
      <c r="Y279" s="130">
        <v>-7859758</v>
      </c>
      <c r="Z279" s="130">
        <v>-3080713</v>
      </c>
      <c r="AA279" s="130">
        <v>-779412</v>
      </c>
      <c r="AB279" s="130">
        <v>-847565.84</v>
      </c>
      <c r="AC279" s="130">
        <v>-229389</v>
      </c>
      <c r="AD279" s="130">
        <v>-119957</v>
      </c>
      <c r="AE279" s="130">
        <v>-112608</v>
      </c>
      <c r="AF279" s="130">
        <v>-2626.14</v>
      </c>
      <c r="AG279" s="130">
        <v>-2495</v>
      </c>
      <c r="AH279" s="130">
        <v>-1234</v>
      </c>
      <c r="AI279" s="130">
        <v>-1046</v>
      </c>
      <c r="AJ279" s="130">
        <v>-15366.87</v>
      </c>
      <c r="AK279" s="130">
        <v>-13668</v>
      </c>
      <c r="AL279" s="130">
        <v>-11494</v>
      </c>
      <c r="AM279" s="130">
        <v>-8597</v>
      </c>
      <c r="AN279" s="130">
        <v>-3232.31</v>
      </c>
      <c r="AO279" s="130">
        <v>-1854</v>
      </c>
      <c r="AP279" s="130">
        <v>-724</v>
      </c>
      <c r="AQ279" s="130">
        <v>-382</v>
      </c>
      <c r="AR279" s="130">
        <v>-4470.29</v>
      </c>
      <c r="AS279" s="130">
        <v>-3666</v>
      </c>
      <c r="AT279" s="130">
        <v>-2704</v>
      </c>
      <c r="AU279" s="130">
        <v>-1064</v>
      </c>
      <c r="AV279" s="130">
        <v>-1103</v>
      </c>
      <c r="AW279" s="130">
        <v>-700</v>
      </c>
      <c r="AX279" s="130">
        <v>-435</v>
      </c>
      <c r="AY279" s="130">
        <v>-137</v>
      </c>
      <c r="AZ279" s="130">
        <v>-3542</v>
      </c>
      <c r="BA279" s="130">
        <v>-1665</v>
      </c>
      <c r="BB279" s="130">
        <v>-1453</v>
      </c>
      <c r="BC279" s="130">
        <v>-246</v>
      </c>
    </row>
    <row r="280" spans="1:55" x14ac:dyDescent="0.25">
      <c r="A280" s="130" t="s">
        <v>2511</v>
      </c>
      <c r="B280" s="130">
        <v>-9647051</v>
      </c>
      <c r="C280" s="130">
        <v>-324151</v>
      </c>
      <c r="D280" s="130">
        <v>-12102046</v>
      </c>
      <c r="E280" s="130">
        <v>-8138626</v>
      </c>
      <c r="F280" s="130">
        <v>-6489285</v>
      </c>
      <c r="G280" s="130">
        <v>-5092134</v>
      </c>
      <c r="H280" s="130">
        <v>-2326100</v>
      </c>
      <c r="I280" s="130">
        <v>-1477606</v>
      </c>
      <c r="J280" s="130">
        <v>-983215</v>
      </c>
      <c r="K280" s="130">
        <v>-591106</v>
      </c>
      <c r="L280" s="130">
        <v>-2078910</v>
      </c>
      <c r="M280" s="130">
        <v>-1010446</v>
      </c>
      <c r="N280" s="130">
        <v>-721121</v>
      </c>
      <c r="O280" s="130">
        <v>-598801</v>
      </c>
      <c r="P280" s="130">
        <v>-4567964</v>
      </c>
      <c r="Q280" s="130">
        <v>-3683826</v>
      </c>
      <c r="R280" s="130">
        <v>-2361378</v>
      </c>
      <c r="S280" s="130">
        <v>-1413087</v>
      </c>
      <c r="T280" s="130">
        <v>-16871329</v>
      </c>
      <c r="U280" s="130">
        <v>-15551462</v>
      </c>
      <c r="V280" s="130">
        <v>-14281737</v>
      </c>
      <c r="W280" s="130">
        <v>-1342754</v>
      </c>
      <c r="X280" s="130">
        <v>-16413255.26</v>
      </c>
      <c r="Y280" s="130">
        <v>-7859566</v>
      </c>
      <c r="Z280" s="130">
        <v>-3080713</v>
      </c>
      <c r="AA280" s="130">
        <v>-779412</v>
      </c>
      <c r="AB280" s="130">
        <v>-847520.18</v>
      </c>
      <c r="AC280" s="130">
        <v>-229343</v>
      </c>
      <c r="AD280" s="130">
        <v>-119957</v>
      </c>
      <c r="AE280" s="130">
        <v>-112608</v>
      </c>
      <c r="AF280" s="130">
        <v>-2626.14</v>
      </c>
      <c r="AG280" s="130">
        <v>-2495</v>
      </c>
      <c r="AH280" s="130">
        <v>-1234</v>
      </c>
      <c r="AI280" s="130">
        <v>-1046</v>
      </c>
      <c r="AJ280" s="130">
        <v>-15366.87</v>
      </c>
      <c r="AK280" s="130">
        <v>-13668</v>
      </c>
      <c r="AL280" s="130">
        <v>-11494</v>
      </c>
      <c r="AM280" s="130">
        <v>-8597</v>
      </c>
      <c r="AN280" s="130">
        <v>-3232.31</v>
      </c>
      <c r="AO280" s="130">
        <v>-1854</v>
      </c>
      <c r="AP280" s="130">
        <v>-724</v>
      </c>
      <c r="AQ280" s="130">
        <v>-382</v>
      </c>
      <c r="AR280" s="130">
        <v>-4470.29</v>
      </c>
      <c r="AS280" s="130">
        <v>-3666</v>
      </c>
      <c r="AT280" s="130">
        <v>-2704</v>
      </c>
      <c r="AU280" s="130">
        <v>-1064</v>
      </c>
      <c r="AV280" s="130">
        <v>-1103</v>
      </c>
      <c r="AW280" s="130">
        <v>-700</v>
      </c>
      <c r="AX280" s="130">
        <v>-435</v>
      </c>
      <c r="AY280" s="130">
        <v>-137</v>
      </c>
      <c r="AZ280" s="130">
        <v>-3542</v>
      </c>
      <c r="BA280" s="130">
        <v>-1665</v>
      </c>
      <c r="BB280" s="130">
        <v>-1453</v>
      </c>
      <c r="BC280" s="130">
        <v>-246</v>
      </c>
    </row>
    <row r="281" spans="1:55" x14ac:dyDescent="0.25">
      <c r="A281" s="130" t="s">
        <v>2512</v>
      </c>
      <c r="B281" s="130">
        <v>-30110</v>
      </c>
      <c r="C281" s="130">
        <v>-12536</v>
      </c>
      <c r="D281" s="130">
        <v>-71116</v>
      </c>
      <c r="E281" s="130">
        <v>-26033</v>
      </c>
      <c r="F281" s="130">
        <v>-19098</v>
      </c>
      <c r="G281" s="130">
        <v>-7639</v>
      </c>
      <c r="H281" s="130">
        <v>-108824</v>
      </c>
      <c r="I281" s="130">
        <v>-25581</v>
      </c>
      <c r="J281" s="130">
        <v>-11609</v>
      </c>
      <c r="K281" s="130">
        <v>-11176</v>
      </c>
      <c r="L281" s="130">
        <v>-72864</v>
      </c>
      <c r="M281" s="130">
        <v>-26496</v>
      </c>
      <c r="N281" s="130">
        <v>-1011</v>
      </c>
      <c r="O281" s="130">
        <v>-524</v>
      </c>
      <c r="P281" s="130">
        <v>-90112</v>
      </c>
      <c r="Q281" s="130">
        <v>0</v>
      </c>
      <c r="R281" s="130">
        <v>0</v>
      </c>
      <c r="S281" s="130">
        <v>0</v>
      </c>
      <c r="T281" s="130">
        <v>-52399</v>
      </c>
      <c r="U281" s="130">
        <v>-14686</v>
      </c>
      <c r="V281" s="130">
        <v>0</v>
      </c>
      <c r="W281" s="130">
        <v>0</v>
      </c>
      <c r="X281" s="130">
        <v>-49880.34</v>
      </c>
      <c r="Y281" s="130">
        <v>-192</v>
      </c>
      <c r="Z281" s="130">
        <v>0</v>
      </c>
      <c r="AA281" s="130">
        <v>0</v>
      </c>
      <c r="AB281" s="130">
        <v>-45.66</v>
      </c>
      <c r="AC281" s="130">
        <v>-46</v>
      </c>
      <c r="AD281" s="130">
        <v>0</v>
      </c>
      <c r="AE281" s="130">
        <v>0</v>
      </c>
      <c r="AF281" s="130">
        <v>0</v>
      </c>
      <c r="AG281" s="130">
        <v>0</v>
      </c>
      <c r="AH281" s="130">
        <v>0</v>
      </c>
      <c r="AI281" s="130">
        <v>0</v>
      </c>
      <c r="AJ281" s="130">
        <v>0</v>
      </c>
      <c r="AK281" s="130">
        <v>0</v>
      </c>
      <c r="AL281" s="130">
        <v>0</v>
      </c>
      <c r="AM281" s="130">
        <v>0</v>
      </c>
      <c r="AN281" s="130">
        <v>0</v>
      </c>
      <c r="AO281" s="130">
        <v>0</v>
      </c>
      <c r="AP281" s="130">
        <v>0</v>
      </c>
      <c r="AQ281" s="130">
        <v>0</v>
      </c>
      <c r="AR281" s="130">
        <v>0</v>
      </c>
      <c r="AS281" s="130">
        <v>0</v>
      </c>
      <c r="AT281" s="130">
        <v>0</v>
      </c>
      <c r="AU281" s="130">
        <v>0</v>
      </c>
      <c r="AV281" s="130">
        <v>0</v>
      </c>
      <c r="AW281" s="130">
        <v>0</v>
      </c>
      <c r="AX281" s="130">
        <v>0</v>
      </c>
      <c r="AY281" s="130">
        <v>0</v>
      </c>
      <c r="AZ281" s="130">
        <v>0</v>
      </c>
      <c r="BA281" s="130">
        <v>0</v>
      </c>
      <c r="BB281" s="130">
        <v>0</v>
      </c>
      <c r="BC281" s="130">
        <v>0</v>
      </c>
    </row>
    <row r="282" spans="1:55" x14ac:dyDescent="0.25">
      <c r="A282" s="130" t="s">
        <v>2515</v>
      </c>
      <c r="B282" s="130">
        <v>43304</v>
      </c>
      <c r="C282" s="130">
        <v>15803</v>
      </c>
      <c r="D282" s="130">
        <v>97641</v>
      </c>
      <c r="E282" s="130">
        <v>75518</v>
      </c>
      <c r="F282" s="130">
        <v>51040</v>
      </c>
      <c r="G282" s="130">
        <v>23729</v>
      </c>
      <c r="H282" s="130">
        <v>39741</v>
      </c>
      <c r="I282" s="130">
        <v>39741</v>
      </c>
      <c r="J282" s="130">
        <v>0</v>
      </c>
      <c r="K282" s="130">
        <v>0</v>
      </c>
      <c r="L282" s="130">
        <v>81483</v>
      </c>
      <c r="M282" s="130">
        <v>62387</v>
      </c>
      <c r="N282" s="130">
        <v>12330</v>
      </c>
      <c r="O282" s="130">
        <v>0</v>
      </c>
      <c r="P282" s="130">
        <v>117270</v>
      </c>
      <c r="Q282" s="130">
        <v>103733</v>
      </c>
      <c r="R282" s="130">
        <v>85106</v>
      </c>
      <c r="S282" s="130">
        <v>63069</v>
      </c>
      <c r="T282" s="130">
        <v>0</v>
      </c>
      <c r="U282" s="130">
        <v>0</v>
      </c>
      <c r="V282" s="130">
        <v>0</v>
      </c>
      <c r="W282" s="130">
        <v>0</v>
      </c>
      <c r="X282" s="130">
        <v>0</v>
      </c>
      <c r="Y282" s="130">
        <v>0</v>
      </c>
      <c r="Z282" s="130">
        <v>0</v>
      </c>
      <c r="AA282" s="130">
        <v>0</v>
      </c>
      <c r="AB282" s="130">
        <v>0</v>
      </c>
      <c r="AC282" s="130">
        <v>0</v>
      </c>
      <c r="AD282" s="130">
        <v>0</v>
      </c>
      <c r="AE282" s="130">
        <v>0</v>
      </c>
      <c r="AF282" s="130">
        <v>0</v>
      </c>
      <c r="AG282" s="130">
        <v>0</v>
      </c>
      <c r="AH282" s="130">
        <v>0</v>
      </c>
      <c r="AI282" s="130">
        <v>0</v>
      </c>
      <c r="AJ282" s="130">
        <v>0</v>
      </c>
      <c r="AK282" s="130">
        <v>0</v>
      </c>
      <c r="AL282" s="130">
        <v>0</v>
      </c>
      <c r="AM282" s="130">
        <v>0</v>
      </c>
      <c r="AN282" s="130">
        <v>0</v>
      </c>
      <c r="AO282" s="130">
        <v>0</v>
      </c>
      <c r="AP282" s="130">
        <v>0</v>
      </c>
      <c r="AQ282" s="130">
        <v>0</v>
      </c>
      <c r="AR282" s="130">
        <v>0</v>
      </c>
      <c r="AS282" s="130">
        <v>0</v>
      </c>
      <c r="AT282" s="130">
        <v>0</v>
      </c>
      <c r="AU282" s="130">
        <v>0</v>
      </c>
      <c r="AV282" s="130">
        <v>0</v>
      </c>
      <c r="AW282" s="130">
        <v>0</v>
      </c>
      <c r="AX282" s="130">
        <v>0</v>
      </c>
      <c r="AY282" s="130">
        <v>0</v>
      </c>
      <c r="AZ282" s="130">
        <v>0</v>
      </c>
      <c r="BA282" s="130">
        <v>0</v>
      </c>
      <c r="BB282" s="130">
        <v>0</v>
      </c>
      <c r="BC282" s="130">
        <v>0</v>
      </c>
    </row>
    <row r="283" spans="1:55" x14ac:dyDescent="0.25">
      <c r="A283" s="130" t="s">
        <v>2517</v>
      </c>
      <c r="B283" s="130">
        <v>0</v>
      </c>
      <c r="C283" s="130">
        <v>0</v>
      </c>
      <c r="D283" s="130">
        <v>-3475</v>
      </c>
      <c r="E283" s="130">
        <v>-2941</v>
      </c>
      <c r="F283" s="130">
        <v>0</v>
      </c>
      <c r="G283" s="130">
        <v>-961</v>
      </c>
      <c r="H283" s="130">
        <v>66738</v>
      </c>
      <c r="I283" s="130">
        <v>3748879</v>
      </c>
      <c r="J283" s="130">
        <v>0</v>
      </c>
      <c r="K283" s="130">
        <v>0</v>
      </c>
      <c r="L283" s="130">
        <v>112691</v>
      </c>
      <c r="M283" s="130">
        <v>55</v>
      </c>
      <c r="N283" s="130">
        <v>55</v>
      </c>
      <c r="O283" s="130">
        <v>0</v>
      </c>
      <c r="P283" s="130">
        <v>51544</v>
      </c>
      <c r="Q283" s="130">
        <v>77026</v>
      </c>
      <c r="R283" s="130">
        <v>16576</v>
      </c>
      <c r="S283" s="130">
        <v>0</v>
      </c>
      <c r="T283" s="130">
        <v>374</v>
      </c>
      <c r="U283" s="130">
        <v>374</v>
      </c>
      <c r="V283" s="130">
        <v>374</v>
      </c>
      <c r="W283" s="130">
        <v>0</v>
      </c>
      <c r="X283" s="130">
        <v>3499.64</v>
      </c>
      <c r="Y283" s="130">
        <v>3500</v>
      </c>
      <c r="Z283" s="130">
        <v>0</v>
      </c>
      <c r="AA283" s="130">
        <v>0</v>
      </c>
      <c r="AB283" s="130">
        <v>0</v>
      </c>
      <c r="AC283" s="130">
        <v>0</v>
      </c>
      <c r="AD283" s="130">
        <v>0</v>
      </c>
      <c r="AE283" s="130">
        <v>0</v>
      </c>
      <c r="AF283" s="130">
        <v>501923.67</v>
      </c>
      <c r="AG283" s="130">
        <v>500849</v>
      </c>
      <c r="AH283" s="130">
        <v>500000</v>
      </c>
      <c r="AI283" s="130">
        <v>500000</v>
      </c>
      <c r="AJ283" s="130">
        <v>0</v>
      </c>
      <c r="AK283" s="130">
        <v>0</v>
      </c>
      <c r="AL283" s="130">
        <v>0</v>
      </c>
      <c r="AM283" s="130">
        <v>0</v>
      </c>
      <c r="AN283" s="130">
        <v>0</v>
      </c>
      <c r="AO283" s="130">
        <v>-241</v>
      </c>
      <c r="AP283" s="130">
        <v>-181</v>
      </c>
      <c r="AQ283" s="130">
        <v>0</v>
      </c>
      <c r="AR283" s="130">
        <v>0</v>
      </c>
      <c r="AS283" s="130">
        <v>0</v>
      </c>
      <c r="AT283" s="130">
        <v>0</v>
      </c>
      <c r="AU283" s="130">
        <v>0</v>
      </c>
      <c r="AV283" s="130">
        <v>0</v>
      </c>
      <c r="AW283" s="130">
        <v>0</v>
      </c>
      <c r="AX283" s="130">
        <v>0</v>
      </c>
      <c r="AY283" s="130">
        <v>0</v>
      </c>
      <c r="AZ283" s="130">
        <v>-1879</v>
      </c>
      <c r="BA283" s="130">
        <v>-1879</v>
      </c>
      <c r="BB283" s="130">
        <v>-1879</v>
      </c>
      <c r="BC283" s="130">
        <v>0</v>
      </c>
    </row>
    <row r="284" spans="1:55" x14ac:dyDescent="0.25">
      <c r="A284" s="130" t="s">
        <v>884</v>
      </c>
      <c r="B284" s="130">
        <v>-11077731</v>
      </c>
      <c r="C284" s="130">
        <v>-369880</v>
      </c>
      <c r="D284" s="130">
        <v>-18797203</v>
      </c>
      <c r="E284" s="130">
        <v>-12905876</v>
      </c>
      <c r="F284" s="130">
        <v>-8384524</v>
      </c>
      <c r="G284" s="130">
        <v>-5222101</v>
      </c>
      <c r="H284" s="130">
        <v>-4102353</v>
      </c>
      <c r="I284" s="130">
        <v>-1713644</v>
      </c>
      <c r="J284" s="130">
        <v>-3529998</v>
      </c>
      <c r="K284" s="130">
        <v>-1889418</v>
      </c>
      <c r="L284" s="130">
        <v>-2202793</v>
      </c>
      <c r="M284" s="130">
        <v>-994016</v>
      </c>
      <c r="N284" s="130">
        <v>-737140</v>
      </c>
      <c r="O284" s="130">
        <v>-627950</v>
      </c>
      <c r="P284" s="130">
        <v>-4547031</v>
      </c>
      <c r="Q284" s="130">
        <v>-3503106</v>
      </c>
      <c r="R284" s="130">
        <v>-2259696</v>
      </c>
      <c r="S284" s="130">
        <v>-1355018</v>
      </c>
      <c r="T284" s="130">
        <v>-16669091</v>
      </c>
      <c r="U284" s="130">
        <v>-15555555</v>
      </c>
      <c r="V284" s="130">
        <v>-14270334</v>
      </c>
      <c r="W284" s="130">
        <v>-1328784</v>
      </c>
      <c r="X284" s="130">
        <v>-20011742.789999999</v>
      </c>
      <c r="Y284" s="130">
        <v>-8315856</v>
      </c>
      <c r="Z284" s="130">
        <v>-3391941</v>
      </c>
      <c r="AA284" s="130">
        <v>-1084640</v>
      </c>
      <c r="AB284" s="130">
        <v>-1727693.46</v>
      </c>
      <c r="AC284" s="130">
        <v>-751467</v>
      </c>
      <c r="AD284" s="130">
        <v>-642035</v>
      </c>
      <c r="AE284" s="130">
        <v>-289400</v>
      </c>
      <c r="AF284" s="130">
        <v>473357.81</v>
      </c>
      <c r="AG284" s="130">
        <v>472414</v>
      </c>
      <c r="AH284" s="130">
        <v>472826</v>
      </c>
      <c r="AI284" s="130">
        <v>473014</v>
      </c>
      <c r="AJ284" s="130">
        <v>-15366.87</v>
      </c>
      <c r="AK284" s="130">
        <v>-13668</v>
      </c>
      <c r="AL284" s="130">
        <v>-11494</v>
      </c>
      <c r="AM284" s="130">
        <v>-8597</v>
      </c>
      <c r="AN284" s="130">
        <v>-3232.31</v>
      </c>
      <c r="AO284" s="130">
        <v>-2095</v>
      </c>
      <c r="AP284" s="130">
        <v>-905</v>
      </c>
      <c r="AQ284" s="130">
        <v>-382</v>
      </c>
      <c r="AR284" s="130">
        <v>-4426.2299999999996</v>
      </c>
      <c r="AS284" s="130">
        <v>-3622</v>
      </c>
      <c r="AT284" s="130">
        <v>-2660</v>
      </c>
      <c r="AU284" s="130">
        <v>-1032</v>
      </c>
      <c r="AV284" s="130">
        <v>-1103</v>
      </c>
      <c r="AW284" s="130">
        <v>-700</v>
      </c>
      <c r="AX284" s="130">
        <v>-435</v>
      </c>
      <c r="AY284" s="130">
        <v>-137</v>
      </c>
      <c r="AZ284" s="130">
        <v>-5418</v>
      </c>
      <c r="BA284" s="130">
        <v>-3541</v>
      </c>
      <c r="BB284" s="130">
        <v>-3332</v>
      </c>
      <c r="BC284" s="130">
        <v>-246</v>
      </c>
    </row>
    <row r="285" spans="1:55" x14ac:dyDescent="0.25">
      <c r="A285" s="130" t="s">
        <v>2518</v>
      </c>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0"/>
      <c r="BC285" s="130"/>
    </row>
    <row r="286" spans="1:55" x14ac:dyDescent="0.25">
      <c r="A286" s="130" t="s">
        <v>2519</v>
      </c>
      <c r="B286" s="130">
        <v>-1459957</v>
      </c>
      <c r="C286" s="130">
        <v>-188620</v>
      </c>
      <c r="D286" s="130">
        <v>6657542</v>
      </c>
      <c r="E286" s="130">
        <v>7172365</v>
      </c>
      <c r="F286" s="130">
        <v>6251648</v>
      </c>
      <c r="G286" s="130">
        <v>4787887</v>
      </c>
      <c r="H286" s="130">
        <v>-523748</v>
      </c>
      <c r="I286" s="130">
        <v>-578822</v>
      </c>
      <c r="J286" s="130">
        <v>-584976</v>
      </c>
      <c r="K286" s="130">
        <v>-25795</v>
      </c>
      <c r="L286" s="130">
        <v>32081</v>
      </c>
      <c r="M286" s="130">
        <v>43556</v>
      </c>
      <c r="N286" s="130">
        <v>12658</v>
      </c>
      <c r="O286" s="130">
        <v>11418</v>
      </c>
      <c r="P286" s="130">
        <v>201269</v>
      </c>
      <c r="Q286" s="130">
        <v>279752</v>
      </c>
      <c r="R286" s="130">
        <v>316789</v>
      </c>
      <c r="S286" s="130">
        <v>482671</v>
      </c>
      <c r="T286" s="130">
        <v>432897</v>
      </c>
      <c r="U286" s="130">
        <v>907113</v>
      </c>
      <c r="V286" s="130">
        <v>293377</v>
      </c>
      <c r="W286" s="130">
        <v>-225343</v>
      </c>
      <c r="X286" s="130">
        <v>411424.6</v>
      </c>
      <c r="Y286" s="130">
        <v>47384</v>
      </c>
      <c r="Z286" s="130">
        <v>-29875</v>
      </c>
      <c r="AA286" s="130">
        <v>3108</v>
      </c>
      <c r="AB286" s="130">
        <v>0</v>
      </c>
      <c r="AC286" s="130">
        <v>0</v>
      </c>
      <c r="AD286" s="130">
        <v>0</v>
      </c>
      <c r="AE286" s="130">
        <v>0</v>
      </c>
      <c r="AF286" s="130">
        <v>0</v>
      </c>
      <c r="AG286" s="130">
        <v>-1584</v>
      </c>
      <c r="AH286" s="130">
        <v>0</v>
      </c>
      <c r="AI286" s="130">
        <v>-16</v>
      </c>
      <c r="AJ286" s="130">
        <v>0</v>
      </c>
      <c r="AK286" s="130">
        <v>0</v>
      </c>
      <c r="AL286" s="130">
        <v>0</v>
      </c>
      <c r="AM286" s="130">
        <v>0</v>
      </c>
      <c r="AN286" s="130">
        <v>0</v>
      </c>
      <c r="AO286" s="130">
        <v>0</v>
      </c>
      <c r="AP286" s="130">
        <v>0</v>
      </c>
      <c r="AQ286" s="130">
        <v>4716</v>
      </c>
      <c r="AR286" s="130">
        <v>0</v>
      </c>
      <c r="AS286" s="130">
        <v>0</v>
      </c>
      <c r="AT286" s="130">
        <v>0</v>
      </c>
      <c r="AU286" s="130">
        <v>0</v>
      </c>
      <c r="AV286" s="130">
        <v>0</v>
      </c>
      <c r="AW286" s="130">
        <v>0</v>
      </c>
      <c r="AX286" s="130">
        <v>0</v>
      </c>
      <c r="AY286" s="130">
        <v>0</v>
      </c>
      <c r="AZ286" s="130">
        <v>0</v>
      </c>
      <c r="BA286" s="130">
        <v>0</v>
      </c>
      <c r="BB286" s="130">
        <v>0</v>
      </c>
      <c r="BC286" s="130">
        <v>0</v>
      </c>
    </row>
    <row r="287" spans="1:55" x14ac:dyDescent="0.25">
      <c r="A287" s="130" t="s">
        <v>2520</v>
      </c>
      <c r="B287" s="130">
        <v>0</v>
      </c>
      <c r="C287" s="130">
        <v>0</v>
      </c>
      <c r="D287" s="130">
        <v>128387</v>
      </c>
      <c r="E287" s="130">
        <v>106339</v>
      </c>
      <c r="F287" s="130">
        <v>39291</v>
      </c>
      <c r="G287" s="130">
        <v>1428</v>
      </c>
      <c r="H287" s="130">
        <v>-839671</v>
      </c>
      <c r="I287" s="130">
        <v>-759418</v>
      </c>
      <c r="J287" s="130">
        <v>-349174</v>
      </c>
      <c r="K287" s="130">
        <v>13675</v>
      </c>
      <c r="L287" s="130">
        <v>-740330</v>
      </c>
      <c r="M287" s="130">
        <v>355623</v>
      </c>
      <c r="N287" s="130">
        <v>457038</v>
      </c>
      <c r="O287" s="130">
        <v>910403</v>
      </c>
      <c r="P287" s="130">
        <v>-63713</v>
      </c>
      <c r="Q287" s="130">
        <v>337552</v>
      </c>
      <c r="R287" s="130">
        <v>640356</v>
      </c>
      <c r="S287" s="130">
        <v>-160066</v>
      </c>
      <c r="T287" s="130">
        <v>-19972</v>
      </c>
      <c r="U287" s="130">
        <v>196494</v>
      </c>
      <c r="V287" s="130">
        <v>-51214</v>
      </c>
      <c r="W287" s="130">
        <v>-69454</v>
      </c>
      <c r="X287" s="130">
        <v>531577.72</v>
      </c>
      <c r="Y287" s="130">
        <v>385643</v>
      </c>
      <c r="Z287" s="130">
        <v>-78858</v>
      </c>
      <c r="AA287" s="130">
        <v>47563</v>
      </c>
      <c r="AB287" s="130">
        <v>103231.73</v>
      </c>
      <c r="AC287" s="130">
        <v>145032</v>
      </c>
      <c r="AD287" s="130">
        <v>144602</v>
      </c>
      <c r="AE287" s="130">
        <v>0</v>
      </c>
      <c r="AF287" s="130">
        <v>-100</v>
      </c>
      <c r="AG287" s="130">
        <v>-100</v>
      </c>
      <c r="AH287" s="130">
        <v>-100</v>
      </c>
      <c r="AI287" s="130">
        <v>0</v>
      </c>
      <c r="AJ287" s="130">
        <v>-17211.240000000002</v>
      </c>
      <c r="AK287" s="130">
        <v>-17211</v>
      </c>
      <c r="AL287" s="130">
        <v>3831</v>
      </c>
      <c r="AM287" s="130">
        <v>-5169</v>
      </c>
      <c r="AN287" s="130">
        <v>-33069.93</v>
      </c>
      <c r="AO287" s="130">
        <v>20</v>
      </c>
      <c r="AP287" s="130">
        <v>-5418</v>
      </c>
      <c r="AQ287" s="130">
        <v>-8100</v>
      </c>
      <c r="AR287" s="130">
        <v>15069.1</v>
      </c>
      <c r="AS287" s="130">
        <v>8900</v>
      </c>
      <c r="AT287" s="130">
        <v>1785</v>
      </c>
      <c r="AU287" s="130">
        <v>3990</v>
      </c>
      <c r="AV287" s="130">
        <v>19326</v>
      </c>
      <c r="AW287" s="130">
        <v>13880</v>
      </c>
      <c r="AX287" s="130">
        <v>11119</v>
      </c>
      <c r="AY287" s="130">
        <v>0</v>
      </c>
      <c r="AZ287" s="130">
        <v>0</v>
      </c>
      <c r="BA287" s="130">
        <v>0</v>
      </c>
      <c r="BB287" s="130">
        <v>0</v>
      </c>
      <c r="BC287" s="130">
        <v>0</v>
      </c>
    </row>
    <row r="288" spans="1:55" x14ac:dyDescent="0.25">
      <c r="A288" s="130" t="s">
        <v>3299</v>
      </c>
      <c r="B288" s="130">
        <v>0</v>
      </c>
      <c r="C288" s="130">
        <v>0</v>
      </c>
      <c r="D288" s="130">
        <v>20625</v>
      </c>
      <c r="E288" s="130">
        <v>82885</v>
      </c>
      <c r="F288" s="130">
        <v>30653</v>
      </c>
      <c r="G288" s="130">
        <v>-9210</v>
      </c>
      <c r="H288" s="130">
        <v>-764733</v>
      </c>
      <c r="I288" s="130">
        <v>-772618</v>
      </c>
      <c r="J288" s="130">
        <v>-369874</v>
      </c>
      <c r="K288" s="130">
        <v>4975</v>
      </c>
      <c r="L288" s="130">
        <v>-90330</v>
      </c>
      <c r="M288" s="130">
        <v>649472</v>
      </c>
      <c r="N288" s="130">
        <v>775583</v>
      </c>
      <c r="O288" s="130">
        <v>953103</v>
      </c>
      <c r="P288" s="130">
        <v>-136101</v>
      </c>
      <c r="Q288" s="130">
        <v>-124461</v>
      </c>
      <c r="R288" s="130">
        <v>-86979</v>
      </c>
      <c r="S288" s="130">
        <v>-127750</v>
      </c>
      <c r="T288" s="130">
        <v>-474749</v>
      </c>
      <c r="U288" s="130">
        <v>-24613</v>
      </c>
      <c r="V288" s="130">
        <v>-247133</v>
      </c>
      <c r="W288" s="130">
        <v>-99454</v>
      </c>
      <c r="X288" s="130">
        <v>640237.72</v>
      </c>
      <c r="Y288" s="130">
        <v>85643</v>
      </c>
      <c r="Z288" s="130">
        <v>31142</v>
      </c>
      <c r="AA288" s="130">
        <v>47563</v>
      </c>
      <c r="AB288" s="130">
        <v>-2900</v>
      </c>
      <c r="AC288" s="130">
        <v>-2470</v>
      </c>
      <c r="AD288" s="130">
        <v>-2900</v>
      </c>
      <c r="AE288" s="130">
        <v>0</v>
      </c>
      <c r="AF288" s="130">
        <v>-100</v>
      </c>
      <c r="AG288" s="130">
        <v>-100</v>
      </c>
      <c r="AH288" s="130">
        <v>-100</v>
      </c>
      <c r="AI288" s="130">
        <v>0</v>
      </c>
      <c r="AJ288" s="130">
        <v>-17211.240000000002</v>
      </c>
      <c r="AK288" s="130">
        <v>-17211</v>
      </c>
      <c r="AL288" s="130">
        <v>3831</v>
      </c>
      <c r="AM288" s="130">
        <v>-5169</v>
      </c>
      <c r="AN288" s="130">
        <v>-33069.93</v>
      </c>
      <c r="AO288" s="130">
        <v>20</v>
      </c>
      <c r="AP288" s="130">
        <v>-5418</v>
      </c>
      <c r="AQ288" s="130">
        <v>-8100</v>
      </c>
      <c r="AR288" s="130">
        <v>15069.1</v>
      </c>
      <c r="AS288" s="130">
        <v>8900</v>
      </c>
      <c r="AT288" s="130">
        <v>1785</v>
      </c>
      <c r="AU288" s="130">
        <v>3990</v>
      </c>
      <c r="AV288" s="130">
        <v>19326</v>
      </c>
      <c r="AW288" s="130">
        <v>13880</v>
      </c>
      <c r="AX288" s="130">
        <v>11119</v>
      </c>
      <c r="AY288" s="130">
        <v>0</v>
      </c>
      <c r="AZ288" s="130">
        <v>0</v>
      </c>
      <c r="BA288" s="130">
        <v>0</v>
      </c>
      <c r="BB288" s="130">
        <v>0</v>
      </c>
      <c r="BC288" s="130">
        <v>0</v>
      </c>
    </row>
    <row r="289" spans="1:55" x14ac:dyDescent="0.25">
      <c r="A289" s="130" t="s">
        <v>2521</v>
      </c>
      <c r="B289" s="130">
        <v>0</v>
      </c>
      <c r="C289" s="130">
        <v>0</v>
      </c>
      <c r="D289" s="130">
        <v>107762</v>
      </c>
      <c r="E289" s="130">
        <v>23454</v>
      </c>
      <c r="F289" s="130">
        <v>8638</v>
      </c>
      <c r="G289" s="130">
        <v>10638</v>
      </c>
      <c r="H289" s="130">
        <v>-74938</v>
      </c>
      <c r="I289" s="130">
        <v>13200</v>
      </c>
      <c r="J289" s="130">
        <v>20700</v>
      </c>
      <c r="K289" s="130">
        <v>8700</v>
      </c>
      <c r="L289" s="130">
        <v>-650000</v>
      </c>
      <c r="M289" s="130">
        <v>-293849</v>
      </c>
      <c r="N289" s="130">
        <v>-318545</v>
      </c>
      <c r="O289" s="130">
        <v>-42700</v>
      </c>
      <c r="P289" s="130">
        <v>72388</v>
      </c>
      <c r="Q289" s="130">
        <v>462013</v>
      </c>
      <c r="R289" s="130">
        <v>727335</v>
      </c>
      <c r="S289" s="130">
        <v>-32316</v>
      </c>
      <c r="T289" s="130">
        <v>454777</v>
      </c>
      <c r="U289" s="130">
        <v>221107</v>
      </c>
      <c r="V289" s="130">
        <v>195919</v>
      </c>
      <c r="W289" s="130">
        <v>30000</v>
      </c>
      <c r="X289" s="130">
        <v>-108660</v>
      </c>
      <c r="Y289" s="130">
        <v>300000</v>
      </c>
      <c r="Z289" s="130">
        <v>-110000</v>
      </c>
      <c r="AA289" s="130">
        <v>0</v>
      </c>
      <c r="AB289" s="130">
        <v>106131.73</v>
      </c>
      <c r="AC289" s="130">
        <v>147502</v>
      </c>
      <c r="AD289" s="130">
        <v>147502</v>
      </c>
      <c r="AE289" s="130">
        <v>0</v>
      </c>
      <c r="AF289" s="130">
        <v>0</v>
      </c>
      <c r="AG289" s="130">
        <v>0</v>
      </c>
      <c r="AH289" s="130">
        <v>0</v>
      </c>
      <c r="AI289" s="130">
        <v>0</v>
      </c>
      <c r="AJ289" s="130">
        <v>0</v>
      </c>
      <c r="AK289" s="130">
        <v>0</v>
      </c>
      <c r="AL289" s="130">
        <v>0</v>
      </c>
      <c r="AM289" s="130">
        <v>0</v>
      </c>
      <c r="AN289" s="130">
        <v>0</v>
      </c>
      <c r="AO289" s="130">
        <v>0</v>
      </c>
      <c r="AP289" s="130">
        <v>0</v>
      </c>
      <c r="AQ289" s="130">
        <v>0</v>
      </c>
      <c r="AR289" s="130">
        <v>0</v>
      </c>
      <c r="AS289" s="130">
        <v>0</v>
      </c>
      <c r="AT289" s="130">
        <v>0</v>
      </c>
      <c r="AU289" s="130">
        <v>0</v>
      </c>
      <c r="AV289" s="130">
        <v>0</v>
      </c>
      <c r="AW289" s="130">
        <v>0</v>
      </c>
      <c r="AX289" s="130">
        <v>0</v>
      </c>
      <c r="AY289" s="130">
        <v>0</v>
      </c>
      <c r="AZ289" s="130">
        <v>0</v>
      </c>
      <c r="BA289" s="130">
        <v>0</v>
      </c>
      <c r="BB289" s="130">
        <v>0</v>
      </c>
      <c r="BC289" s="130">
        <v>0</v>
      </c>
    </row>
    <row r="290" spans="1:55" x14ac:dyDescent="0.25">
      <c r="A290" s="130" t="s">
        <v>2522</v>
      </c>
      <c r="B290" s="130">
        <v>11147639</v>
      </c>
      <c r="C290" s="130">
        <v>572616</v>
      </c>
      <c r="D290" s="130">
        <v>2742558</v>
      </c>
      <c r="E290" s="130">
        <v>945485</v>
      </c>
      <c r="F290" s="130">
        <v>788518</v>
      </c>
      <c r="G290" s="130">
        <v>181841</v>
      </c>
      <c r="H290" s="130">
        <v>5662831</v>
      </c>
      <c r="I290" s="130">
        <v>5024262</v>
      </c>
      <c r="J290" s="130">
        <v>4040473</v>
      </c>
      <c r="K290" s="130">
        <v>3263933</v>
      </c>
      <c r="L290" s="130">
        <v>5087273</v>
      </c>
      <c r="M290" s="130">
        <v>535997</v>
      </c>
      <c r="N290" s="130">
        <v>294902</v>
      </c>
      <c r="O290" s="130">
        <v>80000</v>
      </c>
      <c r="P290" s="130">
        <v>3736850</v>
      </c>
      <c r="Q290" s="130">
        <v>2365318</v>
      </c>
      <c r="R290" s="130">
        <v>1128870</v>
      </c>
      <c r="S290" s="130">
        <v>1112370</v>
      </c>
      <c r="T290" s="130">
        <v>13130810</v>
      </c>
      <c r="U290" s="130">
        <v>11852310</v>
      </c>
      <c r="V290" s="130">
        <v>11555430</v>
      </c>
      <c r="W290" s="130">
        <v>2898429</v>
      </c>
      <c r="X290" s="130">
        <v>14375581.960000001</v>
      </c>
      <c r="Y290" s="130">
        <v>5976768</v>
      </c>
      <c r="Z290" s="130">
        <v>2704608</v>
      </c>
      <c r="AA290" s="130">
        <v>87698</v>
      </c>
      <c r="AB290" s="130">
        <v>423678.88</v>
      </c>
      <c r="AC290" s="130">
        <v>360000</v>
      </c>
      <c r="AD290" s="130">
        <v>360000</v>
      </c>
      <c r="AE290" s="130">
        <v>0</v>
      </c>
      <c r="AF290" s="130">
        <v>0</v>
      </c>
      <c r="AG290" s="130">
        <v>0</v>
      </c>
      <c r="AH290" s="130">
        <v>1515</v>
      </c>
      <c r="AI290" s="130">
        <v>0</v>
      </c>
      <c r="AJ290" s="130">
        <v>0</v>
      </c>
      <c r="AK290" s="130">
        <v>0</v>
      </c>
      <c r="AL290" s="130">
        <v>0</v>
      </c>
      <c r="AM290" s="130">
        <v>0</v>
      </c>
      <c r="AN290" s="130">
        <v>4715.63</v>
      </c>
      <c r="AO290" s="130">
        <v>4716</v>
      </c>
      <c r="AP290" s="130">
        <v>4716</v>
      </c>
      <c r="AQ290" s="130">
        <v>0</v>
      </c>
      <c r="AR290" s="130">
        <v>0</v>
      </c>
      <c r="AS290" s="130">
        <v>0</v>
      </c>
      <c r="AT290" s="130">
        <v>0</v>
      </c>
      <c r="AU290" s="130">
        <v>0</v>
      </c>
      <c r="AV290" s="130">
        <v>13775</v>
      </c>
      <c r="AW290" s="130">
        <v>562</v>
      </c>
      <c r="AX290" s="130">
        <v>0</v>
      </c>
      <c r="AY290" s="130">
        <v>3562</v>
      </c>
      <c r="AZ290" s="130">
        <v>813</v>
      </c>
      <c r="BA290" s="130">
        <v>44181</v>
      </c>
      <c r="BB290" s="130">
        <v>59749</v>
      </c>
      <c r="BC290" s="130">
        <v>41082</v>
      </c>
    </row>
    <row r="291" spans="1:55" x14ac:dyDescent="0.25">
      <c r="A291" s="130" t="s">
        <v>2523</v>
      </c>
      <c r="B291" s="130">
        <v>10580382</v>
      </c>
      <c r="C291" s="130">
        <v>149950</v>
      </c>
      <c r="D291" s="130">
        <v>445726</v>
      </c>
      <c r="E291" s="130">
        <v>0</v>
      </c>
      <c r="F291" s="130">
        <v>0</v>
      </c>
      <c r="G291" s="130">
        <v>0</v>
      </c>
      <c r="H291" s="130">
        <v>0</v>
      </c>
      <c r="I291" s="130">
        <v>0</v>
      </c>
      <c r="J291" s="130">
        <v>0</v>
      </c>
      <c r="K291" s="130">
        <v>0</v>
      </c>
      <c r="L291" s="130">
        <v>0</v>
      </c>
      <c r="M291" s="130">
        <v>0</v>
      </c>
      <c r="N291" s="130">
        <v>0</v>
      </c>
      <c r="O291" s="130">
        <v>0</v>
      </c>
      <c r="P291" s="130">
        <v>0</v>
      </c>
      <c r="Q291" s="130">
        <v>0</v>
      </c>
      <c r="R291" s="130">
        <v>0</v>
      </c>
      <c r="S291" s="130">
        <v>0</v>
      </c>
      <c r="T291" s="130">
        <v>0</v>
      </c>
      <c r="U291" s="130">
        <v>0</v>
      </c>
      <c r="V291" s="130">
        <v>0</v>
      </c>
      <c r="W291" s="130">
        <v>0</v>
      </c>
      <c r="X291" s="130">
        <v>0</v>
      </c>
      <c r="Y291" s="130">
        <v>0</v>
      </c>
      <c r="Z291" s="130">
        <v>0</v>
      </c>
      <c r="AA291" s="130">
        <v>0</v>
      </c>
      <c r="AB291" s="130">
        <v>29874.2</v>
      </c>
      <c r="AC291" s="130">
        <v>0</v>
      </c>
      <c r="AD291" s="130">
        <v>0</v>
      </c>
      <c r="AE291" s="130">
        <v>0</v>
      </c>
      <c r="AF291" s="130">
        <v>0</v>
      </c>
      <c r="AG291" s="130">
        <v>0</v>
      </c>
      <c r="AH291" s="130">
        <v>1515</v>
      </c>
      <c r="AI291" s="130">
        <v>0</v>
      </c>
      <c r="AJ291" s="130">
        <v>0</v>
      </c>
      <c r="AK291" s="130">
        <v>0</v>
      </c>
      <c r="AL291" s="130">
        <v>0</v>
      </c>
      <c r="AM291" s="130">
        <v>0</v>
      </c>
      <c r="AN291" s="130">
        <v>4715.63</v>
      </c>
      <c r="AO291" s="130">
        <v>0</v>
      </c>
      <c r="AP291" s="130">
        <v>0</v>
      </c>
      <c r="AQ291" s="130">
        <v>0</v>
      </c>
      <c r="AR291" s="130">
        <v>0</v>
      </c>
      <c r="AS291" s="130">
        <v>0</v>
      </c>
      <c r="AT291" s="130">
        <v>0</v>
      </c>
      <c r="AU291" s="130">
        <v>0</v>
      </c>
      <c r="AV291" s="130">
        <v>13775</v>
      </c>
      <c r="AW291" s="130">
        <v>562</v>
      </c>
      <c r="AX291" s="130">
        <v>0</v>
      </c>
      <c r="AY291" s="130">
        <v>0</v>
      </c>
      <c r="AZ291" s="130">
        <v>0</v>
      </c>
      <c r="BA291" s="130">
        <v>0</v>
      </c>
      <c r="BB291" s="130">
        <v>0</v>
      </c>
      <c r="BC291" s="130">
        <v>0</v>
      </c>
    </row>
    <row r="292" spans="1:55" x14ac:dyDescent="0.25">
      <c r="A292" s="130" t="s">
        <v>2524</v>
      </c>
      <c r="B292" s="130">
        <v>10394432</v>
      </c>
      <c r="C292" s="130">
        <v>0</v>
      </c>
      <c r="D292" s="130">
        <v>445726</v>
      </c>
      <c r="E292" s="130">
        <v>0</v>
      </c>
      <c r="F292" s="130">
        <v>0</v>
      </c>
      <c r="G292" s="130">
        <v>0</v>
      </c>
      <c r="H292" s="130">
        <v>0</v>
      </c>
      <c r="I292" s="130">
        <v>0</v>
      </c>
      <c r="J292" s="130">
        <v>0</v>
      </c>
      <c r="K292" s="130">
        <v>0</v>
      </c>
      <c r="L292" s="130">
        <v>0</v>
      </c>
      <c r="M292" s="130">
        <v>0</v>
      </c>
      <c r="N292" s="130">
        <v>0</v>
      </c>
      <c r="O292" s="130">
        <v>0</v>
      </c>
      <c r="P292" s="130">
        <v>0</v>
      </c>
      <c r="Q292" s="130">
        <v>0</v>
      </c>
      <c r="R292" s="130">
        <v>0</v>
      </c>
      <c r="S292" s="130">
        <v>0</v>
      </c>
      <c r="T292" s="130">
        <v>0</v>
      </c>
      <c r="U292" s="130">
        <v>0</v>
      </c>
      <c r="V292" s="130">
        <v>0</v>
      </c>
      <c r="W292" s="130">
        <v>0</v>
      </c>
      <c r="X292" s="130">
        <v>0</v>
      </c>
      <c r="Y292" s="130">
        <v>0</v>
      </c>
      <c r="Z292" s="130">
        <v>0</v>
      </c>
      <c r="AA292" s="130">
        <v>0</v>
      </c>
      <c r="AB292" s="130">
        <v>29874.2</v>
      </c>
      <c r="AC292" s="130">
        <v>0</v>
      </c>
      <c r="AD292" s="130">
        <v>0</v>
      </c>
      <c r="AE292" s="130">
        <v>0</v>
      </c>
      <c r="AF292" s="130">
        <v>0</v>
      </c>
      <c r="AG292" s="130">
        <v>0</v>
      </c>
      <c r="AH292" s="130">
        <v>1515</v>
      </c>
      <c r="AI292" s="130">
        <v>0</v>
      </c>
      <c r="AJ292" s="130">
        <v>0</v>
      </c>
      <c r="AK292" s="130">
        <v>0</v>
      </c>
      <c r="AL292" s="130">
        <v>0</v>
      </c>
      <c r="AM292" s="130">
        <v>0</v>
      </c>
      <c r="AN292" s="130">
        <v>4715.63</v>
      </c>
      <c r="AO292" s="130">
        <v>0</v>
      </c>
      <c r="AP292" s="130">
        <v>0</v>
      </c>
      <c r="AQ292" s="130">
        <v>0</v>
      </c>
      <c r="AR292" s="130">
        <v>0</v>
      </c>
      <c r="AS292" s="130">
        <v>0</v>
      </c>
      <c r="AT292" s="130">
        <v>0</v>
      </c>
      <c r="AU292" s="130">
        <v>0</v>
      </c>
      <c r="AV292" s="130">
        <v>13775</v>
      </c>
      <c r="AW292" s="130">
        <v>562</v>
      </c>
      <c r="AX292" s="130">
        <v>0</v>
      </c>
      <c r="AY292" s="130">
        <v>0</v>
      </c>
      <c r="AZ292" s="130">
        <v>0</v>
      </c>
      <c r="BA292" s="130">
        <v>0</v>
      </c>
      <c r="BB292" s="130">
        <v>0</v>
      </c>
      <c r="BC292" s="130">
        <v>0</v>
      </c>
    </row>
    <row r="293" spans="1:55" x14ac:dyDescent="0.25">
      <c r="A293" s="130" t="s">
        <v>3347</v>
      </c>
      <c r="B293" s="130">
        <v>185950</v>
      </c>
      <c r="C293" s="130">
        <v>149950</v>
      </c>
      <c r="D293" s="130">
        <v>0</v>
      </c>
      <c r="E293" s="130">
        <v>0</v>
      </c>
      <c r="F293" s="130">
        <v>0</v>
      </c>
      <c r="G293" s="130">
        <v>0</v>
      </c>
      <c r="H293" s="130">
        <v>0</v>
      </c>
      <c r="I293" s="130">
        <v>0</v>
      </c>
      <c r="J293" s="130">
        <v>0</v>
      </c>
      <c r="K293" s="130">
        <v>0</v>
      </c>
      <c r="L293" s="130">
        <v>0</v>
      </c>
      <c r="M293" s="130">
        <v>0</v>
      </c>
      <c r="N293" s="130">
        <v>0</v>
      </c>
      <c r="O293" s="130">
        <v>0</v>
      </c>
      <c r="P293" s="130">
        <v>0</v>
      </c>
      <c r="Q293" s="130">
        <v>0</v>
      </c>
      <c r="R293" s="130">
        <v>0</v>
      </c>
      <c r="S293" s="130">
        <v>0</v>
      </c>
      <c r="T293" s="130">
        <v>0</v>
      </c>
      <c r="U293" s="130">
        <v>0</v>
      </c>
      <c r="V293" s="130">
        <v>0</v>
      </c>
      <c r="W293" s="130">
        <v>0</v>
      </c>
      <c r="X293" s="130">
        <v>0</v>
      </c>
      <c r="Y293" s="130">
        <v>0</v>
      </c>
      <c r="Z293" s="130">
        <v>0</v>
      </c>
      <c r="AA293" s="130">
        <v>0</v>
      </c>
      <c r="AB293" s="130">
        <v>0</v>
      </c>
      <c r="AC293" s="130">
        <v>0</v>
      </c>
      <c r="AD293" s="130">
        <v>0</v>
      </c>
      <c r="AE293" s="130">
        <v>0</v>
      </c>
      <c r="AF293" s="130">
        <v>0</v>
      </c>
      <c r="AG293" s="130">
        <v>0</v>
      </c>
      <c r="AH293" s="130">
        <v>0</v>
      </c>
      <c r="AI293" s="130">
        <v>0</v>
      </c>
      <c r="AJ293" s="130">
        <v>0</v>
      </c>
      <c r="AK293" s="130">
        <v>0</v>
      </c>
      <c r="AL293" s="130">
        <v>0</v>
      </c>
      <c r="AM293" s="130">
        <v>0</v>
      </c>
      <c r="AN293" s="130">
        <v>0</v>
      </c>
      <c r="AO293" s="130">
        <v>0</v>
      </c>
      <c r="AP293" s="130">
        <v>0</v>
      </c>
      <c r="AQ293" s="130">
        <v>0</v>
      </c>
      <c r="AR293" s="130">
        <v>0</v>
      </c>
      <c r="AS293" s="130">
        <v>0</v>
      </c>
      <c r="AT293" s="130">
        <v>0</v>
      </c>
      <c r="AU293" s="130">
        <v>0</v>
      </c>
      <c r="AV293" s="130">
        <v>0</v>
      </c>
      <c r="AW293" s="130">
        <v>0</v>
      </c>
      <c r="AX293" s="130">
        <v>0</v>
      </c>
      <c r="AY293" s="130">
        <v>0</v>
      </c>
      <c r="AZ293" s="130">
        <v>0</v>
      </c>
      <c r="BA293" s="130">
        <v>0</v>
      </c>
      <c r="BB293" s="130">
        <v>0</v>
      </c>
      <c r="BC293" s="130">
        <v>0</v>
      </c>
    </row>
    <row r="294" spans="1:55" x14ac:dyDescent="0.25">
      <c r="A294" s="130" t="s">
        <v>2525</v>
      </c>
      <c r="B294" s="130">
        <v>567257</v>
      </c>
      <c r="C294" s="130">
        <v>422666</v>
      </c>
      <c r="D294" s="130">
        <v>2296832</v>
      </c>
      <c r="E294" s="130">
        <v>945485</v>
      </c>
      <c r="F294" s="130">
        <v>788518</v>
      </c>
      <c r="G294" s="130">
        <v>181841</v>
      </c>
      <c r="H294" s="130">
        <v>5662831</v>
      </c>
      <c r="I294" s="130">
        <v>5024262</v>
      </c>
      <c r="J294" s="130">
        <v>4040473</v>
      </c>
      <c r="K294" s="130">
        <v>3263933</v>
      </c>
      <c r="L294" s="130">
        <v>5087273</v>
      </c>
      <c r="M294" s="130">
        <v>535997</v>
      </c>
      <c r="N294" s="130">
        <v>294902</v>
      </c>
      <c r="O294" s="130">
        <v>80000</v>
      </c>
      <c r="P294" s="130">
        <v>3736850</v>
      </c>
      <c r="Q294" s="130">
        <v>2365318</v>
      </c>
      <c r="R294" s="130">
        <v>1128870</v>
      </c>
      <c r="S294" s="130">
        <v>1112370</v>
      </c>
      <c r="T294" s="130">
        <v>13130810</v>
      </c>
      <c r="U294" s="130">
        <v>11852310</v>
      </c>
      <c r="V294" s="130">
        <v>11555430</v>
      </c>
      <c r="W294" s="130">
        <v>2898429</v>
      </c>
      <c r="X294" s="130">
        <v>14375581.960000001</v>
      </c>
      <c r="Y294" s="130">
        <v>5976768</v>
      </c>
      <c r="Z294" s="130">
        <v>2704608</v>
      </c>
      <c r="AA294" s="130">
        <v>87698</v>
      </c>
      <c r="AB294" s="130">
        <v>393804.68</v>
      </c>
      <c r="AC294" s="130">
        <v>360000</v>
      </c>
      <c r="AD294" s="130">
        <v>360000</v>
      </c>
      <c r="AE294" s="130">
        <v>0</v>
      </c>
      <c r="AF294" s="130">
        <v>0</v>
      </c>
      <c r="AG294" s="130">
        <v>0</v>
      </c>
      <c r="AH294" s="130">
        <v>0</v>
      </c>
      <c r="AI294" s="130">
        <v>0</v>
      </c>
      <c r="AJ294" s="130">
        <v>0</v>
      </c>
      <c r="AK294" s="130">
        <v>0</v>
      </c>
      <c r="AL294" s="130">
        <v>0</v>
      </c>
      <c r="AM294" s="130">
        <v>0</v>
      </c>
      <c r="AN294" s="130">
        <v>0</v>
      </c>
      <c r="AO294" s="130">
        <v>4716</v>
      </c>
      <c r="AP294" s="130">
        <v>4716</v>
      </c>
      <c r="AQ294" s="130">
        <v>0</v>
      </c>
      <c r="AR294" s="130">
        <v>0</v>
      </c>
      <c r="AS294" s="130">
        <v>0</v>
      </c>
      <c r="AT294" s="130">
        <v>0</v>
      </c>
      <c r="AU294" s="130">
        <v>0</v>
      </c>
      <c r="AV294" s="130">
        <v>0</v>
      </c>
      <c r="AW294" s="130">
        <v>0</v>
      </c>
      <c r="AX294" s="130">
        <v>0</v>
      </c>
      <c r="AY294" s="130">
        <v>3562</v>
      </c>
      <c r="AZ294" s="130">
        <v>813</v>
      </c>
      <c r="BA294" s="130">
        <v>44181</v>
      </c>
      <c r="BB294" s="130">
        <v>59749</v>
      </c>
      <c r="BC294" s="130">
        <v>41082</v>
      </c>
    </row>
    <row r="295" spans="1:55" x14ac:dyDescent="0.25">
      <c r="A295" s="130" t="s">
        <v>2526</v>
      </c>
      <c r="B295" s="130">
        <v>567257</v>
      </c>
      <c r="C295" s="130">
        <v>422666</v>
      </c>
      <c r="D295" s="130">
        <v>2296832</v>
      </c>
      <c r="E295" s="130">
        <v>945485</v>
      </c>
      <c r="F295" s="130">
        <v>788518</v>
      </c>
      <c r="G295" s="130">
        <v>181841</v>
      </c>
      <c r="H295" s="130">
        <v>5662831</v>
      </c>
      <c r="I295" s="130">
        <v>5024262</v>
      </c>
      <c r="J295" s="130">
        <v>4040473</v>
      </c>
      <c r="K295" s="130">
        <v>3263933</v>
      </c>
      <c r="L295" s="130">
        <v>5087273</v>
      </c>
      <c r="M295" s="130">
        <v>535997</v>
      </c>
      <c r="N295" s="130">
        <v>294902</v>
      </c>
      <c r="O295" s="130">
        <v>80000</v>
      </c>
      <c r="P295" s="130">
        <v>3736850</v>
      </c>
      <c r="Q295" s="130">
        <v>2365318</v>
      </c>
      <c r="R295" s="130">
        <v>1128870</v>
      </c>
      <c r="S295" s="130">
        <v>1112370</v>
      </c>
      <c r="T295" s="130">
        <v>13130810</v>
      </c>
      <c r="U295" s="130">
        <v>11852310</v>
      </c>
      <c r="V295" s="130">
        <v>11555430</v>
      </c>
      <c r="W295" s="130">
        <v>2898429</v>
      </c>
      <c r="X295" s="130">
        <v>14375581.960000001</v>
      </c>
      <c r="Y295" s="130">
        <v>5976768</v>
      </c>
      <c r="Z295" s="130">
        <v>2704608</v>
      </c>
      <c r="AA295" s="130">
        <v>87698</v>
      </c>
      <c r="AB295" s="130">
        <v>393804.68</v>
      </c>
      <c r="AC295" s="130">
        <v>360000</v>
      </c>
      <c r="AD295" s="130">
        <v>360000</v>
      </c>
      <c r="AE295" s="130">
        <v>0</v>
      </c>
      <c r="AF295" s="130">
        <v>0</v>
      </c>
      <c r="AG295" s="130">
        <v>0</v>
      </c>
      <c r="AH295" s="130">
        <v>0</v>
      </c>
      <c r="AI295" s="130">
        <v>0</v>
      </c>
      <c r="AJ295" s="130">
        <v>0</v>
      </c>
      <c r="AK295" s="130">
        <v>0</v>
      </c>
      <c r="AL295" s="130">
        <v>0</v>
      </c>
      <c r="AM295" s="130">
        <v>0</v>
      </c>
      <c r="AN295" s="130">
        <v>0</v>
      </c>
      <c r="AO295" s="130">
        <v>4716</v>
      </c>
      <c r="AP295" s="130">
        <v>4716</v>
      </c>
      <c r="AQ295" s="130">
        <v>0</v>
      </c>
      <c r="AR295" s="130">
        <v>0</v>
      </c>
      <c r="AS295" s="130">
        <v>0</v>
      </c>
      <c r="AT295" s="130">
        <v>0</v>
      </c>
      <c r="AU295" s="130">
        <v>0</v>
      </c>
      <c r="AV295" s="130">
        <v>0</v>
      </c>
      <c r="AW295" s="130">
        <v>0</v>
      </c>
      <c r="AX295" s="130">
        <v>0</v>
      </c>
      <c r="AY295" s="130">
        <v>182</v>
      </c>
      <c r="AZ295" s="130">
        <v>813</v>
      </c>
      <c r="BA295" s="130">
        <v>653</v>
      </c>
      <c r="BB295" s="130">
        <v>661</v>
      </c>
      <c r="BC295" s="130">
        <v>0</v>
      </c>
    </row>
    <row r="296" spans="1:55" x14ac:dyDescent="0.25">
      <c r="A296" s="130" t="s">
        <v>2527</v>
      </c>
      <c r="B296" s="130">
        <v>0</v>
      </c>
      <c r="C296" s="130">
        <v>0</v>
      </c>
      <c r="D296" s="130">
        <v>0</v>
      </c>
      <c r="E296" s="130">
        <v>0</v>
      </c>
      <c r="F296" s="130">
        <v>0</v>
      </c>
      <c r="G296" s="130">
        <v>0</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3380</v>
      </c>
      <c r="AZ296" s="130">
        <v>0</v>
      </c>
      <c r="BA296" s="130">
        <v>43528</v>
      </c>
      <c r="BB296" s="130">
        <v>59088</v>
      </c>
      <c r="BC296" s="130">
        <v>41082</v>
      </c>
    </row>
    <row r="297" spans="1:55" x14ac:dyDescent="0.25">
      <c r="A297" s="130" t="s">
        <v>2529</v>
      </c>
      <c r="B297" s="130">
        <v>-1514141</v>
      </c>
      <c r="C297" s="130">
        <v>-819500</v>
      </c>
      <c r="D297" s="130">
        <v>-2130563</v>
      </c>
      <c r="E297" s="130">
        <v>-1560014</v>
      </c>
      <c r="F297" s="130">
        <v>-1017757</v>
      </c>
      <c r="G297" s="130">
        <v>-554923</v>
      </c>
      <c r="H297" s="130">
        <v>-2376216</v>
      </c>
      <c r="I297" s="130">
        <v>-1889403</v>
      </c>
      <c r="J297" s="130">
        <v>-1364448</v>
      </c>
      <c r="K297" s="130">
        <v>-637219</v>
      </c>
      <c r="L297" s="130">
        <v>-3142717</v>
      </c>
      <c r="M297" s="130">
        <v>-2509807</v>
      </c>
      <c r="N297" s="130">
        <v>-1706652</v>
      </c>
      <c r="O297" s="130">
        <v>-852406</v>
      </c>
      <c r="P297" s="130">
        <v>-3542170</v>
      </c>
      <c r="Q297" s="130">
        <v>-1919072</v>
      </c>
      <c r="R297" s="130">
        <v>-1264384</v>
      </c>
      <c r="S297" s="130">
        <v>-596418</v>
      </c>
      <c r="T297" s="130">
        <v>-1514815</v>
      </c>
      <c r="U297" s="130">
        <v>-878609</v>
      </c>
      <c r="V297" s="130">
        <v>-423715</v>
      </c>
      <c r="W297" s="130">
        <v>-133826</v>
      </c>
      <c r="X297" s="130">
        <v>-128739.12</v>
      </c>
      <c r="Y297" s="130">
        <v>-78545</v>
      </c>
      <c r="Z297" s="130">
        <v>-47665</v>
      </c>
      <c r="AA297" s="130">
        <v>-21758</v>
      </c>
      <c r="AB297" s="130">
        <v>-56856.54</v>
      </c>
      <c r="AC297" s="130">
        <v>-38484</v>
      </c>
      <c r="AD297" s="130">
        <v>-18906</v>
      </c>
      <c r="AE297" s="130">
        <v>-8078</v>
      </c>
      <c r="AF297" s="130">
        <v>-3075.31</v>
      </c>
      <c r="AG297" s="130">
        <v>0</v>
      </c>
      <c r="AH297" s="130">
        <v>0</v>
      </c>
      <c r="AI297" s="130">
        <v>0</v>
      </c>
      <c r="AJ297" s="130">
        <v>0</v>
      </c>
      <c r="AK297" s="130">
        <v>0</v>
      </c>
      <c r="AL297" s="130">
        <v>0</v>
      </c>
      <c r="AM297" s="130">
        <v>0</v>
      </c>
      <c r="AN297" s="130">
        <v>-2940.25</v>
      </c>
      <c r="AO297" s="130">
        <v>-2940</v>
      </c>
      <c r="AP297" s="130">
        <v>-2940</v>
      </c>
      <c r="AQ297" s="130">
        <v>-2940</v>
      </c>
      <c r="AR297" s="130">
        <v>-68056.75</v>
      </c>
      <c r="AS297" s="130">
        <v>0</v>
      </c>
      <c r="AT297" s="130">
        <v>0</v>
      </c>
      <c r="AU297" s="130">
        <v>0</v>
      </c>
      <c r="AV297" s="130">
        <v>0</v>
      </c>
      <c r="AW297" s="130">
        <v>0</v>
      </c>
      <c r="AX297" s="130">
        <v>0</v>
      </c>
      <c r="AY297" s="130">
        <v>0</v>
      </c>
      <c r="AZ297" s="130">
        <v>-76451</v>
      </c>
      <c r="BA297" s="130">
        <v>0</v>
      </c>
      <c r="BB297" s="130">
        <v>0</v>
      </c>
      <c r="BC297" s="130">
        <v>-337</v>
      </c>
    </row>
    <row r="298" spans="1:55" x14ac:dyDescent="0.25">
      <c r="A298" s="130" t="s">
        <v>2530</v>
      </c>
      <c r="B298" s="130">
        <v>-252853</v>
      </c>
      <c r="C298" s="130">
        <v>-227992</v>
      </c>
      <c r="D298" s="130">
        <v>0</v>
      </c>
      <c r="E298" s="130">
        <v>0</v>
      </c>
      <c r="F298" s="130">
        <v>0</v>
      </c>
      <c r="G298" s="130">
        <v>0</v>
      </c>
      <c r="H298" s="130">
        <v>0</v>
      </c>
      <c r="I298" s="130">
        <v>0</v>
      </c>
      <c r="J298" s="130">
        <v>0</v>
      </c>
      <c r="K298" s="130">
        <v>0</v>
      </c>
      <c r="L298" s="130">
        <v>0</v>
      </c>
      <c r="M298" s="130">
        <v>0</v>
      </c>
      <c r="N298" s="130">
        <v>0</v>
      </c>
      <c r="O298" s="130">
        <v>0</v>
      </c>
      <c r="P298" s="130">
        <v>0</v>
      </c>
      <c r="Q298" s="130">
        <v>0</v>
      </c>
      <c r="R298" s="130">
        <v>0</v>
      </c>
      <c r="S298" s="130">
        <v>0</v>
      </c>
      <c r="T298" s="130">
        <v>0</v>
      </c>
      <c r="U298" s="130">
        <v>0</v>
      </c>
      <c r="V298" s="130">
        <v>0</v>
      </c>
      <c r="W298" s="130">
        <v>0</v>
      </c>
      <c r="X298" s="130">
        <v>0</v>
      </c>
      <c r="Y298" s="130">
        <v>0</v>
      </c>
      <c r="Z298" s="130">
        <v>0</v>
      </c>
      <c r="AA298" s="130">
        <v>0</v>
      </c>
      <c r="AB298" s="130">
        <v>0</v>
      </c>
      <c r="AC298" s="130">
        <v>0</v>
      </c>
      <c r="AD298" s="130">
        <v>0</v>
      </c>
      <c r="AE298" s="130">
        <v>0</v>
      </c>
      <c r="AF298" s="130">
        <v>-3075.31</v>
      </c>
      <c r="AG298" s="130">
        <v>0</v>
      </c>
      <c r="AH298" s="130">
        <v>0</v>
      </c>
      <c r="AI298" s="130">
        <v>0</v>
      </c>
      <c r="AJ298" s="130">
        <v>0</v>
      </c>
      <c r="AK298" s="130">
        <v>0</v>
      </c>
      <c r="AL298" s="130">
        <v>0</v>
      </c>
      <c r="AM298" s="130">
        <v>0</v>
      </c>
      <c r="AN298" s="130">
        <v>-2940.25</v>
      </c>
      <c r="AO298" s="130">
        <v>-2940</v>
      </c>
      <c r="AP298" s="130">
        <v>-2940</v>
      </c>
      <c r="AQ298" s="130">
        <v>-2940</v>
      </c>
      <c r="AR298" s="130">
        <v>-68056.75</v>
      </c>
      <c r="AS298" s="130">
        <v>0</v>
      </c>
      <c r="AT298" s="130">
        <v>0</v>
      </c>
      <c r="AU298" s="130">
        <v>0</v>
      </c>
      <c r="AV298" s="130">
        <v>0</v>
      </c>
      <c r="AW298" s="130">
        <v>0</v>
      </c>
      <c r="AX298" s="130">
        <v>0</v>
      </c>
      <c r="AY298" s="130">
        <v>0</v>
      </c>
      <c r="AZ298" s="130">
        <v>0</v>
      </c>
      <c r="BA298" s="130">
        <v>0</v>
      </c>
      <c r="BB298" s="130">
        <v>0</v>
      </c>
      <c r="BC298" s="130">
        <v>0</v>
      </c>
    </row>
    <row r="299" spans="1:55" x14ac:dyDescent="0.25">
      <c r="A299" s="130" t="s">
        <v>2531</v>
      </c>
      <c r="B299" s="130">
        <v>0</v>
      </c>
      <c r="C299" s="130">
        <v>0</v>
      </c>
      <c r="D299" s="130">
        <v>0</v>
      </c>
      <c r="E299" s="130">
        <v>0</v>
      </c>
      <c r="F299" s="130">
        <v>0</v>
      </c>
      <c r="G299" s="130">
        <v>0</v>
      </c>
      <c r="H299" s="130">
        <v>0</v>
      </c>
      <c r="I299" s="130">
        <v>0</v>
      </c>
      <c r="J299" s="130">
        <v>0</v>
      </c>
      <c r="K299" s="130">
        <v>0</v>
      </c>
      <c r="L299" s="130">
        <v>0</v>
      </c>
      <c r="M299" s="130">
        <v>0</v>
      </c>
      <c r="N299" s="130">
        <v>0</v>
      </c>
      <c r="O299" s="130">
        <v>0</v>
      </c>
      <c r="P299" s="130">
        <v>0</v>
      </c>
      <c r="Q299" s="130">
        <v>0</v>
      </c>
      <c r="R299" s="130">
        <v>0</v>
      </c>
      <c r="S299" s="130">
        <v>0</v>
      </c>
      <c r="T299" s="130">
        <v>0</v>
      </c>
      <c r="U299" s="130">
        <v>0</v>
      </c>
      <c r="V299" s="130">
        <v>0</v>
      </c>
      <c r="W299" s="130">
        <v>0</v>
      </c>
      <c r="X299" s="130">
        <v>0</v>
      </c>
      <c r="Y299" s="130">
        <v>0</v>
      </c>
      <c r="Z299" s="130">
        <v>0</v>
      </c>
      <c r="AA299" s="130">
        <v>0</v>
      </c>
      <c r="AB299" s="130">
        <v>0</v>
      </c>
      <c r="AC299" s="130">
        <v>0</v>
      </c>
      <c r="AD299" s="130">
        <v>0</v>
      </c>
      <c r="AE299" s="130">
        <v>0</v>
      </c>
      <c r="AF299" s="130">
        <v>-3075.31</v>
      </c>
      <c r="AG299" s="130">
        <v>0</v>
      </c>
      <c r="AH299" s="130">
        <v>0</v>
      </c>
      <c r="AI299" s="130">
        <v>0</v>
      </c>
      <c r="AJ299" s="130">
        <v>0</v>
      </c>
      <c r="AK299" s="130">
        <v>0</v>
      </c>
      <c r="AL299" s="130">
        <v>0</v>
      </c>
      <c r="AM299" s="130">
        <v>0</v>
      </c>
      <c r="AN299" s="130">
        <v>-2940.25</v>
      </c>
      <c r="AO299" s="130">
        <v>-2940</v>
      </c>
      <c r="AP299" s="130">
        <v>-2940</v>
      </c>
      <c r="AQ299" s="130">
        <v>-2940</v>
      </c>
      <c r="AR299" s="130">
        <v>-68056.75</v>
      </c>
      <c r="AS299" s="130">
        <v>0</v>
      </c>
      <c r="AT299" s="130">
        <v>0</v>
      </c>
      <c r="AU299" s="130">
        <v>0</v>
      </c>
      <c r="AV299" s="130">
        <v>0</v>
      </c>
      <c r="AW299" s="130">
        <v>0</v>
      </c>
      <c r="AX299" s="130">
        <v>0</v>
      </c>
      <c r="AY299" s="130">
        <v>0</v>
      </c>
      <c r="AZ299" s="130">
        <v>0</v>
      </c>
      <c r="BA299" s="130">
        <v>0</v>
      </c>
      <c r="BB299" s="130">
        <v>0</v>
      </c>
      <c r="BC299" s="130">
        <v>0</v>
      </c>
    </row>
    <row r="300" spans="1:55" x14ac:dyDescent="0.25">
      <c r="A300" s="130" t="s">
        <v>3348</v>
      </c>
      <c r="B300" s="130">
        <v>-29862</v>
      </c>
      <c r="C300" s="130">
        <v>-15001</v>
      </c>
      <c r="D300" s="130">
        <v>0</v>
      </c>
      <c r="E300" s="130">
        <v>0</v>
      </c>
      <c r="F300" s="130">
        <v>0</v>
      </c>
      <c r="G300" s="130">
        <v>0</v>
      </c>
      <c r="H300" s="130">
        <v>0</v>
      </c>
      <c r="I300" s="130">
        <v>0</v>
      </c>
      <c r="J300" s="130">
        <v>0</v>
      </c>
      <c r="K300" s="130">
        <v>0</v>
      </c>
      <c r="L300" s="130">
        <v>0</v>
      </c>
      <c r="M300" s="130">
        <v>0</v>
      </c>
      <c r="N300" s="130">
        <v>0</v>
      </c>
      <c r="O300" s="130">
        <v>0</v>
      </c>
      <c r="P300" s="130">
        <v>0</v>
      </c>
      <c r="Q300" s="130">
        <v>0</v>
      </c>
      <c r="R300" s="130">
        <v>0</v>
      </c>
      <c r="S300" s="130">
        <v>0</v>
      </c>
      <c r="T300" s="130">
        <v>0</v>
      </c>
      <c r="U300" s="130">
        <v>0</v>
      </c>
      <c r="V300" s="130">
        <v>0</v>
      </c>
      <c r="W300" s="130">
        <v>0</v>
      </c>
      <c r="X300" s="130">
        <v>0</v>
      </c>
      <c r="Y300" s="130">
        <v>0</v>
      </c>
      <c r="Z300" s="130">
        <v>0</v>
      </c>
      <c r="AA300" s="130">
        <v>0</v>
      </c>
      <c r="AB300" s="130">
        <v>0</v>
      </c>
      <c r="AC300" s="130">
        <v>0</v>
      </c>
      <c r="AD300" s="130">
        <v>0</v>
      </c>
      <c r="AE300" s="130">
        <v>0</v>
      </c>
      <c r="AF300" s="130">
        <v>0</v>
      </c>
      <c r="AG300" s="130">
        <v>0</v>
      </c>
      <c r="AH300" s="130">
        <v>0</v>
      </c>
      <c r="AI300" s="130">
        <v>0</v>
      </c>
      <c r="AJ300" s="130">
        <v>0</v>
      </c>
      <c r="AK300" s="130">
        <v>0</v>
      </c>
      <c r="AL300" s="130">
        <v>0</v>
      </c>
      <c r="AM300" s="130">
        <v>0</v>
      </c>
      <c r="AN300" s="130">
        <v>0</v>
      </c>
      <c r="AO300" s="130">
        <v>0</v>
      </c>
      <c r="AP300" s="130">
        <v>0</v>
      </c>
      <c r="AQ300" s="130">
        <v>0</v>
      </c>
      <c r="AR300" s="130">
        <v>0</v>
      </c>
      <c r="AS300" s="130">
        <v>0</v>
      </c>
      <c r="AT300" s="130">
        <v>0</v>
      </c>
      <c r="AU300" s="130">
        <v>0</v>
      </c>
      <c r="AV300" s="130">
        <v>0</v>
      </c>
      <c r="AW300" s="130">
        <v>0</v>
      </c>
      <c r="AX300" s="130">
        <v>0</v>
      </c>
      <c r="AY300" s="130">
        <v>0</v>
      </c>
      <c r="AZ300" s="130">
        <v>0</v>
      </c>
      <c r="BA300" s="130">
        <v>0</v>
      </c>
      <c r="BB300" s="130">
        <v>0</v>
      </c>
      <c r="BC300" s="130">
        <v>0</v>
      </c>
    </row>
    <row r="301" spans="1:55" x14ac:dyDescent="0.25">
      <c r="A301" s="130" t="s">
        <v>3283</v>
      </c>
      <c r="B301" s="130">
        <v>-222991</v>
      </c>
      <c r="C301" s="130">
        <v>-212991</v>
      </c>
      <c r="D301" s="130">
        <v>0</v>
      </c>
      <c r="E301" s="130">
        <v>0</v>
      </c>
      <c r="F301" s="130">
        <v>0</v>
      </c>
      <c r="G301" s="130">
        <v>0</v>
      </c>
      <c r="H301" s="130">
        <v>0</v>
      </c>
      <c r="I301" s="130">
        <v>0</v>
      </c>
      <c r="J301" s="130">
        <v>0</v>
      </c>
      <c r="K301" s="130">
        <v>0</v>
      </c>
      <c r="L301" s="130">
        <v>0</v>
      </c>
      <c r="M301" s="130">
        <v>0</v>
      </c>
      <c r="N301" s="130">
        <v>0</v>
      </c>
      <c r="O301" s="130">
        <v>0</v>
      </c>
      <c r="P301" s="130">
        <v>0</v>
      </c>
      <c r="Q301" s="130">
        <v>0</v>
      </c>
      <c r="R301" s="130">
        <v>0</v>
      </c>
      <c r="S301" s="130">
        <v>0</v>
      </c>
      <c r="T301" s="130">
        <v>0</v>
      </c>
      <c r="U301" s="130">
        <v>0</v>
      </c>
      <c r="V301" s="130">
        <v>0</v>
      </c>
      <c r="W301" s="130">
        <v>0</v>
      </c>
      <c r="X301" s="130">
        <v>0</v>
      </c>
      <c r="Y301" s="130">
        <v>0</v>
      </c>
      <c r="Z301" s="130">
        <v>0</v>
      </c>
      <c r="AA301" s="130">
        <v>0</v>
      </c>
      <c r="AB301" s="130">
        <v>0</v>
      </c>
      <c r="AC301" s="130">
        <v>0</v>
      </c>
      <c r="AD301" s="130">
        <v>0</v>
      </c>
      <c r="AE301" s="130">
        <v>0</v>
      </c>
      <c r="AF301" s="130">
        <v>0</v>
      </c>
      <c r="AG301" s="130">
        <v>0</v>
      </c>
      <c r="AH301" s="130">
        <v>0</v>
      </c>
      <c r="AI301" s="130">
        <v>0</v>
      </c>
      <c r="AJ301" s="130">
        <v>0</v>
      </c>
      <c r="AK301" s="130">
        <v>0</v>
      </c>
      <c r="AL301" s="130">
        <v>0</v>
      </c>
      <c r="AM301" s="130">
        <v>0</v>
      </c>
      <c r="AN301" s="130">
        <v>0</v>
      </c>
      <c r="AO301" s="130">
        <v>0</v>
      </c>
      <c r="AP301" s="130">
        <v>0</v>
      </c>
      <c r="AQ301" s="130">
        <v>0</v>
      </c>
      <c r="AR301" s="130">
        <v>0</v>
      </c>
      <c r="AS301" s="130">
        <v>0</v>
      </c>
      <c r="AT301" s="130">
        <v>0</v>
      </c>
      <c r="AU301" s="130">
        <v>0</v>
      </c>
      <c r="AV301" s="130">
        <v>0</v>
      </c>
      <c r="AW301" s="130">
        <v>0</v>
      </c>
      <c r="AX301" s="130">
        <v>0</v>
      </c>
      <c r="AY301" s="130">
        <v>0</v>
      </c>
      <c r="AZ301" s="130">
        <v>0</v>
      </c>
      <c r="BA301" s="130">
        <v>0</v>
      </c>
      <c r="BB301" s="130">
        <v>0</v>
      </c>
      <c r="BC301" s="130">
        <v>0</v>
      </c>
    </row>
    <row r="302" spans="1:55" x14ac:dyDescent="0.25">
      <c r="A302" s="130" t="s">
        <v>2532</v>
      </c>
      <c r="B302" s="130">
        <v>-1261288</v>
      </c>
      <c r="C302" s="130">
        <v>-591508</v>
      </c>
      <c r="D302" s="130">
        <v>-2130563</v>
      </c>
      <c r="E302" s="130">
        <v>-1560014</v>
      </c>
      <c r="F302" s="130">
        <v>-1017757</v>
      </c>
      <c r="G302" s="130">
        <v>-554923</v>
      </c>
      <c r="H302" s="130">
        <v>-2376216</v>
      </c>
      <c r="I302" s="130">
        <v>-1889403</v>
      </c>
      <c r="J302" s="130">
        <v>-1364448</v>
      </c>
      <c r="K302" s="130">
        <v>-637219</v>
      </c>
      <c r="L302" s="130">
        <v>-3142717</v>
      </c>
      <c r="M302" s="130">
        <v>-2509807</v>
      </c>
      <c r="N302" s="130">
        <v>-1706652</v>
      </c>
      <c r="O302" s="130">
        <v>-852406</v>
      </c>
      <c r="P302" s="130">
        <v>-3542170</v>
      </c>
      <c r="Q302" s="130">
        <v>-1919072</v>
      </c>
      <c r="R302" s="130">
        <v>-1264384</v>
      </c>
      <c r="S302" s="130">
        <v>-596418</v>
      </c>
      <c r="T302" s="130">
        <v>-1514815</v>
      </c>
      <c r="U302" s="130">
        <v>-878609</v>
      </c>
      <c r="V302" s="130">
        <v>-423715</v>
      </c>
      <c r="W302" s="130">
        <v>-133826</v>
      </c>
      <c r="X302" s="130">
        <v>-128739.12</v>
      </c>
      <c r="Y302" s="130">
        <v>-78545</v>
      </c>
      <c r="Z302" s="130">
        <v>-47665</v>
      </c>
      <c r="AA302" s="130">
        <v>-21758</v>
      </c>
      <c r="AB302" s="130">
        <v>-56856.54</v>
      </c>
      <c r="AC302" s="130">
        <v>-38484</v>
      </c>
      <c r="AD302" s="130">
        <v>-18906</v>
      </c>
      <c r="AE302" s="130">
        <v>-8078</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0</v>
      </c>
      <c r="AZ302" s="130">
        <v>-76451</v>
      </c>
      <c r="BA302" s="130">
        <v>0</v>
      </c>
      <c r="BB302" s="130">
        <v>0</v>
      </c>
      <c r="BC302" s="130">
        <v>-337</v>
      </c>
    </row>
    <row r="303" spans="1:55" x14ac:dyDescent="0.25">
      <c r="A303" s="130" t="s">
        <v>2533</v>
      </c>
      <c r="B303" s="130">
        <v>-1261288</v>
      </c>
      <c r="C303" s="130">
        <v>-591508</v>
      </c>
      <c r="D303" s="130">
        <v>-2130563</v>
      </c>
      <c r="E303" s="130">
        <v>-1560014</v>
      </c>
      <c r="F303" s="130">
        <v>-1017757</v>
      </c>
      <c r="G303" s="130">
        <v>-554923</v>
      </c>
      <c r="H303" s="130">
        <v>-2376216</v>
      </c>
      <c r="I303" s="130">
        <v>-1889403</v>
      </c>
      <c r="J303" s="130">
        <v>-1364448</v>
      </c>
      <c r="K303" s="130">
        <v>-637219</v>
      </c>
      <c r="L303" s="130">
        <v>-3142717</v>
      </c>
      <c r="M303" s="130">
        <v>-2509807</v>
      </c>
      <c r="N303" s="130">
        <v>-1706652</v>
      </c>
      <c r="O303" s="130">
        <v>-852406</v>
      </c>
      <c r="P303" s="130">
        <v>-3542170</v>
      </c>
      <c r="Q303" s="130">
        <v>-1919072</v>
      </c>
      <c r="R303" s="130">
        <v>-1264384</v>
      </c>
      <c r="S303" s="130">
        <v>-596418</v>
      </c>
      <c r="T303" s="130">
        <v>-1514815</v>
      </c>
      <c r="U303" s="130">
        <v>-878609</v>
      </c>
      <c r="V303" s="130">
        <v>-423715</v>
      </c>
      <c r="W303" s="130">
        <v>-133826</v>
      </c>
      <c r="X303" s="130">
        <v>-128739.12</v>
      </c>
      <c r="Y303" s="130">
        <v>-78545</v>
      </c>
      <c r="Z303" s="130">
        <v>-47665</v>
      </c>
      <c r="AA303" s="130">
        <v>-21758</v>
      </c>
      <c r="AB303" s="130">
        <v>-56856.54</v>
      </c>
      <c r="AC303" s="130">
        <v>-38484</v>
      </c>
      <c r="AD303" s="130">
        <v>-18906</v>
      </c>
      <c r="AE303" s="130">
        <v>-8078</v>
      </c>
      <c r="AF303" s="130">
        <v>0</v>
      </c>
      <c r="AG303" s="130">
        <v>0</v>
      </c>
      <c r="AH303" s="130">
        <v>0</v>
      </c>
      <c r="AI303" s="130">
        <v>0</v>
      </c>
      <c r="AJ303" s="130">
        <v>0</v>
      </c>
      <c r="AK303" s="130">
        <v>0</v>
      </c>
      <c r="AL303" s="130">
        <v>0</v>
      </c>
      <c r="AM303" s="130">
        <v>0</v>
      </c>
      <c r="AN303" s="130">
        <v>0</v>
      </c>
      <c r="AO303" s="130">
        <v>0</v>
      </c>
      <c r="AP303" s="130">
        <v>0</v>
      </c>
      <c r="AQ303" s="130">
        <v>0</v>
      </c>
      <c r="AR303" s="130">
        <v>0</v>
      </c>
      <c r="AS303" s="130">
        <v>0</v>
      </c>
      <c r="AT303" s="130">
        <v>0</v>
      </c>
      <c r="AU303" s="130">
        <v>0</v>
      </c>
      <c r="AV303" s="130">
        <v>0</v>
      </c>
      <c r="AW303" s="130">
        <v>0</v>
      </c>
      <c r="AX303" s="130">
        <v>0</v>
      </c>
      <c r="AY303" s="130">
        <v>0</v>
      </c>
      <c r="AZ303" s="130">
        <v>0</v>
      </c>
      <c r="BA303" s="130">
        <v>0</v>
      </c>
      <c r="BB303" s="130">
        <v>0</v>
      </c>
      <c r="BC303" s="130">
        <v>-337</v>
      </c>
    </row>
    <row r="304" spans="1:55" x14ac:dyDescent="0.25">
      <c r="A304" s="130" t="s">
        <v>2534</v>
      </c>
      <c r="B304" s="130">
        <v>0</v>
      </c>
      <c r="C304" s="130">
        <v>0</v>
      </c>
      <c r="D304" s="130">
        <v>0</v>
      </c>
      <c r="E304" s="130">
        <v>0</v>
      </c>
      <c r="F304" s="130">
        <v>0</v>
      </c>
      <c r="G304" s="130">
        <v>0</v>
      </c>
      <c r="H304" s="130">
        <v>0</v>
      </c>
      <c r="I304" s="130">
        <v>0</v>
      </c>
      <c r="J304" s="130">
        <v>0</v>
      </c>
      <c r="K304" s="130">
        <v>0</v>
      </c>
      <c r="L304" s="130">
        <v>0</v>
      </c>
      <c r="M304" s="130">
        <v>0</v>
      </c>
      <c r="N304" s="130">
        <v>0</v>
      </c>
      <c r="O304" s="130">
        <v>0</v>
      </c>
      <c r="P304" s="130">
        <v>0</v>
      </c>
      <c r="Q304" s="130">
        <v>0</v>
      </c>
      <c r="R304" s="130">
        <v>0</v>
      </c>
      <c r="S304" s="130">
        <v>0</v>
      </c>
      <c r="T304" s="130">
        <v>0</v>
      </c>
      <c r="U304" s="130">
        <v>0</v>
      </c>
      <c r="V304" s="130">
        <v>0</v>
      </c>
      <c r="W304" s="130">
        <v>0</v>
      </c>
      <c r="X304" s="130">
        <v>0</v>
      </c>
      <c r="Y304" s="130">
        <v>0</v>
      </c>
      <c r="Z304" s="130">
        <v>0</v>
      </c>
      <c r="AA304" s="130">
        <v>0</v>
      </c>
      <c r="AB304" s="130">
        <v>0</v>
      </c>
      <c r="AC304" s="130">
        <v>0</v>
      </c>
      <c r="AD304" s="130">
        <v>0</v>
      </c>
      <c r="AE304" s="130">
        <v>0</v>
      </c>
      <c r="AF304" s="130">
        <v>0</v>
      </c>
      <c r="AG304" s="130">
        <v>0</v>
      </c>
      <c r="AH304" s="130">
        <v>0</v>
      </c>
      <c r="AI304" s="130">
        <v>0</v>
      </c>
      <c r="AJ304" s="130">
        <v>0</v>
      </c>
      <c r="AK304" s="130">
        <v>0</v>
      </c>
      <c r="AL304" s="130">
        <v>0</v>
      </c>
      <c r="AM304" s="130">
        <v>0</v>
      </c>
      <c r="AN304" s="130">
        <v>0</v>
      </c>
      <c r="AO304" s="130">
        <v>0</v>
      </c>
      <c r="AP304" s="130">
        <v>0</v>
      </c>
      <c r="AQ304" s="130">
        <v>0</v>
      </c>
      <c r="AR304" s="130">
        <v>0</v>
      </c>
      <c r="AS304" s="130">
        <v>0</v>
      </c>
      <c r="AT304" s="130">
        <v>0</v>
      </c>
      <c r="AU304" s="130">
        <v>0</v>
      </c>
      <c r="AV304" s="130">
        <v>0</v>
      </c>
      <c r="AW304" s="130">
        <v>0</v>
      </c>
      <c r="AX304" s="130">
        <v>0</v>
      </c>
      <c r="AY304" s="130">
        <v>0</v>
      </c>
      <c r="AZ304" s="130">
        <v>-76451</v>
      </c>
      <c r="BA304" s="130">
        <v>0</v>
      </c>
      <c r="BB304" s="130">
        <v>0</v>
      </c>
      <c r="BC304" s="130">
        <v>0</v>
      </c>
    </row>
    <row r="305" spans="1:55" x14ac:dyDescent="0.25">
      <c r="A305" s="130" t="s">
        <v>2535</v>
      </c>
      <c r="B305" s="130">
        <v>-46328</v>
      </c>
      <c r="C305" s="130">
        <v>-31924</v>
      </c>
      <c r="D305" s="130">
        <v>-78318</v>
      </c>
      <c r="E305" s="130">
        <v>-63217</v>
      </c>
      <c r="F305" s="130">
        <v>-41847</v>
      </c>
      <c r="G305" s="130">
        <v>-23511</v>
      </c>
      <c r="H305" s="130">
        <v>-10684</v>
      </c>
      <c r="I305" s="130">
        <v>-8525</v>
      </c>
      <c r="J305" s="130">
        <v>-5757</v>
      </c>
      <c r="K305" s="130">
        <v>-2985</v>
      </c>
      <c r="L305" s="130">
        <v>-15793</v>
      </c>
      <c r="M305" s="130">
        <v>-7702</v>
      </c>
      <c r="N305" s="130">
        <v>-5212</v>
      </c>
      <c r="O305" s="130">
        <v>-2539</v>
      </c>
      <c r="P305" s="130">
        <v>-9941</v>
      </c>
      <c r="Q305" s="130">
        <v>-6315</v>
      </c>
      <c r="R305" s="130">
        <v>-4718</v>
      </c>
      <c r="S305" s="130">
        <v>-2366</v>
      </c>
      <c r="T305" s="130">
        <v>-9877</v>
      </c>
      <c r="U305" s="130">
        <v>-7367</v>
      </c>
      <c r="V305" s="130">
        <v>-5065</v>
      </c>
      <c r="W305" s="130">
        <v>-2569</v>
      </c>
      <c r="X305" s="130">
        <v>-2200.33</v>
      </c>
      <c r="Y305" s="130">
        <v>-2419</v>
      </c>
      <c r="Z305" s="130">
        <v>-1921</v>
      </c>
      <c r="AA305" s="130">
        <v>-958</v>
      </c>
      <c r="AB305" s="130">
        <v>-2313.98</v>
      </c>
      <c r="AC305" s="130">
        <v>-1361</v>
      </c>
      <c r="AD305" s="130">
        <v>-706</v>
      </c>
      <c r="AE305" s="130">
        <v>-241</v>
      </c>
      <c r="AF305" s="130">
        <v>-616.33000000000004</v>
      </c>
      <c r="AG305" s="130">
        <v>-420</v>
      </c>
      <c r="AH305" s="130">
        <v>-193</v>
      </c>
      <c r="AI305" s="130">
        <v>-96</v>
      </c>
      <c r="AJ305" s="130">
        <v>0</v>
      </c>
      <c r="AK305" s="130">
        <v>0</v>
      </c>
      <c r="AL305" s="130">
        <v>0</v>
      </c>
      <c r="AM305" s="130">
        <v>0</v>
      </c>
      <c r="AN305" s="130">
        <v>0</v>
      </c>
      <c r="AO305" s="130">
        <v>0</v>
      </c>
      <c r="AP305" s="130">
        <v>0</v>
      </c>
      <c r="AQ305" s="130">
        <v>0</v>
      </c>
      <c r="AR305" s="130">
        <v>-500.8</v>
      </c>
      <c r="AS305" s="130">
        <v>-501</v>
      </c>
      <c r="AT305" s="130">
        <v>-501</v>
      </c>
      <c r="AU305" s="130">
        <v>-451</v>
      </c>
      <c r="AV305" s="130">
        <v>-1803</v>
      </c>
      <c r="AW305" s="130">
        <v>-1515</v>
      </c>
      <c r="AX305" s="130">
        <v>-1011</v>
      </c>
      <c r="AY305" s="130">
        <v>0</v>
      </c>
      <c r="AZ305" s="130">
        <v>0</v>
      </c>
      <c r="BA305" s="130">
        <v>0</v>
      </c>
      <c r="BB305" s="130">
        <v>0</v>
      </c>
      <c r="BC305" s="130">
        <v>0</v>
      </c>
    </row>
    <row r="306" spans="1:55" x14ac:dyDescent="0.25">
      <c r="A306" s="130" t="s">
        <v>2536</v>
      </c>
      <c r="B306" s="130">
        <v>1500000</v>
      </c>
      <c r="C306" s="130">
        <v>0</v>
      </c>
      <c r="D306" s="130">
        <v>3679000</v>
      </c>
      <c r="E306" s="130">
        <v>2500000</v>
      </c>
      <c r="F306" s="130">
        <v>2441227</v>
      </c>
      <c r="G306" s="130">
        <v>1000000</v>
      </c>
      <c r="H306" s="130">
        <v>1056800</v>
      </c>
      <c r="I306" s="130">
        <v>456800</v>
      </c>
      <c r="J306" s="130">
        <v>456800</v>
      </c>
      <c r="K306" s="130">
        <v>0</v>
      </c>
      <c r="L306" s="130">
        <v>723300</v>
      </c>
      <c r="M306" s="130">
        <v>723300</v>
      </c>
      <c r="N306" s="130">
        <v>340100</v>
      </c>
      <c r="O306" s="130">
        <v>0</v>
      </c>
      <c r="P306" s="130">
        <v>372100</v>
      </c>
      <c r="Q306" s="130">
        <v>0</v>
      </c>
      <c r="R306" s="130">
        <v>0</v>
      </c>
      <c r="S306" s="130">
        <v>0</v>
      </c>
      <c r="T306" s="130">
        <v>0</v>
      </c>
      <c r="U306" s="130">
        <v>0</v>
      </c>
      <c r="V306" s="130">
        <v>0</v>
      </c>
      <c r="W306" s="130">
        <v>0</v>
      </c>
      <c r="X306" s="130">
        <v>0</v>
      </c>
      <c r="Y306" s="130">
        <v>0</v>
      </c>
      <c r="Z306" s="130">
        <v>0</v>
      </c>
      <c r="AA306" s="130">
        <v>0</v>
      </c>
      <c r="AB306" s="130">
        <v>0</v>
      </c>
      <c r="AC306" s="130">
        <v>0</v>
      </c>
      <c r="AD306" s="130">
        <v>0</v>
      </c>
      <c r="AE306" s="130">
        <v>0</v>
      </c>
      <c r="AF306" s="130">
        <v>0</v>
      </c>
      <c r="AG306" s="130">
        <v>0</v>
      </c>
      <c r="AH306" s="130">
        <v>0</v>
      </c>
      <c r="AI306" s="130">
        <v>0</v>
      </c>
      <c r="AJ306" s="130">
        <v>0</v>
      </c>
      <c r="AK306" s="130">
        <v>0</v>
      </c>
      <c r="AL306" s="130">
        <v>0</v>
      </c>
      <c r="AM306" s="130">
        <v>0</v>
      </c>
      <c r="AN306" s="130">
        <v>0</v>
      </c>
      <c r="AO306" s="130">
        <v>0</v>
      </c>
      <c r="AP306" s="130">
        <v>0</v>
      </c>
      <c r="AQ306" s="130">
        <v>0</v>
      </c>
      <c r="AR306" s="130">
        <v>0</v>
      </c>
      <c r="AS306" s="130">
        <v>0</v>
      </c>
      <c r="AT306" s="130">
        <v>0</v>
      </c>
      <c r="AU306" s="130">
        <v>0</v>
      </c>
      <c r="AV306" s="130">
        <v>0</v>
      </c>
      <c r="AW306" s="130">
        <v>0</v>
      </c>
      <c r="AX306" s="130">
        <v>0</v>
      </c>
      <c r="AY306" s="130">
        <v>0</v>
      </c>
      <c r="AZ306" s="130">
        <v>0</v>
      </c>
      <c r="BA306" s="130">
        <v>0</v>
      </c>
      <c r="BB306" s="130">
        <v>0</v>
      </c>
      <c r="BC306" s="130">
        <v>0</v>
      </c>
    </row>
    <row r="307" spans="1:55" x14ac:dyDescent="0.25">
      <c r="A307" s="130" t="s">
        <v>2537</v>
      </c>
      <c r="B307" s="130">
        <v>-456800</v>
      </c>
      <c r="C307" s="130">
        <v>0</v>
      </c>
      <c r="D307" s="130">
        <v>-723300</v>
      </c>
      <c r="E307" s="130">
        <v>-723300</v>
      </c>
      <c r="F307" s="130">
        <v>-340100</v>
      </c>
      <c r="G307" s="130">
        <v>0</v>
      </c>
      <c r="H307" s="130">
        <v>-372100</v>
      </c>
      <c r="I307" s="130">
        <v>0</v>
      </c>
      <c r="J307" s="130">
        <v>0</v>
      </c>
      <c r="K307" s="130">
        <v>0</v>
      </c>
      <c r="L307" s="130">
        <v>0</v>
      </c>
      <c r="M307" s="130">
        <v>0</v>
      </c>
      <c r="N307" s="130">
        <v>0</v>
      </c>
      <c r="O307" s="130">
        <v>0</v>
      </c>
      <c r="P307" s="130">
        <v>0</v>
      </c>
      <c r="Q307" s="130">
        <v>0</v>
      </c>
      <c r="R307" s="130">
        <v>0</v>
      </c>
      <c r="S307" s="130">
        <v>0</v>
      </c>
      <c r="T307" s="130">
        <v>0</v>
      </c>
      <c r="U307" s="130">
        <v>0</v>
      </c>
      <c r="V307" s="130">
        <v>0</v>
      </c>
      <c r="W307" s="130">
        <v>0</v>
      </c>
      <c r="X307" s="130">
        <v>0</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0</v>
      </c>
      <c r="AZ307" s="130">
        <v>0</v>
      </c>
      <c r="BA307" s="130">
        <v>0</v>
      </c>
      <c r="BB307" s="130">
        <v>0</v>
      </c>
      <c r="BC307" s="130">
        <v>0</v>
      </c>
    </row>
    <row r="308" spans="1:55" x14ac:dyDescent="0.25">
      <c r="A308" s="130" t="s">
        <v>2538</v>
      </c>
      <c r="B308" s="130">
        <v>0</v>
      </c>
      <c r="C308" s="130">
        <v>0</v>
      </c>
      <c r="D308" s="130">
        <v>8717</v>
      </c>
      <c r="E308" s="130">
        <v>8718</v>
      </c>
      <c r="F308" s="130">
        <v>8700</v>
      </c>
      <c r="G308" s="130">
        <v>3400</v>
      </c>
      <c r="H308" s="130">
        <v>0</v>
      </c>
      <c r="I308" s="130">
        <v>0</v>
      </c>
      <c r="J308" s="130">
        <v>0</v>
      </c>
      <c r="K308" s="130">
        <v>0</v>
      </c>
      <c r="L308" s="130">
        <v>0</v>
      </c>
      <c r="M308" s="130">
        <v>0</v>
      </c>
      <c r="N308" s="130">
        <v>0</v>
      </c>
      <c r="O308" s="130">
        <v>0</v>
      </c>
      <c r="P308" s="130">
        <v>48042</v>
      </c>
      <c r="Q308" s="130">
        <v>48042</v>
      </c>
      <c r="R308" s="130">
        <v>28</v>
      </c>
      <c r="S308" s="130">
        <v>0</v>
      </c>
      <c r="T308" s="130">
        <v>1769514</v>
      </c>
      <c r="U308" s="130">
        <v>1769514</v>
      </c>
      <c r="V308" s="130">
        <v>1769514</v>
      </c>
      <c r="W308" s="130">
        <v>0</v>
      </c>
      <c r="X308" s="130">
        <v>8589464.7400000002</v>
      </c>
      <c r="Y308" s="130">
        <v>4653350</v>
      </c>
      <c r="Z308" s="130">
        <v>1829497</v>
      </c>
      <c r="AA308" s="130">
        <v>1777380</v>
      </c>
      <c r="AB308" s="130">
        <v>3594454.78</v>
      </c>
      <c r="AC308" s="130">
        <v>3594455</v>
      </c>
      <c r="AD308" s="130">
        <v>907924</v>
      </c>
      <c r="AE308" s="130">
        <v>234985</v>
      </c>
      <c r="AF308" s="130">
        <v>446576.66</v>
      </c>
      <c r="AG308" s="130">
        <v>177289</v>
      </c>
      <c r="AH308" s="130">
        <v>0</v>
      </c>
      <c r="AI308" s="130">
        <v>0</v>
      </c>
      <c r="AJ308" s="130">
        <v>50881.38</v>
      </c>
      <c r="AK308" s="130">
        <v>50882</v>
      </c>
      <c r="AL308" s="130">
        <v>0</v>
      </c>
      <c r="AM308" s="130">
        <v>0</v>
      </c>
      <c r="AN308" s="130">
        <v>37193.86</v>
      </c>
      <c r="AO308" s="130">
        <v>0</v>
      </c>
      <c r="AP308" s="130">
        <v>0</v>
      </c>
      <c r="AQ308" s="130">
        <v>0</v>
      </c>
      <c r="AR308" s="130">
        <v>14627.22</v>
      </c>
      <c r="AS308" s="130">
        <v>14627</v>
      </c>
      <c r="AT308" s="130">
        <v>14627</v>
      </c>
      <c r="AU308" s="130">
        <v>14627</v>
      </c>
      <c r="AV308" s="130">
        <v>0</v>
      </c>
      <c r="AW308" s="130">
        <v>0</v>
      </c>
      <c r="AX308" s="130">
        <v>0</v>
      </c>
      <c r="AY308" s="130">
        <v>0</v>
      </c>
      <c r="AZ308" s="130">
        <v>100500</v>
      </c>
      <c r="BA308" s="130">
        <v>0</v>
      </c>
      <c r="BB308" s="130">
        <v>0</v>
      </c>
      <c r="BC308" s="130">
        <v>0</v>
      </c>
    </row>
    <row r="309" spans="1:55" x14ac:dyDescent="0.25">
      <c r="A309" s="130" t="s">
        <v>2539</v>
      </c>
      <c r="B309" s="130">
        <v>-164086</v>
      </c>
      <c r="C309" s="130">
        <v>0</v>
      </c>
      <c r="D309" s="130">
        <v>0</v>
      </c>
      <c r="E309" s="130">
        <v>0</v>
      </c>
      <c r="F309" s="130">
        <v>0</v>
      </c>
      <c r="G309" s="130">
        <v>0</v>
      </c>
      <c r="H309" s="130">
        <v>-301548</v>
      </c>
      <c r="I309" s="130">
        <v>0</v>
      </c>
      <c r="J309" s="130">
        <v>0</v>
      </c>
      <c r="K309" s="130">
        <v>0</v>
      </c>
      <c r="L309" s="130">
        <v>-3038</v>
      </c>
      <c r="M309" s="130">
        <v>-3038</v>
      </c>
      <c r="N309" s="130">
        <v>-3038</v>
      </c>
      <c r="O309" s="130">
        <v>0</v>
      </c>
      <c r="P309" s="130">
        <v>0</v>
      </c>
      <c r="Q309" s="130">
        <v>0</v>
      </c>
      <c r="R309" s="130">
        <v>0</v>
      </c>
      <c r="S309" s="130">
        <v>0</v>
      </c>
      <c r="T309" s="130">
        <v>0</v>
      </c>
      <c r="U309" s="130">
        <v>0</v>
      </c>
      <c r="V309" s="130">
        <v>0</v>
      </c>
      <c r="W309" s="130">
        <v>0</v>
      </c>
      <c r="X309" s="130">
        <v>0</v>
      </c>
      <c r="Y309" s="130">
        <v>0</v>
      </c>
      <c r="Z309" s="130">
        <v>0</v>
      </c>
      <c r="AA309" s="130">
        <v>0</v>
      </c>
      <c r="AB309" s="130">
        <v>0</v>
      </c>
      <c r="AC309" s="130">
        <v>0</v>
      </c>
      <c r="AD309" s="130">
        <v>0</v>
      </c>
      <c r="AE309" s="130">
        <v>0</v>
      </c>
      <c r="AF309" s="130">
        <v>0</v>
      </c>
      <c r="AG309" s="130">
        <v>0</v>
      </c>
      <c r="AH309" s="130">
        <v>0</v>
      </c>
      <c r="AI309" s="130">
        <v>0</v>
      </c>
      <c r="AJ309" s="130">
        <v>0</v>
      </c>
      <c r="AK309" s="130">
        <v>0</v>
      </c>
      <c r="AL309" s="130">
        <v>0</v>
      </c>
      <c r="AM309" s="130">
        <v>0</v>
      </c>
      <c r="AN309" s="130">
        <v>0</v>
      </c>
      <c r="AO309" s="130">
        <v>0</v>
      </c>
      <c r="AP309" s="130">
        <v>0</v>
      </c>
      <c r="AQ309" s="130">
        <v>0</v>
      </c>
      <c r="AR309" s="130">
        <v>0</v>
      </c>
      <c r="AS309" s="130">
        <v>0</v>
      </c>
      <c r="AT309" s="130">
        <v>0</v>
      </c>
      <c r="AU309" s="130">
        <v>0</v>
      </c>
      <c r="AV309" s="130">
        <v>0</v>
      </c>
      <c r="AW309" s="130">
        <v>0</v>
      </c>
      <c r="AX309" s="130">
        <v>0</v>
      </c>
      <c r="AY309" s="130">
        <v>0</v>
      </c>
      <c r="AZ309" s="130">
        <v>0</v>
      </c>
      <c r="BA309" s="130">
        <v>0</v>
      </c>
      <c r="BB309" s="130">
        <v>0</v>
      </c>
      <c r="BC309" s="130">
        <v>0</v>
      </c>
    </row>
    <row r="310" spans="1:55" x14ac:dyDescent="0.25">
      <c r="A310" s="130" t="s">
        <v>2540</v>
      </c>
      <c r="B310" s="130">
        <v>-874205</v>
      </c>
      <c r="C310" s="130">
        <v>-367805</v>
      </c>
      <c r="D310" s="130">
        <v>-1770476</v>
      </c>
      <c r="E310" s="130">
        <v>-996894</v>
      </c>
      <c r="F310" s="130">
        <v>-720572</v>
      </c>
      <c r="G310" s="130">
        <v>-149752</v>
      </c>
      <c r="H310" s="130">
        <v>-1735944</v>
      </c>
      <c r="I310" s="130">
        <v>-1400188</v>
      </c>
      <c r="J310" s="130">
        <v>-881715</v>
      </c>
      <c r="K310" s="130">
        <v>-374282</v>
      </c>
      <c r="L310" s="130">
        <v>-1482862</v>
      </c>
      <c r="M310" s="130">
        <v>-1062349</v>
      </c>
      <c r="N310" s="130">
        <v>-678168</v>
      </c>
      <c r="O310" s="130">
        <v>-340654</v>
      </c>
      <c r="P310" s="130">
        <v>-1444118</v>
      </c>
      <c r="Q310" s="130">
        <v>-1048532</v>
      </c>
      <c r="R310" s="130">
        <v>-673220</v>
      </c>
      <c r="S310" s="130">
        <v>-320494</v>
      </c>
      <c r="T310" s="130">
        <v>-1138646</v>
      </c>
      <c r="U310" s="130">
        <v>-768862</v>
      </c>
      <c r="V310" s="130">
        <v>-474942</v>
      </c>
      <c r="W310" s="130">
        <v>-189580</v>
      </c>
      <c r="X310" s="130">
        <v>-195067.41</v>
      </c>
      <c r="Y310" s="130">
        <v>-52630</v>
      </c>
      <c r="Z310" s="130">
        <v>-29127</v>
      </c>
      <c r="AA310" s="130">
        <v>-10229</v>
      </c>
      <c r="AB310" s="130">
        <v>-28192.240000000002</v>
      </c>
      <c r="AC310" s="130">
        <v>-16107</v>
      </c>
      <c r="AD310" s="130">
        <v>-8182</v>
      </c>
      <c r="AE310" s="130">
        <v>-3255</v>
      </c>
      <c r="AF310" s="130">
        <v>-4182.08</v>
      </c>
      <c r="AG310" s="130">
        <v>-4132</v>
      </c>
      <c r="AH310" s="130">
        <v>-4052</v>
      </c>
      <c r="AI310" s="130">
        <v>-3274</v>
      </c>
      <c r="AJ310" s="130">
        <v>-20772.55</v>
      </c>
      <c r="AK310" s="130">
        <v>-15849</v>
      </c>
      <c r="AL310" s="130">
        <v>0</v>
      </c>
      <c r="AM310" s="130">
        <v>0</v>
      </c>
      <c r="AN310" s="130">
        <v>-20661.68</v>
      </c>
      <c r="AO310" s="130">
        <v>0</v>
      </c>
      <c r="AP310" s="130">
        <v>0</v>
      </c>
      <c r="AQ310" s="130">
        <v>-4788</v>
      </c>
      <c r="AR310" s="130">
        <v>-9253.35</v>
      </c>
      <c r="AS310" s="130">
        <v>-60</v>
      </c>
      <c r="AT310" s="130">
        <v>-60</v>
      </c>
      <c r="AU310" s="130">
        <v>0</v>
      </c>
      <c r="AV310" s="130">
        <v>-981</v>
      </c>
      <c r="AW310" s="130">
        <v>-562</v>
      </c>
      <c r="AX310" s="130">
        <v>-369</v>
      </c>
      <c r="AY310" s="130">
        <v>0</v>
      </c>
      <c r="AZ310" s="130">
        <v>0</v>
      </c>
      <c r="BA310" s="130">
        <v>0</v>
      </c>
      <c r="BB310" s="130">
        <v>0</v>
      </c>
      <c r="BC310" s="130">
        <v>0</v>
      </c>
    </row>
    <row r="311" spans="1:55" x14ac:dyDescent="0.25">
      <c r="A311" s="130" t="s">
        <v>2541</v>
      </c>
      <c r="B311" s="130">
        <v>0</v>
      </c>
      <c r="C311" s="130">
        <v>0</v>
      </c>
      <c r="D311" s="130">
        <v>0</v>
      </c>
      <c r="E311" s="130">
        <v>0</v>
      </c>
      <c r="F311" s="130">
        <v>0</v>
      </c>
      <c r="G311" s="130">
        <v>0</v>
      </c>
      <c r="H311" s="130">
        <v>0</v>
      </c>
      <c r="I311" s="130">
        <v>0</v>
      </c>
      <c r="J311" s="130">
        <v>0</v>
      </c>
      <c r="K311" s="130">
        <v>0</v>
      </c>
      <c r="L311" s="130">
        <v>0</v>
      </c>
      <c r="M311" s="130">
        <v>0</v>
      </c>
      <c r="N311" s="130">
        <v>0</v>
      </c>
      <c r="O311" s="130">
        <v>0</v>
      </c>
      <c r="P311" s="130">
        <v>0</v>
      </c>
      <c r="Q311" s="130">
        <v>0</v>
      </c>
      <c r="R311" s="130">
        <v>0</v>
      </c>
      <c r="S311" s="130">
        <v>0</v>
      </c>
      <c r="T311" s="130">
        <v>0</v>
      </c>
      <c r="U311" s="130">
        <v>0</v>
      </c>
      <c r="V311" s="130">
        <v>0</v>
      </c>
      <c r="W311" s="130">
        <v>0</v>
      </c>
      <c r="X311" s="130">
        <v>0</v>
      </c>
      <c r="Y311" s="130">
        <v>0</v>
      </c>
      <c r="Z311" s="130">
        <v>0</v>
      </c>
      <c r="AA311" s="130">
        <v>0</v>
      </c>
      <c r="AB311" s="130">
        <v>0</v>
      </c>
      <c r="AC311" s="130">
        <v>0</v>
      </c>
      <c r="AD311" s="130">
        <v>0</v>
      </c>
      <c r="AE311" s="130">
        <v>0</v>
      </c>
      <c r="AF311" s="130">
        <v>-283287.28000000003</v>
      </c>
      <c r="AG311" s="130">
        <v>-283288</v>
      </c>
      <c r="AH311" s="130">
        <v>-283287</v>
      </c>
      <c r="AI311" s="130">
        <v>-283287</v>
      </c>
      <c r="AJ311" s="130">
        <v>-44000</v>
      </c>
      <c r="AK311" s="130">
        <v>-23000</v>
      </c>
      <c r="AL311" s="130">
        <v>-16642</v>
      </c>
      <c r="AM311" s="130">
        <v>-8379</v>
      </c>
      <c r="AN311" s="130">
        <v>0</v>
      </c>
      <c r="AO311" s="130">
        <v>-15233</v>
      </c>
      <c r="AP311" s="130">
        <v>-9855</v>
      </c>
      <c r="AQ311" s="130">
        <v>0</v>
      </c>
      <c r="AR311" s="130">
        <v>0</v>
      </c>
      <c r="AS311" s="130">
        <v>-6300</v>
      </c>
      <c r="AT311" s="130">
        <v>-4200</v>
      </c>
      <c r="AU311" s="130">
        <v>-1555</v>
      </c>
      <c r="AV311" s="130">
        <v>0</v>
      </c>
      <c r="AW311" s="130">
        <v>0</v>
      </c>
      <c r="AX311" s="130">
        <v>0</v>
      </c>
      <c r="AY311" s="130">
        <v>-9661</v>
      </c>
      <c r="AZ311" s="130">
        <v>-54549</v>
      </c>
      <c r="BA311" s="130">
        <v>-77292</v>
      </c>
      <c r="BB311" s="130">
        <v>-70829</v>
      </c>
      <c r="BC311" s="130">
        <v>-33079</v>
      </c>
    </row>
    <row r="312" spans="1:55" x14ac:dyDescent="0.25">
      <c r="A312" s="130" t="s">
        <v>885</v>
      </c>
      <c r="B312" s="130">
        <v>8132122</v>
      </c>
      <c r="C312" s="130">
        <v>-835233</v>
      </c>
      <c r="D312" s="130">
        <v>8513547</v>
      </c>
      <c r="E312" s="130">
        <v>7389482</v>
      </c>
      <c r="F312" s="130">
        <v>7409108</v>
      </c>
      <c r="G312" s="130">
        <v>5246370</v>
      </c>
      <c r="H312" s="130">
        <v>559720</v>
      </c>
      <c r="I312" s="130">
        <v>844706</v>
      </c>
      <c r="J312" s="130">
        <v>1311203</v>
      </c>
      <c r="K312" s="130">
        <v>2237327</v>
      </c>
      <c r="L312" s="130">
        <v>457914</v>
      </c>
      <c r="M312" s="130">
        <v>-1924420</v>
      </c>
      <c r="N312" s="130">
        <v>-1288372</v>
      </c>
      <c r="O312" s="130">
        <v>-193778</v>
      </c>
      <c r="P312" s="130">
        <v>-701681</v>
      </c>
      <c r="Q312" s="130">
        <v>56745</v>
      </c>
      <c r="R312" s="130">
        <v>143721</v>
      </c>
      <c r="S312" s="130">
        <v>515697</v>
      </c>
      <c r="T312" s="130">
        <v>12649911</v>
      </c>
      <c r="U312" s="130">
        <v>13070593</v>
      </c>
      <c r="V312" s="130">
        <v>12663385</v>
      </c>
      <c r="W312" s="130">
        <v>2277657</v>
      </c>
      <c r="X312" s="130">
        <v>23582042.149999999</v>
      </c>
      <c r="Y312" s="130">
        <v>10929551</v>
      </c>
      <c r="Z312" s="130">
        <v>4346659</v>
      </c>
      <c r="AA312" s="130">
        <v>1882804</v>
      </c>
      <c r="AB312" s="130">
        <v>4034002.63</v>
      </c>
      <c r="AC312" s="130">
        <v>4043535</v>
      </c>
      <c r="AD312" s="130">
        <v>1384732</v>
      </c>
      <c r="AE312" s="130">
        <v>223411</v>
      </c>
      <c r="AF312" s="130">
        <v>155315.65</v>
      </c>
      <c r="AG312" s="130">
        <v>-112235</v>
      </c>
      <c r="AH312" s="130">
        <v>-286117</v>
      </c>
      <c r="AI312" s="130">
        <v>-286673</v>
      </c>
      <c r="AJ312" s="130">
        <v>-31102.400000000001</v>
      </c>
      <c r="AK312" s="130">
        <v>-5178</v>
      </c>
      <c r="AL312" s="130">
        <v>-12811</v>
      </c>
      <c r="AM312" s="130">
        <v>-13548</v>
      </c>
      <c r="AN312" s="130">
        <v>-14762.38</v>
      </c>
      <c r="AO312" s="130">
        <v>-13437</v>
      </c>
      <c r="AP312" s="130">
        <v>-13497</v>
      </c>
      <c r="AQ312" s="130">
        <v>-11112</v>
      </c>
      <c r="AR312" s="130">
        <v>-48114.59</v>
      </c>
      <c r="AS312" s="130">
        <v>16666</v>
      </c>
      <c r="AT312" s="130">
        <v>11651</v>
      </c>
      <c r="AU312" s="130">
        <v>16611</v>
      </c>
      <c r="AV312" s="130">
        <v>30317</v>
      </c>
      <c r="AW312" s="130">
        <v>12365</v>
      </c>
      <c r="AX312" s="130">
        <v>9739</v>
      </c>
      <c r="AY312" s="130">
        <v>-6099</v>
      </c>
      <c r="AZ312" s="130">
        <v>-29687</v>
      </c>
      <c r="BA312" s="130">
        <v>-33111</v>
      </c>
      <c r="BB312" s="130">
        <v>-11080</v>
      </c>
      <c r="BC312" s="130">
        <v>7666</v>
      </c>
    </row>
    <row r="313" spans="1:55" x14ac:dyDescent="0.25">
      <c r="A313" s="130" t="s">
        <v>886</v>
      </c>
      <c r="B313" s="130">
        <v>-130332</v>
      </c>
      <c r="C313" s="130">
        <v>-194802</v>
      </c>
      <c r="D313" s="130">
        <v>-462340</v>
      </c>
      <c r="E313" s="130">
        <v>-1466943</v>
      </c>
      <c r="F313" s="130">
        <v>261934</v>
      </c>
      <c r="G313" s="130">
        <v>-718299</v>
      </c>
      <c r="H313" s="130">
        <v>282287</v>
      </c>
      <c r="I313" s="130">
        <v>1748694</v>
      </c>
      <c r="J313" s="130">
        <v>-395229</v>
      </c>
      <c r="K313" s="130">
        <v>171505</v>
      </c>
      <c r="L313" s="130">
        <v>1501127</v>
      </c>
      <c r="M313" s="130">
        <v>520460</v>
      </c>
      <c r="N313" s="130">
        <v>140435</v>
      </c>
      <c r="O313" s="130">
        <v>188534</v>
      </c>
      <c r="P313" s="130">
        <v>191510</v>
      </c>
      <c r="Q313" s="130">
        <v>106162</v>
      </c>
      <c r="R313" s="130">
        <v>93717</v>
      </c>
      <c r="S313" s="130">
        <v>144815</v>
      </c>
      <c r="T313" s="130">
        <v>-700310</v>
      </c>
      <c r="U313" s="130">
        <v>-34547</v>
      </c>
      <c r="V313" s="130">
        <v>213243</v>
      </c>
      <c r="W313" s="130">
        <v>-706386</v>
      </c>
      <c r="X313" s="130">
        <v>708855.92</v>
      </c>
      <c r="Y313" s="130">
        <v>531946</v>
      </c>
      <c r="Z313" s="130">
        <v>1144046</v>
      </c>
      <c r="AA313" s="130">
        <v>1979523</v>
      </c>
      <c r="AB313" s="130">
        <v>-218719.2</v>
      </c>
      <c r="AC313" s="130">
        <v>1184157</v>
      </c>
      <c r="AD313" s="130">
        <v>342248</v>
      </c>
      <c r="AE313" s="130">
        <v>-217590</v>
      </c>
      <c r="AF313" s="130">
        <v>324971.40000000002</v>
      </c>
      <c r="AG313" s="130">
        <v>98980</v>
      </c>
      <c r="AH313" s="130">
        <v>72396</v>
      </c>
      <c r="AI313" s="130">
        <v>111654</v>
      </c>
      <c r="AJ313" s="130">
        <v>-6213.4</v>
      </c>
      <c r="AK313" s="130">
        <v>1789</v>
      </c>
      <c r="AL313" s="130">
        <v>-8238</v>
      </c>
      <c r="AM313" s="130">
        <v>26287</v>
      </c>
      <c r="AN313" s="130">
        <v>24843.5</v>
      </c>
      <c r="AO313" s="130">
        <v>4821</v>
      </c>
      <c r="AP313" s="130">
        <v>2529</v>
      </c>
      <c r="AQ313" s="130">
        <v>1170</v>
      </c>
      <c r="AR313" s="130">
        <v>2519.33</v>
      </c>
      <c r="AS313" s="130">
        <v>768</v>
      </c>
      <c r="AT313" s="130">
        <v>-1653</v>
      </c>
      <c r="AU313" s="130">
        <v>14434</v>
      </c>
      <c r="AV313" s="130">
        <v>2913</v>
      </c>
      <c r="AW313" s="130">
        <v>2898</v>
      </c>
      <c r="AX313" s="130">
        <v>404</v>
      </c>
      <c r="AY313" s="130">
        <v>686</v>
      </c>
      <c r="AZ313" s="130">
        <v>-2080</v>
      </c>
      <c r="BA313" s="130">
        <v>-2080</v>
      </c>
      <c r="BB313" s="130">
        <v>920</v>
      </c>
      <c r="BC313" s="130">
        <v>2206</v>
      </c>
    </row>
    <row r="314" spans="1:55" x14ac:dyDescent="0.25">
      <c r="A314" s="130" t="s">
        <v>2543</v>
      </c>
      <c r="B314" s="130">
        <v>0</v>
      </c>
      <c r="C314" s="130">
        <v>0</v>
      </c>
      <c r="D314" s="130">
        <v>0</v>
      </c>
      <c r="E314" s="130">
        <v>0</v>
      </c>
      <c r="F314" s="130">
        <v>0</v>
      </c>
      <c r="G314" s="130">
        <v>0</v>
      </c>
      <c r="H314" s="130">
        <v>0</v>
      </c>
      <c r="I314" s="130">
        <v>0</v>
      </c>
      <c r="J314" s="130">
        <v>0</v>
      </c>
      <c r="K314" s="130">
        <v>0</v>
      </c>
      <c r="L314" s="130">
        <v>0</v>
      </c>
      <c r="M314" s="130">
        <v>0</v>
      </c>
      <c r="N314" s="130">
        <v>0</v>
      </c>
      <c r="O314" s="130">
        <v>0</v>
      </c>
      <c r="P314" s="130">
        <v>0</v>
      </c>
      <c r="Q314" s="130">
        <v>0</v>
      </c>
      <c r="R314" s="130">
        <v>0</v>
      </c>
      <c r="S314" s="130">
        <v>0</v>
      </c>
      <c r="T314" s="130">
        <v>0</v>
      </c>
      <c r="U314" s="130">
        <v>-37</v>
      </c>
      <c r="V314" s="130">
        <v>0</v>
      </c>
      <c r="W314" s="130">
        <v>0</v>
      </c>
      <c r="X314" s="130">
        <v>0</v>
      </c>
      <c r="Y314" s="130">
        <v>0</v>
      </c>
      <c r="Z314" s="130">
        <v>0</v>
      </c>
      <c r="AA314" s="130">
        <v>0</v>
      </c>
      <c r="AB314" s="130">
        <v>0</v>
      </c>
      <c r="AC314" s="130">
        <v>0</v>
      </c>
      <c r="AD314" s="130">
        <v>0</v>
      </c>
      <c r="AE314" s="130">
        <v>0</v>
      </c>
      <c r="AF314" s="130">
        <v>0</v>
      </c>
      <c r="AG314" s="130">
        <v>0</v>
      </c>
      <c r="AH314" s="130">
        <v>0</v>
      </c>
      <c r="AI314" s="130">
        <v>0</v>
      </c>
      <c r="AJ314" s="130">
        <v>0</v>
      </c>
      <c r="AK314" s="130">
        <v>0</v>
      </c>
      <c r="AL314" s="130">
        <v>0</v>
      </c>
      <c r="AM314" s="130">
        <v>0</v>
      </c>
      <c r="AN314" s="130">
        <v>0</v>
      </c>
      <c r="AO314" s="130">
        <v>0</v>
      </c>
      <c r="AP314" s="130">
        <v>0</v>
      </c>
      <c r="AQ314" s="130">
        <v>0</v>
      </c>
      <c r="AR314" s="130">
        <v>0</v>
      </c>
      <c r="AS314" s="130">
        <v>0</v>
      </c>
      <c r="AT314" s="130">
        <v>0</v>
      </c>
      <c r="AU314" s="130">
        <v>0</v>
      </c>
      <c r="AV314" s="130">
        <v>0</v>
      </c>
      <c r="AW314" s="130">
        <v>0</v>
      </c>
      <c r="AX314" s="130">
        <v>0</v>
      </c>
      <c r="AY314" s="130">
        <v>0</v>
      </c>
      <c r="AZ314" s="130">
        <v>0</v>
      </c>
      <c r="BA314" s="130">
        <v>0</v>
      </c>
      <c r="BB314" s="130">
        <v>0</v>
      </c>
      <c r="BC314" s="130">
        <v>0</v>
      </c>
    </row>
    <row r="315" spans="1:55" x14ac:dyDescent="0.25">
      <c r="A315" s="130" t="s">
        <v>2545</v>
      </c>
      <c r="B315" s="130">
        <v>1586551</v>
      </c>
      <c r="C315" s="130">
        <v>1586551</v>
      </c>
      <c r="D315" s="130">
        <v>2048891</v>
      </c>
      <c r="E315" s="130">
        <v>2048891</v>
      </c>
      <c r="F315" s="130">
        <v>2048891</v>
      </c>
      <c r="G315" s="130">
        <v>2048891</v>
      </c>
      <c r="H315" s="130">
        <v>1839104</v>
      </c>
      <c r="I315" s="130">
        <v>1839104</v>
      </c>
      <c r="J315" s="130">
        <v>1839104</v>
      </c>
      <c r="K315" s="130">
        <v>1839104</v>
      </c>
      <c r="L315" s="130">
        <v>337977</v>
      </c>
      <c r="M315" s="130">
        <v>337977</v>
      </c>
      <c r="N315" s="130">
        <v>337977</v>
      </c>
      <c r="O315" s="130">
        <v>337977</v>
      </c>
      <c r="P315" s="130">
        <v>146467</v>
      </c>
      <c r="Q315" s="130">
        <v>146467</v>
      </c>
      <c r="R315" s="130">
        <v>146467</v>
      </c>
      <c r="S315" s="130">
        <v>146467</v>
      </c>
      <c r="T315" s="130">
        <v>846777</v>
      </c>
      <c r="U315" s="130">
        <v>844062</v>
      </c>
      <c r="V315" s="130">
        <v>844062</v>
      </c>
      <c r="W315" s="130">
        <v>844062</v>
      </c>
      <c r="X315" s="130">
        <v>135206.26999999999</v>
      </c>
      <c r="Y315" s="130">
        <v>135206</v>
      </c>
      <c r="Z315" s="130">
        <v>135206</v>
      </c>
      <c r="AA315" s="130">
        <v>135206</v>
      </c>
      <c r="AB315" s="130">
        <v>353925.47</v>
      </c>
      <c r="AC315" s="130">
        <v>353925</v>
      </c>
      <c r="AD315" s="130">
        <v>353925</v>
      </c>
      <c r="AE315" s="130">
        <v>353925</v>
      </c>
      <c r="AF315" s="130">
        <v>28954.07</v>
      </c>
      <c r="AG315" s="130">
        <v>28954</v>
      </c>
      <c r="AH315" s="130">
        <v>28954</v>
      </c>
      <c r="AI315" s="130">
        <v>28954</v>
      </c>
      <c r="AJ315" s="130">
        <v>35167.480000000003</v>
      </c>
      <c r="AK315" s="130">
        <v>35167</v>
      </c>
      <c r="AL315" s="130">
        <v>35167</v>
      </c>
      <c r="AM315" s="130">
        <v>35167</v>
      </c>
      <c r="AN315" s="130">
        <v>10323.98</v>
      </c>
      <c r="AO315" s="130">
        <v>10324</v>
      </c>
      <c r="AP315" s="130">
        <v>10324</v>
      </c>
      <c r="AQ315" s="130">
        <v>10324</v>
      </c>
      <c r="AR315" s="130">
        <v>7804.64</v>
      </c>
      <c r="AS315" s="130">
        <v>7805</v>
      </c>
      <c r="AT315" s="130">
        <v>7805</v>
      </c>
      <c r="AU315" s="130">
        <v>7805</v>
      </c>
      <c r="AV315" s="130">
        <v>4892</v>
      </c>
      <c r="AW315" s="130">
        <v>4892</v>
      </c>
      <c r="AX315" s="130">
        <v>4892</v>
      </c>
      <c r="AY315" s="130">
        <v>4892</v>
      </c>
      <c r="AZ315" s="130">
        <v>6972</v>
      </c>
      <c r="BA315" s="130">
        <v>6971</v>
      </c>
      <c r="BB315" s="130">
        <v>6971</v>
      </c>
      <c r="BC315" s="130">
        <v>6971</v>
      </c>
    </row>
    <row r="316" spans="1:55" x14ac:dyDescent="0.25">
      <c r="A316" s="130" t="s">
        <v>2546</v>
      </c>
      <c r="B316" s="130">
        <v>1456219</v>
      </c>
      <c r="C316" s="130">
        <v>1391749</v>
      </c>
      <c r="D316" s="130">
        <v>1586551</v>
      </c>
      <c r="E316" s="130">
        <v>581948</v>
      </c>
      <c r="F316" s="130">
        <v>2310825</v>
      </c>
      <c r="G316" s="130">
        <v>1330592</v>
      </c>
      <c r="H316" s="130">
        <v>2121391</v>
      </c>
      <c r="I316" s="130">
        <v>3587798</v>
      </c>
      <c r="J316" s="130">
        <v>1443875</v>
      </c>
      <c r="K316" s="130">
        <v>2010609</v>
      </c>
      <c r="L316" s="130">
        <v>1839104</v>
      </c>
      <c r="M316" s="130">
        <v>858437</v>
      </c>
      <c r="N316" s="130">
        <v>478412</v>
      </c>
      <c r="O316" s="130">
        <v>526511</v>
      </c>
      <c r="P316" s="130">
        <v>337977</v>
      </c>
      <c r="Q316" s="130">
        <v>252629</v>
      </c>
      <c r="R316" s="130">
        <v>240184</v>
      </c>
      <c r="S316" s="130">
        <v>291282</v>
      </c>
      <c r="T316" s="130">
        <v>146467</v>
      </c>
      <c r="U316" s="130">
        <v>809478</v>
      </c>
      <c r="V316" s="130">
        <v>1057305</v>
      </c>
      <c r="W316" s="130">
        <v>137676</v>
      </c>
      <c r="X316" s="130">
        <v>844062.18</v>
      </c>
      <c r="Y316" s="130">
        <v>667152</v>
      </c>
      <c r="Z316" s="130">
        <v>1279252</v>
      </c>
      <c r="AA316" s="130">
        <v>2114729</v>
      </c>
      <c r="AB316" s="130">
        <v>135206.26999999999</v>
      </c>
      <c r="AC316" s="130">
        <v>1538082</v>
      </c>
      <c r="AD316" s="130">
        <v>696173</v>
      </c>
      <c r="AE316" s="130">
        <v>136335</v>
      </c>
      <c r="AF316" s="130">
        <v>353925.47</v>
      </c>
      <c r="AG316" s="130">
        <v>127934</v>
      </c>
      <c r="AH316" s="130">
        <v>101350</v>
      </c>
      <c r="AI316" s="130">
        <v>140608</v>
      </c>
      <c r="AJ316" s="130">
        <v>28954.07</v>
      </c>
      <c r="AK316" s="130">
        <v>36956</v>
      </c>
      <c r="AL316" s="130">
        <v>26929</v>
      </c>
      <c r="AM316" s="130">
        <v>61454</v>
      </c>
      <c r="AN316" s="130">
        <v>35167.480000000003</v>
      </c>
      <c r="AO316" s="130">
        <v>15145</v>
      </c>
      <c r="AP316" s="130">
        <v>12853</v>
      </c>
      <c r="AQ316" s="130">
        <v>11494</v>
      </c>
      <c r="AR316" s="130">
        <v>10323.98</v>
      </c>
      <c r="AS316" s="130">
        <v>8573</v>
      </c>
      <c r="AT316" s="130">
        <v>6152</v>
      </c>
      <c r="AU316" s="130">
        <v>22239</v>
      </c>
      <c r="AV316" s="130">
        <v>7805</v>
      </c>
      <c r="AW316" s="130">
        <v>7790</v>
      </c>
      <c r="AX316" s="130">
        <v>5296</v>
      </c>
      <c r="AY316" s="130">
        <v>5578</v>
      </c>
      <c r="AZ316" s="130">
        <v>4892</v>
      </c>
      <c r="BA316" s="130">
        <v>4891</v>
      </c>
      <c r="BB316" s="130">
        <v>7891</v>
      </c>
      <c r="BC316" s="130">
        <v>9177</v>
      </c>
    </row>
    <row r="317" spans="1:55" x14ac:dyDescent="0.25">
      <c r="A317" s="130" t="s">
        <v>2547</v>
      </c>
      <c r="B317" s="130" t="s">
        <v>3279</v>
      </c>
      <c r="C317" s="130" t="s">
        <v>2548</v>
      </c>
      <c r="D317" s="130" t="s">
        <v>2549</v>
      </c>
      <c r="E317" s="130" t="s">
        <v>2550</v>
      </c>
      <c r="F317" s="130" t="s">
        <v>2551</v>
      </c>
      <c r="G317" s="130" t="s">
        <v>2552</v>
      </c>
      <c r="H317" s="130" t="s">
        <v>2553</v>
      </c>
      <c r="I317" s="130" t="s">
        <v>2554</v>
      </c>
      <c r="J317" s="130" t="s">
        <v>2555</v>
      </c>
      <c r="K317" s="130" t="s">
        <v>2556</v>
      </c>
      <c r="L317" s="130" t="s">
        <v>2557</v>
      </c>
      <c r="M317" s="130" t="s">
        <v>2558</v>
      </c>
      <c r="N317" s="130" t="s">
        <v>2559</v>
      </c>
      <c r="O317" s="130" t="s">
        <v>2560</v>
      </c>
      <c r="P317" s="130" t="s">
        <v>2561</v>
      </c>
      <c r="Q317" s="130" t="s">
        <v>2562</v>
      </c>
      <c r="R317" s="130" t="s">
        <v>2563</v>
      </c>
      <c r="S317" s="130" t="s">
        <v>2564</v>
      </c>
      <c r="T317" s="130" t="s">
        <v>2565</v>
      </c>
      <c r="U317" s="130" t="s">
        <v>2566</v>
      </c>
      <c r="V317" s="130" t="s">
        <v>2567</v>
      </c>
      <c r="W317" s="130" t="s">
        <v>2568</v>
      </c>
      <c r="X317" s="130" t="s">
        <v>2569</v>
      </c>
      <c r="Y317" s="130" t="s">
        <v>2570</v>
      </c>
      <c r="Z317" s="130" t="s">
        <v>2571</v>
      </c>
      <c r="AA317" s="130" t="s">
        <v>2572</v>
      </c>
      <c r="AB317" s="130" t="s">
        <v>2573</v>
      </c>
      <c r="AC317" s="130" t="s">
        <v>2574</v>
      </c>
      <c r="AD317" s="130" t="s">
        <v>2575</v>
      </c>
      <c r="AE317" s="130" t="s">
        <v>2576</v>
      </c>
      <c r="AF317" s="130" t="s">
        <v>2577</v>
      </c>
      <c r="AG317" s="130" t="s">
        <v>2578</v>
      </c>
      <c r="AH317" s="130" t="s">
        <v>2579</v>
      </c>
      <c r="AI317" s="130" t="s">
        <v>2580</v>
      </c>
      <c r="AJ317" s="130" t="s">
        <v>2581</v>
      </c>
      <c r="AK317" s="130" t="s">
        <v>2582</v>
      </c>
      <c r="AL317" s="130" t="s">
        <v>2583</v>
      </c>
      <c r="AM317" s="130" t="s">
        <v>2584</v>
      </c>
      <c r="AN317" s="130" t="s">
        <v>2585</v>
      </c>
      <c r="AO317" s="130" t="s">
        <v>2586</v>
      </c>
      <c r="AP317" s="130" t="s">
        <v>2587</v>
      </c>
      <c r="AQ317" s="130" t="s">
        <v>2588</v>
      </c>
      <c r="AR317" s="130" t="s">
        <v>2589</v>
      </c>
      <c r="AS317" s="130" t="s">
        <v>2590</v>
      </c>
      <c r="AT317" s="130" t="s">
        <v>2591</v>
      </c>
      <c r="AU317" s="130" t="s">
        <v>2592</v>
      </c>
      <c r="AV317" s="130" t="s">
        <v>2593</v>
      </c>
      <c r="AW317" s="130" t="s">
        <v>2594</v>
      </c>
      <c r="AX317" s="130" t="s">
        <v>2595</v>
      </c>
      <c r="AY317" s="130" t="s">
        <v>2596</v>
      </c>
      <c r="AZ317" s="130" t="s">
        <v>2597</v>
      </c>
      <c r="BA317" s="130" t="s">
        <v>2598</v>
      </c>
      <c r="BB317" s="130" t="s">
        <v>2599</v>
      </c>
      <c r="BC317" s="130" t="s">
        <v>2600</v>
      </c>
    </row>
    <row r="318" spans="1:55" x14ac:dyDescent="0.25">
      <c r="A318" s="130" t="s">
        <v>2601</v>
      </c>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row>
    <row r="319" spans="1:55" x14ac:dyDescent="0.25">
      <c r="A319" s="130" t="s">
        <v>2602</v>
      </c>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row>
    <row r="320" spans="1:55" x14ac:dyDescent="0.25">
      <c r="A320" s="130" t="s">
        <v>2603</v>
      </c>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9">IFERROR(VLOOKUP($B$350,$4:$126,MATCH($Q351&amp;"/"&amp;B$348,$2:$2,0),FALSE),"")</f>
        <v>9177</v>
      </c>
      <c r="C351" s="7">
        <f t="shared" si="9"/>
        <v>5578</v>
      </c>
      <c r="D351" s="7">
        <f t="shared" si="9"/>
        <v>22239</v>
      </c>
      <c r="E351" s="7">
        <f t="shared" si="9"/>
        <v>11494</v>
      </c>
      <c r="F351" s="7">
        <f t="shared" si="9"/>
        <v>61454</v>
      </c>
      <c r="G351" s="7">
        <f t="shared" si="9"/>
        <v>140608</v>
      </c>
      <c r="H351" s="7">
        <f t="shared" si="9"/>
        <v>136335</v>
      </c>
      <c r="I351" s="7">
        <f t="shared" si="9"/>
        <v>2114729</v>
      </c>
      <c r="J351" s="7">
        <f t="shared" si="9"/>
        <v>137676</v>
      </c>
      <c r="K351" s="7">
        <f t="shared" si="9"/>
        <v>291282</v>
      </c>
      <c r="L351" s="7">
        <f t="shared" si="9"/>
        <v>526511</v>
      </c>
      <c r="M351" s="7">
        <f t="shared" si="9"/>
        <v>2010609</v>
      </c>
      <c r="N351" s="8">
        <f t="shared" si="9"/>
        <v>1330592</v>
      </c>
      <c r="O351" s="8">
        <f t="shared" si="9"/>
        <v>1391749</v>
      </c>
      <c r="P351" s="6"/>
      <c r="Q351" s="9" t="s">
        <v>12</v>
      </c>
    </row>
    <row r="352" spans="1:53" x14ac:dyDescent="0.25">
      <c r="B352" s="7">
        <f t="shared" si="9"/>
        <v>7891</v>
      </c>
      <c r="C352" s="7">
        <f t="shared" si="9"/>
        <v>5296</v>
      </c>
      <c r="D352" s="7">
        <f t="shared" si="9"/>
        <v>6152</v>
      </c>
      <c r="E352" s="7">
        <f t="shared" si="9"/>
        <v>12853</v>
      </c>
      <c r="F352" s="7">
        <f t="shared" si="9"/>
        <v>26929</v>
      </c>
      <c r="G352" s="7">
        <f t="shared" si="9"/>
        <v>101350</v>
      </c>
      <c r="H352" s="7">
        <f t="shared" si="9"/>
        <v>696173</v>
      </c>
      <c r="I352" s="7">
        <f t="shared" si="9"/>
        <v>1279252</v>
      </c>
      <c r="J352" s="7">
        <f t="shared" si="9"/>
        <v>1057305</v>
      </c>
      <c r="K352" s="7">
        <f t="shared" si="9"/>
        <v>240184</v>
      </c>
      <c r="L352" s="7">
        <f t="shared" si="9"/>
        <v>478412</v>
      </c>
      <c r="M352" s="7">
        <f t="shared" si="9"/>
        <v>1443845</v>
      </c>
      <c r="N352" s="8">
        <f t="shared" si="9"/>
        <v>2310825</v>
      </c>
      <c r="O352" s="8">
        <f t="shared" si="9"/>
        <v>1456219</v>
      </c>
      <c r="P352" s="6"/>
      <c r="Q352" s="9" t="s">
        <v>13</v>
      </c>
    </row>
    <row r="353" spans="2:17" x14ac:dyDescent="0.25">
      <c r="B353" s="7">
        <f t="shared" si="9"/>
        <v>4891</v>
      </c>
      <c r="C353" s="7">
        <f t="shared" si="9"/>
        <v>7790</v>
      </c>
      <c r="D353" s="7">
        <f t="shared" si="9"/>
        <v>8573</v>
      </c>
      <c r="E353" s="7">
        <f t="shared" si="9"/>
        <v>15145</v>
      </c>
      <c r="F353" s="7">
        <f t="shared" si="9"/>
        <v>36956</v>
      </c>
      <c r="G353" s="7">
        <f t="shared" si="9"/>
        <v>127934</v>
      </c>
      <c r="H353" s="7">
        <f t="shared" si="9"/>
        <v>1538082</v>
      </c>
      <c r="I353" s="7">
        <f t="shared" si="9"/>
        <v>667152</v>
      </c>
      <c r="J353" s="7">
        <f t="shared" si="9"/>
        <v>809478</v>
      </c>
      <c r="K353" s="7">
        <f t="shared" si="9"/>
        <v>252629</v>
      </c>
      <c r="L353" s="7">
        <f t="shared" si="9"/>
        <v>858437</v>
      </c>
      <c r="M353" s="7">
        <f t="shared" si="9"/>
        <v>3587798</v>
      </c>
      <c r="N353" s="8">
        <f t="shared" si="9"/>
        <v>581948</v>
      </c>
      <c r="O353" s="8" t="str">
        <f t="shared" si="9"/>
        <v/>
      </c>
      <c r="P353" s="6"/>
      <c r="Q353" s="9" t="s">
        <v>14</v>
      </c>
    </row>
    <row r="354" spans="2:17" x14ac:dyDescent="0.25">
      <c r="B354" s="7">
        <f t="shared" si="9"/>
        <v>4892</v>
      </c>
      <c r="C354" s="7">
        <f t="shared" si="9"/>
        <v>7805</v>
      </c>
      <c r="D354" s="7">
        <f t="shared" si="9"/>
        <v>10323.98</v>
      </c>
      <c r="E354" s="7">
        <f t="shared" si="9"/>
        <v>35167.480000000003</v>
      </c>
      <c r="F354" s="7">
        <f t="shared" si="9"/>
        <v>28954.07</v>
      </c>
      <c r="G354" s="7">
        <f t="shared" si="9"/>
        <v>353925.47</v>
      </c>
      <c r="H354" s="7">
        <f t="shared" si="9"/>
        <v>135206.26999999999</v>
      </c>
      <c r="I354" s="7">
        <f t="shared" si="9"/>
        <v>844062.18</v>
      </c>
      <c r="J354" s="7">
        <f t="shared" si="9"/>
        <v>146467</v>
      </c>
      <c r="K354" s="7">
        <f t="shared" si="9"/>
        <v>337977</v>
      </c>
      <c r="L354" s="7">
        <f t="shared" si="9"/>
        <v>1839104</v>
      </c>
      <c r="M354" s="7">
        <f t="shared" si="9"/>
        <v>2121391</v>
      </c>
      <c r="N354" s="8">
        <f>IFERROR(VLOOKUP($B$350,$4:$126,MATCH($Q354&amp;"/"&amp;N$348,$2:$2,0),FALSE),IFERROR(VLOOKUP($B$350,$4:$126,MATCH($Q353&amp;"/"&amp;N$348,$2:$2,0),FALSE),IFERROR(VLOOKUP($B$350,$4:$126,MATCH($Q352&amp;"/"&amp;N$348,$2:$2,0),FALSE),IFERROR(VLOOKUP($B$350,$4:$126,MATCH($Q351&amp;"/"&amp;N$348,$2:$2,0),FALSE),""))))</f>
        <v>1586551</v>
      </c>
      <c r="O354" s="8">
        <f>IFERROR(VLOOKUP($B$350,$4:$126,MATCH($Q354&amp;"/"&amp;O$348,$2:$2,0),FALSE),IFERROR(VLOOKUP($B$350,$4:$126,MATCH($Q353&amp;"/"&amp;O$348,$2:$2,0),FALSE),IFERROR(VLOOKUP($B$350,$4:$126,MATCH($Q352&amp;"/"&amp;O$348,$2:$2,0),FALSE),IFERROR(VLOOKUP($B$350,$4:$126,MATCH($Q351&amp;"/"&amp;O$348,$2:$2,0),FALSE),""))))</f>
        <v>1456219</v>
      </c>
      <c r="P354" s="6"/>
      <c r="Q354" s="9" t="s">
        <v>15</v>
      </c>
    </row>
    <row r="355" spans="2:17" x14ac:dyDescent="0.25">
      <c r="B355" s="12">
        <f t="shared" ref="B355:O355" si="10">+B354/B$402</f>
        <v>5.6343608478722574E-3</v>
      </c>
      <c r="C355" s="12">
        <f t="shared" si="10"/>
        <v>1.0970583935860386E-2</v>
      </c>
      <c r="D355" s="12">
        <f t="shared" si="10"/>
        <v>1.5801371780290164E-2</v>
      </c>
      <c r="E355" s="12">
        <f t="shared" si="10"/>
        <v>5.4904394093231501E-2</v>
      </c>
      <c r="F355" s="12">
        <f t="shared" si="10"/>
        <v>4.7726248806352164E-2</v>
      </c>
      <c r="G355" s="12">
        <f t="shared" si="10"/>
        <v>0.47394704152184353</v>
      </c>
      <c r="H355" s="12">
        <f t="shared" si="10"/>
        <v>2.5984455939081899E-2</v>
      </c>
      <c r="I355" s="12">
        <f t="shared" si="10"/>
        <v>2.1401115235487076E-2</v>
      </c>
      <c r="J355" s="12">
        <f t="shared" si="10"/>
        <v>3.0475996669981288E-3</v>
      </c>
      <c r="K355" s="12">
        <f t="shared" si="10"/>
        <v>7.2108451664314446E-3</v>
      </c>
      <c r="L355" s="12">
        <f t="shared" si="10"/>
        <v>3.7041398683072477E-2</v>
      </c>
      <c r="M355" s="12">
        <f t="shared" si="10"/>
        <v>3.8081575842183711E-2</v>
      </c>
      <c r="N355" s="12">
        <f t="shared" si="10"/>
        <v>2.1685952100449653E-2</v>
      </c>
      <c r="O355" s="12">
        <f t="shared" si="10"/>
        <v>1.9119360259480023E-2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4875</v>
      </c>
      <c r="I357" s="8">
        <f t="shared" si="11"/>
        <v>14176</v>
      </c>
      <c r="J357" s="8">
        <f t="shared" si="11"/>
        <v>0</v>
      </c>
      <c r="K357" s="8">
        <f t="shared" si="11"/>
        <v>8240</v>
      </c>
      <c r="L357" s="8">
        <f t="shared" si="11"/>
        <v>9059</v>
      </c>
      <c r="M357" s="8">
        <f t="shared" si="11"/>
        <v>5013</v>
      </c>
      <c r="N357" s="8">
        <f t="shared" si="11"/>
        <v>0</v>
      </c>
      <c r="O357" s="8">
        <f>IFERROR(VLOOKUP($B$356,$4:$126,MATCH($Q357&amp;"/"&amp;O$348,$2:$2,0),FALSE),"")</f>
        <v>6198</v>
      </c>
      <c r="P357" s="6"/>
      <c r="Q357" s="9" t="s">
        <v>12</v>
      </c>
    </row>
    <row r="358" spans="2:17" x14ac:dyDescent="0.25">
      <c r="B358" s="8">
        <f t="shared" si="11"/>
        <v>0</v>
      </c>
      <c r="C358" s="8">
        <f t="shared" si="11"/>
        <v>0</v>
      </c>
      <c r="D358" s="8">
        <f t="shared" si="11"/>
        <v>0</v>
      </c>
      <c r="E358" s="8">
        <f t="shared" si="11"/>
        <v>0</v>
      </c>
      <c r="F358" s="8">
        <f t="shared" si="11"/>
        <v>0</v>
      </c>
      <c r="G358" s="8">
        <f t="shared" si="11"/>
        <v>0</v>
      </c>
      <c r="H358" s="8">
        <f t="shared" si="11"/>
        <v>0</v>
      </c>
      <c r="I358" s="8">
        <f t="shared" si="11"/>
        <v>14176</v>
      </c>
      <c r="J358" s="8">
        <f t="shared" si="11"/>
        <v>0</v>
      </c>
      <c r="K358" s="8">
        <f t="shared" si="11"/>
        <v>3240</v>
      </c>
      <c r="L358" s="8">
        <f t="shared" si="11"/>
        <v>3869</v>
      </c>
      <c r="M358" s="8">
        <f t="shared" si="11"/>
        <v>5021</v>
      </c>
      <c r="N358" s="8">
        <f t="shared" si="11"/>
        <v>0</v>
      </c>
      <c r="O358" s="8">
        <f>IFERROR(VLOOKUP($B$356,$4:$126,MATCH($Q358&amp;"/"&amp;O$348,$2:$2,0),FALSE),"")</f>
        <v>3950</v>
      </c>
      <c r="P358" s="6"/>
      <c r="Q358" s="9" t="s">
        <v>13</v>
      </c>
    </row>
    <row r="359" spans="2:17" x14ac:dyDescent="0.25">
      <c r="B359" s="8">
        <f t="shared" si="11"/>
        <v>0</v>
      </c>
      <c r="C359" s="8">
        <f t="shared" si="11"/>
        <v>0</v>
      </c>
      <c r="D359" s="8">
        <f t="shared" si="11"/>
        <v>0</v>
      </c>
      <c r="E359" s="8">
        <f t="shared" si="11"/>
        <v>0</v>
      </c>
      <c r="F359" s="8">
        <f t="shared" si="11"/>
        <v>0</v>
      </c>
      <c r="G359" s="8">
        <f t="shared" si="11"/>
        <v>0</v>
      </c>
      <c r="H359" s="8">
        <f t="shared" si="11"/>
        <v>1500000</v>
      </c>
      <c r="I359" s="8">
        <f t="shared" si="11"/>
        <v>14176</v>
      </c>
      <c r="J359" s="8">
        <f t="shared" si="11"/>
        <v>219</v>
      </c>
      <c r="K359" s="8">
        <f t="shared" si="11"/>
        <v>3279</v>
      </c>
      <c r="L359" s="8">
        <f t="shared" si="11"/>
        <v>4572</v>
      </c>
      <c r="M359" s="8">
        <f t="shared" si="11"/>
        <v>5030</v>
      </c>
      <c r="N359" s="8">
        <f t="shared" si="11"/>
        <v>0</v>
      </c>
      <c r="O359" s="8" t="str">
        <f>IFERROR(VLOOKUP($B$356,$4:$126,MATCH($Q359&amp;"/"&amp;O$348,$2:$2,0),FALSE),"")</f>
        <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5000</v>
      </c>
      <c r="H360" s="8">
        <f t="shared" si="12"/>
        <v>1526975.42</v>
      </c>
      <c r="I360" s="8">
        <f t="shared" si="12"/>
        <v>2715.15</v>
      </c>
      <c r="J360" s="8">
        <f t="shared" si="12"/>
        <v>3240</v>
      </c>
      <c r="K360" s="8">
        <f t="shared" si="12"/>
        <v>3275</v>
      </c>
      <c r="L360" s="8">
        <f t="shared" si="12"/>
        <v>5006</v>
      </c>
      <c r="M360" s="8">
        <f t="shared" si="12"/>
        <v>5065</v>
      </c>
      <c r="N360" s="8">
        <f t="shared" si="12"/>
        <v>0</v>
      </c>
      <c r="O360" s="8">
        <f>IFERROR(VLOOKUP($B$356,$4:$126,MATCH($Q360&amp;"/"&amp;O$348,$2:$2,0),FALSE),IFERROR(VLOOKUP($B$356,$4:$126,MATCH($Q359&amp;"/"&amp;O$348,$2:$2,0),FALSE),IFERROR(VLOOKUP($B$356,$4:$126,MATCH($Q358&amp;"/"&amp;O$348,$2:$2,0),FALSE),IFERROR(VLOOKUP($B$356,$4:$126,MATCH($Q357&amp;"/"&amp;O$348,$2:$2,0),FALSE),""))))</f>
        <v>3950</v>
      </c>
      <c r="P360" s="6"/>
      <c r="Q360" s="9" t="s">
        <v>15</v>
      </c>
    </row>
    <row r="361" spans="2:17" x14ac:dyDescent="0.25">
      <c r="B361" s="12">
        <f t="shared" ref="B361:O361" si="13">+B360/B$402</f>
        <v>0</v>
      </c>
      <c r="C361" s="12">
        <f t="shared" si="13"/>
        <v>0</v>
      </c>
      <c r="D361" s="12">
        <f t="shared" si="13"/>
        <v>0</v>
      </c>
      <c r="E361" s="12">
        <f t="shared" si="13"/>
        <v>0</v>
      </c>
      <c r="F361" s="12">
        <f t="shared" si="13"/>
        <v>0</v>
      </c>
      <c r="G361" s="12">
        <f t="shared" si="13"/>
        <v>6.6955769179573819E-3</v>
      </c>
      <c r="H361" s="12">
        <f t="shared" si="13"/>
        <v>0.29345995212389986</v>
      </c>
      <c r="I361" s="12">
        <f t="shared" si="13"/>
        <v>6.8842366603409172E-5</v>
      </c>
      <c r="J361" s="12">
        <f t="shared" si="13"/>
        <v>6.741602491396654E-5</v>
      </c>
      <c r="K361" s="12">
        <f t="shared" si="13"/>
        <v>6.9873150895069728E-5</v>
      </c>
      <c r="L361" s="12">
        <f t="shared" si="13"/>
        <v>1.0082585966180315E-4</v>
      </c>
      <c r="M361" s="12">
        <f t="shared" si="13"/>
        <v>9.0922975368831337E-5</v>
      </c>
      <c r="N361" s="12">
        <f t="shared" si="13"/>
        <v>0</v>
      </c>
      <c r="O361" s="12">
        <f t="shared" si="13"/>
        <v>5.1861342988208572E-5</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4">IFERROR(VLOOKUP($B$362,$4:$126,MATCH($Q363&amp;"/"&amp;B$348,$2:$2,0),FALSE),"")</f>
        <v>44560</v>
      </c>
      <c r="C363" s="8">
        <f t="shared" si="14"/>
        <v>16112</v>
      </c>
      <c r="D363" s="8">
        <f t="shared" si="14"/>
        <v>30731</v>
      </c>
      <c r="E363" s="8">
        <f t="shared" si="14"/>
        <v>30601</v>
      </c>
      <c r="F363" s="8">
        <f t="shared" si="14"/>
        <v>47008</v>
      </c>
      <c r="G363" s="8">
        <f t="shared" si="14"/>
        <v>76169</v>
      </c>
      <c r="H363" s="8">
        <f t="shared" si="14"/>
        <v>405308</v>
      </c>
      <c r="I363" s="8">
        <f t="shared" si="14"/>
        <v>698408</v>
      </c>
      <c r="J363" s="8">
        <f t="shared" si="14"/>
        <v>1661401</v>
      </c>
      <c r="K363" s="8">
        <f t="shared" si="14"/>
        <v>1466001</v>
      </c>
      <c r="L363" s="8">
        <f t="shared" si="14"/>
        <v>1187042</v>
      </c>
      <c r="M363" s="8">
        <f t="shared" si="14"/>
        <v>1438059</v>
      </c>
      <c r="N363" s="8">
        <f t="shared" si="14"/>
        <v>1510241</v>
      </c>
      <c r="O363" s="8">
        <f t="shared" si="14"/>
        <v>2174790</v>
      </c>
      <c r="P363" s="6"/>
      <c r="Q363" s="9" t="s">
        <v>12</v>
      </c>
    </row>
    <row r="364" spans="2:17" x14ac:dyDescent="0.25">
      <c r="B364" s="8">
        <f t="shared" si="14"/>
        <v>25623</v>
      </c>
      <c r="C364" s="8">
        <f t="shared" si="14"/>
        <v>17158</v>
      </c>
      <c r="D364" s="8">
        <f t="shared" si="14"/>
        <v>31870</v>
      </c>
      <c r="E364" s="8">
        <f t="shared" si="14"/>
        <v>32735</v>
      </c>
      <c r="F364" s="8">
        <f t="shared" si="14"/>
        <v>44101</v>
      </c>
      <c r="G364" s="8">
        <f t="shared" si="14"/>
        <v>103693</v>
      </c>
      <c r="H364" s="8">
        <f t="shared" si="14"/>
        <v>399814</v>
      </c>
      <c r="I364" s="8">
        <f t="shared" si="14"/>
        <v>1461694</v>
      </c>
      <c r="J364" s="8">
        <f t="shared" si="14"/>
        <v>2127416</v>
      </c>
      <c r="K364" s="8">
        <f t="shared" si="14"/>
        <v>1359536</v>
      </c>
      <c r="L364" s="8">
        <f t="shared" si="14"/>
        <v>1245559</v>
      </c>
      <c r="M364" s="8">
        <f t="shared" si="14"/>
        <v>1310959</v>
      </c>
      <c r="N364" s="8">
        <f t="shared" si="14"/>
        <v>1359835</v>
      </c>
      <c r="O364" s="8">
        <f t="shared" si="14"/>
        <v>2324655</v>
      </c>
      <c r="P364" s="6"/>
      <c r="Q364" s="9" t="s">
        <v>13</v>
      </c>
    </row>
    <row r="365" spans="2:17" x14ac:dyDescent="0.25">
      <c r="B365" s="8">
        <f t="shared" si="14"/>
        <v>27049</v>
      </c>
      <c r="C365" s="8">
        <f t="shared" si="14"/>
        <v>19535</v>
      </c>
      <c r="D365" s="8">
        <f t="shared" si="14"/>
        <v>30136</v>
      </c>
      <c r="E365" s="8">
        <f t="shared" si="14"/>
        <v>24913</v>
      </c>
      <c r="F365" s="8">
        <f t="shared" si="14"/>
        <v>64956</v>
      </c>
      <c r="G365" s="8">
        <f t="shared" si="14"/>
        <v>191827</v>
      </c>
      <c r="H365" s="8">
        <f t="shared" si="14"/>
        <v>557837</v>
      </c>
      <c r="I365" s="8">
        <f t="shared" si="14"/>
        <v>3446724</v>
      </c>
      <c r="J365" s="8">
        <f t="shared" si="14"/>
        <v>1973815</v>
      </c>
      <c r="K365" s="8">
        <f t="shared" si="14"/>
        <v>2642277</v>
      </c>
      <c r="L365" s="8">
        <f t="shared" si="14"/>
        <v>1247359</v>
      </c>
      <c r="M365" s="8">
        <f t="shared" si="14"/>
        <v>1334381</v>
      </c>
      <c r="N365" s="8">
        <f t="shared" si="14"/>
        <v>1467050</v>
      </c>
      <c r="O365" s="8" t="str">
        <f t="shared" si="14"/>
        <v/>
      </c>
      <c r="P365" s="6"/>
      <c r="Q365" s="9" t="s">
        <v>14</v>
      </c>
    </row>
    <row r="366" spans="2:17" x14ac:dyDescent="0.25">
      <c r="B366" s="8">
        <f t="shared" si="14"/>
        <v>21272</v>
      </c>
      <c r="C366" s="8">
        <f t="shared" si="14"/>
        <v>21463</v>
      </c>
      <c r="D366" s="8">
        <f t="shared" si="14"/>
        <v>18758.88</v>
      </c>
      <c r="E366" s="8">
        <f t="shared" si="14"/>
        <v>28584.02</v>
      </c>
      <c r="F366" s="8">
        <f t="shared" si="14"/>
        <v>42465.32</v>
      </c>
      <c r="G366" s="8">
        <f t="shared" si="14"/>
        <v>263977.69</v>
      </c>
      <c r="H366" s="8">
        <f t="shared" si="14"/>
        <v>847937.34</v>
      </c>
      <c r="I366" s="8">
        <f t="shared" si="14"/>
        <v>2563280.8199999998</v>
      </c>
      <c r="J366" s="8">
        <f t="shared" si="14"/>
        <v>1290959</v>
      </c>
      <c r="K366" s="8">
        <f t="shared" si="14"/>
        <v>934655</v>
      </c>
      <c r="L366" s="8">
        <f t="shared" si="14"/>
        <v>1241413</v>
      </c>
      <c r="M366" s="8">
        <f t="shared" si="14"/>
        <v>1242712</v>
      </c>
      <c r="N366" s="8">
        <f>IFERROR(VLOOKUP($B$362,$4:$126,MATCH($Q366&amp;"/"&amp;N$348,$2:$2,0),FALSE),IFERROR(VLOOKUP($B$362,$4:$126,MATCH($Q365&amp;"/"&amp;N$348,$2:$2,0),FALSE),IFERROR(VLOOKUP($B$362,$4:$126,MATCH($Q364&amp;"/"&amp;N$348,$2:$2,0),FALSE),IFERROR(VLOOKUP($B$362,$4:$126,MATCH($Q363&amp;"/"&amp;N$348,$2:$2,0),FALSE),""))))</f>
        <v>1345919</v>
      </c>
      <c r="O366" s="8">
        <f>IFERROR(VLOOKUP($B$362,$4:$126,MATCH($Q366&amp;"/"&amp;O$348,$2:$2,0),FALSE),IFERROR(VLOOKUP($B$362,$4:$126,MATCH($Q365&amp;"/"&amp;O$348,$2:$2,0),FALSE),IFERROR(VLOOKUP($B$362,$4:$126,MATCH($Q364&amp;"/"&amp;O$348,$2:$2,0),FALSE),IFERROR(VLOOKUP($B$362,$4:$126,MATCH($Q363&amp;"/"&amp;O$348,$2:$2,0),FALSE),""))))</f>
        <v>2324655</v>
      </c>
      <c r="P366" s="6"/>
      <c r="Q366" s="9" t="s">
        <v>15</v>
      </c>
    </row>
    <row r="367" spans="2:17" x14ac:dyDescent="0.25">
      <c r="B367" s="12">
        <f t="shared" ref="B367:O367" si="15">+B366/B$402</f>
        <v>2.4500025338499317E-2</v>
      </c>
      <c r="C367" s="12">
        <f t="shared" si="15"/>
        <v>3.0168051635537665E-2</v>
      </c>
      <c r="D367" s="12">
        <f t="shared" si="15"/>
        <v>2.8711411399658809E-2</v>
      </c>
      <c r="E367" s="12">
        <f t="shared" si="15"/>
        <v>4.4626123306213898E-2</v>
      </c>
      <c r="F367" s="12">
        <f t="shared" si="15"/>
        <v>6.9997427925033079E-2</v>
      </c>
      <c r="G367" s="12">
        <f t="shared" si="15"/>
        <v>0.35349658560394182</v>
      </c>
      <c r="H367" s="12">
        <f t="shared" si="15"/>
        <v>0.16295982760512739</v>
      </c>
      <c r="I367" s="12">
        <f t="shared" si="15"/>
        <v>6.4991738179447631E-2</v>
      </c>
      <c r="J367" s="12">
        <f t="shared" si="15"/>
        <v>2.6861519786083126E-2</v>
      </c>
      <c r="K367" s="12">
        <f t="shared" si="15"/>
        <v>1.9941157206055389E-2</v>
      </c>
      <c r="L367" s="12">
        <f t="shared" si="15"/>
        <v>2.5003302620922502E-2</v>
      </c>
      <c r="M367" s="12">
        <f t="shared" si="15"/>
        <v>2.230820781175738E-2</v>
      </c>
      <c r="N367" s="12">
        <f t="shared" si="15"/>
        <v>1.8396846344734648E-2</v>
      </c>
      <c r="O367" s="12">
        <f t="shared" si="15"/>
        <v>3.0521450704874428E-2</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6">IFERROR(VLOOKUP($B$368,$4:$126,MATCH($Q369&amp;"/"&amp;B$348,$2:$2,0),FALSE),"")</f>
        <v>14226</v>
      </c>
      <c r="C369" s="8">
        <f t="shared" si="16"/>
        <v>18168</v>
      </c>
      <c r="D369" s="8">
        <f t="shared" si="16"/>
        <v>18445</v>
      </c>
      <c r="E369" s="8">
        <f t="shared" si="16"/>
        <v>19123</v>
      </c>
      <c r="F369" s="8">
        <f t="shared" si="16"/>
        <v>23544</v>
      </c>
      <c r="G369" s="8">
        <f t="shared" si="16"/>
        <v>5702</v>
      </c>
      <c r="H369" s="8">
        <f t="shared" si="16"/>
        <v>1081</v>
      </c>
      <c r="I369" s="8">
        <f t="shared" si="16"/>
        <v>33706</v>
      </c>
      <c r="J369" s="8">
        <f t="shared" si="16"/>
        <v>969</v>
      </c>
      <c r="K369" s="8">
        <f t="shared" si="16"/>
        <v>1551</v>
      </c>
      <c r="L369" s="8">
        <f t="shared" si="16"/>
        <v>36599</v>
      </c>
      <c r="M369" s="8">
        <f t="shared" si="16"/>
        <v>28180</v>
      </c>
      <c r="N369" s="8">
        <f t="shared" si="16"/>
        <v>47680</v>
      </c>
      <c r="O369" s="8">
        <f t="shared" si="16"/>
        <v>64299</v>
      </c>
      <c r="P369" s="6"/>
      <c r="Q369" s="9" t="s">
        <v>12</v>
      </c>
    </row>
    <row r="370" spans="1:17" x14ac:dyDescent="0.25">
      <c r="B370" s="8">
        <f t="shared" si="16"/>
        <v>17203</v>
      </c>
      <c r="C370" s="8">
        <f t="shared" si="16"/>
        <v>16934</v>
      </c>
      <c r="D370" s="8">
        <f t="shared" si="16"/>
        <v>21566</v>
      </c>
      <c r="E370" s="8">
        <f t="shared" si="16"/>
        <v>20438</v>
      </c>
      <c r="F370" s="8">
        <f t="shared" si="16"/>
        <v>27745</v>
      </c>
      <c r="G370" s="8">
        <f t="shared" si="16"/>
        <v>3936</v>
      </c>
      <c r="H370" s="8">
        <f t="shared" si="16"/>
        <v>1264</v>
      </c>
      <c r="I370" s="8">
        <f t="shared" si="16"/>
        <v>1148</v>
      </c>
      <c r="J370" s="8">
        <f t="shared" si="16"/>
        <v>927</v>
      </c>
      <c r="K370" s="8">
        <f t="shared" si="16"/>
        <v>1719</v>
      </c>
      <c r="L370" s="8">
        <f t="shared" si="16"/>
        <v>45574</v>
      </c>
      <c r="M370" s="8">
        <f t="shared" si="16"/>
        <v>24812</v>
      </c>
      <c r="N370" s="8">
        <f t="shared" si="16"/>
        <v>44702</v>
      </c>
      <c r="O370" s="8">
        <f t="shared" si="16"/>
        <v>56620</v>
      </c>
      <c r="P370" s="6"/>
      <c r="Q370" s="9" t="s">
        <v>13</v>
      </c>
    </row>
    <row r="371" spans="1:17" x14ac:dyDescent="0.25">
      <c r="B371" s="8">
        <f t="shared" si="16"/>
        <v>19129</v>
      </c>
      <c r="C371" s="8">
        <f t="shared" si="16"/>
        <v>14450</v>
      </c>
      <c r="D371" s="8">
        <f t="shared" si="16"/>
        <v>22470</v>
      </c>
      <c r="E371" s="8">
        <f t="shared" si="16"/>
        <v>18452</v>
      </c>
      <c r="F371" s="8">
        <f t="shared" si="16"/>
        <v>25002</v>
      </c>
      <c r="G371" s="8">
        <f t="shared" si="16"/>
        <v>4024</v>
      </c>
      <c r="H371" s="8">
        <f t="shared" si="16"/>
        <v>2964</v>
      </c>
      <c r="I371" s="8">
        <f t="shared" si="16"/>
        <v>1707</v>
      </c>
      <c r="J371" s="8">
        <f t="shared" si="16"/>
        <v>1015</v>
      </c>
      <c r="K371" s="8">
        <f t="shared" si="16"/>
        <v>3261</v>
      </c>
      <c r="L371" s="8">
        <f t="shared" si="16"/>
        <v>31567</v>
      </c>
      <c r="M371" s="8">
        <f t="shared" si="16"/>
        <v>26872</v>
      </c>
      <c r="N371" s="8">
        <f t="shared" si="16"/>
        <v>49559</v>
      </c>
      <c r="O371" s="8" t="str">
        <f t="shared" si="16"/>
        <v/>
      </c>
      <c r="P371" s="6"/>
      <c r="Q371" s="9" t="s">
        <v>14</v>
      </c>
    </row>
    <row r="372" spans="1:17" x14ac:dyDescent="0.25">
      <c r="B372" s="8">
        <f t="shared" si="16"/>
        <v>14063</v>
      </c>
      <c r="C372" s="8">
        <f t="shared" si="16"/>
        <v>10192</v>
      </c>
      <c r="D372" s="8">
        <f t="shared" si="16"/>
        <v>23982.080000000002</v>
      </c>
      <c r="E372" s="8">
        <f t="shared" si="16"/>
        <v>19072.330000000002</v>
      </c>
      <c r="F372" s="8">
        <f t="shared" si="16"/>
        <v>25343.26</v>
      </c>
      <c r="G372" s="8">
        <f t="shared" si="16"/>
        <v>891.68</v>
      </c>
      <c r="H372" s="8">
        <f t="shared" si="16"/>
        <v>1932.72</v>
      </c>
      <c r="I372" s="8">
        <f t="shared" si="16"/>
        <v>1969.4</v>
      </c>
      <c r="J372" s="8">
        <f t="shared" si="16"/>
        <v>1126</v>
      </c>
      <c r="K372" s="8">
        <f t="shared" si="16"/>
        <v>15775</v>
      </c>
      <c r="L372" s="8">
        <f t="shared" si="16"/>
        <v>32129</v>
      </c>
      <c r="M372" s="8">
        <f t="shared" si="16"/>
        <v>28519</v>
      </c>
      <c r="N372" s="8">
        <f>IFERROR(VLOOKUP($B$368,$4:$126,MATCH($Q372&amp;"/"&amp;N$348,$2:$2,0),FALSE),IFERROR(VLOOKUP($B$368,$4:$126,MATCH($Q371&amp;"/"&amp;N$348,$2:$2,0),FALSE),IFERROR(VLOOKUP($B$368,$4:$126,MATCH($Q370&amp;"/"&amp;N$348,$2:$2,0),FALSE),IFERROR(VLOOKUP($B$368,$4:$126,MATCH($Q369&amp;"/"&amp;N$348,$2:$2,0),FALSE),""))))</f>
        <v>64341</v>
      </c>
      <c r="O372" s="8">
        <f>IFERROR(VLOOKUP($B$368,$4:$126,MATCH($Q372&amp;"/"&amp;O$348,$2:$2,0),FALSE),IFERROR(VLOOKUP($B$368,$4:$126,MATCH($Q371&amp;"/"&amp;O$348,$2:$2,0),FALSE),IFERROR(VLOOKUP($B$368,$4:$126,MATCH($Q370&amp;"/"&amp;O$348,$2:$2,0),FALSE),IFERROR(VLOOKUP($B$368,$4:$126,MATCH($Q369&amp;"/"&amp;O$348,$2:$2,0),FALSE),""))))</f>
        <v>56620</v>
      </c>
      <c r="P372" s="6"/>
      <c r="Q372" s="9" t="s">
        <v>15</v>
      </c>
    </row>
    <row r="373" spans="1:17" x14ac:dyDescent="0.25">
      <c r="B373" s="12">
        <f t="shared" ref="B373:O373" si="17">+B372/B$402</f>
        <v>1.6197059812679385E-2</v>
      </c>
      <c r="C373" s="12">
        <f t="shared" si="17"/>
        <v>1.432571319337464E-2</v>
      </c>
      <c r="D373" s="12">
        <f t="shared" si="17"/>
        <v>3.6705782280153698E-2</v>
      </c>
      <c r="E373" s="12">
        <f t="shared" si="17"/>
        <v>2.9776222879665019E-2</v>
      </c>
      <c r="F373" s="12">
        <f t="shared" si="17"/>
        <v>4.1774394146455833E-2</v>
      </c>
      <c r="G373" s="12">
        <f t="shared" si="17"/>
        <v>1.1940624052408477E-3</v>
      </c>
      <c r="H373" s="12">
        <f t="shared" si="17"/>
        <v>3.7143749089877542E-4</v>
      </c>
      <c r="I373" s="12">
        <f t="shared" si="17"/>
        <v>4.9933947217926827E-5</v>
      </c>
      <c r="J373" s="12">
        <f t="shared" si="17"/>
        <v>2.3429149399113065E-5</v>
      </c>
      <c r="K373" s="12">
        <f t="shared" si="17"/>
        <v>3.3656456652510685E-4</v>
      </c>
      <c r="L373" s="12">
        <f t="shared" si="17"/>
        <v>6.4711027668279538E-4</v>
      </c>
      <c r="M373" s="12">
        <f t="shared" si="17"/>
        <v>5.1195110257526183E-4</v>
      </c>
      <c r="N373" s="12">
        <f t="shared" si="17"/>
        <v>8.7945224836455383E-4</v>
      </c>
      <c r="O373" s="12">
        <f t="shared" si="17"/>
        <v>7.4338968101072633E-4</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8">IFERROR(VLOOKUP($B$374,$4:$126,MATCH($Q375&amp;"/"&amp;B$348,$2:$2,0),FALSE),"")</f>
        <v>178329</v>
      </c>
      <c r="C375" s="8">
        <f t="shared" si="18"/>
        <v>44930</v>
      </c>
      <c r="D375" s="8">
        <f t="shared" si="18"/>
        <v>76501</v>
      </c>
      <c r="E375" s="8">
        <f t="shared" si="18"/>
        <v>67290</v>
      </c>
      <c r="F375" s="8">
        <f t="shared" si="18"/>
        <v>134855</v>
      </c>
      <c r="G375" s="8">
        <f t="shared" si="18"/>
        <v>275417</v>
      </c>
      <c r="H375" s="8">
        <f t="shared" si="18"/>
        <v>596688</v>
      </c>
      <c r="I375" s="8">
        <f t="shared" si="18"/>
        <v>2923390</v>
      </c>
      <c r="J375" s="8">
        <f t="shared" si="18"/>
        <v>1833553</v>
      </c>
      <c r="K375" s="8">
        <f t="shared" si="18"/>
        <v>2003836</v>
      </c>
      <c r="L375" s="8">
        <f t="shared" si="18"/>
        <v>1886534</v>
      </c>
      <c r="M375" s="8">
        <f t="shared" si="18"/>
        <v>4337892</v>
      </c>
      <c r="N375" s="8">
        <f t="shared" si="18"/>
        <v>5277089</v>
      </c>
      <c r="O375" s="8">
        <f t="shared" si="18"/>
        <v>4294831</v>
      </c>
      <c r="P375" s="6"/>
      <c r="Q375" s="9" t="s">
        <v>12</v>
      </c>
    </row>
    <row r="376" spans="1:17" x14ac:dyDescent="0.25">
      <c r="B376" s="8">
        <f t="shared" si="18"/>
        <v>155044</v>
      </c>
      <c r="C376" s="8">
        <f t="shared" si="18"/>
        <v>44427</v>
      </c>
      <c r="D376" s="8">
        <f t="shared" si="18"/>
        <v>63653</v>
      </c>
      <c r="E376" s="8">
        <f t="shared" si="18"/>
        <v>69262</v>
      </c>
      <c r="F376" s="8">
        <f t="shared" si="18"/>
        <v>100321</v>
      </c>
      <c r="G376" s="8">
        <f t="shared" si="18"/>
        <v>260683</v>
      </c>
      <c r="H376" s="8">
        <f t="shared" si="18"/>
        <v>1176536</v>
      </c>
      <c r="I376" s="8">
        <f t="shared" si="18"/>
        <v>2814763</v>
      </c>
      <c r="J376" s="8">
        <f t="shared" si="18"/>
        <v>3224452</v>
      </c>
      <c r="K376" s="8">
        <f t="shared" si="18"/>
        <v>1849890</v>
      </c>
      <c r="L376" s="8">
        <f t="shared" si="18"/>
        <v>1885292</v>
      </c>
      <c r="M376" s="8">
        <f t="shared" si="18"/>
        <v>9584131</v>
      </c>
      <c r="N376" s="8">
        <f t="shared" si="18"/>
        <v>6949888</v>
      </c>
      <c r="O376" s="8">
        <f t="shared" si="18"/>
        <v>5618239</v>
      </c>
      <c r="P376" s="6"/>
      <c r="Q376" s="9" t="s">
        <v>13</v>
      </c>
    </row>
    <row r="377" spans="1:17" x14ac:dyDescent="0.25">
      <c r="B377" s="8">
        <f t="shared" si="18"/>
        <v>137259</v>
      </c>
      <c r="C377" s="8">
        <f t="shared" si="18"/>
        <v>46510</v>
      </c>
      <c r="D377" s="8">
        <f t="shared" si="18"/>
        <v>64764</v>
      </c>
      <c r="E377" s="8">
        <f t="shared" si="18"/>
        <v>62905</v>
      </c>
      <c r="F377" s="8">
        <f t="shared" si="18"/>
        <v>127990</v>
      </c>
      <c r="G377" s="8">
        <f t="shared" si="18"/>
        <v>375108</v>
      </c>
      <c r="H377" s="8">
        <f t="shared" si="18"/>
        <v>3677430</v>
      </c>
      <c r="I377" s="8">
        <f t="shared" si="18"/>
        <v>4195348</v>
      </c>
      <c r="J377" s="8">
        <f t="shared" si="18"/>
        <v>2820421</v>
      </c>
      <c r="K377" s="8">
        <f t="shared" si="18"/>
        <v>2975702</v>
      </c>
      <c r="L377" s="8">
        <f t="shared" si="18"/>
        <v>2247018</v>
      </c>
      <c r="M377" s="8">
        <f t="shared" si="18"/>
        <v>5818608</v>
      </c>
      <c r="N377" s="8">
        <f t="shared" si="18"/>
        <v>4346404</v>
      </c>
      <c r="O377" s="8" t="str">
        <f t="shared" si="18"/>
        <v/>
      </c>
      <c r="P377" s="6"/>
      <c r="Q377" s="9" t="s">
        <v>14</v>
      </c>
    </row>
    <row r="378" spans="1:17" x14ac:dyDescent="0.25">
      <c r="B378" s="8">
        <f t="shared" si="18"/>
        <v>131374</v>
      </c>
      <c r="C378" s="8">
        <f t="shared" si="18"/>
        <v>44937</v>
      </c>
      <c r="D378" s="8">
        <f t="shared" si="18"/>
        <v>58121.5</v>
      </c>
      <c r="E378" s="8">
        <f t="shared" si="18"/>
        <v>84504.26</v>
      </c>
      <c r="F378" s="8">
        <f t="shared" si="18"/>
        <v>98010.49</v>
      </c>
      <c r="G378" s="8">
        <f t="shared" si="18"/>
        <v>673714.06</v>
      </c>
      <c r="H378" s="8">
        <f t="shared" si="18"/>
        <v>2670200.6800000002</v>
      </c>
      <c r="I378" s="8">
        <f t="shared" si="18"/>
        <v>3507540.14</v>
      </c>
      <c r="J378" s="8">
        <f t="shared" si="18"/>
        <v>1682731</v>
      </c>
      <c r="K378" s="8">
        <f t="shared" si="18"/>
        <v>1401858</v>
      </c>
      <c r="L378" s="8">
        <f t="shared" si="18"/>
        <v>3253926</v>
      </c>
      <c r="M378" s="8">
        <f t="shared" si="18"/>
        <v>5428102</v>
      </c>
      <c r="N378" s="8">
        <f>IFERROR(VLOOKUP($B$374,$4:$126,MATCH($Q378&amp;"/"&amp;N$348,$2:$2,0),FALSE),IFERROR(VLOOKUP($B$374,$4:$126,MATCH($Q377&amp;"/"&amp;N$348,$2:$2,0),FALSE),IFERROR(VLOOKUP($B$374,$4:$126,MATCH($Q376&amp;"/"&amp;N$348,$2:$2,0),FALSE),IFERROR(VLOOKUP($B$374,$4:$126,MATCH($Q375&amp;"/"&amp;N$348,$2:$2,0),FALSE),""))))</f>
        <v>3634333</v>
      </c>
      <c r="O378" s="8">
        <f>IFERROR(VLOOKUP($B$374,$4:$126,MATCH($Q378&amp;"/"&amp;O$348,$2:$2,0),FALSE),IFERROR(VLOOKUP($B$374,$4:$126,MATCH($Q377&amp;"/"&amp;O$348,$2:$2,0),FALSE),IFERROR(VLOOKUP($B$374,$4:$126,MATCH($Q376&amp;"/"&amp;O$348,$2:$2,0),FALSE),IFERROR(VLOOKUP($B$374,$4:$126,MATCH($Q375&amp;"/"&amp;O$348,$2:$2,0),FALSE),""))))</f>
        <v>5618239</v>
      </c>
      <c r="P378" s="6"/>
      <c r="Q378" s="9" t="s">
        <v>15</v>
      </c>
    </row>
    <row r="379" spans="1:17" x14ac:dyDescent="0.25">
      <c r="B379" s="12">
        <f t="shared" ref="B379:O379" si="19">+B378/B$402</f>
        <v>0.15131000041463</v>
      </c>
      <c r="C379" s="12">
        <f t="shared" si="19"/>
        <v>6.3162732905286123E-2</v>
      </c>
      <c r="D379" s="12">
        <f t="shared" si="19"/>
        <v>8.8957885420945668E-2</v>
      </c>
      <c r="E379" s="12">
        <f t="shared" si="19"/>
        <v>0.13193027176234687</v>
      </c>
      <c r="F379" s="12">
        <f t="shared" si="19"/>
        <v>0.1615549396465675</v>
      </c>
      <c r="G379" s="12">
        <f t="shared" si="19"/>
        <v>0.90218086188787094</v>
      </c>
      <c r="H379" s="12">
        <f t="shared" si="19"/>
        <v>0.51316933688035715</v>
      </c>
      <c r="I379" s="12">
        <f t="shared" si="19"/>
        <v>8.8933342244094479E-2</v>
      </c>
      <c r="J379" s="12">
        <f t="shared" si="19"/>
        <v>3.5013282413427105E-2</v>
      </c>
      <c r="K379" s="12">
        <f t="shared" si="19"/>
        <v>2.9909079562583409E-2</v>
      </c>
      <c r="L379" s="12">
        <f t="shared" si="19"/>
        <v>6.5537332446243005E-2</v>
      </c>
      <c r="M379" s="12">
        <f t="shared" si="19"/>
        <v>9.7441102555874459E-2</v>
      </c>
      <c r="N379" s="12">
        <f t="shared" si="19"/>
        <v>4.9676292382081315E-2</v>
      </c>
      <c r="O379" s="12">
        <f t="shared" si="19"/>
        <v>7.3764410068032887E-2</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20">IFERROR(VLOOKUP($B$380,$4:$126,MATCH($Q381&amp;"/"&amp;B$348,$2:$2,0),FALSE),"")</f>
        <v>267214</v>
      </c>
      <c r="C381" s="8">
        <f t="shared" si="20"/>
        <v>234485</v>
      </c>
      <c r="D381" s="8">
        <f t="shared" si="20"/>
        <v>501629</v>
      </c>
      <c r="E381" s="8">
        <f t="shared" si="20"/>
        <v>479607</v>
      </c>
      <c r="F381" s="8">
        <f t="shared" si="20"/>
        <v>474914</v>
      </c>
      <c r="G381" s="8">
        <f t="shared" si="20"/>
        <v>54078</v>
      </c>
      <c r="H381" s="8">
        <f t="shared" si="20"/>
        <v>463098</v>
      </c>
      <c r="I381" s="8">
        <f t="shared" si="20"/>
        <v>4574978</v>
      </c>
      <c r="J381" s="8">
        <f t="shared" si="20"/>
        <v>34282991</v>
      </c>
      <c r="K381" s="8">
        <f t="shared" si="20"/>
        <v>39240954</v>
      </c>
      <c r="L381" s="8">
        <f t="shared" si="20"/>
        <v>38667289</v>
      </c>
      <c r="M381" s="8">
        <f t="shared" si="20"/>
        <v>38626002</v>
      </c>
      <c r="N381" s="8">
        <f t="shared" si="20"/>
        <v>39823796</v>
      </c>
      <c r="O381" s="8">
        <f t="shared" si="20"/>
        <v>53017160</v>
      </c>
      <c r="P381" s="6"/>
      <c r="Q381" s="9" t="s">
        <v>12</v>
      </c>
    </row>
    <row r="382" spans="1:17" x14ac:dyDescent="0.25">
      <c r="B382" s="8">
        <f t="shared" si="20"/>
        <v>250914</v>
      </c>
      <c r="C382" s="8">
        <f t="shared" si="20"/>
        <v>228554</v>
      </c>
      <c r="D382" s="8">
        <f t="shared" si="20"/>
        <v>493161</v>
      </c>
      <c r="E382" s="8">
        <f t="shared" si="20"/>
        <v>470204</v>
      </c>
      <c r="F382" s="8">
        <f t="shared" si="20"/>
        <v>464853</v>
      </c>
      <c r="G382" s="8">
        <f t="shared" si="20"/>
        <v>53116</v>
      </c>
      <c r="H382" s="8">
        <f t="shared" si="20"/>
        <v>914489</v>
      </c>
      <c r="I382" s="8">
        <f t="shared" si="20"/>
        <v>7327052</v>
      </c>
      <c r="J382" s="8">
        <f t="shared" si="20"/>
        <v>36511749</v>
      </c>
      <c r="K382" s="8">
        <f t="shared" si="20"/>
        <v>38880058</v>
      </c>
      <c r="L382" s="8">
        <f t="shared" si="20"/>
        <v>38292573</v>
      </c>
      <c r="M382" s="8">
        <f t="shared" si="20"/>
        <v>38443100</v>
      </c>
      <c r="N382" s="8">
        <f t="shared" si="20"/>
        <v>39443332</v>
      </c>
      <c r="O382" s="8">
        <f t="shared" si="20"/>
        <v>53268323</v>
      </c>
      <c r="P382" s="6"/>
      <c r="Q382" s="9" t="s">
        <v>13</v>
      </c>
    </row>
    <row r="383" spans="1:17" x14ac:dyDescent="0.25">
      <c r="B383" s="8">
        <f t="shared" si="20"/>
        <v>244841</v>
      </c>
      <c r="C383" s="8">
        <f t="shared" si="20"/>
        <v>222744</v>
      </c>
      <c r="D383" s="8">
        <f t="shared" si="20"/>
        <v>484161</v>
      </c>
      <c r="E383" s="8">
        <f t="shared" si="20"/>
        <v>455770</v>
      </c>
      <c r="F383" s="8">
        <f t="shared" si="20"/>
        <v>453665</v>
      </c>
      <c r="G383" s="8">
        <f t="shared" si="20"/>
        <v>54283</v>
      </c>
      <c r="H383" s="8">
        <f t="shared" si="20"/>
        <v>1036008</v>
      </c>
      <c r="I383" s="8">
        <f t="shared" si="20"/>
        <v>10254226</v>
      </c>
      <c r="J383" s="8">
        <f t="shared" si="20"/>
        <v>37006447</v>
      </c>
      <c r="K383" s="8">
        <f t="shared" si="20"/>
        <v>39169161</v>
      </c>
      <c r="L383" s="8">
        <f t="shared" si="20"/>
        <v>38635098</v>
      </c>
      <c r="M383" s="8">
        <f t="shared" si="20"/>
        <v>38238640</v>
      </c>
      <c r="N383" s="8">
        <f t="shared" si="20"/>
        <v>41224165</v>
      </c>
      <c r="O383" s="8" t="str">
        <f t="shared" si="20"/>
        <v/>
      </c>
      <c r="P383" s="6"/>
      <c r="Q383" s="9" t="s">
        <v>14</v>
      </c>
    </row>
    <row r="384" spans="1:17" x14ac:dyDescent="0.25">
      <c r="B384" s="8">
        <f t="shared" si="20"/>
        <v>240445</v>
      </c>
      <c r="C384" s="8">
        <f t="shared" si="20"/>
        <v>205421</v>
      </c>
      <c r="D384" s="8">
        <f t="shared" si="20"/>
        <v>474978.67</v>
      </c>
      <c r="E384" s="8">
        <f t="shared" si="20"/>
        <v>444800.59</v>
      </c>
      <c r="F384" s="8">
        <f t="shared" si="20"/>
        <v>441942.07</v>
      </c>
      <c r="G384" s="8">
        <f t="shared" si="20"/>
        <v>53795.3</v>
      </c>
      <c r="H384" s="8">
        <f t="shared" si="20"/>
        <v>1901581.29</v>
      </c>
      <c r="I384" s="8">
        <f t="shared" si="20"/>
        <v>28981865.109999999</v>
      </c>
      <c r="J384" s="8">
        <f t="shared" si="20"/>
        <v>39550132</v>
      </c>
      <c r="K384" s="8">
        <f t="shared" si="20"/>
        <v>41895943</v>
      </c>
      <c r="L384" s="8">
        <f t="shared" si="20"/>
        <v>38680083</v>
      </c>
      <c r="M384" s="8">
        <f t="shared" si="20"/>
        <v>38557851</v>
      </c>
      <c r="N384" s="8">
        <f>IFERROR(VLOOKUP($B$380,$4:$126,MATCH($Q384&amp;"/"&amp;N$348,$2:$2,0),FALSE),IFERROR(VLOOKUP($B$380,$4:$126,MATCH($Q383&amp;"/"&amp;N$348,$2:$2,0),FALSE),IFERROR(VLOOKUP($B$380,$4:$126,MATCH($Q382&amp;"/"&amp;N$348,$2:$2,0),FALSE),IFERROR(VLOOKUP($B$380,$4:$126,MATCH($Q381&amp;"/"&amp;N$348,$2:$2,0),FALSE),""))))</f>
        <v>51976751</v>
      </c>
      <c r="O384" s="8">
        <f>IFERROR(VLOOKUP($B$380,$4:$126,MATCH($Q384&amp;"/"&amp;O$348,$2:$2,0),FALSE),IFERROR(VLOOKUP($B$380,$4:$126,MATCH($Q383&amp;"/"&amp;O$348,$2:$2,0),FALSE),IFERROR(VLOOKUP($B$380,$4:$126,MATCH($Q382&amp;"/"&amp;O$348,$2:$2,0),FALSE),IFERROR(VLOOKUP($B$380,$4:$126,MATCH($Q381&amp;"/"&amp;O$348,$2:$2,0),FALSE),""))))</f>
        <v>53268323</v>
      </c>
      <c r="P384" s="6"/>
      <c r="Q384" s="9" t="s">
        <v>15</v>
      </c>
    </row>
    <row r="385" spans="1:17" x14ac:dyDescent="0.25">
      <c r="A385" s="84"/>
      <c r="B385" s="12">
        <f t="shared" ref="B385:O385" si="21">+B384/B$402</f>
        <v>0.27693252127282192</v>
      </c>
      <c r="C385" s="12">
        <f t="shared" si="21"/>
        <v>0.28873649233675547</v>
      </c>
      <c r="D385" s="12">
        <f t="shared" si="21"/>
        <v>0.72697879619853523</v>
      </c>
      <c r="E385" s="12">
        <f t="shared" si="21"/>
        <v>0.69443437193287338</v>
      </c>
      <c r="F385" s="12">
        <f t="shared" si="21"/>
        <v>0.72847227318350427</v>
      </c>
      <c r="G385" s="12">
        <f t="shared" si="21"/>
        <v>7.2038113794918548E-2</v>
      </c>
      <c r="H385" s="12">
        <f t="shared" si="21"/>
        <v>0.36545313501058435</v>
      </c>
      <c r="I385" s="12">
        <f t="shared" si="21"/>
        <v>0.73483239701422509</v>
      </c>
      <c r="J385" s="12">
        <f t="shared" si="21"/>
        <v>0.82293601366131641</v>
      </c>
      <c r="K385" s="12">
        <f t="shared" si="21"/>
        <v>0.89386306782602754</v>
      </c>
      <c r="L385" s="12">
        <f t="shared" si="21"/>
        <v>0.77905565726426251</v>
      </c>
      <c r="M385" s="12">
        <f t="shared" si="21"/>
        <v>0.69216081673209651</v>
      </c>
      <c r="N385" s="12">
        <f t="shared" si="21"/>
        <v>0.7104501100330205</v>
      </c>
      <c r="O385" s="12">
        <f t="shared" si="21"/>
        <v>0.6993839922809314</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2">IFERROR(VLOOKUP($B$386,$4:$126,MATCH($Q387&amp;"/"&amp;B$348,$2:$2,0),FALSE),"")</f>
        <v>284</v>
      </c>
      <c r="C387" s="8">
        <f t="shared" si="22"/>
        <v>244</v>
      </c>
      <c r="D387" s="8">
        <f t="shared" si="22"/>
        <v>177</v>
      </c>
      <c r="E387" s="8">
        <f t="shared" si="22"/>
        <v>140</v>
      </c>
      <c r="F387" s="8">
        <f t="shared" si="22"/>
        <v>104</v>
      </c>
      <c r="G387" s="8">
        <f t="shared" si="22"/>
        <v>67</v>
      </c>
      <c r="H387" s="8">
        <f t="shared" si="22"/>
        <v>83374</v>
      </c>
      <c r="I387" s="8">
        <f t="shared" si="22"/>
        <v>722929</v>
      </c>
      <c r="J387" s="8">
        <f t="shared" si="22"/>
        <v>3374980</v>
      </c>
      <c r="K387" s="8">
        <f t="shared" si="22"/>
        <v>3442917</v>
      </c>
      <c r="L387" s="8">
        <f t="shared" si="22"/>
        <v>3463738</v>
      </c>
      <c r="M387" s="8">
        <f t="shared" si="22"/>
        <v>3371063</v>
      </c>
      <c r="N387" s="8">
        <f t="shared" si="22"/>
        <v>3905511</v>
      </c>
      <c r="O387" s="8">
        <f t="shared" si="22"/>
        <v>6960009</v>
      </c>
      <c r="P387" s="6"/>
      <c r="Q387" s="9" t="s">
        <v>12</v>
      </c>
    </row>
    <row r="388" spans="1:17" x14ac:dyDescent="0.25">
      <c r="B388" s="8">
        <f t="shared" si="22"/>
        <v>275</v>
      </c>
      <c r="C388" s="8">
        <f t="shared" si="22"/>
        <v>204</v>
      </c>
      <c r="D388" s="8">
        <f t="shared" si="22"/>
        <v>168</v>
      </c>
      <c r="E388" s="8">
        <f t="shared" si="22"/>
        <v>131</v>
      </c>
      <c r="F388" s="8">
        <f t="shared" si="22"/>
        <v>94</v>
      </c>
      <c r="G388" s="8">
        <f t="shared" si="22"/>
        <v>58</v>
      </c>
      <c r="H388" s="8">
        <f t="shared" si="22"/>
        <v>135499</v>
      </c>
      <c r="I388" s="8">
        <f t="shared" si="22"/>
        <v>708393</v>
      </c>
      <c r="J388" s="8">
        <f t="shared" si="22"/>
        <v>3341579</v>
      </c>
      <c r="K388" s="8">
        <f t="shared" si="22"/>
        <v>3400524</v>
      </c>
      <c r="L388" s="8">
        <f t="shared" si="22"/>
        <v>3421594</v>
      </c>
      <c r="M388" s="8">
        <f t="shared" si="22"/>
        <v>4302465</v>
      </c>
      <c r="N388" s="8">
        <f t="shared" si="22"/>
        <v>3897778</v>
      </c>
      <c r="O388" s="8">
        <f t="shared" si="22"/>
        <v>7058235</v>
      </c>
      <c r="P388" s="6"/>
      <c r="Q388" s="9" t="s">
        <v>13</v>
      </c>
    </row>
    <row r="389" spans="1:17" x14ac:dyDescent="0.25">
      <c r="B389" s="8">
        <f t="shared" si="22"/>
        <v>264</v>
      </c>
      <c r="C389" s="8">
        <f t="shared" si="22"/>
        <v>195</v>
      </c>
      <c r="D389" s="8">
        <f t="shared" si="22"/>
        <v>158</v>
      </c>
      <c r="E389" s="8">
        <f t="shared" si="22"/>
        <v>122</v>
      </c>
      <c r="F389" s="8">
        <f t="shared" si="22"/>
        <v>85</v>
      </c>
      <c r="G389" s="8">
        <f t="shared" si="22"/>
        <v>49</v>
      </c>
      <c r="H389" s="8">
        <f t="shared" si="22"/>
        <v>130862</v>
      </c>
      <c r="I389" s="8">
        <f t="shared" si="22"/>
        <v>815733</v>
      </c>
      <c r="J389" s="8">
        <f t="shared" si="22"/>
        <v>3354036</v>
      </c>
      <c r="K389" s="8">
        <f t="shared" si="22"/>
        <v>3385621</v>
      </c>
      <c r="L389" s="8">
        <f t="shared" si="22"/>
        <v>3403279</v>
      </c>
      <c r="M389" s="8">
        <f t="shared" si="22"/>
        <v>4304145</v>
      </c>
      <c r="N389" s="8">
        <f t="shared" si="22"/>
        <v>4835206</v>
      </c>
      <c r="O389" s="8" t="str">
        <f t="shared" si="22"/>
        <v/>
      </c>
      <c r="P389" s="6"/>
      <c r="Q389" s="9" t="s">
        <v>14</v>
      </c>
    </row>
    <row r="390" spans="1:17" x14ac:dyDescent="0.25">
      <c r="B390" s="8">
        <f t="shared" si="22"/>
        <v>254</v>
      </c>
      <c r="C390" s="8">
        <f t="shared" si="22"/>
        <v>186</v>
      </c>
      <c r="D390" s="8">
        <f t="shared" si="22"/>
        <v>149.08000000000001</v>
      </c>
      <c r="E390" s="8">
        <f t="shared" si="22"/>
        <v>112.58</v>
      </c>
      <c r="F390" s="8">
        <f t="shared" si="22"/>
        <v>76.08</v>
      </c>
      <c r="G390" s="8">
        <f t="shared" si="22"/>
        <v>39.590000000000003</v>
      </c>
      <c r="H390" s="8">
        <f t="shared" si="22"/>
        <v>423575.13</v>
      </c>
      <c r="I390" s="8">
        <f t="shared" si="22"/>
        <v>3591653.36</v>
      </c>
      <c r="J390" s="8">
        <f t="shared" si="22"/>
        <v>3469107</v>
      </c>
      <c r="K390" s="8">
        <f t="shared" si="22"/>
        <v>536347</v>
      </c>
      <c r="L390" s="8">
        <f t="shared" si="22"/>
        <v>3404328</v>
      </c>
      <c r="M390" s="8">
        <f t="shared" si="22"/>
        <v>3952124</v>
      </c>
      <c r="N390" s="8">
        <f>IFERROR(VLOOKUP($B$386,$4:$126,MATCH($Q390&amp;"/"&amp;N$348,$2:$2,0),FALSE),IFERROR(VLOOKUP($B$386,$4:$126,MATCH($Q389&amp;"/"&amp;N$348,$2:$2,0),FALSE),IFERROR(VLOOKUP($B$386,$4:$126,MATCH($Q388&amp;"/"&amp;N$348,$2:$2,0),FALSE),IFERROR(VLOOKUP($B$386,$4:$126,MATCH($Q387&amp;"/"&amp;N$348,$2:$2,0),FALSE),""))))</f>
        <v>6825870</v>
      </c>
      <c r="O390" s="8">
        <f>IFERROR(VLOOKUP($B$386,$4:$126,MATCH($Q390&amp;"/"&amp;O$348,$2:$2,0),FALSE),IFERROR(VLOOKUP($B$386,$4:$126,MATCH($Q389&amp;"/"&amp;O$348,$2:$2,0),FALSE),IFERROR(VLOOKUP($B$386,$4:$126,MATCH($Q388&amp;"/"&amp;O$348,$2:$2,0),FALSE),IFERROR(VLOOKUP($B$386,$4:$126,MATCH($Q387&amp;"/"&amp;O$348,$2:$2,0),FALSE),""))))</f>
        <v>7058235</v>
      </c>
      <c r="P390" s="6"/>
      <c r="Q390" s="9" t="s">
        <v>15</v>
      </c>
    </row>
    <row r="391" spans="1:17" x14ac:dyDescent="0.25">
      <c r="B391" s="12">
        <f t="shared" ref="B391:O391" si="23">+B390/B$402</f>
        <v>2.9254449210129873E-4</v>
      </c>
      <c r="C391" s="12">
        <f t="shared" si="23"/>
        <v>2.6143864344266906E-4</v>
      </c>
      <c r="D391" s="12">
        <f t="shared" si="23"/>
        <v>2.2817445452293184E-4</v>
      </c>
      <c r="E391" s="12">
        <f t="shared" si="23"/>
        <v>1.7576285497328788E-4</v>
      </c>
      <c r="F391" s="12">
        <f t="shared" si="23"/>
        <v>1.254059622425197E-4</v>
      </c>
      <c r="G391" s="12">
        <f t="shared" si="23"/>
        <v>5.3015578036386551E-5</v>
      </c>
      <c r="H391" s="12">
        <f t="shared" si="23"/>
        <v>8.1404281786457741E-2</v>
      </c>
      <c r="I391" s="12">
        <f t="shared" si="23"/>
        <v>9.1066024831588058E-2</v>
      </c>
      <c r="J391" s="12">
        <f t="shared" si="23"/>
        <v>7.2183149364572749E-2</v>
      </c>
      <c r="K391" s="12">
        <f t="shared" si="23"/>
        <v>1.1443131255913883E-2</v>
      </c>
      <c r="L391" s="12">
        <f t="shared" si="23"/>
        <v>6.856657953870296E-2</v>
      </c>
      <c r="M391" s="12">
        <f t="shared" si="23"/>
        <v>7.0945483337920473E-2</v>
      </c>
      <c r="N391" s="12">
        <f t="shared" si="23"/>
        <v>9.3300177469174503E-2</v>
      </c>
      <c r="O391" s="12">
        <f t="shared" si="23"/>
        <v>9.2670771196551469E-2</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4">IFERROR(VLOOKUP($B$392,$4:$126,MATCH($Q393&amp;"/"&amp;B$348,$2:$2,0),FALSE),"")</f>
        <v>785299</v>
      </c>
      <c r="C393" s="8">
        <f t="shared" si="24"/>
        <v>764852</v>
      </c>
      <c r="D393" s="8">
        <f t="shared" si="24"/>
        <v>658042</v>
      </c>
      <c r="E393" s="8">
        <f t="shared" si="24"/>
        <v>598644</v>
      </c>
      <c r="F393" s="8">
        <f t="shared" si="24"/>
        <v>551730</v>
      </c>
      <c r="G393" s="8">
        <f t="shared" si="24"/>
        <v>65478</v>
      </c>
      <c r="H393" s="8">
        <f t="shared" si="24"/>
        <v>594142</v>
      </c>
      <c r="I393" s="8">
        <f t="shared" si="24"/>
        <v>6244537</v>
      </c>
      <c r="J393" s="8">
        <f t="shared" si="24"/>
        <v>40938969</v>
      </c>
      <c r="K393" s="8">
        <f t="shared" si="24"/>
        <v>46121840</v>
      </c>
      <c r="L393" s="8">
        <f t="shared" si="24"/>
        <v>45226645</v>
      </c>
      <c r="M393" s="8">
        <f t="shared" si="24"/>
        <v>48125823</v>
      </c>
      <c r="N393" s="8">
        <f t="shared" si="24"/>
        <v>53164073</v>
      </c>
      <c r="O393" s="8">
        <f t="shared" si="24"/>
        <v>71520833</v>
      </c>
      <c r="P393" s="6"/>
      <c r="Q393" s="9" t="s">
        <v>12</v>
      </c>
    </row>
    <row r="394" spans="1:17" x14ac:dyDescent="0.25">
      <c r="B394" s="8">
        <f t="shared" si="24"/>
        <v>775108</v>
      </c>
      <c r="C394" s="8">
        <f t="shared" si="24"/>
        <v>753393</v>
      </c>
      <c r="D394" s="8">
        <f t="shared" si="24"/>
        <v>647408</v>
      </c>
      <c r="E394" s="8">
        <f t="shared" si="24"/>
        <v>585921</v>
      </c>
      <c r="F394" s="8">
        <f t="shared" si="24"/>
        <v>541046</v>
      </c>
      <c r="G394" s="8">
        <f t="shared" si="24"/>
        <v>64222</v>
      </c>
      <c r="H394" s="8">
        <f t="shared" si="24"/>
        <v>1172925</v>
      </c>
      <c r="I394" s="8">
        <f t="shared" si="24"/>
        <v>9107801</v>
      </c>
      <c r="J394" s="8">
        <f t="shared" si="24"/>
        <v>43131741</v>
      </c>
      <c r="K394" s="8">
        <f t="shared" si="24"/>
        <v>45844644</v>
      </c>
      <c r="L394" s="8">
        <f t="shared" si="24"/>
        <v>44987025</v>
      </c>
      <c r="M394" s="8">
        <f t="shared" si="24"/>
        <v>48315369</v>
      </c>
      <c r="N394" s="8">
        <f t="shared" si="24"/>
        <v>53229033</v>
      </c>
      <c r="O394" s="8">
        <f t="shared" si="24"/>
        <v>70546391</v>
      </c>
      <c r="P394" s="6"/>
      <c r="Q394" s="9" t="s">
        <v>13</v>
      </c>
    </row>
    <row r="395" spans="1:17" x14ac:dyDescent="0.25">
      <c r="B395" s="8">
        <f t="shared" si="24"/>
        <v>759411</v>
      </c>
      <c r="C395" s="8">
        <f t="shared" si="24"/>
        <v>739821</v>
      </c>
      <c r="D395" s="8">
        <f t="shared" si="24"/>
        <v>632884</v>
      </c>
      <c r="E395" s="8">
        <f t="shared" si="24"/>
        <v>569127</v>
      </c>
      <c r="F395" s="8">
        <f t="shared" si="24"/>
        <v>527952</v>
      </c>
      <c r="G395" s="8">
        <f t="shared" si="24"/>
        <v>111683</v>
      </c>
      <c r="H395" s="8">
        <f t="shared" si="24"/>
        <v>1329364</v>
      </c>
      <c r="I395" s="8">
        <f t="shared" si="24"/>
        <v>12373378</v>
      </c>
      <c r="J395" s="8">
        <f t="shared" si="24"/>
        <v>43305393</v>
      </c>
      <c r="K395" s="8">
        <f t="shared" si="24"/>
        <v>44945859</v>
      </c>
      <c r="L395" s="8">
        <f t="shared" si="24"/>
        <v>45108335</v>
      </c>
      <c r="M395" s="8">
        <f t="shared" si="24"/>
        <v>49705355</v>
      </c>
      <c r="N395" s="8">
        <f t="shared" si="24"/>
        <v>57454312</v>
      </c>
      <c r="O395" s="8" t="str">
        <f t="shared" si="24"/>
        <v/>
      </c>
      <c r="P395" s="6"/>
      <c r="Q395" s="9" t="s">
        <v>14</v>
      </c>
    </row>
    <row r="396" spans="1:17" x14ac:dyDescent="0.25">
      <c r="B396" s="8">
        <f t="shared" si="24"/>
        <v>736870</v>
      </c>
      <c r="C396" s="8">
        <f t="shared" si="24"/>
        <v>666511</v>
      </c>
      <c r="D396" s="8">
        <f t="shared" si="24"/>
        <v>595238.23</v>
      </c>
      <c r="E396" s="8">
        <f t="shared" si="24"/>
        <v>556017.88</v>
      </c>
      <c r="F396" s="8">
        <f t="shared" si="24"/>
        <v>508659.23</v>
      </c>
      <c r="G396" s="8">
        <f t="shared" si="24"/>
        <v>73047.58</v>
      </c>
      <c r="H396" s="8">
        <f t="shared" si="24"/>
        <v>2533151.29</v>
      </c>
      <c r="I396" s="8">
        <f t="shared" si="24"/>
        <v>35932562.439999998</v>
      </c>
      <c r="J396" s="8">
        <f t="shared" si="24"/>
        <v>46377059</v>
      </c>
      <c r="K396" s="8">
        <f t="shared" si="24"/>
        <v>45468792</v>
      </c>
      <c r="L396" s="8">
        <f t="shared" si="24"/>
        <v>46396035</v>
      </c>
      <c r="M396" s="8">
        <f t="shared" si="24"/>
        <v>50278390</v>
      </c>
      <c r="N396" s="8">
        <f>IFERROR(VLOOKUP($B$392,$4:$126,MATCH($Q396&amp;"/"&amp;N$348,$2:$2,0),FALSE),IFERROR(VLOOKUP($B$392,$4:$126,MATCH($Q395&amp;"/"&amp;N$348,$2:$2,0),FALSE),IFERROR(VLOOKUP($B$392,$4:$126,MATCH($Q394&amp;"/"&amp;N$348,$2:$2,0),FALSE),IFERROR(VLOOKUP($B$392,$4:$126,MATCH($Q393&amp;"/"&amp;N$348,$2:$2,0),FALSE),""))))</f>
        <v>69525978</v>
      </c>
      <c r="O396" s="8">
        <f>IFERROR(VLOOKUP($B$392,$4:$126,MATCH($Q396&amp;"/"&amp;O$348,$2:$2,0),FALSE),IFERROR(VLOOKUP($B$392,$4:$126,MATCH($Q395&amp;"/"&amp;O$348,$2:$2,0),FALSE),IFERROR(VLOOKUP($B$392,$4:$126,MATCH($Q394&amp;"/"&amp;O$348,$2:$2,0),FALSE),IFERROR(VLOOKUP($B$392,$4:$126,MATCH($Q393&amp;"/"&amp;O$348,$2:$2,0),FALSE),""))))</f>
        <v>70546391</v>
      </c>
      <c r="P396" s="6"/>
      <c r="Q396" s="9" t="s">
        <v>15</v>
      </c>
    </row>
    <row r="397" spans="1:17" x14ac:dyDescent="0.25">
      <c r="A397" s="85"/>
      <c r="B397" s="12">
        <f t="shared" ref="B397:M397" si="25">+B396/B$402</f>
        <v>0.84868999958537006</v>
      </c>
      <c r="C397" s="12">
        <f t="shared" si="25"/>
        <v>0.93683726709471393</v>
      </c>
      <c r="D397" s="12">
        <f t="shared" si="25"/>
        <v>0.91104211457905437</v>
      </c>
      <c r="E397" s="12">
        <f t="shared" si="25"/>
        <v>0.86806972823765305</v>
      </c>
      <c r="F397" s="12">
        <f t="shared" si="25"/>
        <v>0.83844506035343247</v>
      </c>
      <c r="G397" s="12">
        <f t="shared" si="25"/>
        <v>9.7819138112129056E-2</v>
      </c>
      <c r="H397" s="12">
        <f t="shared" si="25"/>
        <v>0.4868306631196429</v>
      </c>
      <c r="I397" s="12">
        <f t="shared" si="25"/>
        <v>0.91106665800945452</v>
      </c>
      <c r="J397" s="12">
        <f t="shared" si="25"/>
        <v>0.96498671758657284</v>
      </c>
      <c r="K397" s="12">
        <f t="shared" si="25"/>
        <v>0.97009092043741663</v>
      </c>
      <c r="L397" s="12">
        <f t="shared" si="25"/>
        <v>0.93446266755375695</v>
      </c>
      <c r="M397" s="12">
        <f t="shared" si="25"/>
        <v>0.90255889744412554</v>
      </c>
      <c r="N397" s="12">
        <f>+N396/N$402</f>
        <v>0.95032370761791873</v>
      </c>
      <c r="O397" s="12">
        <f>+O396/O$402</f>
        <v>0.92623558993196708</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6">IFERROR(VLOOKUP($B$398,$4:$126,MATCH($Q399&amp;"/"&amp;B$348,$2:$2,0),FALSE),"")</f>
        <v>963628</v>
      </c>
      <c r="C399" s="8">
        <f t="shared" si="26"/>
        <v>809782</v>
      </c>
      <c r="D399" s="8">
        <f t="shared" si="26"/>
        <v>734543</v>
      </c>
      <c r="E399" s="8">
        <f t="shared" si="26"/>
        <v>665934</v>
      </c>
      <c r="F399" s="8">
        <f t="shared" si="26"/>
        <v>686585</v>
      </c>
      <c r="G399" s="8">
        <f t="shared" si="26"/>
        <v>340895</v>
      </c>
      <c r="H399" s="8">
        <f t="shared" si="26"/>
        <v>1190830</v>
      </c>
      <c r="I399" s="8">
        <f t="shared" si="26"/>
        <v>9167927</v>
      </c>
      <c r="J399" s="8">
        <f t="shared" si="26"/>
        <v>42772522</v>
      </c>
      <c r="K399" s="8">
        <f t="shared" si="26"/>
        <v>48125676</v>
      </c>
      <c r="L399" s="8">
        <f t="shared" si="26"/>
        <v>47113179</v>
      </c>
      <c r="M399" s="8">
        <f t="shared" si="26"/>
        <v>52463715</v>
      </c>
      <c r="N399" s="8">
        <f t="shared" si="26"/>
        <v>58441162</v>
      </c>
      <c r="O399" s="8">
        <f t="shared" si="26"/>
        <v>75815664</v>
      </c>
      <c r="P399" s="6"/>
      <c r="Q399" s="9" t="s">
        <v>12</v>
      </c>
    </row>
    <row r="400" spans="1:17" x14ac:dyDescent="0.25">
      <c r="B400" s="8">
        <f t="shared" si="26"/>
        <v>930152</v>
      </c>
      <c r="C400" s="8">
        <f t="shared" si="26"/>
        <v>797820</v>
      </c>
      <c r="D400" s="8">
        <f t="shared" si="26"/>
        <v>711061</v>
      </c>
      <c r="E400" s="8">
        <f t="shared" si="26"/>
        <v>655183</v>
      </c>
      <c r="F400" s="8">
        <f t="shared" si="26"/>
        <v>641367</v>
      </c>
      <c r="G400" s="8">
        <f t="shared" si="26"/>
        <v>324905</v>
      </c>
      <c r="H400" s="8">
        <f t="shared" si="26"/>
        <v>2349461</v>
      </c>
      <c r="I400" s="8">
        <f t="shared" si="26"/>
        <v>11922564</v>
      </c>
      <c r="J400" s="8">
        <f t="shared" si="26"/>
        <v>46356193</v>
      </c>
      <c r="K400" s="8">
        <f t="shared" si="26"/>
        <v>47694534</v>
      </c>
      <c r="L400" s="8">
        <f t="shared" si="26"/>
        <v>46872317</v>
      </c>
      <c r="M400" s="8">
        <f t="shared" si="26"/>
        <v>57899500</v>
      </c>
      <c r="N400" s="8">
        <f t="shared" si="26"/>
        <v>60178921</v>
      </c>
      <c r="O400" s="8">
        <f t="shared" si="26"/>
        <v>76164630</v>
      </c>
      <c r="P400" s="6"/>
      <c r="Q400" s="9" t="s">
        <v>13</v>
      </c>
    </row>
    <row r="401" spans="1:17" x14ac:dyDescent="0.25">
      <c r="B401" s="8">
        <f t="shared" si="26"/>
        <v>896670</v>
      </c>
      <c r="C401" s="8">
        <f t="shared" si="26"/>
        <v>786331</v>
      </c>
      <c r="D401" s="8">
        <f t="shared" si="26"/>
        <v>697648</v>
      </c>
      <c r="E401" s="8">
        <f t="shared" si="26"/>
        <v>632032</v>
      </c>
      <c r="F401" s="8">
        <f t="shared" si="26"/>
        <v>655942</v>
      </c>
      <c r="G401" s="8">
        <f t="shared" si="26"/>
        <v>486791</v>
      </c>
      <c r="H401" s="8">
        <f t="shared" si="26"/>
        <v>5006794</v>
      </c>
      <c r="I401" s="8">
        <f t="shared" si="26"/>
        <v>16568726</v>
      </c>
      <c r="J401" s="8">
        <f t="shared" si="26"/>
        <v>46125814</v>
      </c>
      <c r="K401" s="8">
        <f t="shared" si="26"/>
        <v>47921561</v>
      </c>
      <c r="L401" s="8">
        <f t="shared" si="26"/>
        <v>47355353</v>
      </c>
      <c r="M401" s="8">
        <f t="shared" si="26"/>
        <v>55523963</v>
      </c>
      <c r="N401" s="8">
        <f t="shared" si="26"/>
        <v>61800716</v>
      </c>
      <c r="O401" s="8" t="str">
        <f t="shared" si="26"/>
        <v/>
      </c>
      <c r="P401" s="6"/>
      <c r="Q401" s="9" t="s">
        <v>14</v>
      </c>
    </row>
    <row r="402" spans="1:17" x14ac:dyDescent="0.25">
      <c r="B402" s="8">
        <f t="shared" si="26"/>
        <v>868244</v>
      </c>
      <c r="C402" s="8">
        <f t="shared" si="26"/>
        <v>711448</v>
      </c>
      <c r="D402" s="8">
        <f t="shared" si="26"/>
        <v>653359.73</v>
      </c>
      <c r="E402" s="8">
        <f t="shared" si="26"/>
        <v>640522.14</v>
      </c>
      <c r="F402" s="8">
        <f t="shared" si="26"/>
        <v>606669.72</v>
      </c>
      <c r="G402" s="8">
        <f t="shared" si="26"/>
        <v>746761.64</v>
      </c>
      <c r="H402" s="8">
        <f t="shared" si="26"/>
        <v>5203351.97</v>
      </c>
      <c r="I402" s="8">
        <f t="shared" si="26"/>
        <v>39440102.57</v>
      </c>
      <c r="J402" s="8">
        <f t="shared" si="26"/>
        <v>48059790</v>
      </c>
      <c r="K402" s="8">
        <f t="shared" si="26"/>
        <v>46870650</v>
      </c>
      <c r="L402" s="8">
        <f t="shared" si="26"/>
        <v>49649961</v>
      </c>
      <c r="M402" s="8">
        <f t="shared" si="26"/>
        <v>55706492</v>
      </c>
      <c r="N402" s="8">
        <f>IFERROR(VLOOKUP($B$398,$4:$126,MATCH($Q402&amp;"/"&amp;N$348,$2:$2,0),FALSE),IFERROR(VLOOKUP($B$398,$4:$126,MATCH($Q401&amp;"/"&amp;N$348,$2:$2,0),FALSE),IFERROR(VLOOKUP($B$398,$4:$126,MATCH($Q400&amp;"/"&amp;N$348,$2:$2,0),FALSE),IFERROR(VLOOKUP($B$398,$4:$126,MATCH($Q399&amp;"/"&amp;N$348,$2:$2,0),FALSE),""))))</f>
        <v>73160311</v>
      </c>
      <c r="O402" s="8">
        <f>IFERROR(VLOOKUP($B$398,$4:$126,MATCH($Q402&amp;"/"&amp;O$348,$2:$2,0),FALSE),IFERROR(VLOOKUP($B$398,$4:$126,MATCH($Q401&amp;"/"&amp;O$348,$2:$2,0),FALSE),IFERROR(VLOOKUP($B$398,$4:$126,MATCH($Q400&amp;"/"&amp;O$348,$2:$2,0),FALSE),IFERROR(VLOOKUP($B$398,$4:$126,MATCH($Q399&amp;"/"&amp;O$348,$2:$2,0),FALSE),""))))</f>
        <v>76164630</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7">IFERROR(VLOOKUP($B$404,$4:$126,MATCH($Q405&amp;"/"&amp;B$348,$2:$2,0),FALSE),"")</f>
        <v>32067</v>
      </c>
      <c r="C405" s="8">
        <f t="shared" si="27"/>
        <v>57810</v>
      </c>
      <c r="D405" s="8">
        <f t="shared" si="27"/>
        <v>109273</v>
      </c>
      <c r="E405" s="8">
        <f t="shared" si="27"/>
        <v>87200</v>
      </c>
      <c r="F405" s="8">
        <f t="shared" si="27"/>
        <v>131564</v>
      </c>
      <c r="G405" s="8">
        <f t="shared" si="27"/>
        <v>25888</v>
      </c>
      <c r="H405" s="8">
        <f t="shared" si="27"/>
        <v>24649</v>
      </c>
      <c r="I405" s="8">
        <f t="shared" si="27"/>
        <v>2309833</v>
      </c>
      <c r="J405" s="8">
        <f t="shared" si="27"/>
        <v>11792161</v>
      </c>
      <c r="K405" s="8">
        <f t="shared" si="27"/>
        <v>3660512</v>
      </c>
      <c r="L405" s="8">
        <f t="shared" si="27"/>
        <v>1182969</v>
      </c>
      <c r="M405" s="8">
        <f t="shared" si="27"/>
        <v>857700</v>
      </c>
      <c r="N405" s="8">
        <f t="shared" si="27"/>
        <v>2371353</v>
      </c>
      <c r="O405" s="8">
        <f t="shared" si="27"/>
        <v>12114882</v>
      </c>
      <c r="P405" s="6"/>
      <c r="Q405" s="9" t="s">
        <v>12</v>
      </c>
    </row>
    <row r="406" spans="1:17" x14ac:dyDescent="0.25">
      <c r="B406" s="8">
        <f t="shared" si="27"/>
        <v>30406</v>
      </c>
      <c r="C406" s="8">
        <f t="shared" si="27"/>
        <v>92378</v>
      </c>
      <c r="D406" s="8">
        <f t="shared" si="27"/>
        <v>108305</v>
      </c>
      <c r="E406" s="8">
        <f t="shared" si="27"/>
        <v>93742</v>
      </c>
      <c r="F406" s="8">
        <f t="shared" si="27"/>
        <v>80966</v>
      </c>
      <c r="G406" s="8">
        <f t="shared" si="27"/>
        <v>13006</v>
      </c>
      <c r="H406" s="8">
        <f t="shared" si="27"/>
        <v>23450</v>
      </c>
      <c r="I406" s="8">
        <f t="shared" si="27"/>
        <v>2764610</v>
      </c>
      <c r="J406" s="8">
        <f t="shared" si="27"/>
        <v>4712589</v>
      </c>
      <c r="K406" s="8">
        <f t="shared" si="27"/>
        <v>2812198</v>
      </c>
      <c r="L406" s="8">
        <f t="shared" si="27"/>
        <v>1307916</v>
      </c>
      <c r="M406" s="8">
        <f t="shared" si="27"/>
        <v>6268442</v>
      </c>
      <c r="N406" s="8">
        <f t="shared" si="27"/>
        <v>1016739</v>
      </c>
      <c r="O406" s="8">
        <f t="shared" si="27"/>
        <v>3253979</v>
      </c>
      <c r="P406" s="6"/>
      <c r="Q406" s="9" t="s">
        <v>13</v>
      </c>
    </row>
    <row r="407" spans="1:17" x14ac:dyDescent="0.25">
      <c r="B407" s="8">
        <f t="shared" si="27"/>
        <v>41750</v>
      </c>
      <c r="C407" s="8">
        <f t="shared" si="27"/>
        <v>97818</v>
      </c>
      <c r="D407" s="8">
        <f t="shared" si="27"/>
        <v>105654</v>
      </c>
      <c r="E407" s="8">
        <f t="shared" si="27"/>
        <v>85350</v>
      </c>
      <c r="F407" s="8">
        <f t="shared" si="27"/>
        <v>71540</v>
      </c>
      <c r="G407" s="8">
        <f t="shared" si="27"/>
        <v>12443</v>
      </c>
      <c r="H407" s="8">
        <f t="shared" si="27"/>
        <v>46973</v>
      </c>
      <c r="I407" s="8">
        <f t="shared" si="27"/>
        <v>949917</v>
      </c>
      <c r="J407" s="8">
        <f t="shared" si="27"/>
        <v>3275369</v>
      </c>
      <c r="K407" s="8">
        <f t="shared" si="27"/>
        <v>2308061</v>
      </c>
      <c r="L407" s="8">
        <f t="shared" si="27"/>
        <v>1892780</v>
      </c>
      <c r="M407" s="8">
        <f t="shared" si="27"/>
        <v>5982867</v>
      </c>
      <c r="N407" s="8">
        <f t="shared" si="27"/>
        <v>1723684</v>
      </c>
      <c r="O407" s="8" t="str">
        <f t="shared" si="27"/>
        <v/>
      </c>
      <c r="P407" s="6"/>
      <c r="Q407" s="9" t="s">
        <v>14</v>
      </c>
    </row>
    <row r="408" spans="1:17" x14ac:dyDescent="0.25">
      <c r="B408" s="8">
        <f t="shared" si="27"/>
        <v>20902</v>
      </c>
      <c r="C408" s="8">
        <f t="shared" si="27"/>
        <v>88332</v>
      </c>
      <c r="D408" s="8">
        <f t="shared" si="27"/>
        <v>101045.59</v>
      </c>
      <c r="E408" s="8">
        <f t="shared" si="27"/>
        <v>122260.06</v>
      </c>
      <c r="F408" s="8">
        <f t="shared" si="27"/>
        <v>58702.34</v>
      </c>
      <c r="G408" s="8">
        <f t="shared" si="27"/>
        <v>12998.69</v>
      </c>
      <c r="H408" s="8">
        <f t="shared" si="27"/>
        <v>207754.15</v>
      </c>
      <c r="I408" s="8">
        <f t="shared" si="27"/>
        <v>10999359.140000001</v>
      </c>
      <c r="J408" s="8">
        <f t="shared" si="27"/>
        <v>5030887</v>
      </c>
      <c r="K408" s="8">
        <f t="shared" si="27"/>
        <v>1625156</v>
      </c>
      <c r="L408" s="8">
        <f t="shared" si="27"/>
        <v>1067904</v>
      </c>
      <c r="M408" s="8">
        <f t="shared" si="27"/>
        <v>5599632</v>
      </c>
      <c r="N408" s="8">
        <f>IFERROR(VLOOKUP($B$404,$4:$126,MATCH($Q408&amp;"/"&amp;N$348,$2:$2,0),FALSE),IFERROR(VLOOKUP($B$404,$4:$126,MATCH($Q407&amp;"/"&amp;N$348,$2:$2,0),FALSE),IFERROR(VLOOKUP($B$404,$4:$126,MATCH($Q406&amp;"/"&amp;N$348,$2:$2,0),FALSE),IFERROR(VLOOKUP($B$404,$4:$126,MATCH($Q405&amp;"/"&amp;N$348,$2:$2,0),FALSE),""))))</f>
        <v>10667256</v>
      </c>
      <c r="O408" s="8">
        <f>IFERROR(VLOOKUP($B$404,$4:$126,MATCH($Q408&amp;"/"&amp;O$348,$2:$2,0),FALSE),IFERROR(VLOOKUP($B$404,$4:$126,MATCH($Q407&amp;"/"&amp;O$348,$2:$2,0),FALSE),IFERROR(VLOOKUP($B$404,$4:$126,MATCH($Q406&amp;"/"&amp;O$348,$2:$2,0),FALSE),IFERROR(VLOOKUP($B$404,$4:$126,MATCH($Q405&amp;"/"&amp;O$348,$2:$2,0),FALSE),""))))</f>
        <v>3253979</v>
      </c>
      <c r="P408" s="6"/>
      <c r="Q408" s="9" t="s">
        <v>15</v>
      </c>
    </row>
    <row r="409" spans="1:17" x14ac:dyDescent="0.25">
      <c r="A409" s="84"/>
      <c r="B409" s="12">
        <f t="shared" ref="B409:M409" si="28">+B408/B$402</f>
        <v>2.4073877850005299E-2</v>
      </c>
      <c r="C409" s="12">
        <f t="shared" si="28"/>
        <v>0.12415805512138624</v>
      </c>
      <c r="D409" s="12">
        <f t="shared" si="28"/>
        <v>0.1546553687966046</v>
      </c>
      <c r="E409" s="12">
        <f t="shared" si="28"/>
        <v>0.19087561906915504</v>
      </c>
      <c r="F409" s="12">
        <f t="shared" si="28"/>
        <v>9.6761611903096137E-2</v>
      </c>
      <c r="G409" s="12">
        <f t="shared" si="28"/>
        <v>1.7406745745536689E-2</v>
      </c>
      <c r="H409" s="12">
        <f t="shared" si="28"/>
        <v>3.9926983836152063E-2</v>
      </c>
      <c r="I409" s="12">
        <f t="shared" si="28"/>
        <v>0.27888769103675282</v>
      </c>
      <c r="J409" s="12">
        <f t="shared" si="28"/>
        <v>0.10467975411461432</v>
      </c>
      <c r="K409" s="12">
        <f t="shared" si="28"/>
        <v>3.4673212340771892E-2</v>
      </c>
      <c r="L409" s="12">
        <f t="shared" si="28"/>
        <v>2.1508657378401567E-2</v>
      </c>
      <c r="M409" s="12">
        <f t="shared" si="28"/>
        <v>0.10052027688262977</v>
      </c>
      <c r="N409" s="12">
        <f>+N408/N$402</f>
        <v>0.14580659724095488</v>
      </c>
      <c r="O409" s="12">
        <f>+O408/O$402</f>
        <v>4.2722967340614669E-2</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9">IFERROR(VLOOKUP($B$410,$4:$126,MATCH($Q411&amp;"/"&amp;B$348,$2:$2,0),FALSE),"")</f>
        <v>361470</v>
      </c>
      <c r="C411" s="8">
        <f t="shared" si="29"/>
        <v>449581</v>
      </c>
      <c r="D411" s="8">
        <f t="shared" si="29"/>
        <v>365494</v>
      </c>
      <c r="E411" s="8">
        <f t="shared" si="29"/>
        <v>345266</v>
      </c>
      <c r="F411" s="8">
        <f t="shared" si="29"/>
        <v>246704</v>
      </c>
      <c r="G411" s="8">
        <f t="shared" si="29"/>
        <v>33165</v>
      </c>
      <c r="H411" s="8">
        <f t="shared" si="29"/>
        <v>58495</v>
      </c>
      <c r="I411" s="8">
        <f t="shared" si="29"/>
        <v>2621779</v>
      </c>
      <c r="J411" s="8">
        <f t="shared" si="29"/>
        <v>14261737</v>
      </c>
      <c r="K411" s="8">
        <f t="shared" si="29"/>
        <v>8336811</v>
      </c>
      <c r="L411" s="8">
        <f t="shared" si="29"/>
        <v>7312162</v>
      </c>
      <c r="M411" s="8">
        <f t="shared" si="29"/>
        <v>4725423</v>
      </c>
      <c r="N411" s="8">
        <f t="shared" si="29"/>
        <v>10651870</v>
      </c>
      <c r="O411" s="8">
        <f t="shared" si="29"/>
        <v>24402937</v>
      </c>
      <c r="P411" s="6"/>
      <c r="Q411" s="9" t="s">
        <v>12</v>
      </c>
    </row>
    <row r="412" spans="1:17" x14ac:dyDescent="0.25">
      <c r="B412" s="8">
        <f t="shared" si="29"/>
        <v>392400</v>
      </c>
      <c r="C412" s="8">
        <f t="shared" si="29"/>
        <v>510568</v>
      </c>
      <c r="D412" s="8">
        <f t="shared" si="29"/>
        <v>363278</v>
      </c>
      <c r="E412" s="8">
        <f t="shared" si="29"/>
        <v>318765</v>
      </c>
      <c r="F412" s="8">
        <f t="shared" si="29"/>
        <v>219347</v>
      </c>
      <c r="G412" s="8">
        <f t="shared" si="29"/>
        <v>21574</v>
      </c>
      <c r="H412" s="8">
        <f t="shared" si="29"/>
        <v>256937</v>
      </c>
      <c r="I412" s="8">
        <f t="shared" si="29"/>
        <v>3134201</v>
      </c>
      <c r="J412" s="8">
        <f t="shared" si="29"/>
        <v>8425074</v>
      </c>
      <c r="K412" s="8">
        <f t="shared" si="29"/>
        <v>8147418</v>
      </c>
      <c r="L412" s="8">
        <f t="shared" si="29"/>
        <v>6952521</v>
      </c>
      <c r="M412" s="8">
        <f t="shared" si="29"/>
        <v>14228319</v>
      </c>
      <c r="N412" s="8">
        <f t="shared" si="29"/>
        <v>11018144</v>
      </c>
      <c r="O412" s="8">
        <f t="shared" si="29"/>
        <v>25832621</v>
      </c>
      <c r="P412" s="6"/>
      <c r="Q412" s="9" t="s">
        <v>13</v>
      </c>
    </row>
    <row r="413" spans="1:17" x14ac:dyDescent="0.25">
      <c r="B413" s="8">
        <f t="shared" si="29"/>
        <v>279738</v>
      </c>
      <c r="C413" s="8">
        <f t="shared" si="29"/>
        <v>532191</v>
      </c>
      <c r="D413" s="8">
        <f t="shared" si="29"/>
        <v>387709</v>
      </c>
      <c r="E413" s="8">
        <f t="shared" si="29"/>
        <v>319037</v>
      </c>
      <c r="F413" s="8">
        <f t="shared" si="29"/>
        <v>176760</v>
      </c>
      <c r="G413" s="8">
        <f t="shared" si="29"/>
        <v>18214</v>
      </c>
      <c r="H413" s="8">
        <f t="shared" si="29"/>
        <v>282916</v>
      </c>
      <c r="I413" s="8">
        <f t="shared" si="29"/>
        <v>1998478</v>
      </c>
      <c r="J413" s="8">
        <f t="shared" si="29"/>
        <v>8048153</v>
      </c>
      <c r="K413" s="8">
        <f t="shared" si="29"/>
        <v>7525756</v>
      </c>
      <c r="L413" s="8">
        <f t="shared" si="29"/>
        <v>6198889</v>
      </c>
      <c r="M413" s="8">
        <f t="shared" si="29"/>
        <v>9747494</v>
      </c>
      <c r="N413" s="8">
        <f t="shared" si="29"/>
        <v>12578011</v>
      </c>
      <c r="O413" s="8" t="str">
        <f t="shared" si="29"/>
        <v/>
      </c>
      <c r="P413" s="6"/>
      <c r="Q413" s="9" t="s">
        <v>14</v>
      </c>
    </row>
    <row r="414" spans="1:17" x14ac:dyDescent="0.25">
      <c r="B414" s="8">
        <f t="shared" si="29"/>
        <v>170961</v>
      </c>
      <c r="C414" s="8">
        <f t="shared" si="29"/>
        <v>568347</v>
      </c>
      <c r="D414" s="8">
        <f t="shared" si="29"/>
        <v>345518.61</v>
      </c>
      <c r="E414" s="8">
        <f t="shared" si="29"/>
        <v>526321.87</v>
      </c>
      <c r="F414" s="8">
        <f t="shared" si="29"/>
        <v>401529.89</v>
      </c>
      <c r="G414" s="8">
        <f t="shared" si="29"/>
        <v>16850.080000000002</v>
      </c>
      <c r="H414" s="8">
        <f t="shared" si="29"/>
        <v>453848.92</v>
      </c>
      <c r="I414" s="8">
        <f t="shared" si="29"/>
        <v>13278890.5</v>
      </c>
      <c r="J414" s="8">
        <f t="shared" si="29"/>
        <v>9266289</v>
      </c>
      <c r="K414" s="8">
        <f t="shared" si="29"/>
        <v>6803257</v>
      </c>
      <c r="L414" s="8">
        <f t="shared" si="29"/>
        <v>4826207</v>
      </c>
      <c r="M414" s="8">
        <f t="shared" si="29"/>
        <v>9029202</v>
      </c>
      <c r="N414" s="8">
        <f>IFERROR(VLOOKUP($B$410,$4:$126,MATCH($Q414&amp;"/"&amp;N$348,$2:$2,0),FALSE),IFERROR(VLOOKUP($B$410,$4:$126,MATCH($Q413&amp;"/"&amp;N$348,$2:$2,0),FALSE),IFERROR(VLOOKUP($B$410,$4:$126,MATCH($Q412&amp;"/"&amp;N$348,$2:$2,0),FALSE),IFERROR(VLOOKUP($B$410,$4:$126,MATCH($Q411&amp;"/"&amp;N$348,$2:$2,0),FALSE),""))))</f>
        <v>21823541</v>
      </c>
      <c r="O414" s="8">
        <f>IFERROR(VLOOKUP($B$410,$4:$126,MATCH($Q414&amp;"/"&amp;O$348,$2:$2,0),FALSE),IFERROR(VLOOKUP($B$410,$4:$126,MATCH($Q413&amp;"/"&amp;O$348,$2:$2,0),FALSE),IFERROR(VLOOKUP($B$410,$4:$126,MATCH($Q412&amp;"/"&amp;O$348,$2:$2,0),FALSE),IFERROR(VLOOKUP($B$410,$4:$126,MATCH($Q411&amp;"/"&amp;O$348,$2:$2,0),FALSE),""))))</f>
        <v>25832621</v>
      </c>
      <c r="P414" s="6"/>
      <c r="Q414" s="9" t="s">
        <v>15</v>
      </c>
    </row>
    <row r="415" spans="1:17" x14ac:dyDescent="0.25">
      <c r="B415" s="12">
        <f t="shared" ref="B415:M415" si="30">+B414/B$402</f>
        <v>0.19690432643358319</v>
      </c>
      <c r="C415" s="12">
        <f t="shared" si="30"/>
        <v>0.79885950905758396</v>
      </c>
      <c r="D415" s="12">
        <f t="shared" si="30"/>
        <v>0.52883364880783212</v>
      </c>
      <c r="E415" s="12">
        <f t="shared" si="30"/>
        <v>0.82170753691667864</v>
      </c>
      <c r="F415" s="12">
        <f t="shared" si="30"/>
        <v>0.66185912492879984</v>
      </c>
      <c r="G415" s="12">
        <f t="shared" si="30"/>
        <v>2.2564201342747066E-2</v>
      </c>
      <c r="H415" s="12">
        <f t="shared" si="30"/>
        <v>8.7222414054761707E-2</v>
      </c>
      <c r="I415" s="12">
        <f t="shared" si="30"/>
        <v>0.33668498900153848</v>
      </c>
      <c r="J415" s="12">
        <f t="shared" si="30"/>
        <v>0.19280752163086856</v>
      </c>
      <c r="K415" s="12">
        <f t="shared" si="30"/>
        <v>0.14514961921799677</v>
      </c>
      <c r="L415" s="12">
        <f t="shared" si="30"/>
        <v>9.7204648358132653E-2</v>
      </c>
      <c r="M415" s="12">
        <f t="shared" si="30"/>
        <v>0.16208527365176756</v>
      </c>
      <c r="N415" s="12">
        <f>+N414/N$402</f>
        <v>0.29829754277561776</v>
      </c>
      <c r="O415" s="12">
        <f>+O414/O$402</f>
        <v>0.33916820707984796</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f t="shared" ref="B417:O420" si="31">IFERROR(VLOOKUP($B$416,$4:$126,MATCH($Q417&amp;"/"&amp;B$348,$2:$2,0),FALSE),"")</f>
        <v>133419</v>
      </c>
      <c r="C417" s="8">
        <f t="shared" si="31"/>
        <v>366359</v>
      </c>
      <c r="D417" s="8">
        <f t="shared" si="31"/>
        <v>236330</v>
      </c>
      <c r="E417" s="8">
        <f t="shared" si="31"/>
        <v>220794</v>
      </c>
      <c r="F417" s="8">
        <f t="shared" si="31"/>
        <v>113132</v>
      </c>
      <c r="G417" s="8">
        <f t="shared" si="31"/>
        <v>3555</v>
      </c>
      <c r="H417" s="8">
        <f t="shared" si="31"/>
        <v>30971</v>
      </c>
      <c r="I417" s="8">
        <f t="shared" si="31"/>
        <v>302877</v>
      </c>
      <c r="J417" s="8">
        <f t="shared" si="31"/>
        <v>2347418</v>
      </c>
      <c r="K417" s="8">
        <f t="shared" si="31"/>
        <v>4580824</v>
      </c>
      <c r="L417" s="8">
        <f t="shared" si="31"/>
        <v>6013514</v>
      </c>
      <c r="M417" s="8">
        <f t="shared" si="31"/>
        <v>3749441</v>
      </c>
      <c r="N417" s="8">
        <f t="shared" si="31"/>
        <v>8114749</v>
      </c>
      <c r="O417" s="8">
        <f t="shared" si="31"/>
        <v>12019851</v>
      </c>
      <c r="P417" s="6"/>
      <c r="Q417" s="9" t="s">
        <v>12</v>
      </c>
    </row>
    <row r="418" spans="2:17" x14ac:dyDescent="0.25">
      <c r="B418" s="8">
        <f t="shared" si="31"/>
        <v>316289</v>
      </c>
      <c r="C418" s="8">
        <f t="shared" si="31"/>
        <v>370209</v>
      </c>
      <c r="D418" s="8">
        <f t="shared" si="31"/>
        <v>235587</v>
      </c>
      <c r="E418" s="8">
        <f t="shared" si="31"/>
        <v>188632</v>
      </c>
      <c r="F418" s="8">
        <f t="shared" si="31"/>
        <v>136132</v>
      </c>
      <c r="G418" s="8">
        <f t="shared" si="31"/>
        <v>4991</v>
      </c>
      <c r="H418" s="8">
        <f t="shared" si="31"/>
        <v>227777</v>
      </c>
      <c r="I418" s="8">
        <f t="shared" si="31"/>
        <v>358979</v>
      </c>
      <c r="J418" s="8">
        <f t="shared" si="31"/>
        <v>3652328</v>
      </c>
      <c r="K418" s="8">
        <f t="shared" si="31"/>
        <v>5254086</v>
      </c>
      <c r="L418" s="8">
        <f t="shared" si="31"/>
        <v>5546373</v>
      </c>
      <c r="M418" s="8">
        <f t="shared" si="31"/>
        <v>3658771</v>
      </c>
      <c r="N418" s="8">
        <f t="shared" si="31"/>
        <v>9835782</v>
      </c>
      <c r="O418" s="8">
        <f t="shared" si="31"/>
        <v>22321453</v>
      </c>
      <c r="P418" s="6"/>
      <c r="Q418" s="9" t="s">
        <v>13</v>
      </c>
    </row>
    <row r="419" spans="2:17" x14ac:dyDescent="0.25">
      <c r="B419" s="8">
        <f t="shared" si="31"/>
        <v>195721</v>
      </c>
      <c r="C419" s="8">
        <f t="shared" si="31"/>
        <v>385973</v>
      </c>
      <c r="D419" s="8">
        <f t="shared" si="31"/>
        <v>263294</v>
      </c>
      <c r="E419" s="8">
        <f t="shared" si="31"/>
        <v>196054</v>
      </c>
      <c r="F419" s="8">
        <f t="shared" si="31"/>
        <v>102590</v>
      </c>
      <c r="G419" s="8">
        <f t="shared" si="31"/>
        <v>2393</v>
      </c>
      <c r="H419" s="8">
        <f t="shared" si="31"/>
        <v>231099</v>
      </c>
      <c r="I419" s="8">
        <f t="shared" si="31"/>
        <v>1041069</v>
      </c>
      <c r="J419" s="8">
        <f t="shared" si="31"/>
        <v>4698959</v>
      </c>
      <c r="K419" s="8">
        <f t="shared" si="31"/>
        <v>5117395</v>
      </c>
      <c r="L419" s="8">
        <f t="shared" si="31"/>
        <v>4217962</v>
      </c>
      <c r="M419" s="8">
        <f t="shared" si="31"/>
        <v>3668013</v>
      </c>
      <c r="N419" s="8">
        <f t="shared" si="31"/>
        <v>10662869</v>
      </c>
      <c r="O419" s="8" t="str">
        <f t="shared" si="31"/>
        <v/>
      </c>
      <c r="P419" s="6"/>
      <c r="Q419" s="9" t="s">
        <v>14</v>
      </c>
    </row>
    <row r="420" spans="2:17" x14ac:dyDescent="0.25">
      <c r="B420" s="8">
        <f t="shared" si="31"/>
        <v>88902</v>
      </c>
      <c r="C420" s="8">
        <f t="shared" si="31"/>
        <v>457669</v>
      </c>
      <c r="D420" s="8">
        <f t="shared" si="31"/>
        <v>213073.91999999998</v>
      </c>
      <c r="E420" s="8">
        <f t="shared" si="31"/>
        <v>17211.240000000002</v>
      </c>
      <c r="F420" s="8">
        <f t="shared" si="31"/>
        <v>340737.67</v>
      </c>
      <c r="G420" s="8">
        <f t="shared" si="31"/>
        <v>937.46</v>
      </c>
      <c r="H420" s="8">
        <f t="shared" si="31"/>
        <v>239148.53000000003</v>
      </c>
      <c r="I420" s="8">
        <f t="shared" si="31"/>
        <v>2203159.06</v>
      </c>
      <c r="J420" s="8">
        <f t="shared" si="31"/>
        <v>4154240</v>
      </c>
      <c r="K420" s="8">
        <f t="shared" si="31"/>
        <v>5083013</v>
      </c>
      <c r="L420" s="8">
        <f t="shared" si="31"/>
        <v>3652326</v>
      </c>
      <c r="M420" s="8">
        <f t="shared" si="31"/>
        <v>3282560</v>
      </c>
      <c r="N420" s="8">
        <f>IFERROR(VLOOKUP($B$416,$4:$126,MATCH($Q420&amp;"/"&amp;N$348,$2:$2,0),FALSE),IFERROR(VLOOKUP($B$416,$4:$126,MATCH($Q419&amp;"/"&amp;N$348,$2:$2,0),FALSE),IFERROR(VLOOKUP($B$416,$4:$126,MATCH($Q418&amp;"/"&amp;N$348,$2:$2,0),FALSE),IFERROR(VLOOKUP($B$416,$4:$126,MATCH($Q417&amp;"/"&amp;N$348,$2:$2,0),FALSE),""))))</f>
        <v>10959424</v>
      </c>
      <c r="O420" s="8">
        <f>IFERROR(VLOOKUP($B$416,$4:$126,MATCH($Q420&amp;"/"&amp;O$348,$2:$2,0),FALSE),IFERROR(VLOOKUP($B$416,$4:$126,MATCH($Q419&amp;"/"&amp;O$348,$2:$2,0),FALSE),IFERROR(VLOOKUP($B$416,$4:$126,MATCH($Q418&amp;"/"&amp;O$348,$2:$2,0),FALSE),IFERROR(VLOOKUP($B$416,$4:$126,MATCH($Q417&amp;"/"&amp;O$348,$2:$2,0),FALSE),""))))</f>
        <v>22321453</v>
      </c>
      <c r="P420" s="6"/>
      <c r="Q420" s="9" t="s">
        <v>15</v>
      </c>
    </row>
    <row r="421" spans="2:17" x14ac:dyDescent="0.25">
      <c r="B421" s="12">
        <f t="shared" ref="B421:M421" si="32">+B420/B$402</f>
        <v>0.10239287573539235</v>
      </c>
      <c r="C421" s="12">
        <f t="shared" si="32"/>
        <v>0.64329227153635959</v>
      </c>
      <c r="D421" s="12">
        <f t="shared" si="32"/>
        <v>0.32612037475894023</v>
      </c>
      <c r="E421" s="12">
        <f t="shared" si="32"/>
        <v>2.6870640256088575E-2</v>
      </c>
      <c r="F421" s="12">
        <f t="shared" si="32"/>
        <v>0.56165267322061174</v>
      </c>
      <c r="G421" s="12">
        <f t="shared" si="32"/>
        <v>1.2553671075016654E-3</v>
      </c>
      <c r="H421" s="12">
        <f t="shared" si="32"/>
        <v>4.5960475358733044E-2</v>
      </c>
      <c r="I421" s="12">
        <f t="shared" si="32"/>
        <v>5.5860885657935046E-2</v>
      </c>
      <c r="J421" s="12">
        <f t="shared" si="32"/>
        <v>8.6438996092159368E-2</v>
      </c>
      <c r="K421" s="12">
        <f t="shared" si="32"/>
        <v>0.10844767461087056</v>
      </c>
      <c r="L421" s="12">
        <f t="shared" si="32"/>
        <v>7.3561507933510767E-2</v>
      </c>
      <c r="M421" s="12">
        <f t="shared" si="32"/>
        <v>5.8925986579804739E-2</v>
      </c>
      <c r="N421" s="12">
        <f>+N420/N$402</f>
        <v>0.1498001286517221</v>
      </c>
      <c r="O421" s="12">
        <f>+O420/O$402</f>
        <v>0.2930684886147284</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f t="shared" ref="B423:O426" si="33">IFERROR(VLOOKUP($B$422,$4:$126,MATCH($Q423&amp;"/"&amp;B$348,$2:$2,0),FALSE),"")</f>
        <v>185500</v>
      </c>
      <c r="C423" s="8">
        <f t="shared" si="33"/>
        <v>0</v>
      </c>
      <c r="D423" s="8">
        <f t="shared" si="33"/>
        <v>223824</v>
      </c>
      <c r="E423" s="8">
        <f t="shared" si="33"/>
        <v>182680</v>
      </c>
      <c r="F423" s="8">
        <f t="shared" si="33"/>
        <v>280648</v>
      </c>
      <c r="G423" s="8">
        <f t="shared" si="33"/>
        <v>0</v>
      </c>
      <c r="H423" s="8">
        <f t="shared" si="33"/>
        <v>171097</v>
      </c>
      <c r="I423" s="8">
        <f t="shared" si="33"/>
        <v>556890</v>
      </c>
      <c r="J423" s="8">
        <f t="shared" si="33"/>
        <v>16205886</v>
      </c>
      <c r="K423" s="8">
        <f t="shared" si="33"/>
        <v>24509257</v>
      </c>
      <c r="L423" s="8">
        <f t="shared" si="33"/>
        <v>23061463</v>
      </c>
      <c r="M423" s="8">
        <f t="shared" si="33"/>
        <v>29722957</v>
      </c>
      <c r="N423" s="8">
        <f t="shared" si="33"/>
        <v>27343445</v>
      </c>
      <c r="O423" s="8">
        <f t="shared" si="33"/>
        <v>27944622</v>
      </c>
      <c r="P423" s="6"/>
      <c r="Q423" s="9" t="s">
        <v>12</v>
      </c>
    </row>
    <row r="424" spans="2:17" x14ac:dyDescent="0.25">
      <c r="B424" s="8">
        <f t="shared" si="33"/>
        <v>146500</v>
      </c>
      <c r="C424" s="8">
        <f t="shared" si="33"/>
        <v>0</v>
      </c>
      <c r="D424" s="8">
        <f t="shared" si="33"/>
        <v>224166</v>
      </c>
      <c r="E424" s="8">
        <f t="shared" si="33"/>
        <v>238606</v>
      </c>
      <c r="F424" s="8">
        <f t="shared" si="33"/>
        <v>263648</v>
      </c>
      <c r="G424" s="8">
        <f t="shared" si="33"/>
        <v>0</v>
      </c>
      <c r="H424" s="8">
        <f t="shared" si="33"/>
        <v>471769</v>
      </c>
      <c r="I424" s="8">
        <f t="shared" si="33"/>
        <v>2934216</v>
      </c>
      <c r="J424" s="8">
        <f t="shared" si="33"/>
        <v>23839035</v>
      </c>
      <c r="K424" s="8">
        <f t="shared" si="33"/>
        <v>23833545</v>
      </c>
      <c r="L424" s="8">
        <f t="shared" si="33"/>
        <v>22774020</v>
      </c>
      <c r="M424" s="8">
        <f t="shared" si="33"/>
        <v>25981774</v>
      </c>
      <c r="N424" s="8">
        <f t="shared" si="33"/>
        <v>28347899</v>
      </c>
      <c r="O424" s="8">
        <f t="shared" si="33"/>
        <v>27420756</v>
      </c>
      <c r="P424" s="6"/>
      <c r="Q424" s="9" t="s">
        <v>13</v>
      </c>
    </row>
    <row r="425" spans="2:17" x14ac:dyDescent="0.25">
      <c r="B425" s="8">
        <f t="shared" si="33"/>
        <v>251500</v>
      </c>
      <c r="C425" s="8">
        <f t="shared" si="33"/>
        <v>0</v>
      </c>
      <c r="D425" s="8">
        <f t="shared" si="33"/>
        <v>203205</v>
      </c>
      <c r="E425" s="8">
        <f t="shared" si="33"/>
        <v>233666</v>
      </c>
      <c r="F425" s="8">
        <f t="shared" si="33"/>
        <v>259148</v>
      </c>
      <c r="G425" s="8">
        <f t="shared" si="33"/>
        <v>0</v>
      </c>
      <c r="H425" s="8">
        <f t="shared" si="33"/>
        <v>452191</v>
      </c>
      <c r="I425" s="8">
        <f t="shared" si="33"/>
        <v>6024780</v>
      </c>
      <c r="J425" s="8">
        <f t="shared" si="33"/>
        <v>23534905</v>
      </c>
      <c r="K425" s="8">
        <f t="shared" si="33"/>
        <v>24233462</v>
      </c>
      <c r="L425" s="8">
        <f t="shared" si="33"/>
        <v>23856638</v>
      </c>
      <c r="M425" s="8">
        <f t="shared" si="33"/>
        <v>26068313</v>
      </c>
      <c r="N425" s="8">
        <f t="shared" si="33"/>
        <v>27909393</v>
      </c>
      <c r="O425" s="8" t="str">
        <f t="shared" si="33"/>
        <v/>
      </c>
      <c r="P425" s="6"/>
      <c r="Q425" s="9" t="s">
        <v>14</v>
      </c>
    </row>
    <row r="426" spans="2:17" x14ac:dyDescent="0.25">
      <c r="B426" s="8">
        <f t="shared" si="33"/>
        <v>264975</v>
      </c>
      <c r="C426" s="8">
        <f t="shared" si="33"/>
        <v>0</v>
      </c>
      <c r="D426" s="8">
        <f t="shared" si="33"/>
        <v>189570.99</v>
      </c>
      <c r="E426" s="8">
        <f t="shared" si="33"/>
        <v>0</v>
      </c>
      <c r="F426" s="8">
        <f t="shared" si="33"/>
        <v>0</v>
      </c>
      <c r="G426" s="8">
        <f t="shared" si="33"/>
        <v>0</v>
      </c>
      <c r="H426" s="8">
        <f t="shared" si="33"/>
        <v>503719.99</v>
      </c>
      <c r="I426" s="8">
        <f t="shared" si="33"/>
        <v>13887478.310000001</v>
      </c>
      <c r="J426" s="8">
        <f t="shared" si="33"/>
        <v>24077345</v>
      </c>
      <c r="K426" s="8">
        <f t="shared" si="33"/>
        <v>23820696</v>
      </c>
      <c r="L426" s="8">
        <f t="shared" si="33"/>
        <v>27211935</v>
      </c>
      <c r="M426" s="8">
        <f t="shared" si="33"/>
        <v>26799141</v>
      </c>
      <c r="N426" s="8">
        <f>IFERROR(VLOOKUP($B$422,$4:$126,MATCH($Q426&amp;"/"&amp;N$348,$2:$2,0),FALSE),IFERROR(VLOOKUP($B$422,$4:$126,MATCH($Q425&amp;"/"&amp;N$348,$2:$2,0),FALSE),IFERROR(VLOOKUP($B$422,$4:$126,MATCH($Q424&amp;"/"&amp;N$348,$2:$2,0),FALSE),IFERROR(VLOOKUP($B$422,$4:$126,MATCH($Q423&amp;"/"&amp;N$348,$2:$2,0),FALSE),""))))</f>
        <v>29137976</v>
      </c>
      <c r="O426" s="8">
        <f>IFERROR(VLOOKUP($B$422,$4:$126,MATCH($Q426&amp;"/"&amp;O$348,$2:$2,0),FALSE),IFERROR(VLOOKUP($B$422,$4:$126,MATCH($Q425&amp;"/"&amp;O$348,$2:$2,0),FALSE),IFERROR(VLOOKUP($B$422,$4:$126,MATCH($Q424&amp;"/"&amp;O$348,$2:$2,0),FALSE),IFERROR(VLOOKUP($B$422,$4:$126,MATCH($Q423&amp;"/"&amp;O$348,$2:$2,0),FALSE),""))))</f>
        <v>27420756</v>
      </c>
      <c r="P426" s="6"/>
      <c r="Q426" s="9" t="s">
        <v>15</v>
      </c>
    </row>
    <row r="427" spans="2:17" x14ac:dyDescent="0.25">
      <c r="B427" s="12">
        <f t="shared" ref="B427:M427" si="34">+B426/B$402</f>
        <v>0.3051849480100064</v>
      </c>
      <c r="C427" s="12">
        <f t="shared" si="34"/>
        <v>0</v>
      </c>
      <c r="D427" s="12">
        <f t="shared" si="34"/>
        <v>0.29014795570581003</v>
      </c>
      <c r="E427" s="12">
        <f t="shared" si="34"/>
        <v>0</v>
      </c>
      <c r="F427" s="12">
        <f t="shared" si="34"/>
        <v>0</v>
      </c>
      <c r="G427" s="12">
        <f t="shared" si="34"/>
        <v>0</v>
      </c>
      <c r="H427" s="12">
        <f t="shared" si="34"/>
        <v>9.6806826235127819E-2</v>
      </c>
      <c r="I427" s="12">
        <f t="shared" si="34"/>
        <v>0.35211567427726392</v>
      </c>
      <c r="J427" s="12">
        <f t="shared" si="34"/>
        <v>0.50098731184634804</v>
      </c>
      <c r="K427" s="12">
        <f t="shared" si="34"/>
        <v>0.50822201100262099</v>
      </c>
      <c r="L427" s="12">
        <f t="shared" si="34"/>
        <v>0.54807565709870343</v>
      </c>
      <c r="M427" s="12">
        <f t="shared" si="34"/>
        <v>0.48107751965426221</v>
      </c>
      <c r="N427" s="12">
        <f>+N426/N$402</f>
        <v>0.39827572630192892</v>
      </c>
      <c r="O427" s="12">
        <f>+O426/O$402</f>
        <v>0.36001955238277927</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f t="shared" ref="B429:O432" si="35">IFERROR(VLOOKUP($B$428,$4:$126,MATCH($Q429&amp;"/"&amp;B$348,$2:$2,0),FALSE),"")</f>
        <v>318919</v>
      </c>
      <c r="C429" s="8">
        <f t="shared" si="35"/>
        <v>366359</v>
      </c>
      <c r="D429" s="8">
        <f t="shared" si="35"/>
        <v>460154</v>
      </c>
      <c r="E429" s="8">
        <f t="shared" si="35"/>
        <v>403474</v>
      </c>
      <c r="F429" s="8">
        <f t="shared" si="35"/>
        <v>393780</v>
      </c>
      <c r="G429" s="8">
        <f t="shared" si="35"/>
        <v>3555</v>
      </c>
      <c r="H429" s="8">
        <f t="shared" si="35"/>
        <v>202068</v>
      </c>
      <c r="I429" s="8">
        <f t="shared" si="35"/>
        <v>859767</v>
      </c>
      <c r="J429" s="8">
        <f t="shared" si="35"/>
        <v>18553304</v>
      </c>
      <c r="K429" s="8">
        <f t="shared" si="35"/>
        <v>29090081</v>
      </c>
      <c r="L429" s="8">
        <f t="shared" si="35"/>
        <v>29074977</v>
      </c>
      <c r="M429" s="8">
        <f t="shared" si="35"/>
        <v>33472398</v>
      </c>
      <c r="N429" s="8">
        <f t="shared" si="35"/>
        <v>35458194</v>
      </c>
      <c r="O429" s="8">
        <f t="shared" si="35"/>
        <v>39964473</v>
      </c>
      <c r="P429" s="6"/>
      <c r="Q429" s="9" t="s">
        <v>12</v>
      </c>
    </row>
    <row r="430" spans="2:17" x14ac:dyDescent="0.25">
      <c r="B430" s="8">
        <f t="shared" si="35"/>
        <v>462789</v>
      </c>
      <c r="C430" s="8">
        <f t="shared" si="35"/>
        <v>370209</v>
      </c>
      <c r="D430" s="8">
        <f t="shared" si="35"/>
        <v>459753</v>
      </c>
      <c r="E430" s="8">
        <f t="shared" si="35"/>
        <v>427238</v>
      </c>
      <c r="F430" s="8">
        <f t="shared" si="35"/>
        <v>399780</v>
      </c>
      <c r="G430" s="8">
        <f t="shared" si="35"/>
        <v>4991</v>
      </c>
      <c r="H430" s="8">
        <f t="shared" si="35"/>
        <v>699546</v>
      </c>
      <c r="I430" s="8">
        <f t="shared" si="35"/>
        <v>3293195</v>
      </c>
      <c r="J430" s="8">
        <f t="shared" si="35"/>
        <v>27491363</v>
      </c>
      <c r="K430" s="8">
        <f t="shared" si="35"/>
        <v>29087631</v>
      </c>
      <c r="L430" s="8">
        <f t="shared" si="35"/>
        <v>28320393</v>
      </c>
      <c r="M430" s="8">
        <f t="shared" si="35"/>
        <v>29640545</v>
      </c>
      <c r="N430" s="8">
        <f t="shared" si="35"/>
        <v>38183681</v>
      </c>
      <c r="O430" s="8">
        <f t="shared" si="35"/>
        <v>49742209</v>
      </c>
      <c r="P430" s="6"/>
      <c r="Q430" s="9" t="s">
        <v>13</v>
      </c>
    </row>
    <row r="431" spans="2:17" x14ac:dyDescent="0.25">
      <c r="B431" s="8">
        <f t="shared" si="35"/>
        <v>447221</v>
      </c>
      <c r="C431" s="8">
        <f t="shared" si="35"/>
        <v>385973</v>
      </c>
      <c r="D431" s="8">
        <f t="shared" si="35"/>
        <v>466499</v>
      </c>
      <c r="E431" s="8">
        <f t="shared" si="35"/>
        <v>429720</v>
      </c>
      <c r="F431" s="8">
        <f t="shared" si="35"/>
        <v>361738</v>
      </c>
      <c r="G431" s="8">
        <f t="shared" si="35"/>
        <v>2393</v>
      </c>
      <c r="H431" s="8">
        <f t="shared" si="35"/>
        <v>683290</v>
      </c>
      <c r="I431" s="8">
        <f t="shared" si="35"/>
        <v>7065849</v>
      </c>
      <c r="J431" s="8">
        <f t="shared" si="35"/>
        <v>28233864</v>
      </c>
      <c r="K431" s="8">
        <f t="shared" si="35"/>
        <v>29350857</v>
      </c>
      <c r="L431" s="8">
        <f t="shared" si="35"/>
        <v>28074600</v>
      </c>
      <c r="M431" s="8">
        <f t="shared" si="35"/>
        <v>29736326</v>
      </c>
      <c r="N431" s="8">
        <f t="shared" si="35"/>
        <v>38572262</v>
      </c>
      <c r="O431" s="8" t="str">
        <f t="shared" si="35"/>
        <v/>
      </c>
      <c r="P431" s="6"/>
      <c r="Q431" s="9" t="s">
        <v>14</v>
      </c>
    </row>
    <row r="432" spans="2:17" x14ac:dyDescent="0.25">
      <c r="B432" s="8">
        <f t="shared" si="35"/>
        <v>353877</v>
      </c>
      <c r="C432" s="8">
        <f t="shared" si="35"/>
        <v>457669</v>
      </c>
      <c r="D432" s="8">
        <f t="shared" si="35"/>
        <v>402644.91</v>
      </c>
      <c r="E432" s="8">
        <f t="shared" si="35"/>
        <v>17211.240000000002</v>
      </c>
      <c r="F432" s="8">
        <f t="shared" si="35"/>
        <v>340737.67</v>
      </c>
      <c r="G432" s="8">
        <f t="shared" si="35"/>
        <v>937.46</v>
      </c>
      <c r="H432" s="8">
        <f t="shared" si="35"/>
        <v>742868.52</v>
      </c>
      <c r="I432" s="8">
        <f t="shared" si="35"/>
        <v>16090637.370000001</v>
      </c>
      <c r="J432" s="8">
        <f t="shared" si="35"/>
        <v>28231585</v>
      </c>
      <c r="K432" s="8">
        <f t="shared" si="35"/>
        <v>28903709</v>
      </c>
      <c r="L432" s="8">
        <f t="shared" si="35"/>
        <v>30864261</v>
      </c>
      <c r="M432" s="8">
        <f t="shared" si="35"/>
        <v>30081701</v>
      </c>
      <c r="N432" s="8">
        <f>IFERROR(VLOOKUP($B$428,$4:$126,MATCH($Q432&amp;"/"&amp;N$348,$2:$2,0),FALSE),IFERROR(VLOOKUP($B$428,$4:$126,MATCH($Q431&amp;"/"&amp;N$348,$2:$2,0),FALSE),IFERROR(VLOOKUP($B$428,$4:$126,MATCH($Q430&amp;"/"&amp;N$348,$2:$2,0),FALSE),IFERROR(VLOOKUP($B$428,$4:$126,MATCH($Q429&amp;"/"&amp;N$348,$2:$2,0),FALSE),""))))</f>
        <v>40097400</v>
      </c>
      <c r="O432" s="8">
        <f>IFERROR(VLOOKUP($B$428,$4:$126,MATCH($Q432&amp;"/"&amp;O$348,$2:$2,0),FALSE),IFERROR(VLOOKUP($B$428,$4:$126,MATCH($Q431&amp;"/"&amp;O$348,$2:$2,0),FALSE),IFERROR(VLOOKUP($B$428,$4:$126,MATCH($Q430&amp;"/"&amp;O$348,$2:$2,0),FALSE),IFERROR(VLOOKUP($B$428,$4:$126,MATCH($Q429&amp;"/"&amp;O$348,$2:$2,0),FALSE),""))))</f>
        <v>49742209</v>
      </c>
      <c r="P432" s="6"/>
      <c r="Q432" s="9" t="s">
        <v>15</v>
      </c>
    </row>
    <row r="433" spans="1:17" s="87" customFormat="1" x14ac:dyDescent="0.25">
      <c r="A433" s="86"/>
      <c r="B433" s="13">
        <f t="shared" ref="B433:O433" si="36">+B432/B$457</f>
        <v>0.81952585298524572</v>
      </c>
      <c r="C433" s="13">
        <f t="shared" si="36"/>
        <v>3.1982236322597326</v>
      </c>
      <c r="D433" s="13">
        <f t="shared" si="36"/>
        <v>3.4044514029028288</v>
      </c>
      <c r="E433" s="13">
        <f t="shared" si="36"/>
        <v>0.15932997730752851</v>
      </c>
      <c r="F433" s="13">
        <f t="shared" si="36"/>
        <v>1.716826623258479</v>
      </c>
      <c r="G433" s="13">
        <f t="shared" si="36"/>
        <v>1.3255844818522357E-3</v>
      </c>
      <c r="H433" s="13">
        <f t="shared" si="36"/>
        <v>0.17636497173435103</v>
      </c>
      <c r="I433" s="13">
        <f t="shared" si="36"/>
        <v>1.4518241581941234</v>
      </c>
      <c r="J433" s="13">
        <f t="shared" si="36"/>
        <v>2.4666865295284595</v>
      </c>
      <c r="K433" s="13">
        <f t="shared" si="36"/>
        <v>2.2714748640512066</v>
      </c>
      <c r="L433" s="13">
        <f t="shared" si="36"/>
        <v>2.2441625110674797</v>
      </c>
      <c r="M433" s="13">
        <f t="shared" si="36"/>
        <v>1.9439332968737206</v>
      </c>
      <c r="N433" s="13">
        <f t="shared" si="36"/>
        <v>2.389423451942033</v>
      </c>
      <c r="O433" s="13">
        <f t="shared" si="36"/>
        <v>2.6332486397339046</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7">IFERROR(VLOOKUP($B$434,$4:$126,MATCH($Q435&amp;"/"&amp;B$348,$2:$2,0),FALSE),"")</f>
        <v>187353</v>
      </c>
      <c r="C435" s="8">
        <f t="shared" si="37"/>
        <v>50</v>
      </c>
      <c r="D435" s="8">
        <f t="shared" si="37"/>
        <v>223824</v>
      </c>
      <c r="E435" s="8">
        <f t="shared" si="37"/>
        <v>187604</v>
      </c>
      <c r="F435" s="8">
        <f t="shared" si="37"/>
        <v>287188</v>
      </c>
      <c r="G435" s="8">
        <f t="shared" si="37"/>
        <v>4564</v>
      </c>
      <c r="H435" s="8">
        <f t="shared" si="37"/>
        <v>177655</v>
      </c>
      <c r="I435" s="8">
        <f t="shared" si="37"/>
        <v>572177</v>
      </c>
      <c r="J435" s="8">
        <f t="shared" si="37"/>
        <v>16235024</v>
      </c>
      <c r="K435" s="8">
        <f t="shared" si="37"/>
        <v>24529928</v>
      </c>
      <c r="L435" s="8">
        <f t="shared" si="37"/>
        <v>23084094</v>
      </c>
      <c r="M435" s="8">
        <f t="shared" si="37"/>
        <v>29748269</v>
      </c>
      <c r="N435" s="8">
        <f t="shared" si="37"/>
        <v>28734567</v>
      </c>
      <c r="O435" s="8">
        <f t="shared" si="37"/>
        <v>29532992</v>
      </c>
      <c r="P435" s="6"/>
      <c r="Q435" s="9" t="s">
        <v>12</v>
      </c>
    </row>
    <row r="436" spans="1:17" x14ac:dyDescent="0.25">
      <c r="B436" s="8">
        <f t="shared" si="37"/>
        <v>147902</v>
      </c>
      <c r="C436" s="8">
        <f t="shared" si="37"/>
        <v>0</v>
      </c>
      <c r="D436" s="8">
        <f t="shared" si="37"/>
        <v>224166</v>
      </c>
      <c r="E436" s="8">
        <f t="shared" si="37"/>
        <v>243856</v>
      </c>
      <c r="F436" s="8">
        <f t="shared" si="37"/>
        <v>270070</v>
      </c>
      <c r="G436" s="8">
        <f t="shared" si="37"/>
        <v>4180</v>
      </c>
      <c r="H436" s="8">
        <f t="shared" si="37"/>
        <v>480340</v>
      </c>
      <c r="I436" s="8">
        <f t="shared" si="37"/>
        <v>2949487</v>
      </c>
      <c r="J436" s="8">
        <f t="shared" si="37"/>
        <v>23864594</v>
      </c>
      <c r="K436" s="8">
        <f t="shared" si="37"/>
        <v>23852799</v>
      </c>
      <c r="L436" s="8">
        <f t="shared" si="37"/>
        <v>22803792</v>
      </c>
      <c r="M436" s="8">
        <f t="shared" si="37"/>
        <v>26011730</v>
      </c>
      <c r="N436" s="8">
        <f t="shared" si="37"/>
        <v>29785407</v>
      </c>
      <c r="O436" s="8">
        <f t="shared" si="37"/>
        <v>29039763</v>
      </c>
      <c r="P436" s="6"/>
      <c r="Q436" s="9" t="s">
        <v>13</v>
      </c>
    </row>
    <row r="437" spans="1:17" x14ac:dyDescent="0.25">
      <c r="B437" s="8">
        <f t="shared" si="37"/>
        <v>252452</v>
      </c>
      <c r="C437" s="8">
        <f t="shared" si="37"/>
        <v>0</v>
      </c>
      <c r="D437" s="8">
        <f t="shared" si="37"/>
        <v>203205</v>
      </c>
      <c r="E437" s="8">
        <f t="shared" si="37"/>
        <v>239175</v>
      </c>
      <c r="F437" s="8">
        <f t="shared" si="37"/>
        <v>265692</v>
      </c>
      <c r="G437" s="8">
        <f t="shared" si="37"/>
        <v>5136</v>
      </c>
      <c r="H437" s="8">
        <f t="shared" si="37"/>
        <v>464570</v>
      </c>
      <c r="I437" s="8">
        <f t="shared" si="37"/>
        <v>6044202</v>
      </c>
      <c r="J437" s="8">
        <f t="shared" si="37"/>
        <v>23555819</v>
      </c>
      <c r="K437" s="8">
        <f t="shared" si="37"/>
        <v>24255528</v>
      </c>
      <c r="L437" s="8">
        <f t="shared" si="37"/>
        <v>23878156</v>
      </c>
      <c r="M437" s="8">
        <f t="shared" si="37"/>
        <v>26932416</v>
      </c>
      <c r="N437" s="8">
        <f t="shared" si="37"/>
        <v>29360805</v>
      </c>
      <c r="O437" s="8" t="str">
        <f t="shared" si="37"/>
        <v/>
      </c>
      <c r="P437" s="6"/>
      <c r="Q437" s="9" t="s">
        <v>14</v>
      </c>
    </row>
    <row r="438" spans="1:17" x14ac:dyDescent="0.25">
      <c r="B438" s="8">
        <f t="shared" si="37"/>
        <v>265476</v>
      </c>
      <c r="C438" s="8">
        <f t="shared" si="37"/>
        <v>0</v>
      </c>
      <c r="D438" s="8">
        <f t="shared" si="37"/>
        <v>189570.99</v>
      </c>
      <c r="E438" s="8">
        <f t="shared" si="37"/>
        <v>6177.66</v>
      </c>
      <c r="F438" s="8">
        <f t="shared" si="37"/>
        <v>6670.36</v>
      </c>
      <c r="G438" s="8">
        <f t="shared" si="37"/>
        <v>6055.05</v>
      </c>
      <c r="H438" s="8">
        <f t="shared" si="37"/>
        <v>519222.35</v>
      </c>
      <c r="I438" s="8">
        <f t="shared" si="37"/>
        <v>13913233.08</v>
      </c>
      <c r="J438" s="8">
        <f t="shared" si="37"/>
        <v>24097603</v>
      </c>
      <c r="K438" s="8">
        <f t="shared" si="37"/>
        <v>23844860</v>
      </c>
      <c r="L438" s="8">
        <f t="shared" si="37"/>
        <v>27268703</v>
      </c>
      <c r="M438" s="8">
        <f t="shared" si="37"/>
        <v>27819129</v>
      </c>
      <c r="N438" s="8">
        <f>IFERROR(VLOOKUP($B$434,$4:$126,MATCH($Q438&amp;"/"&amp;N$348,$2:$2,0),FALSE),IFERROR(VLOOKUP($B$434,$4:$126,MATCH($Q437&amp;"/"&amp;N$348,$2:$2,0),FALSE),IFERROR(VLOOKUP($B$434,$4:$126,MATCH($Q436&amp;"/"&amp;N$348,$2:$2,0),FALSE),IFERROR(VLOOKUP($B$434,$4:$126,MATCH($Q435&amp;"/"&amp;N$348,$2:$2,0),FALSE),""))))</f>
        <v>30713693</v>
      </c>
      <c r="O438" s="8">
        <f>IFERROR(VLOOKUP($B$434,$4:$126,MATCH($Q438&amp;"/"&amp;O$348,$2:$2,0),FALSE),IFERROR(VLOOKUP($B$434,$4:$126,MATCH($Q437&amp;"/"&amp;O$348,$2:$2,0),FALSE),IFERROR(VLOOKUP($B$434,$4:$126,MATCH($Q436&amp;"/"&amp;O$348,$2:$2,0),FALSE),IFERROR(VLOOKUP($B$434,$4:$126,MATCH($Q435&amp;"/"&amp;O$348,$2:$2,0),FALSE),""))))</f>
        <v>29039763</v>
      </c>
      <c r="P438" s="6"/>
      <c r="Q438" s="9" t="s">
        <v>15</v>
      </c>
    </row>
    <row r="439" spans="1:17" x14ac:dyDescent="0.25">
      <c r="B439" s="12">
        <f t="shared" ref="B439:M439" si="38">+B438/B$402</f>
        <v>0.30576197474442668</v>
      </c>
      <c r="C439" s="12">
        <f t="shared" si="38"/>
        <v>0</v>
      </c>
      <c r="D439" s="12">
        <f t="shared" si="38"/>
        <v>0.29014795570581003</v>
      </c>
      <c r="E439" s="12">
        <f t="shared" si="38"/>
        <v>9.6447251612567213E-3</v>
      </c>
      <c r="F439" s="12">
        <f t="shared" si="38"/>
        <v>1.0995043563407121E-2</v>
      </c>
      <c r="G439" s="12">
        <f t="shared" si="38"/>
        <v>8.1084106034155692E-3</v>
      </c>
      <c r="H439" s="12">
        <f t="shared" si="38"/>
        <v>9.9786128824954357E-2</v>
      </c>
      <c r="I439" s="12">
        <f t="shared" si="38"/>
        <v>0.3527686839887445</v>
      </c>
      <c r="J439" s="12">
        <f t="shared" si="38"/>
        <v>0.50140882846138113</v>
      </c>
      <c r="K439" s="12">
        <f t="shared" si="38"/>
        <v>0.50873755751200378</v>
      </c>
      <c r="L439" s="12">
        <f t="shared" si="38"/>
        <v>0.54921902154162816</v>
      </c>
      <c r="M439" s="12">
        <f t="shared" si="38"/>
        <v>0.499387557916948</v>
      </c>
      <c r="N439" s="12">
        <f>+N438/N$402</f>
        <v>0.41981359264588147</v>
      </c>
      <c r="O439" s="12">
        <f>+O438/O$402</f>
        <v>0.38127623018716167</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9">IFERROR(VLOOKUP($B$440,$4:$126,MATCH($Q441&amp;"/"&amp;B$348,$2:$2,0),FALSE),"")</f>
        <v>548823</v>
      </c>
      <c r="C441" s="8">
        <f t="shared" si="39"/>
        <v>449631</v>
      </c>
      <c r="D441" s="8">
        <f t="shared" si="39"/>
        <v>589318</v>
      </c>
      <c r="E441" s="8">
        <f t="shared" si="39"/>
        <v>532870</v>
      </c>
      <c r="F441" s="8">
        <f t="shared" si="39"/>
        <v>533892</v>
      </c>
      <c r="G441" s="8">
        <f t="shared" si="39"/>
        <v>37729</v>
      </c>
      <c r="H441" s="8">
        <f t="shared" si="39"/>
        <v>236150</v>
      </c>
      <c r="I441" s="8">
        <f t="shared" si="39"/>
        <v>3193956</v>
      </c>
      <c r="J441" s="8">
        <f t="shared" si="39"/>
        <v>30496761</v>
      </c>
      <c r="K441" s="8">
        <f t="shared" si="39"/>
        <v>32866739</v>
      </c>
      <c r="L441" s="8">
        <f t="shared" si="39"/>
        <v>30396256</v>
      </c>
      <c r="M441" s="8">
        <f t="shared" si="39"/>
        <v>34473692</v>
      </c>
      <c r="N441" s="8">
        <f t="shared" si="39"/>
        <v>39386437</v>
      </c>
      <c r="O441" s="8">
        <f t="shared" si="39"/>
        <v>53935929</v>
      </c>
      <c r="P441" s="6"/>
      <c r="Q441" s="9" t="s">
        <v>12</v>
      </c>
    </row>
    <row r="442" spans="1:17" x14ac:dyDescent="0.25">
      <c r="B442" s="8">
        <f t="shared" si="39"/>
        <v>540302</v>
      </c>
      <c r="C442" s="8">
        <f t="shared" si="39"/>
        <v>510568</v>
      </c>
      <c r="D442" s="8">
        <f t="shared" si="39"/>
        <v>587444</v>
      </c>
      <c r="E442" s="8">
        <f t="shared" si="39"/>
        <v>562621</v>
      </c>
      <c r="F442" s="8">
        <f t="shared" si="39"/>
        <v>489417</v>
      </c>
      <c r="G442" s="8">
        <f t="shared" si="39"/>
        <v>25754</v>
      </c>
      <c r="H442" s="8">
        <f t="shared" si="39"/>
        <v>737277</v>
      </c>
      <c r="I442" s="8">
        <f t="shared" si="39"/>
        <v>6083688</v>
      </c>
      <c r="J442" s="8">
        <f t="shared" si="39"/>
        <v>32289668</v>
      </c>
      <c r="K442" s="8">
        <f t="shared" si="39"/>
        <v>32000217</v>
      </c>
      <c r="L442" s="8">
        <f t="shared" si="39"/>
        <v>29756313</v>
      </c>
      <c r="M442" s="8">
        <f t="shared" si="39"/>
        <v>40240049</v>
      </c>
      <c r="N442" s="8">
        <f t="shared" si="39"/>
        <v>40803551</v>
      </c>
      <c r="O442" s="8">
        <f t="shared" si="39"/>
        <v>54872384</v>
      </c>
      <c r="P442" s="6"/>
      <c r="Q442" s="9" t="s">
        <v>13</v>
      </c>
    </row>
    <row r="443" spans="1:17" x14ac:dyDescent="0.25">
      <c r="B443" s="8">
        <f t="shared" si="39"/>
        <v>532190</v>
      </c>
      <c r="C443" s="8">
        <f t="shared" si="39"/>
        <v>532191</v>
      </c>
      <c r="D443" s="8">
        <f t="shared" si="39"/>
        <v>590914</v>
      </c>
      <c r="E443" s="8">
        <f t="shared" si="39"/>
        <v>558212</v>
      </c>
      <c r="F443" s="8">
        <f t="shared" si="39"/>
        <v>442452</v>
      </c>
      <c r="G443" s="8">
        <f t="shared" si="39"/>
        <v>23350</v>
      </c>
      <c r="H443" s="8">
        <f t="shared" si="39"/>
        <v>747486</v>
      </c>
      <c r="I443" s="8">
        <f t="shared" si="39"/>
        <v>8042680</v>
      </c>
      <c r="J443" s="8">
        <f t="shared" si="39"/>
        <v>31603972</v>
      </c>
      <c r="K443" s="8">
        <f t="shared" si="39"/>
        <v>31781284</v>
      </c>
      <c r="L443" s="8">
        <f t="shared" si="39"/>
        <v>30077045</v>
      </c>
      <c r="M443" s="8">
        <f t="shared" si="39"/>
        <v>36679910</v>
      </c>
      <c r="N443" s="8">
        <f t="shared" si="39"/>
        <v>41938816</v>
      </c>
      <c r="O443" s="8" t="str">
        <f t="shared" si="39"/>
        <v/>
      </c>
      <c r="P443" s="6"/>
      <c r="Q443" s="9" t="s">
        <v>14</v>
      </c>
    </row>
    <row r="444" spans="1:17" x14ac:dyDescent="0.25">
      <c r="B444" s="8">
        <f t="shared" si="39"/>
        <v>436437</v>
      </c>
      <c r="C444" s="8">
        <f t="shared" si="39"/>
        <v>568347</v>
      </c>
      <c r="D444" s="8">
        <f t="shared" si="39"/>
        <v>535089.6</v>
      </c>
      <c r="E444" s="8">
        <f t="shared" si="39"/>
        <v>532499.53</v>
      </c>
      <c r="F444" s="8">
        <f t="shared" si="39"/>
        <v>408200.24</v>
      </c>
      <c r="G444" s="8">
        <f t="shared" si="39"/>
        <v>22905.13</v>
      </c>
      <c r="H444" s="8">
        <f t="shared" si="39"/>
        <v>973071.27</v>
      </c>
      <c r="I444" s="8">
        <f t="shared" si="39"/>
        <v>27192123.579999998</v>
      </c>
      <c r="J444" s="8">
        <f t="shared" si="39"/>
        <v>33363892</v>
      </c>
      <c r="K444" s="8">
        <f t="shared" si="39"/>
        <v>30648117</v>
      </c>
      <c r="L444" s="8">
        <f t="shared" si="39"/>
        <v>32094910</v>
      </c>
      <c r="M444" s="8">
        <f t="shared" si="39"/>
        <v>36848331</v>
      </c>
      <c r="N444" s="8">
        <f>IFERROR(VLOOKUP($B$440,$4:$126,MATCH($Q444&amp;"/"&amp;N$348,$2:$2,0),FALSE),IFERROR(VLOOKUP($B$440,$4:$126,MATCH($Q443&amp;"/"&amp;N$348,$2:$2,0),FALSE),IFERROR(VLOOKUP($B$440,$4:$126,MATCH($Q442&amp;"/"&amp;N$348,$2:$2,0),FALSE),IFERROR(VLOOKUP($B$440,$4:$126,MATCH($Q441&amp;"/"&amp;N$348,$2:$2,0),FALSE),""))))</f>
        <v>52537234</v>
      </c>
      <c r="O444" s="8">
        <f>IFERROR(VLOOKUP($B$440,$4:$126,MATCH($Q444&amp;"/"&amp;O$348,$2:$2,0),FALSE),IFERROR(VLOOKUP($B$440,$4:$126,MATCH($Q443&amp;"/"&amp;O$348,$2:$2,0),FALSE),IFERROR(VLOOKUP($B$440,$4:$126,MATCH($Q442&amp;"/"&amp;O$348,$2:$2,0),FALSE),IFERROR(VLOOKUP($B$440,$4:$126,MATCH($Q441&amp;"/"&amp;O$348,$2:$2,0),FALSE),""))))</f>
        <v>54872384</v>
      </c>
      <c r="P444" s="6"/>
      <c r="Q444" s="9" t="s">
        <v>15</v>
      </c>
    </row>
    <row r="445" spans="1:17" x14ac:dyDescent="0.25">
      <c r="B445" s="12">
        <f t="shared" ref="B445:M445" si="40">+B444/B$402</f>
        <v>0.50266630117800992</v>
      </c>
      <c r="C445" s="12">
        <f t="shared" si="40"/>
        <v>0.79885950905758396</v>
      </c>
      <c r="D445" s="12">
        <f t="shared" si="40"/>
        <v>0.8189816045136421</v>
      </c>
      <c r="E445" s="12">
        <f t="shared" si="40"/>
        <v>0.83135226207793533</v>
      </c>
      <c r="F445" s="12">
        <f t="shared" si="40"/>
        <v>0.67285415200877341</v>
      </c>
      <c r="G445" s="12">
        <f t="shared" si="40"/>
        <v>3.0672611946162633E-2</v>
      </c>
      <c r="H445" s="12">
        <f t="shared" si="40"/>
        <v>0.18700854287971608</v>
      </c>
      <c r="I445" s="12">
        <f t="shared" si="40"/>
        <v>0.68945367299028293</v>
      </c>
      <c r="J445" s="12">
        <f t="shared" si="40"/>
        <v>0.69421635009224969</v>
      </c>
      <c r="K445" s="12">
        <f t="shared" si="40"/>
        <v>0.65388717673000052</v>
      </c>
      <c r="L445" s="12">
        <f t="shared" si="40"/>
        <v>0.64642366989976086</v>
      </c>
      <c r="M445" s="12">
        <f t="shared" si="40"/>
        <v>0.6614728315687155</v>
      </c>
      <c r="N445" s="12">
        <f>+N444/N$402</f>
        <v>0.71811113542149918</v>
      </c>
      <c r="O445" s="12">
        <f>+O444/O$402</f>
        <v>0.72044443726700969</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1">IFERROR(VLOOKUP($B$447,$4:$126,MATCH($Q448&amp;"/"&amp;B$348,$2:$2,0),FALSE),"")</f>
        <v>-257853</v>
      </c>
      <c r="C448" s="8">
        <f t="shared" si="41"/>
        <v>-413007</v>
      </c>
      <c r="D448" s="8">
        <f t="shared" si="41"/>
        <v>-642560</v>
      </c>
      <c r="E448" s="8">
        <f t="shared" si="41"/>
        <v>-654721</v>
      </c>
      <c r="F448" s="8">
        <f t="shared" si="41"/>
        <v>-672286</v>
      </c>
      <c r="G448" s="8">
        <f t="shared" si="41"/>
        <v>-588361</v>
      </c>
      <c r="H448" s="8">
        <f t="shared" si="41"/>
        <v>-620036</v>
      </c>
      <c r="I448" s="8">
        <f t="shared" si="41"/>
        <v>-738416</v>
      </c>
      <c r="J448" s="8">
        <f t="shared" si="41"/>
        <v>-1399506</v>
      </c>
      <c r="K448" s="8">
        <f t="shared" si="41"/>
        <v>-549966</v>
      </c>
      <c r="L448" s="8">
        <f t="shared" si="41"/>
        <v>1391669</v>
      </c>
      <c r="M448" s="8">
        <f t="shared" si="41"/>
        <v>2413689</v>
      </c>
      <c r="N448" s="8">
        <f t="shared" si="41"/>
        <v>4378481</v>
      </c>
      <c r="O448" s="8">
        <f t="shared" si="41"/>
        <v>5807106.3899999997</v>
      </c>
      <c r="P448" s="6"/>
      <c r="Q448" s="9" t="s">
        <v>12</v>
      </c>
    </row>
    <row r="449" spans="1:18" x14ac:dyDescent="0.25">
      <c r="B449" s="8">
        <f t="shared" si="41"/>
        <v>-282808</v>
      </c>
      <c r="C449" s="8">
        <f t="shared" si="41"/>
        <v>-485906</v>
      </c>
      <c r="D449" s="8">
        <f t="shared" si="41"/>
        <v>-664168</v>
      </c>
      <c r="E449" s="8">
        <f t="shared" si="41"/>
        <v>-695223</v>
      </c>
      <c r="F449" s="8">
        <f t="shared" si="41"/>
        <v>-673029</v>
      </c>
      <c r="G449" s="8">
        <f t="shared" si="41"/>
        <v>-593031</v>
      </c>
      <c r="H449" s="8">
        <f t="shared" si="41"/>
        <v>-635731</v>
      </c>
      <c r="I449" s="8">
        <f t="shared" si="41"/>
        <v>-922373</v>
      </c>
      <c r="J449" s="8">
        <f t="shared" si="41"/>
        <v>-1340097</v>
      </c>
      <c r="K449" s="8">
        <f t="shared" si="41"/>
        <v>556399</v>
      </c>
      <c r="L449" s="8">
        <f t="shared" si="41"/>
        <v>1732303</v>
      </c>
      <c r="M449" s="8">
        <f t="shared" si="41"/>
        <v>2703075</v>
      </c>
      <c r="N449" s="8">
        <f t="shared" si="41"/>
        <v>4526840</v>
      </c>
      <c r="O449" s="8">
        <f t="shared" si="41"/>
        <v>6336632</v>
      </c>
      <c r="P449" s="6"/>
      <c r="Q449" s="9" t="s">
        <v>13</v>
      </c>
    </row>
    <row r="450" spans="1:18" x14ac:dyDescent="0.25">
      <c r="B450" s="8">
        <f t="shared" si="41"/>
        <v>-308178</v>
      </c>
      <c r="C450" s="8">
        <f t="shared" si="41"/>
        <v>-519018</v>
      </c>
      <c r="D450" s="8">
        <f t="shared" si="41"/>
        <v>-681051</v>
      </c>
      <c r="E450" s="8">
        <f t="shared" si="41"/>
        <v>-713965</v>
      </c>
      <c r="F450" s="8">
        <f t="shared" si="41"/>
        <v>-662371</v>
      </c>
      <c r="G450" s="8">
        <f t="shared" si="41"/>
        <v>-606274</v>
      </c>
      <c r="H450" s="8">
        <f t="shared" si="41"/>
        <v>-674919</v>
      </c>
      <c r="I450" s="8">
        <f t="shared" si="41"/>
        <v>-1050345</v>
      </c>
      <c r="J450" s="8">
        <f t="shared" si="41"/>
        <v>-1136813</v>
      </c>
      <c r="K450" s="8">
        <f t="shared" si="41"/>
        <v>879614</v>
      </c>
      <c r="L450" s="8">
        <f t="shared" si="41"/>
        <v>1845678</v>
      </c>
      <c r="M450" s="8">
        <f t="shared" si="41"/>
        <v>3710366</v>
      </c>
      <c r="N450" s="8">
        <f t="shared" si="41"/>
        <v>5015480</v>
      </c>
      <c r="O450" s="8" t="str">
        <f t="shared" si="41"/>
        <v/>
      </c>
      <c r="P450" s="6"/>
      <c r="Q450" s="9" t="s">
        <v>14</v>
      </c>
    </row>
    <row r="451" spans="1:18" x14ac:dyDescent="0.25">
      <c r="B451" s="8">
        <f t="shared" si="41"/>
        <v>-341351</v>
      </c>
      <c r="C451" s="8">
        <f t="shared" si="41"/>
        <v>-630057</v>
      </c>
      <c r="D451" s="8">
        <f t="shared" si="41"/>
        <v>-669515.11</v>
      </c>
      <c r="E451" s="8">
        <f t="shared" si="41"/>
        <v>-716956.49</v>
      </c>
      <c r="F451" s="8">
        <f t="shared" si="41"/>
        <v>-677391.01</v>
      </c>
      <c r="G451" s="8">
        <f t="shared" si="41"/>
        <v>-615232.11</v>
      </c>
      <c r="H451" s="8">
        <f t="shared" si="41"/>
        <v>-704782.72</v>
      </c>
      <c r="I451" s="8">
        <f t="shared" si="41"/>
        <v>-1417197.46</v>
      </c>
      <c r="J451" s="8">
        <f t="shared" si="41"/>
        <v>-1054925</v>
      </c>
      <c r="K451" s="8">
        <f t="shared" si="41"/>
        <v>979378</v>
      </c>
      <c r="L451" s="8">
        <f t="shared" si="41"/>
        <v>2018129</v>
      </c>
      <c r="M451" s="8">
        <f t="shared" si="41"/>
        <v>3683691</v>
      </c>
      <c r="N451" s="8">
        <f>IFERROR(VLOOKUP($B$447,$4:$126,MATCH($Q451&amp;"/"&amp;N$348,$2:$2,0),FALSE),IFERROR(VLOOKUP($B$447,$4:$126,MATCH($Q450&amp;"/"&amp;N$348,$2:$2,0),FALSE),IFERROR(VLOOKUP($B$447,$4:$126,MATCH($Q449&amp;"/"&amp;N$348,$2:$2,0),FALSE),IFERROR(VLOOKUP($B$447,$4:$126,MATCH($Q448&amp;"/"&amp;N$348,$2:$2,0),FALSE),""))))</f>
        <v>4946856</v>
      </c>
      <c r="O451" s="8">
        <f>IFERROR(VLOOKUP($B$447,$4:$126,MATCH($Q451&amp;"/"&amp;O$348,$2:$2,0),FALSE),IFERROR(VLOOKUP($B$447,$4:$126,MATCH($Q450&amp;"/"&amp;O$348,$2:$2,0),FALSE),IFERROR(VLOOKUP($B$447,$4:$126,MATCH($Q449&amp;"/"&amp;O$348,$2:$2,0),FALSE),IFERROR(VLOOKUP($B$447,$4:$126,MATCH($Q448&amp;"/"&amp;O$348,$2:$2,0),FALSE),""))))</f>
        <v>6336632</v>
      </c>
      <c r="P451" s="6"/>
      <c r="Q451" s="9" t="s">
        <v>15</v>
      </c>
    </row>
    <row r="452" spans="1:18" x14ac:dyDescent="0.25">
      <c r="A452" s="85"/>
      <c r="B452" s="12">
        <f t="shared" ref="B452:M452" si="42">+B451/B$402</f>
        <v>-0.39315100363492289</v>
      </c>
      <c r="C452" s="12">
        <f t="shared" si="42"/>
        <v>-0.88559810414815976</v>
      </c>
      <c r="D452" s="12">
        <f t="shared" si="42"/>
        <v>-1.0247266234176997</v>
      </c>
      <c r="E452" s="12">
        <f t="shared" si="42"/>
        <v>-1.1193313161665261</v>
      </c>
      <c r="F452" s="12">
        <f t="shared" si="42"/>
        <v>-1.116572968237149</v>
      </c>
      <c r="G452" s="12">
        <f t="shared" si="42"/>
        <v>-0.82386678298044336</v>
      </c>
      <c r="H452" s="12">
        <f t="shared" si="42"/>
        <v>-0.13544782748955575</v>
      </c>
      <c r="I452" s="12">
        <f t="shared" si="42"/>
        <v>-3.5932905029460727E-2</v>
      </c>
      <c r="J452" s="12">
        <f t="shared" si="42"/>
        <v>-2.1950262371100666E-2</v>
      </c>
      <c r="K452" s="12">
        <f t="shared" si="42"/>
        <v>2.0895336420553162E-2</v>
      </c>
      <c r="L452" s="12">
        <f t="shared" si="42"/>
        <v>4.064714169664705E-2</v>
      </c>
      <c r="M452" s="12">
        <f t="shared" si="42"/>
        <v>6.6126781058121559E-2</v>
      </c>
      <c r="N452" s="12">
        <f>+N451/N$402</f>
        <v>6.7616661717033982E-2</v>
      </c>
      <c r="O452" s="12">
        <f>+O451/O$402</f>
        <v>8.3196517858748875E-2</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3">IFERROR(VLOOKUP($B$453,$4:$126,MATCH($Q454&amp;"/"&amp;B$348,$2:$2,0),FALSE),"")</f>
        <v>414805</v>
      </c>
      <c r="C454" s="8">
        <f t="shared" si="43"/>
        <v>360151</v>
      </c>
      <c r="D454" s="8">
        <f t="shared" si="43"/>
        <v>145225</v>
      </c>
      <c r="E454" s="8">
        <f t="shared" si="43"/>
        <v>133064</v>
      </c>
      <c r="F454" s="8">
        <f t="shared" si="43"/>
        <v>152693</v>
      </c>
      <c r="G454" s="8">
        <f t="shared" si="43"/>
        <v>287499</v>
      </c>
      <c r="H454" s="8">
        <f t="shared" si="43"/>
        <v>937386</v>
      </c>
      <c r="I454" s="8">
        <f t="shared" si="43"/>
        <v>5954177</v>
      </c>
      <c r="J454" s="8">
        <f t="shared" si="43"/>
        <v>11100740</v>
      </c>
      <c r="K454" s="8">
        <f t="shared" si="43"/>
        <v>11949737</v>
      </c>
      <c r="L454" s="8">
        <f t="shared" si="43"/>
        <v>13136445</v>
      </c>
      <c r="M454" s="8">
        <f t="shared" si="43"/>
        <v>14123067</v>
      </c>
      <c r="N454" s="8">
        <f t="shared" si="43"/>
        <v>16295967</v>
      </c>
      <c r="O454" s="8">
        <f t="shared" si="43"/>
        <v>17774927.399999999</v>
      </c>
      <c r="P454" s="6"/>
      <c r="Q454" s="9" t="s">
        <v>12</v>
      </c>
    </row>
    <row r="455" spans="1:18" x14ac:dyDescent="0.25">
      <c r="B455" s="8">
        <f t="shared" si="43"/>
        <v>389850</v>
      </c>
      <c r="C455" s="8">
        <f t="shared" si="43"/>
        <v>287252</v>
      </c>
      <c r="D455" s="8">
        <f t="shared" si="43"/>
        <v>123617</v>
      </c>
      <c r="E455" s="8">
        <f t="shared" si="43"/>
        <v>92562</v>
      </c>
      <c r="F455" s="8">
        <f t="shared" si="43"/>
        <v>151950</v>
      </c>
      <c r="G455" s="8">
        <f t="shared" si="43"/>
        <v>282829</v>
      </c>
      <c r="H455" s="8">
        <f t="shared" si="43"/>
        <v>1594630</v>
      </c>
      <c r="I455" s="8">
        <f t="shared" si="43"/>
        <v>5799528</v>
      </c>
      <c r="J455" s="8">
        <f t="shared" si="43"/>
        <v>11160148</v>
      </c>
      <c r="K455" s="8">
        <f t="shared" si="43"/>
        <v>12293398</v>
      </c>
      <c r="L455" s="8">
        <f t="shared" si="43"/>
        <v>13477396</v>
      </c>
      <c r="M455" s="8">
        <f t="shared" si="43"/>
        <v>14310831</v>
      </c>
      <c r="N455" s="8">
        <f t="shared" si="43"/>
        <v>16483091</v>
      </c>
      <c r="O455" s="8">
        <f t="shared" si="43"/>
        <v>18890054</v>
      </c>
      <c r="P455" s="6"/>
      <c r="Q455" s="9" t="s">
        <v>13</v>
      </c>
    </row>
    <row r="456" spans="1:18" x14ac:dyDescent="0.25">
      <c r="B456" s="8">
        <f t="shared" si="43"/>
        <v>364480</v>
      </c>
      <c r="C456" s="8">
        <f t="shared" si="43"/>
        <v>254140</v>
      </c>
      <c r="D456" s="8">
        <f t="shared" si="43"/>
        <v>106734</v>
      </c>
      <c r="E456" s="8">
        <f t="shared" si="43"/>
        <v>73820</v>
      </c>
      <c r="F456" s="8">
        <f t="shared" si="43"/>
        <v>213490</v>
      </c>
      <c r="G456" s="8">
        <f t="shared" si="43"/>
        <v>446875</v>
      </c>
      <c r="H456" s="8">
        <f t="shared" si="43"/>
        <v>4241973</v>
      </c>
      <c r="I456" s="8">
        <f t="shared" si="43"/>
        <v>8426447</v>
      </c>
      <c r="J456" s="8">
        <f t="shared" si="43"/>
        <v>11363226</v>
      </c>
      <c r="K456" s="8">
        <f t="shared" si="43"/>
        <v>12616620</v>
      </c>
      <c r="L456" s="8">
        <f t="shared" si="43"/>
        <v>13590846</v>
      </c>
      <c r="M456" s="8">
        <f t="shared" si="43"/>
        <v>15454343</v>
      </c>
      <c r="N456" s="8">
        <f t="shared" si="43"/>
        <v>16958742</v>
      </c>
      <c r="O456" s="8" t="str">
        <f t="shared" si="43"/>
        <v/>
      </c>
      <c r="P456" s="6"/>
      <c r="Q456" s="9" t="s">
        <v>14</v>
      </c>
    </row>
    <row r="457" spans="1:18" x14ac:dyDescent="0.25">
      <c r="B457" s="8">
        <f t="shared" si="43"/>
        <v>431807</v>
      </c>
      <c r="C457" s="8">
        <f t="shared" si="43"/>
        <v>143101</v>
      </c>
      <c r="D457" s="8">
        <f t="shared" si="43"/>
        <v>118270.13</v>
      </c>
      <c r="E457" s="8">
        <f t="shared" si="43"/>
        <v>108022.61</v>
      </c>
      <c r="F457" s="8">
        <f t="shared" si="43"/>
        <v>198469.47</v>
      </c>
      <c r="G457" s="8">
        <f t="shared" si="43"/>
        <v>707205.02</v>
      </c>
      <c r="H457" s="8">
        <f t="shared" si="43"/>
        <v>4212109.2</v>
      </c>
      <c r="I457" s="8">
        <f t="shared" si="43"/>
        <v>11083048.369999999</v>
      </c>
      <c r="J457" s="8">
        <f t="shared" si="43"/>
        <v>11445145</v>
      </c>
      <c r="K457" s="8">
        <f t="shared" si="43"/>
        <v>12724644</v>
      </c>
      <c r="L457" s="8">
        <f t="shared" si="43"/>
        <v>13753131</v>
      </c>
      <c r="M457" s="8">
        <f t="shared" si="43"/>
        <v>15474657</v>
      </c>
      <c r="N457" s="8">
        <f>IFERROR(VLOOKUP($B$453,$4:$126,MATCH($Q457&amp;"/"&amp;N$348,$2:$2,0),FALSE),IFERROR(VLOOKUP($B$453,$4:$126,MATCH($Q456&amp;"/"&amp;N$348,$2:$2,0),FALSE),IFERROR(VLOOKUP($B$453,$4:$126,MATCH($Q455&amp;"/"&amp;N$348,$2:$2,0),FALSE),IFERROR(VLOOKUP($B$453,$4:$126,MATCH($Q454&amp;"/"&amp;N$348,$2:$2,0),FALSE),""))))</f>
        <v>16781203</v>
      </c>
      <c r="O457" s="8">
        <f>IFERROR(VLOOKUP($B$453,$4:$126,MATCH($Q457&amp;"/"&amp;O$348,$2:$2,0),FALSE),IFERROR(VLOOKUP($B$453,$4:$126,MATCH($Q456&amp;"/"&amp;O$348,$2:$2,0),FALSE),IFERROR(VLOOKUP($B$453,$4:$126,MATCH($Q455&amp;"/"&amp;O$348,$2:$2,0),FALSE),IFERROR(VLOOKUP($B$453,$4:$126,MATCH($Q454&amp;"/"&amp;O$348,$2:$2,0),FALSE),""))))</f>
        <v>18890054</v>
      </c>
      <c r="P457" s="6"/>
      <c r="Q457" s="9" t="s">
        <v>15</v>
      </c>
    </row>
    <row r="458" spans="1:18" x14ac:dyDescent="0.25">
      <c r="A458" s="85"/>
      <c r="B458" s="12">
        <f t="shared" ref="B458:M458" si="44">+B457/B$402</f>
        <v>0.49733369882199013</v>
      </c>
      <c r="C458" s="12">
        <f t="shared" si="44"/>
        <v>0.20114049094241604</v>
      </c>
      <c r="D458" s="12">
        <f t="shared" si="44"/>
        <v>0.1810183954863579</v>
      </c>
      <c r="E458" s="12">
        <f t="shared" si="44"/>
        <v>0.16864773792206464</v>
      </c>
      <c r="F458" s="12">
        <f t="shared" si="44"/>
        <v>0.32714583150779308</v>
      </c>
      <c r="G458" s="12">
        <f t="shared" si="44"/>
        <v>0.94702912163511777</v>
      </c>
      <c r="H458" s="12">
        <f t="shared" si="44"/>
        <v>0.80949918903909945</v>
      </c>
      <c r="I458" s="12">
        <f t="shared" si="44"/>
        <v>0.28100962339865432</v>
      </c>
      <c r="J458" s="12">
        <f t="shared" si="44"/>
        <v>0.23814388285924679</v>
      </c>
      <c r="K458" s="12">
        <f t="shared" si="44"/>
        <v>0.27148426573986068</v>
      </c>
      <c r="L458" s="12">
        <f t="shared" si="44"/>
        <v>0.27700184900447355</v>
      </c>
      <c r="M458" s="12">
        <f t="shared" si="44"/>
        <v>0.27778911298166109</v>
      </c>
      <c r="N458" s="12">
        <f>+N457/N$402</f>
        <v>0.22937577452342978</v>
      </c>
      <c r="O458" s="12">
        <f>+O457/O$402</f>
        <v>0.24801609355943829</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5">IFERROR(VLOOKUP($B$460,$130:$216,MATCH($Q461&amp;"/"&amp;B$348,$128:$128,0),FALSE),"")</f>
        <v>56468</v>
      </c>
      <c r="C461" s="7">
        <f t="shared" si="45"/>
        <v>39828</v>
      </c>
      <c r="D461" s="7">
        <f t="shared" si="45"/>
        <v>56041</v>
      </c>
      <c r="E461" s="7">
        <f t="shared" si="45"/>
        <v>99808</v>
      </c>
      <c r="F461" s="7">
        <f t="shared" si="45"/>
        <v>170742</v>
      </c>
      <c r="G461" s="7">
        <f t="shared" si="45"/>
        <v>22480</v>
      </c>
      <c r="H461" s="7">
        <f t="shared" si="45"/>
        <v>36678</v>
      </c>
      <c r="I461" s="7">
        <f t="shared" si="45"/>
        <v>81155</v>
      </c>
      <c r="J461" s="7">
        <f t="shared" si="45"/>
        <v>269603</v>
      </c>
      <c r="K461" s="7">
        <f t="shared" si="45"/>
        <v>1434983</v>
      </c>
      <c r="L461" s="7">
        <f t="shared" si="45"/>
        <v>1479027</v>
      </c>
      <c r="M461" s="7">
        <f t="shared" si="45"/>
        <v>1617330</v>
      </c>
      <c r="N461" s="7">
        <f t="shared" si="45"/>
        <v>1683734</v>
      </c>
      <c r="O461" s="7">
        <f t="shared" si="45"/>
        <v>2230637</v>
      </c>
      <c r="P461" s="17"/>
      <c r="Q461" s="9" t="s">
        <v>12</v>
      </c>
      <c r="R461" s="88"/>
    </row>
    <row r="462" spans="1:18" x14ac:dyDescent="0.25">
      <c r="B462" s="7">
        <f t="shared" si="45"/>
        <v>49466</v>
      </c>
      <c r="C462" s="7">
        <f t="shared" si="45"/>
        <v>31871</v>
      </c>
      <c r="D462" s="7">
        <f t="shared" si="45"/>
        <v>51795</v>
      </c>
      <c r="E462" s="7">
        <f t="shared" si="45"/>
        <v>67194</v>
      </c>
      <c r="F462" s="7">
        <f t="shared" si="45"/>
        <v>83118</v>
      </c>
      <c r="G462" s="7">
        <f t="shared" si="45"/>
        <v>22196</v>
      </c>
      <c r="H462" s="7">
        <f t="shared" si="45"/>
        <v>43207</v>
      </c>
      <c r="I462" s="7">
        <f t="shared" si="45"/>
        <v>89776</v>
      </c>
      <c r="J462" s="7">
        <f t="shared" si="45"/>
        <v>771986</v>
      </c>
      <c r="K462" s="7">
        <f t="shared" si="45"/>
        <v>1389909</v>
      </c>
      <c r="L462" s="7">
        <f t="shared" si="45"/>
        <v>1439720</v>
      </c>
      <c r="M462" s="7">
        <f t="shared" si="45"/>
        <v>1580661</v>
      </c>
      <c r="N462" s="7">
        <f t="shared" si="45"/>
        <v>1592726</v>
      </c>
      <c r="O462" s="7">
        <f t="shared" si="45"/>
        <v>2216044</v>
      </c>
      <c r="P462" s="17"/>
      <c r="Q462" s="9" t="s">
        <v>13</v>
      </c>
    </row>
    <row r="463" spans="1:18" x14ac:dyDescent="0.25">
      <c r="B463" s="7">
        <f t="shared" si="45"/>
        <v>54661</v>
      </c>
      <c r="C463" s="7">
        <f t="shared" si="45"/>
        <v>41069</v>
      </c>
      <c r="D463" s="7">
        <f t="shared" si="45"/>
        <v>61154</v>
      </c>
      <c r="E463" s="7">
        <f t="shared" si="45"/>
        <v>67448</v>
      </c>
      <c r="F463" s="7">
        <f t="shared" si="45"/>
        <v>116024</v>
      </c>
      <c r="G463" s="7">
        <f t="shared" si="45"/>
        <v>22078</v>
      </c>
      <c r="H463" s="7">
        <f t="shared" si="45"/>
        <v>52822</v>
      </c>
      <c r="I463" s="7">
        <f t="shared" si="45"/>
        <v>89236</v>
      </c>
      <c r="J463" s="7">
        <f t="shared" si="45"/>
        <v>1178312</v>
      </c>
      <c r="K463" s="7">
        <f t="shared" si="45"/>
        <v>1318925</v>
      </c>
      <c r="L463" s="7">
        <f t="shared" si="45"/>
        <v>1325363</v>
      </c>
      <c r="M463" s="7">
        <f t="shared" si="45"/>
        <v>1491766</v>
      </c>
      <c r="N463" s="7">
        <f t="shared" si="45"/>
        <v>1651197</v>
      </c>
      <c r="O463" s="7" t="str">
        <f t="shared" si="45"/>
        <v/>
      </c>
      <c r="P463" s="17"/>
      <c r="Q463" s="9" t="s">
        <v>14</v>
      </c>
    </row>
    <row r="464" spans="1:18" x14ac:dyDescent="0.25">
      <c r="B464" s="18">
        <f t="shared" si="45"/>
        <v>46230</v>
      </c>
      <c r="C464" s="18">
        <f t="shared" si="45"/>
        <v>48700</v>
      </c>
      <c r="D464" s="18">
        <f t="shared" si="45"/>
        <v>48089.72</v>
      </c>
      <c r="E464" s="18">
        <f t="shared" si="45"/>
        <v>95749.119999999995</v>
      </c>
      <c r="F464" s="18">
        <f t="shared" si="45"/>
        <v>79847.94</v>
      </c>
      <c r="G464" s="18">
        <f t="shared" si="45"/>
        <v>24288.54</v>
      </c>
      <c r="H464" s="18">
        <f t="shared" si="45"/>
        <v>72345.14</v>
      </c>
      <c r="I464" s="18">
        <f t="shared" si="45"/>
        <v>136054.87</v>
      </c>
      <c r="J464" s="18">
        <f t="shared" si="45"/>
        <v>1228889</v>
      </c>
      <c r="K464" s="18">
        <f t="shared" si="45"/>
        <v>1366366</v>
      </c>
      <c r="L464" s="18">
        <f t="shared" si="45"/>
        <v>1485292</v>
      </c>
      <c r="M464" s="18">
        <f t="shared" si="45"/>
        <v>1555818</v>
      </c>
      <c r="N464" s="18">
        <f t="shared" si="45"/>
        <v>1586950</v>
      </c>
      <c r="O464" s="18" t="str">
        <f t="shared" si="45"/>
        <v/>
      </c>
      <c r="P464" s="17"/>
      <c r="Q464" s="9" t="s">
        <v>19</v>
      </c>
    </row>
    <row r="465" spans="1:17" x14ac:dyDescent="0.25">
      <c r="B465" s="16">
        <f>SUM(B461:B464)</f>
        <v>206825</v>
      </c>
      <c r="C465" s="16">
        <f t="shared" ref="C465:M465" si="46">SUM(C461:C464)</f>
        <v>161468</v>
      </c>
      <c r="D465" s="16">
        <f t="shared" si="46"/>
        <v>217079.72</v>
      </c>
      <c r="E465" s="16">
        <f t="shared" si="46"/>
        <v>330199.12</v>
      </c>
      <c r="F465" s="16">
        <f t="shared" si="46"/>
        <v>449731.94</v>
      </c>
      <c r="G465" s="16">
        <f t="shared" si="46"/>
        <v>91042.540000000008</v>
      </c>
      <c r="H465" s="16">
        <f t="shared" si="46"/>
        <v>205052.14</v>
      </c>
      <c r="I465" s="16">
        <f t="shared" si="46"/>
        <v>396221.87</v>
      </c>
      <c r="J465" s="16">
        <f t="shared" si="46"/>
        <v>3448790</v>
      </c>
      <c r="K465" s="16">
        <f t="shared" si="46"/>
        <v>5510183</v>
      </c>
      <c r="L465" s="16">
        <f t="shared" si="46"/>
        <v>5729402</v>
      </c>
      <c r="M465" s="16">
        <f t="shared" si="46"/>
        <v>6245575</v>
      </c>
      <c r="N465" s="16">
        <f>IF(N462="",N461*4,IF(N463="",(N462+N461)*2,IF(N464="",((N463+N462+N461)/3)*4,SUM(N461:N464))))</f>
        <v>6514607</v>
      </c>
      <c r="O465" s="16">
        <f>IF(O462="",O461*4,IF(O463="",(O462+O461)*2,IF(O464="",((O463+O462+O461)/3)*4,SUM(O461:O464))))</f>
        <v>8893362</v>
      </c>
      <c r="P465" s="6"/>
      <c r="Q465" s="9" t="s">
        <v>15</v>
      </c>
    </row>
    <row r="466" spans="1:17" s="87" customFormat="1" x14ac:dyDescent="0.25">
      <c r="A466" s="86"/>
      <c r="B466" s="19"/>
      <c r="C466" s="20">
        <f t="shared" ref="C466:M466" si="47">C465/B465-1</f>
        <v>-0.21930134171400939</v>
      </c>
      <c r="D466" s="20">
        <f t="shared" si="47"/>
        <v>0.34441325835459669</v>
      </c>
      <c r="E466" s="20">
        <f t="shared" si="47"/>
        <v>0.52109612081681322</v>
      </c>
      <c r="F466" s="20">
        <f t="shared" si="47"/>
        <v>0.3620022367109883</v>
      </c>
      <c r="G466" s="20">
        <f t="shared" si="47"/>
        <v>-0.79756265476719301</v>
      </c>
      <c r="H466" s="20">
        <f t="shared" si="47"/>
        <v>1.2522673466711276</v>
      </c>
      <c r="I466" s="20">
        <f t="shared" si="47"/>
        <v>0.93229814621783502</v>
      </c>
      <c r="J466" s="20">
        <f t="shared" si="47"/>
        <v>7.7041888929553544</v>
      </c>
      <c r="K466" s="20">
        <f t="shared" si="47"/>
        <v>0.59771485071575836</v>
      </c>
      <c r="L466" s="20">
        <f t="shared" si="47"/>
        <v>3.9784341100830956E-2</v>
      </c>
      <c r="M466" s="20">
        <f t="shared" si="47"/>
        <v>9.0091950259381326E-2</v>
      </c>
      <c r="N466" s="12">
        <f>N465/M465-1</f>
        <v>4.3075617537216448E-2</v>
      </c>
      <c r="O466" s="12">
        <f>O465/N465-1</f>
        <v>0.36514174991676396</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8">IFERROR(VLOOKUP($B$467,$130:$216,MATCH($Q468&amp;"/"&amp;B$348,$128:$128,0),FALSE),"")</f>
        <v>226</v>
      </c>
      <c r="C468" s="7">
        <f t="shared" si="48"/>
        <v>92</v>
      </c>
      <c r="D468" s="7">
        <f t="shared" si="48"/>
        <v>1440</v>
      </c>
      <c r="E468" s="7">
        <f t="shared" si="48"/>
        <v>12112</v>
      </c>
      <c r="F468" s="7">
        <f t="shared" si="48"/>
        <v>372</v>
      </c>
      <c r="G468" s="7">
        <f t="shared" si="48"/>
        <v>18654</v>
      </c>
      <c r="H468" s="7">
        <f t="shared" si="48"/>
        <v>1029</v>
      </c>
      <c r="I468" s="7">
        <f t="shared" si="48"/>
        <v>10179</v>
      </c>
      <c r="J468" s="7">
        <f t="shared" si="48"/>
        <v>51544</v>
      </c>
      <c r="K468" s="7">
        <f t="shared" si="48"/>
        <v>43265</v>
      </c>
      <c r="L468" s="7">
        <f t="shared" si="48"/>
        <v>6730</v>
      </c>
      <c r="M468" s="7">
        <f t="shared" si="48"/>
        <v>4640</v>
      </c>
      <c r="N468" s="7">
        <f t="shared" si="48"/>
        <v>41418</v>
      </c>
      <c r="O468" s="7">
        <f t="shared" si="48"/>
        <v>99867</v>
      </c>
      <c r="P468" s="6"/>
      <c r="Q468" s="9" t="s">
        <v>12</v>
      </c>
    </row>
    <row r="469" spans="1:17" x14ac:dyDescent="0.25">
      <c r="B469" s="7">
        <f t="shared" si="48"/>
        <v>433</v>
      </c>
      <c r="C469" s="7">
        <f t="shared" si="48"/>
        <v>284</v>
      </c>
      <c r="D469" s="7">
        <f t="shared" si="48"/>
        <v>125</v>
      </c>
      <c r="E469" s="7">
        <f t="shared" si="48"/>
        <v>-4227</v>
      </c>
      <c r="F469" s="7">
        <f t="shared" si="48"/>
        <v>399</v>
      </c>
      <c r="G469" s="7">
        <f t="shared" si="48"/>
        <v>1639</v>
      </c>
      <c r="H469" s="7">
        <f t="shared" si="48"/>
        <v>3734</v>
      </c>
      <c r="I469" s="7">
        <f t="shared" si="48"/>
        <v>635</v>
      </c>
      <c r="J469" s="7">
        <f t="shared" si="48"/>
        <v>42961</v>
      </c>
      <c r="K469" s="7">
        <f t="shared" si="48"/>
        <v>45007</v>
      </c>
      <c r="L469" s="7">
        <f t="shared" si="48"/>
        <v>18230</v>
      </c>
      <c r="M469" s="7">
        <f t="shared" si="48"/>
        <v>17010</v>
      </c>
      <c r="N469" s="7">
        <f t="shared" si="48"/>
        <v>47693</v>
      </c>
      <c r="O469" s="7">
        <f t="shared" si="48"/>
        <v>27458</v>
      </c>
      <c r="P469" s="6"/>
      <c r="Q469" s="9" t="s">
        <v>13</v>
      </c>
    </row>
    <row r="470" spans="1:17" x14ac:dyDescent="0.25">
      <c r="B470" s="7">
        <f t="shared" si="48"/>
        <v>179</v>
      </c>
      <c r="C470" s="7">
        <f t="shared" si="48"/>
        <v>489</v>
      </c>
      <c r="D470" s="7">
        <f t="shared" si="48"/>
        <v>1661</v>
      </c>
      <c r="E470" s="7">
        <f t="shared" si="48"/>
        <v>2043.67</v>
      </c>
      <c r="F470" s="7">
        <f t="shared" si="48"/>
        <v>758</v>
      </c>
      <c r="G470" s="7">
        <f t="shared" si="48"/>
        <v>1</v>
      </c>
      <c r="H470" s="7">
        <f t="shared" si="48"/>
        <v>909</v>
      </c>
      <c r="I470" s="7">
        <f t="shared" si="48"/>
        <v>721</v>
      </c>
      <c r="J470" s="7">
        <f t="shared" si="48"/>
        <v>38940</v>
      </c>
      <c r="K470" s="7">
        <f t="shared" si="48"/>
        <v>91040</v>
      </c>
      <c r="L470" s="7">
        <f t="shared" si="48"/>
        <v>1479</v>
      </c>
      <c r="M470" s="7">
        <f t="shared" si="48"/>
        <v>25356</v>
      </c>
      <c r="N470" s="7">
        <f t="shared" si="48"/>
        <v>85443</v>
      </c>
      <c r="O470" s="7" t="str">
        <f t="shared" si="48"/>
        <v/>
      </c>
      <c r="P470" s="6"/>
      <c r="Q470" s="9" t="s">
        <v>14</v>
      </c>
    </row>
    <row r="471" spans="1:17" x14ac:dyDescent="0.25">
      <c r="B471" s="18">
        <f t="shared" si="48"/>
        <v>67</v>
      </c>
      <c r="C471" s="18">
        <f t="shared" si="48"/>
        <v>2026</v>
      </c>
      <c r="D471" s="18">
        <f t="shared" si="48"/>
        <v>37500.11</v>
      </c>
      <c r="E471" s="18">
        <f t="shared" si="48"/>
        <v>-2082.58</v>
      </c>
      <c r="F471" s="18">
        <f t="shared" si="48"/>
        <v>923.18</v>
      </c>
      <c r="G471" s="18">
        <f t="shared" si="48"/>
        <v>-2353.16</v>
      </c>
      <c r="H471" s="18">
        <f t="shared" si="48"/>
        <v>12647.32</v>
      </c>
      <c r="I471" s="18">
        <f t="shared" si="48"/>
        <v>7011.09</v>
      </c>
      <c r="J471" s="18">
        <f t="shared" si="48"/>
        <v>44172</v>
      </c>
      <c r="K471" s="18">
        <f t="shared" si="48"/>
        <v>-105529</v>
      </c>
      <c r="L471" s="18">
        <f t="shared" si="48"/>
        <v>22155</v>
      </c>
      <c r="M471" s="18">
        <f t="shared" si="48"/>
        <v>83348</v>
      </c>
      <c r="N471" s="18">
        <f t="shared" si="48"/>
        <v>-97190</v>
      </c>
      <c r="O471" s="18" t="str">
        <f t="shared" si="48"/>
        <v/>
      </c>
      <c r="P471" s="6"/>
      <c r="Q471" s="9" t="s">
        <v>19</v>
      </c>
    </row>
    <row r="472" spans="1:17" x14ac:dyDescent="0.25">
      <c r="B472" s="7">
        <f>SUM(B468:B471)</f>
        <v>905</v>
      </c>
      <c r="C472" s="112">
        <f t="shared" ref="C472:M472" si="49">SUM(C468:C471)</f>
        <v>2891</v>
      </c>
      <c r="D472" s="112">
        <f t="shared" si="49"/>
        <v>40726.11</v>
      </c>
      <c r="E472" s="112">
        <f t="shared" si="49"/>
        <v>7846.09</v>
      </c>
      <c r="F472" s="112">
        <f t="shared" si="49"/>
        <v>2452.1799999999998</v>
      </c>
      <c r="G472" s="112">
        <f t="shared" si="49"/>
        <v>17940.84</v>
      </c>
      <c r="H472" s="112">
        <f t="shared" si="49"/>
        <v>18319.32</v>
      </c>
      <c r="I472" s="112">
        <f t="shared" si="49"/>
        <v>18546.09</v>
      </c>
      <c r="J472" s="112">
        <f t="shared" si="49"/>
        <v>177617</v>
      </c>
      <c r="K472" s="112">
        <f t="shared" si="49"/>
        <v>73783</v>
      </c>
      <c r="L472" s="112">
        <f t="shared" si="49"/>
        <v>48594</v>
      </c>
      <c r="M472" s="112">
        <f t="shared" si="49"/>
        <v>130354</v>
      </c>
      <c r="N472" s="112">
        <f>IF(N469="",N468*4,IF(N470="",(N469+N468)*2,IF(N471="",((N470+N469+N468)/3)*4,SUM(N468:N471))))</f>
        <v>77364</v>
      </c>
      <c r="O472" s="112">
        <f>IF(O469="",O468*4,IF(O470="",(O469+O468)*2,IF(O471="",((O470+O469+O468)/3)*4,SUM(O468:O471))))</f>
        <v>254650</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f t="shared" ref="B474:O477" si="50">IFERROR(VLOOKUP($B$473,$130:$216,MATCH($Q474&amp;"/"&amp;B$348,$128:$128,0),FALSE),"")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24010</v>
      </c>
      <c r="P474" s="6"/>
      <c r="Q474" s="9" t="s">
        <v>12</v>
      </c>
    </row>
    <row r="475" spans="1:17" x14ac:dyDescent="0.25">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25676</v>
      </c>
      <c r="P475" s="6"/>
      <c r="Q475" s="9" t="s">
        <v>13</v>
      </c>
    </row>
    <row r="476" spans="1:17" x14ac:dyDescent="0.25">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25">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44092.75</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44092.75</v>
      </c>
      <c r="O478" s="112">
        <f>IF(O475="",O474*4,IF(O476="",(O475+O474)*2,IF(O477="",((O476+O475+O474)/3)*4,SUM(O474:O477))))</f>
        <v>99372</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24176</v>
      </c>
      <c r="K480" s="7">
        <f t="shared" si="52"/>
        <v>22218</v>
      </c>
      <c r="L480" s="7">
        <f t="shared" si="52"/>
        <v>33090</v>
      </c>
      <c r="M480" s="7">
        <f t="shared" si="52"/>
        <v>4946</v>
      </c>
      <c r="N480" s="7">
        <f t="shared" si="52"/>
        <v>24947</v>
      </c>
      <c r="O480" s="7">
        <f t="shared" si="52"/>
        <v>24888</v>
      </c>
      <c r="P480" s="6"/>
      <c r="Q480" s="9" t="s">
        <v>12</v>
      </c>
    </row>
    <row r="481" spans="2:17" x14ac:dyDescent="0.25">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28389</v>
      </c>
      <c r="K481" s="7">
        <f t="shared" si="52"/>
        <v>19718</v>
      </c>
      <c r="L481" s="7">
        <f t="shared" si="52"/>
        <v>19720</v>
      </c>
      <c r="M481" s="7">
        <f t="shared" si="52"/>
        <v>24219</v>
      </c>
      <c r="N481" s="7">
        <f t="shared" si="52"/>
        <v>20905</v>
      </c>
      <c r="O481" s="7">
        <f t="shared" si="52"/>
        <v>21680</v>
      </c>
      <c r="P481" s="6"/>
      <c r="Q481" s="9" t="s">
        <v>13</v>
      </c>
    </row>
    <row r="482" spans="2:17" x14ac:dyDescent="0.25">
      <c r="B482" s="7">
        <f t="shared" si="52"/>
        <v>0</v>
      </c>
      <c r="C482" s="7">
        <f t="shared" si="52"/>
        <v>0</v>
      </c>
      <c r="D482" s="7">
        <f t="shared" si="52"/>
        <v>0</v>
      </c>
      <c r="E482" s="7">
        <f t="shared" si="52"/>
        <v>0</v>
      </c>
      <c r="F482" s="7">
        <f t="shared" si="52"/>
        <v>0</v>
      </c>
      <c r="G482" s="7">
        <f t="shared" si="52"/>
        <v>0</v>
      </c>
      <c r="H482" s="7">
        <f t="shared" si="52"/>
        <v>0</v>
      </c>
      <c r="I482" s="7">
        <f t="shared" si="52"/>
        <v>-519</v>
      </c>
      <c r="J482" s="7">
        <f t="shared" si="52"/>
        <v>24428</v>
      </c>
      <c r="K482" s="7">
        <f t="shared" si="52"/>
        <v>14131</v>
      </c>
      <c r="L482" s="7">
        <f t="shared" si="52"/>
        <v>19992</v>
      </c>
      <c r="M482" s="7">
        <f t="shared" si="52"/>
        <v>30374</v>
      </c>
      <c r="N482" s="7">
        <f t="shared" si="52"/>
        <v>17686</v>
      </c>
      <c r="O482" s="7" t="str">
        <f t="shared" si="52"/>
        <v/>
      </c>
      <c r="P482" s="6"/>
      <c r="Q482" s="9" t="s">
        <v>14</v>
      </c>
    </row>
    <row r="483" spans="2:17" x14ac:dyDescent="0.25">
      <c r="B483" s="18">
        <f t="shared" si="52"/>
        <v>0</v>
      </c>
      <c r="C483" s="18">
        <f t="shared" si="52"/>
        <v>0</v>
      </c>
      <c r="D483" s="18">
        <f t="shared" si="52"/>
        <v>0</v>
      </c>
      <c r="E483" s="18">
        <f t="shared" si="52"/>
        <v>0</v>
      </c>
      <c r="F483" s="18">
        <f t="shared" si="52"/>
        <v>0</v>
      </c>
      <c r="G483" s="18">
        <f t="shared" si="52"/>
        <v>0</v>
      </c>
      <c r="H483" s="18">
        <f t="shared" si="52"/>
        <v>0</v>
      </c>
      <c r="I483" s="18">
        <f t="shared" si="52"/>
        <v>-3591.82</v>
      </c>
      <c r="J483" s="18">
        <f t="shared" si="52"/>
        <v>8875</v>
      </c>
      <c r="K483" s="18">
        <f t="shared" si="52"/>
        <v>8331</v>
      </c>
      <c r="L483" s="18">
        <f t="shared" si="52"/>
        <v>11298</v>
      </c>
      <c r="M483" s="18">
        <f t="shared" si="52"/>
        <v>32186</v>
      </c>
      <c r="N483" s="18">
        <f t="shared" si="52"/>
        <v>13177</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-4110.82</v>
      </c>
      <c r="J484" s="112">
        <f t="shared" si="53"/>
        <v>85868</v>
      </c>
      <c r="K484" s="112">
        <f t="shared" si="53"/>
        <v>64398</v>
      </c>
      <c r="L484" s="112">
        <f t="shared" si="53"/>
        <v>84100</v>
      </c>
      <c r="M484" s="112">
        <f t="shared" si="53"/>
        <v>91725</v>
      </c>
      <c r="N484" s="112">
        <f>IF(N481="",N480*4,IF(N482="",(N481+N480)*2,IF(N483="",((N482+N481+N480)/3)*4,SUM(N480:N483))))</f>
        <v>76715</v>
      </c>
      <c r="O484" s="112">
        <f>IF(O481="",O480*4,IF(O482="",(O481+O480)*2,IF(O483="",((O482+O481+O480)/3)*4,SUM(O480:O483))))</f>
        <v>93136</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f t="shared" ref="B486:O489" si="54">IFERROR(VLOOKUP($B$485,$130:$216,MATCH($Q486&amp;"/"&amp;B$348,$128:$128,0),FALSE),"")</f>
        <v>0</v>
      </c>
      <c r="C486" s="7">
        <f t="shared" si="54"/>
        <v>0</v>
      </c>
      <c r="D486" s="7">
        <f t="shared" si="54"/>
        <v>0</v>
      </c>
      <c r="E486" s="7">
        <f t="shared" si="54"/>
        <v>0</v>
      </c>
      <c r="F486" s="7">
        <f t="shared" si="54"/>
        <v>0</v>
      </c>
      <c r="G486" s="7">
        <f t="shared" si="54"/>
        <v>0</v>
      </c>
      <c r="H486" s="7">
        <f t="shared" si="54"/>
        <v>0</v>
      </c>
      <c r="I486" s="7">
        <f t="shared" si="54"/>
        <v>0</v>
      </c>
      <c r="J486" s="7">
        <f t="shared" si="54"/>
        <v>163556</v>
      </c>
      <c r="K486" s="7">
        <f t="shared" si="54"/>
        <v>83127</v>
      </c>
      <c r="L486" s="7">
        <f t="shared" si="54"/>
        <v>20105</v>
      </c>
      <c r="M486" s="7">
        <f t="shared" si="54"/>
        <v>-745</v>
      </c>
      <c r="N486" s="7">
        <f t="shared" si="54"/>
        <v>336466</v>
      </c>
      <c r="O486" s="7">
        <f t="shared" si="54"/>
        <v>361561</v>
      </c>
      <c r="P486" s="6"/>
      <c r="Q486" s="9" t="s">
        <v>12</v>
      </c>
    </row>
    <row r="487" spans="2:17" x14ac:dyDescent="0.25">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-17563</v>
      </c>
      <c r="K487" s="7">
        <f t="shared" si="54"/>
        <v>19409</v>
      </c>
      <c r="L487" s="7">
        <f t="shared" si="54"/>
        <v>5487</v>
      </c>
      <c r="M487" s="7">
        <f t="shared" si="54"/>
        <v>-10318</v>
      </c>
      <c r="N487" s="7">
        <f t="shared" si="54"/>
        <v>-152965</v>
      </c>
      <c r="O487" s="7">
        <f t="shared" si="54"/>
        <v>173438</v>
      </c>
      <c r="P487" s="6"/>
      <c r="Q487" s="9" t="s">
        <v>13</v>
      </c>
    </row>
    <row r="488" spans="2:17" x14ac:dyDescent="0.25">
      <c r="B488" s="7">
        <f t="shared" si="54"/>
        <v>0</v>
      </c>
      <c r="C488" s="7">
        <f t="shared" si="54"/>
        <v>0</v>
      </c>
      <c r="D488" s="7">
        <f t="shared" si="54"/>
        <v>0</v>
      </c>
      <c r="E488" s="7">
        <f t="shared" si="54"/>
        <v>0</v>
      </c>
      <c r="F488" s="7">
        <f t="shared" si="54"/>
        <v>0</v>
      </c>
      <c r="G488" s="7">
        <f t="shared" si="54"/>
        <v>0</v>
      </c>
      <c r="H488" s="7">
        <f t="shared" si="54"/>
        <v>0</v>
      </c>
      <c r="I488" s="7">
        <f t="shared" si="54"/>
        <v>0</v>
      </c>
      <c r="J488" s="7">
        <f t="shared" si="54"/>
        <v>18954</v>
      </c>
      <c r="K488" s="7">
        <f t="shared" si="54"/>
        <v>18179</v>
      </c>
      <c r="L488" s="7">
        <f t="shared" si="54"/>
        <v>-2611</v>
      </c>
      <c r="M488" s="7">
        <f t="shared" si="54"/>
        <v>1256647</v>
      </c>
      <c r="N488" s="7">
        <f t="shared" si="54"/>
        <v>211864</v>
      </c>
      <c r="O488" s="7" t="str">
        <f t="shared" si="54"/>
        <v/>
      </c>
      <c r="P488" s="6"/>
      <c r="Q488" s="9" t="s">
        <v>14</v>
      </c>
    </row>
    <row r="489" spans="2:17" x14ac:dyDescent="0.25">
      <c r="B489" s="18">
        <f t="shared" si="54"/>
        <v>0</v>
      </c>
      <c r="C489" s="18">
        <f t="shared" si="54"/>
        <v>0</v>
      </c>
      <c r="D489" s="18">
        <f t="shared" si="54"/>
        <v>0</v>
      </c>
      <c r="E489" s="18">
        <f t="shared" si="54"/>
        <v>0</v>
      </c>
      <c r="F489" s="18">
        <f t="shared" si="54"/>
        <v>0</v>
      </c>
      <c r="G489" s="18">
        <f t="shared" si="54"/>
        <v>0</v>
      </c>
      <c r="H489" s="18">
        <f t="shared" si="54"/>
        <v>0</v>
      </c>
      <c r="I489" s="18">
        <f t="shared" si="54"/>
        <v>0</v>
      </c>
      <c r="J489" s="18">
        <f t="shared" si="54"/>
        <v>-75187</v>
      </c>
      <c r="K489" s="18">
        <f t="shared" si="54"/>
        <v>25324</v>
      </c>
      <c r="L489" s="18">
        <f t="shared" si="54"/>
        <v>-10776</v>
      </c>
      <c r="M489" s="18">
        <f t="shared" si="54"/>
        <v>-44527</v>
      </c>
      <c r="N489" s="18">
        <f t="shared" si="54"/>
        <v>-198982</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89760</v>
      </c>
      <c r="K490" s="112">
        <f t="shared" si="55"/>
        <v>146039</v>
      </c>
      <c r="L490" s="112">
        <f t="shared" si="55"/>
        <v>12205</v>
      </c>
      <c r="M490" s="112">
        <f t="shared" si="55"/>
        <v>1201057</v>
      </c>
      <c r="N490" s="112">
        <f>IF(N487="",N486*4,IF(N488="",(N487+N486)*2,IF(N489="",((N488+N487+N486)/3)*4,SUM(N486:N489))))</f>
        <v>196383</v>
      </c>
      <c r="O490" s="112">
        <f>IF(O487="",O486*4,IF(O488="",(O487+O486)*2,IF(O489="",((O488+O487+O486)/3)*4,SUM(O486:O489))))</f>
        <v>1069998</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6">IFERROR(VLOOKUP($B$491,$130:$216,MATCH($Q492&amp;"/"&amp;B$348,$128:$128,0),FALSE),"")</f>
        <v>56694</v>
      </c>
      <c r="C492" s="7">
        <f t="shared" si="56"/>
        <v>39920</v>
      </c>
      <c r="D492" s="7">
        <f t="shared" si="56"/>
        <v>57481</v>
      </c>
      <c r="E492" s="7">
        <f t="shared" si="56"/>
        <v>111920</v>
      </c>
      <c r="F492" s="7">
        <f t="shared" si="56"/>
        <v>171114</v>
      </c>
      <c r="G492" s="7">
        <f t="shared" si="56"/>
        <v>41134</v>
      </c>
      <c r="H492" s="7">
        <f t="shared" si="56"/>
        <v>37707</v>
      </c>
      <c r="I492" s="7">
        <f t="shared" si="56"/>
        <v>91334</v>
      </c>
      <c r="J492" s="7">
        <f t="shared" si="56"/>
        <v>321147</v>
      </c>
      <c r="K492" s="7">
        <f t="shared" si="56"/>
        <v>1478248</v>
      </c>
      <c r="L492" s="7">
        <f t="shared" si="56"/>
        <v>1485757</v>
      </c>
      <c r="M492" s="7">
        <f t="shared" si="56"/>
        <v>1621970</v>
      </c>
      <c r="N492" s="7">
        <f t="shared" si="56"/>
        <v>1725152</v>
      </c>
      <c r="O492" s="7">
        <f t="shared" si="56"/>
        <v>2354514</v>
      </c>
      <c r="P492" s="6"/>
      <c r="Q492" s="9" t="s">
        <v>12</v>
      </c>
    </row>
    <row r="493" spans="2:17" s="2" customFormat="1" x14ac:dyDescent="0.25">
      <c r="B493" s="7">
        <f t="shared" si="56"/>
        <v>49899</v>
      </c>
      <c r="C493" s="7">
        <f t="shared" si="56"/>
        <v>32155</v>
      </c>
      <c r="D493" s="7">
        <f t="shared" si="56"/>
        <v>51920</v>
      </c>
      <c r="E493" s="7">
        <f t="shared" si="56"/>
        <v>67194</v>
      </c>
      <c r="F493" s="7">
        <f t="shared" si="56"/>
        <v>83517</v>
      </c>
      <c r="G493" s="7">
        <f t="shared" si="56"/>
        <v>23835</v>
      </c>
      <c r="H493" s="7">
        <f t="shared" si="56"/>
        <v>46941</v>
      </c>
      <c r="I493" s="7">
        <f t="shared" si="56"/>
        <v>90411</v>
      </c>
      <c r="J493" s="7">
        <f t="shared" si="56"/>
        <v>814947</v>
      </c>
      <c r="K493" s="7">
        <f t="shared" si="56"/>
        <v>1434916</v>
      </c>
      <c r="L493" s="7">
        <f t="shared" si="56"/>
        <v>1457950</v>
      </c>
      <c r="M493" s="7">
        <f t="shared" si="56"/>
        <v>1597671</v>
      </c>
      <c r="N493" s="7">
        <f t="shared" si="56"/>
        <v>1640419</v>
      </c>
      <c r="O493" s="7">
        <f t="shared" si="56"/>
        <v>2243502</v>
      </c>
      <c r="P493" s="6"/>
      <c r="Q493" s="9" t="s">
        <v>13</v>
      </c>
    </row>
    <row r="494" spans="2:17" s="2" customFormat="1" x14ac:dyDescent="0.25">
      <c r="B494" s="7">
        <f t="shared" si="56"/>
        <v>54840</v>
      </c>
      <c r="C494" s="7">
        <f t="shared" si="56"/>
        <v>41558</v>
      </c>
      <c r="D494" s="7">
        <f t="shared" si="56"/>
        <v>62815</v>
      </c>
      <c r="E494" s="7">
        <f t="shared" si="56"/>
        <v>67448</v>
      </c>
      <c r="F494" s="7">
        <f t="shared" si="56"/>
        <v>116782</v>
      </c>
      <c r="G494" s="7">
        <f t="shared" si="56"/>
        <v>22079</v>
      </c>
      <c r="H494" s="7">
        <f t="shared" si="56"/>
        <v>53731</v>
      </c>
      <c r="I494" s="7">
        <f t="shared" si="56"/>
        <v>89957</v>
      </c>
      <c r="J494" s="7">
        <f t="shared" si="56"/>
        <v>1217252</v>
      </c>
      <c r="K494" s="7">
        <f t="shared" si="56"/>
        <v>1409965</v>
      </c>
      <c r="L494" s="7">
        <f t="shared" si="56"/>
        <v>1326842</v>
      </c>
      <c r="M494" s="7">
        <f t="shared" si="56"/>
        <v>1517122</v>
      </c>
      <c r="N494" s="7">
        <f t="shared" si="56"/>
        <v>1736640</v>
      </c>
      <c r="O494" s="7" t="str">
        <f t="shared" si="56"/>
        <v/>
      </c>
      <c r="P494" s="6"/>
      <c r="Q494" s="9" t="s">
        <v>14</v>
      </c>
    </row>
    <row r="495" spans="2:17" s="2" customFormat="1" x14ac:dyDescent="0.25">
      <c r="B495" s="7">
        <f t="shared" si="56"/>
        <v>46297</v>
      </c>
      <c r="C495" s="7">
        <f t="shared" si="56"/>
        <v>50726</v>
      </c>
      <c r="D495" s="7">
        <f t="shared" si="56"/>
        <v>85589.83</v>
      </c>
      <c r="E495" s="7">
        <f t="shared" si="56"/>
        <v>93666.54</v>
      </c>
      <c r="F495" s="7">
        <f t="shared" si="56"/>
        <v>80771.13</v>
      </c>
      <c r="G495" s="7">
        <f t="shared" si="56"/>
        <v>21935.38</v>
      </c>
      <c r="H495" s="7">
        <f t="shared" si="56"/>
        <v>84992.45</v>
      </c>
      <c r="I495" s="7">
        <f t="shared" si="56"/>
        <v>143065.97</v>
      </c>
      <c r="J495" s="7">
        <f t="shared" si="56"/>
        <v>1273061</v>
      </c>
      <c r="K495" s="7">
        <f t="shared" si="56"/>
        <v>1260837</v>
      </c>
      <c r="L495" s="7">
        <f t="shared" si="56"/>
        <v>1507447</v>
      </c>
      <c r="M495" s="7">
        <f t="shared" si="56"/>
        <v>1639166</v>
      </c>
      <c r="N495" s="7">
        <f t="shared" si="56"/>
        <v>1666131</v>
      </c>
      <c r="O495" s="7" t="str">
        <f t="shared" si="56"/>
        <v/>
      </c>
      <c r="P495" s="6"/>
      <c r="Q495" s="9" t="s">
        <v>19</v>
      </c>
    </row>
    <row r="496" spans="2:17" s="2" customFormat="1" x14ac:dyDescent="0.25">
      <c r="B496" s="16">
        <f>SUM(B492:B495)</f>
        <v>207730</v>
      </c>
      <c r="C496" s="16">
        <f t="shared" ref="C496:M496" si="57">SUM(C492:C495)</f>
        <v>164359</v>
      </c>
      <c r="D496" s="16">
        <f t="shared" si="57"/>
        <v>257805.83000000002</v>
      </c>
      <c r="E496" s="16">
        <f t="shared" si="57"/>
        <v>340228.54</v>
      </c>
      <c r="F496" s="16">
        <f t="shared" si="57"/>
        <v>452184.13</v>
      </c>
      <c r="G496" s="16">
        <f t="shared" si="57"/>
        <v>108983.38</v>
      </c>
      <c r="H496" s="16">
        <f t="shared" si="57"/>
        <v>223371.45</v>
      </c>
      <c r="I496" s="16">
        <f t="shared" si="57"/>
        <v>414767.97</v>
      </c>
      <c r="J496" s="16">
        <f t="shared" si="57"/>
        <v>3626407</v>
      </c>
      <c r="K496" s="16">
        <f t="shared" si="57"/>
        <v>5583966</v>
      </c>
      <c r="L496" s="16">
        <f t="shared" si="57"/>
        <v>5777996</v>
      </c>
      <c r="M496" s="16">
        <f t="shared" si="57"/>
        <v>6375929</v>
      </c>
      <c r="N496" s="16">
        <f>IF(N493="",N492*4,IF(N494="",(N493+N492)*2,IF(N495="",((N494+N493+N492)/3)*4,SUM(N492:N495))))</f>
        <v>6768342</v>
      </c>
      <c r="O496" s="16">
        <f>IF(O493="",O492*4,IF(O494="",(O493+O492)*2,IF(O495="",((O494+O493+O492)/3)*4,SUM(O492:O495))))</f>
        <v>9196032</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8">IFERROR(VLOOKUP($B$498,$130:$216,MATCH($Q499&amp;"/"&amp;B$348,$128:$128,0),FALSE),"")</f>
        <v>49460</v>
      </c>
      <c r="C499" s="7">
        <f t="shared" si="58"/>
        <v>31107</v>
      </c>
      <c r="D499" s="7">
        <f t="shared" si="58"/>
        <v>46757</v>
      </c>
      <c r="E499" s="7">
        <f t="shared" si="58"/>
        <v>56037</v>
      </c>
      <c r="F499" s="7">
        <f t="shared" si="58"/>
        <v>99406</v>
      </c>
      <c r="G499" s="7">
        <f t="shared" si="58"/>
        <v>15473</v>
      </c>
      <c r="H499" s="7">
        <f t="shared" si="58"/>
        <v>22089</v>
      </c>
      <c r="I499" s="7">
        <f t="shared" si="58"/>
        <v>48201</v>
      </c>
      <c r="J499" s="7">
        <f t="shared" si="58"/>
        <v>147949</v>
      </c>
      <c r="K499" s="7">
        <f t="shared" si="58"/>
        <v>585282</v>
      </c>
      <c r="L499" s="7">
        <f t="shared" si="58"/>
        <v>589443</v>
      </c>
      <c r="M499" s="7">
        <f t="shared" si="58"/>
        <v>693554</v>
      </c>
      <c r="N499" s="7">
        <f t="shared" si="58"/>
        <v>754304</v>
      </c>
      <c r="O499" s="7">
        <f t="shared" si="58"/>
        <v>1070910</v>
      </c>
      <c r="P499" s="6"/>
      <c r="Q499" s="9" t="s">
        <v>12</v>
      </c>
    </row>
    <row r="500" spans="1:17" x14ac:dyDescent="0.25">
      <c r="B500" s="7">
        <f t="shared" si="58"/>
        <v>46350</v>
      </c>
      <c r="C500" s="7">
        <f t="shared" si="58"/>
        <v>29050</v>
      </c>
      <c r="D500" s="7">
        <f t="shared" si="58"/>
        <v>45760</v>
      </c>
      <c r="E500" s="7">
        <f t="shared" si="58"/>
        <v>60712</v>
      </c>
      <c r="F500" s="7">
        <f t="shared" si="58"/>
        <v>59100</v>
      </c>
      <c r="G500" s="7">
        <f t="shared" si="58"/>
        <v>14069</v>
      </c>
      <c r="H500" s="7">
        <f t="shared" si="58"/>
        <v>27073</v>
      </c>
      <c r="I500" s="7">
        <f t="shared" si="58"/>
        <v>59011</v>
      </c>
      <c r="J500" s="7">
        <f t="shared" si="58"/>
        <v>375793</v>
      </c>
      <c r="K500" s="7">
        <f t="shared" si="58"/>
        <v>594752</v>
      </c>
      <c r="L500" s="7">
        <f t="shared" si="58"/>
        <v>635682</v>
      </c>
      <c r="M500" s="7">
        <f t="shared" si="58"/>
        <v>715776</v>
      </c>
      <c r="N500" s="7">
        <f t="shared" si="58"/>
        <v>765572</v>
      </c>
      <c r="O500" s="7">
        <f t="shared" si="58"/>
        <v>1071422</v>
      </c>
      <c r="P500" s="6"/>
      <c r="Q500" s="9" t="s">
        <v>13</v>
      </c>
    </row>
    <row r="501" spans="1:17" x14ac:dyDescent="0.25">
      <c r="B501" s="7">
        <f t="shared" si="58"/>
        <v>44105</v>
      </c>
      <c r="C501" s="7">
        <f t="shared" si="58"/>
        <v>28533</v>
      </c>
      <c r="D501" s="7">
        <f t="shared" si="58"/>
        <v>50121</v>
      </c>
      <c r="E501" s="7">
        <f t="shared" si="58"/>
        <v>62565</v>
      </c>
      <c r="F501" s="7">
        <f t="shared" si="58"/>
        <v>75093</v>
      </c>
      <c r="G501" s="7">
        <f t="shared" si="58"/>
        <v>16123</v>
      </c>
      <c r="H501" s="7">
        <f t="shared" si="58"/>
        <v>32858</v>
      </c>
      <c r="I501" s="7">
        <f t="shared" si="58"/>
        <v>54073</v>
      </c>
      <c r="J501" s="7">
        <f t="shared" si="58"/>
        <v>487618</v>
      </c>
      <c r="K501" s="7">
        <f t="shared" si="58"/>
        <v>598813</v>
      </c>
      <c r="L501" s="7">
        <f t="shared" si="58"/>
        <v>689294</v>
      </c>
      <c r="M501" s="7">
        <f t="shared" si="58"/>
        <v>788536</v>
      </c>
      <c r="N501" s="7">
        <f t="shared" si="58"/>
        <v>849075</v>
      </c>
      <c r="O501" s="7" t="str">
        <f t="shared" si="58"/>
        <v/>
      </c>
      <c r="P501" s="6"/>
      <c r="Q501" s="9" t="s">
        <v>14</v>
      </c>
    </row>
    <row r="502" spans="1:17" x14ac:dyDescent="0.25">
      <c r="B502" s="18">
        <f t="shared" si="58"/>
        <v>39809</v>
      </c>
      <c r="C502" s="18">
        <f t="shared" si="58"/>
        <v>85935</v>
      </c>
      <c r="D502" s="18">
        <f t="shared" si="58"/>
        <v>42371.93</v>
      </c>
      <c r="E502" s="18">
        <f t="shared" si="58"/>
        <v>63735.89</v>
      </c>
      <c r="F502" s="18">
        <f t="shared" si="58"/>
        <v>67299.960000000006</v>
      </c>
      <c r="G502" s="18">
        <f t="shared" si="58"/>
        <v>15990.77</v>
      </c>
      <c r="H502" s="18">
        <f t="shared" si="58"/>
        <v>46411.02</v>
      </c>
      <c r="I502" s="18">
        <f t="shared" si="58"/>
        <v>61971.99</v>
      </c>
      <c r="J502" s="18">
        <f t="shared" si="58"/>
        <v>544953</v>
      </c>
      <c r="K502" s="18">
        <f t="shared" si="58"/>
        <v>606060</v>
      </c>
      <c r="L502" s="18">
        <f t="shared" si="58"/>
        <v>713235</v>
      </c>
      <c r="M502" s="18">
        <f t="shared" si="58"/>
        <v>749087</v>
      </c>
      <c r="N502" s="18">
        <f t="shared" si="58"/>
        <v>835098</v>
      </c>
      <c r="O502" s="18" t="str">
        <f t="shared" si="58"/>
        <v/>
      </c>
      <c r="P502" s="6"/>
      <c r="Q502" s="9" t="s">
        <v>19</v>
      </c>
    </row>
    <row r="503" spans="1:17" x14ac:dyDescent="0.25">
      <c r="B503" s="18">
        <f>SUM(B499:B502)</f>
        <v>179724</v>
      </c>
      <c r="C503" s="18">
        <f t="shared" ref="C503:M503" si="59">SUM(C499:C502)</f>
        <v>174625</v>
      </c>
      <c r="D503" s="18">
        <f t="shared" si="59"/>
        <v>185009.93</v>
      </c>
      <c r="E503" s="18">
        <f t="shared" si="59"/>
        <v>243049.89</v>
      </c>
      <c r="F503" s="18">
        <f t="shared" si="59"/>
        <v>300898.96000000002</v>
      </c>
      <c r="G503" s="18">
        <f t="shared" si="59"/>
        <v>61655.770000000004</v>
      </c>
      <c r="H503" s="18">
        <f t="shared" si="59"/>
        <v>128431.01999999999</v>
      </c>
      <c r="I503" s="18">
        <f t="shared" si="59"/>
        <v>223256.99</v>
      </c>
      <c r="J503" s="18">
        <f t="shared" si="59"/>
        <v>1556313</v>
      </c>
      <c r="K503" s="18">
        <f t="shared" si="59"/>
        <v>2384907</v>
      </c>
      <c r="L503" s="18">
        <f t="shared" si="59"/>
        <v>2627654</v>
      </c>
      <c r="M503" s="18">
        <f t="shared" si="59"/>
        <v>2946953</v>
      </c>
      <c r="N503" s="18">
        <f>IF(N500="",N499*4,IF(N501="",(N500+N499)*2,IF(N502="",((N501+N500+N499)/3)*4,SUM(N499:N502))))</f>
        <v>3204049</v>
      </c>
      <c r="O503" s="18">
        <f>IF(O500="",O499*4,IF(O501="",(O500+O499)*2,IF(O502="",((O501+O500+O499)/3)*4,SUM(O499:O502))))</f>
        <v>4284664</v>
      </c>
      <c r="P503" s="6"/>
      <c r="Q503" s="9" t="s">
        <v>15</v>
      </c>
    </row>
    <row r="504" spans="1:17" x14ac:dyDescent="0.25">
      <c r="B504" s="21">
        <f>B503/B$465</f>
        <v>0.86896651758733223</v>
      </c>
      <c r="C504" s="22">
        <f>C503/C$465</f>
        <v>1.0814836376247925</v>
      </c>
      <c r="D504" s="22">
        <f t="shared" ref="D504:O504" si="60">D503/D$465</f>
        <v>0.8522672223826343</v>
      </c>
      <c r="E504" s="22">
        <f t="shared" si="60"/>
        <v>0.73607067759599121</v>
      </c>
      <c r="F504" s="22">
        <f t="shared" si="60"/>
        <v>0.66906290889635278</v>
      </c>
      <c r="G504" s="22">
        <f t="shared" si="60"/>
        <v>0.67721935262350985</v>
      </c>
      <c r="H504" s="22">
        <f t="shared" si="60"/>
        <v>0.62633347791444649</v>
      </c>
      <c r="I504" s="22">
        <f t="shared" si="60"/>
        <v>0.56346458109442565</v>
      </c>
      <c r="J504" s="22">
        <f t="shared" si="60"/>
        <v>0.45126348661414584</v>
      </c>
      <c r="K504" s="22">
        <f t="shared" si="60"/>
        <v>0.43281811148558952</v>
      </c>
      <c r="L504" s="22">
        <f t="shared" si="60"/>
        <v>0.45862622312066775</v>
      </c>
      <c r="M504" s="22">
        <f t="shared" si="60"/>
        <v>0.47184654735552772</v>
      </c>
      <c r="N504" s="23">
        <f t="shared" si="60"/>
        <v>0.49182537027943513</v>
      </c>
      <c r="O504" s="23">
        <f t="shared" si="60"/>
        <v>0.48178225512466488</v>
      </c>
      <c r="P504" s="6"/>
      <c r="Q504" s="11" t="s">
        <v>2305</v>
      </c>
    </row>
    <row r="505" spans="1:17" s="87" customFormat="1" x14ac:dyDescent="0.25">
      <c r="A505" s="86"/>
      <c r="B505" s="19"/>
      <c r="C505" s="10">
        <f t="shared" ref="C505:M505" si="61">C503/B503-1</f>
        <v>-2.8371280407736288E-2</v>
      </c>
      <c r="D505" s="10">
        <f t="shared" si="61"/>
        <v>5.9469892627058041E-2</v>
      </c>
      <c r="E505" s="10">
        <f t="shared" si="61"/>
        <v>0.31371267477372711</v>
      </c>
      <c r="F505" s="10">
        <f t="shared" si="61"/>
        <v>0.23801315030424419</v>
      </c>
      <c r="G505" s="10">
        <f t="shared" si="61"/>
        <v>-0.79509477201250545</v>
      </c>
      <c r="H505" s="10">
        <f t="shared" si="61"/>
        <v>1.0830332667972518</v>
      </c>
      <c r="I505" s="10">
        <f t="shared" si="61"/>
        <v>0.73834164051644224</v>
      </c>
      <c r="J505" s="10">
        <f t="shared" si="61"/>
        <v>5.970948591576013</v>
      </c>
      <c r="K505" s="10">
        <f t="shared" si="61"/>
        <v>0.532408326602682</v>
      </c>
      <c r="L505" s="10">
        <f t="shared" si="61"/>
        <v>0.10178468175069311</v>
      </c>
      <c r="M505" s="10">
        <f t="shared" si="61"/>
        <v>0.12151485697888686</v>
      </c>
      <c r="N505" s="10">
        <f>N503/M503-1</f>
        <v>8.7241296349144459E-2</v>
      </c>
      <c r="O505" s="10">
        <f>O503/N503-1</f>
        <v>0.33726544132127811</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2">IFERROR(B461-B499,"")</f>
        <v>7008</v>
      </c>
      <c r="C507" s="16">
        <f t="shared" si="62"/>
        <v>8721</v>
      </c>
      <c r="D507" s="16">
        <f t="shared" si="62"/>
        <v>9284</v>
      </c>
      <c r="E507" s="16">
        <f t="shared" si="62"/>
        <v>43771</v>
      </c>
      <c r="F507" s="16">
        <f t="shared" si="62"/>
        <v>71336</v>
      </c>
      <c r="G507" s="16">
        <f t="shared" si="62"/>
        <v>7007</v>
      </c>
      <c r="H507" s="16">
        <f t="shared" si="62"/>
        <v>14589</v>
      </c>
      <c r="I507" s="16">
        <f t="shared" si="62"/>
        <v>32954</v>
      </c>
      <c r="J507" s="16">
        <f t="shared" si="62"/>
        <v>121654</v>
      </c>
      <c r="K507" s="16">
        <f t="shared" si="62"/>
        <v>849701</v>
      </c>
      <c r="L507" s="16">
        <f t="shared" si="62"/>
        <v>889584</v>
      </c>
      <c r="M507" s="16">
        <f t="shared" si="62"/>
        <v>923776</v>
      </c>
      <c r="N507" s="16">
        <f t="shared" si="62"/>
        <v>929430</v>
      </c>
      <c r="O507" s="16">
        <f t="shared" si="62"/>
        <v>1159727</v>
      </c>
      <c r="P507" s="6"/>
      <c r="Q507" s="9" t="s">
        <v>12</v>
      </c>
    </row>
    <row r="508" spans="1:17" x14ac:dyDescent="0.25">
      <c r="B508" s="7">
        <f t="shared" si="62"/>
        <v>3116</v>
      </c>
      <c r="C508" s="7">
        <f t="shared" si="62"/>
        <v>2821</v>
      </c>
      <c r="D508" s="7">
        <f t="shared" si="62"/>
        <v>6035</v>
      </c>
      <c r="E508" s="7">
        <f t="shared" si="62"/>
        <v>6482</v>
      </c>
      <c r="F508" s="7">
        <f t="shared" si="62"/>
        <v>24018</v>
      </c>
      <c r="G508" s="7">
        <f t="shared" si="62"/>
        <v>8127</v>
      </c>
      <c r="H508" s="7">
        <f t="shared" si="62"/>
        <v>16134</v>
      </c>
      <c r="I508" s="7">
        <f t="shared" si="62"/>
        <v>30765</v>
      </c>
      <c r="J508" s="7">
        <f t="shared" si="62"/>
        <v>396193</v>
      </c>
      <c r="K508" s="7">
        <f t="shared" si="62"/>
        <v>795157</v>
      </c>
      <c r="L508" s="7">
        <f t="shared" si="62"/>
        <v>804038</v>
      </c>
      <c r="M508" s="7">
        <f t="shared" si="62"/>
        <v>864885</v>
      </c>
      <c r="N508" s="7">
        <f t="shared" si="62"/>
        <v>827154</v>
      </c>
      <c r="O508" s="7">
        <f t="shared" si="62"/>
        <v>1144622</v>
      </c>
      <c r="P508" s="6"/>
      <c r="Q508" s="9" t="s">
        <v>13</v>
      </c>
    </row>
    <row r="509" spans="1:17" x14ac:dyDescent="0.25">
      <c r="B509" s="7">
        <f t="shared" si="62"/>
        <v>10556</v>
      </c>
      <c r="C509" s="7">
        <f t="shared" si="62"/>
        <v>12536</v>
      </c>
      <c r="D509" s="7">
        <f t="shared" si="62"/>
        <v>11033</v>
      </c>
      <c r="E509" s="7">
        <f t="shared" si="62"/>
        <v>4883</v>
      </c>
      <c r="F509" s="7">
        <f t="shared" si="62"/>
        <v>40931</v>
      </c>
      <c r="G509" s="7">
        <f t="shared" si="62"/>
        <v>5955</v>
      </c>
      <c r="H509" s="7">
        <f t="shared" si="62"/>
        <v>19964</v>
      </c>
      <c r="I509" s="7">
        <f t="shared" si="62"/>
        <v>35163</v>
      </c>
      <c r="J509" s="7">
        <f t="shared" si="62"/>
        <v>690694</v>
      </c>
      <c r="K509" s="7">
        <f t="shared" si="62"/>
        <v>720112</v>
      </c>
      <c r="L509" s="7">
        <f t="shared" si="62"/>
        <v>636069</v>
      </c>
      <c r="M509" s="7">
        <f t="shared" si="62"/>
        <v>703230</v>
      </c>
      <c r="N509" s="7">
        <f t="shared" si="62"/>
        <v>802122</v>
      </c>
      <c r="O509" s="7" t="str">
        <f t="shared" si="62"/>
        <v/>
      </c>
      <c r="P509" s="6"/>
      <c r="Q509" s="9" t="s">
        <v>14</v>
      </c>
    </row>
    <row r="510" spans="1:17" x14ac:dyDescent="0.25">
      <c r="B510" s="18">
        <f t="shared" si="62"/>
        <v>6421</v>
      </c>
      <c r="C510" s="18">
        <f t="shared" si="62"/>
        <v>-37235</v>
      </c>
      <c r="D510" s="18">
        <f t="shared" si="62"/>
        <v>5717.7900000000009</v>
      </c>
      <c r="E510" s="18">
        <f t="shared" si="62"/>
        <v>32013.229999999996</v>
      </c>
      <c r="F510" s="18">
        <f t="shared" si="62"/>
        <v>12547.979999999996</v>
      </c>
      <c r="G510" s="18">
        <f t="shared" si="62"/>
        <v>8297.77</v>
      </c>
      <c r="H510" s="18">
        <f t="shared" si="62"/>
        <v>25934.120000000003</v>
      </c>
      <c r="I510" s="18">
        <f t="shared" si="62"/>
        <v>74082.880000000005</v>
      </c>
      <c r="J510" s="18">
        <f t="shared" si="62"/>
        <v>683936</v>
      </c>
      <c r="K510" s="18">
        <f t="shared" si="62"/>
        <v>760306</v>
      </c>
      <c r="L510" s="18">
        <f t="shared" si="62"/>
        <v>772057</v>
      </c>
      <c r="M510" s="18">
        <f t="shared" si="62"/>
        <v>806731</v>
      </c>
      <c r="N510" s="18">
        <f t="shared" si="62"/>
        <v>751852</v>
      </c>
      <c r="O510" s="18" t="str">
        <f t="shared" si="62"/>
        <v/>
      </c>
      <c r="P510" s="6"/>
      <c r="Q510" s="9" t="s">
        <v>19</v>
      </c>
    </row>
    <row r="511" spans="1:17" x14ac:dyDescent="0.25">
      <c r="B511" s="16">
        <f t="shared" si="62"/>
        <v>27101</v>
      </c>
      <c r="C511" s="16">
        <f t="shared" si="62"/>
        <v>-13157</v>
      </c>
      <c r="D511" s="16">
        <f t="shared" si="62"/>
        <v>32069.790000000008</v>
      </c>
      <c r="E511" s="16">
        <f t="shared" si="62"/>
        <v>87149.229999999981</v>
      </c>
      <c r="F511" s="16">
        <f t="shared" si="62"/>
        <v>148832.97999999998</v>
      </c>
      <c r="G511" s="16">
        <f t="shared" si="62"/>
        <v>29386.770000000004</v>
      </c>
      <c r="H511" s="16">
        <f t="shared" si="62"/>
        <v>76621.120000000024</v>
      </c>
      <c r="I511" s="16">
        <f t="shared" si="62"/>
        <v>172964.88</v>
      </c>
      <c r="J511" s="16">
        <f t="shared" si="62"/>
        <v>1892477</v>
      </c>
      <c r="K511" s="16">
        <f t="shared" si="62"/>
        <v>3125276</v>
      </c>
      <c r="L511" s="16">
        <f t="shared" si="62"/>
        <v>3101748</v>
      </c>
      <c r="M511" s="16">
        <f t="shared" si="62"/>
        <v>3298622</v>
      </c>
      <c r="N511" s="16">
        <f t="shared" si="62"/>
        <v>3310558</v>
      </c>
      <c r="O511" s="16">
        <f t="shared" si="62"/>
        <v>4608698</v>
      </c>
      <c r="P511" s="6"/>
      <c r="Q511" s="9" t="s">
        <v>15</v>
      </c>
    </row>
    <row r="512" spans="1:17" x14ac:dyDescent="0.25">
      <c r="B512" s="10">
        <f t="shared" ref="B512:O512" si="63">B511/B$465</f>
        <v>0.13103348241266771</v>
      </c>
      <c r="C512" s="10">
        <f t="shared" si="63"/>
        <v>-8.1483637624792535E-2</v>
      </c>
      <c r="D512" s="10">
        <f t="shared" si="63"/>
        <v>0.14773277761736567</v>
      </c>
      <c r="E512" s="10">
        <f t="shared" si="63"/>
        <v>0.26392932240400879</v>
      </c>
      <c r="F512" s="10">
        <f t="shared" si="63"/>
        <v>0.33093709110364716</v>
      </c>
      <c r="G512" s="10">
        <f t="shared" si="63"/>
        <v>0.32278064737649015</v>
      </c>
      <c r="H512" s="10">
        <f t="shared" si="63"/>
        <v>0.37366652208555357</v>
      </c>
      <c r="I512" s="10">
        <f t="shared" si="63"/>
        <v>0.43653541890557429</v>
      </c>
      <c r="J512" s="10">
        <f t="shared" si="63"/>
        <v>0.54873651338585416</v>
      </c>
      <c r="K512" s="10">
        <f t="shared" si="63"/>
        <v>0.56718188851441054</v>
      </c>
      <c r="L512" s="10">
        <f t="shared" si="63"/>
        <v>0.5413737768793323</v>
      </c>
      <c r="M512" s="10">
        <f t="shared" si="63"/>
        <v>0.52815345264447233</v>
      </c>
      <c r="N512" s="10">
        <f t="shared" si="63"/>
        <v>0.50817462972056493</v>
      </c>
      <c r="O512" s="10">
        <f t="shared" si="63"/>
        <v>0.51821774487533512</v>
      </c>
      <c r="P512" s="6"/>
      <c r="Q512" s="24" t="s">
        <v>23</v>
      </c>
    </row>
    <row r="513" spans="1:17" s="87" customFormat="1" x14ac:dyDescent="0.25">
      <c r="A513" s="86"/>
      <c r="B513" s="19"/>
      <c r="C513" s="10">
        <f t="shared" ref="C513:M513" si="64">C511/B511-1</f>
        <v>-1.4854802405815284</v>
      </c>
      <c r="D513" s="10">
        <f t="shared" si="64"/>
        <v>-3.4374697879455809</v>
      </c>
      <c r="E513" s="10">
        <f t="shared" si="64"/>
        <v>1.7174867687003861</v>
      </c>
      <c r="F513" s="10">
        <f t="shared" si="64"/>
        <v>0.70779454964777089</v>
      </c>
      <c r="G513" s="10">
        <f t="shared" si="64"/>
        <v>-0.80255202845498352</v>
      </c>
      <c r="H513" s="10">
        <f t="shared" si="64"/>
        <v>1.6073338444476888</v>
      </c>
      <c r="I513" s="10">
        <f t="shared" si="64"/>
        <v>1.2574047468896299</v>
      </c>
      <c r="J513" s="10">
        <f t="shared" si="64"/>
        <v>9.9413945767487597</v>
      </c>
      <c r="K513" s="10">
        <f t="shared" si="64"/>
        <v>0.65142086271061683</v>
      </c>
      <c r="L513" s="10">
        <f t="shared" si="64"/>
        <v>-7.5282951009766341E-3</v>
      </c>
      <c r="M513" s="10">
        <f t="shared" si="64"/>
        <v>6.347195194451638E-2</v>
      </c>
      <c r="N513" s="10">
        <f>N511/M511-1</f>
        <v>3.6184806867838315E-3</v>
      </c>
      <c r="O513" s="10">
        <f>O511/N511-1</f>
        <v>0.39212120736141753</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5">IFERROR(VLOOKUP($B$515,$130:$216,MATCH($Q516&amp;"/"&amp;B$348,$128:$128,0),FALSE),"")</f>
        <v>0</v>
      </c>
      <c r="C516" s="16">
        <f t="shared" si="65"/>
        <v>0</v>
      </c>
      <c r="D516" s="16">
        <f t="shared" si="65"/>
        <v>915</v>
      </c>
      <c r="E516" s="16">
        <f t="shared" si="65"/>
        <v>1650</v>
      </c>
      <c r="F516" s="16">
        <f t="shared" si="65"/>
        <v>1985</v>
      </c>
      <c r="G516" s="16">
        <f t="shared" si="65"/>
        <v>1051</v>
      </c>
      <c r="H516" s="16">
        <f t="shared" si="65"/>
        <v>1133</v>
      </c>
      <c r="I516" s="16">
        <f t="shared" si="65"/>
        <v>605</v>
      </c>
      <c r="J516" s="16">
        <f t="shared" si="65"/>
        <v>1291</v>
      </c>
      <c r="K516" s="16">
        <f t="shared" si="65"/>
        <v>1878</v>
      </c>
      <c r="L516" s="16">
        <f t="shared" si="65"/>
        <v>818</v>
      </c>
      <c r="M516" s="16">
        <f t="shared" si="65"/>
        <v>739</v>
      </c>
      <c r="N516" s="16">
        <f t="shared" si="65"/>
        <v>1596</v>
      </c>
      <c r="O516" s="16">
        <f t="shared" si="65"/>
        <v>624</v>
      </c>
      <c r="P516" s="6"/>
      <c r="Q516" s="9" t="s">
        <v>12</v>
      </c>
    </row>
    <row r="517" spans="1:17" x14ac:dyDescent="0.25">
      <c r="B517" s="7">
        <f t="shared" si="65"/>
        <v>0</v>
      </c>
      <c r="C517" s="7">
        <f t="shared" si="65"/>
        <v>499</v>
      </c>
      <c r="D517" s="7">
        <f t="shared" si="65"/>
        <v>945</v>
      </c>
      <c r="E517" s="7">
        <f t="shared" si="65"/>
        <v>1956</v>
      </c>
      <c r="F517" s="7">
        <f t="shared" si="65"/>
        <v>1675</v>
      </c>
      <c r="G517" s="7">
        <f t="shared" si="65"/>
        <v>1009</v>
      </c>
      <c r="H517" s="7">
        <f t="shared" si="65"/>
        <v>1149</v>
      </c>
      <c r="I517" s="7">
        <f t="shared" si="65"/>
        <v>386</v>
      </c>
      <c r="J517" s="7">
        <f t="shared" si="65"/>
        <v>1908</v>
      </c>
      <c r="K517" s="7">
        <f t="shared" si="65"/>
        <v>2029</v>
      </c>
      <c r="L517" s="7">
        <f t="shared" si="65"/>
        <v>905</v>
      </c>
      <c r="M517" s="7">
        <f t="shared" si="65"/>
        <v>438</v>
      </c>
      <c r="N517" s="7">
        <f t="shared" si="65"/>
        <v>878</v>
      </c>
      <c r="O517" s="7">
        <f t="shared" si="65"/>
        <v>620</v>
      </c>
      <c r="P517" s="6"/>
      <c r="Q517" s="9" t="s">
        <v>13</v>
      </c>
    </row>
    <row r="518" spans="1:17" x14ac:dyDescent="0.25">
      <c r="B518" s="7">
        <f t="shared" si="65"/>
        <v>0</v>
      </c>
      <c r="C518" s="7">
        <f t="shared" si="65"/>
        <v>457</v>
      </c>
      <c r="D518" s="7">
        <f t="shared" si="65"/>
        <v>935</v>
      </c>
      <c r="E518" s="7">
        <f t="shared" si="65"/>
        <v>1804</v>
      </c>
      <c r="F518" s="7">
        <f t="shared" si="65"/>
        <v>2475</v>
      </c>
      <c r="G518" s="7">
        <f t="shared" si="65"/>
        <v>1053</v>
      </c>
      <c r="H518" s="7">
        <f t="shared" si="65"/>
        <v>1210</v>
      </c>
      <c r="I518" s="7">
        <f t="shared" si="65"/>
        <v>1148</v>
      </c>
      <c r="J518" s="7">
        <f t="shared" si="65"/>
        <v>3033</v>
      </c>
      <c r="K518" s="7">
        <f t="shared" si="65"/>
        <v>3098</v>
      </c>
      <c r="L518" s="7">
        <f t="shared" si="65"/>
        <v>650</v>
      </c>
      <c r="M518" s="7">
        <f t="shared" si="65"/>
        <v>578</v>
      </c>
      <c r="N518" s="7">
        <f t="shared" si="65"/>
        <v>1164</v>
      </c>
      <c r="O518" s="7" t="str">
        <f t="shared" si="65"/>
        <v/>
      </c>
      <c r="P518" s="6"/>
      <c r="Q518" s="9" t="s">
        <v>14</v>
      </c>
    </row>
    <row r="519" spans="1:17" x14ac:dyDescent="0.25">
      <c r="B519" s="18">
        <f t="shared" si="65"/>
        <v>0</v>
      </c>
      <c r="C519" s="18">
        <f t="shared" si="65"/>
        <v>640</v>
      </c>
      <c r="D519" s="18">
        <f t="shared" si="65"/>
        <v>1155.54</v>
      </c>
      <c r="E519" s="18">
        <f t="shared" si="65"/>
        <v>2710.57</v>
      </c>
      <c r="F519" s="18">
        <f t="shared" si="65"/>
        <v>2217.92</v>
      </c>
      <c r="G519" s="18">
        <f t="shared" si="65"/>
        <v>2099.92</v>
      </c>
      <c r="H519" s="18">
        <f t="shared" si="65"/>
        <v>2116.9499999999998</v>
      </c>
      <c r="I519" s="18">
        <f t="shared" si="65"/>
        <v>4667.0200000000004</v>
      </c>
      <c r="J519" s="18">
        <f t="shared" si="65"/>
        <v>2264</v>
      </c>
      <c r="K519" s="18">
        <f t="shared" si="65"/>
        <v>3428</v>
      </c>
      <c r="L519" s="18">
        <f t="shared" si="65"/>
        <v>1877</v>
      </c>
      <c r="M519" s="18">
        <f t="shared" si="65"/>
        <v>326</v>
      </c>
      <c r="N519" s="18">
        <f t="shared" si="65"/>
        <v>924</v>
      </c>
      <c r="O519" s="18" t="str">
        <f t="shared" si="65"/>
        <v/>
      </c>
      <c r="P519" s="6"/>
      <c r="Q519" s="9" t="s">
        <v>19</v>
      </c>
    </row>
    <row r="520" spans="1:17" x14ac:dyDescent="0.25">
      <c r="B520" s="18">
        <f>SUM(B516:B519)</f>
        <v>0</v>
      </c>
      <c r="C520" s="18">
        <f t="shared" ref="C520:M520" si="66">SUM(C516:C519)</f>
        <v>1596</v>
      </c>
      <c r="D520" s="18">
        <f t="shared" si="66"/>
        <v>3950.54</v>
      </c>
      <c r="E520" s="18">
        <f t="shared" si="66"/>
        <v>8120.57</v>
      </c>
      <c r="F520" s="18">
        <f t="shared" si="66"/>
        <v>8352.92</v>
      </c>
      <c r="G520" s="18">
        <f t="shared" si="66"/>
        <v>5212.92</v>
      </c>
      <c r="H520" s="18">
        <f t="shared" si="66"/>
        <v>5608.95</v>
      </c>
      <c r="I520" s="18">
        <f t="shared" si="66"/>
        <v>6806.02</v>
      </c>
      <c r="J520" s="18">
        <f t="shared" si="66"/>
        <v>8496</v>
      </c>
      <c r="K520" s="18">
        <f t="shared" si="66"/>
        <v>10433</v>
      </c>
      <c r="L520" s="18">
        <f t="shared" si="66"/>
        <v>4250</v>
      </c>
      <c r="M520" s="18">
        <f t="shared" si="66"/>
        <v>2081</v>
      </c>
      <c r="N520" s="18">
        <f>IF(N517="",N516*4,IF(N518="",(N517+N516)*2,IF(N519="",((N518+N517+N516)/3)*4,SUM(N516:N519))))</f>
        <v>4562</v>
      </c>
      <c r="O520" s="18">
        <f>IF(O517="",O516*4,IF(O518="",(O517+O516)*2,IF(O519="",((O518+O517+O516)/3)*4,SUM(O516:O519))))</f>
        <v>2488</v>
      </c>
      <c r="P520" s="6"/>
      <c r="Q520" s="9" t="s">
        <v>15</v>
      </c>
    </row>
    <row r="521" spans="1:17" x14ac:dyDescent="0.25">
      <c r="B521" s="10">
        <f t="shared" ref="B521:M521" si="67">+B520/(B$465+B$472)</f>
        <v>0</v>
      </c>
      <c r="C521" s="10">
        <f t="shared" si="67"/>
        <v>9.7104509032057869E-3</v>
      </c>
      <c r="D521" s="10">
        <f t="shared" si="67"/>
        <v>1.5323703114083959E-2</v>
      </c>
      <c r="E521" s="10">
        <f t="shared" si="67"/>
        <v>2.4022141890429387E-2</v>
      </c>
      <c r="F521" s="10">
        <f t="shared" si="67"/>
        <v>1.8472386867544134E-2</v>
      </c>
      <c r="G521" s="10">
        <f t="shared" si="67"/>
        <v>4.7832247449106462E-2</v>
      </c>
      <c r="H521" s="10">
        <f t="shared" si="67"/>
        <v>2.5110414732481934E-2</v>
      </c>
      <c r="I521" s="10">
        <f t="shared" si="67"/>
        <v>1.6409223123213277E-2</v>
      </c>
      <c r="J521" s="10">
        <f t="shared" si="67"/>
        <v>2.3428148026407407E-3</v>
      </c>
      <c r="K521" s="10">
        <f t="shared" si="67"/>
        <v>1.8683853017729692E-3</v>
      </c>
      <c r="L521" s="10">
        <f t="shared" si="67"/>
        <v>7.3554914195163865E-4</v>
      </c>
      <c r="M521" s="10">
        <f t="shared" si="67"/>
        <v>3.2638381010829953E-4</v>
      </c>
      <c r="N521" s="10">
        <f>+N520/(N$465+N$472)</f>
        <v>6.9205401540753137E-4</v>
      </c>
      <c r="O521" s="10">
        <f>+O520/(O$465+O$472)</f>
        <v>2.7197165897902188E-4</v>
      </c>
      <c r="P521" s="6"/>
      <c r="Q521" s="11" t="s">
        <v>2305</v>
      </c>
    </row>
    <row r="522" spans="1:17" s="87" customFormat="1" x14ac:dyDescent="0.25">
      <c r="A522" s="86"/>
      <c r="B522" s="19"/>
      <c r="C522" s="10" t="e">
        <f t="shared" ref="C522:M522" si="68">C520/B520-1</f>
        <v>#DIV/0!</v>
      </c>
      <c r="D522" s="10">
        <f t="shared" si="68"/>
        <v>1.4752756892230576</v>
      </c>
      <c r="E522" s="10">
        <f t="shared" si="68"/>
        <v>1.0555594931325842</v>
      </c>
      <c r="F522" s="10">
        <f t="shared" si="68"/>
        <v>2.8612523505123555E-2</v>
      </c>
      <c r="G522" s="10">
        <f t="shared" si="68"/>
        <v>-0.37591644598535601</v>
      </c>
      <c r="H522" s="10">
        <f t="shared" si="68"/>
        <v>7.5970857024469929E-2</v>
      </c>
      <c r="I522" s="10">
        <f t="shared" si="68"/>
        <v>0.21342140685868127</v>
      </c>
      <c r="J522" s="10">
        <f t="shared" si="68"/>
        <v>0.24830664617500386</v>
      </c>
      <c r="K522" s="10">
        <f t="shared" si="68"/>
        <v>0.22798964218455753</v>
      </c>
      <c r="L522" s="10">
        <f t="shared" si="68"/>
        <v>-0.59263874245183557</v>
      </c>
      <c r="M522" s="10">
        <f t="shared" si="68"/>
        <v>-0.51035294117647056</v>
      </c>
      <c r="N522" s="10">
        <f>N520/M520-1</f>
        <v>1.1922152811148488</v>
      </c>
      <c r="O522" s="10">
        <f>O520/N520-1</f>
        <v>-0.4546251644015783</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9">IFERROR(VLOOKUP($B$523,$130:$216,MATCH($Q524&amp;"/"&amp;B$348,$128:$128,0),FALSE),"")</f>
        <v>0</v>
      </c>
      <c r="C524" s="16">
        <f t="shared" si="69"/>
        <v>0</v>
      </c>
      <c r="D524" s="16">
        <f t="shared" si="69"/>
        <v>21712</v>
      </c>
      <c r="E524" s="16">
        <f t="shared" si="69"/>
        <v>22765</v>
      </c>
      <c r="F524" s="16">
        <f t="shared" si="69"/>
        <v>19674</v>
      </c>
      <c r="G524" s="16">
        <f t="shared" si="69"/>
        <v>4117</v>
      </c>
      <c r="H524" s="16">
        <f t="shared" si="69"/>
        <v>15421</v>
      </c>
      <c r="I524" s="16">
        <f t="shared" si="69"/>
        <v>62928</v>
      </c>
      <c r="J524" s="16">
        <f t="shared" si="69"/>
        <v>138181</v>
      </c>
      <c r="K524" s="16">
        <f t="shared" si="69"/>
        <v>87933</v>
      </c>
      <c r="L524" s="16">
        <f t="shared" si="69"/>
        <v>97122</v>
      </c>
      <c r="M524" s="16">
        <f t="shared" si="69"/>
        <v>97272</v>
      </c>
      <c r="N524" s="16">
        <f t="shared" si="69"/>
        <v>148429</v>
      </c>
      <c r="O524" s="16">
        <f t="shared" si="69"/>
        <v>111841</v>
      </c>
      <c r="P524" s="6"/>
      <c r="Q524" s="9" t="s">
        <v>12</v>
      </c>
    </row>
    <row r="525" spans="1:17" x14ac:dyDescent="0.25">
      <c r="B525" s="7">
        <f t="shared" si="69"/>
        <v>0</v>
      </c>
      <c r="C525" s="7">
        <f t="shared" si="69"/>
        <v>47840</v>
      </c>
      <c r="D525" s="7">
        <f t="shared" si="69"/>
        <v>22319</v>
      </c>
      <c r="E525" s="7">
        <f t="shared" si="69"/>
        <v>18648</v>
      </c>
      <c r="F525" s="7">
        <f t="shared" si="69"/>
        <v>18222</v>
      </c>
      <c r="G525" s="7">
        <f t="shared" si="69"/>
        <v>4945</v>
      </c>
      <c r="H525" s="7">
        <f t="shared" si="69"/>
        <v>25456</v>
      </c>
      <c r="I525" s="7">
        <f t="shared" si="69"/>
        <v>199949</v>
      </c>
      <c r="J525" s="7">
        <f t="shared" si="69"/>
        <v>107426</v>
      </c>
      <c r="K525" s="7">
        <f t="shared" si="69"/>
        <v>77122</v>
      </c>
      <c r="L525" s="7">
        <f t="shared" si="69"/>
        <v>78468</v>
      </c>
      <c r="M525" s="7">
        <f t="shared" si="69"/>
        <v>137559</v>
      </c>
      <c r="N525" s="7">
        <f t="shared" si="69"/>
        <v>126238</v>
      </c>
      <c r="O525" s="7">
        <f t="shared" si="69"/>
        <v>118739</v>
      </c>
      <c r="P525" s="6"/>
      <c r="Q525" s="9" t="s">
        <v>13</v>
      </c>
    </row>
    <row r="526" spans="1:17" x14ac:dyDescent="0.25">
      <c r="B526" s="7">
        <f t="shared" si="69"/>
        <v>0</v>
      </c>
      <c r="C526" s="7">
        <f t="shared" si="69"/>
        <v>31590</v>
      </c>
      <c r="D526" s="7">
        <f t="shared" si="69"/>
        <v>26794</v>
      </c>
      <c r="E526" s="7">
        <f t="shared" si="69"/>
        <v>20407</v>
      </c>
      <c r="F526" s="7">
        <f t="shared" si="69"/>
        <v>23349</v>
      </c>
      <c r="G526" s="7">
        <f t="shared" si="69"/>
        <v>12498</v>
      </c>
      <c r="H526" s="7">
        <f t="shared" si="69"/>
        <v>46899</v>
      </c>
      <c r="I526" s="7">
        <f t="shared" si="69"/>
        <v>153979</v>
      </c>
      <c r="J526" s="7">
        <f t="shared" si="69"/>
        <v>140804</v>
      </c>
      <c r="K526" s="7">
        <f t="shared" si="69"/>
        <v>95161</v>
      </c>
      <c r="L526" s="7">
        <f t="shared" si="69"/>
        <v>118493</v>
      </c>
      <c r="M526" s="7">
        <f t="shared" si="69"/>
        <v>125181</v>
      </c>
      <c r="N526" s="7">
        <f t="shared" si="69"/>
        <v>142735</v>
      </c>
      <c r="O526" s="7" t="str">
        <f t="shared" si="69"/>
        <v/>
      </c>
      <c r="P526" s="6"/>
      <c r="Q526" s="9" t="s">
        <v>14</v>
      </c>
    </row>
    <row r="527" spans="1:17" x14ac:dyDescent="0.25">
      <c r="B527" s="18">
        <f t="shared" si="69"/>
        <v>0</v>
      </c>
      <c r="C527" s="18">
        <f t="shared" si="69"/>
        <v>51458</v>
      </c>
      <c r="D527" s="18">
        <f t="shared" si="69"/>
        <v>25210.18</v>
      </c>
      <c r="E527" s="18">
        <f t="shared" si="69"/>
        <v>19212.150000000001</v>
      </c>
      <c r="F527" s="18">
        <f t="shared" si="69"/>
        <v>21349.21</v>
      </c>
      <c r="G527" s="18">
        <f t="shared" si="69"/>
        <v>3055.23</v>
      </c>
      <c r="H527" s="18">
        <f t="shared" si="69"/>
        <v>52233.4</v>
      </c>
      <c r="I527" s="18">
        <f t="shared" si="69"/>
        <v>344207.97</v>
      </c>
      <c r="J527" s="18">
        <f t="shared" si="69"/>
        <v>161376</v>
      </c>
      <c r="K527" s="18">
        <f t="shared" si="69"/>
        <v>150161</v>
      </c>
      <c r="L527" s="18">
        <f t="shared" si="69"/>
        <v>211141</v>
      </c>
      <c r="M527" s="18">
        <f t="shared" si="69"/>
        <v>207308</v>
      </c>
      <c r="N527" s="18">
        <f t="shared" si="69"/>
        <v>246215</v>
      </c>
      <c r="O527" s="18" t="str">
        <f t="shared" si="69"/>
        <v/>
      </c>
      <c r="P527" s="6"/>
      <c r="Q527" s="9" t="s">
        <v>19</v>
      </c>
    </row>
    <row r="528" spans="1:17" x14ac:dyDescent="0.25">
      <c r="B528" s="18">
        <f>SUM(B524:B527)</f>
        <v>0</v>
      </c>
      <c r="C528" s="18">
        <f t="shared" ref="C528:M528" si="70">SUM(C524:C527)</f>
        <v>130888</v>
      </c>
      <c r="D528" s="18">
        <f t="shared" si="70"/>
        <v>96035.18</v>
      </c>
      <c r="E528" s="18">
        <f t="shared" si="70"/>
        <v>81032.149999999994</v>
      </c>
      <c r="F528" s="18">
        <f t="shared" si="70"/>
        <v>82594.209999999992</v>
      </c>
      <c r="G528" s="18">
        <f t="shared" si="70"/>
        <v>24615.23</v>
      </c>
      <c r="H528" s="18">
        <f t="shared" si="70"/>
        <v>140009.4</v>
      </c>
      <c r="I528" s="18">
        <f t="shared" si="70"/>
        <v>761063.97</v>
      </c>
      <c r="J528" s="18">
        <f t="shared" si="70"/>
        <v>547787</v>
      </c>
      <c r="K528" s="18">
        <f t="shared" si="70"/>
        <v>410377</v>
      </c>
      <c r="L528" s="18">
        <f t="shared" si="70"/>
        <v>505224</v>
      </c>
      <c r="M528" s="18">
        <f t="shared" si="70"/>
        <v>567320</v>
      </c>
      <c r="N528" s="18">
        <f>IF(N525="",N524*4,IF(N526="",(N525+N524)*2,IF(N527="",((N526+N525+N524)/3)*4,SUM(N524:N527))))</f>
        <v>663617</v>
      </c>
      <c r="O528" s="18">
        <f>IF(O525="",O524*4,IF(O526="",(O525+O524)*2,IF(O527="",((O526+O525+O524)/3)*4,SUM(O524:O527))))</f>
        <v>461160</v>
      </c>
      <c r="P528" s="6"/>
      <c r="Q528" s="9" t="s">
        <v>15</v>
      </c>
    </row>
    <row r="529" spans="1:17" x14ac:dyDescent="0.25">
      <c r="B529" s="10">
        <f t="shared" ref="B529:O529" si="71">+B528/(B$465+B$472)</f>
        <v>0</v>
      </c>
      <c r="C529" s="10">
        <f t="shared" si="71"/>
        <v>0.79635432194160349</v>
      </c>
      <c r="D529" s="10">
        <f t="shared" si="71"/>
        <v>0.37250972951232325</v>
      </c>
      <c r="E529" s="10">
        <f t="shared" si="71"/>
        <v>0.23970802603592575</v>
      </c>
      <c r="F529" s="10">
        <f t="shared" si="71"/>
        <v>0.18265614900408267</v>
      </c>
      <c r="G529" s="10">
        <f t="shared" si="71"/>
        <v>0.2258622369759499</v>
      </c>
      <c r="H529" s="10">
        <f t="shared" si="71"/>
        <v>0.62680075601421947</v>
      </c>
      <c r="I529" s="10">
        <f t="shared" si="71"/>
        <v>1.8349150450290324</v>
      </c>
      <c r="J529" s="10">
        <f t="shared" si="71"/>
        <v>0.15105502498754278</v>
      </c>
      <c r="K529" s="10">
        <f t="shared" si="71"/>
        <v>7.349203057468473E-2</v>
      </c>
      <c r="L529" s="10">
        <f t="shared" si="71"/>
        <v>8.7439312869029326E-2</v>
      </c>
      <c r="M529" s="10">
        <f t="shared" si="71"/>
        <v>8.8978406127169854E-2</v>
      </c>
      <c r="N529" s="10">
        <f t="shared" si="71"/>
        <v>0.10067049748853567</v>
      </c>
      <c r="O529" s="10">
        <f t="shared" si="71"/>
        <v>5.0410952674745067E-2</v>
      </c>
      <c r="P529" s="6"/>
      <c r="Q529" s="11" t="s">
        <v>2305</v>
      </c>
    </row>
    <row r="530" spans="1:17" s="87" customFormat="1" x14ac:dyDescent="0.25">
      <c r="A530" s="86"/>
      <c r="B530" s="19"/>
      <c r="C530" s="10" t="e">
        <f t="shared" ref="C530:M530" si="72">C528/B528-1</f>
        <v>#DIV/0!</v>
      </c>
      <c r="D530" s="10">
        <f t="shared" si="72"/>
        <v>-0.26627972006601064</v>
      </c>
      <c r="E530" s="10">
        <f t="shared" si="72"/>
        <v>-0.15622431279870563</v>
      </c>
      <c r="F530" s="10">
        <f t="shared" si="72"/>
        <v>1.9277040039046289E-2</v>
      </c>
      <c r="G530" s="10">
        <f t="shared" si="72"/>
        <v>-0.70197390349759381</v>
      </c>
      <c r="H530" s="10">
        <f t="shared" si="72"/>
        <v>4.6879176022324387</v>
      </c>
      <c r="I530" s="10">
        <f t="shared" si="72"/>
        <v>4.4358062387239716</v>
      </c>
      <c r="J530" s="10">
        <f t="shared" si="72"/>
        <v>-0.28023527378388435</v>
      </c>
      <c r="K530" s="10">
        <f t="shared" si="72"/>
        <v>-0.25084567541763492</v>
      </c>
      <c r="L530" s="10">
        <f t="shared" si="72"/>
        <v>0.2311216271867087</v>
      </c>
      <c r="M530" s="10">
        <f t="shared" si="72"/>
        <v>0.12290785869238197</v>
      </c>
      <c r="N530" s="10">
        <f>N528/M528-1</f>
        <v>0.16974018190791784</v>
      </c>
      <c r="O530" s="10">
        <f>O528/N528-1</f>
        <v>-0.30508109346204215</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3">IFERROR(VLOOKUP($B$531,$130:$216,MATCH($Q532&amp;"/"&amp;B$348,$128:$128,0),FALSE),"")</f>
        <v>26558</v>
      </c>
      <c r="C532" s="16">
        <f t="shared" si="73"/>
        <v>73627</v>
      </c>
      <c r="D532" s="16">
        <f t="shared" si="73"/>
        <v>22627</v>
      </c>
      <c r="E532" s="16">
        <f t="shared" si="73"/>
        <v>24415</v>
      </c>
      <c r="F532" s="16">
        <f t="shared" si="73"/>
        <v>21659</v>
      </c>
      <c r="G532" s="16">
        <f t="shared" si="73"/>
        <v>5168</v>
      </c>
      <c r="H532" s="16">
        <f t="shared" si="73"/>
        <v>16554</v>
      </c>
      <c r="I532" s="16">
        <f t="shared" si="73"/>
        <v>63533</v>
      </c>
      <c r="J532" s="16">
        <f t="shared" si="73"/>
        <v>139472</v>
      </c>
      <c r="K532" s="16">
        <f t="shared" si="73"/>
        <v>89811</v>
      </c>
      <c r="L532" s="16">
        <f t="shared" si="73"/>
        <v>97940</v>
      </c>
      <c r="M532" s="16">
        <f t="shared" si="73"/>
        <v>98011</v>
      </c>
      <c r="N532" s="16">
        <f t="shared" si="73"/>
        <v>150025</v>
      </c>
      <c r="O532" s="16">
        <f t="shared" si="73"/>
        <v>112465</v>
      </c>
      <c r="P532" s="6"/>
      <c r="Q532" s="9" t="s">
        <v>12</v>
      </c>
    </row>
    <row r="533" spans="1:17" x14ac:dyDescent="0.25">
      <c r="B533" s="7">
        <f t="shared" si="73"/>
        <v>22396</v>
      </c>
      <c r="C533" s="7">
        <f t="shared" si="73"/>
        <v>48339</v>
      </c>
      <c r="D533" s="7">
        <f t="shared" si="73"/>
        <v>23264</v>
      </c>
      <c r="E533" s="7">
        <f t="shared" si="73"/>
        <v>20604</v>
      </c>
      <c r="F533" s="7">
        <f t="shared" si="73"/>
        <v>19897</v>
      </c>
      <c r="G533" s="7">
        <f t="shared" si="73"/>
        <v>5954</v>
      </c>
      <c r="H533" s="7">
        <f t="shared" si="73"/>
        <v>26605</v>
      </c>
      <c r="I533" s="7">
        <f t="shared" si="73"/>
        <v>200335</v>
      </c>
      <c r="J533" s="7">
        <f t="shared" si="73"/>
        <v>109334</v>
      </c>
      <c r="K533" s="7">
        <f t="shared" si="73"/>
        <v>79151</v>
      </c>
      <c r="L533" s="7">
        <f t="shared" si="73"/>
        <v>79373</v>
      </c>
      <c r="M533" s="7">
        <f t="shared" si="73"/>
        <v>137997</v>
      </c>
      <c r="N533" s="7">
        <f t="shared" si="73"/>
        <v>127116</v>
      </c>
      <c r="O533" s="7">
        <f t="shared" si="73"/>
        <v>119359</v>
      </c>
      <c r="P533" s="6"/>
      <c r="Q533" s="9" t="s">
        <v>13</v>
      </c>
    </row>
    <row r="534" spans="1:17" x14ac:dyDescent="0.25">
      <c r="B534" s="7">
        <f t="shared" si="73"/>
        <v>30042</v>
      </c>
      <c r="C534" s="7">
        <f t="shared" si="73"/>
        <v>32047</v>
      </c>
      <c r="D534" s="7">
        <f t="shared" si="73"/>
        <v>27729</v>
      </c>
      <c r="E534" s="7">
        <f t="shared" si="73"/>
        <v>22211</v>
      </c>
      <c r="F534" s="7">
        <f t="shared" si="73"/>
        <v>25824</v>
      </c>
      <c r="G534" s="7">
        <f t="shared" si="73"/>
        <v>13551</v>
      </c>
      <c r="H534" s="7">
        <f t="shared" si="73"/>
        <v>48109</v>
      </c>
      <c r="I534" s="7">
        <f t="shared" si="73"/>
        <v>155127</v>
      </c>
      <c r="J534" s="7">
        <f t="shared" si="73"/>
        <v>143837</v>
      </c>
      <c r="K534" s="7">
        <f t="shared" si="73"/>
        <v>98259</v>
      </c>
      <c r="L534" s="7">
        <f t="shared" si="73"/>
        <v>119143</v>
      </c>
      <c r="M534" s="7">
        <f t="shared" si="73"/>
        <v>125759</v>
      </c>
      <c r="N534" s="7">
        <f t="shared" si="73"/>
        <v>143899</v>
      </c>
      <c r="O534" s="7" t="str">
        <f t="shared" si="73"/>
        <v/>
      </c>
      <c r="P534" s="6"/>
      <c r="Q534" s="9" t="s">
        <v>14</v>
      </c>
    </row>
    <row r="535" spans="1:17" x14ac:dyDescent="0.25">
      <c r="B535" s="18">
        <f t="shared" si="73"/>
        <v>25520</v>
      </c>
      <c r="C535" s="18">
        <f t="shared" si="73"/>
        <v>52098</v>
      </c>
      <c r="D535" s="18">
        <f t="shared" si="73"/>
        <v>26365.72</v>
      </c>
      <c r="E535" s="18">
        <f t="shared" si="73"/>
        <v>21922.720000000001</v>
      </c>
      <c r="F535" s="18">
        <f t="shared" si="73"/>
        <v>23567.13</v>
      </c>
      <c r="G535" s="18">
        <f t="shared" si="73"/>
        <v>5155.1499999999996</v>
      </c>
      <c r="H535" s="18">
        <f t="shared" si="73"/>
        <v>54350.36</v>
      </c>
      <c r="I535" s="18">
        <f t="shared" si="73"/>
        <v>348874.99</v>
      </c>
      <c r="J535" s="18">
        <f t="shared" si="73"/>
        <v>163640</v>
      </c>
      <c r="K535" s="18">
        <f t="shared" si="73"/>
        <v>153589</v>
      </c>
      <c r="L535" s="18">
        <f t="shared" si="73"/>
        <v>213018</v>
      </c>
      <c r="M535" s="18">
        <f t="shared" si="73"/>
        <v>207634</v>
      </c>
      <c r="N535" s="18">
        <f t="shared" si="73"/>
        <v>247139</v>
      </c>
      <c r="O535" s="18" t="str">
        <f t="shared" si="73"/>
        <v/>
      </c>
      <c r="P535" s="6"/>
      <c r="Q535" s="9" t="s">
        <v>19</v>
      </c>
    </row>
    <row r="536" spans="1:17" x14ac:dyDescent="0.25">
      <c r="B536" s="25">
        <f t="shared" ref="B536:M536" si="74">SUM(B532:B535)</f>
        <v>104516</v>
      </c>
      <c r="C536" s="25">
        <f t="shared" si="74"/>
        <v>206111</v>
      </c>
      <c r="D536" s="25">
        <f t="shared" si="74"/>
        <v>99985.72</v>
      </c>
      <c r="E536" s="25">
        <f t="shared" si="74"/>
        <v>89152.72</v>
      </c>
      <c r="F536" s="25">
        <f t="shared" si="74"/>
        <v>90947.13</v>
      </c>
      <c r="G536" s="25">
        <f t="shared" si="74"/>
        <v>29828.15</v>
      </c>
      <c r="H536" s="25">
        <f t="shared" si="74"/>
        <v>145618.35999999999</v>
      </c>
      <c r="I536" s="25">
        <f t="shared" si="74"/>
        <v>767869.99</v>
      </c>
      <c r="J536" s="25">
        <f t="shared" si="74"/>
        <v>556283</v>
      </c>
      <c r="K536" s="25">
        <f t="shared" si="74"/>
        <v>420810</v>
      </c>
      <c r="L536" s="25">
        <f t="shared" si="74"/>
        <v>509474</v>
      </c>
      <c r="M536" s="25">
        <f t="shared" si="74"/>
        <v>569401</v>
      </c>
      <c r="N536" s="25">
        <f>IF(N533="",N532*4,IF(N534="",(N533+N532)*2,IF(N535="",((N534+N533+N532)/3)*4,SUM(N532:N535))))</f>
        <v>668179</v>
      </c>
      <c r="O536" s="25">
        <f>IF(O533="",O532*4,IF(O534="",(O533+O532)*2,IF(O535="",((O534+O533+O532)/3)*4,SUM(O532:O535))))</f>
        <v>463648</v>
      </c>
      <c r="P536" s="6"/>
      <c r="Q536" s="9" t="s">
        <v>15</v>
      </c>
    </row>
    <row r="537" spans="1:17" x14ac:dyDescent="0.25">
      <c r="B537" s="21">
        <f t="shared" ref="B537:O537" si="75">+B536/(B$465+B$472)</f>
        <v>0.50313387570403889</v>
      </c>
      <c r="C537" s="10">
        <f t="shared" si="75"/>
        <v>1.2540292895430125</v>
      </c>
      <c r="D537" s="10">
        <f t="shared" si="75"/>
        <v>0.38783343262640724</v>
      </c>
      <c r="E537" s="10">
        <f t="shared" si="75"/>
        <v>0.26373016792635517</v>
      </c>
      <c r="F537" s="10">
        <f t="shared" si="75"/>
        <v>0.20112853587162682</v>
      </c>
      <c r="G537" s="10">
        <f t="shared" si="75"/>
        <v>0.27369448442505639</v>
      </c>
      <c r="H537" s="10">
        <f t="shared" si="75"/>
        <v>0.65191121551517806</v>
      </c>
      <c r="I537" s="10">
        <f t="shared" si="75"/>
        <v>1.8513242681522457</v>
      </c>
      <c r="J537" s="10">
        <f t="shared" si="75"/>
        <v>0.15339783979018351</v>
      </c>
      <c r="K537" s="10">
        <f t="shared" si="75"/>
        <v>7.5360415876457698E-2</v>
      </c>
      <c r="L537" s="10">
        <f t="shared" si="75"/>
        <v>8.8174862010980973E-2</v>
      </c>
      <c r="M537" s="10">
        <f t="shared" si="75"/>
        <v>8.9304789937278153E-2</v>
      </c>
      <c r="N537" s="10">
        <f t="shared" si="75"/>
        <v>0.1013625515039432</v>
      </c>
      <c r="O537" s="10">
        <f t="shared" si="75"/>
        <v>5.0682924333724094E-2</v>
      </c>
      <c r="P537" s="6"/>
      <c r="Q537" s="11" t="s">
        <v>2305</v>
      </c>
    </row>
    <row r="538" spans="1:17" s="87" customFormat="1" x14ac:dyDescent="0.25">
      <c r="A538" s="86"/>
      <c r="B538" s="19"/>
      <c r="C538" s="10">
        <f t="shared" ref="C538:M538" si="76">C536/B536-1</f>
        <v>0.97205212599027901</v>
      </c>
      <c r="D538" s="10">
        <f t="shared" si="76"/>
        <v>-0.51489381934976786</v>
      </c>
      <c r="E538" s="10">
        <f t="shared" si="76"/>
        <v>-0.10834547173336351</v>
      </c>
      <c r="F538" s="10">
        <f t="shared" si="76"/>
        <v>2.0127372445843505E-2</v>
      </c>
      <c r="G538" s="10">
        <f t="shared" si="76"/>
        <v>-0.67202758349823677</v>
      </c>
      <c r="H538" s="10">
        <f t="shared" si="76"/>
        <v>3.8819105442342208</v>
      </c>
      <c r="I538" s="10">
        <f t="shared" si="76"/>
        <v>4.2731674082856044</v>
      </c>
      <c r="J538" s="10">
        <f t="shared" si="76"/>
        <v>-0.27555053948650865</v>
      </c>
      <c r="K538" s="10">
        <f t="shared" si="76"/>
        <v>-0.2435325185202496</v>
      </c>
      <c r="L538" s="10">
        <f t="shared" si="76"/>
        <v>0.21069841496162156</v>
      </c>
      <c r="M538" s="10">
        <f t="shared" si="76"/>
        <v>0.11762523700915062</v>
      </c>
      <c r="N538" s="10">
        <f>N536/M536-1</f>
        <v>0.17347703990684948</v>
      </c>
      <c r="O538" s="10">
        <f>O536/N536-1</f>
        <v>-0.30610210736943244</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7">IFERROR(VLOOKUP($B$539,$130:$216,MATCH($Q540&amp;"/"&amp;B$348,$128:$128,0),FALSE),"")</f>
        <v>0</v>
      </c>
      <c r="C540" s="16">
        <f t="shared" si="77"/>
        <v>1147</v>
      </c>
      <c r="D540" s="16">
        <f t="shared" si="77"/>
        <v>0</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0</v>
      </c>
      <c r="C541" s="7">
        <f t="shared" si="77"/>
        <v>0</v>
      </c>
      <c r="D541" s="7">
        <f t="shared" si="77"/>
        <v>0</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0</v>
      </c>
      <c r="C542" s="7">
        <f t="shared" si="77"/>
        <v>0</v>
      </c>
      <c r="D542" s="7">
        <f t="shared" si="77"/>
        <v>0</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f t="shared" si="77"/>
        <v>0</v>
      </c>
      <c r="C543" s="18">
        <f t="shared" si="77"/>
        <v>1023</v>
      </c>
      <c r="D543" s="18">
        <f t="shared" si="77"/>
        <v>992.36</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2170</v>
      </c>
      <c r="D544" s="18">
        <f t="shared" si="78"/>
        <v>992.36</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0</v>
      </c>
      <c r="C545" s="22">
        <f t="shared" si="79"/>
        <v>1.3202806052604359E-2</v>
      </c>
      <c r="D545" s="22">
        <f t="shared" si="79"/>
        <v>3.849253525414844E-3</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80">IFERROR(B507+B468-B532-B540,"")</f>
        <v>-19324</v>
      </c>
      <c r="C547" s="16">
        <f t="shared" si="80"/>
        <v>-65961</v>
      </c>
      <c r="D547" s="16">
        <f t="shared" si="80"/>
        <v>-11903</v>
      </c>
      <c r="E547" s="16">
        <f t="shared" si="80"/>
        <v>31468</v>
      </c>
      <c r="F547" s="16">
        <f t="shared" si="80"/>
        <v>50049</v>
      </c>
      <c r="G547" s="16">
        <f t="shared" si="80"/>
        <v>20493</v>
      </c>
      <c r="H547" s="16">
        <f t="shared" si="80"/>
        <v>-936</v>
      </c>
      <c r="I547" s="16">
        <f t="shared" si="80"/>
        <v>-20400</v>
      </c>
      <c r="J547" s="16">
        <f t="shared" si="80"/>
        <v>33726</v>
      </c>
      <c r="K547" s="16">
        <f t="shared" si="80"/>
        <v>803155</v>
      </c>
      <c r="L547" s="16">
        <f t="shared" si="80"/>
        <v>798374</v>
      </c>
      <c r="M547" s="16">
        <f t="shared" si="80"/>
        <v>830405</v>
      </c>
      <c r="N547" s="16">
        <f t="shared" si="80"/>
        <v>820823</v>
      </c>
      <c r="O547" s="16">
        <f t="shared" si="80"/>
        <v>1147129</v>
      </c>
      <c r="P547" s="6"/>
      <c r="Q547" s="9" t="s">
        <v>12</v>
      </c>
    </row>
    <row r="548" spans="1:17" x14ac:dyDescent="0.25">
      <c r="B548" s="7">
        <f t="shared" si="80"/>
        <v>-18847</v>
      </c>
      <c r="C548" s="7">
        <f t="shared" si="80"/>
        <v>-45234</v>
      </c>
      <c r="D548" s="7">
        <f t="shared" si="80"/>
        <v>-17104</v>
      </c>
      <c r="E548" s="7">
        <f t="shared" si="80"/>
        <v>-18349</v>
      </c>
      <c r="F548" s="7">
        <f t="shared" si="80"/>
        <v>4520</v>
      </c>
      <c r="G548" s="7">
        <f t="shared" si="80"/>
        <v>3812</v>
      </c>
      <c r="H548" s="7">
        <f t="shared" si="80"/>
        <v>-6737</v>
      </c>
      <c r="I548" s="7">
        <f t="shared" si="80"/>
        <v>-168935</v>
      </c>
      <c r="J548" s="7">
        <f t="shared" si="80"/>
        <v>329820</v>
      </c>
      <c r="K548" s="7">
        <f t="shared" si="80"/>
        <v>761013</v>
      </c>
      <c r="L548" s="7">
        <f t="shared" si="80"/>
        <v>742895</v>
      </c>
      <c r="M548" s="7">
        <f t="shared" si="80"/>
        <v>743898</v>
      </c>
      <c r="N548" s="7">
        <f t="shared" si="80"/>
        <v>747731</v>
      </c>
      <c r="O548" s="7">
        <f t="shared" si="80"/>
        <v>1052721</v>
      </c>
      <c r="P548" s="6"/>
      <c r="Q548" s="9" t="s">
        <v>13</v>
      </c>
    </row>
    <row r="549" spans="1:17" x14ac:dyDescent="0.25">
      <c r="B549" s="7">
        <f t="shared" si="80"/>
        <v>-19307</v>
      </c>
      <c r="C549" s="7">
        <f t="shared" si="80"/>
        <v>-19022</v>
      </c>
      <c r="D549" s="7">
        <f t="shared" si="80"/>
        <v>-15035</v>
      </c>
      <c r="E549" s="7">
        <f t="shared" si="80"/>
        <v>-15284.33</v>
      </c>
      <c r="F549" s="7">
        <f t="shared" si="80"/>
        <v>15865</v>
      </c>
      <c r="G549" s="7">
        <f t="shared" si="80"/>
        <v>-7595</v>
      </c>
      <c r="H549" s="7">
        <f t="shared" si="80"/>
        <v>-27236</v>
      </c>
      <c r="I549" s="7">
        <f t="shared" si="80"/>
        <v>-119243</v>
      </c>
      <c r="J549" s="7">
        <f t="shared" si="80"/>
        <v>585797</v>
      </c>
      <c r="K549" s="7">
        <f t="shared" si="80"/>
        <v>712893</v>
      </c>
      <c r="L549" s="7">
        <f t="shared" si="80"/>
        <v>518405</v>
      </c>
      <c r="M549" s="7">
        <f t="shared" si="80"/>
        <v>602827</v>
      </c>
      <c r="N549" s="7">
        <f t="shared" si="80"/>
        <v>743666</v>
      </c>
      <c r="O549" s="7" t="str">
        <f t="shared" si="80"/>
        <v/>
      </c>
      <c r="P549" s="6"/>
      <c r="Q549" s="9" t="s">
        <v>14</v>
      </c>
    </row>
    <row r="550" spans="1:17" x14ac:dyDescent="0.25">
      <c r="B550" s="18">
        <f t="shared" si="80"/>
        <v>-19032</v>
      </c>
      <c r="C550" s="18">
        <f t="shared" si="80"/>
        <v>-88330</v>
      </c>
      <c r="D550" s="18">
        <f t="shared" si="80"/>
        <v>15859.82</v>
      </c>
      <c r="E550" s="18">
        <f t="shared" si="80"/>
        <v>8007.929999999993</v>
      </c>
      <c r="F550" s="18">
        <f t="shared" si="80"/>
        <v>-10095.970000000005</v>
      </c>
      <c r="G550" s="18">
        <f t="shared" si="80"/>
        <v>789.46000000000095</v>
      </c>
      <c r="H550" s="18">
        <f t="shared" si="80"/>
        <v>-15768.919999999998</v>
      </c>
      <c r="I550" s="18">
        <f t="shared" si="80"/>
        <v>-267781.02</v>
      </c>
      <c r="J550" s="18">
        <f t="shared" si="80"/>
        <v>564468</v>
      </c>
      <c r="K550" s="18">
        <f t="shared" si="80"/>
        <v>501188</v>
      </c>
      <c r="L550" s="18">
        <f t="shared" si="80"/>
        <v>581194</v>
      </c>
      <c r="M550" s="18">
        <f t="shared" si="80"/>
        <v>682445</v>
      </c>
      <c r="N550" s="18">
        <f t="shared" si="80"/>
        <v>407523</v>
      </c>
      <c r="O550" s="18" t="str">
        <f t="shared" si="80"/>
        <v/>
      </c>
      <c r="P550" s="6"/>
      <c r="Q550" s="9" t="s">
        <v>19</v>
      </c>
    </row>
    <row r="551" spans="1:17" x14ac:dyDescent="0.25">
      <c r="B551" s="25">
        <f t="shared" si="80"/>
        <v>-76510</v>
      </c>
      <c r="C551" s="18">
        <f t="shared" si="80"/>
        <v>-218547</v>
      </c>
      <c r="D551" s="18">
        <f t="shared" si="80"/>
        <v>-28182.179999999993</v>
      </c>
      <c r="E551" s="18">
        <f t="shared" si="80"/>
        <v>5842.5999999999767</v>
      </c>
      <c r="F551" s="18">
        <f t="shared" si="80"/>
        <v>60338.02999999997</v>
      </c>
      <c r="G551" s="18">
        <f t="shared" si="80"/>
        <v>17499.46</v>
      </c>
      <c r="H551" s="18">
        <f t="shared" si="80"/>
        <v>-50677.919999999955</v>
      </c>
      <c r="I551" s="18">
        <f t="shared" si="80"/>
        <v>-576359.02</v>
      </c>
      <c r="J551" s="18">
        <f t="shared" si="80"/>
        <v>1513811</v>
      </c>
      <c r="K551" s="18">
        <f t="shared" si="80"/>
        <v>2778249</v>
      </c>
      <c r="L551" s="18">
        <f t="shared" si="80"/>
        <v>2640868</v>
      </c>
      <c r="M551" s="18">
        <f t="shared" si="80"/>
        <v>2859575</v>
      </c>
      <c r="N551" s="18">
        <f t="shared" si="80"/>
        <v>2719743</v>
      </c>
      <c r="O551" s="18">
        <f t="shared" si="80"/>
        <v>4399700</v>
      </c>
      <c r="P551" s="6"/>
      <c r="Q551" s="9" t="s">
        <v>15</v>
      </c>
    </row>
    <row r="552" spans="1:17" x14ac:dyDescent="0.25">
      <c r="B552" s="10">
        <f t="shared" ref="B552:O552" si="81">+B551/(B$465+B$472)</f>
        <v>-0.36831463919510904</v>
      </c>
      <c r="C552" s="10">
        <f t="shared" si="81"/>
        <v>-1.3296929282850345</v>
      </c>
      <c r="D552" s="10">
        <f t="shared" si="81"/>
        <v>-0.10931552634011416</v>
      </c>
      <c r="E552" s="10">
        <f t="shared" si="81"/>
        <v>1.7283487022342298E-2</v>
      </c>
      <c r="F552" s="10">
        <f t="shared" si="81"/>
        <v>0.13343686195791213</v>
      </c>
      <c r="G552" s="10">
        <f t="shared" si="81"/>
        <v>0.16056998782750176</v>
      </c>
      <c r="H552" s="10">
        <f t="shared" si="81"/>
        <v>-0.2268773280167482</v>
      </c>
      <c r="I552" s="10">
        <f t="shared" si="81"/>
        <v>-1.389593882806184</v>
      </c>
      <c r="J552" s="10">
        <f t="shared" si="81"/>
        <v>0.41744100979288867</v>
      </c>
      <c r="K552" s="10">
        <f t="shared" si="81"/>
        <v>0.49754045780364708</v>
      </c>
      <c r="L552" s="10">
        <f t="shared" si="81"/>
        <v>0.4570560450370682</v>
      </c>
      <c r="M552" s="10">
        <f t="shared" si="81"/>
        <v>0.44849542709776097</v>
      </c>
      <c r="N552" s="10">
        <f t="shared" si="81"/>
        <v>0.41258418764281579</v>
      </c>
      <c r="O552" s="10">
        <f t="shared" si="81"/>
        <v>0.48094602411977599</v>
      </c>
      <c r="P552" s="6"/>
      <c r="Q552" s="11" t="s">
        <v>26</v>
      </c>
    </row>
    <row r="553" spans="1:17" s="87" customFormat="1" x14ac:dyDescent="0.25">
      <c r="A553" s="86"/>
      <c r="B553" s="19"/>
      <c r="C553" s="10">
        <f t="shared" ref="C553:M553" si="82">C551/B551-1</f>
        <v>1.8564501372369624</v>
      </c>
      <c r="D553" s="10">
        <f t="shared" si="82"/>
        <v>-0.87104750923142393</v>
      </c>
      <c r="E553" s="10">
        <f t="shared" si="82"/>
        <v>-1.2073154028538593</v>
      </c>
      <c r="F553" s="10">
        <f t="shared" si="82"/>
        <v>9.3272567007839342</v>
      </c>
      <c r="G553" s="10">
        <f t="shared" si="82"/>
        <v>-0.70997627864217627</v>
      </c>
      <c r="H553" s="10">
        <f t="shared" si="82"/>
        <v>-3.8959705042326997</v>
      </c>
      <c r="I553" s="10">
        <f t="shared" si="82"/>
        <v>10.372980974751934</v>
      </c>
      <c r="J553" s="10">
        <f t="shared" si="82"/>
        <v>-3.6265069990576357</v>
      </c>
      <c r="K553" s="10">
        <f t="shared" si="82"/>
        <v>0.83526807507674339</v>
      </c>
      <c r="L553" s="10">
        <f t="shared" si="82"/>
        <v>-4.9448771510400946E-2</v>
      </c>
      <c r="M553" s="10">
        <f t="shared" si="82"/>
        <v>8.2816331600064741E-2</v>
      </c>
      <c r="N553" s="10">
        <f>N551/M551-1</f>
        <v>-4.889957423743041E-2</v>
      </c>
      <c r="O553" s="10">
        <f>O551/N551-1</f>
        <v>0.61768961258471844</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3">IFERROR(B547+B593,"")</f>
        <v>-8051</v>
      </c>
      <c r="C555" s="16">
        <f t="shared" si="83"/>
        <v>-59800</v>
      </c>
      <c r="D555" s="16">
        <f t="shared" si="83"/>
        <v>-2195</v>
      </c>
      <c r="E555" s="16">
        <f t="shared" si="83"/>
        <v>38876</v>
      </c>
      <c r="F555" s="16">
        <f t="shared" si="83"/>
        <v>62845</v>
      </c>
      <c r="G555" s="16">
        <f t="shared" si="83"/>
        <v>29896</v>
      </c>
      <c r="H555" s="16">
        <f t="shared" si="83"/>
        <v>6725</v>
      </c>
      <c r="I555" s="16">
        <f t="shared" si="83"/>
        <v>8763</v>
      </c>
      <c r="J555" s="16">
        <f t="shared" si="83"/>
        <v>220643</v>
      </c>
      <c r="K555" s="16">
        <f t="shared" si="83"/>
        <v>1269012</v>
      </c>
      <c r="L555" s="16">
        <f t="shared" si="83"/>
        <v>1272359</v>
      </c>
      <c r="M555" s="16">
        <f t="shared" si="83"/>
        <v>1346965</v>
      </c>
      <c r="N555" s="16">
        <f t="shared" si="83"/>
        <v>1381264</v>
      </c>
      <c r="O555" s="16">
        <f t="shared" si="83"/>
        <v>1926625</v>
      </c>
      <c r="P555" s="6"/>
      <c r="Q555" s="9" t="s">
        <v>12</v>
      </c>
    </row>
    <row r="556" spans="1:17" x14ac:dyDescent="0.25">
      <c r="B556" s="7">
        <f t="shared" ref="B556:O558" si="84">IFERROR(B548+B594-B593,"")</f>
        <v>-6203</v>
      </c>
      <c r="C556" s="7">
        <f t="shared" si="84"/>
        <v>-39222</v>
      </c>
      <c r="D556" s="7">
        <f t="shared" si="84"/>
        <v>-7269</v>
      </c>
      <c r="E556" s="7">
        <f t="shared" si="84"/>
        <v>-8595</v>
      </c>
      <c r="F556" s="7">
        <f t="shared" si="84"/>
        <v>17476</v>
      </c>
      <c r="G556" s="7">
        <f t="shared" si="84"/>
        <v>4970</v>
      </c>
      <c r="H556" s="7">
        <f t="shared" si="84"/>
        <v>5165</v>
      </c>
      <c r="I556" s="7">
        <f t="shared" si="84"/>
        <v>-139444</v>
      </c>
      <c r="J556" s="7">
        <f t="shared" si="84"/>
        <v>647860</v>
      </c>
      <c r="K556" s="7">
        <f t="shared" si="84"/>
        <v>1235186</v>
      </c>
      <c r="L556" s="7">
        <f t="shared" si="84"/>
        <v>1226480</v>
      </c>
      <c r="M556" s="7">
        <f t="shared" si="84"/>
        <v>1270238</v>
      </c>
      <c r="N556" s="7">
        <f t="shared" si="84"/>
        <v>1280309</v>
      </c>
      <c r="O556" s="7">
        <f t="shared" si="84"/>
        <v>1829605</v>
      </c>
      <c r="P556" s="6"/>
      <c r="Q556" s="9" t="s">
        <v>13</v>
      </c>
    </row>
    <row r="557" spans="1:17" x14ac:dyDescent="0.25">
      <c r="B557" s="7">
        <f t="shared" si="84"/>
        <v>-7357</v>
      </c>
      <c r="C557" s="7">
        <f t="shared" si="84"/>
        <v>-12938</v>
      </c>
      <c r="D557" s="7">
        <f t="shared" si="84"/>
        <v>-5062</v>
      </c>
      <c r="E557" s="7">
        <f t="shared" si="84"/>
        <v>310.66999999999825</v>
      </c>
      <c r="F557" s="7">
        <f t="shared" si="84"/>
        <v>29235</v>
      </c>
      <c r="G557" s="7">
        <f t="shared" si="84"/>
        <v>-6379</v>
      </c>
      <c r="H557" s="7">
        <f t="shared" si="84"/>
        <v>-11198</v>
      </c>
      <c r="I557" s="7">
        <f t="shared" si="84"/>
        <v>-85048</v>
      </c>
      <c r="J557" s="7">
        <f t="shared" si="84"/>
        <v>1013566</v>
      </c>
      <c r="K557" s="7">
        <f t="shared" si="84"/>
        <v>1192180</v>
      </c>
      <c r="L557" s="7">
        <f t="shared" si="84"/>
        <v>1029510</v>
      </c>
      <c r="M557" s="7">
        <f t="shared" si="84"/>
        <v>1184727</v>
      </c>
      <c r="N557" s="7">
        <f t="shared" si="84"/>
        <v>1364367</v>
      </c>
      <c r="O557" s="7" t="str">
        <f t="shared" si="84"/>
        <v/>
      </c>
      <c r="P557" s="6"/>
      <c r="Q557" s="9" t="s">
        <v>14</v>
      </c>
    </row>
    <row r="558" spans="1:17" x14ac:dyDescent="0.25">
      <c r="B558" s="18">
        <f t="shared" si="84"/>
        <v>-7099</v>
      </c>
      <c r="C558" s="18">
        <f t="shared" si="84"/>
        <v>-82240</v>
      </c>
      <c r="D558" s="18">
        <f t="shared" si="84"/>
        <v>25852.65</v>
      </c>
      <c r="E558" s="18">
        <f t="shared" si="84"/>
        <v>20337.62999999999</v>
      </c>
      <c r="F558" s="18">
        <f t="shared" si="84"/>
        <v>3325.2699999999895</v>
      </c>
      <c r="G558" s="18">
        <f t="shared" si="84"/>
        <v>2273.0400000000009</v>
      </c>
      <c r="H558" s="18">
        <f t="shared" si="84"/>
        <v>11677.150000000001</v>
      </c>
      <c r="I558" s="18">
        <f t="shared" si="84"/>
        <v>-223651.05000000002</v>
      </c>
      <c r="J558" s="18">
        <f t="shared" si="84"/>
        <v>1003995</v>
      </c>
      <c r="K558" s="18">
        <f t="shared" si="84"/>
        <v>984496</v>
      </c>
      <c r="L558" s="18">
        <f t="shared" si="84"/>
        <v>1099906</v>
      </c>
      <c r="M558" s="18">
        <f t="shared" si="84"/>
        <v>1227677</v>
      </c>
      <c r="N558" s="18">
        <f t="shared" si="84"/>
        <v>997595</v>
      </c>
      <c r="O558" s="18" t="str">
        <f t="shared" si="84"/>
        <v/>
      </c>
      <c r="P558" s="6"/>
      <c r="Q558" s="9" t="s">
        <v>19</v>
      </c>
    </row>
    <row r="559" spans="1:17" x14ac:dyDescent="0.25">
      <c r="B559" s="25">
        <f t="shared" ref="B559:O559" si="85">IFERROR(B551+B596,"")</f>
        <v>-28710</v>
      </c>
      <c r="C559" s="18">
        <f t="shared" si="85"/>
        <v>-194200</v>
      </c>
      <c r="D559" s="18">
        <f t="shared" si="85"/>
        <v>11326.650000000009</v>
      </c>
      <c r="E559" s="18">
        <f t="shared" si="85"/>
        <v>50929.299999999974</v>
      </c>
      <c r="F559" s="18">
        <f t="shared" si="85"/>
        <v>112881.26999999996</v>
      </c>
      <c r="G559" s="18">
        <f t="shared" si="85"/>
        <v>30760.04</v>
      </c>
      <c r="H559" s="18">
        <f t="shared" si="85"/>
        <v>12369.150000000045</v>
      </c>
      <c r="I559" s="18">
        <f t="shared" si="85"/>
        <v>-439380.05000000005</v>
      </c>
      <c r="J559" s="18">
        <f t="shared" si="85"/>
        <v>2886064</v>
      </c>
      <c r="K559" s="18">
        <f t="shared" si="85"/>
        <v>4680874</v>
      </c>
      <c r="L559" s="18">
        <f t="shared" si="85"/>
        <v>4628255</v>
      </c>
      <c r="M559" s="18">
        <f t="shared" si="85"/>
        <v>5029607</v>
      </c>
      <c r="N559" s="18">
        <f t="shared" si="85"/>
        <v>5023535</v>
      </c>
      <c r="O559" s="18">
        <f t="shared" si="85"/>
        <v>7512460</v>
      </c>
      <c r="P559" s="6"/>
      <c r="Q559" s="9" t="s">
        <v>15</v>
      </c>
    </row>
    <row r="560" spans="1:17" x14ac:dyDescent="0.25">
      <c r="B560" s="10">
        <f t="shared" ref="B560:O560" si="86">+B559/(B$465+B$472)</f>
        <v>-0.13820825109517162</v>
      </c>
      <c r="C560" s="10">
        <f t="shared" si="86"/>
        <v>-1.181559878071782</v>
      </c>
      <c r="D560" s="10">
        <f t="shared" si="86"/>
        <v>4.3934809387359504E-2</v>
      </c>
      <c r="E560" s="10">
        <f t="shared" si="86"/>
        <v>0.150658250711495</v>
      </c>
      <c r="F560" s="10">
        <f t="shared" si="86"/>
        <v>0.24963563514791268</v>
      </c>
      <c r="G560" s="10">
        <f t="shared" si="86"/>
        <v>0.28224523776010618</v>
      </c>
      <c r="H560" s="10">
        <f t="shared" si="86"/>
        <v>5.5374800343786286E-2</v>
      </c>
      <c r="I560" s="10">
        <f t="shared" si="86"/>
        <v>-1.0593394195636521</v>
      </c>
      <c r="J560" s="10">
        <f t="shared" si="86"/>
        <v>0.79584668792002666</v>
      </c>
      <c r="K560" s="10">
        <f t="shared" si="86"/>
        <v>0.83827050522872093</v>
      </c>
      <c r="L560" s="10">
        <f t="shared" si="86"/>
        <v>0.80101388093726611</v>
      </c>
      <c r="M560" s="10">
        <f t="shared" si="86"/>
        <v>0.78884300625054016</v>
      </c>
      <c r="N560" s="10">
        <f t="shared" si="86"/>
        <v>0.76206873482908222</v>
      </c>
      <c r="O560" s="10">
        <f t="shared" si="86"/>
        <v>0.82121230273856216</v>
      </c>
      <c r="P560" s="6"/>
      <c r="Q560" s="11" t="s">
        <v>28</v>
      </c>
    </row>
    <row r="561" spans="1:17" s="87" customFormat="1" x14ac:dyDescent="0.25">
      <c r="A561" s="86"/>
      <c r="B561" s="19"/>
      <c r="C561" s="10">
        <f t="shared" ref="C561:M561" si="87">C559/B559-1</f>
        <v>5.7641936607453852</v>
      </c>
      <c r="D561" s="10">
        <f t="shared" si="87"/>
        <v>-1.0583246652935119</v>
      </c>
      <c r="E561" s="10">
        <f t="shared" si="87"/>
        <v>3.496413326093764</v>
      </c>
      <c r="F561" s="10">
        <f t="shared" si="87"/>
        <v>1.2164308168382449</v>
      </c>
      <c r="G561" s="10">
        <f t="shared" si="87"/>
        <v>-0.72750093970416874</v>
      </c>
      <c r="H561" s="10">
        <f t="shared" si="87"/>
        <v>-0.59788251250648417</v>
      </c>
      <c r="I561" s="10">
        <f t="shared" si="87"/>
        <v>-36.522250922658259</v>
      </c>
      <c r="J561" s="10">
        <f t="shared" si="87"/>
        <v>-7.5684912184793092</v>
      </c>
      <c r="K561" s="10">
        <f t="shared" si="87"/>
        <v>0.62188849588921102</v>
      </c>
      <c r="L561" s="10">
        <f t="shared" si="87"/>
        <v>-1.1241276735925787E-2</v>
      </c>
      <c r="M561" s="10">
        <f t="shared" si="87"/>
        <v>8.6717780243309894E-2</v>
      </c>
      <c r="N561" s="10">
        <f>N559/M559-1</f>
        <v>-1.2072513816685504E-3</v>
      </c>
      <c r="O561" s="10">
        <f>O559/N559-1</f>
        <v>0.49545290318470947</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8">IFERROR(VLOOKUP($B$562,$130:$216,MATCH($Q563&amp;"/"&amp;B$348,$128:$128,0),FALSE),"")</f>
        <v>6446</v>
      </c>
      <c r="C563" s="16">
        <f t="shared" si="88"/>
        <v>5695</v>
      </c>
      <c r="D563" s="16">
        <f t="shared" si="88"/>
        <v>600</v>
      </c>
      <c r="E563" s="16">
        <f t="shared" si="88"/>
        <v>11942</v>
      </c>
      <c r="F563" s="16">
        <f t="shared" si="88"/>
        <v>5379</v>
      </c>
      <c r="G563" s="16">
        <f t="shared" si="88"/>
        <v>74</v>
      </c>
      <c r="H563" s="16">
        <f t="shared" si="88"/>
        <v>3255</v>
      </c>
      <c r="I563" s="16">
        <f t="shared" si="88"/>
        <v>11934</v>
      </c>
      <c r="J563" s="16">
        <f t="shared" si="88"/>
        <v>193523</v>
      </c>
      <c r="K563" s="16">
        <f t="shared" si="88"/>
        <v>341448</v>
      </c>
      <c r="L563" s="16">
        <f t="shared" si="88"/>
        <v>357031</v>
      </c>
      <c r="M563" s="16">
        <f t="shared" si="88"/>
        <v>370901</v>
      </c>
      <c r="N563" s="16">
        <f t="shared" si="88"/>
        <v>389181</v>
      </c>
      <c r="O563" s="16">
        <f t="shared" si="88"/>
        <v>432692</v>
      </c>
      <c r="P563" s="6"/>
      <c r="Q563" s="9" t="s">
        <v>12</v>
      </c>
    </row>
    <row r="564" spans="1:17" x14ac:dyDescent="0.25">
      <c r="B564" s="7">
        <f t="shared" si="88"/>
        <v>5964</v>
      </c>
      <c r="C564" s="7">
        <f t="shared" si="88"/>
        <v>27665</v>
      </c>
      <c r="D564" s="7">
        <f t="shared" si="88"/>
        <v>4504</v>
      </c>
      <c r="E564" s="7">
        <f t="shared" si="88"/>
        <v>26380</v>
      </c>
      <c r="F564" s="7">
        <f t="shared" si="88"/>
        <v>5263</v>
      </c>
      <c r="G564" s="7">
        <f t="shared" si="88"/>
        <v>95</v>
      </c>
      <c r="H564" s="7">
        <f t="shared" si="88"/>
        <v>5622</v>
      </c>
      <c r="I564" s="7">
        <f t="shared" si="88"/>
        <v>19237</v>
      </c>
      <c r="J564" s="7">
        <f t="shared" si="88"/>
        <v>335511</v>
      </c>
      <c r="K564" s="7">
        <f t="shared" si="88"/>
        <v>363282</v>
      </c>
      <c r="L564" s="7">
        <f t="shared" si="88"/>
        <v>360755</v>
      </c>
      <c r="M564" s="7">
        <f t="shared" si="88"/>
        <v>394490</v>
      </c>
      <c r="N564" s="7">
        <f t="shared" si="88"/>
        <v>393412</v>
      </c>
      <c r="O564" s="7">
        <f t="shared" si="88"/>
        <v>449411</v>
      </c>
      <c r="P564" s="6"/>
      <c r="Q564" s="9" t="s">
        <v>13</v>
      </c>
    </row>
    <row r="565" spans="1:17" x14ac:dyDescent="0.25">
      <c r="B565" s="7">
        <f t="shared" si="88"/>
        <v>5959</v>
      </c>
      <c r="C565" s="7">
        <f t="shared" si="88"/>
        <v>14090</v>
      </c>
      <c r="D565" s="7">
        <f t="shared" si="88"/>
        <v>1848</v>
      </c>
      <c r="E565" s="7">
        <f t="shared" si="88"/>
        <v>1414</v>
      </c>
      <c r="F565" s="7">
        <f t="shared" si="88"/>
        <v>5207</v>
      </c>
      <c r="G565" s="7">
        <f t="shared" si="88"/>
        <v>64</v>
      </c>
      <c r="H565" s="7">
        <f t="shared" si="88"/>
        <v>11641</v>
      </c>
      <c r="I565" s="7">
        <f t="shared" si="88"/>
        <v>17100</v>
      </c>
      <c r="J565" s="7">
        <f t="shared" si="88"/>
        <v>315888</v>
      </c>
      <c r="K565" s="7">
        <f t="shared" si="88"/>
        <v>375423</v>
      </c>
      <c r="L565" s="7">
        <f t="shared" si="88"/>
        <v>369545</v>
      </c>
      <c r="M565" s="7">
        <f t="shared" si="88"/>
        <v>379940</v>
      </c>
      <c r="N565" s="7">
        <f t="shared" si="88"/>
        <v>420354</v>
      </c>
      <c r="O565" s="7" t="str">
        <f t="shared" si="88"/>
        <v/>
      </c>
      <c r="P565" s="6"/>
      <c r="Q565" s="9" t="s">
        <v>14</v>
      </c>
    </row>
    <row r="566" spans="1:17" x14ac:dyDescent="0.25">
      <c r="B566" s="18">
        <f t="shared" si="88"/>
        <v>6366</v>
      </c>
      <c r="C566" s="18">
        <f t="shared" si="88"/>
        <v>19464</v>
      </c>
      <c r="D566" s="18">
        <f t="shared" si="88"/>
        <v>1044.67</v>
      </c>
      <c r="E566" s="18">
        <f t="shared" si="88"/>
        <v>10744.72</v>
      </c>
      <c r="F566" s="18">
        <f t="shared" si="88"/>
        <v>4923.55</v>
      </c>
      <c r="G566" s="18">
        <f t="shared" si="88"/>
        <v>26.59</v>
      </c>
      <c r="H566" s="18">
        <f t="shared" si="88"/>
        <v>15558.74</v>
      </c>
      <c r="I566" s="18">
        <f t="shared" si="88"/>
        <v>187807.25</v>
      </c>
      <c r="J566" s="18">
        <f t="shared" si="88"/>
        <v>356166</v>
      </c>
      <c r="K566" s="18">
        <f t="shared" si="88"/>
        <v>374179</v>
      </c>
      <c r="L566" s="18">
        <f t="shared" si="88"/>
        <v>369391</v>
      </c>
      <c r="M566" s="18">
        <f t="shared" si="88"/>
        <v>349980</v>
      </c>
      <c r="N566" s="18">
        <f t="shared" si="88"/>
        <v>453758</v>
      </c>
      <c r="O566" s="18" t="str">
        <f t="shared" si="88"/>
        <v/>
      </c>
      <c r="P566" s="6"/>
      <c r="Q566" s="9" t="s">
        <v>19</v>
      </c>
    </row>
    <row r="567" spans="1:17" x14ac:dyDescent="0.25">
      <c r="B567" s="18">
        <f>SUM(B563:B566)</f>
        <v>24735</v>
      </c>
      <c r="C567" s="18">
        <f t="shared" ref="C567:M567" si="89">SUM(C563:C566)</f>
        <v>66914</v>
      </c>
      <c r="D567" s="18">
        <f t="shared" si="89"/>
        <v>7996.67</v>
      </c>
      <c r="E567" s="18">
        <f t="shared" si="89"/>
        <v>50480.72</v>
      </c>
      <c r="F567" s="18">
        <f t="shared" si="89"/>
        <v>20772.55</v>
      </c>
      <c r="G567" s="18">
        <f t="shared" si="89"/>
        <v>259.58999999999997</v>
      </c>
      <c r="H567" s="18">
        <f t="shared" si="89"/>
        <v>36076.74</v>
      </c>
      <c r="I567" s="18">
        <f t="shared" si="89"/>
        <v>236078.25</v>
      </c>
      <c r="J567" s="18">
        <f t="shared" si="89"/>
        <v>1201088</v>
      </c>
      <c r="K567" s="18">
        <f t="shared" si="89"/>
        <v>1454332</v>
      </c>
      <c r="L567" s="18">
        <f t="shared" si="89"/>
        <v>1456722</v>
      </c>
      <c r="M567" s="18">
        <f t="shared" si="89"/>
        <v>1495311</v>
      </c>
      <c r="N567" s="18">
        <f>IF(N564="",N563*4,IF(N565="",(N564+N563)*2,IF(N566="",((N565+N564+N563)/3)*4,SUM(N563:N566))))</f>
        <v>1656705</v>
      </c>
      <c r="O567" s="18">
        <f>IF(O564="",O563*4,IF(O565="",(O564+O563)*2,IF(O566="",((O565+O564+O563)/3)*4,SUM(O563:O566))))</f>
        <v>1764206</v>
      </c>
      <c r="P567" s="6"/>
      <c r="Q567" s="9" t="s">
        <v>15</v>
      </c>
    </row>
    <row r="568" spans="1:17" x14ac:dyDescent="0.25">
      <c r="B568" s="10">
        <f t="shared" ref="B568:O568" si="90">+B567/(B$465+B$472)</f>
        <v>0.11907283492995716</v>
      </c>
      <c r="C568" s="10">
        <f t="shared" si="90"/>
        <v>0.40712099732901758</v>
      </c>
      <c r="D568" s="10">
        <f t="shared" si="90"/>
        <v>3.1018189154217342E-2</v>
      </c>
      <c r="E568" s="10">
        <f t="shared" si="90"/>
        <v>0.14933126844187497</v>
      </c>
      <c r="F568" s="10">
        <f t="shared" si="90"/>
        <v>4.5938256301437566E-2</v>
      </c>
      <c r="G568" s="10">
        <f t="shared" si="90"/>
        <v>2.3819228216265631E-3</v>
      </c>
      <c r="H568" s="10">
        <f t="shared" si="90"/>
        <v>0.16151006937054535</v>
      </c>
      <c r="I568" s="10">
        <f t="shared" si="90"/>
        <v>0.56918150090474684</v>
      </c>
      <c r="J568" s="10">
        <f t="shared" si="90"/>
        <v>0.33120606705204353</v>
      </c>
      <c r="K568" s="10">
        <f t="shared" si="90"/>
        <v>0.26044786089313582</v>
      </c>
      <c r="L568" s="10">
        <f t="shared" si="90"/>
        <v>0.25211543933225289</v>
      </c>
      <c r="M568" s="10">
        <f t="shared" si="90"/>
        <v>0.23452441205038513</v>
      </c>
      <c r="N568" s="10">
        <f t="shared" si="90"/>
        <v>0.25132164568078347</v>
      </c>
      <c r="O568" s="10">
        <f t="shared" si="90"/>
        <v>0.19285129927682648</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1">IFERROR(B547-B563,"")</f>
        <v>-25770</v>
      </c>
      <c r="C570" s="16">
        <f t="shared" si="91"/>
        <v>-71656</v>
      </c>
      <c r="D570" s="16">
        <f t="shared" si="91"/>
        <v>-12503</v>
      </c>
      <c r="E570" s="16">
        <f t="shared" si="91"/>
        <v>19526</v>
      </c>
      <c r="F570" s="16">
        <f t="shared" si="91"/>
        <v>44670</v>
      </c>
      <c r="G570" s="16">
        <f t="shared" si="91"/>
        <v>20419</v>
      </c>
      <c r="H570" s="16">
        <f t="shared" si="91"/>
        <v>-4191</v>
      </c>
      <c r="I570" s="16">
        <f t="shared" si="91"/>
        <v>-32334</v>
      </c>
      <c r="J570" s="16">
        <f t="shared" si="91"/>
        <v>-159797</v>
      </c>
      <c r="K570" s="16">
        <f t="shared" si="91"/>
        <v>461707</v>
      </c>
      <c r="L570" s="16">
        <f t="shared" si="91"/>
        <v>441343</v>
      </c>
      <c r="M570" s="16">
        <f t="shared" si="91"/>
        <v>459504</v>
      </c>
      <c r="N570" s="16">
        <f t="shared" si="91"/>
        <v>431642</v>
      </c>
      <c r="O570" s="16">
        <f t="shared" si="91"/>
        <v>714437</v>
      </c>
      <c r="P570" s="6"/>
      <c r="Q570" s="9" t="s">
        <v>12</v>
      </c>
    </row>
    <row r="571" spans="1:17" x14ac:dyDescent="0.25">
      <c r="B571" s="7">
        <f t="shared" si="91"/>
        <v>-24811</v>
      </c>
      <c r="C571" s="7">
        <f t="shared" si="91"/>
        <v>-72899</v>
      </c>
      <c r="D571" s="7">
        <f t="shared" si="91"/>
        <v>-21608</v>
      </c>
      <c r="E571" s="7">
        <f t="shared" si="91"/>
        <v>-44729</v>
      </c>
      <c r="F571" s="7">
        <f t="shared" si="91"/>
        <v>-743</v>
      </c>
      <c r="G571" s="7">
        <f t="shared" si="91"/>
        <v>3717</v>
      </c>
      <c r="H571" s="7">
        <f t="shared" si="91"/>
        <v>-12359</v>
      </c>
      <c r="I571" s="7">
        <f t="shared" si="91"/>
        <v>-188172</v>
      </c>
      <c r="J571" s="7">
        <f t="shared" si="91"/>
        <v>-5691</v>
      </c>
      <c r="K571" s="7">
        <f t="shared" si="91"/>
        <v>397731</v>
      </c>
      <c r="L571" s="7">
        <f t="shared" si="91"/>
        <v>382140</v>
      </c>
      <c r="M571" s="7">
        <f t="shared" si="91"/>
        <v>349408</v>
      </c>
      <c r="N571" s="7">
        <f t="shared" si="91"/>
        <v>354319</v>
      </c>
      <c r="O571" s="7">
        <f t="shared" si="91"/>
        <v>603310</v>
      </c>
      <c r="P571" s="6"/>
      <c r="Q571" s="9" t="s">
        <v>13</v>
      </c>
    </row>
    <row r="572" spans="1:17" x14ac:dyDescent="0.25">
      <c r="B572" s="7">
        <f t="shared" si="91"/>
        <v>-25266</v>
      </c>
      <c r="C572" s="7">
        <f t="shared" si="91"/>
        <v>-33112</v>
      </c>
      <c r="D572" s="7">
        <f t="shared" si="91"/>
        <v>-16883</v>
      </c>
      <c r="E572" s="7">
        <f t="shared" si="91"/>
        <v>-16698.330000000002</v>
      </c>
      <c r="F572" s="7">
        <f t="shared" si="91"/>
        <v>10658</v>
      </c>
      <c r="G572" s="7">
        <f t="shared" si="91"/>
        <v>-7659</v>
      </c>
      <c r="H572" s="7">
        <f t="shared" si="91"/>
        <v>-38877</v>
      </c>
      <c r="I572" s="7">
        <f t="shared" si="91"/>
        <v>-136343</v>
      </c>
      <c r="J572" s="7">
        <f t="shared" si="91"/>
        <v>269909</v>
      </c>
      <c r="K572" s="7">
        <f t="shared" si="91"/>
        <v>337470</v>
      </c>
      <c r="L572" s="7">
        <f t="shared" si="91"/>
        <v>148860</v>
      </c>
      <c r="M572" s="7">
        <f t="shared" si="91"/>
        <v>222887</v>
      </c>
      <c r="N572" s="7">
        <f t="shared" si="91"/>
        <v>323312</v>
      </c>
      <c r="O572" s="7" t="str">
        <f t="shared" si="91"/>
        <v/>
      </c>
      <c r="P572" s="6"/>
      <c r="Q572" s="9" t="s">
        <v>14</v>
      </c>
    </row>
    <row r="573" spans="1:17" x14ac:dyDescent="0.25">
      <c r="B573" s="7">
        <f t="shared" si="91"/>
        <v>-25398</v>
      </c>
      <c r="C573" s="18">
        <f t="shared" si="91"/>
        <v>-107794</v>
      </c>
      <c r="D573" s="18">
        <f t="shared" si="91"/>
        <v>14815.15</v>
      </c>
      <c r="E573" s="18">
        <f t="shared" si="91"/>
        <v>-2736.7900000000063</v>
      </c>
      <c r="F573" s="18">
        <f t="shared" si="91"/>
        <v>-15019.520000000004</v>
      </c>
      <c r="G573" s="18">
        <f t="shared" si="91"/>
        <v>762.87000000000091</v>
      </c>
      <c r="H573" s="18">
        <f t="shared" si="91"/>
        <v>-31327.659999999996</v>
      </c>
      <c r="I573" s="18">
        <f t="shared" si="91"/>
        <v>-455588.27</v>
      </c>
      <c r="J573" s="18">
        <f t="shared" si="91"/>
        <v>208302</v>
      </c>
      <c r="K573" s="18">
        <f t="shared" si="91"/>
        <v>127009</v>
      </c>
      <c r="L573" s="18">
        <f t="shared" si="91"/>
        <v>211803</v>
      </c>
      <c r="M573" s="18">
        <f t="shared" si="91"/>
        <v>332465</v>
      </c>
      <c r="N573" s="18">
        <f t="shared" si="91"/>
        <v>-46235</v>
      </c>
      <c r="O573" s="18" t="str">
        <f t="shared" si="91"/>
        <v/>
      </c>
      <c r="P573" s="6"/>
      <c r="Q573" s="9" t="s">
        <v>19</v>
      </c>
    </row>
    <row r="574" spans="1:17" x14ac:dyDescent="0.25">
      <c r="B574" s="25">
        <f t="shared" ref="B574:M574" si="92">B551-B567</f>
        <v>-101245</v>
      </c>
      <c r="C574" s="18">
        <f t="shared" si="92"/>
        <v>-285461</v>
      </c>
      <c r="D574" s="18">
        <f t="shared" si="92"/>
        <v>-36178.849999999991</v>
      </c>
      <c r="E574" s="18">
        <f t="shared" si="92"/>
        <v>-44638.120000000024</v>
      </c>
      <c r="F574" s="18">
        <f t="shared" si="92"/>
        <v>39565.479999999967</v>
      </c>
      <c r="G574" s="18">
        <f t="shared" si="92"/>
        <v>17239.87</v>
      </c>
      <c r="H574" s="18">
        <f t="shared" si="92"/>
        <v>-86754.659999999945</v>
      </c>
      <c r="I574" s="18">
        <f t="shared" si="92"/>
        <v>-812437.27</v>
      </c>
      <c r="J574" s="18">
        <f t="shared" si="92"/>
        <v>312723</v>
      </c>
      <c r="K574" s="18">
        <f t="shared" si="92"/>
        <v>1323917</v>
      </c>
      <c r="L574" s="18">
        <f t="shared" si="92"/>
        <v>1184146</v>
      </c>
      <c r="M574" s="18">
        <f t="shared" si="92"/>
        <v>1364264</v>
      </c>
      <c r="N574" s="18">
        <f>IFERROR(N551-N567,"")</f>
        <v>1063038</v>
      </c>
      <c r="O574" s="18">
        <f>IFERROR(O551-O567,"")</f>
        <v>2635494</v>
      </c>
      <c r="P574" s="6"/>
      <c r="Q574" s="9" t="s">
        <v>15</v>
      </c>
    </row>
    <row r="575" spans="1:17" x14ac:dyDescent="0.25">
      <c r="B575" s="10">
        <f t="shared" ref="B575:O575" si="93">+B574/(B$465+B$472)</f>
        <v>-0.48738747412506617</v>
      </c>
      <c r="C575" s="10">
        <f t="shared" si="93"/>
        <v>-1.7368139256140522</v>
      </c>
      <c r="D575" s="10">
        <f t="shared" si="93"/>
        <v>-0.14033371549433149</v>
      </c>
      <c r="E575" s="10">
        <f t="shared" si="93"/>
        <v>-0.13204778141953269</v>
      </c>
      <c r="F575" s="10">
        <f t="shared" si="93"/>
        <v>8.7498605656474548E-2</v>
      </c>
      <c r="G575" s="10">
        <f t="shared" si="93"/>
        <v>0.15818806500587518</v>
      </c>
      <c r="H575" s="10">
        <f t="shared" si="93"/>
        <v>-0.3883873973872935</v>
      </c>
      <c r="I575" s="10">
        <f t="shared" si="93"/>
        <v>-1.9587753837109307</v>
      </c>
      <c r="J575" s="10">
        <f t="shared" si="93"/>
        <v>8.6234942740845144E-2</v>
      </c>
      <c r="K575" s="10">
        <f t="shared" si="93"/>
        <v>0.23709259691051127</v>
      </c>
      <c r="L575" s="10">
        <f t="shared" si="93"/>
        <v>0.20494060570481532</v>
      </c>
      <c r="M575" s="10">
        <f t="shared" si="93"/>
        <v>0.21397101504737584</v>
      </c>
      <c r="N575" s="10">
        <f t="shared" si="93"/>
        <v>0.1612625419620323</v>
      </c>
      <c r="O575" s="10">
        <f t="shared" si="93"/>
        <v>0.28809472484294951</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4">IFERROR(VLOOKUP($B$576,$130:$216,MATCH($Q577&amp;"/"&amp;B$348,$128:$128,0),FALSE),"")</f>
        <v>137</v>
      </c>
      <c r="C577" s="16">
        <f t="shared" si="94"/>
        <v>0</v>
      </c>
      <c r="D577" s="16">
        <f t="shared" si="94"/>
        <v>0</v>
      </c>
      <c r="E577" s="16">
        <f t="shared" si="94"/>
        <v>0</v>
      </c>
      <c r="F577" s="16">
        <f t="shared" si="94"/>
        <v>0</v>
      </c>
      <c r="G577" s="16">
        <f t="shared" si="94"/>
        <v>305</v>
      </c>
      <c r="H577" s="16">
        <f t="shared" si="94"/>
        <v>-30</v>
      </c>
      <c r="I577" s="16">
        <f t="shared" si="94"/>
        <v>1421</v>
      </c>
      <c r="J577" s="16">
        <f t="shared" si="94"/>
        <v>199</v>
      </c>
      <c r="K577" s="16">
        <f t="shared" si="94"/>
        <v>3646</v>
      </c>
      <c r="L577" s="16">
        <f t="shared" si="94"/>
        <v>-267</v>
      </c>
      <c r="M577" s="16">
        <f t="shared" si="94"/>
        <v>3134</v>
      </c>
      <c r="N577" s="16">
        <f t="shared" si="94"/>
        <v>3695</v>
      </c>
      <c r="O577" s="16">
        <f t="shared" si="94"/>
        <v>30468</v>
      </c>
      <c r="P577" s="6"/>
      <c r="Q577" s="9" t="s">
        <v>12</v>
      </c>
    </row>
    <row r="578" spans="1:17" x14ac:dyDescent="0.25">
      <c r="B578" s="7">
        <f t="shared" si="94"/>
        <v>144</v>
      </c>
      <c r="C578" s="7">
        <f t="shared" si="94"/>
        <v>0</v>
      </c>
      <c r="D578" s="7">
        <f t="shared" si="94"/>
        <v>0</v>
      </c>
      <c r="E578" s="7">
        <f t="shared" si="94"/>
        <v>0</v>
      </c>
      <c r="F578" s="7">
        <f t="shared" si="94"/>
        <v>0</v>
      </c>
      <c r="G578" s="7">
        <f t="shared" si="94"/>
        <v>726</v>
      </c>
      <c r="H578" s="7">
        <f t="shared" si="94"/>
        <v>3099</v>
      </c>
      <c r="I578" s="7">
        <f t="shared" si="94"/>
        <v>-978</v>
      </c>
      <c r="J578" s="7">
        <f t="shared" si="94"/>
        <v>1201</v>
      </c>
      <c r="K578" s="7">
        <f t="shared" si="94"/>
        <v>1529</v>
      </c>
      <c r="L578" s="7">
        <f t="shared" si="94"/>
        <v>4135</v>
      </c>
      <c r="M578" s="7">
        <f t="shared" si="94"/>
        <v>10778</v>
      </c>
      <c r="N578" s="7">
        <f t="shared" si="94"/>
        <v>17231</v>
      </c>
      <c r="O578" s="7">
        <f t="shared" si="94"/>
        <v>-20317</v>
      </c>
      <c r="P578" s="6"/>
      <c r="Q578" s="9" t="s">
        <v>13</v>
      </c>
    </row>
    <row r="579" spans="1:17" x14ac:dyDescent="0.25">
      <c r="B579" s="7">
        <f t="shared" si="94"/>
        <v>104</v>
      </c>
      <c r="C579" s="7">
        <f t="shared" si="94"/>
        <v>0</v>
      </c>
      <c r="D579" s="7">
        <f t="shared" si="94"/>
        <v>0</v>
      </c>
      <c r="E579" s="7">
        <f t="shared" si="94"/>
        <v>0</v>
      </c>
      <c r="F579" s="7">
        <f t="shared" si="94"/>
        <v>0</v>
      </c>
      <c r="G579" s="7">
        <f t="shared" si="94"/>
        <v>190</v>
      </c>
      <c r="H579" s="7">
        <f t="shared" si="94"/>
        <v>530</v>
      </c>
      <c r="I579" s="7">
        <f t="shared" si="94"/>
        <v>202</v>
      </c>
      <c r="J579" s="7">
        <f t="shared" si="94"/>
        <v>1145</v>
      </c>
      <c r="K579" s="7">
        <f t="shared" si="94"/>
        <v>3564</v>
      </c>
      <c r="L579" s="7">
        <f t="shared" si="94"/>
        <v>4013</v>
      </c>
      <c r="M579" s="7">
        <f t="shared" si="94"/>
        <v>308006</v>
      </c>
      <c r="N579" s="7">
        <f t="shared" si="94"/>
        <v>21245</v>
      </c>
      <c r="O579" s="7" t="str">
        <f t="shared" si="94"/>
        <v/>
      </c>
      <c r="P579" s="6"/>
      <c r="Q579" s="9" t="s">
        <v>14</v>
      </c>
    </row>
    <row r="580" spans="1:17" x14ac:dyDescent="0.25">
      <c r="B580" s="18">
        <f t="shared" si="94"/>
        <v>515</v>
      </c>
      <c r="C580" s="18">
        <f t="shared" si="94"/>
        <v>44</v>
      </c>
      <c r="D580" s="18">
        <f t="shared" si="94"/>
        <v>75.58</v>
      </c>
      <c r="E580" s="18">
        <f t="shared" si="94"/>
        <v>63.68</v>
      </c>
      <c r="F580" s="18">
        <f t="shared" si="94"/>
        <v>0</v>
      </c>
      <c r="G580" s="18">
        <f t="shared" si="94"/>
        <v>-1469.19</v>
      </c>
      <c r="H580" s="18">
        <f t="shared" si="94"/>
        <v>-614.91</v>
      </c>
      <c r="I580" s="18">
        <f t="shared" si="94"/>
        <v>508.76</v>
      </c>
      <c r="J580" s="18">
        <f t="shared" si="94"/>
        <v>-18844</v>
      </c>
      <c r="K580" s="18">
        <f t="shared" si="94"/>
        <v>13985</v>
      </c>
      <c r="L580" s="18">
        <f t="shared" si="94"/>
        <v>-1627</v>
      </c>
      <c r="M580" s="18">
        <f t="shared" si="94"/>
        <v>-39279</v>
      </c>
      <c r="N580" s="18">
        <f t="shared" si="94"/>
        <v>-57451</v>
      </c>
      <c r="O580" s="18" t="str">
        <f t="shared" si="94"/>
        <v/>
      </c>
      <c r="P580" s="6"/>
      <c r="Q580" s="9" t="s">
        <v>19</v>
      </c>
    </row>
    <row r="581" spans="1:17" x14ac:dyDescent="0.25">
      <c r="B581" s="18">
        <f>SUM(B577:B580)</f>
        <v>900</v>
      </c>
      <c r="C581" s="18">
        <f t="shared" ref="C581:M581" si="95">SUM(C577:C580)</f>
        <v>44</v>
      </c>
      <c r="D581" s="18">
        <f t="shared" si="95"/>
        <v>75.58</v>
      </c>
      <c r="E581" s="18">
        <f t="shared" si="95"/>
        <v>63.68</v>
      </c>
      <c r="F581" s="18">
        <f t="shared" si="95"/>
        <v>0</v>
      </c>
      <c r="G581" s="18">
        <f t="shared" si="95"/>
        <v>-248.19000000000005</v>
      </c>
      <c r="H581" s="18">
        <f t="shared" si="95"/>
        <v>2984.09</v>
      </c>
      <c r="I581" s="18">
        <f t="shared" si="95"/>
        <v>1153.76</v>
      </c>
      <c r="J581" s="18">
        <f t="shared" si="95"/>
        <v>-16299</v>
      </c>
      <c r="K581" s="18">
        <f t="shared" si="95"/>
        <v>22724</v>
      </c>
      <c r="L581" s="18">
        <f t="shared" si="95"/>
        <v>6254</v>
      </c>
      <c r="M581" s="18">
        <f t="shared" si="95"/>
        <v>282639</v>
      </c>
      <c r="N581" s="18">
        <f>IF(N578="",N577*4,IF(N579="",(N578+N577)*2,IF(N580="",((N579+N578+N577)/3)*4,SUM(N577:N580))))</f>
        <v>-15280</v>
      </c>
      <c r="O581" s="18">
        <f>IF(O578="",O577*4,IF(O579="",(O578+O577)*2,IF(O580="",((O579+O578+O577)/3)*4,SUM(O577:O580))))</f>
        <v>20302</v>
      </c>
      <c r="P581" s="6"/>
      <c r="Q581" s="9" t="s">
        <v>15</v>
      </c>
    </row>
    <row r="582" spans="1:17" x14ac:dyDescent="0.25">
      <c r="B582" s="10">
        <f t="shared" ref="B582:M582" si="96">+B581/B$574</f>
        <v>-8.8893278680428657E-3</v>
      </c>
      <c r="C582" s="10">
        <f t="shared" si="96"/>
        <v>-1.5413664213325112E-4</v>
      </c>
      <c r="D582" s="10">
        <f t="shared" si="96"/>
        <v>-2.0890658492461762E-3</v>
      </c>
      <c r="E582" s="10">
        <f t="shared" si="96"/>
        <v>-1.4265833776153647E-3</v>
      </c>
      <c r="F582" s="10">
        <f t="shared" si="96"/>
        <v>0</v>
      </c>
      <c r="G582" s="10">
        <f t="shared" si="96"/>
        <v>-1.4396280250373122E-2</v>
      </c>
      <c r="H582" s="10">
        <f t="shared" si="96"/>
        <v>-3.4396884271115834E-2</v>
      </c>
      <c r="I582" s="10">
        <f t="shared" si="96"/>
        <v>-1.4201219498460478E-3</v>
      </c>
      <c r="J582" s="10">
        <f t="shared" si="96"/>
        <v>-5.2119607448125015E-2</v>
      </c>
      <c r="K582" s="10">
        <f t="shared" si="96"/>
        <v>1.7164217998560334E-2</v>
      </c>
      <c r="L582" s="10">
        <f t="shared" si="96"/>
        <v>5.2814433355346385E-3</v>
      </c>
      <c r="M582" s="10">
        <f t="shared" si="96"/>
        <v>0.20717324506107324</v>
      </c>
      <c r="N582" s="10">
        <f>+N581/N$574</f>
        <v>-1.4373898204955984E-2</v>
      </c>
      <c r="O582" s="10">
        <f>+O581/O$574</f>
        <v>7.7032996470490925E-3</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7">IFERROR(VLOOKUP($B$583,$130:$216,MATCH($Q584&amp;"/"&amp;B$348,$128:$128,0),FALSE),"")</f>
        <v>-25907</v>
      </c>
      <c r="C584" s="16">
        <f t="shared" si="97"/>
        <v>-71656</v>
      </c>
      <c r="D584" s="16">
        <f t="shared" si="97"/>
        <v>-12503</v>
      </c>
      <c r="E584" s="16">
        <f t="shared" si="97"/>
        <v>19526</v>
      </c>
      <c r="F584" s="16">
        <f t="shared" si="97"/>
        <v>44670</v>
      </c>
      <c r="G584" s="16">
        <f t="shared" si="97"/>
        <v>89030</v>
      </c>
      <c r="H584" s="16">
        <f t="shared" si="97"/>
        <v>-4804</v>
      </c>
      <c r="I584" s="16">
        <f t="shared" si="97"/>
        <v>-33626</v>
      </c>
      <c r="J584" s="16">
        <f t="shared" si="97"/>
        <v>17646</v>
      </c>
      <c r="K584" s="16">
        <f t="shared" si="97"/>
        <v>504959</v>
      </c>
      <c r="L584" s="16">
        <f t="shared" si="97"/>
        <v>412313</v>
      </c>
      <c r="M584" s="16">
        <f t="shared" si="97"/>
        <v>395535</v>
      </c>
      <c r="N584" s="16">
        <f t="shared" si="97"/>
        <v>718565</v>
      </c>
      <c r="O584" s="16">
        <f t="shared" si="97"/>
        <v>860250</v>
      </c>
      <c r="P584" s="6"/>
      <c r="Q584" s="9" t="s">
        <v>12</v>
      </c>
    </row>
    <row r="585" spans="1:17" x14ac:dyDescent="0.25">
      <c r="B585" s="7">
        <f t="shared" si="97"/>
        <v>-24955</v>
      </c>
      <c r="C585" s="7">
        <f t="shared" si="97"/>
        <v>-72899</v>
      </c>
      <c r="D585" s="7">
        <f t="shared" si="97"/>
        <v>-21608</v>
      </c>
      <c r="E585" s="7">
        <f t="shared" si="97"/>
        <v>-40502</v>
      </c>
      <c r="F585" s="7">
        <f t="shared" si="97"/>
        <v>-743</v>
      </c>
      <c r="G585" s="7">
        <f t="shared" si="97"/>
        <v>-4670</v>
      </c>
      <c r="H585" s="7">
        <f t="shared" si="97"/>
        <v>-15695</v>
      </c>
      <c r="I585" s="7">
        <f t="shared" si="97"/>
        <v>-183940</v>
      </c>
      <c r="J585" s="7">
        <f t="shared" si="97"/>
        <v>59655</v>
      </c>
      <c r="K585" s="7">
        <f t="shared" si="97"/>
        <v>343610</v>
      </c>
      <c r="L585" s="7">
        <f t="shared" si="97"/>
        <v>342044</v>
      </c>
      <c r="M585" s="7">
        <f t="shared" si="97"/>
        <v>289363</v>
      </c>
      <c r="N585" s="7">
        <f t="shared" si="97"/>
        <v>148360</v>
      </c>
      <c r="O585" s="7">
        <f t="shared" si="97"/>
        <v>707807</v>
      </c>
      <c r="P585" s="6"/>
      <c r="Q585" s="9" t="s">
        <v>13</v>
      </c>
    </row>
    <row r="586" spans="1:17" x14ac:dyDescent="0.25">
      <c r="B586" s="7">
        <f t="shared" si="97"/>
        <v>-25370</v>
      </c>
      <c r="C586" s="7">
        <f t="shared" si="97"/>
        <v>-33112</v>
      </c>
      <c r="D586" s="7">
        <f t="shared" si="97"/>
        <v>-16883</v>
      </c>
      <c r="E586" s="7">
        <f t="shared" si="97"/>
        <v>-18742</v>
      </c>
      <c r="F586" s="7">
        <f t="shared" si="97"/>
        <v>10658</v>
      </c>
      <c r="G586" s="7">
        <f t="shared" si="97"/>
        <v>-13243</v>
      </c>
      <c r="H586" s="7">
        <f t="shared" si="97"/>
        <v>-39188</v>
      </c>
      <c r="I586" s="7">
        <f t="shared" si="97"/>
        <v>-128352</v>
      </c>
      <c r="J586" s="7">
        <f t="shared" si="97"/>
        <v>203360</v>
      </c>
      <c r="K586" s="7">
        <f t="shared" si="97"/>
        <v>323215</v>
      </c>
      <c r="L586" s="7">
        <f t="shared" si="97"/>
        <v>113374</v>
      </c>
      <c r="M586" s="7">
        <f t="shared" si="97"/>
        <v>1160912</v>
      </c>
      <c r="N586" s="7">
        <f t="shared" si="97"/>
        <v>488640</v>
      </c>
      <c r="O586" s="7" t="str">
        <f t="shared" si="97"/>
        <v/>
      </c>
      <c r="P586" s="6"/>
      <c r="Q586" s="9" t="s">
        <v>14</v>
      </c>
    </row>
    <row r="587" spans="1:17" x14ac:dyDescent="0.25">
      <c r="B587" s="7">
        <f t="shared" si="97"/>
        <v>-33173</v>
      </c>
      <c r="C587" s="18">
        <f t="shared" si="97"/>
        <v>-111039</v>
      </c>
      <c r="D587" s="18">
        <f t="shared" si="97"/>
        <v>11535.74</v>
      </c>
      <c r="E587" s="18">
        <f t="shared" si="97"/>
        <v>-2991.52</v>
      </c>
      <c r="F587" s="18">
        <f t="shared" si="97"/>
        <v>-15019.52</v>
      </c>
      <c r="G587" s="18">
        <f t="shared" si="97"/>
        <v>-8958.11</v>
      </c>
      <c r="H587" s="18">
        <f t="shared" si="97"/>
        <v>-29863.61</v>
      </c>
      <c r="I587" s="18">
        <f t="shared" si="97"/>
        <v>-366601.14</v>
      </c>
      <c r="J587" s="18">
        <f t="shared" si="97"/>
        <v>80963</v>
      </c>
      <c r="K587" s="18">
        <f t="shared" si="97"/>
        <v>112535</v>
      </c>
      <c r="L587" s="18">
        <f t="shared" si="97"/>
        <v>177702</v>
      </c>
      <c r="M587" s="18">
        <f t="shared" si="97"/>
        <v>291298</v>
      </c>
      <c r="N587" s="18">
        <f t="shared" si="97"/>
        <v>-52286</v>
      </c>
      <c r="O587" s="18" t="str">
        <f t="shared" si="97"/>
        <v/>
      </c>
      <c r="P587" s="6"/>
      <c r="Q587" s="9" t="s">
        <v>19</v>
      </c>
    </row>
    <row r="588" spans="1:17" x14ac:dyDescent="0.25">
      <c r="B588" s="26">
        <f>SUM(B584:B587)</f>
        <v>-109405</v>
      </c>
      <c r="C588" s="18">
        <f t="shared" ref="C588:M588" si="98">SUM(C584:C587)</f>
        <v>-288706</v>
      </c>
      <c r="D588" s="18">
        <f t="shared" si="98"/>
        <v>-39458.26</v>
      </c>
      <c r="E588" s="18">
        <f t="shared" si="98"/>
        <v>-42709.52</v>
      </c>
      <c r="F588" s="18">
        <f t="shared" si="98"/>
        <v>39565.479999999996</v>
      </c>
      <c r="G588" s="18">
        <f t="shared" si="98"/>
        <v>62158.89</v>
      </c>
      <c r="H588" s="18">
        <f t="shared" si="98"/>
        <v>-89550.61</v>
      </c>
      <c r="I588" s="18">
        <f t="shared" si="98"/>
        <v>-712519.14</v>
      </c>
      <c r="J588" s="18">
        <f t="shared" si="98"/>
        <v>361624</v>
      </c>
      <c r="K588" s="18">
        <f t="shared" si="98"/>
        <v>1284319</v>
      </c>
      <c r="L588" s="18">
        <f t="shared" si="98"/>
        <v>1045433</v>
      </c>
      <c r="M588" s="18">
        <f t="shared" si="98"/>
        <v>2137108</v>
      </c>
      <c r="N588" s="18">
        <f>IF(N585="",N584*4,IF(N586="",(N585+N584)*2,IF(N587="",((N586+N585+N584)/3)*4,SUM(N584:N587))))</f>
        <v>1303279</v>
      </c>
      <c r="O588" s="18">
        <f>IF(O585="",O584*4,IF(O586="",(O585+O584)*2,IF(O587="",((O586+O585+O584)/3)*4,SUM(O584:O587))))</f>
        <v>3136114</v>
      </c>
      <c r="P588" s="6"/>
      <c r="Q588" s="9" t="s">
        <v>15</v>
      </c>
    </row>
    <row r="589" spans="1:17" x14ac:dyDescent="0.25">
      <c r="B589" s="10">
        <f t="shared" ref="B589:O589" si="99">+B588/(B$465+B$472)</f>
        <v>-0.52666923410195932</v>
      </c>
      <c r="C589" s="10">
        <f t="shared" si="99"/>
        <v>-1.7565572922687531</v>
      </c>
      <c r="D589" s="10">
        <f t="shared" si="99"/>
        <v>-0.15305418034960652</v>
      </c>
      <c r="E589" s="10">
        <f t="shared" si="99"/>
        <v>-0.12634262736632179</v>
      </c>
      <c r="F589" s="10">
        <f t="shared" si="99"/>
        <v>8.7498605656474618E-2</v>
      </c>
      <c r="G589" s="10">
        <f t="shared" si="99"/>
        <v>0.57035201147184089</v>
      </c>
      <c r="H589" s="10">
        <f t="shared" si="99"/>
        <v>-0.40090443962715733</v>
      </c>
      <c r="I589" s="10">
        <f t="shared" si="99"/>
        <v>-1.7178741096588077</v>
      </c>
      <c r="J589" s="10">
        <f t="shared" si="99"/>
        <v>9.9719639852890202E-2</v>
      </c>
      <c r="K589" s="10">
        <f t="shared" si="99"/>
        <v>0.23000122135414147</v>
      </c>
      <c r="L589" s="10">
        <f t="shared" si="99"/>
        <v>0.1809334932042182</v>
      </c>
      <c r="M589" s="10">
        <f t="shared" si="99"/>
        <v>0.33518378262995085</v>
      </c>
      <c r="N589" s="10">
        <f t="shared" si="99"/>
        <v>0.19770702874754759</v>
      </c>
      <c r="O589" s="10">
        <f t="shared" si="99"/>
        <v>0.34281918300937952</v>
      </c>
      <c r="P589" s="6"/>
      <c r="Q589" s="11" t="s">
        <v>32</v>
      </c>
    </row>
    <row r="590" spans="1:17" s="87" customFormat="1" x14ac:dyDescent="0.25">
      <c r="A590" s="86"/>
      <c r="B590" s="19"/>
      <c r="C590" s="10">
        <f t="shared" ref="C590:M590" si="100">C588/B588-1</f>
        <v>1.6388739088707096</v>
      </c>
      <c r="D590" s="10">
        <f t="shared" si="100"/>
        <v>-0.86332719098321475</v>
      </c>
      <c r="E590" s="10">
        <f t="shared" si="100"/>
        <v>8.2397449862208649E-2</v>
      </c>
      <c r="F590" s="10">
        <f t="shared" si="100"/>
        <v>-1.9263854990643772</v>
      </c>
      <c r="G590" s="10">
        <f t="shared" si="100"/>
        <v>0.57103844058002085</v>
      </c>
      <c r="H590" s="10">
        <f t="shared" si="100"/>
        <v>-2.4406726053184027</v>
      </c>
      <c r="I590" s="10">
        <f t="shared" si="100"/>
        <v>6.9566084474466452</v>
      </c>
      <c r="J590" s="10">
        <f t="shared" si="100"/>
        <v>-1.5075288223134611</v>
      </c>
      <c r="K590" s="10">
        <f t="shared" si="100"/>
        <v>2.5515314249054266</v>
      </c>
      <c r="L590" s="10">
        <f t="shared" si="100"/>
        <v>-0.18600207580826877</v>
      </c>
      <c r="M590" s="10">
        <f t="shared" si="100"/>
        <v>1.0442323898327297</v>
      </c>
      <c r="N590" s="10">
        <f>N588/M588-1</f>
        <v>-0.3901669920284796</v>
      </c>
      <c r="O590" s="10">
        <f>O588/N588-1</f>
        <v>1.4063258903120515</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1">IFERROR(VLOOKUP($B$592,$221:$343,MATCH($Q593&amp;"/"&amp;B$348,$219:$219,0),FALSE),"")</f>
        <v>11273</v>
      </c>
      <c r="C593" s="7">
        <f t="shared" si="101"/>
        <v>6161</v>
      </c>
      <c r="D593" s="7">
        <f t="shared" si="101"/>
        <v>9708</v>
      </c>
      <c r="E593" s="7">
        <f t="shared" si="101"/>
        <v>7408</v>
      </c>
      <c r="F593" s="7">
        <f t="shared" si="101"/>
        <v>12796</v>
      </c>
      <c r="G593" s="7">
        <f t="shared" si="101"/>
        <v>9403</v>
      </c>
      <c r="H593" s="7">
        <f t="shared" si="101"/>
        <v>7661</v>
      </c>
      <c r="I593" s="7">
        <f t="shared" si="101"/>
        <v>29163</v>
      </c>
      <c r="J593" s="7">
        <f t="shared" si="101"/>
        <v>186917</v>
      </c>
      <c r="K593" s="7">
        <f t="shared" si="101"/>
        <v>465857</v>
      </c>
      <c r="L593" s="7">
        <f t="shared" si="101"/>
        <v>473985</v>
      </c>
      <c r="M593" s="7">
        <f t="shared" si="101"/>
        <v>516560</v>
      </c>
      <c r="N593" s="8">
        <f t="shared" si="101"/>
        <v>560441</v>
      </c>
      <c r="O593" s="8">
        <f t="shared" si="101"/>
        <v>779496</v>
      </c>
      <c r="P593" s="6"/>
      <c r="Q593" s="9" t="s">
        <v>12</v>
      </c>
    </row>
    <row r="594" spans="2:17" x14ac:dyDescent="0.25">
      <c r="B594" s="7">
        <f t="shared" si="101"/>
        <v>23917</v>
      </c>
      <c r="C594" s="7">
        <f t="shared" si="101"/>
        <v>12173</v>
      </c>
      <c r="D594" s="7">
        <f t="shared" si="101"/>
        <v>19543</v>
      </c>
      <c r="E594" s="7">
        <f t="shared" si="101"/>
        <v>17162</v>
      </c>
      <c r="F594" s="7">
        <f t="shared" si="101"/>
        <v>25752</v>
      </c>
      <c r="G594" s="7">
        <f t="shared" si="101"/>
        <v>10561</v>
      </c>
      <c r="H594" s="7">
        <f t="shared" si="101"/>
        <v>19563</v>
      </c>
      <c r="I594" s="7">
        <f t="shared" si="101"/>
        <v>58654</v>
      </c>
      <c r="J594" s="7">
        <f t="shared" si="101"/>
        <v>504957</v>
      </c>
      <c r="K594" s="7">
        <f t="shared" si="101"/>
        <v>940030</v>
      </c>
      <c r="L594" s="7">
        <f t="shared" si="101"/>
        <v>957570</v>
      </c>
      <c r="M594" s="7">
        <f t="shared" si="101"/>
        <v>1042900</v>
      </c>
      <c r="N594" s="8">
        <f t="shared" si="101"/>
        <v>1093019</v>
      </c>
      <c r="O594" s="8">
        <f t="shared" si="101"/>
        <v>1556380</v>
      </c>
      <c r="P594" s="6"/>
      <c r="Q594" s="9" t="s">
        <v>13</v>
      </c>
    </row>
    <row r="595" spans="2:17" x14ac:dyDescent="0.25">
      <c r="B595" s="7">
        <f t="shared" si="101"/>
        <v>35867</v>
      </c>
      <c r="C595" s="7">
        <f t="shared" si="101"/>
        <v>18257</v>
      </c>
      <c r="D595" s="7">
        <f t="shared" si="101"/>
        <v>29516</v>
      </c>
      <c r="E595" s="7">
        <f t="shared" si="101"/>
        <v>32757</v>
      </c>
      <c r="F595" s="7">
        <f t="shared" si="101"/>
        <v>39122</v>
      </c>
      <c r="G595" s="7">
        <f t="shared" si="101"/>
        <v>11777</v>
      </c>
      <c r="H595" s="7">
        <f t="shared" si="101"/>
        <v>35601</v>
      </c>
      <c r="I595" s="7">
        <f t="shared" si="101"/>
        <v>92849</v>
      </c>
      <c r="J595" s="7">
        <f t="shared" si="101"/>
        <v>932726</v>
      </c>
      <c r="K595" s="7">
        <f t="shared" si="101"/>
        <v>1419317</v>
      </c>
      <c r="L595" s="7">
        <f t="shared" si="101"/>
        <v>1468675</v>
      </c>
      <c r="M595" s="7">
        <f t="shared" si="101"/>
        <v>1624800</v>
      </c>
      <c r="N595" s="8">
        <f t="shared" si="101"/>
        <v>1713720</v>
      </c>
      <c r="O595" s="8" t="str">
        <f t="shared" si="101"/>
        <v/>
      </c>
      <c r="P595" s="6"/>
      <c r="Q595" s="9" t="s">
        <v>14</v>
      </c>
    </row>
    <row r="596" spans="2:17" x14ac:dyDescent="0.25">
      <c r="B596" s="7">
        <f t="shared" si="101"/>
        <v>47800</v>
      </c>
      <c r="C596" s="7">
        <f t="shared" si="101"/>
        <v>24347</v>
      </c>
      <c r="D596" s="7">
        <f t="shared" si="101"/>
        <v>39508.83</v>
      </c>
      <c r="E596" s="7">
        <f t="shared" si="101"/>
        <v>45086.7</v>
      </c>
      <c r="F596" s="7">
        <f t="shared" si="101"/>
        <v>52543.24</v>
      </c>
      <c r="G596" s="7">
        <f t="shared" si="101"/>
        <v>13260.58</v>
      </c>
      <c r="H596" s="7">
        <f t="shared" si="101"/>
        <v>63047.07</v>
      </c>
      <c r="I596" s="7">
        <f t="shared" si="101"/>
        <v>136978.97</v>
      </c>
      <c r="J596" s="7">
        <f t="shared" si="101"/>
        <v>1372253</v>
      </c>
      <c r="K596" s="7">
        <f t="shared" si="101"/>
        <v>1902625</v>
      </c>
      <c r="L596" s="7">
        <f t="shared" si="101"/>
        <v>1987387</v>
      </c>
      <c r="M596" s="7">
        <f t="shared" si="101"/>
        <v>2170032</v>
      </c>
      <c r="N596" s="8">
        <f>IFERROR(VLOOKUP($B$592,$221:$343,MATCH($Q596&amp;"/"&amp;N$348,$219:$219,0),FALSE),IFERROR((VLOOKUP($B$592,$221:$343,MATCH($Q595&amp;"/"&amp;N$348,$219:$219,0),FALSE)/3)*4,IFERROR(VLOOKUP($B$592,$221:$343,MATCH($Q594&amp;"/"&amp;N$348,$219:$219,0),FALSE)*2,IFERROR(VLOOKUP($B$592,$221:$343,MATCH($Q593&amp;"/"&amp;N$348,$219:$219,0),FALSE)*4,""))))</f>
        <v>2303792</v>
      </c>
      <c r="O596" s="8">
        <f>IFERROR(VLOOKUP($B$592,$221:$343,MATCH($Q596&amp;"/"&amp;O$348,$219:$219,0),FALSE),IFERROR((VLOOKUP($B$592,$221:$343,MATCH($Q595&amp;"/"&amp;O$348,$219:$219,0),FALSE)/3)*4,IFERROR(VLOOKUP($B$592,$221:$343,MATCH($Q594&amp;"/"&amp;O$348,$219:$219,0),FALSE)*2,IFERROR(VLOOKUP($B$592,$221:$343,MATCH($Q593&amp;"/"&amp;O$348,$219:$219,0),FALSE)*4,""))))</f>
        <v>3112760</v>
      </c>
      <c r="P596" s="6"/>
      <c r="Q596" s="9" t="s">
        <v>15</v>
      </c>
    </row>
    <row r="597" spans="2:17" x14ac:dyDescent="0.25">
      <c r="B597" s="10">
        <f t="shared" ref="B597:O597" si="102">B596/(B$465+B472)</f>
        <v>0.23010638809993741</v>
      </c>
      <c r="C597" s="10">
        <f t="shared" si="102"/>
        <v>0.14813305021325271</v>
      </c>
      <c r="D597" s="10">
        <f t="shared" si="102"/>
        <v>0.15325033572747365</v>
      </c>
      <c r="E597" s="10">
        <f t="shared" si="102"/>
        <v>0.13337476368915269</v>
      </c>
      <c r="F597" s="10">
        <f t="shared" si="102"/>
        <v>0.11619877319000056</v>
      </c>
      <c r="G597" s="10">
        <f t="shared" si="102"/>
        <v>0.1216752499326044</v>
      </c>
      <c r="H597" s="10">
        <f t="shared" si="102"/>
        <v>0.28225212836053448</v>
      </c>
      <c r="I597" s="10">
        <f t="shared" si="102"/>
        <v>0.33025446324253205</v>
      </c>
      <c r="J597" s="10">
        <f t="shared" si="102"/>
        <v>0.37840567812713799</v>
      </c>
      <c r="K597" s="10">
        <f t="shared" si="102"/>
        <v>0.34073004742507385</v>
      </c>
      <c r="L597" s="10">
        <f t="shared" si="102"/>
        <v>0.34395783590019791</v>
      </c>
      <c r="M597" s="10">
        <f t="shared" si="102"/>
        <v>0.34034757915277913</v>
      </c>
      <c r="N597" s="10">
        <f t="shared" si="102"/>
        <v>0.34948454718626643</v>
      </c>
      <c r="O597" s="10">
        <f t="shared" si="102"/>
        <v>0.34026627861878622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3">IFERROR(VLOOKUP($B$598,$221:$343,MATCH($Q599&amp;"/"&amp;B$348,$219:$219,0),FALSE),"")</f>
        <v>-5214</v>
      </c>
      <c r="C599" s="7">
        <f t="shared" si="103"/>
        <v>6922</v>
      </c>
      <c r="D599" s="7">
        <f t="shared" si="103"/>
        <v>-1145</v>
      </c>
      <c r="E599" s="7">
        <f t="shared" si="103"/>
        <v>12664</v>
      </c>
      <c r="F599" s="7">
        <f t="shared" si="103"/>
        <v>48432</v>
      </c>
      <c r="G599" s="7">
        <f t="shared" si="103"/>
        <v>-74687</v>
      </c>
      <c r="H599" s="7">
        <f t="shared" si="103"/>
        <v>-151601</v>
      </c>
      <c r="I599" s="7">
        <f t="shared" si="103"/>
        <v>1181359</v>
      </c>
      <c r="J599" s="7">
        <f t="shared" si="103"/>
        <v>-1655259</v>
      </c>
      <c r="K599" s="7">
        <f t="shared" si="103"/>
        <v>984136</v>
      </c>
      <c r="L599" s="7">
        <f t="shared" si="103"/>
        <v>1010262</v>
      </c>
      <c r="M599" s="7">
        <f t="shared" si="103"/>
        <v>-176404</v>
      </c>
      <c r="N599" s="8">
        <f t="shared" si="103"/>
        <v>-742568</v>
      </c>
      <c r="O599" s="8">
        <f t="shared" si="103"/>
        <v>1010311</v>
      </c>
      <c r="P599" s="6"/>
      <c r="Q599" s="9" t="s">
        <v>12</v>
      </c>
    </row>
    <row r="600" spans="2:17" x14ac:dyDescent="0.25">
      <c r="B600" s="7">
        <f t="shared" si="103"/>
        <v>15332</v>
      </c>
      <c r="C600" s="7">
        <f t="shared" si="103"/>
        <v>-8900</v>
      </c>
      <c r="D600" s="7">
        <f t="shared" si="103"/>
        <v>-10644</v>
      </c>
      <c r="E600" s="7">
        <f t="shared" si="103"/>
        <v>16931</v>
      </c>
      <c r="F600" s="7">
        <f t="shared" si="103"/>
        <v>16067</v>
      </c>
      <c r="G600" s="7">
        <f t="shared" si="103"/>
        <v>-114313</v>
      </c>
      <c r="H600" s="7">
        <f t="shared" si="103"/>
        <v>-400449</v>
      </c>
      <c r="I600" s="7">
        <f t="shared" si="103"/>
        <v>189328</v>
      </c>
      <c r="J600" s="7">
        <f t="shared" si="103"/>
        <v>1820192</v>
      </c>
      <c r="K600" s="7">
        <f t="shared" si="103"/>
        <v>2209692</v>
      </c>
      <c r="L600" s="7">
        <f t="shared" si="103"/>
        <v>2165947</v>
      </c>
      <c r="M600" s="7">
        <f t="shared" si="103"/>
        <v>1823566</v>
      </c>
      <c r="N600" s="8">
        <f t="shared" si="103"/>
        <v>1237350</v>
      </c>
      <c r="O600" s="8">
        <f t="shared" si="103"/>
        <v>2815277</v>
      </c>
      <c r="P600" s="6"/>
      <c r="Q600" s="9" t="s">
        <v>13</v>
      </c>
    </row>
    <row r="601" spans="2:17" x14ac:dyDescent="0.25">
      <c r="B601" s="7">
        <f t="shared" si="103"/>
        <v>34572</v>
      </c>
      <c r="C601" s="7">
        <f t="shared" si="103"/>
        <v>-8767</v>
      </c>
      <c r="D601" s="7">
        <f t="shared" si="103"/>
        <v>-12276</v>
      </c>
      <c r="E601" s="7">
        <f t="shared" si="103"/>
        <v>20353</v>
      </c>
      <c r="F601" s="7">
        <f t="shared" si="103"/>
        <v>20635</v>
      </c>
      <c r="G601" s="7">
        <f t="shared" si="103"/>
        <v>-261199</v>
      </c>
      <c r="H601" s="7">
        <f t="shared" si="103"/>
        <v>-2107911</v>
      </c>
      <c r="I601" s="7">
        <f t="shared" si="103"/>
        <v>-2081749</v>
      </c>
      <c r="J601" s="7">
        <f t="shared" si="103"/>
        <v>2450415</v>
      </c>
      <c r="K601" s="7">
        <f t="shared" si="103"/>
        <v>3552523</v>
      </c>
      <c r="L601" s="7">
        <f t="shared" si="103"/>
        <v>3438896</v>
      </c>
      <c r="M601" s="7">
        <f t="shared" si="103"/>
        <v>2617632</v>
      </c>
      <c r="N601" s="8">
        <f t="shared" si="103"/>
        <v>4049451</v>
      </c>
      <c r="O601" s="8" t="str">
        <f t="shared" si="103"/>
        <v/>
      </c>
      <c r="P601" s="6"/>
      <c r="Q601" s="9" t="s">
        <v>14</v>
      </c>
    </row>
    <row r="602" spans="2:17" x14ac:dyDescent="0.25">
      <c r="B602" s="7">
        <f t="shared" si="103"/>
        <v>33025</v>
      </c>
      <c r="C602" s="7">
        <f t="shared" si="103"/>
        <v>-26301</v>
      </c>
      <c r="D602" s="7">
        <f t="shared" si="103"/>
        <v>55060.15</v>
      </c>
      <c r="E602" s="7">
        <f t="shared" si="103"/>
        <v>42838.19</v>
      </c>
      <c r="F602" s="7">
        <f t="shared" si="103"/>
        <v>40255.870000000003</v>
      </c>
      <c r="G602" s="7">
        <f t="shared" si="103"/>
        <v>-303702.06</v>
      </c>
      <c r="H602" s="7">
        <f t="shared" si="103"/>
        <v>-2525028.37</v>
      </c>
      <c r="I602" s="7">
        <f t="shared" si="103"/>
        <v>-2861443.45</v>
      </c>
      <c r="J602" s="7">
        <f t="shared" si="103"/>
        <v>3318870</v>
      </c>
      <c r="K602" s="7">
        <f t="shared" si="103"/>
        <v>5440222</v>
      </c>
      <c r="L602" s="7">
        <f t="shared" si="103"/>
        <v>3246006</v>
      </c>
      <c r="M602" s="7">
        <f t="shared" si="103"/>
        <v>3824920</v>
      </c>
      <c r="N602" s="8">
        <f t="shared" si="103"/>
        <v>9821316</v>
      </c>
      <c r="O602" s="8" t="str">
        <f t="shared" si="103"/>
        <v/>
      </c>
      <c r="P602" s="6"/>
      <c r="Q602" s="9" t="s">
        <v>15</v>
      </c>
    </row>
    <row r="603" spans="2:17" x14ac:dyDescent="0.25">
      <c r="B603" s="111">
        <f t="shared" ref="B603:M603" si="104">B602/B$588</f>
        <v>-0.30186006124034548</v>
      </c>
      <c r="C603" s="111">
        <f t="shared" si="104"/>
        <v>9.1099596128933938E-2</v>
      </c>
      <c r="D603" s="111">
        <f t="shared" si="104"/>
        <v>-1.3954023821628221</v>
      </c>
      <c r="E603" s="111">
        <f t="shared" si="104"/>
        <v>-1.0030126772672698</v>
      </c>
      <c r="F603" s="111">
        <f t="shared" si="104"/>
        <v>1.0174493017650741</v>
      </c>
      <c r="G603" s="111">
        <f t="shared" si="104"/>
        <v>-4.885899024258638</v>
      </c>
      <c r="H603" s="111">
        <f t="shared" si="104"/>
        <v>28.196662981971873</v>
      </c>
      <c r="I603" s="111">
        <f t="shared" si="104"/>
        <v>4.0159531012738832</v>
      </c>
      <c r="J603" s="111">
        <f t="shared" si="104"/>
        <v>9.1776817910315689</v>
      </c>
      <c r="K603" s="111">
        <f t="shared" si="104"/>
        <v>4.2358806495893937</v>
      </c>
      <c r="L603" s="111">
        <f t="shared" si="104"/>
        <v>3.1049392930967361</v>
      </c>
      <c r="M603" s="111">
        <f t="shared" si="104"/>
        <v>1.7897644854635331</v>
      </c>
      <c r="N603" s="111">
        <f>IFERROR(N602/N$588,IFERROR(N601/N$588,IFERROR(N600/N$588,N599/N$588)))</f>
        <v>7.5358507272809581</v>
      </c>
      <c r="O603" s="111">
        <f>IFERROR(O602/O$588,IFERROR(O601/O$588,IFERROR(O600/O$588,O599/O$588)))</f>
        <v>0.89769600212237177</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-5460</v>
      </c>
      <c r="C605" s="7">
        <f t="shared" ref="C605:O608" si="105">IFERROR(C599+C611,"")</f>
        <v>6785</v>
      </c>
      <c r="D605" s="7">
        <f t="shared" si="105"/>
        <v>-2209</v>
      </c>
      <c r="E605" s="7">
        <f t="shared" si="105"/>
        <v>12282</v>
      </c>
      <c r="F605" s="7">
        <f t="shared" si="105"/>
        <v>39835</v>
      </c>
      <c r="G605" s="7">
        <f t="shared" si="105"/>
        <v>-75733</v>
      </c>
      <c r="H605" s="7">
        <f t="shared" si="105"/>
        <v>-264209</v>
      </c>
      <c r="I605" s="7">
        <f t="shared" si="105"/>
        <v>401947</v>
      </c>
      <c r="J605" s="7">
        <f t="shared" si="105"/>
        <v>-2998013</v>
      </c>
      <c r="K605" s="7">
        <f t="shared" si="105"/>
        <v>-428951</v>
      </c>
      <c r="L605" s="7">
        <f t="shared" si="105"/>
        <v>410937</v>
      </c>
      <c r="M605" s="7">
        <f t="shared" si="105"/>
        <v>-778686</v>
      </c>
      <c r="N605" s="8">
        <f t="shared" si="105"/>
        <v>-5842341</v>
      </c>
      <c r="O605" s="8">
        <f t="shared" si="105"/>
        <v>673624</v>
      </c>
      <c r="P605" s="6"/>
      <c r="Q605" s="9" t="s">
        <v>12</v>
      </c>
    </row>
    <row r="606" spans="2:17" x14ac:dyDescent="0.25">
      <c r="B606" s="7">
        <f t="shared" ref="B606:N608" si="106">IFERROR(B600+B612,"")</f>
        <v>13879</v>
      </c>
      <c r="C606" s="7">
        <f t="shared" si="106"/>
        <v>-9335</v>
      </c>
      <c r="D606" s="7">
        <f t="shared" si="106"/>
        <v>-13348</v>
      </c>
      <c r="E606" s="7">
        <f t="shared" si="106"/>
        <v>16207</v>
      </c>
      <c r="F606" s="7">
        <f t="shared" si="106"/>
        <v>4573</v>
      </c>
      <c r="G606" s="7">
        <f t="shared" si="106"/>
        <v>-115547</v>
      </c>
      <c r="H606" s="7">
        <f t="shared" si="106"/>
        <v>-520406</v>
      </c>
      <c r="I606" s="7">
        <f t="shared" si="106"/>
        <v>-2891385</v>
      </c>
      <c r="J606" s="7">
        <f t="shared" si="106"/>
        <v>-12461545</v>
      </c>
      <c r="K606" s="7">
        <f t="shared" si="106"/>
        <v>-151686</v>
      </c>
      <c r="L606" s="7">
        <f t="shared" si="106"/>
        <v>1443815</v>
      </c>
      <c r="M606" s="7">
        <f t="shared" si="106"/>
        <v>828742</v>
      </c>
      <c r="N606" s="8">
        <f t="shared" si="106"/>
        <v>-5271033</v>
      </c>
      <c r="O606" s="8">
        <f t="shared" si="105"/>
        <v>-6861884</v>
      </c>
      <c r="P606" s="6"/>
      <c r="Q606" s="9" t="s">
        <v>13</v>
      </c>
    </row>
    <row r="607" spans="2:17" x14ac:dyDescent="0.25">
      <c r="B607" s="7">
        <f t="shared" si="106"/>
        <v>32907</v>
      </c>
      <c r="C607" s="7">
        <f t="shared" si="106"/>
        <v>-9467</v>
      </c>
      <c r="D607" s="7">
        <f t="shared" si="106"/>
        <v>-15942</v>
      </c>
      <c r="E607" s="7">
        <f t="shared" si="106"/>
        <v>18499</v>
      </c>
      <c r="F607" s="7">
        <f t="shared" si="106"/>
        <v>6967</v>
      </c>
      <c r="G607" s="7">
        <f t="shared" si="106"/>
        <v>-263694</v>
      </c>
      <c r="H607" s="7">
        <f t="shared" si="106"/>
        <v>-2337300</v>
      </c>
      <c r="I607" s="7">
        <f t="shared" si="106"/>
        <v>-9941507</v>
      </c>
      <c r="J607" s="7">
        <f t="shared" si="106"/>
        <v>-13115733</v>
      </c>
      <c r="K607" s="7">
        <f t="shared" si="106"/>
        <v>-131303</v>
      </c>
      <c r="L607" s="7">
        <f t="shared" si="106"/>
        <v>2401954</v>
      </c>
      <c r="M607" s="7">
        <f t="shared" si="106"/>
        <v>1114445</v>
      </c>
      <c r="N607" s="8">
        <f t="shared" si="106"/>
        <v>-4115208</v>
      </c>
      <c r="O607" s="8" t="str">
        <f t="shared" si="105"/>
        <v/>
      </c>
      <c r="P607" s="6"/>
      <c r="Q607" s="9" t="s">
        <v>14</v>
      </c>
    </row>
    <row r="608" spans="2:17" x14ac:dyDescent="0.25">
      <c r="B608" s="7">
        <f t="shared" si="106"/>
        <v>29483</v>
      </c>
      <c r="C608" s="18">
        <f t="shared" si="106"/>
        <v>-27404</v>
      </c>
      <c r="D608" s="18">
        <f t="shared" si="106"/>
        <v>50589.86</v>
      </c>
      <c r="E608" s="18">
        <f t="shared" si="106"/>
        <v>39605.880000000005</v>
      </c>
      <c r="F608" s="18">
        <f t="shared" si="106"/>
        <v>24889</v>
      </c>
      <c r="G608" s="18">
        <f t="shared" si="106"/>
        <v>-306328.2</v>
      </c>
      <c r="H608" s="18">
        <f t="shared" si="106"/>
        <v>-3372594.21</v>
      </c>
      <c r="I608" s="18">
        <f t="shared" si="106"/>
        <v>-19324579.050000001</v>
      </c>
      <c r="J608" s="18">
        <f t="shared" si="106"/>
        <v>-13604858</v>
      </c>
      <c r="K608" s="18">
        <f t="shared" si="106"/>
        <v>782146</v>
      </c>
      <c r="L608" s="18">
        <f t="shared" si="106"/>
        <v>1094232</v>
      </c>
      <c r="M608" s="18">
        <f t="shared" si="106"/>
        <v>1389996</v>
      </c>
      <c r="N608" s="18">
        <f t="shared" si="106"/>
        <v>-2351846</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7">IFERROR(VLOOKUP($B$610,$221:$343,MATCH($Q611&amp;"/"&amp;B$348,$219:$219,0),FALSE),"")</f>
        <v>-246</v>
      </c>
      <c r="C611" s="7">
        <f t="shared" si="107"/>
        <v>-137</v>
      </c>
      <c r="D611" s="7">
        <f t="shared" si="107"/>
        <v>-1064</v>
      </c>
      <c r="E611" s="7">
        <f t="shared" si="107"/>
        <v>-382</v>
      </c>
      <c r="F611" s="7">
        <f t="shared" si="107"/>
        <v>-8597</v>
      </c>
      <c r="G611" s="7">
        <f t="shared" si="107"/>
        <v>-1046</v>
      </c>
      <c r="H611" s="7">
        <f t="shared" si="107"/>
        <v>-112608</v>
      </c>
      <c r="I611" s="7">
        <f t="shared" si="107"/>
        <v>-779412</v>
      </c>
      <c r="J611" s="7">
        <f t="shared" si="107"/>
        <v>-1342754</v>
      </c>
      <c r="K611" s="7">
        <f t="shared" si="107"/>
        <v>-1413087</v>
      </c>
      <c r="L611" s="7">
        <f t="shared" si="107"/>
        <v>-599325</v>
      </c>
      <c r="M611" s="7">
        <f t="shared" si="107"/>
        <v>-602282</v>
      </c>
      <c r="N611" s="8">
        <f t="shared" si="107"/>
        <v>-5099773</v>
      </c>
      <c r="O611" s="8">
        <f t="shared" si="107"/>
        <v>-336687</v>
      </c>
      <c r="P611" s="6"/>
      <c r="Q611" s="9" t="s">
        <v>12</v>
      </c>
    </row>
    <row r="612" spans="2:17" x14ac:dyDescent="0.25">
      <c r="B612" s="7">
        <f t="shared" si="107"/>
        <v>-1453</v>
      </c>
      <c r="C612" s="7">
        <f t="shared" si="107"/>
        <v>-435</v>
      </c>
      <c r="D612" s="7">
        <f t="shared" si="107"/>
        <v>-2704</v>
      </c>
      <c r="E612" s="7">
        <f t="shared" si="107"/>
        <v>-724</v>
      </c>
      <c r="F612" s="7">
        <f t="shared" si="107"/>
        <v>-11494</v>
      </c>
      <c r="G612" s="7">
        <f t="shared" si="107"/>
        <v>-1234</v>
      </c>
      <c r="H612" s="7">
        <f t="shared" si="107"/>
        <v>-119957</v>
      </c>
      <c r="I612" s="7">
        <f t="shared" si="107"/>
        <v>-3080713</v>
      </c>
      <c r="J612" s="7">
        <f t="shared" si="107"/>
        <v>-14281737</v>
      </c>
      <c r="K612" s="7">
        <f t="shared" si="107"/>
        <v>-2361378</v>
      </c>
      <c r="L612" s="7">
        <f t="shared" si="107"/>
        <v>-722132</v>
      </c>
      <c r="M612" s="7">
        <f t="shared" si="107"/>
        <v>-994824</v>
      </c>
      <c r="N612" s="8">
        <f t="shared" si="107"/>
        <v>-6508383</v>
      </c>
      <c r="O612" s="8">
        <f t="shared" si="107"/>
        <v>-9677161</v>
      </c>
      <c r="P612" s="6"/>
      <c r="Q612" s="9" t="s">
        <v>13</v>
      </c>
    </row>
    <row r="613" spans="2:17" x14ac:dyDescent="0.25">
      <c r="B613" s="7">
        <f t="shared" si="107"/>
        <v>-1665</v>
      </c>
      <c r="C613" s="7">
        <f t="shared" si="107"/>
        <v>-700</v>
      </c>
      <c r="D613" s="7">
        <f t="shared" si="107"/>
        <v>-3666</v>
      </c>
      <c r="E613" s="7">
        <f t="shared" si="107"/>
        <v>-1854</v>
      </c>
      <c r="F613" s="7">
        <f t="shared" si="107"/>
        <v>-13668</v>
      </c>
      <c r="G613" s="7">
        <f t="shared" si="107"/>
        <v>-2495</v>
      </c>
      <c r="H613" s="7">
        <f t="shared" si="107"/>
        <v>-229389</v>
      </c>
      <c r="I613" s="7">
        <f t="shared" si="107"/>
        <v>-7859758</v>
      </c>
      <c r="J613" s="7">
        <f t="shared" si="107"/>
        <v>-15566148</v>
      </c>
      <c r="K613" s="7">
        <f t="shared" si="107"/>
        <v>-3683826</v>
      </c>
      <c r="L613" s="7">
        <f t="shared" si="107"/>
        <v>-1036942</v>
      </c>
      <c r="M613" s="7">
        <f t="shared" si="107"/>
        <v>-1503187</v>
      </c>
      <c r="N613" s="8">
        <f t="shared" si="107"/>
        <v>-8164659</v>
      </c>
      <c r="O613" s="8" t="str">
        <f t="shared" si="107"/>
        <v/>
      </c>
      <c r="P613" s="6"/>
      <c r="Q613" s="9" t="s">
        <v>14</v>
      </c>
    </row>
    <row r="614" spans="2:17" x14ac:dyDescent="0.25">
      <c r="B614" s="7">
        <f t="shared" si="107"/>
        <v>-3542</v>
      </c>
      <c r="C614" s="7">
        <f t="shared" si="107"/>
        <v>-1103</v>
      </c>
      <c r="D614" s="7">
        <f t="shared" si="107"/>
        <v>-4470.29</v>
      </c>
      <c r="E614" s="7">
        <f t="shared" si="107"/>
        <v>-3232.31</v>
      </c>
      <c r="F614" s="7">
        <f t="shared" si="107"/>
        <v>-15366.87</v>
      </c>
      <c r="G614" s="7">
        <f t="shared" si="107"/>
        <v>-2626.14</v>
      </c>
      <c r="H614" s="7">
        <f t="shared" si="107"/>
        <v>-847565.84</v>
      </c>
      <c r="I614" s="7">
        <f t="shared" si="107"/>
        <v>-16463135.6</v>
      </c>
      <c r="J614" s="7">
        <f t="shared" si="107"/>
        <v>-16923728</v>
      </c>
      <c r="K614" s="7">
        <f t="shared" si="107"/>
        <v>-4658076</v>
      </c>
      <c r="L614" s="7">
        <f t="shared" si="107"/>
        <v>-2151774</v>
      </c>
      <c r="M614" s="7">
        <f t="shared" si="107"/>
        <v>-2434924</v>
      </c>
      <c r="N614" s="8">
        <f t="shared" si="107"/>
        <v>-12173162</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8">IFERROR(VLOOKUP($B$615,$221:$343,MATCH($Q616&amp;"/"&amp;B$348,$219:$219,0),FALSE),"")</f>
        <v>-246</v>
      </c>
      <c r="C616" s="7">
        <f t="shared" si="108"/>
        <v>-137</v>
      </c>
      <c r="D616" s="7">
        <f t="shared" si="108"/>
        <v>-1032</v>
      </c>
      <c r="E616" s="7">
        <f t="shared" si="108"/>
        <v>-382</v>
      </c>
      <c r="F616" s="7">
        <f t="shared" si="108"/>
        <v>-8597</v>
      </c>
      <c r="G616" s="7">
        <f t="shared" si="108"/>
        <v>473014</v>
      </c>
      <c r="H616" s="7">
        <f t="shared" si="108"/>
        <v>-289400</v>
      </c>
      <c r="I616" s="7">
        <f t="shared" si="108"/>
        <v>-1084640</v>
      </c>
      <c r="J616" s="7">
        <f t="shared" si="108"/>
        <v>-1328784</v>
      </c>
      <c r="K616" s="7">
        <f t="shared" si="108"/>
        <v>-1355018</v>
      </c>
      <c r="L616" s="7">
        <f t="shared" si="108"/>
        <v>-627950</v>
      </c>
      <c r="M616" s="7">
        <f t="shared" si="108"/>
        <v>-1889418</v>
      </c>
      <c r="N616" s="8">
        <f t="shared" si="108"/>
        <v>-5222101</v>
      </c>
      <c r="O616" s="8">
        <f t="shared" si="108"/>
        <v>-369880</v>
      </c>
      <c r="P616" s="6"/>
      <c r="Q616" s="9" t="s">
        <v>12</v>
      </c>
    </row>
    <row r="617" spans="2:17" x14ac:dyDescent="0.25">
      <c r="B617" s="7">
        <f t="shared" si="108"/>
        <v>-3332</v>
      </c>
      <c r="C617" s="7">
        <f t="shared" si="108"/>
        <v>-435</v>
      </c>
      <c r="D617" s="7">
        <f t="shared" si="108"/>
        <v>-2660</v>
      </c>
      <c r="E617" s="7">
        <f t="shared" si="108"/>
        <v>-905</v>
      </c>
      <c r="F617" s="7">
        <f t="shared" si="108"/>
        <v>-11494</v>
      </c>
      <c r="G617" s="7">
        <f t="shared" si="108"/>
        <v>472826</v>
      </c>
      <c r="H617" s="7">
        <f t="shared" si="108"/>
        <v>-642035</v>
      </c>
      <c r="I617" s="7">
        <f t="shared" si="108"/>
        <v>-3391941</v>
      </c>
      <c r="J617" s="7">
        <f t="shared" si="108"/>
        <v>-14270334</v>
      </c>
      <c r="K617" s="7">
        <f t="shared" si="108"/>
        <v>-2259696</v>
      </c>
      <c r="L617" s="7">
        <f t="shared" si="108"/>
        <v>-737140</v>
      </c>
      <c r="M617" s="7">
        <f t="shared" si="108"/>
        <v>-3529998</v>
      </c>
      <c r="N617" s="8">
        <f t="shared" si="108"/>
        <v>-8384524</v>
      </c>
      <c r="O617" s="8">
        <f t="shared" si="108"/>
        <v>-11077731</v>
      </c>
      <c r="P617" s="6"/>
      <c r="Q617" s="9" t="s">
        <v>13</v>
      </c>
    </row>
    <row r="618" spans="2:17" x14ac:dyDescent="0.25">
      <c r="B618" s="7">
        <f t="shared" si="108"/>
        <v>-3541</v>
      </c>
      <c r="C618" s="7">
        <f t="shared" si="108"/>
        <v>-700</v>
      </c>
      <c r="D618" s="7">
        <f t="shared" si="108"/>
        <v>-3622</v>
      </c>
      <c r="E618" s="7">
        <f t="shared" si="108"/>
        <v>-2095</v>
      </c>
      <c r="F618" s="7">
        <f t="shared" si="108"/>
        <v>-13668</v>
      </c>
      <c r="G618" s="7">
        <f t="shared" si="108"/>
        <v>472414</v>
      </c>
      <c r="H618" s="7">
        <f t="shared" si="108"/>
        <v>-751467</v>
      </c>
      <c r="I618" s="7">
        <f t="shared" si="108"/>
        <v>-8315856</v>
      </c>
      <c r="J618" s="7">
        <f t="shared" si="108"/>
        <v>-15555555</v>
      </c>
      <c r="K618" s="7">
        <f t="shared" si="108"/>
        <v>-3503106</v>
      </c>
      <c r="L618" s="7">
        <f t="shared" si="108"/>
        <v>-994016</v>
      </c>
      <c r="M618" s="7">
        <f t="shared" si="108"/>
        <v>-1713644</v>
      </c>
      <c r="N618" s="8">
        <f t="shared" si="108"/>
        <v>-12905876</v>
      </c>
      <c r="O618" s="8" t="str">
        <f t="shared" si="108"/>
        <v/>
      </c>
      <c r="P618" s="6"/>
      <c r="Q618" s="9" t="s">
        <v>14</v>
      </c>
    </row>
    <row r="619" spans="2:17" x14ac:dyDescent="0.25">
      <c r="B619" s="7">
        <f t="shared" si="108"/>
        <v>-5418</v>
      </c>
      <c r="C619" s="7">
        <f t="shared" si="108"/>
        <v>-1103</v>
      </c>
      <c r="D619" s="7">
        <f t="shared" si="108"/>
        <v>-4426.2299999999996</v>
      </c>
      <c r="E619" s="7">
        <f t="shared" si="108"/>
        <v>-3232.31</v>
      </c>
      <c r="F619" s="7">
        <f t="shared" si="108"/>
        <v>-15366.87</v>
      </c>
      <c r="G619" s="7">
        <f t="shared" si="108"/>
        <v>473357.81</v>
      </c>
      <c r="H619" s="7">
        <f t="shared" si="108"/>
        <v>-1727693.46</v>
      </c>
      <c r="I619" s="7">
        <f t="shared" si="108"/>
        <v>-20011742.789999999</v>
      </c>
      <c r="J619" s="7">
        <f t="shared" si="108"/>
        <v>-16669091</v>
      </c>
      <c r="K619" s="7">
        <f t="shared" si="108"/>
        <v>-4547031</v>
      </c>
      <c r="L619" s="7">
        <f t="shared" si="108"/>
        <v>-2202793</v>
      </c>
      <c r="M619" s="7">
        <f t="shared" si="108"/>
        <v>-4102353</v>
      </c>
      <c r="N619" s="8">
        <f t="shared" si="108"/>
        <v>-18797203</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9">IFERROR(VLOOKUP($B$620,$221:$343,MATCH($Q621&amp;"/"&amp;B$348,$219:$219,0),FALSE),"")</f>
        <v>7666</v>
      </c>
      <c r="C621" s="7">
        <f t="shared" si="109"/>
        <v>-6099</v>
      </c>
      <c r="D621" s="7">
        <f t="shared" si="109"/>
        <v>16611</v>
      </c>
      <c r="E621" s="7">
        <f t="shared" si="109"/>
        <v>-11112</v>
      </c>
      <c r="F621" s="7">
        <f t="shared" si="109"/>
        <v>-13548</v>
      </c>
      <c r="G621" s="7">
        <f t="shared" si="109"/>
        <v>-286673</v>
      </c>
      <c r="H621" s="7">
        <f t="shared" si="109"/>
        <v>223411</v>
      </c>
      <c r="I621" s="7">
        <f t="shared" si="109"/>
        <v>1882804</v>
      </c>
      <c r="J621" s="7">
        <f t="shared" si="109"/>
        <v>2277657</v>
      </c>
      <c r="K621" s="7">
        <f t="shared" si="109"/>
        <v>515697</v>
      </c>
      <c r="L621" s="7">
        <f t="shared" si="109"/>
        <v>-193778</v>
      </c>
      <c r="M621" s="7">
        <f t="shared" si="109"/>
        <v>2237327</v>
      </c>
      <c r="N621" s="7">
        <f t="shared" si="109"/>
        <v>5246370</v>
      </c>
      <c r="O621" s="7">
        <f t="shared" si="109"/>
        <v>-835233</v>
      </c>
      <c r="P621" s="6"/>
      <c r="Q621" s="9" t="s">
        <v>12</v>
      </c>
    </row>
    <row r="622" spans="2:17" x14ac:dyDescent="0.25">
      <c r="B622" s="7">
        <f t="shared" si="109"/>
        <v>-11080</v>
      </c>
      <c r="C622" s="7">
        <f t="shared" si="109"/>
        <v>9739</v>
      </c>
      <c r="D622" s="7">
        <f t="shared" si="109"/>
        <v>11651</v>
      </c>
      <c r="E622" s="7">
        <f t="shared" si="109"/>
        <v>-13497</v>
      </c>
      <c r="F622" s="7">
        <f t="shared" si="109"/>
        <v>-12811</v>
      </c>
      <c r="G622" s="7">
        <f t="shared" si="109"/>
        <v>-286117</v>
      </c>
      <c r="H622" s="7">
        <f t="shared" si="109"/>
        <v>1384732</v>
      </c>
      <c r="I622" s="7">
        <f t="shared" si="109"/>
        <v>4346659</v>
      </c>
      <c r="J622" s="7">
        <f t="shared" si="109"/>
        <v>12663385</v>
      </c>
      <c r="K622" s="7">
        <f t="shared" si="109"/>
        <v>143721</v>
      </c>
      <c r="L622" s="7">
        <f t="shared" si="109"/>
        <v>-1288372</v>
      </c>
      <c r="M622" s="7">
        <f t="shared" si="109"/>
        <v>1311203</v>
      </c>
      <c r="N622" s="7">
        <f t="shared" si="109"/>
        <v>7409108</v>
      </c>
      <c r="O622" s="7">
        <f t="shared" si="109"/>
        <v>8132122</v>
      </c>
      <c r="P622" s="6"/>
      <c r="Q622" s="9" t="s">
        <v>13</v>
      </c>
    </row>
    <row r="623" spans="2:17" x14ac:dyDescent="0.25">
      <c r="B623" s="7">
        <f t="shared" si="109"/>
        <v>-33111</v>
      </c>
      <c r="C623" s="7">
        <f t="shared" si="109"/>
        <v>12365</v>
      </c>
      <c r="D623" s="7">
        <f t="shared" si="109"/>
        <v>16666</v>
      </c>
      <c r="E623" s="7">
        <f t="shared" si="109"/>
        <v>-13437</v>
      </c>
      <c r="F623" s="7">
        <f t="shared" si="109"/>
        <v>-5178</v>
      </c>
      <c r="G623" s="7">
        <f t="shared" si="109"/>
        <v>-112235</v>
      </c>
      <c r="H623" s="7">
        <f t="shared" si="109"/>
        <v>4043535</v>
      </c>
      <c r="I623" s="7">
        <f t="shared" si="109"/>
        <v>10929551</v>
      </c>
      <c r="J623" s="7">
        <f t="shared" si="109"/>
        <v>13070593</v>
      </c>
      <c r="K623" s="7">
        <f t="shared" si="109"/>
        <v>56745</v>
      </c>
      <c r="L623" s="7">
        <f t="shared" si="109"/>
        <v>-1924420</v>
      </c>
      <c r="M623" s="7">
        <f t="shared" si="109"/>
        <v>844706</v>
      </c>
      <c r="N623" s="7">
        <f t="shared" si="109"/>
        <v>7389482</v>
      </c>
      <c r="O623" s="7" t="str">
        <f t="shared" si="109"/>
        <v/>
      </c>
      <c r="P623" s="6"/>
      <c r="Q623" s="9" t="s">
        <v>14</v>
      </c>
    </row>
    <row r="624" spans="2:17" x14ac:dyDescent="0.25">
      <c r="B624" s="7">
        <f t="shared" si="109"/>
        <v>-29687</v>
      </c>
      <c r="C624" s="7">
        <f t="shared" si="109"/>
        <v>30317</v>
      </c>
      <c r="D624" s="7">
        <f t="shared" si="109"/>
        <v>-48114.59</v>
      </c>
      <c r="E624" s="7">
        <f t="shared" si="109"/>
        <v>-14762.38</v>
      </c>
      <c r="F624" s="7">
        <f t="shared" si="109"/>
        <v>-31102.400000000001</v>
      </c>
      <c r="G624" s="7">
        <f t="shared" si="109"/>
        <v>155315.65</v>
      </c>
      <c r="H624" s="7">
        <f t="shared" si="109"/>
        <v>4034002.63</v>
      </c>
      <c r="I624" s="7">
        <f t="shared" si="109"/>
        <v>23582042.149999999</v>
      </c>
      <c r="J624" s="7">
        <f t="shared" si="109"/>
        <v>12649911</v>
      </c>
      <c r="K624" s="7">
        <f t="shared" si="109"/>
        <v>-701681</v>
      </c>
      <c r="L624" s="7">
        <f t="shared" si="109"/>
        <v>457914</v>
      </c>
      <c r="M624" s="7">
        <f t="shared" si="109"/>
        <v>559720</v>
      </c>
      <c r="N624" s="7">
        <f t="shared" si="109"/>
        <v>8513547</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3"/>
    </row>
    <row r="626" spans="2:17" x14ac:dyDescent="0.25">
      <c r="B626" s="7">
        <f t="shared" ref="B626:O629" si="110">IFERROR(VLOOKUP($B$625,$221:$343,MATCH($Q626&amp;"/"&amp;B$348,$219:$219,0),FALSE),"")</f>
        <v>2206</v>
      </c>
      <c r="C626" s="7">
        <f t="shared" si="110"/>
        <v>686</v>
      </c>
      <c r="D626" s="7">
        <f t="shared" si="110"/>
        <v>14434</v>
      </c>
      <c r="E626" s="7">
        <f t="shared" si="110"/>
        <v>1170</v>
      </c>
      <c r="F626" s="7">
        <f t="shared" si="110"/>
        <v>26287</v>
      </c>
      <c r="G626" s="7">
        <f t="shared" si="110"/>
        <v>111654</v>
      </c>
      <c r="H626" s="7">
        <f t="shared" si="110"/>
        <v>-217590</v>
      </c>
      <c r="I626" s="7">
        <f t="shared" si="110"/>
        <v>1979523</v>
      </c>
      <c r="J626" s="7">
        <f t="shared" si="110"/>
        <v>-706386</v>
      </c>
      <c r="K626" s="7">
        <f t="shared" si="110"/>
        <v>144815</v>
      </c>
      <c r="L626" s="7">
        <f t="shared" si="110"/>
        <v>188534</v>
      </c>
      <c r="M626" s="7">
        <f t="shared" si="110"/>
        <v>171505</v>
      </c>
      <c r="N626" s="8">
        <f t="shared" si="110"/>
        <v>-718299</v>
      </c>
      <c r="O626" s="8">
        <f t="shared" si="110"/>
        <v>-194802</v>
      </c>
      <c r="P626" s="6"/>
      <c r="Q626" s="9" t="s">
        <v>12</v>
      </c>
    </row>
    <row r="627" spans="2:17" x14ac:dyDescent="0.25">
      <c r="B627" s="7">
        <f t="shared" si="110"/>
        <v>920</v>
      </c>
      <c r="C627" s="7">
        <f t="shared" si="110"/>
        <v>404</v>
      </c>
      <c r="D627" s="7">
        <f t="shared" si="110"/>
        <v>-1653</v>
      </c>
      <c r="E627" s="7">
        <f t="shared" si="110"/>
        <v>2529</v>
      </c>
      <c r="F627" s="7">
        <f t="shared" si="110"/>
        <v>-8238</v>
      </c>
      <c r="G627" s="7">
        <f t="shared" si="110"/>
        <v>72396</v>
      </c>
      <c r="H627" s="7">
        <f t="shared" si="110"/>
        <v>342248</v>
      </c>
      <c r="I627" s="7">
        <f t="shared" si="110"/>
        <v>1144046</v>
      </c>
      <c r="J627" s="7">
        <f t="shared" si="110"/>
        <v>213243</v>
      </c>
      <c r="K627" s="7">
        <f t="shared" si="110"/>
        <v>93717</v>
      </c>
      <c r="L627" s="7">
        <f t="shared" si="110"/>
        <v>140435</v>
      </c>
      <c r="M627" s="7">
        <f t="shared" si="110"/>
        <v>-395229</v>
      </c>
      <c r="N627" s="8">
        <f t="shared" si="110"/>
        <v>261934</v>
      </c>
      <c r="O627" s="8">
        <f t="shared" si="110"/>
        <v>-130332</v>
      </c>
      <c r="P627" s="6"/>
      <c r="Q627" s="9" t="s">
        <v>13</v>
      </c>
    </row>
    <row r="628" spans="2:17" x14ac:dyDescent="0.25">
      <c r="B628" s="7">
        <f t="shared" si="110"/>
        <v>-2080</v>
      </c>
      <c r="C628" s="7">
        <f t="shared" si="110"/>
        <v>2898</v>
      </c>
      <c r="D628" s="7">
        <f t="shared" si="110"/>
        <v>768</v>
      </c>
      <c r="E628" s="7">
        <f t="shared" si="110"/>
        <v>4821</v>
      </c>
      <c r="F628" s="7">
        <f t="shared" si="110"/>
        <v>1789</v>
      </c>
      <c r="G628" s="7">
        <f t="shared" si="110"/>
        <v>98980</v>
      </c>
      <c r="H628" s="7">
        <f t="shared" si="110"/>
        <v>1184157</v>
      </c>
      <c r="I628" s="7">
        <f t="shared" si="110"/>
        <v>531946</v>
      </c>
      <c r="J628" s="7">
        <f t="shared" si="110"/>
        <v>-34547</v>
      </c>
      <c r="K628" s="7">
        <f t="shared" si="110"/>
        <v>106162</v>
      </c>
      <c r="L628" s="7">
        <f t="shared" si="110"/>
        <v>520460</v>
      </c>
      <c r="M628" s="7">
        <f t="shared" si="110"/>
        <v>1748694</v>
      </c>
      <c r="N628" s="8">
        <f t="shared" si="110"/>
        <v>-1466943</v>
      </c>
      <c r="O628" s="8" t="str">
        <f t="shared" si="110"/>
        <v/>
      </c>
      <c r="P628" s="6"/>
      <c r="Q628" s="9" t="s">
        <v>14</v>
      </c>
    </row>
    <row r="629" spans="2:17" x14ac:dyDescent="0.25">
      <c r="B629" s="7">
        <f t="shared" si="110"/>
        <v>-2080</v>
      </c>
      <c r="C629" s="7">
        <f t="shared" si="110"/>
        <v>2913</v>
      </c>
      <c r="D629" s="7">
        <f t="shared" si="110"/>
        <v>2519.33</v>
      </c>
      <c r="E629" s="7">
        <f t="shared" si="110"/>
        <v>24843.5</v>
      </c>
      <c r="F629" s="7">
        <f t="shared" si="110"/>
        <v>-6213.4</v>
      </c>
      <c r="G629" s="7">
        <f t="shared" si="110"/>
        <v>324971.40000000002</v>
      </c>
      <c r="H629" s="7">
        <f t="shared" si="110"/>
        <v>-218719.2</v>
      </c>
      <c r="I629" s="7">
        <f t="shared" si="110"/>
        <v>708855.92</v>
      </c>
      <c r="J629" s="7">
        <f t="shared" si="110"/>
        <v>-700310</v>
      </c>
      <c r="K629" s="7">
        <f t="shared" si="110"/>
        <v>191510</v>
      </c>
      <c r="L629" s="7">
        <f t="shared" si="110"/>
        <v>1501127</v>
      </c>
      <c r="M629" s="7">
        <f t="shared" si="110"/>
        <v>282287</v>
      </c>
      <c r="N629" s="8">
        <f t="shared" si="110"/>
        <v>-462340</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1">B588/B402</f>
        <v>-0.12600720534780546</v>
      </c>
      <c r="C632" s="29">
        <f t="shared" si="111"/>
        <v>-0.4058005644825764</v>
      </c>
      <c r="D632" s="29">
        <f t="shared" si="111"/>
        <v>-6.0392855862114431E-2</v>
      </c>
      <c r="E632" s="29">
        <f t="shared" si="111"/>
        <v>-6.6679225170889478E-2</v>
      </c>
      <c r="F632" s="29">
        <f t="shared" si="111"/>
        <v>6.5217495938317147E-2</v>
      </c>
      <c r="G632" s="29">
        <f t="shared" si="111"/>
        <v>8.323792582597038E-2</v>
      </c>
      <c r="H632" s="29">
        <f t="shared" si="111"/>
        <v>-1.7210177308070899E-2</v>
      </c>
      <c r="I632" s="29">
        <f t="shared" si="111"/>
        <v>-1.8065854132488377E-2</v>
      </c>
      <c r="J632" s="29">
        <f t="shared" si="111"/>
        <v>7.5244606770025419E-3</v>
      </c>
      <c r="K632" s="29">
        <f t="shared" si="111"/>
        <v>2.7401348178444293E-2</v>
      </c>
      <c r="L632" s="29">
        <f t="shared" si="111"/>
        <v>2.1056068906076281E-2</v>
      </c>
      <c r="M632" s="29">
        <f t="shared" si="111"/>
        <v>3.8363715309878067E-2</v>
      </c>
      <c r="N632" s="29">
        <f t="shared" si="111"/>
        <v>1.7814016673603258E-2</v>
      </c>
      <c r="O632" s="29">
        <f t="shared" si="111"/>
        <v>4.1175464254208288E-2</v>
      </c>
      <c r="P632" s="6"/>
      <c r="Q632" s="89" t="s">
        <v>37</v>
      </c>
    </row>
    <row r="633" spans="2:17" x14ac:dyDescent="0.25">
      <c r="B633" s="29">
        <f t="shared" ref="B633:O633" si="112">((B551*(1-B582))/(B457+B432))</f>
        <v>-9.8245760986839445E-2</v>
      </c>
      <c r="C633" s="29">
        <f t="shared" si="112"/>
        <v>-0.36383422291513939</v>
      </c>
      <c r="D633" s="29">
        <f t="shared" si="112"/>
        <v>-5.4214319536243963E-2</v>
      </c>
      <c r="E633" s="29">
        <f t="shared" si="112"/>
        <v>4.6720075730659345E-2</v>
      </c>
      <c r="F633" s="29">
        <f t="shared" si="112"/>
        <v>0.11190139284876674</v>
      </c>
      <c r="G633" s="29">
        <f t="shared" si="112"/>
        <v>2.5067536028046494E-2</v>
      </c>
      <c r="H633" s="29">
        <f t="shared" si="112"/>
        <v>-1.0579478962690635E-2</v>
      </c>
      <c r="I633" s="29">
        <f t="shared" si="112"/>
        <v>-2.1240310409775635E-2</v>
      </c>
      <c r="J633" s="29">
        <f t="shared" si="112"/>
        <v>4.0142174898754344E-2</v>
      </c>
      <c r="K633" s="29">
        <f t="shared" si="112"/>
        <v>6.5593816034703975E-2</v>
      </c>
      <c r="L633" s="29">
        <f t="shared" si="112"/>
        <v>5.8876601422632985E-2</v>
      </c>
      <c r="M633" s="29">
        <f t="shared" si="112"/>
        <v>4.9765777320357377E-2</v>
      </c>
      <c r="N633" s="29">
        <f t="shared" si="112"/>
        <v>4.8503939328918493E-2</v>
      </c>
      <c r="O633" s="29">
        <f t="shared" si="112"/>
        <v>6.3611596087730315E-2</v>
      </c>
      <c r="P633" s="6"/>
      <c r="Q633" s="89" t="s">
        <v>38</v>
      </c>
    </row>
    <row r="634" spans="2:17" x14ac:dyDescent="0.25">
      <c r="B634" s="29">
        <f t="shared" ref="B634:O634" si="113">B588/B457</f>
        <v>-0.25336550820158082</v>
      </c>
      <c r="C634" s="29">
        <f t="shared" si="113"/>
        <v>-2.0174981306909108</v>
      </c>
      <c r="D634" s="29">
        <f t="shared" si="113"/>
        <v>-0.33362827960026764</v>
      </c>
      <c r="E634" s="29">
        <f t="shared" si="113"/>
        <v>-0.39537574587394247</v>
      </c>
      <c r="F634" s="29">
        <f t="shared" si="113"/>
        <v>0.19935297857146489</v>
      </c>
      <c r="G634" s="29">
        <f t="shared" si="113"/>
        <v>8.789373412536014E-2</v>
      </c>
      <c r="H634" s="29">
        <f t="shared" si="113"/>
        <v>-2.1260277392618404E-2</v>
      </c>
      <c r="I634" s="29">
        <f t="shared" si="113"/>
        <v>-6.4289094138456793E-2</v>
      </c>
      <c r="J634" s="29">
        <f t="shared" si="113"/>
        <v>3.1596279470465422E-2</v>
      </c>
      <c r="K634" s="29">
        <f t="shared" si="113"/>
        <v>0.10093162527768949</v>
      </c>
      <c r="L634" s="29">
        <f t="shared" si="113"/>
        <v>7.6014181788859575E-2</v>
      </c>
      <c r="M634" s="29">
        <f t="shared" si="113"/>
        <v>0.13810373955299945</v>
      </c>
      <c r="N634" s="29">
        <f t="shared" si="113"/>
        <v>7.7663025707990066E-2</v>
      </c>
      <c r="O634" s="29">
        <f t="shared" si="113"/>
        <v>0.16601932424332932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4">B378/B414</f>
        <v>0.7684442650663017</v>
      </c>
      <c r="C636" s="27">
        <f t="shared" si="114"/>
        <v>7.9066133893554463E-2</v>
      </c>
      <c r="D636" s="27">
        <f t="shared" si="114"/>
        <v>0.1682152518499655</v>
      </c>
      <c r="E636" s="27">
        <f t="shared" si="114"/>
        <v>0.16055623909376973</v>
      </c>
      <c r="F636" s="27">
        <f t="shared" si="114"/>
        <v>0.24409263778594417</v>
      </c>
      <c r="G636" s="27">
        <f t="shared" si="114"/>
        <v>39.982840437552817</v>
      </c>
      <c r="H636" s="27">
        <f t="shared" si="114"/>
        <v>5.8834571645559945</v>
      </c>
      <c r="I636" s="27">
        <f t="shared" si="114"/>
        <v>0.26414406685558556</v>
      </c>
      <c r="J636" s="27">
        <f t="shared" si="114"/>
        <v>0.18159707731973393</v>
      </c>
      <c r="K636" s="27">
        <f t="shared" si="114"/>
        <v>0.20605689304402289</v>
      </c>
      <c r="L636" s="27">
        <f t="shared" si="114"/>
        <v>0.67422014845198308</v>
      </c>
      <c r="M636" s="27">
        <f t="shared" si="114"/>
        <v>0.60117184220709652</v>
      </c>
      <c r="N636" s="27">
        <f t="shared" si="114"/>
        <v>0.16653269054733144</v>
      </c>
      <c r="O636" s="27">
        <f>O378/O414</f>
        <v>0.21748621636186277</v>
      </c>
      <c r="P636" s="6"/>
      <c r="Q636" s="89" t="s">
        <v>2307</v>
      </c>
    </row>
    <row r="637" spans="2:17" x14ac:dyDescent="0.25">
      <c r="B637" s="27">
        <f t="shared" ref="B637:N637" si="115">(B378-B372)/B414</f>
        <v>0.68618573826779206</v>
      </c>
      <c r="C637" s="27">
        <f t="shared" si="115"/>
        <v>6.1133427290018243E-2</v>
      </c>
      <c r="D637" s="27">
        <f t="shared" si="115"/>
        <v>9.8806313211320218E-2</v>
      </c>
      <c r="E637" s="27">
        <f t="shared" si="115"/>
        <v>0.12431923073992725</v>
      </c>
      <c r="F637" s="27">
        <f t="shared" si="115"/>
        <v>0.18097589198154093</v>
      </c>
      <c r="G637" s="27">
        <f t="shared" si="115"/>
        <v>39.929921994435631</v>
      </c>
      <c r="H637" s="27">
        <f t="shared" si="115"/>
        <v>5.8791986549180288</v>
      </c>
      <c r="I637" s="27">
        <f t="shared" si="115"/>
        <v>0.26399575627195665</v>
      </c>
      <c r="J637" s="27">
        <f t="shared" si="115"/>
        <v>0.1814755615759448</v>
      </c>
      <c r="K637" s="27">
        <f t="shared" si="115"/>
        <v>0.20373815071222504</v>
      </c>
      <c r="L637" s="27">
        <f t="shared" si="115"/>
        <v>0.66756295368184582</v>
      </c>
      <c r="M637" s="27">
        <f t="shared" si="115"/>
        <v>0.59801331280438741</v>
      </c>
      <c r="N637" s="27">
        <f t="shared" si="115"/>
        <v>0.16358445222065476</v>
      </c>
      <c r="O637" s="27">
        <f>(O378-O372)/O414</f>
        <v>0.21529441398919608</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f t="shared" ref="B639:N639" si="116">B432/B457</f>
        <v>0.81952585298524572</v>
      </c>
      <c r="C639" s="27">
        <f t="shared" si="116"/>
        <v>3.1982236322597326</v>
      </c>
      <c r="D639" s="27">
        <f t="shared" si="116"/>
        <v>3.4044514029028288</v>
      </c>
      <c r="E639" s="27">
        <f t="shared" si="116"/>
        <v>0.15932997730752851</v>
      </c>
      <c r="F639" s="27">
        <f t="shared" si="116"/>
        <v>1.716826623258479</v>
      </c>
      <c r="G639" s="27">
        <f t="shared" si="116"/>
        <v>1.3255844818522357E-3</v>
      </c>
      <c r="H639" s="27">
        <f t="shared" si="116"/>
        <v>0.17636497173435103</v>
      </c>
      <c r="I639" s="27">
        <f t="shared" si="116"/>
        <v>1.4518241581941234</v>
      </c>
      <c r="J639" s="27">
        <f t="shared" si="116"/>
        <v>2.4666865295284595</v>
      </c>
      <c r="K639" s="27">
        <f t="shared" si="116"/>
        <v>2.2714748640512066</v>
      </c>
      <c r="L639" s="27">
        <f t="shared" si="116"/>
        <v>2.2441625110674797</v>
      </c>
      <c r="M639" s="27">
        <f t="shared" si="116"/>
        <v>1.9439332968737206</v>
      </c>
      <c r="N639" s="27">
        <f t="shared" si="116"/>
        <v>2.389423451942033</v>
      </c>
      <c r="O639" s="27">
        <f>O432/O457</f>
        <v>2.6332486397339046</v>
      </c>
      <c r="P639" s="6"/>
      <c r="Q639" s="89" t="s">
        <v>40</v>
      </c>
    </row>
    <row r="640" spans="2:17" x14ac:dyDescent="0.25">
      <c r="B640" s="27">
        <f t="shared" ref="B640:N640" si="117">B432/B588</f>
        <v>-3.234559663635117</v>
      </c>
      <c r="C640" s="27">
        <f t="shared" si="117"/>
        <v>-1.5852424265515783</v>
      </c>
      <c r="D640" s="27">
        <f t="shared" si="117"/>
        <v>-10.204325025989487</v>
      </c>
      <c r="E640" s="27">
        <f t="shared" si="117"/>
        <v>-0.40298369075559742</v>
      </c>
      <c r="F640" s="27">
        <f t="shared" si="117"/>
        <v>8.6119938390738593</v>
      </c>
      <c r="G640" s="27">
        <f t="shared" si="117"/>
        <v>1.5081672146976885E-2</v>
      </c>
      <c r="H640" s="27">
        <f t="shared" si="117"/>
        <v>-8.2955160216105739</v>
      </c>
      <c r="I640" s="27">
        <f t="shared" si="117"/>
        <v>-22.582744050917707</v>
      </c>
      <c r="J640" s="27">
        <f t="shared" si="117"/>
        <v>78.068891998318691</v>
      </c>
      <c r="K640" s="27">
        <f t="shared" si="117"/>
        <v>22.505085574534053</v>
      </c>
      <c r="L640" s="27">
        <f t="shared" si="117"/>
        <v>29.522945038084696</v>
      </c>
      <c r="M640" s="27">
        <f t="shared" si="117"/>
        <v>14.07589181267395</v>
      </c>
      <c r="N640" s="27">
        <f t="shared" si="117"/>
        <v>30.766551137553815</v>
      </c>
      <c r="O640" s="27">
        <f>O432/O588</f>
        <v>15.861097205012317</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8">365/(C465/((C366+B366)/2))</f>
        <v>48.30144362969753</v>
      </c>
      <c r="D642" s="43">
        <f t="shared" si="118"/>
        <v>33.81473451320096</v>
      </c>
      <c r="E642" s="43">
        <f t="shared" si="118"/>
        <v>26.166269764740743</v>
      </c>
      <c r="F642" s="43">
        <f t="shared" si="118"/>
        <v>28.831629236740444</v>
      </c>
      <c r="G642" s="43">
        <f t="shared" si="118"/>
        <v>614.28261255672351</v>
      </c>
      <c r="H642" s="43">
        <f t="shared" si="118"/>
        <v>989.62387310368956</v>
      </c>
      <c r="I642" s="43">
        <f t="shared" si="118"/>
        <v>1571.2088638620578</v>
      </c>
      <c r="J642" s="43">
        <f t="shared" si="118"/>
        <v>203.95523274829722</v>
      </c>
      <c r="K642" s="43">
        <f t="shared" si="118"/>
        <v>73.713442003650329</v>
      </c>
      <c r="L642" s="43">
        <f t="shared" si="118"/>
        <v>69.314809817848356</v>
      </c>
      <c r="M642" s="43">
        <f t="shared" si="118"/>
        <v>72.587842192272134</v>
      </c>
      <c r="N642" s="44">
        <f t="shared" si="118"/>
        <v>72.517829164522126</v>
      </c>
      <c r="O642" s="44">
        <f t="shared" si="118"/>
        <v>75.323567735126488</v>
      </c>
      <c r="P642" s="40"/>
      <c r="Q642" s="41" t="s">
        <v>60</v>
      </c>
    </row>
    <row r="643" spans="2:17" x14ac:dyDescent="0.25">
      <c r="B643" s="42"/>
      <c r="C643" s="43">
        <f t="shared" ref="C643:O643" si="119">365/(C503/((C372+B372)/2))</f>
        <v>25.348818897637795</v>
      </c>
      <c r="D643" s="43">
        <f t="shared" si="119"/>
        <v>33.710458676461315</v>
      </c>
      <c r="E643" s="43">
        <f t="shared" si="119"/>
        <v>32.328464847278887</v>
      </c>
      <c r="F643" s="43">
        <f t="shared" si="119"/>
        <v>26.938761021307613</v>
      </c>
      <c r="G643" s="43">
        <f t="shared" si="119"/>
        <v>77.654963193225854</v>
      </c>
      <c r="H643" s="43">
        <f t="shared" si="119"/>
        <v>4.0134618568006388</v>
      </c>
      <c r="I643" s="43">
        <f t="shared" si="119"/>
        <v>3.1897630618418713</v>
      </c>
      <c r="J643" s="43">
        <f t="shared" si="119"/>
        <v>0.3629800046648714</v>
      </c>
      <c r="K643" s="43">
        <f t="shared" si="119"/>
        <v>1.2933135338191386</v>
      </c>
      <c r="L643" s="43">
        <f t="shared" si="119"/>
        <v>3.3271047101330691</v>
      </c>
      <c r="M643" s="43">
        <f t="shared" si="119"/>
        <v>3.7558318710885445</v>
      </c>
      <c r="N643" s="44">
        <f t="shared" si="119"/>
        <v>5.2892293469918839</v>
      </c>
      <c r="O643" s="44">
        <f t="shared" si="119"/>
        <v>5.152185212189333</v>
      </c>
      <c r="P643" s="40"/>
      <c r="Q643" s="41" t="s">
        <v>61</v>
      </c>
    </row>
    <row r="644" spans="2:17" x14ac:dyDescent="0.25">
      <c r="B644" s="42"/>
      <c r="C644" s="43">
        <f t="shared" ref="C644:O644" si="120">365/(C503/((C408+B408)/2))</f>
        <v>114.16008589835361</v>
      </c>
      <c r="D644" s="43">
        <f t="shared" si="120"/>
        <v>186.80840631094773</v>
      </c>
      <c r="E644" s="43">
        <f t="shared" si="120"/>
        <v>167.67455078872899</v>
      </c>
      <c r="F644" s="43">
        <f t="shared" si="120"/>
        <v>109.75657077711401</v>
      </c>
      <c r="G644" s="43">
        <f t="shared" si="120"/>
        <v>212.23379377145073</v>
      </c>
      <c r="H644" s="43">
        <f t="shared" si="120"/>
        <v>313.68896159198925</v>
      </c>
      <c r="I644" s="43">
        <f t="shared" si="120"/>
        <v>9161.1831523169803</v>
      </c>
      <c r="J644" s="43">
        <f t="shared" si="120"/>
        <v>1879.7760608245255</v>
      </c>
      <c r="K644" s="43">
        <f t="shared" si="120"/>
        <v>509.33971324668005</v>
      </c>
      <c r="L644" s="43">
        <f t="shared" si="120"/>
        <v>187.04268141848203</v>
      </c>
      <c r="M644" s="43">
        <f t="shared" si="120"/>
        <v>412.90964599706882</v>
      </c>
      <c r="N644" s="44">
        <f t="shared" si="120"/>
        <v>926.54858274639378</v>
      </c>
      <c r="O644" s="44">
        <f t="shared" si="120"/>
        <v>592.95790463382889</v>
      </c>
      <c r="P644" s="40"/>
      <c r="Q644" s="41" t="s">
        <v>62</v>
      </c>
    </row>
    <row r="645" spans="2:17" x14ac:dyDescent="0.25">
      <c r="B645" s="45"/>
      <c r="C645" s="46">
        <f t="shared" ref="C645:M645" si="121">C643+C642-C644</f>
        <v>-40.509823371018285</v>
      </c>
      <c r="D645" s="46">
        <f t="shared" si="121"/>
        <v>-119.28321312128546</v>
      </c>
      <c r="E645" s="46">
        <f t="shared" si="121"/>
        <v>-109.17981617670937</v>
      </c>
      <c r="F645" s="46">
        <f t="shared" si="121"/>
        <v>-53.986180519065954</v>
      </c>
      <c r="G645" s="46">
        <f t="shared" si="121"/>
        <v>479.70378197849863</v>
      </c>
      <c r="H645" s="46">
        <f t="shared" si="121"/>
        <v>679.94837336850094</v>
      </c>
      <c r="I645" s="46">
        <f t="shared" si="121"/>
        <v>-7586.7845253930809</v>
      </c>
      <c r="J645" s="46">
        <f t="shared" si="121"/>
        <v>-1675.4578480715634</v>
      </c>
      <c r="K645" s="46">
        <f t="shared" si="121"/>
        <v>-434.33295770921058</v>
      </c>
      <c r="L645" s="46">
        <f t="shared" si="121"/>
        <v>-114.40076689050061</v>
      </c>
      <c r="M645" s="46">
        <f t="shared" si="121"/>
        <v>-336.56597193370817</v>
      </c>
      <c r="N645" s="47">
        <f>N643+N642-N644</f>
        <v>-848.74152423487976</v>
      </c>
      <c r="O645" s="47">
        <f>O643+O642-O644</f>
        <v>-512.48215168651302</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30">
        <v>450</v>
      </c>
      <c r="C647" s="130">
        <v>450</v>
      </c>
      <c r="D647" s="130">
        <v>471</v>
      </c>
      <c r="E647" s="130">
        <v>538</v>
      </c>
      <c r="F647" s="130">
        <v>629</v>
      </c>
      <c r="G647" s="130">
        <v>825</v>
      </c>
      <c r="H647" s="130">
        <v>2014</v>
      </c>
      <c r="I647" s="130">
        <v>27349</v>
      </c>
      <c r="J647" s="130">
        <v>27349</v>
      </c>
      <c r="K647" s="130">
        <v>27349</v>
      </c>
      <c r="L647" s="130">
        <v>27349</v>
      </c>
      <c r="M647" s="130">
        <v>27349</v>
      </c>
      <c r="N647" s="130">
        <v>27349</v>
      </c>
      <c r="O647" s="130">
        <v>27349</v>
      </c>
      <c r="P647" s="30"/>
      <c r="Q647" s="90" t="s">
        <v>43</v>
      </c>
    </row>
    <row r="648" spans="2:17" x14ac:dyDescent="0.25">
      <c r="B648" s="13">
        <f t="shared" ref="B648:O648" si="122">B457/B647</f>
        <v>959.57111111111112</v>
      </c>
      <c r="C648" s="13">
        <f t="shared" si="122"/>
        <v>318.0022222222222</v>
      </c>
      <c r="D648" s="13">
        <f t="shared" si="122"/>
        <v>251.10430997876858</v>
      </c>
      <c r="E648" s="13">
        <f t="shared" si="122"/>
        <v>200.78552044609665</v>
      </c>
      <c r="F648" s="13">
        <f t="shared" si="122"/>
        <v>315.53174880763117</v>
      </c>
      <c r="G648" s="13">
        <f t="shared" si="122"/>
        <v>857.21820606060612</v>
      </c>
      <c r="H648" s="13">
        <f t="shared" si="122"/>
        <v>2091.414697120159</v>
      </c>
      <c r="I648" s="13">
        <f t="shared" si="122"/>
        <v>405.24510475702948</v>
      </c>
      <c r="J648" s="13">
        <f t="shared" si="122"/>
        <v>418.48495374602362</v>
      </c>
      <c r="K648" s="13">
        <f t="shared" si="122"/>
        <v>465.26907747998098</v>
      </c>
      <c r="L648" s="13">
        <f t="shared" si="122"/>
        <v>502.87509598157152</v>
      </c>
      <c r="M648" s="13">
        <f t="shared" si="122"/>
        <v>565.82167538118392</v>
      </c>
      <c r="N648" s="13">
        <f t="shared" si="122"/>
        <v>613.59475666386345</v>
      </c>
      <c r="O648" s="13">
        <f t="shared" si="122"/>
        <v>690.70364547149802</v>
      </c>
      <c r="P648" s="6"/>
      <c r="Q648" s="90" t="s">
        <v>44</v>
      </c>
    </row>
    <row r="649" spans="2:17" x14ac:dyDescent="0.25">
      <c r="B649" s="13">
        <f t="shared" ref="B649:O649" si="123">B588/B647</f>
        <v>-243.12222222222223</v>
      </c>
      <c r="C649" s="13">
        <f t="shared" si="123"/>
        <v>-641.56888888888886</v>
      </c>
      <c r="D649" s="13">
        <f t="shared" si="123"/>
        <v>-83.775498938428882</v>
      </c>
      <c r="E649" s="13">
        <f t="shared" si="123"/>
        <v>-79.385724907063192</v>
      </c>
      <c r="F649" s="13">
        <f t="shared" si="123"/>
        <v>62.90219395866454</v>
      </c>
      <c r="G649" s="13">
        <f t="shared" si="123"/>
        <v>75.344109090909086</v>
      </c>
      <c r="H649" s="13">
        <f t="shared" si="123"/>
        <v>-44.464056603773585</v>
      </c>
      <c r="I649" s="13">
        <f t="shared" si="123"/>
        <v>-26.052840688873452</v>
      </c>
      <c r="J649" s="13">
        <f t="shared" si="123"/>
        <v>13.22256755274416</v>
      </c>
      <c r="K649" s="13">
        <f t="shared" si="123"/>
        <v>46.960364181505724</v>
      </c>
      <c r="L649" s="13">
        <f t="shared" si="123"/>
        <v>38.225638963033383</v>
      </c>
      <c r="M649" s="13">
        <f t="shared" si="123"/>
        <v>78.142089290284844</v>
      </c>
      <c r="N649" s="13">
        <f t="shared" si="123"/>
        <v>47.65362536107353</v>
      </c>
      <c r="O649" s="13">
        <f t="shared" si="123"/>
        <v>114.67015247358222</v>
      </c>
      <c r="P649" s="6"/>
      <c r="Q649" s="89" t="s">
        <v>45</v>
      </c>
    </row>
    <row r="650" spans="2:17" x14ac:dyDescent="0.25">
      <c r="B650" s="91"/>
      <c r="C650" s="91">
        <f t="shared" ref="C650:M650" si="124">+C649/B649-1</f>
        <v>1.6388739088707096</v>
      </c>
      <c r="D650" s="92">
        <f t="shared" si="124"/>
        <v>-0.86942088310498222</v>
      </c>
      <c r="E650" s="91">
        <f t="shared" si="124"/>
        <v>-5.2399258577880525E-2</v>
      </c>
      <c r="F650" s="92">
        <f t="shared" si="124"/>
        <v>-1.7923615238420267</v>
      </c>
      <c r="G650" s="91">
        <f t="shared" si="124"/>
        <v>0.19779779287858568</v>
      </c>
      <c r="H650" s="92">
        <f t="shared" si="124"/>
        <v>-1.5901464247207955</v>
      </c>
      <c r="I650" s="91">
        <f t="shared" si="124"/>
        <v>-0.41406964009076952</v>
      </c>
      <c r="J650" s="92">
        <f t="shared" si="124"/>
        <v>-1.5075288223134611</v>
      </c>
      <c r="K650" s="91">
        <f t="shared" si="124"/>
        <v>2.5515314249054266</v>
      </c>
      <c r="L650" s="92">
        <f t="shared" si="124"/>
        <v>-0.18600207580826889</v>
      </c>
      <c r="M650" s="91">
        <f t="shared" si="124"/>
        <v>1.0442323898327297</v>
      </c>
      <c r="N650" s="93">
        <f>+N649/M649-1</f>
        <v>-0.39016699202847971</v>
      </c>
      <c r="O650" s="93">
        <f>+O649/N649-1</f>
        <v>1.4063258903120515</v>
      </c>
      <c r="P650" s="31"/>
      <c r="Q650" s="94" t="s">
        <v>46</v>
      </c>
    </row>
    <row r="651" spans="2:17" x14ac:dyDescent="0.25">
      <c r="B651" s="130">
        <v>0</v>
      </c>
      <c r="C651" s="130">
        <v>0</v>
      </c>
      <c r="D651" s="130">
        <v>0</v>
      </c>
      <c r="E651" s="130">
        <v>0</v>
      </c>
      <c r="F651" s="130">
        <v>0</v>
      </c>
      <c r="G651" s="130">
        <v>0</v>
      </c>
      <c r="H651" s="130">
        <v>0</v>
      </c>
      <c r="I651" s="130">
        <v>0</v>
      </c>
      <c r="J651" s="130">
        <v>0</v>
      </c>
      <c r="K651" s="130">
        <v>0</v>
      </c>
      <c r="L651" s="130">
        <v>0</v>
      </c>
      <c r="M651" s="130">
        <v>1.0999999999999999E-2</v>
      </c>
      <c r="N651" s="130">
        <v>6.0000000000000001E-3</v>
      </c>
      <c r="O651" s="130">
        <v>0</v>
      </c>
      <c r="P651" s="6"/>
      <c r="Q651" s="90" t="s">
        <v>47</v>
      </c>
    </row>
    <row r="652" spans="2:17" x14ac:dyDescent="0.25">
      <c r="B652" s="91">
        <f t="shared" ref="B652:O652" si="125">+B651/B661</f>
        <v>0</v>
      </c>
      <c r="C652" s="91">
        <f t="shared" si="125"/>
        <v>0</v>
      </c>
      <c r="D652" s="92">
        <f t="shared" si="125"/>
        <v>0</v>
      </c>
      <c r="E652" s="91">
        <f t="shared" si="125"/>
        <v>0</v>
      </c>
      <c r="F652" s="92">
        <f t="shared" si="125"/>
        <v>0</v>
      </c>
      <c r="G652" s="91">
        <f t="shared" si="125"/>
        <v>0</v>
      </c>
      <c r="H652" s="92">
        <f t="shared" si="125"/>
        <v>0</v>
      </c>
      <c r="I652" s="91">
        <f t="shared" si="125"/>
        <v>0</v>
      </c>
      <c r="J652" s="92">
        <f t="shared" si="125"/>
        <v>0</v>
      </c>
      <c r="K652" s="91">
        <f t="shared" si="125"/>
        <v>0</v>
      </c>
      <c r="L652" s="92">
        <f t="shared" si="125"/>
        <v>0</v>
      </c>
      <c r="M652" s="91">
        <f t="shared" si="125"/>
        <v>1.6876617490381177E-2</v>
      </c>
      <c r="N652" s="93">
        <f t="shared" si="125"/>
        <v>6.7977059567786236E-3</v>
      </c>
      <c r="O652" s="93">
        <f t="shared" si="125"/>
        <v>0</v>
      </c>
      <c r="P652" s="6"/>
      <c r="Q652" s="94" t="s">
        <v>48</v>
      </c>
    </row>
    <row r="653" spans="2:17" x14ac:dyDescent="0.25">
      <c r="B653" s="95">
        <f t="shared" ref="B653:M653" si="126">+B651/B649</f>
        <v>0</v>
      </c>
      <c r="C653" s="95">
        <f t="shared" si="126"/>
        <v>0</v>
      </c>
      <c r="D653" s="96">
        <f t="shared" si="126"/>
        <v>0</v>
      </c>
      <c r="E653" s="95">
        <f t="shared" si="126"/>
        <v>0</v>
      </c>
      <c r="F653" s="96">
        <f t="shared" si="126"/>
        <v>0</v>
      </c>
      <c r="G653" s="95">
        <f t="shared" si="126"/>
        <v>0</v>
      </c>
      <c r="H653" s="96">
        <f t="shared" si="126"/>
        <v>0</v>
      </c>
      <c r="I653" s="95">
        <f t="shared" si="126"/>
        <v>0</v>
      </c>
      <c r="J653" s="96">
        <f t="shared" si="126"/>
        <v>0</v>
      </c>
      <c r="K653" s="95">
        <f t="shared" si="126"/>
        <v>0</v>
      </c>
      <c r="L653" s="96">
        <f t="shared" si="126"/>
        <v>0</v>
      </c>
      <c r="M653" s="95">
        <f t="shared" si="126"/>
        <v>1.4076920773306727E-4</v>
      </c>
      <c r="N653" s="97">
        <f>+N651/N649</f>
        <v>1.2590857368222769E-4</v>
      </c>
      <c r="O653" s="97">
        <f>+O651/O649</f>
        <v>0</v>
      </c>
      <c r="P653" s="28"/>
      <c r="Q653" s="98" t="s">
        <v>49</v>
      </c>
    </row>
    <row r="654" spans="2:17" x14ac:dyDescent="0.25">
      <c r="B654" s="16">
        <f t="shared" ref="B654:M654" si="127">+B661*B647</f>
        <v>51.707069566201305</v>
      </c>
      <c r="C654" s="16">
        <f t="shared" si="127"/>
        <v>28.12264843053163</v>
      </c>
      <c r="D654" s="16">
        <f t="shared" si="127"/>
        <v>31.968796633864482</v>
      </c>
      <c r="E654" s="16">
        <f t="shared" si="127"/>
        <v>42.079136983535058</v>
      </c>
      <c r="F654" s="16">
        <f t="shared" si="127"/>
        <v>69.545822449029885</v>
      </c>
      <c r="G654" s="16">
        <f t="shared" si="127"/>
        <v>142.7332423797788</v>
      </c>
      <c r="H654" s="16">
        <f t="shared" si="127"/>
        <v>1899.2500179906472</v>
      </c>
      <c r="I654" s="16">
        <f t="shared" si="127"/>
        <v>49854.67858455814</v>
      </c>
      <c r="J654" s="16">
        <f t="shared" si="127"/>
        <v>43403.400694452779</v>
      </c>
      <c r="K654" s="16">
        <f t="shared" si="127"/>
        <v>38813.47413025787</v>
      </c>
      <c r="L654" s="16">
        <f t="shared" si="127"/>
        <v>25160.58718906594</v>
      </c>
      <c r="M654" s="16">
        <f t="shared" si="127"/>
        <v>17825.787671698021</v>
      </c>
      <c r="N654" s="16">
        <f>+N661*N647</f>
        <v>24139.614311555597</v>
      </c>
      <c r="O654" s="16">
        <f>+O661*O647</f>
        <v>25708.059999999998</v>
      </c>
      <c r="P654" s="6"/>
      <c r="Q654" s="89" t="s">
        <v>50</v>
      </c>
    </row>
    <row r="655" spans="2:17" x14ac:dyDescent="0.25">
      <c r="B655" s="32">
        <f t="shared" ref="B655:M655" si="128">+B661/B$648</f>
        <v>1.1974578820213962E-4</v>
      </c>
      <c r="C655" s="32">
        <f t="shared" si="128"/>
        <v>1.9652307412618803E-4</v>
      </c>
      <c r="D655" s="33">
        <f t="shared" si="128"/>
        <v>2.7030321716788914E-4</v>
      </c>
      <c r="E655" s="32">
        <f t="shared" si="128"/>
        <v>3.8954008779768472E-4</v>
      </c>
      <c r="F655" s="33">
        <f t="shared" si="128"/>
        <v>3.5041068255500395E-4</v>
      </c>
      <c r="G655" s="32">
        <f t="shared" si="128"/>
        <v>2.0182724718184096E-4</v>
      </c>
      <c r="H655" s="33">
        <f t="shared" si="128"/>
        <v>4.5090236929057944E-4</v>
      </c>
      <c r="I655" s="32">
        <f t="shared" si="128"/>
        <v>4.4982821440630542E-3</v>
      </c>
      <c r="J655" s="33">
        <f t="shared" si="128"/>
        <v>3.7922980175832443E-3</v>
      </c>
      <c r="K655" s="32">
        <f t="shared" si="128"/>
        <v>3.0502601196746937E-3</v>
      </c>
      <c r="L655" s="33">
        <f t="shared" si="128"/>
        <v>1.8294443053778766E-3</v>
      </c>
      <c r="M655" s="32">
        <f t="shared" si="128"/>
        <v>1.1519342672149709E-3</v>
      </c>
      <c r="N655" s="34">
        <f>+N661/N$648</f>
        <v>1.4384912876362675E-3</v>
      </c>
      <c r="O655" s="34">
        <f>+O661/O$648</f>
        <v>1.3609309957504621E-3</v>
      </c>
      <c r="P655" s="35">
        <f>(SUM(INDEX($B655:$O655,,$Q$348-$B$348-$P$348+1):INDEX($B655:$O655,$Q$348-$B$348+1))-MAX(INDEX($B655:$O655,,$Q$348-$B$348-$P$348+1):INDEX($B655:$O655,$Q$348-$B$348+1))-MIN(INDEX($B655:$O655,,$Q$348-$B$348-$P$348+1):INDEX($B655:$O655,$Q$348-$B$348+1)))/(COUNT(INDEX($B655:$O655,,$Q$348-$B$348-$P$348+1):INDEX($B655:$O655,$Q$348-$B$348+1))-2)</f>
        <v>1.8677516232182992E-3</v>
      </c>
      <c r="Q655" s="36" t="s">
        <v>51</v>
      </c>
    </row>
    <row r="656" spans="2:17" x14ac:dyDescent="0.25">
      <c r="B656" s="32">
        <f t="shared" ref="B656:M656" si="129">+B661/B$649</f>
        <v>-4.7262071720854899E-4</v>
      </c>
      <c r="C656" s="32">
        <f t="shared" si="129"/>
        <v>-9.740929676048171E-5</v>
      </c>
      <c r="D656" s="33">
        <f t="shared" si="129"/>
        <v>-8.1019276151215178E-4</v>
      </c>
      <c r="E656" s="32">
        <f t="shared" si="129"/>
        <v>-9.8524022240322677E-4</v>
      </c>
      <c r="F656" s="33">
        <f t="shared" si="129"/>
        <v>1.7577398896469825E-3</v>
      </c>
      <c r="G656" s="32">
        <f t="shared" si="129"/>
        <v>2.2962643377283411E-3</v>
      </c>
      <c r="H656" s="33">
        <f t="shared" si="129"/>
        <v>-2.1208677618060303E-2</v>
      </c>
      <c r="I656" s="32">
        <f t="shared" si="129"/>
        <v>-6.9969599110780573E-2</v>
      </c>
      <c r="J656" s="33">
        <f t="shared" si="129"/>
        <v>0.12002356230353289</v>
      </c>
      <c r="K656" s="32">
        <f t="shared" si="129"/>
        <v>3.0221054216481941E-2</v>
      </c>
      <c r="L656" s="33">
        <f t="shared" si="129"/>
        <v>2.4067144608086736E-2</v>
      </c>
      <c r="M656" s="32">
        <f t="shared" si="129"/>
        <v>8.3410794736148187E-3</v>
      </c>
      <c r="N656" s="34">
        <f>+N661/N$649</f>
        <v>1.8522215359532072E-2</v>
      </c>
      <c r="O656" s="34">
        <f>+O661/O$649</f>
        <v>8.1974252211494854E-3</v>
      </c>
      <c r="P656" s="35">
        <f>(SUM(INDEX($B656:$O656,,$Q$348-$B$348-$P$348+1):INDEX($B656:$O656,$Q$348-$B$348+1))-MAX(INDEX($B656:$O656,,$Q$348-$B$348-$P$348+1):INDEX($B656:$O656,$Q$348-$B$348+1))-MIN(INDEX($B656:$O656,,$Q$348-$B$348-$P$348+1):INDEX($B656:$O656,$Q$348-$B$348+1)))/(COUNT(INDEX($B656:$O656,,$Q$348-$B$348-$P$348+1):INDEX($B656:$O656,$Q$348-$B$348+1))-2)</f>
        <v>1.0062357942647582E-2</v>
      </c>
      <c r="Q656" s="36" t="s">
        <v>52</v>
      </c>
    </row>
    <row r="657" spans="1:17" x14ac:dyDescent="0.25">
      <c r="B657" s="32">
        <f t="shared" ref="B657:O657" si="130">+(B654+B432-B354-B360)/B559</f>
        <v>-12.157321737010315</v>
      </c>
      <c r="C657" s="32">
        <f t="shared" si="130"/>
        <v>-2.3166432680145754</v>
      </c>
      <c r="D657" s="33">
        <f t="shared" si="130"/>
        <v>34.639800717479005</v>
      </c>
      <c r="E657" s="32">
        <f t="shared" si="130"/>
        <v>-0.35174567219687836</v>
      </c>
      <c r="F657" s="33">
        <f t="shared" si="130"/>
        <v>2.7626651066421304</v>
      </c>
      <c r="G657" s="32">
        <f t="shared" si="130"/>
        <v>-11.633446405063848</v>
      </c>
      <c r="H657" s="33">
        <f t="shared" si="130"/>
        <v>-74.169520135337194</v>
      </c>
      <c r="I657" s="32">
        <f t="shared" si="130"/>
        <v>-34.807485498225418</v>
      </c>
      <c r="J657" s="33">
        <f t="shared" si="130"/>
        <v>9.7452036409083274</v>
      </c>
      <c r="K657" s="32">
        <f t="shared" si="130"/>
        <v>6.1102414792900337</v>
      </c>
      <c r="L657" s="33">
        <f t="shared" si="130"/>
        <v>6.2756506690294867</v>
      </c>
      <c r="M657" s="32">
        <f t="shared" si="130"/>
        <v>5.5616812183678954</v>
      </c>
      <c r="N657" s="34">
        <f t="shared" si="130"/>
        <v>7.6708908396799371</v>
      </c>
      <c r="O657" s="34">
        <f t="shared" si="130"/>
        <v>6.4303501196678585</v>
      </c>
      <c r="P657" s="35">
        <f>(SUM(INDEX($B657:$O657,,$Q$348-$B$348-$P$348+1):INDEX($B657:$O657,$Q$348-$B$348+1))-MAX(INDEX($B657:$O657,,$Q$348-$B$348-$P$348+1):INDEX($B657:$O657,$Q$348-$B$348+1))-MIN(INDEX($B657:$O657,,$Q$348-$B$348-$P$348+1):INDEX($B657:$O657,$Q$348-$B$348+1)))/(COUNT(INDEX($B657:$O657,,$Q$348-$B$348-$P$348+1):INDEX($B657:$O657,$Q$348-$B$348+1))-2)</f>
        <v>-2.0560167967505771</v>
      </c>
      <c r="Q657" s="36" t="s">
        <v>53</v>
      </c>
    </row>
    <row r="658" spans="1:17" x14ac:dyDescent="0.25">
      <c r="B658" s="32">
        <f t="shared" ref="B658:O658" si="131">B654/B465</f>
        <v>2.5000396260704122E-4</v>
      </c>
      <c r="C658" s="32">
        <f t="shared" si="131"/>
        <v>1.7416855618779964E-4</v>
      </c>
      <c r="D658" s="33">
        <f t="shared" si="131"/>
        <v>1.4726754131553368E-4</v>
      </c>
      <c r="E658" s="32">
        <f t="shared" si="131"/>
        <v>1.2743564241944394E-4</v>
      </c>
      <c r="F658" s="33">
        <f t="shared" si="131"/>
        <v>1.5463838847876778E-4</v>
      </c>
      <c r="G658" s="32">
        <f t="shared" si="131"/>
        <v>1.5677642822770409E-3</v>
      </c>
      <c r="H658" s="33">
        <f t="shared" si="131"/>
        <v>9.2622784526445179E-3</v>
      </c>
      <c r="I658" s="32">
        <f t="shared" si="131"/>
        <v>0.12582515595254279</v>
      </c>
      <c r="J658" s="33">
        <f t="shared" si="131"/>
        <v>1.2585109761525862E-2</v>
      </c>
      <c r="K658" s="32">
        <f t="shared" si="131"/>
        <v>7.0439537362475746E-3</v>
      </c>
      <c r="L658" s="33">
        <f t="shared" si="131"/>
        <v>4.3914857412808419E-3</v>
      </c>
      <c r="M658" s="32">
        <f t="shared" si="131"/>
        <v>2.8541467633801565E-3</v>
      </c>
      <c r="N658" s="34">
        <f t="shared" si="131"/>
        <v>3.7054597938994014E-3</v>
      </c>
      <c r="O658" s="34">
        <f t="shared" si="131"/>
        <v>2.8907020764475794E-3</v>
      </c>
      <c r="P658" s="35">
        <f>(SUM(INDEX($B658:$O658,,$Q$348-$B$348-$P$348+1):INDEX($B658:$O658,$Q$348-$B$348+1))-MAX(INDEX($B658:$O658,,$Q$348-$B$348-$P$348+1):INDEX($B658:$O658,$Q$348-$B$348+1))-MIN(INDEX($B658:$O658,,$Q$348-$B$348-$P$348+1):INDEX($B658:$O658,$Q$348-$B$348+1)))/(COUNT(INDEX($B658:$O658,,$Q$348-$B$348-$P$348+1):INDEX($B658:$O658,$Q$348-$B$348+1))-2)</f>
        <v>6.1047337607751332E-3</v>
      </c>
      <c r="Q658" s="36" t="s">
        <v>54</v>
      </c>
    </row>
    <row r="659" spans="1:17" s="15" customFormat="1" x14ac:dyDescent="0.25">
      <c r="A659" s="99"/>
      <c r="B659" s="130">
        <v>0.14158575278000002</v>
      </c>
      <c r="C659" s="130">
        <v>8.4369592410000013E-2</v>
      </c>
      <c r="D659" s="130">
        <v>8.4369592410000013E-2</v>
      </c>
      <c r="E659" s="130">
        <v>0.11443232074000001</v>
      </c>
      <c r="F659" s="130">
        <v>0.18522519713000002</v>
      </c>
      <c r="G659" s="130">
        <v>0.35493414738000006</v>
      </c>
      <c r="H659" s="130">
        <v>2.3233859999999997</v>
      </c>
      <c r="I659" s="130">
        <v>2.4500000000000002</v>
      </c>
      <c r="J659" s="130">
        <v>2.08</v>
      </c>
      <c r="K659" s="130">
        <v>1.77</v>
      </c>
      <c r="L659" s="130">
        <v>1.52</v>
      </c>
      <c r="M659" s="130">
        <v>0.8</v>
      </c>
      <c r="N659" s="130">
        <v>1.1000000000000001</v>
      </c>
      <c r="O659" s="130">
        <v>1.08</v>
      </c>
      <c r="P659" s="31"/>
      <c r="Q659" s="37" t="s">
        <v>55</v>
      </c>
    </row>
    <row r="660" spans="1:17" s="71" customFormat="1" x14ac:dyDescent="0.25">
      <c r="A660" s="100"/>
      <c r="B660" s="130">
        <v>5.2367333220000013E-2</v>
      </c>
      <c r="C660" s="130">
        <v>3.4911555480000002E-2</v>
      </c>
      <c r="D660" s="130">
        <v>4.9458036930000004E-2</v>
      </c>
      <c r="E660" s="130">
        <v>3.8790617200000009E-2</v>
      </c>
      <c r="F660" s="130">
        <v>5.1397567790000008E-2</v>
      </c>
      <c r="G660" s="130">
        <v>8.4369592410000013E-2</v>
      </c>
      <c r="H660" s="130">
        <v>0.19589261686000004</v>
      </c>
      <c r="I660" s="130">
        <v>0.93</v>
      </c>
      <c r="J660" s="130">
        <v>1</v>
      </c>
      <c r="K660" s="130">
        <v>1.1499999999999999</v>
      </c>
      <c r="L660" s="130">
        <v>0.51</v>
      </c>
      <c r="M660" s="130">
        <v>0.52</v>
      </c>
      <c r="N660" s="130">
        <v>0.28000000000000003</v>
      </c>
      <c r="O660" s="130">
        <v>0.88</v>
      </c>
      <c r="P660" s="38"/>
      <c r="Q660" s="39" t="s">
        <v>56</v>
      </c>
    </row>
    <row r="661" spans="1:17" s="3" customFormat="1" x14ac:dyDescent="0.25">
      <c r="A661" s="101"/>
      <c r="B661" s="130">
        <v>0.11490459903600291</v>
      </c>
      <c r="C661" s="130">
        <v>6.249477429007029E-2</v>
      </c>
      <c r="D661" s="130">
        <v>6.7874302831984035E-2</v>
      </c>
      <c r="E661" s="130">
        <v>7.8214009263076312E-2</v>
      </c>
      <c r="F661" s="130">
        <v>0.11056569546745609</v>
      </c>
      <c r="G661" s="130">
        <v>0.17300999076336823</v>
      </c>
      <c r="H661" s="130">
        <v>0.94302384210061929</v>
      </c>
      <c r="I661" s="130">
        <v>1.8229068186975077</v>
      </c>
      <c r="J661" s="130">
        <v>1.5870196604794611</v>
      </c>
      <c r="K661" s="130">
        <v>1.419191711955021</v>
      </c>
      <c r="L661" s="130">
        <v>0.91998198065983916</v>
      </c>
      <c r="M661" s="130">
        <v>0.65178937700457129</v>
      </c>
      <c r="N661" s="130">
        <v>0.8826507116002632</v>
      </c>
      <c r="O661" s="152">
        <f>VLOOKUP($P661,Price!$A:$E,5,FALSE)</f>
        <v>0.94</v>
      </c>
      <c r="P661" s="151" t="s">
        <v>3349</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f t="shared" ref="C663:O663" si="132">+C656/C650/100</f>
        <v>-5.9436724346660096E-7</v>
      </c>
      <c r="D663" s="102">
        <f t="shared" si="132"/>
        <v>9.3187635270352874E-6</v>
      </c>
      <c r="E663" s="103">
        <f t="shared" si="132"/>
        <v>1.8802560363308834E-4</v>
      </c>
      <c r="F663" s="102">
        <f t="shared" si="132"/>
        <v>-9.8068378854683804E-6</v>
      </c>
      <c r="G663" s="103">
        <f t="shared" si="132"/>
        <v>1.1609150457699283E-4</v>
      </c>
      <c r="H663" s="102">
        <f t="shared" si="132"/>
        <v>1.3337562685011357E-4</v>
      </c>
      <c r="I663" s="103">
        <f t="shared" si="132"/>
        <v>1.6898026886357162E-3</v>
      </c>
      <c r="J663" s="102">
        <f t="shared" si="132"/>
        <v>-7.9616097899437935E-4</v>
      </c>
      <c r="K663" s="103">
        <f t="shared" si="132"/>
        <v>1.1844280623587497E-4</v>
      </c>
      <c r="L663" s="102">
        <f t="shared" si="132"/>
        <v>-1.2939180653497207E-3</v>
      </c>
      <c r="M663" s="103">
        <f t="shared" si="132"/>
        <v>7.9877616848783378E-5</v>
      </c>
      <c r="N663" s="104">
        <f t="shared" si="132"/>
        <v>-4.7472532884534907E-4</v>
      </c>
      <c r="O663" s="104">
        <f t="shared" si="132"/>
        <v>5.828965588716104E-5</v>
      </c>
      <c r="P663" s="28"/>
      <c r="Q663" s="89" t="s">
        <v>65</v>
      </c>
    </row>
    <row r="664" spans="1:17" x14ac:dyDescent="0.25">
      <c r="B664" s="105"/>
      <c r="D664" s="105"/>
      <c r="F664" s="105"/>
      <c r="H664" s="105"/>
      <c r="I664" s="106"/>
      <c r="J664" s="107"/>
      <c r="K664" s="106"/>
      <c r="L664" s="107"/>
      <c r="M664" s="106"/>
      <c r="N664" s="108"/>
      <c r="O664" s="137">
        <f>IF(VLOOKUP($P661,Concensus!$A$2:$Y$481,14,FALSE)="-",VLOOKUP($P661,Concensus!$A$2:$Y$481,15,FALSE),VLOOKUP($P661,Concensus!$A$2:$Y$481,14,FALSE))</f>
        <v>0</v>
      </c>
      <c r="P664" s="30"/>
      <c r="Q664" s="90" t="s">
        <v>66</v>
      </c>
    </row>
    <row r="665" spans="1:17" x14ac:dyDescent="0.25">
      <c r="B665" s="48">
        <f t="shared" ref="B665:O668" si="133">($P655-B655)/$P655</f>
        <v>0.93588773436812367</v>
      </c>
      <c r="C665" s="49">
        <f t="shared" si="133"/>
        <v>0.89478093784891932</v>
      </c>
      <c r="D665" s="48">
        <f t="shared" si="133"/>
        <v>0.85527882090546226</v>
      </c>
      <c r="E665" s="49">
        <f t="shared" si="133"/>
        <v>0.79143903131698357</v>
      </c>
      <c r="F665" s="48">
        <f t="shared" si="133"/>
        <v>0.81238903599440293</v>
      </c>
      <c r="G665" s="49">
        <f t="shared" si="133"/>
        <v>0.89194106717783228</v>
      </c>
      <c r="H665" s="48">
        <f t="shared" si="133"/>
        <v>0.75858547588161895</v>
      </c>
      <c r="I665" s="49">
        <f t="shared" si="133"/>
        <v>-1.408394182686947</v>
      </c>
      <c r="J665" s="48">
        <f t="shared" si="133"/>
        <v>-1.0304080962589572</v>
      </c>
      <c r="K665" s="49">
        <f t="shared" si="133"/>
        <v>-0.63311870901701006</v>
      </c>
      <c r="L665" s="48">
        <f t="shared" si="133"/>
        <v>2.0509856537785125E-2</v>
      </c>
      <c r="M665" s="49">
        <f t="shared" si="133"/>
        <v>0.38325082794997789</v>
      </c>
      <c r="N665" s="50">
        <f t="shared" si="133"/>
        <v>0.22982731228597655</v>
      </c>
      <c r="O665" s="50">
        <f t="shared" si="133"/>
        <v>0.27135333262060879</v>
      </c>
      <c r="P665" s="31"/>
      <c r="Q665" s="51" t="s">
        <v>67</v>
      </c>
    </row>
    <row r="666" spans="1:17" x14ac:dyDescent="0.25">
      <c r="B666" s="48">
        <f t="shared" si="133"/>
        <v>1.0469691815678139</v>
      </c>
      <c r="C666" s="49">
        <f t="shared" si="133"/>
        <v>1.0096805636726189</v>
      </c>
      <c r="D666" s="48">
        <f t="shared" si="133"/>
        <v>1.0805171875349702</v>
      </c>
      <c r="E666" s="49">
        <f t="shared" si="133"/>
        <v>1.0979134540848974</v>
      </c>
      <c r="F666" s="48">
        <f t="shared" si="133"/>
        <v>0.82531530883063675</v>
      </c>
      <c r="G666" s="49">
        <f t="shared" si="133"/>
        <v>0.77179659570685544</v>
      </c>
      <c r="H666" s="48">
        <f t="shared" si="133"/>
        <v>3.1077244259191925</v>
      </c>
      <c r="I666" s="49">
        <f t="shared" si="133"/>
        <v>7.9535987001840187</v>
      </c>
      <c r="J666" s="48">
        <f t="shared" si="133"/>
        <v>-10.927975827100482</v>
      </c>
      <c r="K666" s="49">
        <f t="shared" si="133"/>
        <v>-2.0033769806970563</v>
      </c>
      <c r="L666" s="48">
        <f t="shared" si="133"/>
        <v>-1.3917996900192013</v>
      </c>
      <c r="M666" s="49">
        <f t="shared" si="133"/>
        <v>0.17106114479762435</v>
      </c>
      <c r="N666" s="50">
        <f t="shared" si="133"/>
        <v>-0.84074304105490338</v>
      </c>
      <c r="O666" s="50">
        <f t="shared" si="133"/>
        <v>0.18533754534748748</v>
      </c>
      <c r="P666" s="31"/>
      <c r="Q666" s="51" t="s">
        <v>68</v>
      </c>
    </row>
    <row r="667" spans="1:17" x14ac:dyDescent="0.25">
      <c r="B667" s="48">
        <f t="shared" si="133"/>
        <v>-4.913045922691051</v>
      </c>
      <c r="C667" s="49">
        <f t="shared" si="133"/>
        <v>-0.1267628122863122</v>
      </c>
      <c r="D667" s="48">
        <f t="shared" si="133"/>
        <v>17.848014457968109</v>
      </c>
      <c r="E667" s="49">
        <f t="shared" si="133"/>
        <v>0.82891887228120253</v>
      </c>
      <c r="F667" s="48">
        <f t="shared" si="133"/>
        <v>2.3436977319486751</v>
      </c>
      <c r="G667" s="49">
        <f t="shared" si="133"/>
        <v>-4.6582448273038812</v>
      </c>
      <c r="H667" s="48">
        <f t="shared" si="133"/>
        <v>-35.074374612385505</v>
      </c>
      <c r="I667" s="49">
        <f t="shared" si="133"/>
        <v>-15.929572537168353</v>
      </c>
      <c r="J667" s="48">
        <f t="shared" si="133"/>
        <v>5.7398463165816995</v>
      </c>
      <c r="K667" s="49">
        <f t="shared" si="133"/>
        <v>3.9718830551126523</v>
      </c>
      <c r="L667" s="48">
        <f t="shared" si="133"/>
        <v>4.052334338390529</v>
      </c>
      <c r="M667" s="49">
        <f t="shared" si="133"/>
        <v>3.7050757693992726</v>
      </c>
      <c r="N667" s="50">
        <f t="shared" si="133"/>
        <v>4.7309475544185062</v>
      </c>
      <c r="O667" s="50">
        <f t="shared" si="133"/>
        <v>4.127576647151268</v>
      </c>
      <c r="P667" s="31"/>
      <c r="Q667" s="51" t="s">
        <v>69</v>
      </c>
    </row>
    <row r="668" spans="1:17" x14ac:dyDescent="0.25">
      <c r="B668" s="48">
        <f t="shared" si="133"/>
        <v>0.95904752403562676</v>
      </c>
      <c r="C668" s="49">
        <f t="shared" si="133"/>
        <v>0.97146991776989711</v>
      </c>
      <c r="D668" s="48">
        <f t="shared" si="133"/>
        <v>0.97587650058356767</v>
      </c>
      <c r="E668" s="49">
        <f t="shared" si="133"/>
        <v>0.97912511054318896</v>
      </c>
      <c r="F668" s="48">
        <f t="shared" si="133"/>
        <v>0.97466910195619527</v>
      </c>
      <c r="G668" s="49">
        <f t="shared" si="133"/>
        <v>0.74318875421718988</v>
      </c>
      <c r="H668" s="48">
        <f t="shared" si="133"/>
        <v>-0.5172288941014298</v>
      </c>
      <c r="I668" s="49">
        <f t="shared" si="133"/>
        <v>-19.611080004997049</v>
      </c>
      <c r="J668" s="48">
        <f t="shared" si="133"/>
        <v>-1.0615329438917087</v>
      </c>
      <c r="K668" s="49">
        <f t="shared" si="133"/>
        <v>-0.15385109527744356</v>
      </c>
      <c r="L668" s="48">
        <f t="shared" si="133"/>
        <v>0.28064254505289937</v>
      </c>
      <c r="M668" s="49">
        <f t="shared" si="133"/>
        <v>0.5324699036477295</v>
      </c>
      <c r="N668" s="50">
        <f t="shared" si="133"/>
        <v>0.39301860832848018</v>
      </c>
      <c r="O668" s="50">
        <f t="shared" si="133"/>
        <v>0.52648187624147269</v>
      </c>
      <c r="P668" s="31"/>
      <c r="Q668" s="51" t="s">
        <v>70</v>
      </c>
    </row>
    <row r="669" spans="1:17" x14ac:dyDescent="0.25">
      <c r="B669" s="105"/>
      <c r="D669" s="105"/>
      <c r="F669" s="105"/>
      <c r="H669" s="105"/>
      <c r="I669" s="96"/>
      <c r="J669" s="95"/>
      <c r="K669" s="96"/>
      <c r="L669" s="95"/>
      <c r="M669" s="96"/>
      <c r="N669" s="97">
        <f>N664/N661-1</f>
        <v>-1</v>
      </c>
      <c r="O669" s="97">
        <f>O664/O661-1</f>
        <v>-1</v>
      </c>
      <c r="P669" s="28"/>
      <c r="Q669" s="98" t="s">
        <v>71</v>
      </c>
    </row>
    <row r="670" spans="1:17" x14ac:dyDescent="0.25">
      <c r="B670" s="109">
        <f t="shared" ref="B670:M670" si="134">AVERAGE(B665:B669)</f>
        <v>-0.4927853706798716</v>
      </c>
      <c r="C670" s="110">
        <f t="shared" si="134"/>
        <v>0.68729215175128078</v>
      </c>
      <c r="D670" s="109">
        <f t="shared" si="134"/>
        <v>5.1899217417480275</v>
      </c>
      <c r="E670" s="110">
        <f t="shared" si="134"/>
        <v>0.92434911705656819</v>
      </c>
      <c r="F670" s="109">
        <f t="shared" si="134"/>
        <v>1.2390177946824774</v>
      </c>
      <c r="G670" s="110">
        <f t="shared" si="134"/>
        <v>-0.56282960255050085</v>
      </c>
      <c r="H670" s="109">
        <f t="shared" si="134"/>
        <v>-7.9313234011715306</v>
      </c>
      <c r="I670" s="110">
        <f t="shared" si="134"/>
        <v>-7.2488620061670828</v>
      </c>
      <c r="J670" s="52">
        <f t="shared" si="134"/>
        <v>-1.8200176376673622</v>
      </c>
      <c r="K670" s="53">
        <f t="shared" si="134"/>
        <v>0.29538406753028557</v>
      </c>
      <c r="L670" s="52">
        <f t="shared" si="134"/>
        <v>0.74042176249050307</v>
      </c>
      <c r="M670" s="53">
        <f t="shared" si="134"/>
        <v>1.1979644114486512</v>
      </c>
      <c r="N670" s="54">
        <f>AVERAGE(N665:N669)</f>
        <v>0.7026100867956121</v>
      </c>
      <c r="O670" s="54">
        <f>AVERAGE(O665:O669)</f>
        <v>0.8221498802721674</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1.0999999999999999E-2</v>
      </c>
      <c r="O672" s="57">
        <f>+N$651+N672</f>
        <v>1.7000000000000001E-2</v>
      </c>
      <c r="P672" s="31"/>
      <c r="Q672" s="36" t="s">
        <v>74</v>
      </c>
    </row>
    <row r="673" spans="1:17" s="3" customFormat="1" x14ac:dyDescent="0.25">
      <c r="B673" s="58">
        <f>+B$661+B672</f>
        <v>0.11490459903600291</v>
      </c>
      <c r="C673" s="59">
        <f t="shared" ref="C673:O673" si="136">+C$661+C672</f>
        <v>6.249477429007029E-2</v>
      </c>
      <c r="D673" s="59">
        <f t="shared" si="136"/>
        <v>6.7874302831984035E-2</v>
      </c>
      <c r="E673" s="59">
        <f t="shared" si="136"/>
        <v>7.8214009263076312E-2</v>
      </c>
      <c r="F673" s="59">
        <f t="shared" si="136"/>
        <v>0.11056569546745609</v>
      </c>
      <c r="G673" s="59">
        <f t="shared" si="136"/>
        <v>0.17300999076336823</v>
      </c>
      <c r="H673" s="59">
        <f t="shared" si="136"/>
        <v>0.94302384210061929</v>
      </c>
      <c r="I673" s="59">
        <f t="shared" si="136"/>
        <v>1.8229068186975077</v>
      </c>
      <c r="J673" s="59">
        <f t="shared" si="136"/>
        <v>1.5870196604794611</v>
      </c>
      <c r="K673" s="59">
        <f t="shared" si="136"/>
        <v>1.419191711955021</v>
      </c>
      <c r="L673" s="59">
        <f t="shared" si="136"/>
        <v>0.91998198065983916</v>
      </c>
      <c r="M673" s="59">
        <f t="shared" si="136"/>
        <v>0.65178937700457129</v>
      </c>
      <c r="N673" s="60">
        <f t="shared" si="136"/>
        <v>0.89365071160026321</v>
      </c>
      <c r="O673" s="60">
        <f t="shared" si="136"/>
        <v>0.95699999999999996</v>
      </c>
      <c r="P673" s="31"/>
      <c r="Q673" s="36" t="s">
        <v>75</v>
      </c>
    </row>
    <row r="674" spans="1:17" s="3" customFormat="1" x14ac:dyDescent="0.25">
      <c r="B674" s="72"/>
      <c r="I674" s="61"/>
      <c r="J674" s="61"/>
      <c r="K674" s="61"/>
      <c r="L674" s="61"/>
      <c r="M674" s="61"/>
      <c r="N674" s="62"/>
      <c r="O674" s="62">
        <f>+O673/B673-1</f>
        <v>7.3286483572354175</v>
      </c>
      <c r="P674" s="31"/>
      <c r="Q674" s="63" t="s">
        <v>76</v>
      </c>
    </row>
    <row r="675" spans="1:17" s="70" customFormat="1" x14ac:dyDescent="0.25">
      <c r="A675" s="64"/>
      <c r="B675" s="65"/>
      <c r="C675" s="66">
        <f>RATE(C$348-$B$348,,-$B673,C673)</f>
        <v>-0.45611598826876476</v>
      </c>
      <c r="D675" s="66">
        <f t="shared" ref="D675:O675" si="137">RATE(D$348-$B$348,,-$B673,D673)</f>
        <v>-0.23142901484192216</v>
      </c>
      <c r="E675" s="66">
        <f t="shared" si="137"/>
        <v>-0.12033824154964493</v>
      </c>
      <c r="F675" s="66">
        <f t="shared" si="137"/>
        <v>-9.5769305562727943E-3</v>
      </c>
      <c r="G675" s="66">
        <f t="shared" si="137"/>
        <v>8.5292381238680992E-2</v>
      </c>
      <c r="H675" s="66">
        <f t="shared" si="137"/>
        <v>0.42024807801299452</v>
      </c>
      <c r="I675" s="66">
        <f t="shared" si="137"/>
        <v>0.48419026850445285</v>
      </c>
      <c r="J675" s="66">
        <f t="shared" si="137"/>
        <v>0.38845117361574466</v>
      </c>
      <c r="K675" s="66">
        <f t="shared" si="137"/>
        <v>0.32220990447043507</v>
      </c>
      <c r="L675" s="66">
        <f t="shared" si="137"/>
        <v>0.23124418089152723</v>
      </c>
      <c r="M675" s="66">
        <f t="shared" si="137"/>
        <v>0.1709127453434221</v>
      </c>
      <c r="N675" s="67">
        <f t="shared" si="137"/>
        <v>0.18641291634332716</v>
      </c>
      <c r="O675" s="67">
        <f t="shared" si="137"/>
        <v>0.17710017722679178</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1.0999999999999999E-2</v>
      </c>
      <c r="O676" s="57">
        <f>+N$651+N676</f>
        <v>1.7000000000000001E-2</v>
      </c>
      <c r="P676" s="31"/>
      <c r="Q676" s="36" t="s">
        <v>74</v>
      </c>
    </row>
    <row r="677" spans="1:17" s="3" customFormat="1" x14ac:dyDescent="0.25">
      <c r="B677" s="58"/>
      <c r="C677" s="59">
        <f t="shared" ref="C677:O677" si="139">+C$661+C676</f>
        <v>6.249477429007029E-2</v>
      </c>
      <c r="D677" s="59">
        <f t="shared" si="139"/>
        <v>6.7874302831984035E-2</v>
      </c>
      <c r="E677" s="59">
        <f t="shared" si="139"/>
        <v>7.8214009263076312E-2</v>
      </c>
      <c r="F677" s="59">
        <f t="shared" si="139"/>
        <v>0.11056569546745609</v>
      </c>
      <c r="G677" s="59">
        <f t="shared" si="139"/>
        <v>0.17300999076336823</v>
      </c>
      <c r="H677" s="59">
        <f t="shared" si="139"/>
        <v>0.94302384210061929</v>
      </c>
      <c r="I677" s="59">
        <f t="shared" si="139"/>
        <v>1.8229068186975077</v>
      </c>
      <c r="J677" s="59">
        <f t="shared" si="139"/>
        <v>1.5870196604794611</v>
      </c>
      <c r="K677" s="59">
        <f t="shared" si="139"/>
        <v>1.419191711955021</v>
      </c>
      <c r="L677" s="59">
        <f t="shared" si="139"/>
        <v>0.91998198065983916</v>
      </c>
      <c r="M677" s="59">
        <f t="shared" si="139"/>
        <v>0.65178937700457129</v>
      </c>
      <c r="N677" s="60">
        <f t="shared" si="139"/>
        <v>0.89365071160026321</v>
      </c>
      <c r="O677" s="60">
        <f t="shared" si="139"/>
        <v>0.95699999999999996</v>
      </c>
      <c r="P677" s="31"/>
      <c r="Q677" s="36" t="s">
        <v>75</v>
      </c>
    </row>
    <row r="678" spans="1:17" s="3" customFormat="1" x14ac:dyDescent="0.25">
      <c r="B678" s="72"/>
      <c r="I678" s="61"/>
      <c r="J678" s="61"/>
      <c r="K678" s="61"/>
      <c r="L678" s="61"/>
      <c r="M678" s="61"/>
      <c r="N678" s="62"/>
      <c r="O678" s="62">
        <f>+O677/C677-1</f>
        <v>14.313280364180088</v>
      </c>
      <c r="P678" s="31"/>
      <c r="Q678" s="63" t="s">
        <v>76</v>
      </c>
    </row>
    <row r="679" spans="1:17" s="70" customFormat="1" x14ac:dyDescent="0.25">
      <c r="A679" s="64"/>
      <c r="B679" s="65"/>
      <c r="C679" s="66"/>
      <c r="D679" s="66">
        <f>RATE(D$348-$C$348,,-$C677,D677)</f>
        <v>8.6079653907454562E-2</v>
      </c>
      <c r="E679" s="66">
        <f t="shared" ref="E679:O679" si="140">RATE(E$348-$C$348,,-$C677,E677)</f>
        <v>0.11871747560858466</v>
      </c>
      <c r="F679" s="66">
        <f t="shared" si="140"/>
        <v>0.20946201355617775</v>
      </c>
      <c r="G679" s="66">
        <f t="shared" si="140"/>
        <v>0.28990245631482836</v>
      </c>
      <c r="H679" s="66">
        <f t="shared" si="140"/>
        <v>0.72082138238570947</v>
      </c>
      <c r="I679" s="66">
        <f t="shared" si="140"/>
        <v>0.75450035703321372</v>
      </c>
      <c r="J679" s="66">
        <f t="shared" si="140"/>
        <v>0.58736552279143739</v>
      </c>
      <c r="K679" s="66">
        <f t="shared" si="140"/>
        <v>0.47749040871502813</v>
      </c>
      <c r="L679" s="66">
        <f t="shared" si="140"/>
        <v>0.34825060590475082</v>
      </c>
      <c r="M679" s="66">
        <f t="shared" si="140"/>
        <v>0.26423077301071118</v>
      </c>
      <c r="N679" s="67">
        <f t="shared" si="140"/>
        <v>0.27358948205788841</v>
      </c>
      <c r="O679" s="67">
        <f t="shared" si="140"/>
        <v>0.25532357846495091</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1.0999999999999999E-2</v>
      </c>
      <c r="O680" s="57">
        <f>+N$651+N680</f>
        <v>1.7000000000000001E-2</v>
      </c>
      <c r="P680" s="31"/>
      <c r="Q680" s="36" t="s">
        <v>74</v>
      </c>
    </row>
    <row r="681" spans="1:17" s="3" customFormat="1" x14ac:dyDescent="0.25">
      <c r="B681" s="58"/>
      <c r="C681" s="59"/>
      <c r="D681" s="59">
        <f t="shared" ref="D681:O681" si="142">+D$661+D680</f>
        <v>6.7874302831984035E-2</v>
      </c>
      <c r="E681" s="59">
        <f t="shared" si="142"/>
        <v>7.8214009263076312E-2</v>
      </c>
      <c r="F681" s="59">
        <f t="shared" si="142"/>
        <v>0.11056569546745609</v>
      </c>
      <c r="G681" s="59">
        <f t="shared" si="142"/>
        <v>0.17300999076336823</v>
      </c>
      <c r="H681" s="59">
        <f t="shared" si="142"/>
        <v>0.94302384210061929</v>
      </c>
      <c r="I681" s="59">
        <f t="shared" si="142"/>
        <v>1.8229068186975077</v>
      </c>
      <c r="J681" s="59">
        <f t="shared" si="142"/>
        <v>1.5870196604794611</v>
      </c>
      <c r="K681" s="59">
        <f t="shared" si="142"/>
        <v>1.419191711955021</v>
      </c>
      <c r="L681" s="59">
        <f t="shared" si="142"/>
        <v>0.91998198065983916</v>
      </c>
      <c r="M681" s="59">
        <f t="shared" si="142"/>
        <v>0.65178937700457129</v>
      </c>
      <c r="N681" s="60">
        <f t="shared" si="142"/>
        <v>0.89365071160026321</v>
      </c>
      <c r="O681" s="60">
        <f t="shared" si="142"/>
        <v>0.95699999999999996</v>
      </c>
      <c r="P681" s="31"/>
      <c r="Q681" s="36" t="s">
        <v>75</v>
      </c>
    </row>
    <row r="682" spans="1:17" s="3" customFormat="1" x14ac:dyDescent="0.25">
      <c r="B682" s="72"/>
      <c r="I682" s="61"/>
      <c r="J682" s="61"/>
      <c r="K682" s="61"/>
      <c r="L682" s="61"/>
      <c r="M682" s="61"/>
      <c r="N682" s="62"/>
      <c r="O682" s="62">
        <f>+O681/D681-1</f>
        <v>13.099592335687875</v>
      </c>
      <c r="P682" s="31"/>
      <c r="Q682" s="63" t="s">
        <v>76</v>
      </c>
    </row>
    <row r="683" spans="1:17" s="70" customFormat="1" x14ac:dyDescent="0.25">
      <c r="A683" s="64"/>
      <c r="B683" s="65"/>
      <c r="C683" s="66"/>
      <c r="D683" s="66"/>
      <c r="E683" s="66">
        <f>RATE(E$348-$D$348,,-$D681,E681)</f>
        <v>0.15233609775244658</v>
      </c>
      <c r="F683" s="66">
        <f t="shared" ref="F683:O683" si="143">RATE(F$348-$D$348,,-$D681,F681)</f>
        <v>0.27631393251798742</v>
      </c>
      <c r="G683" s="66">
        <f t="shared" si="143"/>
        <v>0.36601436703171464</v>
      </c>
      <c r="H683" s="66">
        <f t="shared" si="143"/>
        <v>0.93065343829024227</v>
      </c>
      <c r="I683" s="66">
        <f t="shared" si="143"/>
        <v>0.93113136461576673</v>
      </c>
      <c r="J683" s="66">
        <f t="shared" si="143"/>
        <v>0.69100991564653169</v>
      </c>
      <c r="K683" s="66">
        <f t="shared" si="143"/>
        <v>0.54390076888162175</v>
      </c>
      <c r="L683" s="66">
        <f t="shared" si="143"/>
        <v>0.38518966443690306</v>
      </c>
      <c r="M683" s="66">
        <f t="shared" si="143"/>
        <v>0.28574773000011039</v>
      </c>
      <c r="N683" s="67">
        <f t="shared" si="143"/>
        <v>0.29403565385125496</v>
      </c>
      <c r="O683" s="67">
        <f t="shared" si="143"/>
        <v>0.27195961701234</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1.0999999999999999E-2</v>
      </c>
      <c r="O684" s="57">
        <f>+N$651+N684</f>
        <v>1.7000000000000001E-2</v>
      </c>
      <c r="P684" s="31"/>
      <c r="Q684" s="36" t="s">
        <v>74</v>
      </c>
    </row>
    <row r="685" spans="1:17" s="3" customFormat="1" x14ac:dyDescent="0.25">
      <c r="B685" s="58"/>
      <c r="C685" s="59"/>
      <c r="D685" s="59"/>
      <c r="E685" s="59">
        <f t="shared" ref="E685:O685" si="145">+E$661+E684</f>
        <v>7.8214009263076312E-2</v>
      </c>
      <c r="F685" s="59">
        <f t="shared" si="145"/>
        <v>0.11056569546745609</v>
      </c>
      <c r="G685" s="59">
        <f t="shared" si="145"/>
        <v>0.17300999076336823</v>
      </c>
      <c r="H685" s="59">
        <f t="shared" si="145"/>
        <v>0.94302384210061929</v>
      </c>
      <c r="I685" s="59">
        <f t="shared" si="145"/>
        <v>1.8229068186975077</v>
      </c>
      <c r="J685" s="59">
        <f t="shared" si="145"/>
        <v>1.5870196604794611</v>
      </c>
      <c r="K685" s="59">
        <f t="shared" si="145"/>
        <v>1.419191711955021</v>
      </c>
      <c r="L685" s="59">
        <f t="shared" si="145"/>
        <v>0.91998198065983916</v>
      </c>
      <c r="M685" s="59">
        <f t="shared" si="145"/>
        <v>0.65178937700457129</v>
      </c>
      <c r="N685" s="60">
        <f t="shared" si="145"/>
        <v>0.89365071160026321</v>
      </c>
      <c r="O685" s="60">
        <f t="shared" si="145"/>
        <v>0.95699999999999996</v>
      </c>
      <c r="P685" s="31"/>
      <c r="Q685" s="36" t="s">
        <v>75</v>
      </c>
    </row>
    <row r="686" spans="1:17" s="3" customFormat="1" x14ac:dyDescent="0.25">
      <c r="B686" s="72"/>
      <c r="I686" s="61"/>
      <c r="J686" s="61"/>
      <c r="K686" s="61"/>
      <c r="L686" s="61"/>
      <c r="M686" s="61"/>
      <c r="N686" s="62"/>
      <c r="O686" s="62">
        <f>+O685/E685-1</f>
        <v>11.235659685735937</v>
      </c>
      <c r="P686" s="31"/>
      <c r="Q686" s="63" t="s">
        <v>76</v>
      </c>
    </row>
    <row r="687" spans="1:17" s="70" customFormat="1" x14ac:dyDescent="0.25">
      <c r="A687" s="64"/>
      <c r="B687" s="65"/>
      <c r="C687" s="66"/>
      <c r="D687" s="66"/>
      <c r="E687" s="66"/>
      <c r="F687" s="66">
        <f>RATE(F$348-$E$348,,-$E685,F685)</f>
        <v>0.41363032670481625</v>
      </c>
      <c r="G687" s="66">
        <f t="shared" ref="G687:O687" si="146">RATE(G$348-$E$348,,-$E685,G685)</f>
        <v>0.48728198413311991</v>
      </c>
      <c r="H687" s="66">
        <f t="shared" si="146"/>
        <v>1.2930456891210489</v>
      </c>
      <c r="I687" s="66">
        <f t="shared" si="146"/>
        <v>1.1972019725758309</v>
      </c>
      <c r="J687" s="66">
        <f t="shared" si="146"/>
        <v>0.8258266915902196</v>
      </c>
      <c r="K687" s="66">
        <f t="shared" si="146"/>
        <v>0.62103634781571959</v>
      </c>
      <c r="L687" s="66">
        <f t="shared" si="146"/>
        <v>0.42209243013091968</v>
      </c>
      <c r="M687" s="66">
        <f t="shared" si="146"/>
        <v>0.30347540564885872</v>
      </c>
      <c r="N687" s="67">
        <f t="shared" si="146"/>
        <v>0.31081856648408562</v>
      </c>
      <c r="O687" s="67">
        <f t="shared" si="146"/>
        <v>0.28458468187147784</v>
      </c>
      <c r="P687" s="68"/>
      <c r="Q687" s="69" t="s">
        <v>77</v>
      </c>
    </row>
    <row r="688" spans="1:17" s="3" customFormat="1" x14ac:dyDescent="0.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1.0999999999999999E-2</v>
      </c>
      <c r="O688" s="57">
        <f>+N$651+N688</f>
        <v>1.7000000000000001E-2</v>
      </c>
      <c r="P688" s="31"/>
      <c r="Q688" s="36" t="s">
        <v>74</v>
      </c>
    </row>
    <row r="689" spans="1:17" s="3" customFormat="1" x14ac:dyDescent="0.25">
      <c r="B689" s="58"/>
      <c r="C689" s="59"/>
      <c r="D689" s="59"/>
      <c r="E689" s="59"/>
      <c r="F689" s="59">
        <f t="shared" ref="F689:O689" si="148">+F$661+F688</f>
        <v>0.11056569546745609</v>
      </c>
      <c r="G689" s="59">
        <f t="shared" si="148"/>
        <v>0.17300999076336823</v>
      </c>
      <c r="H689" s="59">
        <f t="shared" si="148"/>
        <v>0.94302384210061929</v>
      </c>
      <c r="I689" s="59">
        <f t="shared" si="148"/>
        <v>1.8229068186975077</v>
      </c>
      <c r="J689" s="59">
        <f t="shared" si="148"/>
        <v>1.5870196604794611</v>
      </c>
      <c r="K689" s="59">
        <f t="shared" si="148"/>
        <v>1.419191711955021</v>
      </c>
      <c r="L689" s="59">
        <f t="shared" si="148"/>
        <v>0.91998198065983916</v>
      </c>
      <c r="M689" s="59">
        <f t="shared" si="148"/>
        <v>0.65178937700457129</v>
      </c>
      <c r="N689" s="60">
        <f t="shared" si="148"/>
        <v>0.89365071160026321</v>
      </c>
      <c r="O689" s="60">
        <f t="shared" si="148"/>
        <v>0.95699999999999996</v>
      </c>
      <c r="P689" s="31"/>
      <c r="Q689" s="36" t="s">
        <v>75</v>
      </c>
    </row>
    <row r="690" spans="1:17" s="3" customFormat="1" x14ac:dyDescent="0.25">
      <c r="B690" s="72"/>
      <c r="I690" s="61"/>
      <c r="J690" s="61"/>
      <c r="K690" s="61"/>
      <c r="L690" s="61"/>
      <c r="M690" s="61"/>
      <c r="N690" s="62"/>
      <c r="O690" s="62">
        <f>+O689/F689-1</f>
        <v>7.6554875447935231</v>
      </c>
      <c r="P690" s="31"/>
      <c r="Q690" s="63" t="s">
        <v>76</v>
      </c>
    </row>
    <row r="691" spans="1:17" s="70" customFormat="1" x14ac:dyDescent="0.25">
      <c r="A691" s="64"/>
      <c r="B691" s="65"/>
      <c r="C691" s="66"/>
      <c r="D691" s="66"/>
      <c r="E691" s="66"/>
      <c r="F691" s="66"/>
      <c r="G691" s="66">
        <f>RATE(G$348-$F$348,,-$F689,G689)</f>
        <v>0.56477097197197101</v>
      </c>
      <c r="H691" s="66">
        <f t="shared" ref="H691:O691" si="149">RATE(H$348-$F$348,,-$F689,H689)</f>
        <v>1.9204591470910599</v>
      </c>
      <c r="I691" s="66">
        <f t="shared" si="149"/>
        <v>1.545157655492144</v>
      </c>
      <c r="J691" s="66">
        <f t="shared" si="149"/>
        <v>0.94643755884818059</v>
      </c>
      <c r="K691" s="66">
        <f t="shared" si="149"/>
        <v>0.66603504616497322</v>
      </c>
      <c r="L691" s="66">
        <f t="shared" si="149"/>
        <v>0.42350769730845744</v>
      </c>
      <c r="M691" s="66">
        <f t="shared" si="149"/>
        <v>0.28845588567180785</v>
      </c>
      <c r="N691" s="67">
        <f t="shared" si="149"/>
        <v>0.29850439957594954</v>
      </c>
      <c r="O691" s="67">
        <f t="shared" si="149"/>
        <v>0.27099401052186156</v>
      </c>
      <c r="P691" s="68"/>
      <c r="Q691" s="69" t="s">
        <v>77</v>
      </c>
    </row>
    <row r="692" spans="1:17" s="3" customFormat="1" x14ac:dyDescent="0.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1.0999999999999999E-2</v>
      </c>
      <c r="O692" s="57">
        <f>+N$651+N692</f>
        <v>1.7000000000000001E-2</v>
      </c>
      <c r="P692" s="31"/>
      <c r="Q692" s="36" t="s">
        <v>74</v>
      </c>
    </row>
    <row r="693" spans="1:17" s="3" customFormat="1" x14ac:dyDescent="0.25">
      <c r="B693" s="58"/>
      <c r="C693" s="59"/>
      <c r="D693" s="59"/>
      <c r="E693" s="59"/>
      <c r="F693" s="59"/>
      <c r="G693" s="59">
        <f t="shared" ref="G693:O693" si="151">+G$661+G692</f>
        <v>0.17300999076336823</v>
      </c>
      <c r="H693" s="59">
        <f t="shared" si="151"/>
        <v>0.94302384210061929</v>
      </c>
      <c r="I693" s="59">
        <f t="shared" si="151"/>
        <v>1.8229068186975077</v>
      </c>
      <c r="J693" s="59">
        <f t="shared" si="151"/>
        <v>1.5870196604794611</v>
      </c>
      <c r="K693" s="59">
        <f t="shared" si="151"/>
        <v>1.419191711955021</v>
      </c>
      <c r="L693" s="59">
        <f t="shared" si="151"/>
        <v>0.91998198065983916</v>
      </c>
      <c r="M693" s="59">
        <f t="shared" si="151"/>
        <v>0.65178937700457129</v>
      </c>
      <c r="N693" s="60">
        <f t="shared" si="151"/>
        <v>0.89365071160026321</v>
      </c>
      <c r="O693" s="60">
        <f t="shared" si="151"/>
        <v>0.95699999999999996</v>
      </c>
      <c r="P693" s="31"/>
      <c r="Q693" s="36" t="s">
        <v>75</v>
      </c>
    </row>
    <row r="694" spans="1:17" s="3" customFormat="1" x14ac:dyDescent="0.25">
      <c r="B694" s="72"/>
      <c r="I694" s="61"/>
      <c r="J694" s="61"/>
      <c r="K694" s="61"/>
      <c r="L694" s="61"/>
      <c r="M694" s="61"/>
      <c r="N694" s="62"/>
      <c r="O694" s="62">
        <f>+O693/G693-1</f>
        <v>4.5314724645521895</v>
      </c>
      <c r="P694" s="31"/>
      <c r="Q694" s="63" t="s">
        <v>76</v>
      </c>
    </row>
    <row r="695" spans="1:17" s="70" customFormat="1" x14ac:dyDescent="0.25">
      <c r="A695" s="64"/>
      <c r="B695" s="65"/>
      <c r="C695" s="66"/>
      <c r="D695" s="66"/>
      <c r="E695" s="66"/>
      <c r="F695" s="66"/>
      <c r="G695" s="66"/>
      <c r="H695" s="66">
        <f>RATE(H$348-$G$348,,-$G693,H693)</f>
        <v>4.4506900898597568</v>
      </c>
      <c r="I695" s="66">
        <f t="shared" ref="I695:O695" si="152">RATE(I$348-$G$348,,-$G693,I693)</f>
        <v>2.2459860065506709</v>
      </c>
      <c r="J695" s="66">
        <f t="shared" si="152"/>
        <v>1.0933268374244289</v>
      </c>
      <c r="K695" s="66">
        <f t="shared" si="152"/>
        <v>0.69235890447189519</v>
      </c>
      <c r="L695" s="66">
        <f t="shared" si="152"/>
        <v>0.39682380452106486</v>
      </c>
      <c r="M695" s="66">
        <f t="shared" si="152"/>
        <v>0.24740079309023144</v>
      </c>
      <c r="N695" s="67">
        <f t="shared" si="152"/>
        <v>0.26436057725566559</v>
      </c>
      <c r="O695" s="67">
        <f t="shared" si="152"/>
        <v>0.23838332160806869</v>
      </c>
      <c r="P695" s="68"/>
      <c r="Q695" s="69" t="s">
        <v>77</v>
      </c>
    </row>
    <row r="696" spans="1:17" s="3" customFormat="1" x14ac:dyDescent="0.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1.0999999999999999E-2</v>
      </c>
      <c r="O696" s="57">
        <f>+N$651+N696</f>
        <v>1.7000000000000001E-2</v>
      </c>
      <c r="P696" s="31"/>
      <c r="Q696" s="36" t="s">
        <v>74</v>
      </c>
    </row>
    <row r="697" spans="1:17" s="3" customFormat="1" x14ac:dyDescent="0.25">
      <c r="B697" s="58"/>
      <c r="C697" s="59"/>
      <c r="D697" s="59"/>
      <c r="E697" s="59"/>
      <c r="F697" s="59"/>
      <c r="G697" s="59"/>
      <c r="H697" s="59">
        <f t="shared" ref="H697:O697" si="154">+H$661+H696</f>
        <v>0.94302384210061929</v>
      </c>
      <c r="I697" s="59">
        <f t="shared" si="154"/>
        <v>1.8229068186975077</v>
      </c>
      <c r="J697" s="59">
        <f t="shared" si="154"/>
        <v>1.5870196604794611</v>
      </c>
      <c r="K697" s="59">
        <f t="shared" si="154"/>
        <v>1.419191711955021</v>
      </c>
      <c r="L697" s="59">
        <f t="shared" si="154"/>
        <v>0.91998198065983916</v>
      </c>
      <c r="M697" s="59">
        <f t="shared" si="154"/>
        <v>0.65178937700457129</v>
      </c>
      <c r="N697" s="60">
        <f t="shared" si="154"/>
        <v>0.89365071160026321</v>
      </c>
      <c r="O697" s="60">
        <f t="shared" si="154"/>
        <v>0.95699999999999996</v>
      </c>
      <c r="P697" s="31"/>
      <c r="Q697" s="36" t="s">
        <v>75</v>
      </c>
    </row>
    <row r="698" spans="1:17" s="3" customFormat="1" x14ac:dyDescent="0.25">
      <c r="B698" s="72"/>
      <c r="I698" s="61"/>
      <c r="J698" s="61"/>
      <c r="K698" s="61"/>
      <c r="L698" s="61"/>
      <c r="M698" s="61"/>
      <c r="N698" s="62"/>
      <c r="O698" s="62">
        <f>+O697/H697-1</f>
        <v>1.4820577460956219E-2</v>
      </c>
      <c r="P698" s="31"/>
      <c r="Q698" s="63" t="s">
        <v>76</v>
      </c>
    </row>
    <row r="699" spans="1:17" s="70" customFormat="1" x14ac:dyDescent="0.25">
      <c r="A699" s="64"/>
      <c r="B699" s="65"/>
      <c r="C699" s="66"/>
      <c r="D699" s="66"/>
      <c r="E699" s="66"/>
      <c r="F699" s="66"/>
      <c r="G699" s="66"/>
      <c r="H699" s="66"/>
      <c r="I699" s="66">
        <f t="shared" ref="I699:O699" si="155">RATE(I$348-$H$348,,-$H697,I697)</f>
        <v>0.93304425330002005</v>
      </c>
      <c r="J699" s="66">
        <f t="shared" si="155"/>
        <v>0.29726833339493119</v>
      </c>
      <c r="K699" s="66">
        <f t="shared" si="155"/>
        <v>0.14596881056742084</v>
      </c>
      <c r="L699" s="66">
        <f t="shared" si="155"/>
        <v>-6.165286628530272E-3</v>
      </c>
      <c r="M699" s="66">
        <f t="shared" si="155"/>
        <v>-7.1211304205866854E-2</v>
      </c>
      <c r="N699" s="67">
        <f t="shared" si="155"/>
        <v>-8.9227157881930207E-3</v>
      </c>
      <c r="O699" s="67">
        <f t="shared" si="155"/>
        <v>2.1038995107352421E-3</v>
      </c>
      <c r="P699" s="68"/>
      <c r="Q699" s="69" t="s">
        <v>77</v>
      </c>
    </row>
    <row r="700" spans="1:17" s="3" customFormat="1" x14ac:dyDescent="0.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1.0999999999999999E-2</v>
      </c>
      <c r="O700" s="57">
        <f>+N$651+N700</f>
        <v>1.7000000000000001E-2</v>
      </c>
      <c r="P700" s="31"/>
      <c r="Q700" s="36" t="s">
        <v>74</v>
      </c>
    </row>
    <row r="701" spans="1:17" s="3" customFormat="1" x14ac:dyDescent="0.25">
      <c r="B701" s="58"/>
      <c r="C701" s="59"/>
      <c r="D701" s="59"/>
      <c r="E701" s="59"/>
      <c r="F701" s="59"/>
      <c r="G701" s="59"/>
      <c r="H701" s="59"/>
      <c r="I701" s="59">
        <f t="shared" ref="I701:O701" si="157">+I$661+I700</f>
        <v>1.8229068186975077</v>
      </c>
      <c r="J701" s="59">
        <f t="shared" si="157"/>
        <v>1.5870196604794611</v>
      </c>
      <c r="K701" s="59">
        <f t="shared" si="157"/>
        <v>1.419191711955021</v>
      </c>
      <c r="L701" s="59">
        <f t="shared" si="157"/>
        <v>0.91998198065983916</v>
      </c>
      <c r="M701" s="59">
        <f t="shared" si="157"/>
        <v>0.65178937700457129</v>
      </c>
      <c r="N701" s="60">
        <f t="shared" si="157"/>
        <v>0.89365071160026321</v>
      </c>
      <c r="O701" s="60">
        <f t="shared" si="157"/>
        <v>0.95699999999999996</v>
      </c>
      <c r="P701" s="31"/>
      <c r="Q701" s="36" t="s">
        <v>75</v>
      </c>
    </row>
    <row r="702" spans="1:17" s="3" customFormat="1" x14ac:dyDescent="0.25">
      <c r="B702" s="72"/>
      <c r="I702" s="61"/>
      <c r="J702" s="61"/>
      <c r="K702" s="61"/>
      <c r="L702" s="61"/>
      <c r="M702" s="61"/>
      <c r="N702" s="62"/>
      <c r="O702" s="62">
        <f>+O701/I701-1</f>
        <v>-0.47501430671931444</v>
      </c>
      <c r="P702" s="31"/>
      <c r="Q702" s="63" t="s">
        <v>76</v>
      </c>
    </row>
    <row r="703" spans="1:17" s="70" customFormat="1" x14ac:dyDescent="0.25">
      <c r="A703" s="64"/>
      <c r="B703" s="65"/>
      <c r="C703" s="66"/>
      <c r="D703" s="66"/>
      <c r="E703" s="66"/>
      <c r="F703" s="66"/>
      <c r="G703" s="66"/>
      <c r="H703" s="66"/>
      <c r="I703" s="66"/>
      <c r="J703" s="66">
        <f t="shared" ref="J703:O703" si="158">RATE(J$348-$I$348,,-$I701,J701)</f>
        <v>-0.1294016544337637</v>
      </c>
      <c r="K703" s="66">
        <f t="shared" si="158"/>
        <v>-0.11765526537472436</v>
      </c>
      <c r="L703" s="66">
        <f t="shared" si="158"/>
        <v>-0.20383157407801347</v>
      </c>
      <c r="M703" s="66">
        <f t="shared" si="158"/>
        <v>-0.22672191526313842</v>
      </c>
      <c r="N703" s="67">
        <f t="shared" si="158"/>
        <v>-0.1328770770747304</v>
      </c>
      <c r="O703" s="67">
        <f t="shared" si="158"/>
        <v>-0.10183131035954597</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0</v>
      </c>
      <c r="N704" s="57">
        <f>+M$651+M704</f>
        <v>1.0999999999999999E-2</v>
      </c>
      <c r="O704" s="57">
        <f>+N$651+N704</f>
        <v>1.7000000000000001E-2</v>
      </c>
      <c r="P704" s="31"/>
      <c r="Q704" s="36" t="s">
        <v>74</v>
      </c>
    </row>
    <row r="705" spans="1:17" s="3" customFormat="1" x14ac:dyDescent="0.25">
      <c r="B705" s="58"/>
      <c r="C705" s="59"/>
      <c r="D705" s="59"/>
      <c r="E705" s="59"/>
      <c r="F705" s="59"/>
      <c r="G705" s="59"/>
      <c r="H705" s="59"/>
      <c r="I705" s="59"/>
      <c r="J705" s="59">
        <f t="shared" ref="J705:O705" si="159">+J$661+J704</f>
        <v>1.5870196604794611</v>
      </c>
      <c r="K705" s="59">
        <f t="shared" si="159"/>
        <v>1.419191711955021</v>
      </c>
      <c r="L705" s="59">
        <f t="shared" si="159"/>
        <v>0.91998198065983916</v>
      </c>
      <c r="M705" s="59">
        <f t="shared" si="159"/>
        <v>0.65178937700457129</v>
      </c>
      <c r="N705" s="60">
        <f t="shared" si="159"/>
        <v>0.89365071160026321</v>
      </c>
      <c r="O705" s="60">
        <f t="shared" si="159"/>
        <v>0.95699999999999996</v>
      </c>
      <c r="P705" s="31"/>
      <c r="Q705" s="36" t="s">
        <v>75</v>
      </c>
    </row>
    <row r="706" spans="1:17" s="3" customFormat="1" x14ac:dyDescent="0.25">
      <c r="B706" s="72"/>
      <c r="I706" s="61"/>
      <c r="J706" s="61"/>
      <c r="K706" s="61"/>
      <c r="L706" s="61"/>
      <c r="M706" s="61"/>
      <c r="N706" s="62"/>
      <c r="O706" s="62">
        <f>+O705/J705-1</f>
        <v>-0.39698289578159562</v>
      </c>
      <c r="P706" s="31"/>
      <c r="Q706" s="63" t="s">
        <v>76</v>
      </c>
    </row>
    <row r="707" spans="1:17" s="70" customFormat="1" x14ac:dyDescent="0.25">
      <c r="A707" s="64"/>
      <c r="B707" s="65"/>
      <c r="C707" s="66"/>
      <c r="D707" s="66"/>
      <c r="E707" s="66"/>
      <c r="F707" s="66"/>
      <c r="G707" s="66"/>
      <c r="H707" s="66"/>
      <c r="I707" s="66"/>
      <c r="J707" s="66"/>
      <c r="K707" s="66">
        <f>RATE(K$348-$J$348,,-$J705,K705)</f>
        <v>-0.1057503903094287</v>
      </c>
      <c r="L707" s="66">
        <f>RATE(L$348-$J$348,,-$J705,L705)</f>
        <v>-0.23862518487804257</v>
      </c>
      <c r="M707" s="66">
        <f>RATE(M$348-$J$348,,-$J705,M705)</f>
        <v>-0.25668141697518709</v>
      </c>
      <c r="N707" s="67">
        <f>RATE(N$348-$J$348,,-$J705,N705)</f>
        <v>-0.13374376277661423</v>
      </c>
      <c r="O707" s="67">
        <f>RATE(O$348-$J$348,,-$J705,O705)</f>
        <v>-9.621334133217932E-2</v>
      </c>
      <c r="P707" s="68"/>
      <c r="Q707" s="69" t="s">
        <v>77</v>
      </c>
    </row>
    <row r="708" spans="1:17" s="3" customFormat="1" x14ac:dyDescent="0.25">
      <c r="B708" s="73"/>
      <c r="C708" s="74"/>
      <c r="D708" s="74"/>
      <c r="E708" s="74"/>
      <c r="F708" s="74"/>
      <c r="G708" s="74"/>
      <c r="H708" s="74"/>
      <c r="I708" s="74"/>
      <c r="J708" s="74"/>
      <c r="K708" s="74"/>
      <c r="L708" s="74">
        <f>+K$651+K708</f>
        <v>0</v>
      </c>
      <c r="M708" s="74">
        <f>+L$651+L708</f>
        <v>0</v>
      </c>
      <c r="N708" s="75">
        <f>+M$651+M708</f>
        <v>1.0999999999999999E-2</v>
      </c>
      <c r="O708" s="75">
        <f>+N$651+N708</f>
        <v>1.7000000000000001E-2</v>
      </c>
      <c r="P708" s="31"/>
      <c r="Q708" s="36" t="s">
        <v>74</v>
      </c>
    </row>
    <row r="709" spans="1:17" s="3" customFormat="1" x14ac:dyDescent="0.25">
      <c r="B709" s="76"/>
      <c r="C709" s="77"/>
      <c r="D709" s="77"/>
      <c r="E709" s="77"/>
      <c r="F709" s="77"/>
      <c r="G709" s="77"/>
      <c r="H709" s="77"/>
      <c r="I709" s="77"/>
      <c r="J709" s="77"/>
      <c r="K709" s="77">
        <f>+K$661+K708</f>
        <v>1.419191711955021</v>
      </c>
      <c r="L709" s="77">
        <f>+L$661+L708</f>
        <v>0.91998198065983916</v>
      </c>
      <c r="M709" s="77">
        <f>+M$661+M708</f>
        <v>0.65178937700457129</v>
      </c>
      <c r="N709" s="78">
        <f>+N$661+N708</f>
        <v>0.89365071160026321</v>
      </c>
      <c r="O709" s="78">
        <f>+O$661+O708</f>
        <v>0.95699999999999996</v>
      </c>
      <c r="P709" s="31"/>
      <c r="Q709" s="36" t="s">
        <v>75</v>
      </c>
    </row>
    <row r="710" spans="1:17" s="3" customFormat="1" x14ac:dyDescent="0.25">
      <c r="B710" s="72"/>
      <c r="I710" s="61"/>
      <c r="J710" s="61"/>
      <c r="K710" s="61"/>
      <c r="L710" s="61"/>
      <c r="M710" s="61"/>
      <c r="N710" s="62"/>
      <c r="O710" s="62">
        <f>+O709/K709-1</f>
        <v>-0.32567249939638143</v>
      </c>
      <c r="P710" s="31"/>
      <c r="Q710" s="63" t="s">
        <v>76</v>
      </c>
    </row>
    <row r="711" spans="1:17" s="70" customFormat="1" x14ac:dyDescent="0.25">
      <c r="A711" s="64"/>
      <c r="B711" s="65"/>
      <c r="C711" s="66"/>
      <c r="D711" s="66"/>
      <c r="E711" s="66"/>
      <c r="F711" s="66"/>
      <c r="G711" s="66"/>
      <c r="H711" s="66"/>
      <c r="I711" s="66"/>
      <c r="J711" s="66"/>
      <c r="K711" s="66"/>
      <c r="L711" s="66">
        <f>RATE(L$348-$K$348,,-$K709,L709)</f>
        <v>-0.35175637448410041</v>
      </c>
      <c r="M711" s="66">
        <f>RATE(M$348-$K$348,,-$K709,M709)</f>
        <v>-0.32230683442866831</v>
      </c>
      <c r="N711" s="67">
        <f>RATE(N$348-$K$348,,-$K709,N709)</f>
        <v>-0.14287878149643357</v>
      </c>
      <c r="O711" s="67">
        <f>RATE(O$348-$K$348,,-$K709,O709)</f>
        <v>-9.3813228870321966E-2</v>
      </c>
      <c r="P711" s="68"/>
      <c r="Q711" s="69" t="s">
        <v>77</v>
      </c>
    </row>
    <row r="712" spans="1:17" s="3" customFormat="1" x14ac:dyDescent="0.25">
      <c r="B712" s="73"/>
      <c r="C712" s="74"/>
      <c r="D712" s="74"/>
      <c r="E712" s="74"/>
      <c r="F712" s="74"/>
      <c r="G712" s="74"/>
      <c r="H712" s="74"/>
      <c r="I712" s="74"/>
      <c r="J712" s="74"/>
      <c r="K712" s="74"/>
      <c r="L712" s="74"/>
      <c r="M712" s="74">
        <f>+L$651+L712</f>
        <v>0</v>
      </c>
      <c r="N712" s="75">
        <f>+M$651+M712</f>
        <v>1.0999999999999999E-2</v>
      </c>
      <c r="O712" s="75">
        <f>+N$651+N712</f>
        <v>1.7000000000000001E-2</v>
      </c>
      <c r="P712" s="31"/>
      <c r="Q712" s="36" t="s">
        <v>74</v>
      </c>
    </row>
    <row r="713" spans="1:17" s="3" customFormat="1" x14ac:dyDescent="0.25">
      <c r="B713" s="76"/>
      <c r="C713" s="77"/>
      <c r="D713" s="77"/>
      <c r="E713" s="77"/>
      <c r="F713" s="77"/>
      <c r="G713" s="77"/>
      <c r="H713" s="77"/>
      <c r="I713" s="77"/>
      <c r="J713" s="77"/>
      <c r="K713" s="77"/>
      <c r="L713" s="77">
        <f>+L$661+L712</f>
        <v>0.91998198065983916</v>
      </c>
      <c r="M713" s="77">
        <f>+M$661+M712</f>
        <v>0.65178937700457129</v>
      </c>
      <c r="N713" s="78">
        <f>+N$661+N712</f>
        <v>0.89365071160026321</v>
      </c>
      <c r="O713" s="78">
        <f>+O$661+O712</f>
        <v>0.95699999999999996</v>
      </c>
      <c r="P713" s="31"/>
      <c r="Q713" s="36" t="s">
        <v>75</v>
      </c>
    </row>
    <row r="714" spans="1:17" s="3" customFormat="1" x14ac:dyDescent="0.25">
      <c r="B714" s="72"/>
      <c r="I714" s="61"/>
      <c r="J714" s="61"/>
      <c r="K714" s="61"/>
      <c r="L714" s="61"/>
      <c r="M714" s="61"/>
      <c r="N714" s="62"/>
      <c r="O714" s="62">
        <f>+O713/L713-1</f>
        <v>4.023776565016024E-2</v>
      </c>
      <c r="P714" s="31"/>
      <c r="Q714" s="63" t="s">
        <v>76</v>
      </c>
    </row>
    <row r="715" spans="1:17" s="70" customFormat="1" x14ac:dyDescent="0.25">
      <c r="A715" s="64"/>
      <c r="B715" s="65"/>
      <c r="C715" s="66"/>
      <c r="D715" s="66"/>
      <c r="E715" s="66"/>
      <c r="F715" s="66"/>
      <c r="G715" s="66"/>
      <c r="H715" s="66"/>
      <c r="I715" s="66"/>
      <c r="J715" s="66"/>
      <c r="K715" s="66"/>
      <c r="L715" s="66"/>
      <c r="M715" s="66">
        <f>RATE(M$348-$L$348,,-$L713,M713)</f>
        <v>-0.29151940939420568</v>
      </c>
      <c r="N715" s="67">
        <f>RATE(N$348-$L$348,,-$L713,N713)</f>
        <v>-1.4414643583633712E-2</v>
      </c>
      <c r="O715" s="67">
        <f>RATE(O$348-$L$348,,-$L713,O713)</f>
        <v>1.3236607714050984E-2</v>
      </c>
      <c r="P715" s="68"/>
      <c r="Q715" s="69" t="s">
        <v>77</v>
      </c>
    </row>
    <row r="716" spans="1:17" s="3" customFormat="1" x14ac:dyDescent="0.25">
      <c r="B716" s="73"/>
      <c r="C716" s="74"/>
      <c r="D716" s="74"/>
      <c r="E716" s="74"/>
      <c r="F716" s="74"/>
      <c r="G716" s="74"/>
      <c r="H716" s="74"/>
      <c r="I716" s="74"/>
      <c r="J716" s="74"/>
      <c r="K716" s="74"/>
      <c r="L716" s="74"/>
      <c r="M716" s="74"/>
      <c r="N716" s="75">
        <f>+M$651+M716</f>
        <v>1.0999999999999999E-2</v>
      </c>
      <c r="O716" s="75">
        <f>+N$651+N716</f>
        <v>1.7000000000000001E-2</v>
      </c>
      <c r="P716" s="31"/>
      <c r="Q716" s="36" t="s">
        <v>74</v>
      </c>
    </row>
    <row r="717" spans="1:17" s="3" customFormat="1" x14ac:dyDescent="0.25">
      <c r="B717" s="76"/>
      <c r="C717" s="77"/>
      <c r="D717" s="77"/>
      <c r="E717" s="77"/>
      <c r="F717" s="77"/>
      <c r="G717" s="77"/>
      <c r="H717" s="77"/>
      <c r="I717" s="77"/>
      <c r="J717" s="77"/>
      <c r="K717" s="77"/>
      <c r="L717" s="77"/>
      <c r="M717" s="77">
        <f>+M$661+M716</f>
        <v>0.65178937700457129</v>
      </c>
      <c r="N717" s="78">
        <f>+N$661+N716</f>
        <v>0.89365071160026321</v>
      </c>
      <c r="O717" s="78">
        <f>+O$661+O716</f>
        <v>0.95699999999999996</v>
      </c>
      <c r="P717" s="31"/>
      <c r="Q717" s="36" t="s">
        <v>75</v>
      </c>
    </row>
    <row r="718" spans="1:17" s="3" customFormat="1" x14ac:dyDescent="0.25">
      <c r="B718" s="72"/>
      <c r="I718" s="61"/>
      <c r="J718" s="61"/>
      <c r="K718" s="61"/>
      <c r="L718" s="61"/>
      <c r="M718" s="61"/>
      <c r="N718" s="62"/>
      <c r="O718" s="62">
        <f>+O717/M717-1</f>
        <v>0.46826572166316249</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0.37107283906223537</v>
      </c>
      <c r="O719" s="67">
        <f>RATE(O$348-$M$348,,-$M717,O717)</f>
        <v>0.21172014989566063</v>
      </c>
      <c r="P719" s="68"/>
      <c r="Q719" s="69" t="s">
        <v>77</v>
      </c>
    </row>
    <row r="720" spans="1:17" s="3" customFormat="1" x14ac:dyDescent="0.25">
      <c r="B720" s="73"/>
      <c r="C720" s="74"/>
      <c r="D720" s="74"/>
      <c r="E720" s="74"/>
      <c r="F720" s="74"/>
      <c r="G720" s="74"/>
      <c r="H720" s="74"/>
      <c r="I720" s="74"/>
      <c r="J720" s="74"/>
      <c r="K720" s="74"/>
      <c r="L720" s="74"/>
      <c r="M720" s="74"/>
      <c r="N720" s="75"/>
      <c r="O720" s="75">
        <f>+N$651+N720</f>
        <v>6.0000000000000001E-3</v>
      </c>
      <c r="P720" s="31"/>
      <c r="Q720" s="36" t="s">
        <v>74</v>
      </c>
    </row>
    <row r="721" spans="1:17" s="3" customFormat="1" x14ac:dyDescent="0.25">
      <c r="B721" s="76"/>
      <c r="C721" s="77"/>
      <c r="D721" s="77"/>
      <c r="E721" s="77"/>
      <c r="F721" s="77"/>
      <c r="G721" s="77"/>
      <c r="H721" s="77"/>
      <c r="I721" s="77"/>
      <c r="J721" s="77"/>
      <c r="K721" s="77"/>
      <c r="L721" s="77"/>
      <c r="M721" s="77"/>
      <c r="N721" s="78">
        <f>+N$661+N720</f>
        <v>0.8826507116002632</v>
      </c>
      <c r="O721" s="78">
        <f>+O$661+O720</f>
        <v>0.94599999999999995</v>
      </c>
      <c r="P721" s="31"/>
      <c r="Q721" s="36" t="s">
        <v>75</v>
      </c>
    </row>
    <row r="722" spans="1:17" s="3" customFormat="1" x14ac:dyDescent="0.25">
      <c r="B722" s="72"/>
      <c r="I722" s="61"/>
      <c r="J722" s="61"/>
      <c r="K722" s="61"/>
      <c r="L722" s="61"/>
      <c r="M722" s="61"/>
      <c r="N722" s="62"/>
      <c r="O722" s="62">
        <f>+O721/N721-1</f>
        <v>7.1771639185429503E-2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7.1771639185429642E-2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371" priority="1193" operator="lessThan">
      <formula>0</formula>
    </cfRule>
  </conditionalFormatting>
  <conditionalFormatting sqref="P583">
    <cfRule type="cellIs" dxfId="8370" priority="1188" operator="lessThan">
      <formula>0</formula>
    </cfRule>
  </conditionalFormatting>
  <conditionalFormatting sqref="B348:N348">
    <cfRule type="cellIs" dxfId="8369" priority="1187" operator="lessThan">
      <formula>0</formula>
    </cfRule>
  </conditionalFormatting>
  <conditionalFormatting sqref="P514:P515">
    <cfRule type="cellIs" dxfId="8368" priority="1189" operator="lessThan">
      <formula>0</formula>
    </cfRule>
  </conditionalFormatting>
  <conditionalFormatting sqref="P523 Q529 Q539:Q545">
    <cfRule type="cellIs" dxfId="8367" priority="1190" operator="lessThan">
      <formula>0</formula>
    </cfRule>
  </conditionalFormatting>
  <conditionalFormatting sqref="P531">
    <cfRule type="cellIs" dxfId="8366" priority="1191" operator="lessThan">
      <formula>0</formula>
    </cfRule>
  </conditionalFormatting>
  <conditionalFormatting sqref="P562">
    <cfRule type="cellIs" dxfId="8365" priority="1192" operator="lessThan">
      <formula>0</formula>
    </cfRule>
  </conditionalFormatting>
  <conditionalFormatting sqref="B348:N348">
    <cfRule type="cellIs" dxfId="8364" priority="1186" operator="lessThan">
      <formula>0</formula>
    </cfRule>
  </conditionalFormatting>
  <conditionalFormatting sqref="Q588">
    <cfRule type="cellIs" dxfId="8363" priority="1171" operator="lessThan">
      <formula>0</formula>
    </cfRule>
  </conditionalFormatting>
  <conditionalFormatting sqref="Q499:Q502">
    <cfRule type="cellIs" dxfId="8362" priority="1185" operator="lessThan">
      <formula>0</formula>
    </cfRule>
  </conditionalFormatting>
  <conditionalFormatting sqref="Q503">
    <cfRule type="cellIs" dxfId="8361" priority="1184" operator="lessThan">
      <formula>0</formula>
    </cfRule>
  </conditionalFormatting>
  <conditionalFormatting sqref="Q503">
    <cfRule type="cellIs" dxfId="8360" priority="1183" operator="lessThan">
      <formula>0</formula>
    </cfRule>
  </conditionalFormatting>
  <conditionalFormatting sqref="B514">
    <cfRule type="cellIs" dxfId="8359" priority="1181" operator="lessThan">
      <formula>0</formula>
    </cfRule>
  </conditionalFormatting>
  <conditionalFormatting sqref="B531">
    <cfRule type="cellIs" dxfId="8358" priority="1180" operator="lessThan">
      <formula>0</formula>
    </cfRule>
  </conditionalFormatting>
  <conditionalFormatting sqref="Q520">
    <cfRule type="cellIs" dxfId="8357" priority="1179" operator="lessThan">
      <formula>0</formula>
    </cfRule>
  </conditionalFormatting>
  <conditionalFormatting sqref="Q520">
    <cfRule type="cellIs" dxfId="8356" priority="1178" operator="lessThan">
      <formula>0</formula>
    </cfRule>
  </conditionalFormatting>
  <conditionalFormatting sqref="Q567">
    <cfRule type="cellIs" dxfId="8355" priority="1173" operator="lessThan">
      <formula>0</formula>
    </cfRule>
  </conditionalFormatting>
  <conditionalFormatting sqref="B523 B515">
    <cfRule type="cellIs" dxfId="8354" priority="1182" operator="lessThan">
      <formula>0</formula>
    </cfRule>
  </conditionalFormatting>
  <conditionalFormatting sqref="Q528">
    <cfRule type="cellIs" dxfId="8353" priority="1176" operator="lessThan">
      <formula>0</formula>
    </cfRule>
  </conditionalFormatting>
  <conditionalFormatting sqref="Q536">
    <cfRule type="cellIs" dxfId="8352" priority="1175" operator="lessThan">
      <formula>0</formula>
    </cfRule>
  </conditionalFormatting>
  <conditionalFormatting sqref="Q536">
    <cfRule type="cellIs" dxfId="8351" priority="1174" operator="lessThan">
      <formula>0</formula>
    </cfRule>
  </conditionalFormatting>
  <conditionalFormatting sqref="P539">
    <cfRule type="cellIs" dxfId="8350" priority="1162" operator="lessThan">
      <formula>0</formula>
    </cfRule>
  </conditionalFormatting>
  <conditionalFormatting sqref="Q528">
    <cfRule type="cellIs" dxfId="8349" priority="1177" operator="lessThan">
      <formula>0</formula>
    </cfRule>
  </conditionalFormatting>
  <conditionalFormatting sqref="Q567">
    <cfRule type="cellIs" dxfId="8348" priority="1172" operator="lessThan">
      <formula>0</formula>
    </cfRule>
  </conditionalFormatting>
  <conditionalFormatting sqref="P584:P587">
    <cfRule type="cellIs" dxfId="8347" priority="1164" operator="lessThan">
      <formula>0</formula>
    </cfRule>
  </conditionalFormatting>
  <conditionalFormatting sqref="P563:P566">
    <cfRule type="cellIs" dxfId="8346" priority="1165" operator="lessThan">
      <formula>0</formula>
    </cfRule>
  </conditionalFormatting>
  <conditionalFormatting sqref="Q366">
    <cfRule type="cellIs" dxfId="8345" priority="1127" operator="lessThan">
      <formula>0</formula>
    </cfRule>
  </conditionalFormatting>
  <conditionalFormatting sqref="Q588">
    <cfRule type="cellIs" dxfId="8344" priority="1170" operator="lessThan">
      <formula>0</formula>
    </cfRule>
  </conditionalFormatting>
  <conditionalFormatting sqref="Q544">
    <cfRule type="cellIs" dxfId="8343" priority="1161" operator="lessThan">
      <formula>0</formula>
    </cfRule>
  </conditionalFormatting>
  <conditionalFormatting sqref="J353:N354 K351:N352">
    <cfRule type="cellIs" dxfId="8342" priority="1150" operator="lessThan">
      <formula>0</formula>
    </cfRule>
  </conditionalFormatting>
  <conditionalFormatting sqref="P516:P519">
    <cfRule type="cellIs" dxfId="8341" priority="1169" operator="lessThan">
      <formula>0</formula>
    </cfRule>
  </conditionalFormatting>
  <conditionalFormatting sqref="P524:P527">
    <cfRule type="cellIs" dxfId="8340" priority="1168" operator="lessThan">
      <formula>0</formula>
    </cfRule>
  </conditionalFormatting>
  <conditionalFormatting sqref="P539:P543">
    <cfRule type="cellIs" dxfId="8339" priority="1167" operator="lessThan">
      <formula>0</formula>
    </cfRule>
  </conditionalFormatting>
  <conditionalFormatting sqref="P532:P535">
    <cfRule type="cellIs" dxfId="8338" priority="1166" operator="lessThan">
      <formula>0</formula>
    </cfRule>
  </conditionalFormatting>
  <conditionalFormatting sqref="Q544">
    <cfRule type="cellIs" dxfId="8337" priority="1160" operator="lessThan">
      <formula>0</formula>
    </cfRule>
  </conditionalFormatting>
  <conditionalFormatting sqref="Q354">
    <cfRule type="cellIs" dxfId="8336" priority="1143" operator="lessThan">
      <formula>0</formula>
    </cfRule>
  </conditionalFormatting>
  <conditionalFormatting sqref="Q540:Q543 B539">
    <cfRule type="cellIs" dxfId="8335" priority="1163" operator="lessThan">
      <formula>0</formula>
    </cfRule>
  </conditionalFormatting>
  <conditionalFormatting sqref="P555:P558">
    <cfRule type="cellIs" dxfId="8334" priority="1155" operator="lessThan">
      <formula>0</formula>
    </cfRule>
  </conditionalFormatting>
  <conditionalFormatting sqref="Q555:Q558 Q560">
    <cfRule type="cellIs" dxfId="8333" priority="1158" operator="lessThan">
      <formula>0</formula>
    </cfRule>
  </conditionalFormatting>
  <conditionalFormatting sqref="Q559">
    <cfRule type="cellIs" dxfId="8332" priority="1157" operator="lessThan">
      <formula>0</formula>
    </cfRule>
  </conditionalFormatting>
  <conditionalFormatting sqref="Q468:Q472">
    <cfRule type="cellIs" dxfId="8331" priority="1154" operator="lessThan">
      <formula>0</formula>
    </cfRule>
  </conditionalFormatting>
  <conditionalFormatting sqref="Q559">
    <cfRule type="cellIs" dxfId="8330" priority="1156" operator="lessThan">
      <formula>0</formula>
    </cfRule>
  </conditionalFormatting>
  <conditionalFormatting sqref="J351">
    <cfRule type="cellIs" dxfId="8329" priority="1149" operator="lessThan">
      <formula>0</formula>
    </cfRule>
  </conditionalFormatting>
  <conditionalFormatting sqref="P540:P543">
    <cfRule type="cellIs" dxfId="8328" priority="1159" operator="lessThan">
      <formula>0</formula>
    </cfRule>
  </conditionalFormatting>
  <conditionalFormatting sqref="P349:Q350 Q351:Q353">
    <cfRule type="cellIs" dxfId="8327" priority="1153" operator="lessThan">
      <formula>0</formula>
    </cfRule>
  </conditionalFormatting>
  <conditionalFormatting sqref="Q396">
    <cfRule type="cellIs" dxfId="8326" priority="1080" operator="lessThan">
      <formula>0</formula>
    </cfRule>
  </conditionalFormatting>
  <conditionalFormatting sqref="B349">
    <cfRule type="cellIs" dxfId="8325" priority="1148" operator="lessThan">
      <formula>0</formula>
    </cfRule>
  </conditionalFormatting>
  <conditionalFormatting sqref="P393:P395">
    <cfRule type="cellIs" dxfId="8324" priority="1084" operator="lessThan">
      <formula>0</formula>
    </cfRule>
  </conditionalFormatting>
  <conditionalFormatting sqref="Q397">
    <cfRule type="cellIs" dxfId="8323" priority="1082" operator="lessThan">
      <formula>0</formula>
    </cfRule>
  </conditionalFormatting>
  <conditionalFormatting sqref="P349:P350">
    <cfRule type="cellIs" dxfId="8322" priority="1152" operator="lessThan">
      <formula>0</formula>
    </cfRule>
  </conditionalFormatting>
  <conditionalFormatting sqref="P351:P354">
    <cfRule type="cellIs" dxfId="8321" priority="1151" operator="lessThan">
      <formula>0</formula>
    </cfRule>
  </conditionalFormatting>
  <conditionalFormatting sqref="C397:M397">
    <cfRule type="cellIs" dxfId="8320" priority="1079" operator="lessThan">
      <formula>0</formula>
    </cfRule>
  </conditionalFormatting>
  <conditionalFormatting sqref="Q355">
    <cfRule type="cellIs" dxfId="8319" priority="1146" operator="lessThan">
      <formula>0</formula>
    </cfRule>
  </conditionalFormatting>
  <conditionalFormatting sqref="P398:Q398 Q399:Q401">
    <cfRule type="cellIs" dxfId="8318" priority="1078" operator="lessThan">
      <formula>0</formula>
    </cfRule>
  </conditionalFormatting>
  <conditionalFormatting sqref="P399:P401">
    <cfRule type="cellIs" dxfId="8317" priority="1076" operator="lessThan">
      <formula>0</formula>
    </cfRule>
  </conditionalFormatting>
  <conditionalFormatting sqref="H385">
    <cfRule type="cellIs" dxfId="8316" priority="1041" operator="lessThan">
      <formula>0</formula>
    </cfRule>
  </conditionalFormatting>
  <conditionalFormatting sqref="Q402">
    <cfRule type="cellIs" dxfId="8315" priority="1074" operator="lessThan">
      <formula>0</formula>
    </cfRule>
  </conditionalFormatting>
  <conditionalFormatting sqref="B350">
    <cfRule type="cellIs" dxfId="8314" priority="1147" operator="lessThan">
      <formula>0</formula>
    </cfRule>
  </conditionalFormatting>
  <conditionalFormatting sqref="J352">
    <cfRule type="cellIs" dxfId="8313" priority="1144" operator="lessThan">
      <formula>0</formula>
    </cfRule>
  </conditionalFormatting>
  <conditionalFormatting sqref="P355">
    <cfRule type="cellIs" dxfId="8312" priority="1145" operator="lessThan">
      <formula>0</formula>
    </cfRule>
  </conditionalFormatting>
  <conditionalFormatting sqref="P440">
    <cfRule type="cellIs" dxfId="8311" priority="1028" operator="lessThan">
      <formula>0</formula>
    </cfRule>
  </conditionalFormatting>
  <conditionalFormatting sqref="Q354">
    <cfRule type="cellIs" dxfId="8310" priority="1142" operator="lessThan">
      <formula>0</formula>
    </cfRule>
  </conditionalFormatting>
  <conditionalFormatting sqref="P356:Q356 Q357:Q359">
    <cfRule type="cellIs" dxfId="8309" priority="1141" operator="lessThan">
      <formula>0</formula>
    </cfRule>
  </conditionalFormatting>
  <conditionalFormatting sqref="P356">
    <cfRule type="cellIs" dxfId="8308" priority="1140" operator="lessThan">
      <formula>0</formula>
    </cfRule>
  </conditionalFormatting>
  <conditionalFormatting sqref="P357:P360">
    <cfRule type="cellIs" dxfId="8307" priority="1139" operator="lessThan">
      <formula>0</formula>
    </cfRule>
  </conditionalFormatting>
  <conditionalFormatting sqref="B356">
    <cfRule type="cellIs" dxfId="8306" priority="1138" operator="lessThan">
      <formula>0</formula>
    </cfRule>
  </conditionalFormatting>
  <conditionalFormatting sqref="Q361">
    <cfRule type="cellIs" dxfId="8305" priority="1137" operator="lessThan">
      <formula>0</formula>
    </cfRule>
  </conditionalFormatting>
  <conditionalFormatting sqref="Q360">
    <cfRule type="cellIs" dxfId="8304" priority="1136" operator="lessThan">
      <formula>0</formula>
    </cfRule>
  </conditionalFormatting>
  <conditionalFormatting sqref="Q360">
    <cfRule type="cellIs" dxfId="8303" priority="1135" operator="lessThan">
      <formula>0</formula>
    </cfRule>
  </conditionalFormatting>
  <conditionalFormatting sqref="P362:Q362 Q363:Q365">
    <cfRule type="cellIs" dxfId="8302" priority="1134" operator="lessThan">
      <formula>0</formula>
    </cfRule>
  </conditionalFormatting>
  <conditionalFormatting sqref="P362">
    <cfRule type="cellIs" dxfId="8301" priority="1133" operator="lessThan">
      <formula>0</formula>
    </cfRule>
  </conditionalFormatting>
  <conditionalFormatting sqref="J363">
    <cfRule type="cellIs" dxfId="8300" priority="1131" operator="lessThan">
      <formula>0</formula>
    </cfRule>
  </conditionalFormatting>
  <conditionalFormatting sqref="K363:N364 J365:M366">
    <cfRule type="cellIs" dxfId="8299" priority="1132" operator="lessThan">
      <formula>0</formula>
    </cfRule>
  </conditionalFormatting>
  <conditionalFormatting sqref="P368">
    <cfRule type="cellIs" dxfId="8298" priority="1124" operator="lessThan">
      <formula>0</formula>
    </cfRule>
  </conditionalFormatting>
  <conditionalFormatting sqref="Q367">
    <cfRule type="cellIs" dxfId="8297" priority="1129" operator="lessThan">
      <formula>0</formula>
    </cfRule>
  </conditionalFormatting>
  <conditionalFormatting sqref="B362">
    <cfRule type="cellIs" dxfId="8296" priority="1130" operator="lessThan">
      <formula>0</formula>
    </cfRule>
  </conditionalFormatting>
  <conditionalFormatting sqref="P405:P407">
    <cfRule type="cellIs" dxfId="8295" priority="1062" operator="lessThan">
      <formula>0</formula>
    </cfRule>
  </conditionalFormatting>
  <conditionalFormatting sqref="J364">
    <cfRule type="cellIs" dxfId="8294" priority="1128" operator="lessThan">
      <formula>0</formula>
    </cfRule>
  </conditionalFormatting>
  <conditionalFormatting sqref="Q366">
    <cfRule type="cellIs" dxfId="8293" priority="1126" operator="lessThan">
      <formula>0</formula>
    </cfRule>
  </conditionalFormatting>
  <conditionalFormatting sqref="P368:Q368 Q369:Q371">
    <cfRule type="cellIs" dxfId="8292" priority="1125" operator="lessThan">
      <formula>0</formula>
    </cfRule>
  </conditionalFormatting>
  <conditionalFormatting sqref="Q372">
    <cfRule type="cellIs" dxfId="8291" priority="1116" operator="lessThan">
      <formula>0</formula>
    </cfRule>
  </conditionalFormatting>
  <conditionalFormatting sqref="I370 K369:N370 C371:M372">
    <cfRule type="cellIs" dxfId="8290" priority="1123" operator="lessThan">
      <formula>0</formula>
    </cfRule>
  </conditionalFormatting>
  <conditionalFormatting sqref="I369">
    <cfRule type="cellIs" dxfId="8289" priority="1121" operator="lessThan">
      <formula>0</formula>
    </cfRule>
  </conditionalFormatting>
  <conditionalFormatting sqref="C369:J369">
    <cfRule type="cellIs" dxfId="8288" priority="1122" operator="lessThan">
      <formula>0</formula>
    </cfRule>
  </conditionalFormatting>
  <conditionalFormatting sqref="B368">
    <cfRule type="cellIs" dxfId="8287" priority="1120" operator="lessThan">
      <formula>0</formula>
    </cfRule>
  </conditionalFormatting>
  <conditionalFormatting sqref="Q373">
    <cfRule type="cellIs" dxfId="8286" priority="1119" operator="lessThan">
      <formula>0</formula>
    </cfRule>
  </conditionalFormatting>
  <conditionalFormatting sqref="P411:P413">
    <cfRule type="cellIs" dxfId="8285" priority="1055" operator="lessThan">
      <formula>0</formula>
    </cfRule>
  </conditionalFormatting>
  <conditionalFormatting sqref="C370:J370">
    <cfRule type="cellIs" dxfId="8284" priority="1118" operator="lessThan">
      <formula>0</formula>
    </cfRule>
  </conditionalFormatting>
  <conditionalFormatting sqref="Q372">
    <cfRule type="cellIs" dxfId="8283" priority="1117" operator="lessThan">
      <formula>0</formula>
    </cfRule>
  </conditionalFormatting>
  <conditionalFormatting sqref="P374:Q374 Q375:Q377">
    <cfRule type="cellIs" dxfId="8282" priority="1115" operator="lessThan">
      <formula>0</formula>
    </cfRule>
  </conditionalFormatting>
  <conditionalFormatting sqref="P374">
    <cfRule type="cellIs" dxfId="8281" priority="1114" operator="lessThan">
      <formula>0</formula>
    </cfRule>
  </conditionalFormatting>
  <conditionalFormatting sqref="P375:P377">
    <cfRule type="cellIs" dxfId="8280" priority="1113" operator="lessThan">
      <formula>0</formula>
    </cfRule>
  </conditionalFormatting>
  <conditionalFormatting sqref="I376 K375:N376 C377:M378">
    <cfRule type="cellIs" dxfId="8279" priority="1112" operator="lessThan">
      <formula>0</formula>
    </cfRule>
  </conditionalFormatting>
  <conditionalFormatting sqref="I375">
    <cfRule type="cellIs" dxfId="8278" priority="1110" operator="lessThan">
      <formula>0</formula>
    </cfRule>
  </conditionalFormatting>
  <conditionalFormatting sqref="C375:J375">
    <cfRule type="cellIs" dxfId="8277" priority="1111" operator="lessThan">
      <formula>0</formula>
    </cfRule>
  </conditionalFormatting>
  <conditionalFormatting sqref="B374">
    <cfRule type="cellIs" dxfId="8276" priority="1109" operator="lessThan">
      <formula>0</formula>
    </cfRule>
  </conditionalFormatting>
  <conditionalFormatting sqref="Q379">
    <cfRule type="cellIs" dxfId="8275" priority="1108" operator="lessThan">
      <formula>0</formula>
    </cfRule>
  </conditionalFormatting>
  <conditionalFormatting sqref="C376:J376">
    <cfRule type="cellIs" dxfId="8274" priority="1107" operator="lessThan">
      <formula>0</formula>
    </cfRule>
  </conditionalFormatting>
  <conditionalFormatting sqref="Q378">
    <cfRule type="cellIs" dxfId="8273" priority="1106" operator="lessThan">
      <formula>0</formula>
    </cfRule>
  </conditionalFormatting>
  <conditionalFormatting sqref="Q378">
    <cfRule type="cellIs" dxfId="8272" priority="1105" operator="lessThan">
      <formula>0</formula>
    </cfRule>
  </conditionalFormatting>
  <conditionalFormatting sqref="P380:Q380 Q381:Q383">
    <cfRule type="cellIs" dxfId="8271" priority="1104" operator="lessThan">
      <formula>0</formula>
    </cfRule>
  </conditionalFormatting>
  <conditionalFormatting sqref="P380">
    <cfRule type="cellIs" dxfId="8270" priority="1103" operator="lessThan">
      <formula>0</formula>
    </cfRule>
  </conditionalFormatting>
  <conditionalFormatting sqref="P381:P383">
    <cfRule type="cellIs" dxfId="8269" priority="1102" operator="lessThan">
      <formula>0</formula>
    </cfRule>
  </conditionalFormatting>
  <conditionalFormatting sqref="I382 K381:N382 C383:N383 C384:M384">
    <cfRule type="cellIs" dxfId="8268" priority="1101" operator="lessThan">
      <formula>0</formula>
    </cfRule>
  </conditionalFormatting>
  <conditionalFormatting sqref="I381">
    <cfRule type="cellIs" dxfId="8267" priority="1099" operator="lessThan">
      <formula>0</formula>
    </cfRule>
  </conditionalFormatting>
  <conditionalFormatting sqref="C381:J381">
    <cfRule type="cellIs" dxfId="8266" priority="1100" operator="lessThan">
      <formula>0</formula>
    </cfRule>
  </conditionalFormatting>
  <conditionalFormatting sqref="B380">
    <cfRule type="cellIs" dxfId="8265" priority="1098" operator="lessThan">
      <formula>0</formula>
    </cfRule>
  </conditionalFormatting>
  <conditionalFormatting sqref="Q385">
    <cfRule type="cellIs" dxfId="8264" priority="1097" operator="lessThan">
      <formula>0</formula>
    </cfRule>
  </conditionalFormatting>
  <conditionalFormatting sqref="C382:J382">
    <cfRule type="cellIs" dxfId="8263" priority="1096" operator="lessThan">
      <formula>0</formula>
    </cfRule>
  </conditionalFormatting>
  <conditionalFormatting sqref="Q384">
    <cfRule type="cellIs" dxfId="8262" priority="1095" operator="lessThan">
      <formula>0</formula>
    </cfRule>
  </conditionalFormatting>
  <conditionalFormatting sqref="Q384">
    <cfRule type="cellIs" dxfId="8261" priority="1094" operator="lessThan">
      <formula>0</formula>
    </cfRule>
  </conditionalFormatting>
  <conditionalFormatting sqref="P386:Q386 Q387:Q389">
    <cfRule type="cellIs" dxfId="8260" priority="1093" operator="lessThan">
      <formula>0</formula>
    </cfRule>
  </conditionalFormatting>
  <conditionalFormatting sqref="P386">
    <cfRule type="cellIs" dxfId="8259" priority="1092" operator="lessThan">
      <formula>0</formula>
    </cfRule>
  </conditionalFormatting>
  <conditionalFormatting sqref="P387:P389">
    <cfRule type="cellIs" dxfId="8258" priority="1091" operator="lessThan">
      <formula>0</formula>
    </cfRule>
  </conditionalFormatting>
  <conditionalFormatting sqref="B386">
    <cfRule type="cellIs" dxfId="8257" priority="1090" operator="lessThan">
      <formula>0</formula>
    </cfRule>
  </conditionalFormatting>
  <conditionalFormatting sqref="Q391">
    <cfRule type="cellIs" dxfId="8256" priority="1089" operator="lessThan">
      <formula>0</formula>
    </cfRule>
  </conditionalFormatting>
  <conditionalFormatting sqref="Q390">
    <cfRule type="cellIs" dxfId="8255" priority="1088" operator="lessThan">
      <formula>0</formula>
    </cfRule>
  </conditionalFormatting>
  <conditionalFormatting sqref="Q390">
    <cfRule type="cellIs" dxfId="8254" priority="1087" operator="lessThan">
      <formula>0</formula>
    </cfRule>
  </conditionalFormatting>
  <conditionalFormatting sqref="P392:Q392 Q393:Q395">
    <cfRule type="cellIs" dxfId="8253" priority="1086" operator="lessThan">
      <formula>0</formula>
    </cfRule>
  </conditionalFormatting>
  <conditionalFormatting sqref="P392">
    <cfRule type="cellIs" dxfId="8252" priority="1085" operator="lessThan">
      <formula>0</formula>
    </cfRule>
  </conditionalFormatting>
  <conditionalFormatting sqref="H397">
    <cfRule type="cellIs" dxfId="8251" priority="1044" operator="lessThan">
      <formula>0</formula>
    </cfRule>
  </conditionalFormatting>
  <conditionalFormatting sqref="B392">
    <cfRule type="cellIs" dxfId="8250" priority="1083" operator="lessThan">
      <formula>0</formula>
    </cfRule>
  </conditionalFormatting>
  <conditionalFormatting sqref="H378">
    <cfRule type="cellIs" dxfId="8249" priority="1040" operator="lessThan">
      <formula>0</formula>
    </cfRule>
  </conditionalFormatting>
  <conditionalFormatting sqref="Q396">
    <cfRule type="cellIs" dxfId="8248" priority="1081" operator="lessThan">
      <formula>0</formula>
    </cfRule>
  </conditionalFormatting>
  <conditionalFormatting sqref="H361">
    <cfRule type="cellIs" dxfId="8247" priority="1038" operator="lessThan">
      <formula>0</formula>
    </cfRule>
  </conditionalFormatting>
  <conditionalFormatting sqref="P398">
    <cfRule type="cellIs" dxfId="8246" priority="1077" operator="lessThan">
      <formula>0</formula>
    </cfRule>
  </conditionalFormatting>
  <conditionalFormatting sqref="Q438">
    <cfRule type="cellIs" dxfId="8245" priority="1031" operator="lessThan">
      <formula>0</formula>
    </cfRule>
  </conditionalFormatting>
  <conditionalFormatting sqref="H372">
    <cfRule type="cellIs" dxfId="8244" priority="1037" operator="lessThan">
      <formula>0</formula>
    </cfRule>
  </conditionalFormatting>
  <conditionalFormatting sqref="Q402">
    <cfRule type="cellIs" dxfId="8243" priority="1075" operator="lessThan">
      <formula>0</formula>
    </cfRule>
  </conditionalFormatting>
  <conditionalFormatting sqref="P440:Q440 Q441:Q443">
    <cfRule type="cellIs" dxfId="8242" priority="1029" operator="lessThan">
      <formula>0</formula>
    </cfRule>
  </conditionalFormatting>
  <conditionalFormatting sqref="C391:M391">
    <cfRule type="cellIs" dxfId="8241" priority="1073" operator="lessThan">
      <formula>0</formula>
    </cfRule>
  </conditionalFormatting>
  <conditionalFormatting sqref="C385:M385">
    <cfRule type="cellIs" dxfId="8240" priority="1072" operator="lessThan">
      <formula>0</formula>
    </cfRule>
  </conditionalFormatting>
  <conditionalFormatting sqref="C379:M379">
    <cfRule type="cellIs" dxfId="8239" priority="1071" operator="lessThan">
      <formula>0</formula>
    </cfRule>
  </conditionalFormatting>
  <conditionalFormatting sqref="C373:M373">
    <cfRule type="cellIs" dxfId="8238" priority="1070" operator="lessThan">
      <formula>0</formula>
    </cfRule>
  </conditionalFormatting>
  <conditionalFormatting sqref="J367:M367">
    <cfRule type="cellIs" dxfId="8237" priority="1069" operator="lessThan">
      <formula>0</formula>
    </cfRule>
  </conditionalFormatting>
  <conditionalFormatting sqref="C361:M361">
    <cfRule type="cellIs" dxfId="8236" priority="1068" operator="lessThan">
      <formula>0</formula>
    </cfRule>
  </conditionalFormatting>
  <conditionalFormatting sqref="J355:N355">
    <cfRule type="cellIs" dxfId="8235" priority="1067" operator="lessThan">
      <formula>0</formula>
    </cfRule>
  </conditionalFormatting>
  <conditionalFormatting sqref="B398">
    <cfRule type="cellIs" dxfId="8234" priority="1066" operator="lessThan">
      <formula>0</formula>
    </cfRule>
  </conditionalFormatting>
  <conditionalFormatting sqref="B403">
    <cfRule type="cellIs" dxfId="8233" priority="1065" operator="lessThan">
      <formula>0</formula>
    </cfRule>
  </conditionalFormatting>
  <conditionalFormatting sqref="Q408">
    <cfRule type="cellIs" dxfId="8232" priority="1059" operator="lessThan">
      <formula>0</formula>
    </cfRule>
  </conditionalFormatting>
  <conditionalFormatting sqref="Q409">
    <cfRule type="cellIs" dxfId="8231" priority="1061" operator="lessThan">
      <formula>0</formula>
    </cfRule>
  </conditionalFormatting>
  <conditionalFormatting sqref="P404:Q404 Q405:Q407">
    <cfRule type="cellIs" dxfId="8230" priority="1064" operator="lessThan">
      <formula>0</formula>
    </cfRule>
  </conditionalFormatting>
  <conditionalFormatting sqref="P404">
    <cfRule type="cellIs" dxfId="8229" priority="1063" operator="lessThan">
      <formula>0</formula>
    </cfRule>
  </conditionalFormatting>
  <conditionalFormatting sqref="Q408">
    <cfRule type="cellIs" dxfId="8228" priority="1060" operator="lessThan">
      <formula>0</formula>
    </cfRule>
  </conditionalFormatting>
  <conditionalFormatting sqref="B404">
    <cfRule type="cellIs" dxfId="8227" priority="1058" operator="lessThan">
      <formula>0</formula>
    </cfRule>
  </conditionalFormatting>
  <conditionalFormatting sqref="Q414">
    <cfRule type="cellIs" dxfId="8226" priority="1052" operator="lessThan">
      <formula>0</formula>
    </cfRule>
  </conditionalFormatting>
  <conditionalFormatting sqref="Q415">
    <cfRule type="cellIs" dxfId="8225" priority="1054" operator="lessThan">
      <formula>0</formula>
    </cfRule>
  </conditionalFormatting>
  <conditionalFormatting sqref="P410:Q410 Q411:Q413">
    <cfRule type="cellIs" dxfId="8224" priority="1057" operator="lessThan">
      <formula>0</formula>
    </cfRule>
  </conditionalFormatting>
  <conditionalFormatting sqref="P410">
    <cfRule type="cellIs" dxfId="8223" priority="1056" operator="lessThan">
      <formula>0</formula>
    </cfRule>
  </conditionalFormatting>
  <conditionalFormatting sqref="Q414">
    <cfRule type="cellIs" dxfId="8222" priority="1053" operator="lessThan">
      <formula>0</formula>
    </cfRule>
  </conditionalFormatting>
  <conditionalFormatting sqref="B410">
    <cfRule type="cellIs" dxfId="8221" priority="1051" operator="lessThan">
      <formula>0</formula>
    </cfRule>
  </conditionalFormatting>
  <conditionalFormatting sqref="Q432">
    <cfRule type="cellIs" dxfId="8220" priority="1045" operator="lessThan">
      <formula>0</formula>
    </cfRule>
  </conditionalFormatting>
  <conditionalFormatting sqref="P429:P431">
    <cfRule type="cellIs" dxfId="8219" priority="1048" operator="lessThan">
      <formula>0</formula>
    </cfRule>
  </conditionalFormatting>
  <conditionalFormatting sqref="Q433">
    <cfRule type="cellIs" dxfId="8218" priority="1047" operator="lessThan">
      <formula>0</formula>
    </cfRule>
  </conditionalFormatting>
  <conditionalFormatting sqref="P428:Q428 Q429:Q431">
    <cfRule type="cellIs" dxfId="8217" priority="1050" operator="lessThan">
      <formula>0</formula>
    </cfRule>
  </conditionalFormatting>
  <conditionalFormatting sqref="P428">
    <cfRule type="cellIs" dxfId="8216" priority="1049" operator="lessThan">
      <formula>0</formula>
    </cfRule>
  </conditionalFormatting>
  <conditionalFormatting sqref="Q432">
    <cfRule type="cellIs" dxfId="8215" priority="1046" operator="lessThan">
      <formula>0</formula>
    </cfRule>
  </conditionalFormatting>
  <conditionalFormatting sqref="H391">
    <cfRule type="cellIs" dxfId="8214" priority="1043" operator="lessThan">
      <formula>0</formula>
    </cfRule>
  </conditionalFormatting>
  <conditionalFormatting sqref="P435:P437">
    <cfRule type="cellIs" dxfId="8213" priority="1033" operator="lessThan">
      <formula>0</formula>
    </cfRule>
  </conditionalFormatting>
  <conditionalFormatting sqref="Q444">
    <cfRule type="cellIs" dxfId="8212" priority="1025" operator="lessThan">
      <formula>0</formula>
    </cfRule>
  </conditionalFormatting>
  <conditionalFormatting sqref="H384">
    <cfRule type="cellIs" dxfId="8211" priority="1042" operator="lessThan">
      <formula>0</formula>
    </cfRule>
  </conditionalFormatting>
  <conditionalFormatting sqref="H379">
    <cfRule type="cellIs" dxfId="8210" priority="1039" operator="lessThan">
      <formula>0</formula>
    </cfRule>
  </conditionalFormatting>
  <conditionalFormatting sqref="Q438">
    <cfRule type="cellIs" dxfId="8209" priority="1032" operator="lessThan">
      <formula>0</formula>
    </cfRule>
  </conditionalFormatting>
  <conditionalFormatting sqref="H373">
    <cfRule type="cellIs" dxfId="8208" priority="1036" operator="lessThan">
      <formula>0</formula>
    </cfRule>
  </conditionalFormatting>
  <conditionalFormatting sqref="P441:P443">
    <cfRule type="cellIs" dxfId="8207" priority="1027" operator="lessThan">
      <formula>0</formula>
    </cfRule>
  </conditionalFormatting>
  <conditionalFormatting sqref="P434:Q434 Q435:Q437">
    <cfRule type="cellIs" dxfId="8206" priority="1035" operator="lessThan">
      <formula>0</formula>
    </cfRule>
  </conditionalFormatting>
  <conditionalFormatting sqref="P434">
    <cfRule type="cellIs" dxfId="8205" priority="1034" operator="lessThan">
      <formula>0</formula>
    </cfRule>
  </conditionalFormatting>
  <conditionalFormatting sqref="B434">
    <cfRule type="cellIs" dxfId="8204" priority="1030" operator="lessThan">
      <formula>0</formula>
    </cfRule>
  </conditionalFormatting>
  <conditionalFormatting sqref="Q445:Q446">
    <cfRule type="cellIs" dxfId="8203" priority="1021" operator="lessThan">
      <formula>0</formula>
    </cfRule>
  </conditionalFormatting>
  <conditionalFormatting sqref="Q444">
    <cfRule type="cellIs" dxfId="8202" priority="1024" operator="lessThan">
      <formula>0</formula>
    </cfRule>
  </conditionalFormatting>
  <conditionalFormatting sqref="B446">
    <cfRule type="cellIs" dxfId="8201" priority="1020" operator="lessThan">
      <formula>0</formula>
    </cfRule>
  </conditionalFormatting>
  <conditionalFormatting sqref="B440">
    <cfRule type="cellIs" dxfId="8200" priority="1023" operator="lessThan">
      <formula>0</formula>
    </cfRule>
  </conditionalFormatting>
  <conditionalFormatting sqref="P446">
    <cfRule type="cellIs" dxfId="8199" priority="1026" operator="lessThan">
      <formula>0</formula>
    </cfRule>
  </conditionalFormatting>
  <conditionalFormatting sqref="B447">
    <cfRule type="cellIs" dxfId="8198" priority="1019" operator="lessThan">
      <formula>0</formula>
    </cfRule>
  </conditionalFormatting>
  <conditionalFormatting sqref="Q439">
    <cfRule type="cellIs" dxfId="8197" priority="1022" operator="lessThan">
      <formula>0</formula>
    </cfRule>
  </conditionalFormatting>
  <conditionalFormatting sqref="Q448:Q450">
    <cfRule type="cellIs" dxfId="8196" priority="1018" operator="lessThan">
      <formula>0</formula>
    </cfRule>
  </conditionalFormatting>
  <conditionalFormatting sqref="P448:P450">
    <cfRule type="cellIs" dxfId="8195" priority="1017" operator="lessThan">
      <formula>0</formula>
    </cfRule>
  </conditionalFormatting>
  <conditionalFormatting sqref="Q603">
    <cfRule type="cellIs" dxfId="8194" priority="992" operator="lessThan">
      <formula>0</formula>
    </cfRule>
  </conditionalFormatting>
  <conditionalFormatting sqref="B625">
    <cfRule type="cellIs" dxfId="8193" priority="956" operator="lessThan">
      <formula>0</formula>
    </cfRule>
  </conditionalFormatting>
  <conditionalFormatting sqref="P454:P456">
    <cfRule type="cellIs" dxfId="8192" priority="1013" operator="lessThan">
      <formula>0</formula>
    </cfRule>
  </conditionalFormatting>
  <conditionalFormatting sqref="Q457">
    <cfRule type="cellIs" dxfId="8191" priority="1012" operator="lessThan">
      <formula>0</formula>
    </cfRule>
  </conditionalFormatting>
  <conditionalFormatting sqref="Q597">
    <cfRule type="cellIs" dxfId="8190" priority="1001" operator="lessThan">
      <formula>0</formula>
    </cfRule>
  </conditionalFormatting>
  <conditionalFormatting sqref="Q451">
    <cfRule type="cellIs" dxfId="8189" priority="1016" operator="lessThan">
      <formula>0</formula>
    </cfRule>
  </conditionalFormatting>
  <conditionalFormatting sqref="Q451">
    <cfRule type="cellIs" dxfId="8188" priority="1015" operator="lessThan">
      <formula>0</formula>
    </cfRule>
  </conditionalFormatting>
  <conditionalFormatting sqref="Q457">
    <cfRule type="cellIs" dxfId="8187" priority="1011" operator="lessThan">
      <formula>0</formula>
    </cfRule>
  </conditionalFormatting>
  <conditionalFormatting sqref="J593:N595 J596:M596">
    <cfRule type="cellIs" dxfId="8186" priority="1005" operator="lessThan">
      <formula>0</formula>
    </cfRule>
  </conditionalFormatting>
  <conditionalFormatting sqref="B453">
    <cfRule type="cellIs" dxfId="8185" priority="1009" operator="lessThan">
      <formula>0</formula>
    </cfRule>
  </conditionalFormatting>
  <conditionalFormatting sqref="P599:P602">
    <cfRule type="cellIs" dxfId="8184" priority="998" operator="lessThan">
      <formula>0</formula>
    </cfRule>
  </conditionalFormatting>
  <conditionalFormatting sqref="Q454:Q456">
    <cfRule type="cellIs" dxfId="8183" priority="1014" operator="lessThan">
      <formula>0</formula>
    </cfRule>
  </conditionalFormatting>
  <conditionalFormatting sqref="Q593:Q595">
    <cfRule type="cellIs" dxfId="8182" priority="1008" operator="lessThan">
      <formula>0</formula>
    </cfRule>
  </conditionalFormatting>
  <conditionalFormatting sqref="Q596">
    <cfRule type="cellIs" dxfId="8181" priority="1003" operator="lessThan">
      <formula>0</formula>
    </cfRule>
  </conditionalFormatting>
  <conditionalFormatting sqref="Q452">
    <cfRule type="cellIs" dxfId="8180" priority="1010" operator="lessThan">
      <formula>0</formula>
    </cfRule>
  </conditionalFormatting>
  <conditionalFormatting sqref="B592">
    <cfRule type="cellIs" dxfId="8179" priority="1000" operator="lessThan">
      <formula>0</formula>
    </cfRule>
  </conditionalFormatting>
  <conditionalFormatting sqref="P593:P595">
    <cfRule type="cellIs" dxfId="8178" priority="1007" operator="lessThan">
      <formula>0</formula>
    </cfRule>
  </conditionalFormatting>
  <conditionalFormatting sqref="J594">
    <cfRule type="cellIs" dxfId="8177" priority="1004" operator="lessThan">
      <formula>0</formula>
    </cfRule>
  </conditionalFormatting>
  <conditionalFormatting sqref="Q602">
    <cfRule type="cellIs" dxfId="8176" priority="993" operator="lessThan">
      <formula>0</formula>
    </cfRule>
  </conditionalFormatting>
  <conditionalFormatting sqref="J595:N595 K593:N594 J596:M596">
    <cfRule type="cellIs" dxfId="8175" priority="1006" operator="lessThan">
      <formula>0</formula>
    </cfRule>
  </conditionalFormatting>
  <conditionalFormatting sqref="Q596">
    <cfRule type="cellIs" dxfId="8174" priority="1002" operator="lessThan">
      <formula>0</formula>
    </cfRule>
  </conditionalFormatting>
  <conditionalFormatting sqref="J599:N599 J601:N602 J600:M600">
    <cfRule type="cellIs" dxfId="8173" priority="996" operator="lessThan">
      <formula>0</formula>
    </cfRule>
  </conditionalFormatting>
  <conditionalFormatting sqref="P616:P619">
    <cfRule type="cellIs" dxfId="8172" priority="990" operator="lessThan">
      <formula>0</formula>
    </cfRule>
  </conditionalFormatting>
  <conditionalFormatting sqref="Q602">
    <cfRule type="cellIs" dxfId="8171" priority="994" operator="lessThan">
      <formula>0</formula>
    </cfRule>
  </conditionalFormatting>
  <conditionalFormatting sqref="J600">
    <cfRule type="cellIs" dxfId="8170" priority="995" operator="lessThan">
      <formula>0</formula>
    </cfRule>
  </conditionalFormatting>
  <conditionalFormatting sqref="J601:N602 K599:N599 K600:M600">
    <cfRule type="cellIs" dxfId="8169" priority="997" operator="lessThan">
      <formula>0</formula>
    </cfRule>
  </conditionalFormatting>
  <conditionalFormatting sqref="Q599:Q601">
    <cfRule type="cellIs" dxfId="8168" priority="999" operator="lessThan">
      <formula>0</formula>
    </cfRule>
  </conditionalFormatting>
  <conditionalFormatting sqref="Q629">
    <cfRule type="cellIs" dxfId="8167" priority="960" operator="lessThan">
      <formula>0</formula>
    </cfRule>
  </conditionalFormatting>
  <conditionalFormatting sqref="I626">
    <cfRule type="cellIs" dxfId="8166" priority="963" operator="lessThan">
      <formula>0</formula>
    </cfRule>
  </conditionalFormatting>
  <conditionalFormatting sqref="C616:N619">
    <cfRule type="cellIs" dxfId="8165" priority="988" operator="lessThan">
      <formula>0</formula>
    </cfRule>
  </conditionalFormatting>
  <conditionalFormatting sqref="Q619">
    <cfRule type="cellIs" dxfId="8164" priority="984" operator="lessThan">
      <formula>0</formula>
    </cfRule>
  </conditionalFormatting>
  <conditionalFormatting sqref="I616">
    <cfRule type="cellIs" dxfId="8163" priority="987" operator="lessThan">
      <formula>0</formula>
    </cfRule>
  </conditionalFormatting>
  <conditionalFormatting sqref="H621:H624">
    <cfRule type="cellIs" dxfId="8162" priority="970" operator="lessThan">
      <formula>0</formula>
    </cfRule>
  </conditionalFormatting>
  <conditionalFormatting sqref="Q619">
    <cfRule type="cellIs" dxfId="8161" priority="985" operator="lessThan">
      <formula>0</formula>
    </cfRule>
  </conditionalFormatting>
  <conditionalFormatting sqref="H616">
    <cfRule type="cellIs" dxfId="8160" priority="981" operator="lessThan">
      <formula>0</formula>
    </cfRule>
  </conditionalFormatting>
  <conditionalFormatting sqref="H616:H619">
    <cfRule type="cellIs" dxfId="8159" priority="982" operator="lessThan">
      <formula>0</formula>
    </cfRule>
  </conditionalFormatting>
  <conditionalFormatting sqref="C617:J617">
    <cfRule type="cellIs" dxfId="8158" priority="986" operator="lessThan">
      <formula>0</formula>
    </cfRule>
  </conditionalFormatting>
  <conditionalFormatting sqref="H617:H619">
    <cfRule type="cellIs" dxfId="8157" priority="983" operator="lessThan">
      <formula>0</formula>
    </cfRule>
  </conditionalFormatting>
  <conditionalFormatting sqref="I617 K616:N617 C618:N619">
    <cfRule type="cellIs" dxfId="8156" priority="989" operator="lessThan">
      <formula>0</formula>
    </cfRule>
  </conditionalFormatting>
  <conditionalFormatting sqref="Q616:Q618">
    <cfRule type="cellIs" dxfId="8155" priority="991" operator="lessThan">
      <formula>0</formula>
    </cfRule>
  </conditionalFormatting>
  <conditionalFormatting sqref="B615">
    <cfRule type="cellIs" dxfId="8154" priority="980" operator="lessThan">
      <formula>0</formula>
    </cfRule>
  </conditionalFormatting>
  <conditionalFormatting sqref="Q624">
    <cfRule type="cellIs" dxfId="8153" priority="972" operator="lessThan">
      <formula>0</formula>
    </cfRule>
  </conditionalFormatting>
  <conditionalFormatting sqref="I621">
    <cfRule type="cellIs" dxfId="8152" priority="975" operator="lessThan">
      <formula>0</formula>
    </cfRule>
  </conditionalFormatting>
  <conditionalFormatting sqref="C621:N624">
    <cfRule type="cellIs" dxfId="8151" priority="976" operator="lessThan">
      <formula>0</formula>
    </cfRule>
  </conditionalFormatting>
  <conditionalFormatting sqref="Q624">
    <cfRule type="cellIs" dxfId="8150" priority="973" operator="lessThan">
      <formula>0</formula>
    </cfRule>
  </conditionalFormatting>
  <conditionalFormatting sqref="H621">
    <cfRule type="cellIs" dxfId="8149" priority="969" operator="lessThan">
      <formula>0</formula>
    </cfRule>
  </conditionalFormatting>
  <conditionalFormatting sqref="P621:P624">
    <cfRule type="cellIs" dxfId="8148" priority="978" operator="lessThan">
      <formula>0</formula>
    </cfRule>
  </conditionalFormatting>
  <conditionalFormatting sqref="C622:J622">
    <cfRule type="cellIs" dxfId="8147" priority="974" operator="lessThan">
      <formula>0</formula>
    </cfRule>
  </conditionalFormatting>
  <conditionalFormatting sqref="H622:H624">
    <cfRule type="cellIs" dxfId="8146" priority="971" operator="lessThan">
      <formula>0</formula>
    </cfRule>
  </conditionalFormatting>
  <conditionalFormatting sqref="I622 K621:N622 C623:N624">
    <cfRule type="cellIs" dxfId="8145" priority="977" operator="lessThan">
      <formula>0</formula>
    </cfRule>
  </conditionalFormatting>
  <conditionalFormatting sqref="Q621:Q623">
    <cfRule type="cellIs" dxfId="8144" priority="979" operator="lessThan">
      <formula>0</formula>
    </cfRule>
  </conditionalFormatting>
  <conditionalFormatting sqref="B620">
    <cfRule type="cellIs" dxfId="8143" priority="968" operator="lessThan">
      <formula>0</formula>
    </cfRule>
  </conditionalFormatting>
  <conditionalFormatting sqref="C626:N629">
    <cfRule type="cellIs" dxfId="8142" priority="964" operator="lessThan">
      <formula>0</formula>
    </cfRule>
  </conditionalFormatting>
  <conditionalFormatting sqref="Q629">
    <cfRule type="cellIs" dxfId="8141" priority="961" operator="lessThan">
      <formula>0</formula>
    </cfRule>
  </conditionalFormatting>
  <conditionalFormatting sqref="H626">
    <cfRule type="cellIs" dxfId="8140" priority="957" operator="lessThan">
      <formula>0</formula>
    </cfRule>
  </conditionalFormatting>
  <conditionalFormatting sqref="H626:H629">
    <cfRule type="cellIs" dxfId="8139" priority="958" operator="lessThan">
      <formula>0</formula>
    </cfRule>
  </conditionalFormatting>
  <conditionalFormatting sqref="P626:P629">
    <cfRule type="cellIs" dxfId="8138" priority="966" operator="lessThan">
      <formula>0</formula>
    </cfRule>
  </conditionalFormatting>
  <conditionalFormatting sqref="C627:J627">
    <cfRule type="cellIs" dxfId="8137" priority="962" operator="lessThan">
      <formula>0</formula>
    </cfRule>
  </conditionalFormatting>
  <conditionalFormatting sqref="H627:H629">
    <cfRule type="cellIs" dxfId="8136" priority="959" operator="lessThan">
      <formula>0</formula>
    </cfRule>
  </conditionalFormatting>
  <conditionalFormatting sqref="I627 K626:N627 C628:N629">
    <cfRule type="cellIs" dxfId="8135" priority="965" operator="lessThan">
      <formula>0</formula>
    </cfRule>
  </conditionalFormatting>
  <conditionalFormatting sqref="Q626:Q628">
    <cfRule type="cellIs" dxfId="8134" priority="967" operator="lessThan">
      <formula>0</formula>
    </cfRule>
  </conditionalFormatting>
  <conditionalFormatting sqref="C351:I351">
    <cfRule type="cellIs" dxfId="8133" priority="953" operator="lessThan">
      <formula>0</formula>
    </cfRule>
  </conditionalFormatting>
  <conditionalFormatting sqref="C353:I354">
    <cfRule type="cellIs" dxfId="8132" priority="954" operator="lessThan">
      <formula>0</formula>
    </cfRule>
  </conditionalFormatting>
  <conditionalFormatting sqref="P506:Q506">
    <cfRule type="cellIs" dxfId="8131" priority="937" operator="lessThan">
      <formula>0</formula>
    </cfRule>
  </conditionalFormatting>
  <conditionalFormatting sqref="P499:P502">
    <cfRule type="cellIs" dxfId="8130" priority="938" operator="lessThan">
      <formula>0</formula>
    </cfRule>
  </conditionalFormatting>
  <conditionalFormatting sqref="Q611:Q613">
    <cfRule type="cellIs" dxfId="8129" priority="900" operator="lessThan">
      <formula>0</formula>
    </cfRule>
  </conditionalFormatting>
  <conditionalFormatting sqref="B498">
    <cfRule type="cellIs" dxfId="8128" priority="955" operator="lessThan">
      <formula>0</formula>
    </cfRule>
  </conditionalFormatting>
  <conditionalFormatting sqref="N427">
    <cfRule type="cellIs" dxfId="8127" priority="679" operator="lessThan">
      <formula>0</formula>
    </cfRule>
  </conditionalFormatting>
  <conditionalFormatting sqref="C352:I352">
    <cfRule type="cellIs" dxfId="8126" priority="952" operator="lessThan">
      <formula>0</formula>
    </cfRule>
  </conditionalFormatting>
  <conditionalFormatting sqref="C355:I355">
    <cfRule type="cellIs" dxfId="8125" priority="951" operator="lessThan">
      <formula>0</formula>
    </cfRule>
  </conditionalFormatting>
  <conditionalFormatting sqref="C365:I366">
    <cfRule type="cellIs" dxfId="8124" priority="950" operator="lessThan">
      <formula>0</formula>
    </cfRule>
  </conditionalFormatting>
  <conditionalFormatting sqref="C363:I363">
    <cfRule type="cellIs" dxfId="8123" priority="949" operator="lessThan">
      <formula>0</formula>
    </cfRule>
  </conditionalFormatting>
  <conditionalFormatting sqref="C364:I364">
    <cfRule type="cellIs" dxfId="8122" priority="948" operator="lessThan">
      <formula>0</formula>
    </cfRule>
  </conditionalFormatting>
  <conditionalFormatting sqref="C367:I367">
    <cfRule type="cellIs" dxfId="8121" priority="947" operator="lessThan">
      <formula>0</formula>
    </cfRule>
  </conditionalFormatting>
  <conditionalFormatting sqref="C593:I596">
    <cfRule type="cellIs" dxfId="8120" priority="945" operator="lessThan">
      <formula>0</formula>
    </cfRule>
  </conditionalFormatting>
  <conditionalFormatting sqref="C594:I594">
    <cfRule type="cellIs" dxfId="8119" priority="944" operator="lessThan">
      <formula>0</formula>
    </cfRule>
  </conditionalFormatting>
  <conditionalFormatting sqref="C595:I596">
    <cfRule type="cellIs" dxfId="8118" priority="946" operator="lessThan">
      <formula>0</formula>
    </cfRule>
  </conditionalFormatting>
  <conditionalFormatting sqref="Q551">
    <cfRule type="cellIs" dxfId="8117" priority="926" operator="lessThan">
      <formula>0</formula>
    </cfRule>
  </conditionalFormatting>
  <conditionalFormatting sqref="Q551">
    <cfRule type="cellIs" dxfId="8116" priority="927" operator="lessThan">
      <formula>0</formula>
    </cfRule>
  </conditionalFormatting>
  <conditionalFormatting sqref="C599:I602">
    <cfRule type="cellIs" dxfId="8115" priority="942" operator="lessThan">
      <formula>0</formula>
    </cfRule>
  </conditionalFormatting>
  <conditionalFormatting sqref="C600:I600">
    <cfRule type="cellIs" dxfId="8114" priority="941" operator="lessThan">
      <formula>0</formula>
    </cfRule>
  </conditionalFormatting>
  <conditionalFormatting sqref="C601:I602">
    <cfRule type="cellIs" dxfId="8113" priority="943" operator="lessThan">
      <formula>0</formula>
    </cfRule>
  </conditionalFormatting>
  <conditionalFormatting sqref="C461:C464">
    <cfRule type="cellIs" dxfId="8112" priority="940" operator="lessThan">
      <formula>0</formula>
    </cfRule>
  </conditionalFormatting>
  <conditionalFormatting sqref="P468:P471">
    <cfRule type="cellIs" dxfId="8111" priority="939" operator="lessThan">
      <formula>0</formula>
    </cfRule>
  </conditionalFormatting>
  <conditionalFormatting sqref="Q507:Q510">
    <cfRule type="cellIs" dxfId="8110" priority="936" operator="lessThan">
      <formula>0</formula>
    </cfRule>
  </conditionalFormatting>
  <conditionalFormatting sqref="Q511:Q512">
    <cfRule type="cellIs" dxfId="8109" priority="935" operator="lessThan">
      <formula>0</formula>
    </cfRule>
  </conditionalFormatting>
  <conditionalFormatting sqref="Q512">
    <cfRule type="cellIs" dxfId="8108" priority="934" operator="lessThan">
      <formula>0</formula>
    </cfRule>
  </conditionalFormatting>
  <conditionalFormatting sqref="Q511">
    <cfRule type="cellIs" dxfId="8107" priority="933" operator="lessThan">
      <formula>0</formula>
    </cfRule>
  </conditionalFormatting>
  <conditionalFormatting sqref="P507:P510">
    <cfRule type="cellIs" dxfId="8106" priority="932" operator="lessThan">
      <formula>0</formula>
    </cfRule>
  </conditionalFormatting>
  <conditionalFormatting sqref="B506">
    <cfRule type="cellIs" dxfId="8105" priority="931" operator="lessThan">
      <formula>0</formula>
    </cfRule>
  </conditionalFormatting>
  <conditionalFormatting sqref="C611:N614">
    <cfRule type="cellIs" dxfId="8104" priority="897" operator="lessThan">
      <formula>0</formula>
    </cfRule>
  </conditionalFormatting>
  <conditionalFormatting sqref="Q614">
    <cfRule type="cellIs" dxfId="8103" priority="894" operator="lessThan">
      <formula>0</formula>
    </cfRule>
  </conditionalFormatting>
  <conditionalFormatting sqref="P547:P550">
    <cfRule type="cellIs" dxfId="8102" priority="925" operator="lessThan">
      <formula>0</formula>
    </cfRule>
  </conditionalFormatting>
  <conditionalFormatting sqref="H611:H614">
    <cfRule type="cellIs" dxfId="8101" priority="891" operator="lessThan">
      <formula>0</formula>
    </cfRule>
  </conditionalFormatting>
  <conditionalFormatting sqref="Q504">
    <cfRule type="cellIs" dxfId="8100" priority="930" operator="lessThan">
      <formula>0</formula>
    </cfRule>
  </conditionalFormatting>
  <conditionalFormatting sqref="Q547:Q550 Q552 Q554:Q560">
    <cfRule type="cellIs" dxfId="8099" priority="929" operator="lessThan">
      <formula>0</formula>
    </cfRule>
  </conditionalFormatting>
  <conditionalFormatting sqref="P546">
    <cfRule type="cellIs" dxfId="8098" priority="928" operator="lessThan">
      <formula>0</formula>
    </cfRule>
  </conditionalFormatting>
  <conditionalFormatting sqref="P554:P558">
    <cfRule type="cellIs" dxfId="8097" priority="924" operator="lessThan">
      <formula>0</formula>
    </cfRule>
  </conditionalFormatting>
  <conditionalFormatting sqref="Q570:Q573 Q575">
    <cfRule type="cellIs" dxfId="8096" priority="922" operator="lessThan">
      <formula>0</formula>
    </cfRule>
  </conditionalFormatting>
  <conditionalFormatting sqref="B546">
    <cfRule type="cellIs" dxfId="8095" priority="923" operator="lessThan">
      <formula>0</formula>
    </cfRule>
  </conditionalFormatting>
  <conditionalFormatting sqref="P569">
    <cfRule type="cellIs" dxfId="8094" priority="921" operator="lessThan">
      <formula>0</formula>
    </cfRule>
  </conditionalFormatting>
  <conditionalFormatting sqref="Q574">
    <cfRule type="cellIs" dxfId="8093" priority="920" operator="lessThan">
      <formula>0</formula>
    </cfRule>
  </conditionalFormatting>
  <conditionalFormatting sqref="Q574">
    <cfRule type="cellIs" dxfId="8092" priority="919" operator="lessThan">
      <formula>0</formula>
    </cfRule>
  </conditionalFormatting>
  <conditionalFormatting sqref="P570:P573">
    <cfRule type="cellIs" dxfId="8091" priority="918" operator="lessThan">
      <formula>0</formula>
    </cfRule>
  </conditionalFormatting>
  <conditionalFormatting sqref="Q582 Q577:Q580">
    <cfRule type="cellIs" dxfId="8090" priority="916" operator="lessThan">
      <formula>0</formula>
    </cfRule>
  </conditionalFormatting>
  <conditionalFormatting sqref="Q581">
    <cfRule type="cellIs" dxfId="8089" priority="914" operator="lessThan">
      <formula>0</formula>
    </cfRule>
  </conditionalFormatting>
  <conditionalFormatting sqref="B569">
    <cfRule type="cellIs" dxfId="8088" priority="917" operator="lessThan">
      <formula>0</formula>
    </cfRule>
  </conditionalFormatting>
  <conditionalFormatting sqref="P576">
    <cfRule type="cellIs" dxfId="8087" priority="915" operator="lessThan">
      <formula>0</formula>
    </cfRule>
  </conditionalFormatting>
  <conditionalFormatting sqref="P577:P580">
    <cfRule type="cellIs" dxfId="8086" priority="912" operator="lessThan">
      <formula>0</formula>
    </cfRule>
  </conditionalFormatting>
  <conditionalFormatting sqref="Q581">
    <cfRule type="cellIs" dxfId="8085" priority="913" operator="lessThan">
      <formula>0</formula>
    </cfRule>
  </conditionalFormatting>
  <conditionalFormatting sqref="P605:P607 P609">
    <cfRule type="cellIs" dxfId="8084" priority="910" operator="lessThan">
      <formula>0</formula>
    </cfRule>
  </conditionalFormatting>
  <conditionalFormatting sqref="Q605:Q607">
    <cfRule type="cellIs" dxfId="8083" priority="911" operator="lessThan">
      <formula>0</formula>
    </cfRule>
  </conditionalFormatting>
  <conditionalFormatting sqref="C607:I607">
    <cfRule type="cellIs" dxfId="8082" priority="903" operator="lessThan">
      <formula>0</formula>
    </cfRule>
  </conditionalFormatting>
  <conditionalFormatting sqref="C605:I607">
    <cfRule type="cellIs" dxfId="8081" priority="902" operator="lessThan">
      <formula>0</formula>
    </cfRule>
  </conditionalFormatting>
  <conditionalFormatting sqref="B604">
    <cfRule type="cellIs" dxfId="8080" priority="904" operator="lessThan">
      <formula>0</formula>
    </cfRule>
  </conditionalFormatting>
  <conditionalFormatting sqref="J605:N607">
    <cfRule type="cellIs" dxfId="8079" priority="908" operator="lessThan">
      <formula>0</formula>
    </cfRule>
  </conditionalFormatting>
  <conditionalFormatting sqref="P611:P614">
    <cfRule type="cellIs" dxfId="8078" priority="899" operator="lessThan">
      <formula>0</formula>
    </cfRule>
  </conditionalFormatting>
  <conditionalFormatting sqref="Q608:Q609">
    <cfRule type="cellIs" dxfId="8077" priority="905" operator="lessThan">
      <formula>0</formula>
    </cfRule>
  </conditionalFormatting>
  <conditionalFormatting sqref="C433:M433">
    <cfRule type="cellIs" dxfId="8076" priority="677" operator="lessThan">
      <formula>0</formula>
    </cfRule>
  </conditionalFormatting>
  <conditionalFormatting sqref="Q608:Q609">
    <cfRule type="cellIs" dxfId="8075" priority="906" operator="lessThan">
      <formula>0</formula>
    </cfRule>
  </conditionalFormatting>
  <conditionalFormatting sqref="J606">
    <cfRule type="cellIs" dxfId="8074" priority="907" operator="lessThan">
      <formula>0</formula>
    </cfRule>
  </conditionalFormatting>
  <conditionalFormatting sqref="J607:N607 K605:N606">
    <cfRule type="cellIs" dxfId="8073" priority="909" operator="lessThan">
      <formula>0</formula>
    </cfRule>
  </conditionalFormatting>
  <conditionalFormatting sqref="I612 K611:N612 C613:N614">
    <cfRule type="cellIs" dxfId="8072" priority="898" operator="lessThan">
      <formula>0</formula>
    </cfRule>
  </conditionalFormatting>
  <conditionalFormatting sqref="N427">
    <cfRule type="cellIs" dxfId="8071" priority="680" operator="lessThan">
      <formula>0</formula>
    </cfRule>
  </conditionalFormatting>
  <conditionalFormatting sqref="B429:N429">
    <cfRule type="cellIs" dxfId="8070" priority="672" operator="lessThan">
      <formula>0</formula>
    </cfRule>
  </conditionalFormatting>
  <conditionalFormatting sqref="C606:I606">
    <cfRule type="cellIs" dxfId="8069" priority="901" operator="lessThan">
      <formula>0</formula>
    </cfRule>
  </conditionalFormatting>
  <conditionalFormatting sqref="B429:N429">
    <cfRule type="cellIs" dxfId="8068" priority="673" operator="lessThan">
      <formula>0</formula>
    </cfRule>
  </conditionalFormatting>
  <conditionalFormatting sqref="H433">
    <cfRule type="cellIs" dxfId="8067" priority="676" operator="lessThan">
      <formula>0</formula>
    </cfRule>
  </conditionalFormatting>
  <conditionalFormatting sqref="B433">
    <cfRule type="cellIs" dxfId="8066" priority="675" operator="lessThan">
      <formula>0</formula>
    </cfRule>
  </conditionalFormatting>
  <conditionalFormatting sqref="B433">
    <cfRule type="cellIs" dxfId="8065" priority="674" operator="lessThan">
      <formula>0</formula>
    </cfRule>
  </conditionalFormatting>
  <conditionalFormatting sqref="B429:N429">
    <cfRule type="cellIs" dxfId="8064" priority="670" operator="lessThan">
      <formula>0</formula>
    </cfRule>
  </conditionalFormatting>
  <conditionalFormatting sqref="B429:N429">
    <cfRule type="cellIs" dxfId="8063" priority="671" operator="lessThan">
      <formula>0</formula>
    </cfRule>
  </conditionalFormatting>
  <conditionalFormatting sqref="B435:N435">
    <cfRule type="cellIs" dxfId="8062" priority="657" operator="lessThan">
      <formula>0</formula>
    </cfRule>
  </conditionalFormatting>
  <conditionalFormatting sqref="H611">
    <cfRule type="cellIs" dxfId="8061" priority="890" operator="lessThan">
      <formula>0</formula>
    </cfRule>
  </conditionalFormatting>
  <conditionalFormatting sqref="C433:M433">
    <cfRule type="cellIs" dxfId="8060" priority="678" operator="lessThan">
      <formula>0</formula>
    </cfRule>
  </conditionalFormatting>
  <conditionalFormatting sqref="H612:H614">
    <cfRule type="cellIs" dxfId="8059" priority="892" operator="lessThan">
      <formula>0</formula>
    </cfRule>
  </conditionalFormatting>
  <conditionalFormatting sqref="Q614">
    <cfRule type="cellIs" dxfId="8058" priority="893" operator="lessThan">
      <formula>0</formula>
    </cfRule>
  </conditionalFormatting>
  <conditionalFormatting sqref="I611">
    <cfRule type="cellIs" dxfId="8057" priority="896" operator="lessThan">
      <formula>0</formula>
    </cfRule>
  </conditionalFormatting>
  <conditionalFormatting sqref="N439">
    <cfRule type="cellIs" dxfId="8056" priority="650" operator="lessThan">
      <formula>0</formula>
    </cfRule>
  </conditionalFormatting>
  <conditionalFormatting sqref="C612:J612">
    <cfRule type="cellIs" dxfId="8055" priority="895" operator="lessThan">
      <formula>0</formula>
    </cfRule>
  </conditionalFormatting>
  <conditionalFormatting sqref="B610">
    <cfRule type="cellIs" dxfId="8054" priority="889" operator="lessThan">
      <formula>0</formula>
    </cfRule>
  </conditionalFormatting>
  <conditionalFormatting sqref="B435:N435">
    <cfRule type="cellIs" dxfId="8053" priority="656" operator="lessThan">
      <formula>0</formula>
    </cfRule>
  </conditionalFormatting>
  <conditionalFormatting sqref="C445:M445">
    <cfRule type="cellIs" dxfId="8052" priority="647" operator="lessThan">
      <formula>0</formula>
    </cfRule>
  </conditionalFormatting>
  <conditionalFormatting sqref="C445:M445">
    <cfRule type="cellIs" dxfId="8051" priority="648" operator="lessThan">
      <formula>0</formula>
    </cfRule>
  </conditionalFormatting>
  <conditionalFormatting sqref="B435:N435">
    <cfRule type="cellIs" dxfId="8050" priority="655" operator="lessThan">
      <formula>0</formula>
    </cfRule>
  </conditionalFormatting>
  <conditionalFormatting sqref="N438">
    <cfRule type="cellIs" dxfId="8049" priority="651" operator="lessThan">
      <formula>0</formula>
    </cfRule>
  </conditionalFormatting>
  <conditionalFormatting sqref="B435:N435">
    <cfRule type="cellIs" dxfId="8048" priority="654" operator="lessThan">
      <formula>0</formula>
    </cfRule>
  </conditionalFormatting>
  <conditionalFormatting sqref="B435:N435">
    <cfRule type="cellIs" dxfId="8047" priority="652" operator="lessThan">
      <formula>0</formula>
    </cfRule>
  </conditionalFormatting>
  <conditionalFormatting sqref="B598">
    <cfRule type="cellIs" dxfId="8046" priority="888" operator="lessThan">
      <formula>0</formula>
    </cfRule>
  </conditionalFormatting>
  <conditionalFormatting sqref="N439">
    <cfRule type="cellIs" dxfId="8045" priority="649" operator="lessThan">
      <formula>0</formula>
    </cfRule>
  </conditionalFormatting>
  <conditionalFormatting sqref="B435:N435">
    <cfRule type="cellIs" dxfId="8044" priority="653" operator="lessThan">
      <formula>0</formula>
    </cfRule>
  </conditionalFormatting>
  <conditionalFormatting sqref="B598">
    <cfRule type="cellIs" dxfId="8043" priority="887" operator="lessThan">
      <formula>0</formula>
    </cfRule>
  </conditionalFormatting>
  <conditionalFormatting sqref="B641">
    <cfRule type="cellIs" dxfId="8042" priority="875" operator="lessThan">
      <formula>0</formula>
    </cfRule>
  </conditionalFormatting>
  <conditionalFormatting sqref="B591">
    <cfRule type="cellIs" dxfId="8041" priority="885" operator="lessThan">
      <formula>0</formula>
    </cfRule>
  </conditionalFormatting>
  <conditionalFormatting sqref="B591">
    <cfRule type="cellIs" dxfId="8040" priority="886" operator="lessThan">
      <formula>0</formula>
    </cfRule>
  </conditionalFormatting>
  <conditionalFormatting sqref="B609">
    <cfRule type="cellIs" dxfId="8039" priority="883" operator="lessThan">
      <formula>0</formula>
    </cfRule>
  </conditionalFormatting>
  <conditionalFormatting sqref="B609">
    <cfRule type="cellIs" dxfId="8038"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037" priority="882" operator="lessThan">
      <formula>0</formula>
    </cfRule>
  </conditionalFormatting>
  <conditionalFormatting sqref="B646">
    <cfRule type="cellIs" dxfId="8036" priority="879" operator="lessThan">
      <formula>0</formula>
    </cfRule>
  </conditionalFormatting>
  <conditionalFormatting sqref="B631">
    <cfRule type="cellIs" dxfId="8035" priority="881" operator="lessThan">
      <formula>0</formula>
    </cfRule>
  </conditionalFormatting>
  <conditionalFormatting sqref="B635">
    <cfRule type="cellIs" dxfId="8034" priority="880" operator="lessThan">
      <formula>0</formula>
    </cfRule>
  </conditionalFormatting>
  <conditionalFormatting sqref="B662">
    <cfRule type="cellIs" dxfId="8033" priority="878" operator="lessThan">
      <formula>0</formula>
    </cfRule>
  </conditionalFormatting>
  <conditionalFormatting sqref="B671">
    <cfRule type="cellIs" dxfId="8032" priority="877" operator="lessThan">
      <formula>0</formula>
    </cfRule>
  </conditionalFormatting>
  <conditionalFormatting sqref="I674:N674 P672:Q675">
    <cfRule type="cellIs" dxfId="8031" priority="876" operator="lessThan">
      <formula>0</formula>
    </cfRule>
  </conditionalFormatting>
  <conditionalFormatting sqref="P641">
    <cfRule type="cellIs" dxfId="8030" priority="873" operator="lessThan">
      <formula>0</formula>
    </cfRule>
  </conditionalFormatting>
  <conditionalFormatting sqref="P641">
    <cfRule type="cellIs" dxfId="8029" priority="874" operator="lessThan">
      <formula>0</formula>
    </cfRule>
  </conditionalFormatting>
  <conditionalFormatting sqref="P422:Q422 Q423:Q425">
    <cfRule type="cellIs" dxfId="8028" priority="860" operator="lessThan">
      <formula>0</formula>
    </cfRule>
  </conditionalFormatting>
  <conditionalFormatting sqref="B416">
    <cfRule type="cellIs" dxfId="8027" priority="861" operator="lessThan">
      <formula>0</formula>
    </cfRule>
  </conditionalFormatting>
  <conditionalFormatting sqref="P423:P425">
    <cfRule type="cellIs" dxfId="8026" priority="858" operator="lessThan">
      <formula>0</formula>
    </cfRule>
  </conditionalFormatting>
  <conditionalFormatting sqref="P422">
    <cfRule type="cellIs" dxfId="8025" priority="859" operator="lessThan">
      <formula>0</formula>
    </cfRule>
  </conditionalFormatting>
  <conditionalFormatting sqref="Q426">
    <cfRule type="cellIs" dxfId="8024" priority="856" operator="lessThan">
      <formula>0</formula>
    </cfRule>
  </conditionalFormatting>
  <conditionalFormatting sqref="Q427">
    <cfRule type="cellIs" dxfId="8023" priority="857" operator="lessThan">
      <formula>0</formula>
    </cfRule>
  </conditionalFormatting>
  <conditionalFormatting sqref="B422">
    <cfRule type="cellIs" dxfId="8022" priority="854" operator="lessThan">
      <formula>0</formula>
    </cfRule>
  </conditionalFormatting>
  <conditionalFormatting sqref="Q426">
    <cfRule type="cellIs" dxfId="8021" priority="855" operator="lessThan">
      <formula>0</formula>
    </cfRule>
  </conditionalFormatting>
  <conditionalFormatting sqref="B454:N454">
    <cfRule type="cellIs" dxfId="8020" priority="610" operator="lessThan">
      <formula>0</formula>
    </cfRule>
  </conditionalFormatting>
  <conditionalFormatting sqref="B454:N454">
    <cfRule type="cellIs" dxfId="8019" priority="611" operator="lessThan">
      <formula>0</formula>
    </cfRule>
  </conditionalFormatting>
  <conditionalFormatting sqref="C652:I652">
    <cfRule type="cellIs" dxfId="8018" priority="872" operator="lessThan">
      <formula>0</formula>
    </cfRule>
  </conditionalFormatting>
  <conditionalFormatting sqref="C653:I653">
    <cfRule type="cellIs" dxfId="8017" priority="871" operator="lessThan">
      <formula>0</formula>
    </cfRule>
  </conditionalFormatting>
  <conditionalFormatting sqref="C658:M658">
    <cfRule type="cellIs" dxfId="8016" priority="870" operator="lessThan">
      <formula>0</formula>
    </cfRule>
  </conditionalFormatting>
  <conditionalFormatting sqref="C647:N647">
    <cfRule type="cellIs" dxfId="8015" priority="869" operator="lessThan">
      <formula>0</formula>
    </cfRule>
  </conditionalFormatting>
  <conditionalFormatting sqref="P650">
    <cfRule type="cellIs" dxfId="8014" priority="868" operator="lessThan">
      <formula>0</formula>
    </cfRule>
  </conditionalFormatting>
  <conditionalFormatting sqref="P417:P419">
    <cfRule type="cellIs" dxfId="8013" priority="865" operator="lessThan">
      <formula>0</formula>
    </cfRule>
  </conditionalFormatting>
  <conditionalFormatting sqref="Q420">
    <cfRule type="cellIs" dxfId="8012" priority="862" operator="lessThan">
      <formula>0</formula>
    </cfRule>
  </conditionalFormatting>
  <conditionalFormatting sqref="Q421">
    <cfRule type="cellIs" dxfId="8011" priority="864" operator="lessThan">
      <formula>0</formula>
    </cfRule>
  </conditionalFormatting>
  <conditionalFormatting sqref="P416:Q416 Q417:Q419">
    <cfRule type="cellIs" dxfId="8010" priority="867" operator="lessThan">
      <formula>0</formula>
    </cfRule>
  </conditionalFormatting>
  <conditionalFormatting sqref="P416">
    <cfRule type="cellIs" dxfId="8009" priority="866" operator="lessThan">
      <formula>0</formula>
    </cfRule>
  </conditionalFormatting>
  <conditionalFormatting sqref="Q420">
    <cfRule type="cellIs" dxfId="8008" priority="863" operator="lessThan">
      <formula>0</formula>
    </cfRule>
  </conditionalFormatting>
  <conditionalFormatting sqref="B454:N454">
    <cfRule type="cellIs" dxfId="8007" priority="609" operator="lessThan">
      <formula>0</formula>
    </cfRule>
  </conditionalFormatting>
  <conditionalFormatting sqref="B454:N454">
    <cfRule type="cellIs" dxfId="8006" priority="608" operator="lessThan">
      <formula>0</formula>
    </cfRule>
  </conditionalFormatting>
  <conditionalFormatting sqref="B454:N454">
    <cfRule type="cellIs" dxfId="8005" priority="607" operator="lessThan">
      <formula>0</formula>
    </cfRule>
  </conditionalFormatting>
  <conditionalFormatting sqref="B454:N454">
    <cfRule type="cellIs" dxfId="8004" priority="605" operator="lessThan">
      <formula>0</formula>
    </cfRule>
  </conditionalFormatting>
  <conditionalFormatting sqref="B454:N454">
    <cfRule type="cellIs" dxfId="8003" priority="606" operator="lessThan">
      <formula>0</formula>
    </cfRule>
  </conditionalFormatting>
  <conditionalFormatting sqref="N457">
    <cfRule type="cellIs" dxfId="8002" priority="603" operator="lessThan">
      <formula>0</formula>
    </cfRule>
  </conditionalFormatting>
  <conditionalFormatting sqref="B454:N454">
    <cfRule type="cellIs" dxfId="8001" priority="604" operator="lessThan">
      <formula>0</formula>
    </cfRule>
  </conditionalFormatting>
  <conditionalFormatting sqref="N458">
    <cfRule type="cellIs" dxfId="8000" priority="602" operator="lessThan">
      <formula>0</formula>
    </cfRule>
  </conditionalFormatting>
  <conditionalFormatting sqref="P530">
    <cfRule type="cellIs" dxfId="7999" priority="324" operator="lessThan">
      <formula>0</formula>
    </cfRule>
  </conditionalFormatting>
  <conditionalFormatting sqref="N458">
    <cfRule type="cellIs" dxfId="7998" priority="601" operator="lessThan">
      <formula>0</formula>
    </cfRule>
  </conditionalFormatting>
  <conditionalFormatting sqref="D461:N464">
    <cfRule type="cellIs" dxfId="7997" priority="598" operator="lessThan">
      <formula>0</formula>
    </cfRule>
  </conditionalFormatting>
  <conditionalFormatting sqref="P538">
    <cfRule type="cellIs" dxfId="7996" priority="321" operator="lessThan">
      <formula>0</formula>
    </cfRule>
  </conditionalFormatting>
  <conditionalFormatting sqref="B461:B464">
    <cfRule type="cellIs" dxfId="7995" priority="595" operator="lessThan">
      <formula>0</formula>
    </cfRule>
  </conditionalFormatting>
  <conditionalFormatting sqref="P553">
    <cfRule type="cellIs" dxfId="7994" priority="318" operator="lessThan">
      <formula>0</formula>
    </cfRule>
  </conditionalFormatting>
  <conditionalFormatting sqref="B512">
    <cfRule type="cellIs" dxfId="7993" priority="592" operator="lessThan">
      <formula>0</formula>
    </cfRule>
  </conditionalFormatting>
  <conditionalFormatting sqref="C512">
    <cfRule type="cellIs" dxfId="7992" priority="589" operator="lessThan">
      <formula>0</formula>
    </cfRule>
  </conditionalFormatting>
  <conditionalFormatting sqref="P561">
    <cfRule type="cellIs" dxfId="7991" priority="315" operator="lessThan">
      <formula>0</formula>
    </cfRule>
  </conditionalFormatting>
  <conditionalFormatting sqref="P590">
    <cfRule type="cellIs" dxfId="7990" priority="312" operator="lessThan">
      <formula>0</formula>
    </cfRule>
  </conditionalFormatting>
  <conditionalFormatting sqref="N365">
    <cfRule type="cellIs" dxfId="7989" priority="853" operator="lessThan">
      <formula>0</formula>
    </cfRule>
  </conditionalFormatting>
  <conditionalFormatting sqref="N371">
    <cfRule type="cellIs" dxfId="7988" priority="852" operator="lessThan">
      <formula>0</formula>
    </cfRule>
  </conditionalFormatting>
  <conditionalFormatting sqref="N377">
    <cfRule type="cellIs" dxfId="7987" priority="851" operator="lessThan">
      <formula>0</formula>
    </cfRule>
  </conditionalFormatting>
  <conditionalFormatting sqref="B376">
    <cfRule type="cellIs" dxfId="7986" priority="838" operator="lessThan">
      <formula>0</formula>
    </cfRule>
  </conditionalFormatting>
  <conditionalFormatting sqref="B588">
    <cfRule type="cellIs" dxfId="7985" priority="845" operator="lessThan">
      <formula>0</formula>
    </cfRule>
  </conditionalFormatting>
  <conditionalFormatting sqref="B371:B372">
    <cfRule type="cellIs" dxfId="7984" priority="843" operator="lessThan">
      <formula>0</formula>
    </cfRule>
  </conditionalFormatting>
  <conditionalFormatting sqref="B377:B378">
    <cfRule type="cellIs" dxfId="7983" priority="840" operator="lessThan">
      <formula>0</formula>
    </cfRule>
  </conditionalFormatting>
  <conditionalFormatting sqref="C351:M354">
    <cfRule type="cellIs" dxfId="7982" priority="850" operator="lessThan">
      <formula>0</formula>
    </cfRule>
  </conditionalFormatting>
  <conditionalFormatting sqref="B428">
    <cfRule type="cellIs" dxfId="7981" priority="849" operator="lessThan">
      <formula>0</formula>
    </cfRule>
  </conditionalFormatting>
  <conditionalFormatting sqref="B428">
    <cfRule type="cellIs" dxfId="7980" priority="848" operator="lessThan">
      <formula>0</formula>
    </cfRule>
  </conditionalFormatting>
  <conditionalFormatting sqref="B391 B397 B381:B385 B375:B379 B369:B373 B363:B367 B361 B351:B355">
    <cfRule type="cellIs" dxfId="7979" priority="847" operator="lessThan">
      <formula>0</formula>
    </cfRule>
  </conditionalFormatting>
  <conditionalFormatting sqref="B585:B587">
    <cfRule type="cellIs" dxfId="7978" priority="846" operator="lessThan">
      <formula>0</formula>
    </cfRule>
  </conditionalFormatting>
  <conditionalFormatting sqref="B584">
    <cfRule type="cellIs" dxfId="7977" priority="844" operator="lessThan">
      <formula>0</formula>
    </cfRule>
  </conditionalFormatting>
  <conditionalFormatting sqref="B397">
    <cfRule type="cellIs" dxfId="7976" priority="834" operator="lessThan">
      <formula>0</formula>
    </cfRule>
  </conditionalFormatting>
  <conditionalFormatting sqref="B369">
    <cfRule type="cellIs" dxfId="7975" priority="842" operator="lessThan">
      <formula>0</formula>
    </cfRule>
  </conditionalFormatting>
  <conditionalFormatting sqref="B370">
    <cfRule type="cellIs" dxfId="7974" priority="841" operator="lessThan">
      <formula>0</formula>
    </cfRule>
  </conditionalFormatting>
  <conditionalFormatting sqref="B375">
    <cfRule type="cellIs" dxfId="7973" priority="839" operator="lessThan">
      <formula>0</formula>
    </cfRule>
  </conditionalFormatting>
  <conditionalFormatting sqref="B383:B384">
    <cfRule type="cellIs" dxfId="7972" priority="837" operator="lessThan">
      <formula>0</formula>
    </cfRule>
  </conditionalFormatting>
  <conditionalFormatting sqref="B381">
    <cfRule type="cellIs" dxfId="7971" priority="836" operator="lessThan">
      <formula>0</formula>
    </cfRule>
  </conditionalFormatting>
  <conditionalFormatting sqref="B382">
    <cfRule type="cellIs" dxfId="7970" priority="835" operator="lessThan">
      <formula>0</formula>
    </cfRule>
  </conditionalFormatting>
  <conditionalFormatting sqref="B391">
    <cfRule type="cellIs" dxfId="7969" priority="833" operator="lessThan">
      <formula>0</formula>
    </cfRule>
  </conditionalFormatting>
  <conditionalFormatting sqref="B385">
    <cfRule type="cellIs" dxfId="7968" priority="832" operator="lessThan">
      <formula>0</formula>
    </cfRule>
  </conditionalFormatting>
  <conditionalFormatting sqref="B379">
    <cfRule type="cellIs" dxfId="7967" priority="831" operator="lessThan">
      <formula>0</formula>
    </cfRule>
  </conditionalFormatting>
  <conditionalFormatting sqref="B373">
    <cfRule type="cellIs" dxfId="7966" priority="830" operator="lessThan">
      <formula>0</formula>
    </cfRule>
  </conditionalFormatting>
  <conditionalFormatting sqref="B361">
    <cfRule type="cellIs" dxfId="7965" priority="829" operator="lessThan">
      <formula>0</formula>
    </cfRule>
  </conditionalFormatting>
  <conditionalFormatting sqref="B621:B624">
    <cfRule type="cellIs" dxfId="7964" priority="824" operator="lessThan">
      <formula>0</formula>
    </cfRule>
  </conditionalFormatting>
  <conditionalFormatting sqref="B616:B619">
    <cfRule type="cellIs" dxfId="7963" priority="827" operator="lessThan">
      <formula>0</formula>
    </cfRule>
  </conditionalFormatting>
  <conditionalFormatting sqref="B617">
    <cfRule type="cellIs" dxfId="7962" priority="826" operator="lessThan">
      <formula>0</formula>
    </cfRule>
  </conditionalFormatting>
  <conditionalFormatting sqref="B618:B619">
    <cfRule type="cellIs" dxfId="7961" priority="828" operator="lessThan">
      <formula>0</formula>
    </cfRule>
  </conditionalFormatting>
  <conditionalFormatting sqref="B628:B629">
    <cfRule type="cellIs" dxfId="7960" priority="822" operator="lessThan">
      <formula>0</formula>
    </cfRule>
  </conditionalFormatting>
  <conditionalFormatting sqref="B622">
    <cfRule type="cellIs" dxfId="7959" priority="823" operator="lessThan">
      <formula>0</formula>
    </cfRule>
  </conditionalFormatting>
  <conditionalFormatting sqref="B623:B624">
    <cfRule type="cellIs" dxfId="7958" priority="825" operator="lessThan">
      <formula>0</formula>
    </cfRule>
  </conditionalFormatting>
  <conditionalFormatting sqref="B626:B629">
    <cfRule type="cellIs" dxfId="7957" priority="821" operator="lessThan">
      <formula>0</formula>
    </cfRule>
  </conditionalFormatting>
  <conditionalFormatting sqref="B627">
    <cfRule type="cellIs" dxfId="7956" priority="820" operator="lessThan">
      <formula>0</formula>
    </cfRule>
  </conditionalFormatting>
  <conditionalFormatting sqref="B365:B366">
    <cfRule type="cellIs" dxfId="7955" priority="815" operator="lessThan">
      <formula>0</formula>
    </cfRule>
  </conditionalFormatting>
  <conditionalFormatting sqref="B355">
    <cfRule type="cellIs" dxfId="7954" priority="816" operator="lessThan">
      <formula>0</formula>
    </cfRule>
  </conditionalFormatting>
  <conditionalFormatting sqref="B393:N393">
    <cfRule type="cellIs" dxfId="7953" priority="771" operator="lessThan">
      <formula>0</formula>
    </cfRule>
  </conditionalFormatting>
  <conditionalFormatting sqref="B387:N387">
    <cfRule type="cellIs" dxfId="7952" priority="782" operator="lessThan">
      <formula>0</formula>
    </cfRule>
  </conditionalFormatting>
  <conditionalFormatting sqref="B387:N387">
    <cfRule type="cellIs" dxfId="7951" priority="781" operator="lessThan">
      <formula>0</formula>
    </cfRule>
  </conditionalFormatting>
  <conditionalFormatting sqref="B353:B354">
    <cfRule type="cellIs" dxfId="7950" priority="819" operator="lessThan">
      <formula>0</formula>
    </cfRule>
  </conditionalFormatting>
  <conditionalFormatting sqref="B351">
    <cfRule type="cellIs" dxfId="7949" priority="818" operator="lessThan">
      <formula>0</formula>
    </cfRule>
  </conditionalFormatting>
  <conditionalFormatting sqref="B352">
    <cfRule type="cellIs" dxfId="7948" priority="817" operator="lessThan">
      <formula>0</formula>
    </cfRule>
  </conditionalFormatting>
  <conditionalFormatting sqref="B363">
    <cfRule type="cellIs" dxfId="7947" priority="814" operator="lessThan">
      <formula>0</formula>
    </cfRule>
  </conditionalFormatting>
  <conditionalFormatting sqref="B364">
    <cfRule type="cellIs" dxfId="7946" priority="813" operator="lessThan">
      <formula>0</formula>
    </cfRule>
  </conditionalFormatting>
  <conditionalFormatting sqref="B367">
    <cfRule type="cellIs" dxfId="7945" priority="812" operator="lessThan">
      <formula>0</formula>
    </cfRule>
  </conditionalFormatting>
  <conditionalFormatting sqref="B593:B596">
    <cfRule type="cellIs" dxfId="7944" priority="810" operator="lessThan">
      <formula>0</formula>
    </cfRule>
  </conditionalFormatting>
  <conditionalFormatting sqref="B594">
    <cfRule type="cellIs" dxfId="7943" priority="809" operator="lessThan">
      <formula>0</formula>
    </cfRule>
  </conditionalFormatting>
  <conditionalFormatting sqref="B595:B596">
    <cfRule type="cellIs" dxfId="7942" priority="811" operator="lessThan">
      <formula>0</formula>
    </cfRule>
  </conditionalFormatting>
  <conditionalFormatting sqref="B603">
    <cfRule type="cellIs" dxfId="7941" priority="804" operator="lessThan">
      <formula>0</formula>
    </cfRule>
  </conditionalFormatting>
  <conditionalFormatting sqref="B603">
    <cfRule type="cellIs" dxfId="7940" priority="805" operator="lessThan">
      <formula>0</formula>
    </cfRule>
  </conditionalFormatting>
  <conditionalFormatting sqref="B599:B602">
    <cfRule type="cellIs" dxfId="7939" priority="807" operator="lessThan">
      <formula>0</formula>
    </cfRule>
  </conditionalFormatting>
  <conditionalFormatting sqref="B600">
    <cfRule type="cellIs" dxfId="7938" priority="806" operator="lessThan">
      <formula>0</formula>
    </cfRule>
  </conditionalFormatting>
  <conditionalFormatting sqref="B601:B602">
    <cfRule type="cellIs" dxfId="7937" priority="808" operator="lessThan">
      <formula>0</formula>
    </cfRule>
  </conditionalFormatting>
  <conditionalFormatting sqref="N390">
    <cfRule type="cellIs" dxfId="7936" priority="776" operator="lessThan">
      <formula>0</formula>
    </cfRule>
  </conditionalFormatting>
  <conditionalFormatting sqref="B393:N393">
    <cfRule type="cellIs" dxfId="7935" priority="774" operator="lessThan">
      <formula>0</formula>
    </cfRule>
  </conditionalFormatting>
  <conditionalFormatting sqref="B571:B573">
    <cfRule type="cellIs" dxfId="7934" priority="803" operator="lessThan">
      <formula>0</formula>
    </cfRule>
  </conditionalFormatting>
  <conditionalFormatting sqref="B574">
    <cfRule type="cellIs" dxfId="7933" priority="802" operator="lessThan">
      <formula>0</formula>
    </cfRule>
  </conditionalFormatting>
  <conditionalFormatting sqref="B570">
    <cfRule type="cellIs" dxfId="7932" priority="801" operator="lessThan">
      <formula>0</formula>
    </cfRule>
  </conditionalFormatting>
  <conditionalFormatting sqref="B607:B608">
    <cfRule type="cellIs" dxfId="7931" priority="800" operator="lessThan">
      <formula>0</formula>
    </cfRule>
  </conditionalFormatting>
  <conditionalFormatting sqref="B605:B608">
    <cfRule type="cellIs" dxfId="7930" priority="799" operator="lessThan">
      <formula>0</formula>
    </cfRule>
  </conditionalFormatting>
  <conditionalFormatting sqref="B589">
    <cfRule type="cellIs" dxfId="7929" priority="526" operator="lessThan">
      <formula>0</formula>
    </cfRule>
  </conditionalFormatting>
  <conditionalFormatting sqref="B613:B614">
    <cfRule type="cellIs" dxfId="7928" priority="797" operator="lessThan">
      <formula>0</formula>
    </cfRule>
  </conditionalFormatting>
  <conditionalFormatting sqref="B606">
    <cfRule type="cellIs" dxfId="7927" priority="798" operator="lessThan">
      <formula>0</formula>
    </cfRule>
  </conditionalFormatting>
  <conditionalFormatting sqref="B611:B614">
    <cfRule type="cellIs" dxfId="7926" priority="796" operator="lessThan">
      <formula>0</formula>
    </cfRule>
  </conditionalFormatting>
  <conditionalFormatting sqref="O616:O619">
    <cfRule type="cellIs" dxfId="7925" priority="278" operator="lessThan">
      <formula>0</formula>
    </cfRule>
  </conditionalFormatting>
  <conditionalFormatting sqref="O599 O601:O602">
    <cfRule type="cellIs" dxfId="7924" priority="280" operator="lessThan">
      <formula>0</formula>
    </cfRule>
  </conditionalFormatting>
  <conditionalFormatting sqref="B612">
    <cfRule type="cellIs" dxfId="7923" priority="795" operator="lessThan">
      <formula>0</formula>
    </cfRule>
  </conditionalFormatting>
  <conditionalFormatting sqref="D589">
    <cfRule type="cellIs" dxfId="7922" priority="520" operator="lessThan">
      <formula>0</formula>
    </cfRule>
  </conditionalFormatting>
  <conditionalFormatting sqref="O605:O607">
    <cfRule type="cellIs" dxfId="7921" priority="272" operator="lessThan">
      <formula>0</formula>
    </cfRule>
  </conditionalFormatting>
  <conditionalFormatting sqref="O626:O629">
    <cfRule type="cellIs" dxfId="7920" priority="274" operator="lessThan">
      <formula>0</formula>
    </cfRule>
  </conditionalFormatting>
  <conditionalFormatting sqref="B650 B655:B657 B663 B665:B668 B642:B645 B670">
    <cfRule type="cellIs" dxfId="7919" priority="794" operator="lessThan">
      <formula>0</formula>
    </cfRule>
  </conditionalFormatting>
  <conditionalFormatting sqref="N378">
    <cfRule type="cellIs" dxfId="7918" priority="786" operator="lessThan">
      <formula>0</formula>
    </cfRule>
  </conditionalFormatting>
  <conditionalFormatting sqref="N372">
    <cfRule type="cellIs" dxfId="7917" priority="787" operator="lessThan">
      <formula>0</formula>
    </cfRule>
  </conditionalFormatting>
  <conditionalFormatting sqref="B387:N387">
    <cfRule type="cellIs" dxfId="7916" priority="784" operator="lessThan">
      <formula>0</formula>
    </cfRule>
  </conditionalFormatting>
  <conditionalFormatting sqref="N384">
    <cfRule type="cellIs" dxfId="7915" priority="785" operator="lessThan">
      <formula>0</formula>
    </cfRule>
  </conditionalFormatting>
  <conditionalFormatting sqref="B387:N387">
    <cfRule type="cellIs" dxfId="7914" priority="783" operator="lessThan">
      <formula>0</formula>
    </cfRule>
  </conditionalFormatting>
  <conditionalFormatting sqref="B387:N387">
    <cfRule type="cellIs" dxfId="7913" priority="780" operator="lessThan">
      <formula>0</formula>
    </cfRule>
  </conditionalFormatting>
  <conditionalFormatting sqref="B652">
    <cfRule type="cellIs" dxfId="7912" priority="793" operator="lessThan">
      <formula>0</formula>
    </cfRule>
  </conditionalFormatting>
  <conditionalFormatting sqref="B653">
    <cfRule type="cellIs" dxfId="7911" priority="792" operator="lessThan">
      <formula>0</formula>
    </cfRule>
  </conditionalFormatting>
  <conditionalFormatting sqref="B658">
    <cfRule type="cellIs" dxfId="7910" priority="791" operator="lessThan">
      <formula>0</formula>
    </cfRule>
  </conditionalFormatting>
  <conditionalFormatting sqref="B647">
    <cfRule type="cellIs" dxfId="7909" priority="790" operator="lessThan">
      <formula>0</formula>
    </cfRule>
  </conditionalFormatting>
  <conditionalFormatting sqref="O365">
    <cfRule type="cellIs" dxfId="7908" priority="266" operator="lessThan">
      <formula>0</formula>
    </cfRule>
  </conditionalFormatting>
  <conditionalFormatting sqref="O371">
    <cfRule type="cellIs" dxfId="7907" priority="265" operator="lessThan">
      <formula>0</formula>
    </cfRule>
  </conditionalFormatting>
  <conditionalFormatting sqref="G589">
    <cfRule type="cellIs" dxfId="7906" priority="511" operator="lessThan">
      <formula>0</formula>
    </cfRule>
  </conditionalFormatting>
  <conditionalFormatting sqref="H589">
    <cfRule type="cellIs" dxfId="7905" priority="508" operator="lessThan">
      <formula>0</formula>
    </cfRule>
  </conditionalFormatting>
  <conditionalFormatting sqref="B351:B354">
    <cfRule type="cellIs" dxfId="7904" priority="789" operator="lessThan">
      <formula>0</formula>
    </cfRule>
  </conditionalFormatting>
  <conditionalFormatting sqref="N366">
    <cfRule type="cellIs" dxfId="7903" priority="788" operator="lessThan">
      <formula>0</formula>
    </cfRule>
  </conditionalFormatting>
  <conditionalFormatting sqref="B387:N387">
    <cfRule type="cellIs" dxfId="7902" priority="779" operator="lessThan">
      <formula>0</formula>
    </cfRule>
  </conditionalFormatting>
  <conditionalFormatting sqref="B387:N387">
    <cfRule type="cellIs" dxfId="7901" priority="778" operator="lessThan">
      <formula>0</formula>
    </cfRule>
  </conditionalFormatting>
  <conditionalFormatting sqref="B387:N387">
    <cfRule type="cellIs" dxfId="7900" priority="777" operator="lessThan">
      <formula>0</formula>
    </cfRule>
  </conditionalFormatting>
  <conditionalFormatting sqref="B393:N393">
    <cfRule type="cellIs" dxfId="7899" priority="772" operator="lessThan">
      <formula>0</formula>
    </cfRule>
  </conditionalFormatting>
  <conditionalFormatting sqref="B393:N393">
    <cfRule type="cellIs" dxfId="7898" priority="775" operator="lessThan">
      <formula>0</formula>
    </cfRule>
  </conditionalFormatting>
  <conditionalFormatting sqref="B393:N393">
    <cfRule type="cellIs" dxfId="7897" priority="770" operator="lessThan">
      <formula>0</formula>
    </cfRule>
  </conditionalFormatting>
  <conditionalFormatting sqref="B393:N393">
    <cfRule type="cellIs" dxfId="7896" priority="773" operator="lessThan">
      <formula>0</formula>
    </cfRule>
  </conditionalFormatting>
  <conditionalFormatting sqref="B393:N393">
    <cfRule type="cellIs" dxfId="7895" priority="768" operator="lessThan">
      <formula>0</formula>
    </cfRule>
  </conditionalFormatting>
  <conditionalFormatting sqref="B393:N393">
    <cfRule type="cellIs" dxfId="7894" priority="769" operator="lessThan">
      <formula>0</formula>
    </cfRule>
  </conditionalFormatting>
  <conditionalFormatting sqref="B399:N399">
    <cfRule type="cellIs" dxfId="7893" priority="766" operator="lessThan">
      <formula>0</formula>
    </cfRule>
  </conditionalFormatting>
  <conditionalFormatting sqref="N396">
    <cfRule type="cellIs" dxfId="7892" priority="767" operator="lessThan">
      <formula>0</formula>
    </cfRule>
  </conditionalFormatting>
  <conditionalFormatting sqref="B399:N399">
    <cfRule type="cellIs" dxfId="7891" priority="765" operator="lessThan">
      <formula>0</formula>
    </cfRule>
  </conditionalFormatting>
  <conditionalFormatting sqref="B399:N399">
    <cfRule type="cellIs" dxfId="7890" priority="764" operator="lessThan">
      <formula>0</formula>
    </cfRule>
  </conditionalFormatting>
  <conditionalFormatting sqref="B399:N399">
    <cfRule type="cellIs" dxfId="7889" priority="763" operator="lessThan">
      <formula>0</formula>
    </cfRule>
  </conditionalFormatting>
  <conditionalFormatting sqref="B399:N399">
    <cfRule type="cellIs" dxfId="7888" priority="762" operator="lessThan">
      <formula>0</formula>
    </cfRule>
  </conditionalFormatting>
  <conditionalFormatting sqref="B399:N399">
    <cfRule type="cellIs" dxfId="7887" priority="761" operator="lessThan">
      <formula>0</formula>
    </cfRule>
  </conditionalFormatting>
  <conditionalFormatting sqref="B399:N399">
    <cfRule type="cellIs" dxfId="7886" priority="760" operator="lessThan">
      <formula>0</formula>
    </cfRule>
  </conditionalFormatting>
  <conditionalFormatting sqref="B399:N399">
    <cfRule type="cellIs" dxfId="7885" priority="759" operator="lessThan">
      <formula>0</formula>
    </cfRule>
  </conditionalFormatting>
  <conditionalFormatting sqref="N402">
    <cfRule type="cellIs" dxfId="7884" priority="758" operator="lessThan">
      <formula>0</formula>
    </cfRule>
  </conditionalFormatting>
  <conditionalFormatting sqref="N355">
    <cfRule type="cellIs" dxfId="7883" priority="757" operator="lessThan">
      <formula>0</formula>
    </cfRule>
  </conditionalFormatting>
  <conditionalFormatting sqref="N361">
    <cfRule type="cellIs" dxfId="7882" priority="756" operator="lessThan">
      <formula>0</formula>
    </cfRule>
  </conditionalFormatting>
  <conditionalFormatting sqref="N361">
    <cfRule type="cellIs" dxfId="7881" priority="755" operator="lessThan">
      <formula>0</formula>
    </cfRule>
  </conditionalFormatting>
  <conditionalFormatting sqref="N367">
    <cfRule type="cellIs" dxfId="7880" priority="754" operator="lessThan">
      <formula>0</formula>
    </cfRule>
  </conditionalFormatting>
  <conditionalFormatting sqref="N367">
    <cfRule type="cellIs" dxfId="7879" priority="753" operator="lessThan">
      <formula>0</formula>
    </cfRule>
  </conditionalFormatting>
  <conditionalFormatting sqref="N373">
    <cfRule type="cellIs" dxfId="7878" priority="752" operator="lessThan">
      <formula>0</formula>
    </cfRule>
  </conditionalFormatting>
  <conditionalFormatting sqref="N373">
    <cfRule type="cellIs" dxfId="7877" priority="751" operator="lessThan">
      <formula>0</formula>
    </cfRule>
  </conditionalFormatting>
  <conditionalFormatting sqref="N379">
    <cfRule type="cellIs" dxfId="7876" priority="750" operator="lessThan">
      <formula>0</formula>
    </cfRule>
  </conditionalFormatting>
  <conditionalFormatting sqref="N379">
    <cfRule type="cellIs" dxfId="7875" priority="749" operator="lessThan">
      <formula>0</formula>
    </cfRule>
  </conditionalFormatting>
  <conditionalFormatting sqref="N385">
    <cfRule type="cellIs" dxfId="7874" priority="748" operator="lessThan">
      <formula>0</formula>
    </cfRule>
  </conditionalFormatting>
  <conditionalFormatting sqref="N385">
    <cfRule type="cellIs" dxfId="7873" priority="747" operator="lessThan">
      <formula>0</formula>
    </cfRule>
  </conditionalFormatting>
  <conditionalFormatting sqref="N391">
    <cfRule type="cellIs" dxfId="7872" priority="746" operator="lessThan">
      <formula>0</formula>
    </cfRule>
  </conditionalFormatting>
  <conditionalFormatting sqref="N391">
    <cfRule type="cellIs" dxfId="7871" priority="745" operator="lessThan">
      <formula>0</formula>
    </cfRule>
  </conditionalFormatting>
  <conditionalFormatting sqref="N397">
    <cfRule type="cellIs" dxfId="7870" priority="744" operator="lessThan">
      <formula>0</formula>
    </cfRule>
  </conditionalFormatting>
  <conditionalFormatting sqref="N397">
    <cfRule type="cellIs" dxfId="7869" priority="743" operator="lessThan">
      <formula>0</formula>
    </cfRule>
  </conditionalFormatting>
  <conditionalFormatting sqref="C409:M409">
    <cfRule type="cellIs" dxfId="7868" priority="742" operator="lessThan">
      <formula>0</formula>
    </cfRule>
  </conditionalFormatting>
  <conditionalFormatting sqref="C409:M409">
    <cfRule type="cellIs" dxfId="7867" priority="741" operator="lessThan">
      <formula>0</formula>
    </cfRule>
  </conditionalFormatting>
  <conditionalFormatting sqref="H409">
    <cfRule type="cellIs" dxfId="7866" priority="740" operator="lessThan">
      <formula>0</formula>
    </cfRule>
  </conditionalFormatting>
  <conditionalFormatting sqref="B409">
    <cfRule type="cellIs" dxfId="7865" priority="739" operator="lessThan">
      <formula>0</formula>
    </cfRule>
  </conditionalFormatting>
  <conditionalFormatting sqref="B409">
    <cfRule type="cellIs" dxfId="7864" priority="738" operator="lessThan">
      <formula>0</formula>
    </cfRule>
  </conditionalFormatting>
  <conditionalFormatting sqref="B405:N405">
    <cfRule type="cellIs" dxfId="7863" priority="737" operator="lessThan">
      <formula>0</formula>
    </cfRule>
  </conditionalFormatting>
  <conditionalFormatting sqref="B405:N405">
    <cfRule type="cellIs" dxfId="7862" priority="736" operator="lessThan">
      <formula>0</formula>
    </cfRule>
  </conditionalFormatting>
  <conditionalFormatting sqref="B405:N405">
    <cfRule type="cellIs" dxfId="7861" priority="735" operator="lessThan">
      <formula>0</formula>
    </cfRule>
  </conditionalFormatting>
  <conditionalFormatting sqref="B405:N405">
    <cfRule type="cellIs" dxfId="7860" priority="734" operator="lessThan">
      <formula>0</formula>
    </cfRule>
  </conditionalFormatting>
  <conditionalFormatting sqref="B405:N405">
    <cfRule type="cellIs" dxfId="7859" priority="733" operator="lessThan">
      <formula>0</formula>
    </cfRule>
  </conditionalFormatting>
  <conditionalFormatting sqref="B405:N405">
    <cfRule type="cellIs" dxfId="7858" priority="732" operator="lessThan">
      <formula>0</formula>
    </cfRule>
  </conditionalFormatting>
  <conditionalFormatting sqref="B405:N405">
    <cfRule type="cellIs" dxfId="7857" priority="731" operator="lessThan">
      <formula>0</formula>
    </cfRule>
  </conditionalFormatting>
  <conditionalFormatting sqref="B405:N405">
    <cfRule type="cellIs" dxfId="7856" priority="730" operator="lessThan">
      <formula>0</formula>
    </cfRule>
  </conditionalFormatting>
  <conditionalFormatting sqref="N408">
    <cfRule type="cellIs" dxfId="7855" priority="729" operator="lessThan">
      <formula>0</formula>
    </cfRule>
  </conditionalFormatting>
  <conditionalFormatting sqref="N409">
    <cfRule type="cellIs" dxfId="7854" priority="728" operator="lessThan">
      <formula>0</formula>
    </cfRule>
  </conditionalFormatting>
  <conditionalFormatting sqref="N409">
    <cfRule type="cellIs" dxfId="7853" priority="727" operator="lessThan">
      <formula>0</formula>
    </cfRule>
  </conditionalFormatting>
  <conditionalFormatting sqref="C415:M415">
    <cfRule type="cellIs" dxfId="7852" priority="726" operator="lessThan">
      <formula>0</formula>
    </cfRule>
  </conditionalFormatting>
  <conditionalFormatting sqref="C415:M415">
    <cfRule type="cellIs" dxfId="7851" priority="725" operator="lessThan">
      <formula>0</formula>
    </cfRule>
  </conditionalFormatting>
  <conditionalFormatting sqref="H415">
    <cfRule type="cellIs" dxfId="7850" priority="724" operator="lessThan">
      <formula>0</formula>
    </cfRule>
  </conditionalFormatting>
  <conditionalFormatting sqref="B415">
    <cfRule type="cellIs" dxfId="7849" priority="723" operator="lessThan">
      <formula>0</formula>
    </cfRule>
  </conditionalFormatting>
  <conditionalFormatting sqref="B415">
    <cfRule type="cellIs" dxfId="7848" priority="722" operator="lessThan">
      <formula>0</formula>
    </cfRule>
  </conditionalFormatting>
  <conditionalFormatting sqref="B411:N411">
    <cfRule type="cellIs" dxfId="7847" priority="721" operator="lessThan">
      <formula>0</formula>
    </cfRule>
  </conditionalFormatting>
  <conditionalFormatting sqref="B411:N411">
    <cfRule type="cellIs" dxfId="7846" priority="720" operator="lessThan">
      <formula>0</formula>
    </cfRule>
  </conditionalFormatting>
  <conditionalFormatting sqref="B411:N411">
    <cfRule type="cellIs" dxfId="7845" priority="719" operator="lessThan">
      <formula>0</formula>
    </cfRule>
  </conditionalFormatting>
  <conditionalFormatting sqref="B411:N411">
    <cfRule type="cellIs" dxfId="7844" priority="718" operator="lessThan">
      <formula>0</formula>
    </cfRule>
  </conditionalFormatting>
  <conditionalFormatting sqref="B411:N411">
    <cfRule type="cellIs" dxfId="7843" priority="717" operator="lessThan">
      <formula>0</formula>
    </cfRule>
  </conditionalFormatting>
  <conditionalFormatting sqref="B411:N411">
    <cfRule type="cellIs" dxfId="7842" priority="716" operator="lessThan">
      <formula>0</formula>
    </cfRule>
  </conditionalFormatting>
  <conditionalFormatting sqref="B411:N411">
    <cfRule type="cellIs" dxfId="7841" priority="715" operator="lessThan">
      <formula>0</formula>
    </cfRule>
  </conditionalFormatting>
  <conditionalFormatting sqref="B411:N411">
    <cfRule type="cellIs" dxfId="7840" priority="714" operator="lessThan">
      <formula>0</formula>
    </cfRule>
  </conditionalFormatting>
  <conditionalFormatting sqref="N414">
    <cfRule type="cellIs" dxfId="7839" priority="713" operator="lessThan">
      <formula>0</formula>
    </cfRule>
  </conditionalFormatting>
  <conditionalFormatting sqref="N415">
    <cfRule type="cellIs" dxfId="7838" priority="712" operator="lessThan">
      <formula>0</formula>
    </cfRule>
  </conditionalFormatting>
  <conditionalFormatting sqref="N415">
    <cfRule type="cellIs" dxfId="7837" priority="711" operator="lessThan">
      <formula>0</formula>
    </cfRule>
  </conditionalFormatting>
  <conditionalFormatting sqref="C421:M421">
    <cfRule type="cellIs" dxfId="7836" priority="710" operator="lessThan">
      <formula>0</formula>
    </cfRule>
  </conditionalFormatting>
  <conditionalFormatting sqref="C421:M421">
    <cfRule type="cellIs" dxfId="7835" priority="709" operator="lessThan">
      <formula>0</formula>
    </cfRule>
  </conditionalFormatting>
  <conditionalFormatting sqref="H421">
    <cfRule type="cellIs" dxfId="7834" priority="708" operator="lessThan">
      <formula>0</formula>
    </cfRule>
  </conditionalFormatting>
  <conditionalFormatting sqref="B421">
    <cfRule type="cellIs" dxfId="7833" priority="707" operator="lessThan">
      <formula>0</formula>
    </cfRule>
  </conditionalFormatting>
  <conditionalFormatting sqref="B421">
    <cfRule type="cellIs" dxfId="7832" priority="706" operator="lessThan">
      <formula>0</formula>
    </cfRule>
  </conditionalFormatting>
  <conditionalFormatting sqref="B417:N417">
    <cfRule type="cellIs" dxfId="7831" priority="705" operator="lessThan">
      <formula>0</formula>
    </cfRule>
  </conditionalFormatting>
  <conditionalFormatting sqref="B417:N417">
    <cfRule type="cellIs" dxfId="7830" priority="704" operator="lessThan">
      <formula>0</formula>
    </cfRule>
  </conditionalFormatting>
  <conditionalFormatting sqref="B417:N417">
    <cfRule type="cellIs" dxfId="7829" priority="703" operator="lessThan">
      <formula>0</formula>
    </cfRule>
  </conditionalFormatting>
  <conditionalFormatting sqref="B417:N417">
    <cfRule type="cellIs" dxfId="7828" priority="702" operator="lessThan">
      <formula>0</formula>
    </cfRule>
  </conditionalFormatting>
  <conditionalFormatting sqref="B417:N417">
    <cfRule type="cellIs" dxfId="7827" priority="701" operator="lessThan">
      <formula>0</formula>
    </cfRule>
  </conditionalFormatting>
  <conditionalFormatting sqref="B417:N417">
    <cfRule type="cellIs" dxfId="7826" priority="700" operator="lessThan">
      <formula>0</formula>
    </cfRule>
  </conditionalFormatting>
  <conditionalFormatting sqref="B417:N417">
    <cfRule type="cellIs" dxfId="7825" priority="699" operator="lessThan">
      <formula>0</formula>
    </cfRule>
  </conditionalFormatting>
  <conditionalFormatting sqref="B417:N417">
    <cfRule type="cellIs" dxfId="7824" priority="698" operator="lessThan">
      <formula>0</formula>
    </cfRule>
  </conditionalFormatting>
  <conditionalFormatting sqref="N420">
    <cfRule type="cellIs" dxfId="7823" priority="697" operator="lessThan">
      <formula>0</formula>
    </cfRule>
  </conditionalFormatting>
  <conditionalFormatting sqref="N421">
    <cfRule type="cellIs" dxfId="7822" priority="696" operator="lessThan">
      <formula>0</formula>
    </cfRule>
  </conditionalFormatting>
  <conditionalFormatting sqref="N421">
    <cfRule type="cellIs" dxfId="7821" priority="695" operator="lessThan">
      <formula>0</formula>
    </cfRule>
  </conditionalFormatting>
  <conditionalFormatting sqref="C427:M427">
    <cfRule type="cellIs" dxfId="7820" priority="694" operator="lessThan">
      <formula>0</formula>
    </cfRule>
  </conditionalFormatting>
  <conditionalFormatting sqref="C427:M427">
    <cfRule type="cellIs" dxfId="7819" priority="693" operator="lessThan">
      <formula>0</formula>
    </cfRule>
  </conditionalFormatting>
  <conditionalFormatting sqref="H427">
    <cfRule type="cellIs" dxfId="7818" priority="692" operator="lessThan">
      <formula>0</formula>
    </cfRule>
  </conditionalFormatting>
  <conditionalFormatting sqref="B427">
    <cfRule type="cellIs" dxfId="7817" priority="691" operator="lessThan">
      <formula>0</formula>
    </cfRule>
  </conditionalFormatting>
  <conditionalFormatting sqref="B427">
    <cfRule type="cellIs" dxfId="7816" priority="690" operator="lessThan">
      <formula>0</formula>
    </cfRule>
  </conditionalFormatting>
  <conditionalFormatting sqref="B423:N423">
    <cfRule type="cellIs" dxfId="7815" priority="689" operator="lessThan">
      <formula>0</formula>
    </cfRule>
  </conditionalFormatting>
  <conditionalFormatting sqref="B423:N423">
    <cfRule type="cellIs" dxfId="7814" priority="688" operator="lessThan">
      <formula>0</formula>
    </cfRule>
  </conditionalFormatting>
  <conditionalFormatting sqref="B423:N423">
    <cfRule type="cellIs" dxfId="7813" priority="687" operator="lessThan">
      <formula>0</formula>
    </cfRule>
  </conditionalFormatting>
  <conditionalFormatting sqref="B423:N423">
    <cfRule type="cellIs" dxfId="7812" priority="686" operator="lessThan">
      <formula>0</formula>
    </cfRule>
  </conditionalFormatting>
  <conditionalFormatting sqref="B423:N423">
    <cfRule type="cellIs" dxfId="7811" priority="685" operator="lessThan">
      <formula>0</formula>
    </cfRule>
  </conditionalFormatting>
  <conditionalFormatting sqref="B423:N423">
    <cfRule type="cellIs" dxfId="7810" priority="684" operator="lessThan">
      <formula>0</formula>
    </cfRule>
  </conditionalFormatting>
  <conditionalFormatting sqref="B423:N423">
    <cfRule type="cellIs" dxfId="7809" priority="683" operator="lessThan">
      <formula>0</formula>
    </cfRule>
  </conditionalFormatting>
  <conditionalFormatting sqref="B423:N423">
    <cfRule type="cellIs" dxfId="7808" priority="682" operator="lessThan">
      <formula>0</formula>
    </cfRule>
  </conditionalFormatting>
  <conditionalFormatting sqref="N426">
    <cfRule type="cellIs" dxfId="7807" priority="681" operator="lessThan">
      <formula>0</formula>
    </cfRule>
  </conditionalFormatting>
  <conditionalFormatting sqref="C537:N537">
    <cfRule type="cellIs" dxfId="7806" priority="401" operator="lessThan">
      <formula>0</formula>
    </cfRule>
  </conditionalFormatting>
  <conditionalFormatting sqref="C568:N568">
    <cfRule type="cellIs" dxfId="7805" priority="398" operator="lessThan">
      <formula>0</formula>
    </cfRule>
  </conditionalFormatting>
  <conditionalFormatting sqref="I552:N552">
    <cfRule type="cellIs" dxfId="7804" priority="395" operator="lessThan">
      <formula>0</formula>
    </cfRule>
  </conditionalFormatting>
  <conditionalFormatting sqref="I560:N560">
    <cfRule type="cellIs" dxfId="7803" priority="392" operator="lessThan">
      <formula>0</formula>
    </cfRule>
  </conditionalFormatting>
  <conditionalFormatting sqref="B429:N429">
    <cfRule type="cellIs" dxfId="7802" priority="669" operator="lessThan">
      <formula>0</formula>
    </cfRule>
  </conditionalFormatting>
  <conditionalFormatting sqref="B429:N429">
    <cfRule type="cellIs" dxfId="7801" priority="668" operator="lessThan">
      <formula>0</formula>
    </cfRule>
  </conditionalFormatting>
  <conditionalFormatting sqref="B429:N429">
    <cfRule type="cellIs" dxfId="7800" priority="667" operator="lessThan">
      <formula>0</formula>
    </cfRule>
  </conditionalFormatting>
  <conditionalFormatting sqref="B429:N429">
    <cfRule type="cellIs" dxfId="7799" priority="666" operator="lessThan">
      <formula>0</formula>
    </cfRule>
  </conditionalFormatting>
  <conditionalFormatting sqref="N432">
    <cfRule type="cellIs" dxfId="7798" priority="665" operator="lessThan">
      <formula>0</formula>
    </cfRule>
  </conditionalFormatting>
  <conditionalFormatting sqref="C439:M439">
    <cfRule type="cellIs" dxfId="7797" priority="664" operator="lessThan">
      <formula>0</formula>
    </cfRule>
  </conditionalFormatting>
  <conditionalFormatting sqref="C439:M439">
    <cfRule type="cellIs" dxfId="7796" priority="663" operator="lessThan">
      <formula>0</formula>
    </cfRule>
  </conditionalFormatting>
  <conditionalFormatting sqref="H439">
    <cfRule type="cellIs" dxfId="7795" priority="662" operator="lessThan">
      <formula>0</formula>
    </cfRule>
  </conditionalFormatting>
  <conditionalFormatting sqref="B439">
    <cfRule type="cellIs" dxfId="7794" priority="661" operator="lessThan">
      <formula>0</formula>
    </cfRule>
  </conditionalFormatting>
  <conditionalFormatting sqref="B439">
    <cfRule type="cellIs" dxfId="7793" priority="660" operator="lessThan">
      <formula>0</formula>
    </cfRule>
  </conditionalFormatting>
  <conditionalFormatting sqref="B435:N435">
    <cfRule type="cellIs" dxfId="7792" priority="659" operator="lessThan">
      <formula>0</formula>
    </cfRule>
  </conditionalFormatting>
  <conditionalFormatting sqref="B435:N435">
    <cfRule type="cellIs" dxfId="7791" priority="658" operator="lessThan">
      <formula>0</formula>
    </cfRule>
  </conditionalFormatting>
  <conditionalFormatting sqref="C641:N645">
    <cfRule type="cellIs" dxfId="7790" priority="377" operator="lessThan">
      <formula>0</formula>
    </cfRule>
  </conditionalFormatting>
  <conditionalFormatting sqref="C597:N597">
    <cfRule type="cellIs" dxfId="7789" priority="376" operator="lessThan">
      <formula>0</formula>
    </cfRule>
  </conditionalFormatting>
  <conditionalFormatting sqref="C603:N603">
    <cfRule type="cellIs" dxfId="7788" priority="373" operator="lessThan">
      <formula>0</formula>
    </cfRule>
  </conditionalFormatting>
  <conditionalFormatting sqref="C603:N603">
    <cfRule type="cellIs" dxfId="7787" priority="372" operator="lessThan">
      <formula>0</formula>
    </cfRule>
  </conditionalFormatting>
  <conditionalFormatting sqref="C603:N603">
    <cfRule type="cellIs" dxfId="7786" priority="371" operator="lessThan">
      <formula>0</formula>
    </cfRule>
  </conditionalFormatting>
  <conditionalFormatting sqref="H445">
    <cfRule type="cellIs" dxfId="7785" priority="646" operator="lessThan">
      <formula>0</formula>
    </cfRule>
  </conditionalFormatting>
  <conditionalFormatting sqref="B445">
    <cfRule type="cellIs" dxfId="7784" priority="645" operator="lessThan">
      <formula>0</formula>
    </cfRule>
  </conditionalFormatting>
  <conditionalFormatting sqref="B445">
    <cfRule type="cellIs" dxfId="7783" priority="644" operator="lessThan">
      <formula>0</formula>
    </cfRule>
  </conditionalFormatting>
  <conditionalFormatting sqref="B441:N441">
    <cfRule type="cellIs" dxfId="7782" priority="643" operator="lessThan">
      <formula>0</formula>
    </cfRule>
  </conditionalFormatting>
  <conditionalFormatting sqref="B441:N441">
    <cfRule type="cellIs" dxfId="7781" priority="642" operator="lessThan">
      <formula>0</formula>
    </cfRule>
  </conditionalFormatting>
  <conditionalFormatting sqref="B441:N441">
    <cfRule type="cellIs" dxfId="7780" priority="641" operator="lessThan">
      <formula>0</formula>
    </cfRule>
  </conditionalFormatting>
  <conditionalFormatting sqref="B441:N441">
    <cfRule type="cellIs" dxfId="7779" priority="640" operator="lessThan">
      <formula>0</formula>
    </cfRule>
  </conditionalFormatting>
  <conditionalFormatting sqref="B441:N441">
    <cfRule type="cellIs" dxfId="7778" priority="639" operator="lessThan">
      <formula>0</formula>
    </cfRule>
  </conditionalFormatting>
  <conditionalFormatting sqref="B441:N441">
    <cfRule type="cellIs" dxfId="7777" priority="638" operator="lessThan">
      <formula>0</formula>
    </cfRule>
  </conditionalFormatting>
  <conditionalFormatting sqref="B441:N441">
    <cfRule type="cellIs" dxfId="7776" priority="637" operator="lessThan">
      <formula>0</formula>
    </cfRule>
  </conditionalFormatting>
  <conditionalFormatting sqref="B441:N441">
    <cfRule type="cellIs" dxfId="7775" priority="636" operator="lessThan">
      <formula>0</formula>
    </cfRule>
  </conditionalFormatting>
  <conditionalFormatting sqref="N444">
    <cfRule type="cellIs" dxfId="7774" priority="635" operator="lessThan">
      <formula>0</formula>
    </cfRule>
  </conditionalFormatting>
  <conditionalFormatting sqref="N445">
    <cfRule type="cellIs" dxfId="7773" priority="634" operator="lessThan">
      <formula>0</formula>
    </cfRule>
  </conditionalFormatting>
  <conditionalFormatting sqref="N445">
    <cfRule type="cellIs" dxfId="7772" priority="633" operator="lessThan">
      <formula>0</formula>
    </cfRule>
  </conditionalFormatting>
  <conditionalFormatting sqref="C452:M452">
    <cfRule type="cellIs" dxfId="7771" priority="632" operator="lessThan">
      <formula>0</formula>
    </cfRule>
  </conditionalFormatting>
  <conditionalFormatting sqref="C452:M452">
    <cfRule type="cellIs" dxfId="7770" priority="631" operator="lessThan">
      <formula>0</formula>
    </cfRule>
  </conditionalFormatting>
  <conditionalFormatting sqref="H452">
    <cfRule type="cellIs" dxfId="7769" priority="630" operator="lessThan">
      <formula>0</formula>
    </cfRule>
  </conditionalFormatting>
  <conditionalFormatting sqref="B452">
    <cfRule type="cellIs" dxfId="7768" priority="629" operator="lessThan">
      <formula>0</formula>
    </cfRule>
  </conditionalFormatting>
  <conditionalFormatting sqref="B452">
    <cfRule type="cellIs" dxfId="7767" priority="628" operator="lessThan">
      <formula>0</formula>
    </cfRule>
  </conditionalFormatting>
  <conditionalFormatting sqref="B448:N448">
    <cfRule type="cellIs" dxfId="7766" priority="627" operator="lessThan">
      <formula>0</formula>
    </cfRule>
  </conditionalFormatting>
  <conditionalFormatting sqref="B448:N448">
    <cfRule type="cellIs" dxfId="7765" priority="626" operator="lessThan">
      <formula>0</formula>
    </cfRule>
  </conditionalFormatting>
  <conditionalFormatting sqref="B448:N448">
    <cfRule type="cellIs" dxfId="7764" priority="625" operator="lessThan">
      <formula>0</formula>
    </cfRule>
  </conditionalFormatting>
  <conditionalFormatting sqref="B448:N448">
    <cfRule type="cellIs" dxfId="7763" priority="624" operator="lessThan">
      <formula>0</formula>
    </cfRule>
  </conditionalFormatting>
  <conditionalFormatting sqref="B448:N448">
    <cfRule type="cellIs" dxfId="7762" priority="623" operator="lessThan">
      <formula>0</formula>
    </cfRule>
  </conditionalFormatting>
  <conditionalFormatting sqref="B448:N448">
    <cfRule type="cellIs" dxfId="7761" priority="622" operator="lessThan">
      <formula>0</formula>
    </cfRule>
  </conditionalFormatting>
  <conditionalFormatting sqref="B448:N448">
    <cfRule type="cellIs" dxfId="7760" priority="621" operator="lessThan">
      <formula>0</formula>
    </cfRule>
  </conditionalFormatting>
  <conditionalFormatting sqref="B448:N448">
    <cfRule type="cellIs" dxfId="7759" priority="620" operator="lessThan">
      <formula>0</formula>
    </cfRule>
  </conditionalFormatting>
  <conditionalFormatting sqref="N451">
    <cfRule type="cellIs" dxfId="7758" priority="619" operator="lessThan">
      <formula>0</formula>
    </cfRule>
  </conditionalFormatting>
  <conditionalFormatting sqref="N452">
    <cfRule type="cellIs" dxfId="7757" priority="618" operator="lessThan">
      <formula>0</formula>
    </cfRule>
  </conditionalFormatting>
  <conditionalFormatting sqref="N452">
    <cfRule type="cellIs" dxfId="7756" priority="617" operator="lessThan">
      <formula>0</formula>
    </cfRule>
  </conditionalFormatting>
  <conditionalFormatting sqref="C458:M458">
    <cfRule type="cellIs" dxfId="7755" priority="616" operator="lessThan">
      <formula>0</formula>
    </cfRule>
  </conditionalFormatting>
  <conditionalFormatting sqref="C458:M458">
    <cfRule type="cellIs" dxfId="7754" priority="615" operator="lessThan">
      <formula>0</formula>
    </cfRule>
  </conditionalFormatting>
  <conditionalFormatting sqref="H458">
    <cfRule type="cellIs" dxfId="7753" priority="614" operator="lessThan">
      <formula>0</formula>
    </cfRule>
  </conditionalFormatting>
  <conditionalFormatting sqref="B458">
    <cfRule type="cellIs" dxfId="7752" priority="613" operator="lessThan">
      <formula>0</formula>
    </cfRule>
  </conditionalFormatting>
  <conditionalFormatting sqref="B458">
    <cfRule type="cellIs" dxfId="7751" priority="612" operator="lessThan">
      <formula>0</formula>
    </cfRule>
  </conditionalFormatting>
  <conditionalFormatting sqref="Q505">
    <cfRule type="cellIs" dxfId="7750" priority="334" operator="lessThan">
      <formula>0</formula>
    </cfRule>
  </conditionalFormatting>
  <conditionalFormatting sqref="P505">
    <cfRule type="cellIs" dxfId="7749" priority="333" operator="lessThan">
      <formula>0</formula>
    </cfRule>
  </conditionalFormatting>
  <conditionalFormatting sqref="Q513">
    <cfRule type="cellIs" dxfId="7748" priority="331" operator="lessThan">
      <formula>0</formula>
    </cfRule>
  </conditionalFormatting>
  <conditionalFormatting sqref="P513">
    <cfRule type="cellIs" dxfId="7747" priority="330" operator="lessThan">
      <formula>0</formula>
    </cfRule>
  </conditionalFormatting>
  <conditionalFormatting sqref="Q522">
    <cfRule type="cellIs" dxfId="7746" priority="328" operator="lessThan">
      <formula>0</formula>
    </cfRule>
  </conditionalFormatting>
  <conditionalFormatting sqref="P522">
    <cfRule type="cellIs" dxfId="7745" priority="327" operator="lessThan">
      <formula>0</formula>
    </cfRule>
  </conditionalFormatting>
  <conditionalFormatting sqref="Q530">
    <cfRule type="cellIs" dxfId="7744" priority="325" operator="lessThan">
      <formula>0</formula>
    </cfRule>
  </conditionalFormatting>
  <conditionalFormatting sqref="C461:C464">
    <cfRule type="expression" dxfId="7743" priority="599">
      <formula>C461/B461&gt;1</formula>
    </cfRule>
    <cfRule type="expression" dxfId="7742" priority="600">
      <formula>C461/B461&lt;1</formula>
    </cfRule>
  </conditionalFormatting>
  <conditionalFormatting sqref="Q538">
    <cfRule type="cellIs" dxfId="7741" priority="322" operator="lessThan">
      <formula>0</formula>
    </cfRule>
  </conditionalFormatting>
  <conditionalFormatting sqref="D461:N464">
    <cfRule type="expression" dxfId="7740" priority="596">
      <formula>D461/C461&gt;1</formula>
    </cfRule>
    <cfRule type="expression" dxfId="7739" priority="597">
      <formula>D461/C461&lt;1</formula>
    </cfRule>
  </conditionalFormatting>
  <conditionalFormatting sqref="Q553">
    <cfRule type="cellIs" dxfId="7738" priority="319" operator="lessThan">
      <formula>0</formula>
    </cfRule>
  </conditionalFormatting>
  <conditionalFormatting sqref="B461:B464 B552:N552 B560:N560 B575:N575 B589:N589">
    <cfRule type="expression" dxfId="7737" priority="593">
      <formula>B461/#REF!&gt;1</formula>
    </cfRule>
    <cfRule type="expression" dxfId="7736" priority="594">
      <formula>B461/#REF!&lt;1</formula>
    </cfRule>
  </conditionalFormatting>
  <conditionalFormatting sqref="Q561">
    <cfRule type="cellIs" dxfId="7735" priority="316" operator="lessThan">
      <formula>0</formula>
    </cfRule>
  </conditionalFormatting>
  <conditionalFormatting sqref="B512">
    <cfRule type="expression" dxfId="7734" priority="590">
      <formula>B512/#REF!&gt;1</formula>
    </cfRule>
    <cfRule type="expression" dxfId="7733" priority="591">
      <formula>B512/#REF!&lt;1</formula>
    </cfRule>
  </conditionalFormatting>
  <conditionalFormatting sqref="Q590">
    <cfRule type="cellIs" dxfId="7732" priority="313" operator="lessThan">
      <formula>0</formula>
    </cfRule>
  </conditionalFormatting>
  <conditionalFormatting sqref="C512">
    <cfRule type="expression" dxfId="7731" priority="587">
      <formula>C512/B512&gt;1</formula>
    </cfRule>
    <cfRule type="expression" dxfId="7730" priority="588">
      <formula>C512/B512&lt;1</formula>
    </cfRule>
  </conditionalFormatting>
  <conditionalFormatting sqref="D512">
    <cfRule type="cellIs" dxfId="7729" priority="586" operator="lessThan">
      <formula>0</formula>
    </cfRule>
  </conditionalFormatting>
  <conditionalFormatting sqref="D512">
    <cfRule type="expression" dxfId="7728" priority="584">
      <formula>D512/C512&gt;1</formula>
    </cfRule>
    <cfRule type="expression" dxfId="7727" priority="585">
      <formula>D512/C512&lt;1</formula>
    </cfRule>
  </conditionalFormatting>
  <conditionalFormatting sqref="E512">
    <cfRule type="cellIs" dxfId="7726" priority="583" operator="lessThan">
      <formula>0</formula>
    </cfRule>
  </conditionalFormatting>
  <conditionalFormatting sqref="E512">
    <cfRule type="expression" dxfId="7725" priority="581">
      <formula>E512/D512&gt;1</formula>
    </cfRule>
    <cfRule type="expression" dxfId="7724" priority="582">
      <formula>E512/D512&lt;1</formula>
    </cfRule>
  </conditionalFormatting>
  <conditionalFormatting sqref="F512">
    <cfRule type="cellIs" dxfId="7723" priority="580" operator="lessThan">
      <formula>0</formula>
    </cfRule>
  </conditionalFormatting>
  <conditionalFormatting sqref="F512">
    <cfRule type="expression" dxfId="7722" priority="578">
      <formula>F512/E512&gt;1</formula>
    </cfRule>
    <cfRule type="expression" dxfId="7721" priority="579">
      <formula>F512/E512&lt;1</formula>
    </cfRule>
  </conditionalFormatting>
  <conditionalFormatting sqref="G512">
    <cfRule type="cellIs" dxfId="7720" priority="577" operator="lessThan">
      <formula>0</formula>
    </cfRule>
  </conditionalFormatting>
  <conditionalFormatting sqref="G512">
    <cfRule type="expression" dxfId="7719" priority="575">
      <formula>G512/F512&gt;1</formula>
    </cfRule>
    <cfRule type="expression" dxfId="7718" priority="576">
      <formula>G512/F512&lt;1</formula>
    </cfRule>
  </conditionalFormatting>
  <conditionalFormatting sqref="H512">
    <cfRule type="cellIs" dxfId="7717" priority="574" operator="lessThan">
      <formula>0</formula>
    </cfRule>
  </conditionalFormatting>
  <conditionalFormatting sqref="H512">
    <cfRule type="expression" dxfId="7716" priority="572">
      <formula>H512/G512&gt;1</formula>
    </cfRule>
    <cfRule type="expression" dxfId="7715" priority="573">
      <formula>H512/G512&lt;1</formula>
    </cfRule>
  </conditionalFormatting>
  <conditionalFormatting sqref="I512:N512">
    <cfRule type="cellIs" dxfId="7714" priority="571" operator="lessThan">
      <formula>0</formula>
    </cfRule>
  </conditionalFormatting>
  <conditionalFormatting sqref="I512:N512">
    <cfRule type="expression" dxfId="7713" priority="569">
      <formula>I512/H512&gt;1</formula>
    </cfRule>
    <cfRule type="expression" dxfId="7712" priority="570">
      <formula>I512/H512&lt;1</formula>
    </cfRule>
  </conditionalFormatting>
  <conditionalFormatting sqref="B552">
    <cfRule type="cellIs" dxfId="7711" priority="568" operator="lessThan">
      <formula>0</formula>
    </cfRule>
  </conditionalFormatting>
  <conditionalFormatting sqref="B552">
    <cfRule type="expression" dxfId="7710" priority="566">
      <formula>B552/#REF!&gt;1</formula>
    </cfRule>
    <cfRule type="expression" dxfId="7709" priority="567">
      <formula>B552/#REF!&lt;1</formula>
    </cfRule>
  </conditionalFormatting>
  <conditionalFormatting sqref="C552">
    <cfRule type="cellIs" dxfId="7708" priority="565" operator="lessThan">
      <formula>0</formula>
    </cfRule>
  </conditionalFormatting>
  <conditionalFormatting sqref="C552">
    <cfRule type="expression" dxfId="7707" priority="563">
      <formula>C552/B552&gt;1</formula>
    </cfRule>
    <cfRule type="expression" dxfId="7706" priority="564">
      <formula>C552/B552&lt;1</formula>
    </cfRule>
  </conditionalFormatting>
  <conditionalFormatting sqref="D552">
    <cfRule type="cellIs" dxfId="7705" priority="562" operator="lessThan">
      <formula>0</formula>
    </cfRule>
  </conditionalFormatting>
  <conditionalFormatting sqref="D552">
    <cfRule type="expression" dxfId="7704" priority="560">
      <formula>D552/C552&gt;1</formula>
    </cfRule>
    <cfRule type="expression" dxfId="7703" priority="561">
      <formula>D552/C552&lt;1</formula>
    </cfRule>
  </conditionalFormatting>
  <conditionalFormatting sqref="E552">
    <cfRule type="cellIs" dxfId="7702" priority="559" operator="lessThan">
      <formula>0</formula>
    </cfRule>
  </conditionalFormatting>
  <conditionalFormatting sqref="E552">
    <cfRule type="expression" dxfId="7701" priority="557">
      <formula>E552/D552&gt;1</formula>
    </cfRule>
    <cfRule type="expression" dxfId="7700" priority="558">
      <formula>E552/D552&lt;1</formula>
    </cfRule>
  </conditionalFormatting>
  <conditionalFormatting sqref="F552">
    <cfRule type="cellIs" dxfId="7699" priority="556" operator="lessThan">
      <formula>0</formula>
    </cfRule>
  </conditionalFormatting>
  <conditionalFormatting sqref="F552">
    <cfRule type="expression" dxfId="7698" priority="554">
      <formula>F552/E552&gt;1</formula>
    </cfRule>
    <cfRule type="expression" dxfId="7697" priority="555">
      <formula>F552/E552&lt;1</formula>
    </cfRule>
  </conditionalFormatting>
  <conditionalFormatting sqref="G552">
    <cfRule type="cellIs" dxfId="7696" priority="553" operator="lessThan">
      <formula>0</formula>
    </cfRule>
  </conditionalFormatting>
  <conditionalFormatting sqref="G552">
    <cfRule type="expression" dxfId="7695" priority="551">
      <formula>G552/F552&gt;1</formula>
    </cfRule>
    <cfRule type="expression" dxfId="7694" priority="552">
      <formula>G552/F552&lt;1</formula>
    </cfRule>
  </conditionalFormatting>
  <conditionalFormatting sqref="H552">
    <cfRule type="cellIs" dxfId="7693" priority="550" operator="lessThan">
      <formula>0</formula>
    </cfRule>
  </conditionalFormatting>
  <conditionalFormatting sqref="H552">
    <cfRule type="expression" dxfId="7692" priority="548">
      <formula>H552/G552&gt;1</formula>
    </cfRule>
    <cfRule type="expression" dxfId="7691" priority="549">
      <formula>H552/G552&lt;1</formula>
    </cfRule>
  </conditionalFormatting>
  <conditionalFormatting sqref="B560">
    <cfRule type="cellIs" dxfId="7690" priority="547" operator="lessThan">
      <formula>0</formula>
    </cfRule>
  </conditionalFormatting>
  <conditionalFormatting sqref="B560">
    <cfRule type="expression" dxfId="7689" priority="545">
      <formula>B560/#REF!&gt;1</formula>
    </cfRule>
    <cfRule type="expression" dxfId="7688" priority="546">
      <formula>B560/#REF!&lt;1</formula>
    </cfRule>
  </conditionalFormatting>
  <conditionalFormatting sqref="C560">
    <cfRule type="cellIs" dxfId="7687" priority="544" operator="lessThan">
      <formula>0</formula>
    </cfRule>
  </conditionalFormatting>
  <conditionalFormatting sqref="C560">
    <cfRule type="expression" dxfId="7686" priority="542">
      <formula>C560/B560&gt;1</formula>
    </cfRule>
    <cfRule type="expression" dxfId="7685" priority="543">
      <formula>C560/B560&lt;1</formula>
    </cfRule>
  </conditionalFormatting>
  <conditionalFormatting sqref="D560">
    <cfRule type="cellIs" dxfId="7684" priority="541" operator="lessThan">
      <formula>0</formula>
    </cfRule>
  </conditionalFormatting>
  <conditionalFormatting sqref="D560">
    <cfRule type="expression" dxfId="7683" priority="539">
      <formula>D560/C560&gt;1</formula>
    </cfRule>
    <cfRule type="expression" dxfId="7682" priority="540">
      <formula>D560/C560&lt;1</formula>
    </cfRule>
  </conditionalFormatting>
  <conditionalFormatting sqref="E560">
    <cfRule type="cellIs" dxfId="7681" priority="538" operator="lessThan">
      <formula>0</formula>
    </cfRule>
  </conditionalFormatting>
  <conditionalFormatting sqref="E560">
    <cfRule type="expression" dxfId="7680" priority="536">
      <formula>E560/D560&gt;1</formula>
    </cfRule>
    <cfRule type="expression" dxfId="7679" priority="537">
      <formula>E560/D560&lt;1</formula>
    </cfRule>
  </conditionalFormatting>
  <conditionalFormatting sqref="F560">
    <cfRule type="cellIs" dxfId="7678" priority="535" operator="lessThan">
      <formula>0</formula>
    </cfRule>
  </conditionalFormatting>
  <conditionalFormatting sqref="F560">
    <cfRule type="expression" dxfId="7677" priority="533">
      <formula>F560/E560&gt;1</formula>
    </cfRule>
    <cfRule type="expression" dxfId="7676" priority="534">
      <formula>F560/E560&lt;1</formula>
    </cfRule>
  </conditionalFormatting>
  <conditionalFormatting sqref="G560">
    <cfRule type="cellIs" dxfId="7675" priority="532" operator="lessThan">
      <formula>0</formula>
    </cfRule>
  </conditionalFormatting>
  <conditionalFormatting sqref="G560">
    <cfRule type="expression" dxfId="7674" priority="530">
      <formula>G560/F560&gt;1</formula>
    </cfRule>
    <cfRule type="expression" dxfId="7673" priority="531">
      <formula>G560/F560&lt;1</formula>
    </cfRule>
  </conditionalFormatting>
  <conditionalFormatting sqref="H560">
    <cfRule type="cellIs" dxfId="7672" priority="529" operator="lessThan">
      <formula>0</formula>
    </cfRule>
  </conditionalFormatting>
  <conditionalFormatting sqref="H560">
    <cfRule type="expression" dxfId="7671" priority="527">
      <formula>H560/G560&gt;1</formula>
    </cfRule>
    <cfRule type="expression" dxfId="7670" priority="528">
      <formula>H560/G560&lt;1</formula>
    </cfRule>
  </conditionalFormatting>
  <conditionalFormatting sqref="O616:O619">
    <cfRule type="cellIs" dxfId="7669" priority="279" operator="lessThan">
      <formula>0</formula>
    </cfRule>
  </conditionalFormatting>
  <conditionalFormatting sqref="B589">
    <cfRule type="expression" dxfId="7668" priority="524">
      <formula>B589/#REF!&gt;1</formula>
    </cfRule>
    <cfRule type="expression" dxfId="7667" priority="525">
      <formula>B589/#REF!&lt;1</formula>
    </cfRule>
  </conditionalFormatting>
  <conditionalFormatting sqref="C589">
    <cfRule type="cellIs" dxfId="7666" priority="523" operator="lessThan">
      <formula>0</formula>
    </cfRule>
  </conditionalFormatting>
  <conditionalFormatting sqref="C589">
    <cfRule type="expression" dxfId="7665" priority="521">
      <formula>C589/B589&gt;1</formula>
    </cfRule>
    <cfRule type="expression" dxfId="7664" priority="522">
      <formula>C589/B589&lt;1</formula>
    </cfRule>
  </conditionalFormatting>
  <conditionalFormatting sqref="O605:O607">
    <cfRule type="cellIs" dxfId="7663" priority="273" operator="lessThan">
      <formula>0</formula>
    </cfRule>
  </conditionalFormatting>
  <conditionalFormatting sqref="D589">
    <cfRule type="expression" dxfId="7662" priority="518">
      <formula>D589/C589&gt;1</formula>
    </cfRule>
    <cfRule type="expression" dxfId="7661" priority="519">
      <formula>D589/C589&lt;1</formula>
    </cfRule>
  </conditionalFormatting>
  <conditionalFormatting sqref="E589">
    <cfRule type="cellIs" dxfId="7660" priority="517" operator="lessThan">
      <formula>0</formula>
    </cfRule>
  </conditionalFormatting>
  <conditionalFormatting sqref="E589">
    <cfRule type="expression" dxfId="7659" priority="515">
      <formula>E589/D589&gt;1</formula>
    </cfRule>
    <cfRule type="expression" dxfId="7658" priority="516">
      <formula>E589/D589&lt;1</formula>
    </cfRule>
  </conditionalFormatting>
  <conditionalFormatting sqref="F589">
    <cfRule type="cellIs" dxfId="7657" priority="514" operator="lessThan">
      <formula>0</formula>
    </cfRule>
  </conditionalFormatting>
  <conditionalFormatting sqref="F589">
    <cfRule type="expression" dxfId="7656" priority="512">
      <formula>F589/E589&gt;1</formula>
    </cfRule>
    <cfRule type="expression" dxfId="7655" priority="513">
      <formula>F589/E589&lt;1</formula>
    </cfRule>
  </conditionalFormatting>
  <conditionalFormatting sqref="O377">
    <cfRule type="cellIs" dxfId="7654" priority="264" operator="lessThan">
      <formula>0</formula>
    </cfRule>
  </conditionalFormatting>
  <conditionalFormatting sqref="G589">
    <cfRule type="expression" dxfId="7653" priority="509">
      <formula>G589/F589&gt;1</formula>
    </cfRule>
    <cfRule type="expression" dxfId="7652" priority="510">
      <formula>G589/F589&lt;1</formula>
    </cfRule>
  </conditionalFormatting>
  <conditionalFormatting sqref="O366">
    <cfRule type="cellIs" dxfId="7651" priority="263" operator="lessThan">
      <formula>0</formula>
    </cfRule>
  </conditionalFormatting>
  <conditionalFormatting sqref="H589">
    <cfRule type="expression" dxfId="7650" priority="506">
      <formula>H589/G589&gt;1</formula>
    </cfRule>
    <cfRule type="expression" dxfId="7649" priority="507">
      <formula>H589/G589&lt;1</formula>
    </cfRule>
  </conditionalFormatting>
  <conditionalFormatting sqref="N596">
    <cfRule type="cellIs" dxfId="7648" priority="505" operator="lessThan">
      <formula>0</formula>
    </cfRule>
  </conditionalFormatting>
  <conditionalFormatting sqref="O387">
    <cfRule type="cellIs" dxfId="7647" priority="258" operator="lessThan">
      <formula>0</formula>
    </cfRule>
  </conditionalFormatting>
  <conditionalFormatting sqref="O387">
    <cfRule type="cellIs" dxfId="7646" priority="259" operator="lessThan">
      <formula>0</formula>
    </cfRule>
  </conditionalFormatting>
  <conditionalFormatting sqref="O387">
    <cfRule type="cellIs" dxfId="7645" priority="256" operator="lessThan">
      <formula>0</formula>
    </cfRule>
  </conditionalFormatting>
  <conditionalFormatting sqref="O387">
    <cfRule type="cellIs" dxfId="7644" priority="257" operator="lessThan">
      <formula>0</formula>
    </cfRule>
  </conditionalFormatting>
  <conditionalFormatting sqref="N600">
    <cfRule type="cellIs" dxfId="7643" priority="504" operator="lessThan">
      <formula>0</formula>
    </cfRule>
  </conditionalFormatting>
  <conditionalFormatting sqref="N600">
    <cfRule type="cellIs" dxfId="7642" priority="503" operator="lessThan">
      <formula>0</formula>
    </cfRule>
  </conditionalFormatting>
  <conditionalFormatting sqref="P363">
    <cfRule type="cellIs" dxfId="7641" priority="502" operator="lessThan">
      <formula>0</formula>
    </cfRule>
  </conditionalFormatting>
  <conditionalFormatting sqref="P364:P365">
    <cfRule type="cellIs" dxfId="7640" priority="501" operator="lessThan">
      <formula>0</formula>
    </cfRule>
  </conditionalFormatting>
  <conditionalFormatting sqref="P461:P464">
    <cfRule type="cellIs" dxfId="7639" priority="500" operator="lessThan">
      <formula>0</formula>
    </cfRule>
  </conditionalFormatting>
  <conditionalFormatting sqref="P361">
    <cfRule type="cellIs" dxfId="7638" priority="499" operator="lessThan">
      <formula>0</formula>
    </cfRule>
  </conditionalFormatting>
  <conditionalFormatting sqref="P366:P367">
    <cfRule type="cellIs" dxfId="7637" priority="498" operator="lessThan">
      <formula>0</formula>
    </cfRule>
  </conditionalFormatting>
  <conditionalFormatting sqref="P369:P373">
    <cfRule type="cellIs" dxfId="7636" priority="497" operator="lessThan">
      <formula>0</formula>
    </cfRule>
  </conditionalFormatting>
  <conditionalFormatting sqref="P378:P379">
    <cfRule type="cellIs" dxfId="7635" priority="496" operator="lessThan">
      <formula>0</formula>
    </cfRule>
  </conditionalFormatting>
  <conditionalFormatting sqref="P384:P385">
    <cfRule type="cellIs" dxfId="7634" priority="495" operator="lessThan">
      <formula>0</formula>
    </cfRule>
  </conditionalFormatting>
  <conditionalFormatting sqref="P390:P391">
    <cfRule type="cellIs" dxfId="7633" priority="494" operator="lessThan">
      <formula>0</formula>
    </cfRule>
  </conditionalFormatting>
  <conditionalFormatting sqref="P396:P397">
    <cfRule type="cellIs" dxfId="7632" priority="493" operator="lessThan">
      <formula>0</formula>
    </cfRule>
  </conditionalFormatting>
  <conditionalFormatting sqref="P402">
    <cfRule type="cellIs" dxfId="7631" priority="492" operator="lessThan">
      <formula>0</formula>
    </cfRule>
  </conditionalFormatting>
  <conditionalFormatting sqref="P408:P409">
    <cfRule type="cellIs" dxfId="7630" priority="491" operator="lessThan">
      <formula>0</formula>
    </cfRule>
  </conditionalFormatting>
  <conditionalFormatting sqref="P414:P415">
    <cfRule type="cellIs" dxfId="7629" priority="490" operator="lessThan">
      <formula>0</formula>
    </cfRule>
  </conditionalFormatting>
  <conditionalFormatting sqref="P420:P421">
    <cfRule type="cellIs" dxfId="7628" priority="489" operator="lessThan">
      <formula>0</formula>
    </cfRule>
  </conditionalFormatting>
  <conditionalFormatting sqref="P426:P427">
    <cfRule type="cellIs" dxfId="7627" priority="488" operator="lessThan">
      <formula>0</formula>
    </cfRule>
  </conditionalFormatting>
  <conditionalFormatting sqref="P432:P433">
    <cfRule type="cellIs" dxfId="7626" priority="487" operator="lessThan">
      <formula>0</formula>
    </cfRule>
  </conditionalFormatting>
  <conditionalFormatting sqref="P438:P439">
    <cfRule type="cellIs" dxfId="7625" priority="486" operator="lessThan">
      <formula>0</formula>
    </cfRule>
  </conditionalFormatting>
  <conditionalFormatting sqref="P444:P445">
    <cfRule type="cellIs" dxfId="7624" priority="485" operator="lessThan">
      <formula>0</formula>
    </cfRule>
  </conditionalFormatting>
  <conditionalFormatting sqref="P451:P452">
    <cfRule type="cellIs" dxfId="7623" priority="484" operator="lessThan">
      <formula>0</formula>
    </cfRule>
  </conditionalFormatting>
  <conditionalFormatting sqref="P457:P458">
    <cfRule type="cellIs" dxfId="7622" priority="483" operator="lessThan">
      <formula>0</formula>
    </cfRule>
  </conditionalFormatting>
  <conditionalFormatting sqref="P465">
    <cfRule type="cellIs" dxfId="7621" priority="482" operator="lessThan">
      <formula>0</formula>
    </cfRule>
  </conditionalFormatting>
  <conditionalFormatting sqref="P472">
    <cfRule type="cellIs" dxfId="7620" priority="481" operator="lessThan">
      <formula>0</formula>
    </cfRule>
  </conditionalFormatting>
  <conditionalFormatting sqref="P503:P504">
    <cfRule type="cellIs" dxfId="7619" priority="480" operator="lessThan">
      <formula>0</formula>
    </cfRule>
  </conditionalFormatting>
  <conditionalFormatting sqref="P511:P512">
    <cfRule type="cellIs" dxfId="7618" priority="479" operator="lessThan">
      <formula>0</formula>
    </cfRule>
  </conditionalFormatting>
  <conditionalFormatting sqref="P520:P521">
    <cfRule type="cellIs" dxfId="7617" priority="478" operator="lessThan">
      <formula>0</formula>
    </cfRule>
  </conditionalFormatting>
  <conditionalFormatting sqref="P528:P529">
    <cfRule type="cellIs" dxfId="7616" priority="477" operator="lessThan">
      <formula>0</formula>
    </cfRule>
  </conditionalFormatting>
  <conditionalFormatting sqref="P544:P545">
    <cfRule type="cellIs" dxfId="7615" priority="476" operator="lessThan">
      <formula>0</formula>
    </cfRule>
  </conditionalFormatting>
  <conditionalFormatting sqref="P536:P537">
    <cfRule type="cellIs" dxfId="7614" priority="475" operator="lessThan">
      <formula>0</formula>
    </cfRule>
  </conditionalFormatting>
  <conditionalFormatting sqref="P551:P552">
    <cfRule type="cellIs" dxfId="7613" priority="474" operator="lessThan">
      <formula>0</formula>
    </cfRule>
  </conditionalFormatting>
  <conditionalFormatting sqref="P559:P560">
    <cfRule type="cellIs" dxfId="7612" priority="473" operator="lessThan">
      <formula>0</formula>
    </cfRule>
  </conditionalFormatting>
  <conditionalFormatting sqref="P567:P568">
    <cfRule type="cellIs" dxfId="7611" priority="472" operator="lessThan">
      <formula>0</formula>
    </cfRule>
  </conditionalFormatting>
  <conditionalFormatting sqref="P574:P575">
    <cfRule type="cellIs" dxfId="7610" priority="471" operator="lessThan">
      <formula>0</formula>
    </cfRule>
  </conditionalFormatting>
  <conditionalFormatting sqref="P581:P582">
    <cfRule type="cellIs" dxfId="7609" priority="470" operator="lessThan">
      <formula>0</formula>
    </cfRule>
  </conditionalFormatting>
  <conditionalFormatting sqref="P588:P589">
    <cfRule type="cellIs" dxfId="7608" priority="469" operator="lessThan">
      <formula>0</formula>
    </cfRule>
  </conditionalFormatting>
  <conditionalFormatting sqref="P596:P597">
    <cfRule type="cellIs" dxfId="7607" priority="468" operator="lessThan">
      <formula>0</formula>
    </cfRule>
  </conditionalFormatting>
  <conditionalFormatting sqref="P603">
    <cfRule type="cellIs" dxfId="7606" priority="467" operator="lessThan">
      <formula>0</formula>
    </cfRule>
  </conditionalFormatting>
  <conditionalFormatting sqref="P608">
    <cfRule type="cellIs" dxfId="7605" priority="466" operator="lessThan">
      <formula>0</formula>
    </cfRule>
  </conditionalFormatting>
  <conditionalFormatting sqref="O405">
    <cfRule type="cellIs" dxfId="7604" priority="216" operator="lessThan">
      <formula>0</formula>
    </cfRule>
  </conditionalFormatting>
  <conditionalFormatting sqref="P632:P634">
    <cfRule type="cellIs" dxfId="7603" priority="465" operator="lessThan">
      <formula>0</formula>
    </cfRule>
  </conditionalFormatting>
  <conditionalFormatting sqref="I710:N710 P708:Q711">
    <cfRule type="cellIs" dxfId="7602" priority="459" operator="lessThan">
      <formula>0</formula>
    </cfRule>
  </conditionalFormatting>
  <conditionalFormatting sqref="P636:P637 P641:P645">
    <cfRule type="cellIs" dxfId="7601" priority="464" operator="lessThan">
      <formula>0</formula>
    </cfRule>
  </conditionalFormatting>
  <conditionalFormatting sqref="P648">
    <cfRule type="cellIs" dxfId="7600" priority="463" operator="lessThan">
      <formula>0</formula>
    </cfRule>
  </conditionalFormatting>
  <conditionalFormatting sqref="P649">
    <cfRule type="cellIs" dxfId="7599" priority="462" operator="lessThan">
      <formula>0</formula>
    </cfRule>
  </conditionalFormatting>
  <conditionalFormatting sqref="P651">
    <cfRule type="cellIs" dxfId="7598" priority="461" operator="lessThan">
      <formula>0</formula>
    </cfRule>
  </conditionalFormatting>
  <conditionalFormatting sqref="P652">
    <cfRule type="cellIs" dxfId="7597" priority="460" operator="lessThan">
      <formula>0</formula>
    </cfRule>
  </conditionalFormatting>
  <conditionalFormatting sqref="D654:N654 D651:N651 D648:N649 D632:N634">
    <cfRule type="expression" dxfId="7596" priority="432">
      <formula>D632/C632&gt;1</formula>
    </cfRule>
    <cfRule type="expression" dxfId="7595" priority="433">
      <formula>D632/C632&lt;1</formula>
    </cfRule>
  </conditionalFormatting>
  <conditionalFormatting sqref="C507:C510">
    <cfRule type="cellIs" dxfId="7594" priority="458" operator="lessThan">
      <formula>0</formula>
    </cfRule>
  </conditionalFormatting>
  <conditionalFormatting sqref="C507:C510">
    <cfRule type="expression" dxfId="7593" priority="456">
      <formula>C507/B507&gt;1</formula>
    </cfRule>
    <cfRule type="expression" dxfId="7592" priority="457">
      <formula>C507/B507&lt;1</formula>
    </cfRule>
  </conditionalFormatting>
  <conditionalFormatting sqref="D507:N510">
    <cfRule type="cellIs" dxfId="7591" priority="455" operator="lessThan">
      <formula>0</formula>
    </cfRule>
  </conditionalFormatting>
  <conditionalFormatting sqref="D507:N510">
    <cfRule type="expression" dxfId="7590" priority="453">
      <formula>D507/C507&gt;1</formula>
    </cfRule>
    <cfRule type="expression" dxfId="7589" priority="454">
      <formula>D507/C507&lt;1</formula>
    </cfRule>
  </conditionalFormatting>
  <conditionalFormatting sqref="B507:B510">
    <cfRule type="cellIs" dxfId="7588" priority="452" operator="lessThan">
      <formula>0</formula>
    </cfRule>
  </conditionalFormatting>
  <conditionalFormatting sqref="B507:B510">
    <cfRule type="expression" dxfId="7587" priority="450">
      <formula>B507/#REF!&gt;1</formula>
    </cfRule>
    <cfRule type="expression" dxfId="7586" priority="451">
      <formula>B507/#REF!&lt;1</formula>
    </cfRule>
  </conditionalFormatting>
  <conditionalFormatting sqref="J588:N588 J574:N574 J559:N559 J551:N551">
    <cfRule type="cellIs" dxfId="7585" priority="449" operator="lessThan">
      <formula>0</formula>
    </cfRule>
  </conditionalFormatting>
  <conditionalFormatting sqref="C588:I588 C584:C587 C574:I574 C570:C573 C559:I559 C555:C558 C551:I551 C547:C550">
    <cfRule type="cellIs" dxfId="7584" priority="448" operator="lessThan">
      <formula>0</formula>
    </cfRule>
  </conditionalFormatting>
  <conditionalFormatting sqref="C588:M588 C574:M574 C559:M559 C551:M551">
    <cfRule type="cellIs" dxfId="7583" priority="447" operator="lessThan">
      <formula>0</formula>
    </cfRule>
  </conditionalFormatting>
  <conditionalFormatting sqref="C584:C587 C570:C573 C555:C558 C547:C550">
    <cfRule type="expression" dxfId="7582" priority="445">
      <formula>C547/B547&gt;1</formula>
    </cfRule>
    <cfRule type="expression" dxfId="7581" priority="446">
      <formula>C547/B547&lt;1</formula>
    </cfRule>
  </conditionalFormatting>
  <conditionalFormatting sqref="D584:N587 D570:N573 D555:N558 D547:N550">
    <cfRule type="cellIs" dxfId="7580" priority="444" operator="lessThan">
      <formula>0</formula>
    </cfRule>
  </conditionalFormatting>
  <conditionalFormatting sqref="D584:N587 D570:N573 D555:N558 D547:N550">
    <cfRule type="expression" dxfId="7579" priority="442">
      <formula>D547/C547&gt;1</formula>
    </cfRule>
    <cfRule type="expression" dxfId="7578" priority="443">
      <formula>D547/C547&lt;1</formula>
    </cfRule>
  </conditionalFormatting>
  <conditionalFormatting sqref="C588:N588 C574:N574 C559:N559 C551:N551">
    <cfRule type="cellIs" dxfId="7577" priority="441" operator="lessThan">
      <formula>0</formula>
    </cfRule>
  </conditionalFormatting>
  <conditionalFormatting sqref="C588:N588 C574:N574 C559:N559 C551:N551">
    <cfRule type="expression" dxfId="7576" priority="439">
      <formula>C551/B551&gt;1</formula>
    </cfRule>
    <cfRule type="expression" dxfId="7575" priority="440">
      <formula>C551/B551&lt;1</formula>
    </cfRule>
  </conditionalFormatting>
  <conditionalFormatting sqref="B654 B651 B648:B649 B632:B634 B641:B645">
    <cfRule type="cellIs" dxfId="7574" priority="438" operator="lessThan">
      <formula>0</formula>
    </cfRule>
  </conditionalFormatting>
  <conditionalFormatting sqref="C654 C651 C648:C649 C632:C634">
    <cfRule type="cellIs" dxfId="7573" priority="437" operator="lessThan">
      <formula>0</formula>
    </cfRule>
  </conditionalFormatting>
  <conditionalFormatting sqref="C654 C651 C648:C649 C632:C634">
    <cfRule type="expression" dxfId="7572" priority="435">
      <formula>C632/B632&gt;1</formula>
    </cfRule>
    <cfRule type="expression" dxfId="7571" priority="436">
      <formula>C632/B632&lt;1</formula>
    </cfRule>
  </conditionalFormatting>
  <conditionalFormatting sqref="D654:N654 D651:N651 D648:N649 D632:N634">
    <cfRule type="cellIs" dxfId="7570" priority="434" operator="lessThan">
      <formula>0</formula>
    </cfRule>
  </conditionalFormatting>
  <conditionalFormatting sqref="B504:N504 B537 B568 B597">
    <cfRule type="expression" dxfId="7569" priority="1194">
      <formula>B504/#REF!&gt;1</formula>
    </cfRule>
    <cfRule type="expression" dxfId="7568" priority="1195">
      <formula>B504/#REF!&lt;1</formula>
    </cfRule>
  </conditionalFormatting>
  <conditionalFormatting sqref="C465">
    <cfRule type="cellIs" dxfId="7567" priority="431" operator="lessThan">
      <formula>0</formula>
    </cfRule>
  </conditionalFormatting>
  <conditionalFormatting sqref="C465">
    <cfRule type="expression" dxfId="7566" priority="429">
      <formula>C465/B465&gt;1</formula>
    </cfRule>
    <cfRule type="expression" dxfId="7565" priority="430">
      <formula>C465/B465&lt;1</formula>
    </cfRule>
  </conditionalFormatting>
  <conditionalFormatting sqref="D465:N465">
    <cfRule type="cellIs" dxfId="7564" priority="428" operator="lessThan">
      <formula>0</formula>
    </cfRule>
  </conditionalFormatting>
  <conditionalFormatting sqref="D465:N465">
    <cfRule type="expression" dxfId="7563" priority="426">
      <formula>D465/C465&gt;1</formula>
    </cfRule>
    <cfRule type="expression" dxfId="7562" priority="427">
      <formula>D465/C465&lt;1</formula>
    </cfRule>
  </conditionalFormatting>
  <conditionalFormatting sqref="B465">
    <cfRule type="cellIs" dxfId="7561" priority="425" operator="lessThan">
      <formula>0</formula>
    </cfRule>
  </conditionalFormatting>
  <conditionalFormatting sqref="B465">
    <cfRule type="expression" dxfId="7560" priority="423">
      <formula>B465/#REF!&gt;1</formula>
    </cfRule>
    <cfRule type="expression" dxfId="7559" priority="424">
      <formula>B465/#REF!&lt;1</formula>
    </cfRule>
  </conditionalFormatting>
  <conditionalFormatting sqref="C511">
    <cfRule type="cellIs" dxfId="7558" priority="422" operator="lessThan">
      <formula>0</formula>
    </cfRule>
  </conditionalFormatting>
  <conditionalFormatting sqref="D511:N511">
    <cfRule type="cellIs" dxfId="7557" priority="419" operator="lessThan">
      <formula>0</formula>
    </cfRule>
  </conditionalFormatting>
  <conditionalFormatting sqref="C511">
    <cfRule type="expression" dxfId="7556" priority="420">
      <formula>C511/B511&gt;1</formula>
    </cfRule>
    <cfRule type="expression" dxfId="7555" priority="421">
      <formula>C511/B511&lt;1</formula>
    </cfRule>
  </conditionalFormatting>
  <conditionalFormatting sqref="D511:N511">
    <cfRule type="expression" dxfId="7554" priority="417">
      <formula>D511/C511&gt;1</formula>
    </cfRule>
    <cfRule type="expression" dxfId="7553" priority="418">
      <formula>D511/C511&lt;1</formula>
    </cfRule>
  </conditionalFormatting>
  <conditionalFormatting sqref="B511">
    <cfRule type="cellIs" dxfId="7552" priority="416" operator="lessThan">
      <formula>0</formula>
    </cfRule>
  </conditionalFormatting>
  <conditionalFormatting sqref="B511">
    <cfRule type="expression" dxfId="7551" priority="414">
      <formula>B511/#REF!&gt;1</formula>
    </cfRule>
    <cfRule type="expression" dxfId="7550" priority="415">
      <formula>B511/#REF!&lt;1</formula>
    </cfRule>
  </conditionalFormatting>
  <conditionalFormatting sqref="B529 B521">
    <cfRule type="cellIs" dxfId="7549" priority="413" operator="lessThan">
      <formula>0</formula>
    </cfRule>
  </conditionalFormatting>
  <conditionalFormatting sqref="B529 B521">
    <cfRule type="expression" dxfId="7548" priority="411">
      <formula>B521/#REF!&gt;1</formula>
    </cfRule>
    <cfRule type="expression" dxfId="7547" priority="412">
      <formula>B521/#REF!&lt;1</formula>
    </cfRule>
  </conditionalFormatting>
  <conditionalFormatting sqref="C521">
    <cfRule type="cellIs" dxfId="7546" priority="410" operator="lessThan">
      <formula>0</formula>
    </cfRule>
  </conditionalFormatting>
  <conditionalFormatting sqref="C521 B636:O637">
    <cfRule type="expression" dxfId="7545" priority="408">
      <formula>B521/A521&gt;1</formula>
    </cfRule>
    <cfRule type="expression" dxfId="7544" priority="409">
      <formula>B521/A521&lt;1</formula>
    </cfRule>
  </conditionalFormatting>
  <conditionalFormatting sqref="C603:N603">
    <cfRule type="expression" dxfId="7543" priority="369">
      <formula>C603/B603&gt;1</formula>
    </cfRule>
    <cfRule type="expression" dxfId="7542" priority="370">
      <formula>C603/B603&lt;1</formula>
    </cfRule>
  </conditionalFormatting>
  <conditionalFormatting sqref="I552:N552">
    <cfRule type="expression" dxfId="7541" priority="393">
      <formula>I552/H552&gt;1</formula>
    </cfRule>
    <cfRule type="expression" dxfId="7540" priority="394">
      <formula>I552/H552&lt;1</formula>
    </cfRule>
  </conditionalFormatting>
  <conditionalFormatting sqref="I560:N560">
    <cfRule type="expression" dxfId="7539" priority="390">
      <formula>I560/H560&gt;1</formula>
    </cfRule>
    <cfRule type="expression" dxfId="7538" priority="391">
      <formula>I560/H560&lt;1</formula>
    </cfRule>
  </conditionalFormatting>
  <conditionalFormatting sqref="B575:N575">
    <cfRule type="cellIs" dxfId="7537" priority="389" operator="lessThan">
      <formula>0</formula>
    </cfRule>
  </conditionalFormatting>
  <conditionalFormatting sqref="B575:N575">
    <cfRule type="expression" dxfId="7536" priority="387">
      <formula>B575/A575&gt;1</formula>
    </cfRule>
    <cfRule type="expression" dxfId="7535" priority="388">
      <formula>B575/A575&lt;1</formula>
    </cfRule>
  </conditionalFormatting>
  <conditionalFormatting sqref="B589:N589">
    <cfRule type="cellIs" dxfId="7534" priority="386" operator="lessThan">
      <formula>0</formula>
    </cfRule>
  </conditionalFormatting>
  <conditionalFormatting sqref="B589:N589">
    <cfRule type="expression" dxfId="7533" priority="384">
      <formula>B589/A589&gt;1</formula>
    </cfRule>
    <cfRule type="expression" dxfId="7532" priority="385">
      <formula>B589/A589&lt;1</formula>
    </cfRule>
  </conditionalFormatting>
  <conditionalFormatting sqref="N608">
    <cfRule type="cellIs" dxfId="7531" priority="362" operator="lessThan">
      <formula>0</formula>
    </cfRule>
  </conditionalFormatting>
  <conditionalFormatting sqref="D521:N521">
    <cfRule type="cellIs" dxfId="7530" priority="407" operator="lessThan">
      <formula>0</formula>
    </cfRule>
  </conditionalFormatting>
  <conditionalFormatting sqref="D521:N521">
    <cfRule type="expression" dxfId="7529" priority="405">
      <formula>D521/C521&gt;1</formula>
    </cfRule>
    <cfRule type="expression" dxfId="7528" priority="406">
      <formula>D521/C521&lt;1</formula>
    </cfRule>
  </conditionalFormatting>
  <conditionalFormatting sqref="C529:N529">
    <cfRule type="cellIs" dxfId="7527" priority="404" operator="lessThan">
      <formula>0</formula>
    </cfRule>
  </conditionalFormatting>
  <conditionalFormatting sqref="C529:N529">
    <cfRule type="expression" dxfId="7526" priority="402">
      <formula>C529/B529&gt;1</formula>
    </cfRule>
    <cfRule type="expression" dxfId="7525" priority="403">
      <formula>C529/B529&lt;1</formula>
    </cfRule>
  </conditionalFormatting>
  <conditionalFormatting sqref="C582:N582">
    <cfRule type="expression" dxfId="7524" priority="378">
      <formula>C582/B582&gt;1</formula>
    </cfRule>
    <cfRule type="expression" dxfId="7523" priority="379">
      <formula>C582/B582&lt;1</formula>
    </cfRule>
  </conditionalFormatting>
  <conditionalFormatting sqref="C537:N537">
    <cfRule type="expression" dxfId="7522" priority="399">
      <formula>C537/B537&gt;1</formula>
    </cfRule>
    <cfRule type="expression" dxfId="7521" priority="400">
      <formula>C537/B537&lt;1</formula>
    </cfRule>
  </conditionalFormatting>
  <conditionalFormatting sqref="C568:N568">
    <cfRule type="expression" dxfId="7520" priority="396">
      <formula>C568/B568&gt;1</formula>
    </cfRule>
    <cfRule type="expression" dxfId="7519" priority="397">
      <formula>C568/B568&lt;1</formula>
    </cfRule>
  </conditionalFormatting>
  <conditionalFormatting sqref="C608:M608">
    <cfRule type="expression" dxfId="7518" priority="364">
      <formula>C608/B608&gt;1</formula>
    </cfRule>
    <cfRule type="expression" dxfId="7517" priority="365">
      <formula>C608/B608&lt;1</formula>
    </cfRule>
  </conditionalFormatting>
  <conditionalFormatting sqref="N608">
    <cfRule type="expression" dxfId="7516" priority="359">
      <formula>N608/M608&gt;1</formula>
    </cfRule>
    <cfRule type="expression" dxfId="7515" priority="360">
      <formula>N608/M608&lt;1</formula>
    </cfRule>
  </conditionalFormatting>
  <conditionalFormatting sqref="C608:M608">
    <cfRule type="cellIs" dxfId="7514" priority="368" operator="lessThan">
      <formula>0</formula>
    </cfRule>
  </conditionalFormatting>
  <conditionalFormatting sqref="C608:M608">
    <cfRule type="cellIs" dxfId="7513" priority="367" operator="lessThan">
      <formula>0</formula>
    </cfRule>
  </conditionalFormatting>
  <conditionalFormatting sqref="B582">
    <cfRule type="cellIs" dxfId="7512" priority="381" operator="lessThan">
      <formula>0</formula>
    </cfRule>
  </conditionalFormatting>
  <conditionalFormatting sqref="B582">
    <cfRule type="expression" dxfId="7511" priority="382">
      <formula>B582/#REF!&gt;1</formula>
    </cfRule>
    <cfRule type="expression" dxfId="7510" priority="383">
      <formula>B582/#REF!&lt;1</formula>
    </cfRule>
  </conditionalFormatting>
  <conditionalFormatting sqref="C582:N582">
    <cfRule type="cellIs" dxfId="7509" priority="380" operator="lessThan">
      <formula>0</formula>
    </cfRule>
  </conditionalFormatting>
  <conditionalFormatting sqref="C597:N597">
    <cfRule type="expression" dxfId="7508" priority="374">
      <formula>C597/B597&gt;1</formula>
    </cfRule>
    <cfRule type="expression" dxfId="7507" priority="375">
      <formula>C597/B597&lt;1</formula>
    </cfRule>
  </conditionalFormatting>
  <conditionalFormatting sqref="N608">
    <cfRule type="cellIs" dxfId="7506" priority="363" operator="lessThan">
      <formula>0</formula>
    </cfRule>
  </conditionalFormatting>
  <conditionalFormatting sqref="C608:M608">
    <cfRule type="cellIs" dxfId="7505" priority="366" operator="lessThan">
      <formula>0</formula>
    </cfRule>
  </conditionalFormatting>
  <conditionalFormatting sqref="N608">
    <cfRule type="cellIs" dxfId="7504" priority="361" operator="lessThan">
      <formula>0</formula>
    </cfRule>
  </conditionalFormatting>
  <conditionalFormatting sqref="B676:N679">
    <cfRule type="cellIs" dxfId="7503" priority="358" operator="lessThan">
      <formula>0</formula>
    </cfRule>
  </conditionalFormatting>
  <conditionalFormatting sqref="I678:N678 P676:Q679">
    <cfRule type="cellIs" dxfId="7502" priority="357" operator="lessThan">
      <formula>0</formula>
    </cfRule>
  </conditionalFormatting>
  <conditionalFormatting sqref="B680:N683">
    <cfRule type="cellIs" dxfId="7501" priority="356" operator="lessThan">
      <formula>0</formula>
    </cfRule>
  </conditionalFormatting>
  <conditionalFormatting sqref="I682:N682 P680:Q683">
    <cfRule type="cellIs" dxfId="7500" priority="355" operator="lessThan">
      <formula>0</formula>
    </cfRule>
  </conditionalFormatting>
  <conditionalFormatting sqref="B684:N687">
    <cfRule type="cellIs" dxfId="7499" priority="354" operator="lessThan">
      <formula>0</formula>
    </cfRule>
  </conditionalFormatting>
  <conditionalFormatting sqref="I686:N686 P684:Q687">
    <cfRule type="cellIs" dxfId="7498" priority="353" operator="lessThan">
      <formula>0</formula>
    </cfRule>
  </conditionalFormatting>
  <conditionalFormatting sqref="B688:N691">
    <cfRule type="cellIs" dxfId="7497" priority="352" operator="lessThan">
      <formula>0</formula>
    </cfRule>
  </conditionalFormatting>
  <conditionalFormatting sqref="I690:N690 P688:Q691">
    <cfRule type="cellIs" dxfId="7496" priority="351" operator="lessThan">
      <formula>0</formula>
    </cfRule>
  </conditionalFormatting>
  <conditionalFormatting sqref="B692:N695 O694">
    <cfRule type="cellIs" dxfId="7495" priority="350" operator="lessThan">
      <formula>0</formula>
    </cfRule>
  </conditionalFormatting>
  <conditionalFormatting sqref="P692:Q695 I694:O694">
    <cfRule type="cellIs" dxfId="7494" priority="349" operator="lessThan">
      <formula>0</formula>
    </cfRule>
  </conditionalFormatting>
  <conditionalFormatting sqref="B696:N699">
    <cfRule type="cellIs" dxfId="7493" priority="348" operator="lessThan">
      <formula>0</formula>
    </cfRule>
  </conditionalFormatting>
  <conditionalFormatting sqref="I698:N698 P696:Q699">
    <cfRule type="cellIs" dxfId="7492" priority="347" operator="lessThan">
      <formula>0</formula>
    </cfRule>
  </conditionalFormatting>
  <conditionalFormatting sqref="B700:N703">
    <cfRule type="cellIs" dxfId="7491" priority="346" operator="lessThan">
      <formula>0</formula>
    </cfRule>
  </conditionalFormatting>
  <conditionalFormatting sqref="I702:N702 P700:Q703">
    <cfRule type="cellIs" dxfId="7490" priority="345" operator="lessThan">
      <formula>0</formula>
    </cfRule>
  </conditionalFormatting>
  <conditionalFormatting sqref="B704:N707">
    <cfRule type="cellIs" dxfId="7489" priority="344" operator="lessThan">
      <formula>0</formula>
    </cfRule>
  </conditionalFormatting>
  <conditionalFormatting sqref="I706:N706 P704:Q707">
    <cfRule type="cellIs" dxfId="7488" priority="343" operator="lessThan">
      <formula>0</formula>
    </cfRule>
  </conditionalFormatting>
  <conditionalFormatting sqref="B712:N715">
    <cfRule type="cellIs" dxfId="7487" priority="342" operator="lessThan">
      <formula>0</formula>
    </cfRule>
  </conditionalFormatting>
  <conditionalFormatting sqref="I714:N714 P712:Q715">
    <cfRule type="cellIs" dxfId="7486" priority="341" operator="lessThan">
      <formula>0</formula>
    </cfRule>
  </conditionalFormatting>
  <conditionalFormatting sqref="B716:N719">
    <cfRule type="cellIs" dxfId="7485" priority="340" operator="lessThan">
      <formula>0</formula>
    </cfRule>
  </conditionalFormatting>
  <conditionalFormatting sqref="I718:N718 P716:Q719">
    <cfRule type="cellIs" dxfId="7484" priority="339" operator="lessThan">
      <formula>0</formula>
    </cfRule>
  </conditionalFormatting>
  <conditionalFormatting sqref="P654">
    <cfRule type="cellIs" dxfId="7483" priority="338" operator="lessThan">
      <formula>0</formula>
    </cfRule>
  </conditionalFormatting>
  <conditionalFormatting sqref="Q466">
    <cfRule type="cellIs" dxfId="7482" priority="337" operator="lessThan">
      <formula>0</formula>
    </cfRule>
  </conditionalFormatting>
  <conditionalFormatting sqref="P466">
    <cfRule type="cellIs" dxfId="7481" priority="336" operator="lessThan">
      <formula>0</formula>
    </cfRule>
  </conditionalFormatting>
  <conditionalFormatting sqref="B466:N466">
    <cfRule type="cellIs" dxfId="7480" priority="335" operator="lessThan">
      <formula>0</formula>
    </cfRule>
  </conditionalFormatting>
  <conditionalFormatting sqref="B505:N505">
    <cfRule type="cellIs" dxfId="7479" priority="332" operator="lessThan">
      <formula>0</formula>
    </cfRule>
  </conditionalFormatting>
  <conditionalFormatting sqref="B513:N513">
    <cfRule type="cellIs" dxfId="7478" priority="329" operator="lessThan">
      <formula>0</formula>
    </cfRule>
  </conditionalFormatting>
  <conditionalFormatting sqref="B522:N522">
    <cfRule type="cellIs" dxfId="7477" priority="326" operator="lessThan">
      <formula>0</formula>
    </cfRule>
  </conditionalFormatting>
  <conditionalFormatting sqref="B530:N530">
    <cfRule type="cellIs" dxfId="7476" priority="323" operator="lessThan">
      <formula>0</formula>
    </cfRule>
  </conditionalFormatting>
  <conditionalFormatting sqref="B538:N538">
    <cfRule type="cellIs" dxfId="7475" priority="320" operator="lessThan">
      <formula>0</formula>
    </cfRule>
  </conditionalFormatting>
  <conditionalFormatting sqref="B553:N553">
    <cfRule type="cellIs" dxfId="7474" priority="317" operator="lessThan">
      <formula>0</formula>
    </cfRule>
  </conditionalFormatting>
  <conditionalFormatting sqref="B561:N561">
    <cfRule type="cellIs" dxfId="7473" priority="314" operator="lessThan">
      <formula>0</formula>
    </cfRule>
  </conditionalFormatting>
  <conditionalFormatting sqref="B590:N590">
    <cfRule type="cellIs" dxfId="7472" priority="311" operator="lessThan">
      <formula>0</formula>
    </cfRule>
  </conditionalFormatting>
  <conditionalFormatting sqref="O608">
    <cfRule type="cellIs" dxfId="7471" priority="52" operator="lessThan">
      <formula>0</formula>
    </cfRule>
  </conditionalFormatting>
  <conditionalFormatting sqref="O608">
    <cfRule type="cellIs" dxfId="7470" priority="53" operator="lessThan">
      <formula>0</formula>
    </cfRule>
  </conditionalFormatting>
  <conditionalFormatting sqref="O603">
    <cfRule type="cellIs" dxfId="7469" priority="56" operator="lessThan">
      <formula>0</formula>
    </cfRule>
  </conditionalFormatting>
  <conditionalFormatting sqref="O603">
    <cfRule type="cellIs" dxfId="7468" priority="57" operator="lessThan">
      <formula>0</formula>
    </cfRule>
  </conditionalFormatting>
  <conditionalFormatting sqref="O603">
    <cfRule type="cellIs" dxfId="7467" priority="58" operator="lessThan">
      <formula>0</formula>
    </cfRule>
  </conditionalFormatting>
  <conditionalFormatting sqref="O608">
    <cfRule type="cellIs" dxfId="7466" priority="51" operator="lessThan">
      <formula>0</formula>
    </cfRule>
  </conditionalFormatting>
  <conditionalFormatting sqref="P491:Q491">
    <cfRule type="cellIs" dxfId="7465" priority="310" operator="lessThan">
      <formula>0</formula>
    </cfRule>
  </conditionalFormatting>
  <conditionalFormatting sqref="Q492:Q496">
    <cfRule type="cellIs" dxfId="7464" priority="309" operator="lessThan">
      <formula>0</formula>
    </cfRule>
  </conditionalFormatting>
  <conditionalFormatting sqref="P492:P495">
    <cfRule type="cellIs" dxfId="7463" priority="308" operator="lessThan">
      <formula>0</formula>
    </cfRule>
  </conditionalFormatting>
  <conditionalFormatting sqref="P496">
    <cfRule type="cellIs" dxfId="7462" priority="307" operator="lessThan">
      <formula>0</formula>
    </cfRule>
  </conditionalFormatting>
  <conditionalFormatting sqref="P473:Q473 B473">
    <cfRule type="cellIs" dxfId="7461" priority="306" operator="lessThan">
      <formula>0</formula>
    </cfRule>
  </conditionalFormatting>
  <conditionalFormatting sqref="Q474:Q478">
    <cfRule type="cellIs" dxfId="7460" priority="305" operator="lessThan">
      <formula>0</formula>
    </cfRule>
  </conditionalFormatting>
  <conditionalFormatting sqref="P474:P477">
    <cfRule type="cellIs" dxfId="7459" priority="304" operator="lessThan">
      <formula>0</formula>
    </cfRule>
  </conditionalFormatting>
  <conditionalFormatting sqref="P478">
    <cfRule type="cellIs" dxfId="7458" priority="303" operator="lessThan">
      <formula>0</formula>
    </cfRule>
  </conditionalFormatting>
  <conditionalFormatting sqref="P479:Q479 B479">
    <cfRule type="cellIs" dxfId="7457" priority="302" operator="lessThan">
      <formula>0</formula>
    </cfRule>
  </conditionalFormatting>
  <conditionalFormatting sqref="Q480:Q484">
    <cfRule type="cellIs" dxfId="7456" priority="301" operator="lessThan">
      <formula>0</formula>
    </cfRule>
  </conditionalFormatting>
  <conditionalFormatting sqref="P480:P483">
    <cfRule type="cellIs" dxfId="7455" priority="300" operator="lessThan">
      <formula>0</formula>
    </cfRule>
  </conditionalFormatting>
  <conditionalFormatting sqref="P484">
    <cfRule type="cellIs" dxfId="7454" priority="299" operator="lessThan">
      <formula>0</formula>
    </cfRule>
  </conditionalFormatting>
  <conditionalFormatting sqref="P485:Q485 B485">
    <cfRule type="cellIs" dxfId="7453" priority="298" operator="lessThan">
      <formula>0</formula>
    </cfRule>
  </conditionalFormatting>
  <conditionalFormatting sqref="Q486:Q490">
    <cfRule type="cellIs" dxfId="7452" priority="297" operator="lessThan">
      <formula>0</formula>
    </cfRule>
  </conditionalFormatting>
  <conditionalFormatting sqref="P486:P489">
    <cfRule type="cellIs" dxfId="7451" priority="296" operator="lessThan">
      <formula>0</formula>
    </cfRule>
  </conditionalFormatting>
  <conditionalFormatting sqref="P490">
    <cfRule type="cellIs" dxfId="7450"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449" priority="292" operator="lessThan">
      <formula>0</formula>
    </cfRule>
  </conditionalFormatting>
  <conditionalFormatting sqref="O348">
    <cfRule type="cellIs" dxfId="7448" priority="291" operator="lessThan">
      <formula>0</formula>
    </cfRule>
  </conditionalFormatting>
  <conditionalFormatting sqref="O348">
    <cfRule type="cellIs" dxfId="7447" priority="290" operator="lessThan">
      <formula>0</formula>
    </cfRule>
  </conditionalFormatting>
  <conditionalFormatting sqref="O351:O354">
    <cfRule type="cellIs" dxfId="7446" priority="289" operator="lessThan">
      <formula>0</formula>
    </cfRule>
  </conditionalFormatting>
  <conditionalFormatting sqref="O363:O364">
    <cfRule type="cellIs" dxfId="7445" priority="288" operator="lessThan">
      <formula>0</formula>
    </cfRule>
  </conditionalFormatting>
  <conditionalFormatting sqref="O369:O370">
    <cfRule type="cellIs" dxfId="7444" priority="287" operator="lessThan">
      <formula>0</formula>
    </cfRule>
  </conditionalFormatting>
  <conditionalFormatting sqref="O375:O376">
    <cfRule type="cellIs" dxfId="7443" priority="286" operator="lessThan">
      <formula>0</formula>
    </cfRule>
  </conditionalFormatting>
  <conditionalFormatting sqref="O381:O383">
    <cfRule type="cellIs" dxfId="7442" priority="285" operator="lessThan">
      <formula>0</formula>
    </cfRule>
  </conditionalFormatting>
  <conditionalFormatting sqref="O355">
    <cfRule type="cellIs" dxfId="7441" priority="284" operator="lessThan">
      <formula>0</formula>
    </cfRule>
  </conditionalFormatting>
  <conditionalFormatting sqref="O593:O595">
    <cfRule type="cellIs" dxfId="7440" priority="282" operator="lessThan">
      <formula>0</formula>
    </cfRule>
  </conditionalFormatting>
  <conditionalFormatting sqref="O593:O595">
    <cfRule type="cellIs" dxfId="7439" priority="283" operator="lessThan">
      <formula>0</formula>
    </cfRule>
  </conditionalFormatting>
  <conditionalFormatting sqref="O601:O602 O599">
    <cfRule type="cellIs" dxfId="7438" priority="281" operator="lessThan">
      <formula>0</formula>
    </cfRule>
  </conditionalFormatting>
  <conditionalFormatting sqref="O621:O624">
    <cfRule type="cellIs" dxfId="7437" priority="276" operator="lessThan">
      <formula>0</formula>
    </cfRule>
  </conditionalFormatting>
  <conditionalFormatting sqref="O621:O624">
    <cfRule type="cellIs" dxfId="7436" priority="277" operator="lessThan">
      <formula>0</formula>
    </cfRule>
  </conditionalFormatting>
  <conditionalFormatting sqref="O626:O629">
    <cfRule type="cellIs" dxfId="7435" priority="275" operator="lessThan">
      <formula>0</formula>
    </cfRule>
  </conditionalFormatting>
  <conditionalFormatting sqref="O611:O614">
    <cfRule type="cellIs" dxfId="7434" priority="270" operator="lessThan">
      <formula>0</formula>
    </cfRule>
  </conditionalFormatting>
  <conditionalFormatting sqref="O611:O614">
    <cfRule type="cellIs" dxfId="7433" priority="271" operator="lessThan">
      <formula>0</formula>
    </cfRule>
  </conditionalFormatting>
  <conditionalFormatting sqref="O650 O663 O655:O660 O642:O645 O652:O653 O672:O675 O708:O711 O665:O670">
    <cfRule type="cellIs" dxfId="7432" priority="269" operator="lessThan">
      <formula>0</formula>
    </cfRule>
  </conditionalFormatting>
  <conditionalFormatting sqref="O674">
    <cfRule type="cellIs" dxfId="7431" priority="268" operator="lessThan">
      <formula>0</formula>
    </cfRule>
  </conditionalFormatting>
  <conditionalFormatting sqref="O647">
    <cfRule type="cellIs" dxfId="7430" priority="267" operator="lessThan">
      <formula>0</formula>
    </cfRule>
  </conditionalFormatting>
  <conditionalFormatting sqref="O393">
    <cfRule type="cellIs" dxfId="7429" priority="246" operator="lessThan">
      <formula>0</formula>
    </cfRule>
  </conditionalFormatting>
  <conditionalFormatting sqref="O390">
    <cfRule type="cellIs" dxfId="7428" priority="251" operator="lessThan">
      <formula>0</formula>
    </cfRule>
  </conditionalFormatting>
  <conditionalFormatting sqref="O393">
    <cfRule type="cellIs" dxfId="7427" priority="249" operator="lessThan">
      <formula>0</formula>
    </cfRule>
  </conditionalFormatting>
  <conditionalFormatting sqref="O378">
    <cfRule type="cellIs" dxfId="7426" priority="261" operator="lessThan">
      <formula>0</formula>
    </cfRule>
  </conditionalFormatting>
  <conditionalFormatting sqref="O372">
    <cfRule type="cellIs" dxfId="7425" priority="262" operator="lessThan">
      <formula>0</formula>
    </cfRule>
  </conditionalFormatting>
  <conditionalFormatting sqref="O384">
    <cfRule type="cellIs" dxfId="7424" priority="260" operator="lessThan">
      <formula>0</formula>
    </cfRule>
  </conditionalFormatting>
  <conditionalFormatting sqref="O387">
    <cfRule type="cellIs" dxfId="7423" priority="255" operator="lessThan">
      <formula>0</formula>
    </cfRule>
  </conditionalFormatting>
  <conditionalFormatting sqref="O387">
    <cfRule type="cellIs" dxfId="7422" priority="254" operator="lessThan">
      <formula>0</formula>
    </cfRule>
  </conditionalFormatting>
  <conditionalFormatting sqref="O387">
    <cfRule type="cellIs" dxfId="7421" priority="253" operator="lessThan">
      <formula>0</formula>
    </cfRule>
  </conditionalFormatting>
  <conditionalFormatting sqref="O387">
    <cfRule type="cellIs" dxfId="7420" priority="252" operator="lessThan">
      <formula>0</formula>
    </cfRule>
  </conditionalFormatting>
  <conditionalFormatting sqref="O393">
    <cfRule type="cellIs" dxfId="7419" priority="247" operator="lessThan">
      <formula>0</formula>
    </cfRule>
  </conditionalFormatting>
  <conditionalFormatting sqref="O393">
    <cfRule type="cellIs" dxfId="7418" priority="250" operator="lessThan">
      <formula>0</formula>
    </cfRule>
  </conditionalFormatting>
  <conditionalFormatting sqref="O393">
    <cfRule type="cellIs" dxfId="7417" priority="245" operator="lessThan">
      <formula>0</formula>
    </cfRule>
  </conditionalFormatting>
  <conditionalFormatting sqref="O393">
    <cfRule type="cellIs" dxfId="7416" priority="248" operator="lessThan">
      <formula>0</formula>
    </cfRule>
  </conditionalFormatting>
  <conditionalFormatting sqref="O393">
    <cfRule type="cellIs" dxfId="7415" priority="243" operator="lessThan">
      <formula>0</formula>
    </cfRule>
  </conditionalFormatting>
  <conditionalFormatting sqref="O393">
    <cfRule type="cellIs" dxfId="7414" priority="244" operator="lessThan">
      <formula>0</formula>
    </cfRule>
  </conditionalFormatting>
  <conditionalFormatting sqref="O399">
    <cfRule type="cellIs" dxfId="7413" priority="241" operator="lessThan">
      <formula>0</formula>
    </cfRule>
  </conditionalFormatting>
  <conditionalFormatting sqref="O396">
    <cfRule type="cellIs" dxfId="7412" priority="242" operator="lessThan">
      <formula>0</formula>
    </cfRule>
  </conditionalFormatting>
  <conditionalFormatting sqref="O399">
    <cfRule type="cellIs" dxfId="7411" priority="240" operator="lessThan">
      <formula>0</formula>
    </cfRule>
  </conditionalFormatting>
  <conditionalFormatting sqref="O399">
    <cfRule type="cellIs" dxfId="7410" priority="239" operator="lessThan">
      <formula>0</formula>
    </cfRule>
  </conditionalFormatting>
  <conditionalFormatting sqref="O399">
    <cfRule type="cellIs" dxfId="7409" priority="238" operator="lessThan">
      <formula>0</formula>
    </cfRule>
  </conditionalFormatting>
  <conditionalFormatting sqref="O399">
    <cfRule type="cellIs" dxfId="7408" priority="237" operator="lessThan">
      <formula>0</formula>
    </cfRule>
  </conditionalFormatting>
  <conditionalFormatting sqref="O399">
    <cfRule type="cellIs" dxfId="7407" priority="236" operator="lessThan">
      <formula>0</formula>
    </cfRule>
  </conditionalFormatting>
  <conditionalFormatting sqref="O399">
    <cfRule type="cellIs" dxfId="7406" priority="235" operator="lessThan">
      <formula>0</formula>
    </cfRule>
  </conditionalFormatting>
  <conditionalFormatting sqref="O399">
    <cfRule type="cellIs" dxfId="7405" priority="234" operator="lessThan">
      <formula>0</formula>
    </cfRule>
  </conditionalFormatting>
  <conditionalFormatting sqref="O402">
    <cfRule type="cellIs" dxfId="7404" priority="233" operator="lessThan">
      <formula>0</formula>
    </cfRule>
  </conditionalFormatting>
  <conditionalFormatting sqref="O355">
    <cfRule type="cellIs" dxfId="7403" priority="232" operator="lessThan">
      <formula>0</formula>
    </cfRule>
  </conditionalFormatting>
  <conditionalFormatting sqref="O361">
    <cfRule type="cellIs" dxfId="7402" priority="231" operator="lessThan">
      <formula>0</formula>
    </cfRule>
  </conditionalFormatting>
  <conditionalFormatting sqref="O361">
    <cfRule type="cellIs" dxfId="7401" priority="230" operator="lessThan">
      <formula>0</formula>
    </cfRule>
  </conditionalFormatting>
  <conditionalFormatting sqref="O367">
    <cfRule type="cellIs" dxfId="7400" priority="229" operator="lessThan">
      <formula>0</formula>
    </cfRule>
  </conditionalFormatting>
  <conditionalFormatting sqref="O367">
    <cfRule type="cellIs" dxfId="7399" priority="228" operator="lessThan">
      <formula>0</formula>
    </cfRule>
  </conditionalFormatting>
  <conditionalFormatting sqref="O373">
    <cfRule type="cellIs" dxfId="7398" priority="227" operator="lessThan">
      <formula>0</formula>
    </cfRule>
  </conditionalFormatting>
  <conditionalFormatting sqref="O373">
    <cfRule type="cellIs" dxfId="7397" priority="226" operator="lessThan">
      <formula>0</formula>
    </cfRule>
  </conditionalFormatting>
  <conditionalFormatting sqref="O379">
    <cfRule type="cellIs" dxfId="7396" priority="225" operator="lessThan">
      <formula>0</formula>
    </cfRule>
  </conditionalFormatting>
  <conditionalFormatting sqref="O379">
    <cfRule type="cellIs" dxfId="7395" priority="224" operator="lessThan">
      <formula>0</formula>
    </cfRule>
  </conditionalFormatting>
  <conditionalFormatting sqref="O385">
    <cfRule type="cellIs" dxfId="7394" priority="223" operator="lessThan">
      <formula>0</formula>
    </cfRule>
  </conditionalFormatting>
  <conditionalFormatting sqref="O385">
    <cfRule type="cellIs" dxfId="7393" priority="222" operator="lessThan">
      <formula>0</formula>
    </cfRule>
  </conditionalFormatting>
  <conditionalFormatting sqref="O391">
    <cfRule type="cellIs" dxfId="7392" priority="221" operator="lessThan">
      <formula>0</formula>
    </cfRule>
  </conditionalFormatting>
  <conditionalFormatting sqref="O391">
    <cfRule type="cellIs" dxfId="7391" priority="220" operator="lessThan">
      <formula>0</formula>
    </cfRule>
  </conditionalFormatting>
  <conditionalFormatting sqref="O397">
    <cfRule type="cellIs" dxfId="7390" priority="219" operator="lessThan">
      <formula>0</formula>
    </cfRule>
  </conditionalFormatting>
  <conditionalFormatting sqref="O397">
    <cfRule type="cellIs" dxfId="7389" priority="218" operator="lessThan">
      <formula>0</formula>
    </cfRule>
  </conditionalFormatting>
  <conditionalFormatting sqref="O405">
    <cfRule type="cellIs" dxfId="7388" priority="217" operator="lessThan">
      <formula>0</formula>
    </cfRule>
  </conditionalFormatting>
  <conditionalFormatting sqref="O405">
    <cfRule type="cellIs" dxfId="7387" priority="215" operator="lessThan">
      <formula>0</formula>
    </cfRule>
  </conditionalFormatting>
  <conditionalFormatting sqref="O405">
    <cfRule type="cellIs" dxfId="7386" priority="214" operator="lessThan">
      <formula>0</formula>
    </cfRule>
  </conditionalFormatting>
  <conditionalFormatting sqref="O405">
    <cfRule type="cellIs" dxfId="7385" priority="213" operator="lessThan">
      <formula>0</formula>
    </cfRule>
  </conditionalFormatting>
  <conditionalFormatting sqref="O405">
    <cfRule type="cellIs" dxfId="7384" priority="212" operator="lessThan">
      <formula>0</formula>
    </cfRule>
  </conditionalFormatting>
  <conditionalFormatting sqref="O405">
    <cfRule type="cellIs" dxfId="7383" priority="211" operator="lessThan">
      <formula>0</formula>
    </cfRule>
  </conditionalFormatting>
  <conditionalFormatting sqref="O405">
    <cfRule type="cellIs" dxfId="7382" priority="210" operator="lessThan">
      <formula>0</formula>
    </cfRule>
  </conditionalFormatting>
  <conditionalFormatting sqref="O408">
    <cfRule type="cellIs" dxfId="7381" priority="209" operator="lessThan">
      <formula>0</formula>
    </cfRule>
  </conditionalFormatting>
  <conditionalFormatting sqref="O409">
    <cfRule type="cellIs" dxfId="7380" priority="208" operator="lessThan">
      <formula>0</formula>
    </cfRule>
  </conditionalFormatting>
  <conditionalFormatting sqref="O409">
    <cfRule type="cellIs" dxfId="7379" priority="207" operator="lessThan">
      <formula>0</formula>
    </cfRule>
  </conditionalFormatting>
  <conditionalFormatting sqref="O411">
    <cfRule type="cellIs" dxfId="7378" priority="206" operator="lessThan">
      <formula>0</formula>
    </cfRule>
  </conditionalFormatting>
  <conditionalFormatting sqref="O411">
    <cfRule type="cellIs" dxfId="7377" priority="205" operator="lessThan">
      <formula>0</formula>
    </cfRule>
  </conditionalFormatting>
  <conditionalFormatting sqref="O411">
    <cfRule type="cellIs" dxfId="7376" priority="204" operator="lessThan">
      <formula>0</formula>
    </cfRule>
  </conditionalFormatting>
  <conditionalFormatting sqref="O411">
    <cfRule type="cellIs" dxfId="7375" priority="203" operator="lessThan">
      <formula>0</formula>
    </cfRule>
  </conditionalFormatting>
  <conditionalFormatting sqref="O411">
    <cfRule type="cellIs" dxfId="7374" priority="202" operator="lessThan">
      <formula>0</formula>
    </cfRule>
  </conditionalFormatting>
  <conditionalFormatting sqref="O411">
    <cfRule type="cellIs" dxfId="7373" priority="201" operator="lessThan">
      <formula>0</formula>
    </cfRule>
  </conditionalFormatting>
  <conditionalFormatting sqref="O411">
    <cfRule type="cellIs" dxfId="7372" priority="200" operator="lessThan">
      <formula>0</formula>
    </cfRule>
  </conditionalFormatting>
  <conditionalFormatting sqref="O411">
    <cfRule type="cellIs" dxfId="7371" priority="199" operator="lessThan">
      <formula>0</formula>
    </cfRule>
  </conditionalFormatting>
  <conditionalFormatting sqref="O414">
    <cfRule type="cellIs" dxfId="7370" priority="198" operator="lessThan">
      <formula>0</formula>
    </cfRule>
  </conditionalFormatting>
  <conditionalFormatting sqref="O415">
    <cfRule type="cellIs" dxfId="7369" priority="197" operator="lessThan">
      <formula>0</formula>
    </cfRule>
  </conditionalFormatting>
  <conditionalFormatting sqref="O415">
    <cfRule type="cellIs" dxfId="7368" priority="196" operator="lessThan">
      <formula>0</formula>
    </cfRule>
  </conditionalFormatting>
  <conditionalFormatting sqref="O417">
    <cfRule type="cellIs" dxfId="7367" priority="195" operator="lessThan">
      <formula>0</formula>
    </cfRule>
  </conditionalFormatting>
  <conditionalFormatting sqref="O417">
    <cfRule type="cellIs" dxfId="7366" priority="194" operator="lessThan">
      <formula>0</formula>
    </cfRule>
  </conditionalFormatting>
  <conditionalFormatting sqref="O417">
    <cfRule type="cellIs" dxfId="7365" priority="193" operator="lessThan">
      <formula>0</formula>
    </cfRule>
  </conditionalFormatting>
  <conditionalFormatting sqref="O417">
    <cfRule type="cellIs" dxfId="7364" priority="192" operator="lessThan">
      <formula>0</formula>
    </cfRule>
  </conditionalFormatting>
  <conditionalFormatting sqref="O417">
    <cfRule type="cellIs" dxfId="7363" priority="191" operator="lessThan">
      <formula>0</formula>
    </cfRule>
  </conditionalFormatting>
  <conditionalFormatting sqref="O417">
    <cfRule type="cellIs" dxfId="7362" priority="190" operator="lessThan">
      <formula>0</formula>
    </cfRule>
  </conditionalFormatting>
  <conditionalFormatting sqref="O417">
    <cfRule type="cellIs" dxfId="7361" priority="189" operator="lessThan">
      <formula>0</formula>
    </cfRule>
  </conditionalFormatting>
  <conditionalFormatting sqref="O417">
    <cfRule type="cellIs" dxfId="7360" priority="188" operator="lessThan">
      <formula>0</formula>
    </cfRule>
  </conditionalFormatting>
  <conditionalFormatting sqref="O420">
    <cfRule type="cellIs" dxfId="7359" priority="187" operator="lessThan">
      <formula>0</formula>
    </cfRule>
  </conditionalFormatting>
  <conditionalFormatting sqref="O421">
    <cfRule type="cellIs" dxfId="7358" priority="186" operator="lessThan">
      <formula>0</formula>
    </cfRule>
  </conditionalFormatting>
  <conditionalFormatting sqref="O421">
    <cfRule type="cellIs" dxfId="7357" priority="185" operator="lessThan">
      <formula>0</formula>
    </cfRule>
  </conditionalFormatting>
  <conditionalFormatting sqref="O423">
    <cfRule type="cellIs" dxfId="7356" priority="184" operator="lessThan">
      <formula>0</formula>
    </cfRule>
  </conditionalFormatting>
  <conditionalFormatting sqref="O423">
    <cfRule type="cellIs" dxfId="7355" priority="183" operator="lessThan">
      <formula>0</formula>
    </cfRule>
  </conditionalFormatting>
  <conditionalFormatting sqref="O423">
    <cfRule type="cellIs" dxfId="7354" priority="182" operator="lessThan">
      <formula>0</formula>
    </cfRule>
  </conditionalFormatting>
  <conditionalFormatting sqref="O423">
    <cfRule type="cellIs" dxfId="7353" priority="181" operator="lessThan">
      <formula>0</formula>
    </cfRule>
  </conditionalFormatting>
  <conditionalFormatting sqref="O423">
    <cfRule type="cellIs" dxfId="7352" priority="180" operator="lessThan">
      <formula>0</formula>
    </cfRule>
  </conditionalFormatting>
  <conditionalFormatting sqref="O423">
    <cfRule type="cellIs" dxfId="7351" priority="179" operator="lessThan">
      <formula>0</formula>
    </cfRule>
  </conditionalFormatting>
  <conditionalFormatting sqref="O423">
    <cfRule type="cellIs" dxfId="7350" priority="178" operator="lessThan">
      <formula>0</formula>
    </cfRule>
  </conditionalFormatting>
  <conditionalFormatting sqref="O423">
    <cfRule type="cellIs" dxfId="7349" priority="177" operator="lessThan">
      <formula>0</formula>
    </cfRule>
  </conditionalFormatting>
  <conditionalFormatting sqref="O426">
    <cfRule type="cellIs" dxfId="7348" priority="176" operator="lessThan">
      <formula>0</formula>
    </cfRule>
  </conditionalFormatting>
  <conditionalFormatting sqref="O427">
    <cfRule type="cellIs" dxfId="7347" priority="175" operator="lessThan">
      <formula>0</formula>
    </cfRule>
  </conditionalFormatting>
  <conditionalFormatting sqref="O427">
    <cfRule type="cellIs" dxfId="7346" priority="174" operator="lessThan">
      <formula>0</formula>
    </cfRule>
  </conditionalFormatting>
  <conditionalFormatting sqref="O429">
    <cfRule type="cellIs" dxfId="7345" priority="173" operator="lessThan">
      <formula>0</formula>
    </cfRule>
  </conditionalFormatting>
  <conditionalFormatting sqref="O429">
    <cfRule type="cellIs" dxfId="7344" priority="172" operator="lessThan">
      <formula>0</formula>
    </cfRule>
  </conditionalFormatting>
  <conditionalFormatting sqref="O429">
    <cfRule type="cellIs" dxfId="7343" priority="171" operator="lessThan">
      <formula>0</formula>
    </cfRule>
  </conditionalFormatting>
  <conditionalFormatting sqref="O429">
    <cfRule type="cellIs" dxfId="7342" priority="170" operator="lessThan">
      <formula>0</formula>
    </cfRule>
  </conditionalFormatting>
  <conditionalFormatting sqref="O429">
    <cfRule type="cellIs" dxfId="7341" priority="169" operator="lessThan">
      <formula>0</formula>
    </cfRule>
  </conditionalFormatting>
  <conditionalFormatting sqref="O429">
    <cfRule type="cellIs" dxfId="7340" priority="168" operator="lessThan">
      <formula>0</formula>
    </cfRule>
  </conditionalFormatting>
  <conditionalFormatting sqref="O429">
    <cfRule type="cellIs" dxfId="7339" priority="167" operator="lessThan">
      <formula>0</formula>
    </cfRule>
  </conditionalFormatting>
  <conditionalFormatting sqref="O429">
    <cfRule type="cellIs" dxfId="7338" priority="166" operator="lessThan">
      <formula>0</formula>
    </cfRule>
  </conditionalFormatting>
  <conditionalFormatting sqref="O432">
    <cfRule type="cellIs" dxfId="7337" priority="165" operator="lessThan">
      <formula>0</formula>
    </cfRule>
  </conditionalFormatting>
  <conditionalFormatting sqref="O435">
    <cfRule type="cellIs" dxfId="7336" priority="164" operator="lessThan">
      <formula>0</formula>
    </cfRule>
  </conditionalFormatting>
  <conditionalFormatting sqref="O435">
    <cfRule type="cellIs" dxfId="7335" priority="163" operator="lessThan">
      <formula>0</formula>
    </cfRule>
  </conditionalFormatting>
  <conditionalFormatting sqref="O435">
    <cfRule type="cellIs" dxfId="7334" priority="162" operator="lessThan">
      <formula>0</formula>
    </cfRule>
  </conditionalFormatting>
  <conditionalFormatting sqref="O435">
    <cfRule type="cellIs" dxfId="7333" priority="161" operator="lessThan">
      <formula>0</formula>
    </cfRule>
  </conditionalFormatting>
  <conditionalFormatting sqref="O435">
    <cfRule type="cellIs" dxfId="7332" priority="160" operator="lessThan">
      <formula>0</formula>
    </cfRule>
  </conditionalFormatting>
  <conditionalFormatting sqref="O435">
    <cfRule type="cellIs" dxfId="7331" priority="159" operator="lessThan">
      <formula>0</formula>
    </cfRule>
  </conditionalFormatting>
  <conditionalFormatting sqref="O435">
    <cfRule type="cellIs" dxfId="7330" priority="158" operator="lessThan">
      <formula>0</formula>
    </cfRule>
  </conditionalFormatting>
  <conditionalFormatting sqref="O435">
    <cfRule type="cellIs" dxfId="7329" priority="157" operator="lessThan">
      <formula>0</formula>
    </cfRule>
  </conditionalFormatting>
  <conditionalFormatting sqref="O438">
    <cfRule type="cellIs" dxfId="7328" priority="156" operator="lessThan">
      <formula>0</formula>
    </cfRule>
  </conditionalFormatting>
  <conditionalFormatting sqref="O439">
    <cfRule type="cellIs" dxfId="7327" priority="155" operator="lessThan">
      <formula>0</formula>
    </cfRule>
  </conditionalFormatting>
  <conditionalFormatting sqref="O439">
    <cfRule type="cellIs" dxfId="7326" priority="154" operator="lessThan">
      <formula>0</formula>
    </cfRule>
  </conditionalFormatting>
  <conditionalFormatting sqref="O441">
    <cfRule type="cellIs" dxfId="7325" priority="153" operator="lessThan">
      <formula>0</formula>
    </cfRule>
  </conditionalFormatting>
  <conditionalFormatting sqref="O441">
    <cfRule type="cellIs" dxfId="7324" priority="152" operator="lessThan">
      <formula>0</formula>
    </cfRule>
  </conditionalFormatting>
  <conditionalFormatting sqref="O441">
    <cfRule type="cellIs" dxfId="7323" priority="151" operator="lessThan">
      <formula>0</formula>
    </cfRule>
  </conditionalFormatting>
  <conditionalFormatting sqref="O441">
    <cfRule type="cellIs" dxfId="7322" priority="150" operator="lessThan">
      <formula>0</formula>
    </cfRule>
  </conditionalFormatting>
  <conditionalFormatting sqref="O441">
    <cfRule type="cellIs" dxfId="7321" priority="149" operator="lessThan">
      <formula>0</formula>
    </cfRule>
  </conditionalFormatting>
  <conditionalFormatting sqref="O441">
    <cfRule type="cellIs" dxfId="7320" priority="148" operator="lessThan">
      <formula>0</formula>
    </cfRule>
  </conditionalFormatting>
  <conditionalFormatting sqref="O441">
    <cfRule type="cellIs" dxfId="7319" priority="147" operator="lessThan">
      <formula>0</formula>
    </cfRule>
  </conditionalFormatting>
  <conditionalFormatting sqref="O441">
    <cfRule type="cellIs" dxfId="7318" priority="146" operator="lessThan">
      <formula>0</formula>
    </cfRule>
  </conditionalFormatting>
  <conditionalFormatting sqref="O444">
    <cfRule type="cellIs" dxfId="7317" priority="145" operator="lessThan">
      <formula>0</formula>
    </cfRule>
  </conditionalFormatting>
  <conditionalFormatting sqref="O445">
    <cfRule type="cellIs" dxfId="7316" priority="144" operator="lessThan">
      <formula>0</formula>
    </cfRule>
  </conditionalFormatting>
  <conditionalFormatting sqref="O445">
    <cfRule type="cellIs" dxfId="7315" priority="143" operator="lessThan">
      <formula>0</formula>
    </cfRule>
  </conditionalFormatting>
  <conditionalFormatting sqref="O448">
    <cfRule type="cellIs" dxfId="7314" priority="142" operator="lessThan">
      <formula>0</formula>
    </cfRule>
  </conditionalFormatting>
  <conditionalFormatting sqref="O448">
    <cfRule type="cellIs" dxfId="7313" priority="141" operator="lessThan">
      <formula>0</formula>
    </cfRule>
  </conditionalFormatting>
  <conditionalFormatting sqref="O448">
    <cfRule type="cellIs" dxfId="7312" priority="140" operator="lessThan">
      <formula>0</formula>
    </cfRule>
  </conditionalFormatting>
  <conditionalFormatting sqref="O448">
    <cfRule type="cellIs" dxfId="7311" priority="139" operator="lessThan">
      <formula>0</formula>
    </cfRule>
  </conditionalFormatting>
  <conditionalFormatting sqref="O448">
    <cfRule type="cellIs" dxfId="7310" priority="138" operator="lessThan">
      <formula>0</formula>
    </cfRule>
  </conditionalFormatting>
  <conditionalFormatting sqref="O448">
    <cfRule type="cellIs" dxfId="7309" priority="137" operator="lessThan">
      <formula>0</formula>
    </cfRule>
  </conditionalFormatting>
  <conditionalFormatting sqref="O448">
    <cfRule type="cellIs" dxfId="7308" priority="136" operator="lessThan">
      <formula>0</formula>
    </cfRule>
  </conditionalFormatting>
  <conditionalFormatting sqref="O448">
    <cfRule type="cellIs" dxfId="7307" priority="135" operator="lessThan">
      <formula>0</formula>
    </cfRule>
  </conditionalFormatting>
  <conditionalFormatting sqref="O451">
    <cfRule type="cellIs" dxfId="7306" priority="134" operator="lessThan">
      <formula>0</formula>
    </cfRule>
  </conditionalFormatting>
  <conditionalFormatting sqref="O452">
    <cfRule type="cellIs" dxfId="7305" priority="133" operator="lessThan">
      <formula>0</formula>
    </cfRule>
  </conditionalFormatting>
  <conditionalFormatting sqref="O452">
    <cfRule type="cellIs" dxfId="7304" priority="132" operator="lessThan">
      <formula>0</formula>
    </cfRule>
  </conditionalFormatting>
  <conditionalFormatting sqref="O454">
    <cfRule type="cellIs" dxfId="7303" priority="131" operator="lessThan">
      <formula>0</formula>
    </cfRule>
  </conditionalFormatting>
  <conditionalFormatting sqref="O454">
    <cfRule type="cellIs" dxfId="7302" priority="130" operator="lessThan">
      <formula>0</formula>
    </cfRule>
  </conditionalFormatting>
  <conditionalFormatting sqref="O454">
    <cfRule type="cellIs" dxfId="7301" priority="129" operator="lessThan">
      <formula>0</formula>
    </cfRule>
  </conditionalFormatting>
  <conditionalFormatting sqref="O454">
    <cfRule type="cellIs" dxfId="7300" priority="128" operator="lessThan">
      <formula>0</formula>
    </cfRule>
  </conditionalFormatting>
  <conditionalFormatting sqref="O454">
    <cfRule type="cellIs" dxfId="7299" priority="127" operator="lessThan">
      <formula>0</formula>
    </cfRule>
  </conditionalFormatting>
  <conditionalFormatting sqref="O454">
    <cfRule type="cellIs" dxfId="7298" priority="126" operator="lessThan">
      <formula>0</formula>
    </cfRule>
  </conditionalFormatting>
  <conditionalFormatting sqref="O454">
    <cfRule type="cellIs" dxfId="7297" priority="125" operator="lessThan">
      <formula>0</formula>
    </cfRule>
  </conditionalFormatting>
  <conditionalFormatting sqref="O454">
    <cfRule type="cellIs" dxfId="7296" priority="124" operator="lessThan">
      <formula>0</formula>
    </cfRule>
  </conditionalFormatting>
  <conditionalFormatting sqref="O457">
    <cfRule type="cellIs" dxfId="7295" priority="123" operator="lessThan">
      <formula>0</formula>
    </cfRule>
  </conditionalFormatting>
  <conditionalFormatting sqref="O458">
    <cfRule type="cellIs" dxfId="7294" priority="122" operator="lessThan">
      <formula>0</formula>
    </cfRule>
  </conditionalFormatting>
  <conditionalFormatting sqref="O458">
    <cfRule type="cellIs" dxfId="7293" priority="121" operator="lessThan">
      <formula>0</formula>
    </cfRule>
  </conditionalFormatting>
  <conditionalFormatting sqref="O461:O464">
    <cfRule type="cellIs" dxfId="7292" priority="120" operator="lessThan">
      <formula>0</formula>
    </cfRule>
  </conditionalFormatting>
  <conditionalFormatting sqref="O461:O464">
    <cfRule type="expression" dxfId="7291" priority="118">
      <formula>O461/N461&gt;1</formula>
    </cfRule>
    <cfRule type="expression" dxfId="7290" priority="119">
      <formula>O461/N461&lt;1</formula>
    </cfRule>
  </conditionalFormatting>
  <conditionalFormatting sqref="O552 O560 O575 O589">
    <cfRule type="expression" dxfId="7289" priority="116">
      <formula>O552/#REF!&gt;1</formula>
    </cfRule>
    <cfRule type="expression" dxfId="7288" priority="117">
      <formula>O552/#REF!&lt;1</formula>
    </cfRule>
  </conditionalFormatting>
  <conditionalFormatting sqref="O512">
    <cfRule type="cellIs" dxfId="7287" priority="115" operator="lessThan">
      <formula>0</formula>
    </cfRule>
  </conditionalFormatting>
  <conditionalFormatting sqref="O512">
    <cfRule type="expression" dxfId="7286" priority="113">
      <formula>O512/N512&gt;1</formula>
    </cfRule>
    <cfRule type="expression" dxfId="7285" priority="114">
      <formula>O512/N512&lt;1</formula>
    </cfRule>
  </conditionalFormatting>
  <conditionalFormatting sqref="O596">
    <cfRule type="cellIs" dxfId="7284" priority="112" operator="lessThan">
      <formula>0</formula>
    </cfRule>
  </conditionalFormatting>
  <conditionalFormatting sqref="O600">
    <cfRule type="cellIs" dxfId="7283" priority="111" operator="lessThan">
      <formula>0</formula>
    </cfRule>
  </conditionalFormatting>
  <conditionalFormatting sqref="O600">
    <cfRule type="cellIs" dxfId="7282" priority="110" operator="lessThan">
      <formula>0</formula>
    </cfRule>
  </conditionalFormatting>
  <conditionalFormatting sqref="O710">
    <cfRule type="cellIs" dxfId="7281" priority="109" operator="lessThan">
      <formula>0</formula>
    </cfRule>
  </conditionalFormatting>
  <conditionalFormatting sqref="O654 O651 O648:O649 O632:O634">
    <cfRule type="expression" dxfId="7280" priority="96">
      <formula>O632/N632&gt;1</formula>
    </cfRule>
    <cfRule type="expression" dxfId="7279" priority="97">
      <formula>O632/N632&lt;1</formula>
    </cfRule>
  </conditionalFormatting>
  <conditionalFormatting sqref="O507:O510">
    <cfRule type="cellIs" dxfId="7278" priority="108" operator="lessThan">
      <formula>0</formula>
    </cfRule>
  </conditionalFormatting>
  <conditionalFormatting sqref="O507:O510">
    <cfRule type="expression" dxfId="7277" priority="106">
      <formula>O507/N507&gt;1</formula>
    </cfRule>
    <cfRule type="expression" dxfId="7276" priority="107">
      <formula>O507/N507&lt;1</formula>
    </cfRule>
  </conditionalFormatting>
  <conditionalFormatting sqref="O588 O574 O559 O551">
    <cfRule type="cellIs" dxfId="7275" priority="105" operator="lessThan">
      <formula>0</formula>
    </cfRule>
  </conditionalFormatting>
  <conditionalFormatting sqref="O584:O587 O570:O573 O555:O558 O547:O550">
    <cfRule type="cellIs" dxfId="7274" priority="104" operator="lessThan">
      <formula>0</formula>
    </cfRule>
  </conditionalFormatting>
  <conditionalFormatting sqref="O584:O587 O570:O573 O555:O558 O547:O550">
    <cfRule type="expression" dxfId="7273" priority="102">
      <formula>O547/N547&gt;1</formula>
    </cfRule>
    <cfRule type="expression" dxfId="7272" priority="103">
      <formula>O547/N547&lt;1</formula>
    </cfRule>
  </conditionalFormatting>
  <conditionalFormatting sqref="O588 O574 O559 O551">
    <cfRule type="cellIs" dxfId="7271" priority="101" operator="lessThan">
      <formula>0</formula>
    </cfRule>
  </conditionalFormatting>
  <conditionalFormatting sqref="O588 O574 O559 O551">
    <cfRule type="expression" dxfId="7270" priority="99">
      <formula>O551/N551&gt;1</formula>
    </cfRule>
    <cfRule type="expression" dxfId="7269" priority="100">
      <formula>O551/N551&lt;1</formula>
    </cfRule>
  </conditionalFormatting>
  <conditionalFormatting sqref="O654 O651 O648:O649 O632:O634">
    <cfRule type="cellIs" dxfId="7268" priority="98" operator="lessThan">
      <formula>0</formula>
    </cfRule>
  </conditionalFormatting>
  <conditionalFormatting sqref="O504">
    <cfRule type="expression" dxfId="7267" priority="293">
      <formula>O504/#REF!&gt;1</formula>
    </cfRule>
    <cfRule type="expression" dxfId="7266" priority="294">
      <formula>O504/#REF!&lt;1</formula>
    </cfRule>
  </conditionalFormatting>
  <conditionalFormatting sqref="O465">
    <cfRule type="cellIs" dxfId="7265" priority="95" operator="lessThan">
      <formula>0</formula>
    </cfRule>
  </conditionalFormatting>
  <conditionalFormatting sqref="O465">
    <cfRule type="expression" dxfId="7264" priority="93">
      <formula>O465/N465&gt;1</formula>
    </cfRule>
    <cfRule type="expression" dxfId="7263" priority="94">
      <formula>O465/N465&lt;1</formula>
    </cfRule>
  </conditionalFormatting>
  <conditionalFormatting sqref="O511">
    <cfRule type="cellIs" dxfId="7262" priority="92" operator="lessThan">
      <formula>0</formula>
    </cfRule>
  </conditionalFormatting>
  <conditionalFormatting sqref="O511">
    <cfRule type="expression" dxfId="7261" priority="90">
      <formula>O511/N511&gt;1</formula>
    </cfRule>
    <cfRule type="expression" dxfId="7260" priority="91">
      <formula>O511/N511&lt;1</formula>
    </cfRule>
  </conditionalFormatting>
  <conditionalFormatting sqref="O568">
    <cfRule type="cellIs" dxfId="7259" priority="80" operator="lessThan">
      <formula>0</formula>
    </cfRule>
  </conditionalFormatting>
  <conditionalFormatting sqref="O603">
    <cfRule type="expression" dxfId="7258" priority="54">
      <formula>O603/N603&gt;1</formula>
    </cfRule>
    <cfRule type="expression" dxfId="7257" priority="55">
      <formula>O603/N603&lt;1</formula>
    </cfRule>
  </conditionalFormatting>
  <conditionalFormatting sqref="O552">
    <cfRule type="cellIs" dxfId="7256" priority="77" operator="lessThan">
      <formula>0</formula>
    </cfRule>
  </conditionalFormatting>
  <conditionalFormatting sqref="O552">
    <cfRule type="expression" dxfId="7255" priority="75">
      <formula>O552/N552&gt;1</formula>
    </cfRule>
    <cfRule type="expression" dxfId="7254" priority="76">
      <formula>O552/N552&lt;1</formula>
    </cfRule>
  </conditionalFormatting>
  <conditionalFormatting sqref="O560">
    <cfRule type="cellIs" dxfId="7253" priority="74" operator="lessThan">
      <formula>0</formula>
    </cfRule>
  </conditionalFormatting>
  <conditionalFormatting sqref="O560">
    <cfRule type="expression" dxfId="7252" priority="72">
      <formula>O560/N560&gt;1</formula>
    </cfRule>
    <cfRule type="expression" dxfId="7251" priority="73">
      <formula>O560/N560&lt;1</formula>
    </cfRule>
  </conditionalFormatting>
  <conditionalFormatting sqref="O575">
    <cfRule type="cellIs" dxfId="7250" priority="71" operator="lessThan">
      <formula>0</formula>
    </cfRule>
  </conditionalFormatting>
  <conditionalFormatting sqref="O575">
    <cfRule type="expression" dxfId="7249" priority="69">
      <formula>O575/N575&gt;1</formula>
    </cfRule>
    <cfRule type="expression" dxfId="7248" priority="70">
      <formula>O575/N575&lt;1</formula>
    </cfRule>
  </conditionalFormatting>
  <conditionalFormatting sqref="O589">
    <cfRule type="cellIs" dxfId="7247" priority="68" operator="lessThan">
      <formula>0</formula>
    </cfRule>
  </conditionalFormatting>
  <conditionalFormatting sqref="O589">
    <cfRule type="expression" dxfId="7246" priority="66">
      <formula>O589/N589&gt;1</formula>
    </cfRule>
    <cfRule type="expression" dxfId="7245" priority="67">
      <formula>O589/N589&lt;1</formula>
    </cfRule>
  </conditionalFormatting>
  <conditionalFormatting sqref="O521">
    <cfRule type="cellIs" dxfId="7244" priority="89" operator="lessThan">
      <formula>0</formula>
    </cfRule>
  </conditionalFormatting>
  <conditionalFormatting sqref="O521">
    <cfRule type="expression" dxfId="7243" priority="87">
      <formula>O521/N521&gt;1</formula>
    </cfRule>
    <cfRule type="expression" dxfId="7242" priority="88">
      <formula>O521/N521&lt;1</formula>
    </cfRule>
  </conditionalFormatting>
  <conditionalFormatting sqref="O529">
    <cfRule type="cellIs" dxfId="7241" priority="86" operator="lessThan">
      <formula>0</formula>
    </cfRule>
  </conditionalFormatting>
  <conditionalFormatting sqref="O529">
    <cfRule type="expression" dxfId="7240" priority="84">
      <formula>O529/N529&gt;1</formula>
    </cfRule>
    <cfRule type="expression" dxfId="7239" priority="85">
      <formula>O529/N529&lt;1</formula>
    </cfRule>
  </conditionalFormatting>
  <conditionalFormatting sqref="O582">
    <cfRule type="expression" dxfId="7238" priority="63">
      <formula>O582/N582&gt;1</formula>
    </cfRule>
    <cfRule type="expression" dxfId="7237" priority="64">
      <formula>O582/N582&lt;1</formula>
    </cfRule>
  </conditionalFormatting>
  <conditionalFormatting sqref="O537">
    <cfRule type="cellIs" dxfId="7236" priority="83" operator="lessThan">
      <formula>0</formula>
    </cfRule>
  </conditionalFormatting>
  <conditionalFormatting sqref="O537">
    <cfRule type="expression" dxfId="7235" priority="81">
      <formula>O537/N537&gt;1</formula>
    </cfRule>
    <cfRule type="expression" dxfId="7234" priority="82">
      <formula>O537/N537&lt;1</formula>
    </cfRule>
  </conditionalFormatting>
  <conditionalFormatting sqref="O641:O645 B636:O637">
    <cfRule type="cellIs" dxfId="7233" priority="62" operator="lessThan">
      <formula>0</formula>
    </cfRule>
  </conditionalFormatting>
  <conditionalFormatting sqref="O568">
    <cfRule type="expression" dxfId="7232" priority="78">
      <formula>O568/N568&gt;1</formula>
    </cfRule>
    <cfRule type="expression" dxfId="7231" priority="79">
      <formula>O568/N568&lt;1</formula>
    </cfRule>
  </conditionalFormatting>
  <conditionalFormatting sqref="O597">
    <cfRule type="cellIs" dxfId="7230" priority="61" operator="lessThan">
      <formula>0</formula>
    </cfRule>
  </conditionalFormatting>
  <conditionalFormatting sqref="O608">
    <cfRule type="expression" dxfId="7229" priority="49">
      <formula>O608/N608&gt;1</formula>
    </cfRule>
    <cfRule type="expression" dxfId="7228" priority="50">
      <formula>O608/N608&lt;1</formula>
    </cfRule>
  </conditionalFormatting>
  <conditionalFormatting sqref="O582">
    <cfRule type="cellIs" dxfId="7227" priority="65" operator="lessThan">
      <formula>0</formula>
    </cfRule>
  </conditionalFormatting>
  <conditionalFormatting sqref="O597">
    <cfRule type="expression" dxfId="7226" priority="59">
      <formula>O597/N597&gt;1</formula>
    </cfRule>
    <cfRule type="expression" dxfId="7225" priority="60">
      <formula>O597/N597&lt;1</formula>
    </cfRule>
  </conditionalFormatting>
  <conditionalFormatting sqref="O676:O679">
    <cfRule type="cellIs" dxfId="7224" priority="48" operator="lessThan">
      <formula>0</formula>
    </cfRule>
  </conditionalFormatting>
  <conditionalFormatting sqref="O678">
    <cfRule type="cellIs" dxfId="7223" priority="47" operator="lessThan">
      <formula>0</formula>
    </cfRule>
  </conditionalFormatting>
  <conditionalFormatting sqref="O680:O683">
    <cfRule type="cellIs" dxfId="7222" priority="46" operator="lessThan">
      <formula>0</formula>
    </cfRule>
  </conditionalFormatting>
  <conditionalFormatting sqref="O682">
    <cfRule type="cellIs" dxfId="7221" priority="45" operator="lessThan">
      <formula>0</formula>
    </cfRule>
  </conditionalFormatting>
  <conditionalFormatting sqref="O684:O687">
    <cfRule type="cellIs" dxfId="7220" priority="44" operator="lessThan">
      <formula>0</formula>
    </cfRule>
  </conditionalFormatting>
  <conditionalFormatting sqref="O686">
    <cfRule type="cellIs" dxfId="7219" priority="43" operator="lessThan">
      <formula>0</formula>
    </cfRule>
  </conditionalFormatting>
  <conditionalFormatting sqref="O688:O691">
    <cfRule type="cellIs" dxfId="7218" priority="42" operator="lessThan">
      <formula>0</formula>
    </cfRule>
  </conditionalFormatting>
  <conditionalFormatting sqref="O690">
    <cfRule type="cellIs" dxfId="7217" priority="41" operator="lessThan">
      <formula>0</formula>
    </cfRule>
  </conditionalFormatting>
  <conditionalFormatting sqref="O692:O693 O695">
    <cfRule type="cellIs" dxfId="7216" priority="40" operator="lessThan">
      <formula>0</formula>
    </cfRule>
  </conditionalFormatting>
  <conditionalFormatting sqref="O696:O699">
    <cfRule type="cellIs" dxfId="7215" priority="39" operator="lessThan">
      <formula>0</formula>
    </cfRule>
  </conditionalFormatting>
  <conditionalFormatting sqref="O698">
    <cfRule type="cellIs" dxfId="7214" priority="38" operator="lessThan">
      <formula>0</formula>
    </cfRule>
  </conditionalFormatting>
  <conditionalFormatting sqref="O700:O703">
    <cfRule type="cellIs" dxfId="7213" priority="37" operator="lessThan">
      <formula>0</formula>
    </cfRule>
  </conditionalFormatting>
  <conditionalFormatting sqref="O702">
    <cfRule type="cellIs" dxfId="7212" priority="36" operator="lessThan">
      <formula>0</formula>
    </cfRule>
  </conditionalFormatting>
  <conditionalFormatting sqref="O704:O707">
    <cfRule type="cellIs" dxfId="7211" priority="35" operator="lessThan">
      <formula>0</formula>
    </cfRule>
  </conditionalFormatting>
  <conditionalFormatting sqref="O706">
    <cfRule type="cellIs" dxfId="7210" priority="34" operator="lessThan">
      <formula>0</formula>
    </cfRule>
  </conditionalFormatting>
  <conditionalFormatting sqref="O712:O715">
    <cfRule type="cellIs" dxfId="7209" priority="33" operator="lessThan">
      <formula>0</formula>
    </cfRule>
  </conditionalFormatting>
  <conditionalFormatting sqref="O714">
    <cfRule type="cellIs" dxfId="7208" priority="32" operator="lessThan">
      <formula>0</formula>
    </cfRule>
  </conditionalFormatting>
  <conditionalFormatting sqref="O716:O719">
    <cfRule type="cellIs" dxfId="7207" priority="31" operator="lessThan">
      <formula>0</formula>
    </cfRule>
  </conditionalFormatting>
  <conditionalFormatting sqref="O718">
    <cfRule type="cellIs" dxfId="7206" priority="30" operator="lessThan">
      <formula>0</formula>
    </cfRule>
  </conditionalFormatting>
  <conditionalFormatting sqref="O466">
    <cfRule type="cellIs" dxfId="7205" priority="29" operator="lessThan">
      <formula>0</formula>
    </cfRule>
  </conditionalFormatting>
  <conditionalFormatting sqref="O505">
    <cfRule type="cellIs" dxfId="7204" priority="28" operator="lessThan">
      <formula>0</formula>
    </cfRule>
  </conditionalFormatting>
  <conditionalFormatting sqref="O513">
    <cfRule type="cellIs" dxfId="7203" priority="27" operator="lessThan">
      <formula>0</formula>
    </cfRule>
  </conditionalFormatting>
  <conditionalFormatting sqref="O522">
    <cfRule type="cellIs" dxfId="7202" priority="26" operator="lessThan">
      <formula>0</formula>
    </cfRule>
  </conditionalFormatting>
  <conditionalFormatting sqref="O530">
    <cfRule type="cellIs" dxfId="7201" priority="25" operator="lessThan">
      <formula>0</formula>
    </cfRule>
  </conditionalFormatting>
  <conditionalFormatting sqref="O538">
    <cfRule type="cellIs" dxfId="7200" priority="24" operator="lessThan">
      <formula>0</formula>
    </cfRule>
  </conditionalFormatting>
  <conditionalFormatting sqref="O553">
    <cfRule type="cellIs" dxfId="7199" priority="23" operator="lessThan">
      <formula>0</formula>
    </cfRule>
  </conditionalFormatting>
  <conditionalFormatting sqref="O561">
    <cfRule type="cellIs" dxfId="7198" priority="22" operator="lessThan">
      <formula>0</formula>
    </cfRule>
  </conditionalFormatting>
  <conditionalFormatting sqref="O590">
    <cfRule type="cellIs" dxfId="7197" priority="21" operator="lessThan">
      <formula>0</formula>
    </cfRule>
  </conditionalFormatting>
  <conditionalFormatting sqref="B720:N723">
    <cfRule type="cellIs" dxfId="7196" priority="20" operator="lessThan">
      <formula>0</formula>
    </cfRule>
  </conditionalFormatting>
  <conditionalFormatting sqref="I722:N722 P720:Q723">
    <cfRule type="cellIs" dxfId="7195" priority="19" operator="lessThan">
      <formula>0</formula>
    </cfRule>
  </conditionalFormatting>
  <conditionalFormatting sqref="O720:O723">
    <cfRule type="cellIs" dxfId="7194" priority="18" operator="lessThan">
      <formula>0</formula>
    </cfRule>
  </conditionalFormatting>
  <conditionalFormatting sqref="O722">
    <cfRule type="cellIs" dxfId="7193" priority="17" operator="lessThan">
      <formula>0</formula>
    </cfRule>
  </conditionalFormatting>
  <conditionalFormatting sqref="P655:P658">
    <cfRule type="cellIs" dxfId="7192" priority="16" operator="lessThan">
      <formula>0</formula>
    </cfRule>
  </conditionalFormatting>
  <conditionalFormatting sqref="P638:Q638 Q639:Q640">
    <cfRule type="cellIs" dxfId="7191" priority="15" operator="lessThan">
      <formula>0</formula>
    </cfRule>
  </conditionalFormatting>
  <conditionalFormatting sqref="B638">
    <cfRule type="cellIs" dxfId="7190" priority="14" operator="lessThan">
      <formula>0</formula>
    </cfRule>
  </conditionalFormatting>
  <conditionalFormatting sqref="P639:P640">
    <cfRule type="cellIs" dxfId="7189" priority="13" operator="lessThan">
      <formula>0</formula>
    </cfRule>
  </conditionalFormatting>
  <conditionalFormatting sqref="B639:O640">
    <cfRule type="expression" dxfId="7188" priority="11">
      <formula>B639/A639&gt;1</formula>
    </cfRule>
    <cfRule type="expression" dxfId="7187" priority="12">
      <formula>B639/A639&lt;1</formula>
    </cfRule>
  </conditionalFormatting>
  <conditionalFormatting sqref="B639:O640">
    <cfRule type="cellIs" dxfId="7186" priority="10" operator="lessThan">
      <formula>0</formula>
    </cfRule>
  </conditionalFormatting>
  <conditionalFormatting sqref="B491">
    <cfRule type="cellIs" dxfId="7185" priority="9" operator="lessThan">
      <formula>0</formula>
    </cfRule>
  </conditionalFormatting>
  <conditionalFormatting sqref="B492:N496">
    <cfRule type="cellIs" dxfId="7184" priority="8" operator="lessThan">
      <formula>0</formula>
    </cfRule>
  </conditionalFormatting>
  <conditionalFormatting sqref="B492:N496">
    <cfRule type="expression" dxfId="7183" priority="6">
      <formula>B492/A492&gt;1</formula>
    </cfRule>
    <cfRule type="expression" dxfId="7182" priority="7">
      <formula>B492/A492&lt;1</formula>
    </cfRule>
  </conditionalFormatting>
  <conditionalFormatting sqref="O492:O496">
    <cfRule type="cellIs" dxfId="7181" priority="5" operator="lessThan">
      <formula>0</formula>
    </cfRule>
  </conditionalFormatting>
  <conditionalFormatting sqref="O492:O496">
    <cfRule type="expression" dxfId="7180" priority="3">
      <formula>O492/N492&gt;1</formula>
    </cfRule>
    <cfRule type="expression" dxfId="7179" priority="4">
      <formula>O492/N492&lt;1</formula>
    </cfRule>
  </conditionalFormatting>
  <conditionalFormatting sqref="B357:O360">
    <cfRule type="cellIs" dxfId="7178" priority="2" operator="lessThan">
      <formula>0</formula>
    </cfRule>
  </conditionalFormatting>
  <conditionalFormatting sqref="O661">
    <cfRule type="cellIs" dxfId="7177" priority="1" operator="lessThan">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DN723"/>
  <sheetViews>
    <sheetView topLeftCell="E641" zoomScale="90" zoomScaleNormal="90" workbookViewId="0">
      <selection activeCell="O665" sqref="O665"/>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s="130" t="s">
        <v>6</v>
      </c>
      <c r="B2" s="130" t="s">
        <v>3278</v>
      </c>
      <c r="C2" s="130" t="s">
        <v>2310</v>
      </c>
      <c r="D2" s="130" t="s">
        <v>2311</v>
      </c>
      <c r="E2" s="130" t="s">
        <v>2312</v>
      </c>
      <c r="F2" s="130" t="s">
        <v>2313</v>
      </c>
      <c r="G2" s="130" t="s">
        <v>2314</v>
      </c>
      <c r="H2" s="130" t="s">
        <v>2315</v>
      </c>
      <c r="I2" s="130" t="s">
        <v>2316</v>
      </c>
      <c r="J2" s="130" t="s">
        <v>2317</v>
      </c>
      <c r="K2" s="130" t="s">
        <v>2318</v>
      </c>
      <c r="L2" s="130" t="s">
        <v>2319</v>
      </c>
      <c r="M2" s="130" t="s">
        <v>2320</v>
      </c>
      <c r="N2" s="130" t="s">
        <v>2321</v>
      </c>
      <c r="O2" s="130" t="s">
        <v>2322</v>
      </c>
      <c r="P2" s="130" t="s">
        <v>2323</v>
      </c>
      <c r="Q2" s="130" t="s">
        <v>2324</v>
      </c>
      <c r="R2" s="130" t="s">
        <v>2325</v>
      </c>
      <c r="S2" s="130" t="s">
        <v>2326</v>
      </c>
      <c r="T2" s="130" t="s">
        <v>2327</v>
      </c>
      <c r="U2" s="130" t="s">
        <v>2328</v>
      </c>
      <c r="V2" s="130" t="s">
        <v>2329</v>
      </c>
      <c r="W2" s="130" t="s">
        <v>2330</v>
      </c>
      <c r="X2" s="130" t="s">
        <v>2331</v>
      </c>
      <c r="Y2" s="130" t="s">
        <v>2332</v>
      </c>
      <c r="Z2" s="130" t="s">
        <v>2333</v>
      </c>
      <c r="AA2" s="130" t="s">
        <v>2334</v>
      </c>
      <c r="AB2" s="130" t="s">
        <v>2335</v>
      </c>
      <c r="AC2" s="130" t="s">
        <v>2336</v>
      </c>
      <c r="AD2" s="130" t="s">
        <v>2337</v>
      </c>
      <c r="AE2" s="130" t="s">
        <v>2338</v>
      </c>
      <c r="AF2" s="130" t="s">
        <v>2339</v>
      </c>
      <c r="AG2" s="130" t="s">
        <v>2340</v>
      </c>
      <c r="AH2" s="130" t="s">
        <v>2341</v>
      </c>
      <c r="AI2" s="130" t="s">
        <v>2342</v>
      </c>
      <c r="AJ2" s="130" t="s">
        <v>2343</v>
      </c>
      <c r="AK2" s="130" t="s">
        <v>2344</v>
      </c>
      <c r="AL2" s="130" t="s">
        <v>2345</v>
      </c>
      <c r="AM2" s="130" t="s">
        <v>2346</v>
      </c>
      <c r="AN2" s="130" t="s">
        <v>2347</v>
      </c>
      <c r="AO2" s="130" t="s">
        <v>2348</v>
      </c>
      <c r="AP2" s="130" t="s">
        <v>2349</v>
      </c>
      <c r="AQ2" s="130" t="s">
        <v>2350</v>
      </c>
      <c r="AR2" s="130" t="s">
        <v>2351</v>
      </c>
      <c r="AS2" s="130" t="s">
        <v>2352</v>
      </c>
      <c r="AT2" s="130" t="s">
        <v>2353</v>
      </c>
      <c r="AU2" s="130" t="s">
        <v>2354</v>
      </c>
      <c r="AV2" s="130" t="s">
        <v>2355</v>
      </c>
      <c r="AW2" s="130" t="s">
        <v>2356</v>
      </c>
      <c r="AX2" s="130" t="s">
        <v>2357</v>
      </c>
      <c r="AY2" s="130" t="s">
        <v>2358</v>
      </c>
      <c r="AZ2" s="130" t="s">
        <v>2359</v>
      </c>
      <c r="BA2" s="130" t="s">
        <v>2360</v>
      </c>
      <c r="BB2" s="130" t="s">
        <v>2361</v>
      </c>
      <c r="BC2" s="130" t="s">
        <v>2362</v>
      </c>
      <c r="BD2"/>
      <c r="BE2"/>
      <c r="BF2"/>
      <c r="BG2"/>
      <c r="BH2"/>
      <c r="BI2"/>
      <c r="BJ2"/>
      <c r="BK2"/>
      <c r="BL2"/>
      <c r="BM2"/>
      <c r="BN2"/>
      <c r="BO2"/>
      <c r="BP2"/>
      <c r="BQ2"/>
      <c r="BR2"/>
      <c r="BS2"/>
      <c r="BT2"/>
    </row>
    <row r="3" spans="1:72" x14ac:dyDescent="0.25">
      <c r="A3" s="130" t="s">
        <v>2363</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25">
      <c r="A4" s="130" t="s">
        <v>2364</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25">
      <c r="A5" s="130" t="s">
        <v>787</v>
      </c>
      <c r="B5" s="130">
        <v>2952077</v>
      </c>
      <c r="C5" s="130">
        <v>3108693</v>
      </c>
      <c r="D5" s="130">
        <v>2509511.4700000002</v>
      </c>
      <c r="E5" s="130">
        <v>3629204</v>
      </c>
      <c r="F5" s="130">
        <v>2344778</v>
      </c>
      <c r="G5" s="130">
        <v>4444292</v>
      </c>
      <c r="H5" s="130">
        <v>2211512.02</v>
      </c>
      <c r="I5" s="130">
        <v>2184014</v>
      </c>
      <c r="J5" s="130">
        <v>2523243</v>
      </c>
      <c r="K5" s="130">
        <v>3209469</v>
      </c>
      <c r="L5" s="130">
        <v>3820877.42</v>
      </c>
      <c r="M5" s="130">
        <v>2288154</v>
      </c>
      <c r="N5" s="130">
        <v>3031130</v>
      </c>
      <c r="O5" s="130">
        <v>2925979</v>
      </c>
      <c r="P5" s="130">
        <v>3809085.84</v>
      </c>
      <c r="Q5" s="130">
        <v>3816035</v>
      </c>
      <c r="R5" s="130">
        <v>5307026</v>
      </c>
      <c r="S5" s="130">
        <v>3489441</v>
      </c>
      <c r="T5" s="130">
        <v>2887781.98</v>
      </c>
      <c r="U5" s="130">
        <v>2330867</v>
      </c>
      <c r="V5" s="130">
        <v>2234292</v>
      </c>
      <c r="W5" s="130">
        <v>3200524</v>
      </c>
      <c r="X5" s="130">
        <v>2836947.82</v>
      </c>
      <c r="Y5" s="130">
        <v>2347505</v>
      </c>
      <c r="Z5" s="130">
        <v>3869445</v>
      </c>
      <c r="AA5" s="130">
        <v>2286797</v>
      </c>
      <c r="AB5" s="130">
        <v>1458191.03</v>
      </c>
      <c r="AC5" s="130">
        <v>1700114</v>
      </c>
      <c r="AD5" s="130">
        <v>1892780</v>
      </c>
      <c r="AE5" s="130">
        <v>1775065</v>
      </c>
      <c r="AF5" s="130">
        <v>1630327.01</v>
      </c>
      <c r="AG5" s="130">
        <v>1505772</v>
      </c>
      <c r="AH5" s="130">
        <v>2286392</v>
      </c>
      <c r="AI5" s="130">
        <v>1758639</v>
      </c>
      <c r="AJ5" s="130">
        <v>1649810.18</v>
      </c>
      <c r="AK5" s="130">
        <v>1817905</v>
      </c>
      <c r="AL5" s="130">
        <v>1456692</v>
      </c>
      <c r="AM5" s="130">
        <v>1319957</v>
      </c>
      <c r="AN5" s="130">
        <v>1113322.28</v>
      </c>
      <c r="AO5" s="130">
        <v>841748</v>
      </c>
      <c r="AP5" s="130">
        <v>1269889</v>
      </c>
      <c r="AQ5" s="130">
        <v>1041379</v>
      </c>
      <c r="AR5" s="130">
        <v>1114144.21</v>
      </c>
      <c r="AS5" s="130">
        <v>1452365</v>
      </c>
      <c r="AT5" s="130">
        <v>1297936</v>
      </c>
      <c r="AU5" s="130">
        <v>766008</v>
      </c>
      <c r="AV5" s="130">
        <v>1186775.07</v>
      </c>
      <c r="AW5" s="130">
        <v>1150531</v>
      </c>
      <c r="AX5" s="130">
        <v>1279185</v>
      </c>
      <c r="AY5" s="130">
        <v>879441</v>
      </c>
      <c r="AZ5" s="130">
        <v>728301</v>
      </c>
      <c r="BA5" s="130">
        <v>1205551</v>
      </c>
      <c r="BB5" s="130">
        <v>1010423</v>
      </c>
      <c r="BC5" s="130">
        <v>778234</v>
      </c>
      <c r="BD5"/>
      <c r="BE5"/>
      <c r="BF5"/>
      <c r="BG5"/>
      <c r="BH5"/>
      <c r="BI5"/>
      <c r="BJ5"/>
      <c r="BK5"/>
      <c r="BL5"/>
      <c r="BM5"/>
      <c r="BN5"/>
      <c r="BO5"/>
      <c r="BP5"/>
      <c r="BQ5"/>
      <c r="BR5"/>
      <c r="BS5"/>
      <c r="BT5"/>
    </row>
    <row r="6" spans="1:72" x14ac:dyDescent="0.25">
      <c r="A6" s="130" t="s">
        <v>788</v>
      </c>
      <c r="B6" s="130">
        <v>0</v>
      </c>
      <c r="C6" s="130">
        <v>0</v>
      </c>
      <c r="D6" s="130">
        <v>0</v>
      </c>
      <c r="E6" s="130">
        <v>0</v>
      </c>
      <c r="F6" s="130">
        <v>0</v>
      </c>
      <c r="G6" s="130">
        <v>0</v>
      </c>
      <c r="H6" s="130">
        <v>0</v>
      </c>
      <c r="I6" s="130">
        <v>0</v>
      </c>
      <c r="J6" s="130">
        <v>0</v>
      </c>
      <c r="K6" s="130">
        <v>0</v>
      </c>
      <c r="L6" s="130">
        <v>0</v>
      </c>
      <c r="M6" s="130">
        <v>0</v>
      </c>
      <c r="N6" s="130">
        <v>0</v>
      </c>
      <c r="O6" s="130">
        <v>0</v>
      </c>
      <c r="P6" s="130">
        <v>0</v>
      </c>
      <c r="Q6" s="130">
        <v>0</v>
      </c>
      <c r="R6" s="130">
        <v>0</v>
      </c>
      <c r="S6" s="130">
        <v>0</v>
      </c>
      <c r="T6" s="130">
        <v>0</v>
      </c>
      <c r="U6" s="130">
        <v>0</v>
      </c>
      <c r="V6" s="130">
        <v>0</v>
      </c>
      <c r="W6" s="130">
        <v>0</v>
      </c>
      <c r="X6" s="130">
        <v>0</v>
      </c>
      <c r="Y6" s="130">
        <v>0</v>
      </c>
      <c r="Z6" s="130">
        <v>0</v>
      </c>
      <c r="AA6" s="130">
        <v>0</v>
      </c>
      <c r="AB6" s="130">
        <v>0</v>
      </c>
      <c r="AC6" s="130">
        <v>0</v>
      </c>
      <c r="AD6" s="130">
        <v>0</v>
      </c>
      <c r="AE6" s="130">
        <v>0</v>
      </c>
      <c r="AF6" s="130">
        <v>0</v>
      </c>
      <c r="AG6" s="130">
        <v>0</v>
      </c>
      <c r="AH6" s="130">
        <v>0</v>
      </c>
      <c r="AI6" s="130">
        <v>0</v>
      </c>
      <c r="AJ6" s="130">
        <v>0</v>
      </c>
      <c r="AK6" s="130">
        <v>0</v>
      </c>
      <c r="AL6" s="130">
        <v>0</v>
      </c>
      <c r="AM6" s="130">
        <v>0</v>
      </c>
      <c r="AN6" s="130">
        <v>0</v>
      </c>
      <c r="AO6" s="130">
        <v>0</v>
      </c>
      <c r="AP6" s="130">
        <v>0</v>
      </c>
      <c r="AQ6" s="130">
        <v>0</v>
      </c>
      <c r="AR6" s="130">
        <v>0</v>
      </c>
      <c r="AS6" s="130">
        <v>100000</v>
      </c>
      <c r="AT6" s="130">
        <v>0</v>
      </c>
      <c r="AU6" s="130">
        <v>1400000</v>
      </c>
      <c r="AV6" s="130">
        <v>0</v>
      </c>
      <c r="AW6" s="130">
        <v>0</v>
      </c>
      <c r="AX6" s="130">
        <v>0</v>
      </c>
      <c r="AY6" s="130">
        <v>0</v>
      </c>
      <c r="AZ6" s="130">
        <v>148000</v>
      </c>
      <c r="BA6" s="130">
        <v>0</v>
      </c>
      <c r="BB6" s="130">
        <v>266000</v>
      </c>
      <c r="BC6" s="130">
        <v>500000</v>
      </c>
      <c r="BD6"/>
      <c r="BE6"/>
      <c r="BF6"/>
      <c r="BG6"/>
      <c r="BH6"/>
      <c r="BI6"/>
      <c r="BJ6"/>
      <c r="BK6"/>
      <c r="BL6"/>
      <c r="BM6"/>
      <c r="BN6"/>
      <c r="BO6"/>
      <c r="BP6"/>
      <c r="BQ6"/>
      <c r="BR6"/>
      <c r="BS6"/>
      <c r="BT6"/>
    </row>
    <row r="7" spans="1:72" x14ac:dyDescent="0.25">
      <c r="A7" s="130" t="s">
        <v>789</v>
      </c>
      <c r="B7" s="130">
        <v>53814</v>
      </c>
      <c r="C7" s="130">
        <v>43029</v>
      </c>
      <c r="D7" s="130">
        <v>36518.480000000003</v>
      </c>
      <c r="E7" s="130">
        <v>41969</v>
      </c>
      <c r="F7" s="130">
        <v>62929</v>
      </c>
      <c r="G7" s="130">
        <v>82338</v>
      </c>
      <c r="H7" s="130">
        <v>97941.71</v>
      </c>
      <c r="I7" s="130">
        <v>88251</v>
      </c>
      <c r="J7" s="130">
        <v>110616</v>
      </c>
      <c r="K7" s="130">
        <v>79004</v>
      </c>
      <c r="L7" s="130">
        <v>57545.75</v>
      </c>
      <c r="M7" s="130">
        <v>92308</v>
      </c>
      <c r="N7" s="130">
        <v>105965</v>
      </c>
      <c r="O7" s="130">
        <v>67016</v>
      </c>
      <c r="P7" s="130">
        <v>57100.06</v>
      </c>
      <c r="Q7" s="130">
        <v>57730</v>
      </c>
      <c r="R7" s="130">
        <v>71661</v>
      </c>
      <c r="S7" s="130">
        <v>77956</v>
      </c>
      <c r="T7" s="130">
        <v>49727.68</v>
      </c>
      <c r="U7" s="130">
        <v>43929</v>
      </c>
      <c r="V7" s="130">
        <v>42317</v>
      </c>
      <c r="W7" s="130">
        <v>40931</v>
      </c>
      <c r="X7" s="130">
        <v>57861.08</v>
      </c>
      <c r="Y7" s="130">
        <v>51028</v>
      </c>
      <c r="Z7" s="130">
        <v>53554</v>
      </c>
      <c r="AA7" s="130">
        <v>73972</v>
      </c>
      <c r="AB7" s="130">
        <v>73975.679999999993</v>
      </c>
      <c r="AC7" s="130">
        <v>73704</v>
      </c>
      <c r="AD7" s="130">
        <v>67639</v>
      </c>
      <c r="AE7" s="130">
        <v>71089</v>
      </c>
      <c r="AF7" s="130">
        <v>91177.93</v>
      </c>
      <c r="AG7" s="130">
        <v>74964</v>
      </c>
      <c r="AH7" s="130">
        <v>78945</v>
      </c>
      <c r="AI7" s="130">
        <v>80859</v>
      </c>
      <c r="AJ7" s="130">
        <v>87774.81</v>
      </c>
      <c r="AK7" s="130">
        <v>75991</v>
      </c>
      <c r="AL7" s="130">
        <v>69475</v>
      </c>
      <c r="AM7" s="130">
        <v>72358</v>
      </c>
      <c r="AN7" s="130">
        <v>67321.66</v>
      </c>
      <c r="AO7" s="130">
        <v>56011</v>
      </c>
      <c r="AP7" s="130">
        <v>58409</v>
      </c>
      <c r="AQ7" s="130">
        <v>52737</v>
      </c>
      <c r="AR7" s="130">
        <v>51429.05</v>
      </c>
      <c r="AS7" s="130">
        <v>39540</v>
      </c>
      <c r="AT7" s="130">
        <v>51700</v>
      </c>
      <c r="AU7" s="130">
        <v>45667</v>
      </c>
      <c r="AV7" s="130">
        <v>60852.82</v>
      </c>
      <c r="AW7" s="130">
        <v>53638</v>
      </c>
      <c r="AX7" s="130">
        <v>43857</v>
      </c>
      <c r="AY7" s="130">
        <v>49474</v>
      </c>
      <c r="AZ7" s="130">
        <v>40392</v>
      </c>
      <c r="BA7" s="130">
        <v>39490</v>
      </c>
      <c r="BB7" s="130">
        <v>38737</v>
      </c>
      <c r="BC7" s="130">
        <v>41859</v>
      </c>
      <c r="BD7"/>
      <c r="BE7"/>
      <c r="BF7"/>
      <c r="BG7"/>
      <c r="BH7"/>
      <c r="BI7"/>
      <c r="BJ7"/>
      <c r="BK7"/>
      <c r="BL7"/>
      <c r="BM7"/>
      <c r="BN7"/>
      <c r="BO7"/>
      <c r="BP7"/>
      <c r="BQ7"/>
      <c r="BR7"/>
      <c r="BS7"/>
      <c r="BT7"/>
    </row>
    <row r="8" spans="1:72" x14ac:dyDescent="0.25">
      <c r="A8" s="130" t="s">
        <v>2365</v>
      </c>
      <c r="B8" s="130">
        <v>0</v>
      </c>
      <c r="C8" s="130">
        <v>0</v>
      </c>
      <c r="D8" s="130">
        <v>36518.480000000003</v>
      </c>
      <c r="E8" s="130">
        <v>0</v>
      </c>
      <c r="F8" s="130">
        <v>0</v>
      </c>
      <c r="G8" s="130">
        <v>0</v>
      </c>
      <c r="H8" s="130">
        <v>97941.71</v>
      </c>
      <c r="I8" s="130">
        <v>0</v>
      </c>
      <c r="J8" s="130">
        <v>110616</v>
      </c>
      <c r="K8" s="130">
        <v>0</v>
      </c>
      <c r="L8" s="130">
        <v>0</v>
      </c>
      <c r="M8" s="130">
        <v>0</v>
      </c>
      <c r="N8" s="130">
        <v>0</v>
      </c>
      <c r="O8" s="130">
        <v>0</v>
      </c>
      <c r="P8" s="130">
        <v>0</v>
      </c>
      <c r="Q8" s="130">
        <v>0</v>
      </c>
      <c r="R8" s="130">
        <v>0</v>
      </c>
      <c r="S8" s="130">
        <v>0</v>
      </c>
      <c r="T8" s="130">
        <v>0</v>
      </c>
      <c r="U8" s="130">
        <v>0</v>
      </c>
      <c r="V8" s="130">
        <v>0</v>
      </c>
      <c r="W8" s="130">
        <v>0</v>
      </c>
      <c r="X8" s="130">
        <v>0</v>
      </c>
      <c r="Y8" s="130">
        <v>0</v>
      </c>
      <c r="Z8" s="130">
        <v>0</v>
      </c>
      <c r="AA8" s="130">
        <v>0</v>
      </c>
      <c r="AB8" s="130">
        <v>0</v>
      </c>
      <c r="AC8" s="130">
        <v>0</v>
      </c>
      <c r="AD8" s="130">
        <v>0</v>
      </c>
      <c r="AE8" s="130">
        <v>0</v>
      </c>
      <c r="AF8" s="130">
        <v>0</v>
      </c>
      <c r="AG8" s="130">
        <v>0</v>
      </c>
      <c r="AH8" s="130">
        <v>0</v>
      </c>
      <c r="AI8" s="130">
        <v>0</v>
      </c>
      <c r="AJ8" s="130">
        <v>0</v>
      </c>
      <c r="AK8" s="130">
        <v>0</v>
      </c>
      <c r="AL8" s="130">
        <v>0</v>
      </c>
      <c r="AM8" s="130">
        <v>0</v>
      </c>
      <c r="AN8" s="130">
        <v>0</v>
      </c>
      <c r="AO8" s="130">
        <v>42964</v>
      </c>
      <c r="AP8" s="130">
        <v>38437</v>
      </c>
      <c r="AQ8" s="130">
        <v>38714</v>
      </c>
      <c r="AR8" s="130">
        <v>36182.54</v>
      </c>
      <c r="AS8" s="130">
        <v>31363</v>
      </c>
      <c r="AT8" s="130">
        <v>32370</v>
      </c>
      <c r="AU8" s="130">
        <v>36146</v>
      </c>
      <c r="AV8" s="130">
        <v>42175.57</v>
      </c>
      <c r="AW8" s="130">
        <v>38784</v>
      </c>
      <c r="AX8" s="130">
        <v>29596</v>
      </c>
      <c r="AY8" s="130">
        <v>32598</v>
      </c>
      <c r="AZ8" s="130">
        <v>28153</v>
      </c>
      <c r="BA8" s="130">
        <v>29637</v>
      </c>
      <c r="BB8" s="130">
        <v>30496</v>
      </c>
      <c r="BC8" s="130">
        <v>28494</v>
      </c>
      <c r="BD8"/>
      <c r="BE8"/>
      <c r="BF8"/>
      <c r="BG8"/>
      <c r="BH8"/>
      <c r="BI8"/>
      <c r="BJ8"/>
      <c r="BK8"/>
      <c r="BL8"/>
      <c r="BM8"/>
      <c r="BN8"/>
      <c r="BO8"/>
      <c r="BP8"/>
      <c r="BQ8"/>
      <c r="BR8"/>
      <c r="BS8"/>
      <c r="BT8"/>
    </row>
    <row r="9" spans="1:72" x14ac:dyDescent="0.25">
      <c r="A9" s="130" t="s">
        <v>2393</v>
      </c>
      <c r="B9" s="130">
        <v>0</v>
      </c>
      <c r="C9" s="130">
        <v>0</v>
      </c>
      <c r="D9" s="130">
        <v>0</v>
      </c>
      <c r="E9" s="130">
        <v>0</v>
      </c>
      <c r="F9" s="130">
        <v>0</v>
      </c>
      <c r="G9" s="130">
        <v>0</v>
      </c>
      <c r="H9" s="130">
        <v>0</v>
      </c>
      <c r="I9" s="130">
        <v>0</v>
      </c>
      <c r="J9" s="130">
        <v>0</v>
      </c>
      <c r="K9" s="130">
        <v>0</v>
      </c>
      <c r="L9" s="130">
        <v>0</v>
      </c>
      <c r="M9" s="130">
        <v>0</v>
      </c>
      <c r="N9" s="130">
        <v>0</v>
      </c>
      <c r="O9" s="130">
        <v>0</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13047</v>
      </c>
      <c r="AP9" s="130">
        <v>19972</v>
      </c>
      <c r="AQ9" s="130">
        <v>14023</v>
      </c>
      <c r="AR9" s="130">
        <v>15246.51</v>
      </c>
      <c r="AS9" s="130">
        <v>8177</v>
      </c>
      <c r="AT9" s="130">
        <v>19330</v>
      </c>
      <c r="AU9" s="130">
        <v>9521</v>
      </c>
      <c r="AV9" s="130">
        <v>18677.25</v>
      </c>
      <c r="AW9" s="130">
        <v>14854</v>
      </c>
      <c r="AX9" s="130">
        <v>14261</v>
      </c>
      <c r="AY9" s="130">
        <v>16876</v>
      </c>
      <c r="AZ9" s="130">
        <v>12239</v>
      </c>
      <c r="BA9" s="130">
        <v>9853</v>
      </c>
      <c r="BB9" s="130">
        <v>8241</v>
      </c>
      <c r="BC9" s="130">
        <v>13365</v>
      </c>
      <c r="BD9"/>
      <c r="BE9"/>
      <c r="BF9"/>
      <c r="BG9"/>
      <c r="BH9"/>
      <c r="BI9"/>
      <c r="BJ9"/>
      <c r="BK9"/>
      <c r="BL9"/>
      <c r="BM9"/>
      <c r="BN9"/>
      <c r="BO9"/>
      <c r="BP9"/>
      <c r="BQ9"/>
      <c r="BR9"/>
      <c r="BS9"/>
      <c r="BT9"/>
    </row>
    <row r="10" spans="1:72" x14ac:dyDescent="0.25">
      <c r="A10" s="130" t="s">
        <v>2366</v>
      </c>
      <c r="B10" s="130">
        <v>0</v>
      </c>
      <c r="C10" s="130">
        <v>0</v>
      </c>
      <c r="D10" s="130">
        <v>0</v>
      </c>
      <c r="E10" s="130">
        <v>41969</v>
      </c>
      <c r="F10" s="130">
        <v>62929</v>
      </c>
      <c r="G10" s="130">
        <v>82338</v>
      </c>
      <c r="H10" s="130">
        <v>0</v>
      </c>
      <c r="I10" s="130">
        <v>88251</v>
      </c>
      <c r="J10" s="130">
        <v>0</v>
      </c>
      <c r="K10" s="130">
        <v>79004</v>
      </c>
      <c r="L10" s="130">
        <v>57545.75</v>
      </c>
      <c r="M10" s="130">
        <v>92308</v>
      </c>
      <c r="N10" s="130">
        <v>105965</v>
      </c>
      <c r="O10" s="130">
        <v>67016</v>
      </c>
      <c r="P10" s="130">
        <v>57100.06</v>
      </c>
      <c r="Q10" s="130">
        <v>57730</v>
      </c>
      <c r="R10" s="130">
        <v>71661</v>
      </c>
      <c r="S10" s="130">
        <v>77956</v>
      </c>
      <c r="T10" s="130">
        <v>49727.68</v>
      </c>
      <c r="U10" s="130">
        <v>43929</v>
      </c>
      <c r="V10" s="130">
        <v>42317</v>
      </c>
      <c r="W10" s="130">
        <v>40931</v>
      </c>
      <c r="X10" s="130">
        <v>57861.08</v>
      </c>
      <c r="Y10" s="130">
        <v>51028</v>
      </c>
      <c r="Z10" s="130">
        <v>53554</v>
      </c>
      <c r="AA10" s="130">
        <v>73972</v>
      </c>
      <c r="AB10" s="130">
        <v>73975.679999999993</v>
      </c>
      <c r="AC10" s="130">
        <v>73704</v>
      </c>
      <c r="AD10" s="130">
        <v>67639</v>
      </c>
      <c r="AE10" s="130">
        <v>71089</v>
      </c>
      <c r="AF10" s="130">
        <v>91177.93</v>
      </c>
      <c r="AG10" s="130">
        <v>74964</v>
      </c>
      <c r="AH10" s="130">
        <v>78945</v>
      </c>
      <c r="AI10" s="130">
        <v>80859</v>
      </c>
      <c r="AJ10" s="130">
        <v>87774.81</v>
      </c>
      <c r="AK10" s="130">
        <v>75991</v>
      </c>
      <c r="AL10" s="130">
        <v>69475</v>
      </c>
      <c r="AM10" s="130">
        <v>72358</v>
      </c>
      <c r="AN10" s="130">
        <v>67321.66</v>
      </c>
      <c r="AO10" s="130">
        <v>0</v>
      </c>
      <c r="AP10" s="130">
        <v>0</v>
      </c>
      <c r="AQ10" s="130">
        <v>0</v>
      </c>
      <c r="AR10" s="130">
        <v>0</v>
      </c>
      <c r="AS10" s="130">
        <v>0</v>
      </c>
      <c r="AT10" s="130">
        <v>0</v>
      </c>
      <c r="AU10" s="130">
        <v>0</v>
      </c>
      <c r="AV10" s="130">
        <v>0</v>
      </c>
      <c r="AW10" s="130">
        <v>0</v>
      </c>
      <c r="AX10" s="130">
        <v>0</v>
      </c>
      <c r="AY10" s="130">
        <v>0</v>
      </c>
      <c r="AZ10" s="130">
        <v>0</v>
      </c>
      <c r="BA10" s="130">
        <v>0</v>
      </c>
      <c r="BB10" s="130">
        <v>0</v>
      </c>
      <c r="BC10" s="130">
        <v>0</v>
      </c>
      <c r="BD10"/>
      <c r="BE10"/>
      <c r="BF10"/>
      <c r="BG10"/>
      <c r="BH10"/>
      <c r="BI10"/>
      <c r="BJ10"/>
      <c r="BK10"/>
      <c r="BL10"/>
      <c r="BM10"/>
      <c r="BN10"/>
      <c r="BO10"/>
      <c r="BP10"/>
      <c r="BQ10"/>
      <c r="BR10"/>
      <c r="BS10"/>
      <c r="BT10"/>
    </row>
    <row r="11" spans="1:72" x14ac:dyDescent="0.25">
      <c r="A11" s="130" t="s">
        <v>2604</v>
      </c>
      <c r="B11" s="130">
        <v>0</v>
      </c>
      <c r="C11" s="130">
        <v>0</v>
      </c>
      <c r="D11" s="130">
        <v>0</v>
      </c>
      <c r="E11" s="130">
        <v>0</v>
      </c>
      <c r="F11" s="130">
        <v>0</v>
      </c>
      <c r="G11" s="130">
        <v>0</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337.3</v>
      </c>
      <c r="AW11" s="130">
        <v>1950</v>
      </c>
      <c r="AX11" s="130">
        <v>410</v>
      </c>
      <c r="AY11" s="130">
        <v>266</v>
      </c>
      <c r="AZ11" s="130">
        <v>15526</v>
      </c>
      <c r="BA11" s="130">
        <v>12959</v>
      </c>
      <c r="BB11" s="130">
        <v>10080</v>
      </c>
      <c r="BC11" s="130">
        <v>6440</v>
      </c>
      <c r="BD11"/>
      <c r="BE11"/>
      <c r="BF11"/>
      <c r="BG11"/>
      <c r="BH11"/>
      <c r="BI11"/>
      <c r="BJ11"/>
      <c r="BK11"/>
      <c r="BL11"/>
      <c r="BM11"/>
      <c r="BN11"/>
      <c r="BO11"/>
      <c r="BP11"/>
      <c r="BQ11"/>
      <c r="BR11"/>
      <c r="BS11"/>
      <c r="BT11"/>
    </row>
    <row r="12" spans="1:72" x14ac:dyDescent="0.25">
      <c r="A12" s="130" t="s">
        <v>2393</v>
      </c>
      <c r="B12" s="130">
        <v>0</v>
      </c>
      <c r="C12" s="130">
        <v>0</v>
      </c>
      <c r="D12" s="130">
        <v>0</v>
      </c>
      <c r="E12" s="130">
        <v>0</v>
      </c>
      <c r="F12" s="130">
        <v>0</v>
      </c>
      <c r="G12" s="130">
        <v>0</v>
      </c>
      <c r="H12" s="130">
        <v>0</v>
      </c>
      <c r="I12" s="130">
        <v>0</v>
      </c>
      <c r="J12" s="130">
        <v>0</v>
      </c>
      <c r="K12" s="130">
        <v>0</v>
      </c>
      <c r="L12" s="130">
        <v>0</v>
      </c>
      <c r="M12" s="130">
        <v>0</v>
      </c>
      <c r="N12" s="130">
        <v>0</v>
      </c>
      <c r="O12" s="130">
        <v>0</v>
      </c>
      <c r="P12" s="130">
        <v>0</v>
      </c>
      <c r="Q12" s="130">
        <v>0</v>
      </c>
      <c r="R12" s="130">
        <v>0</v>
      </c>
      <c r="S12" s="130">
        <v>0</v>
      </c>
      <c r="T12" s="130">
        <v>0</v>
      </c>
      <c r="U12" s="130">
        <v>0</v>
      </c>
      <c r="V12" s="130">
        <v>0</v>
      </c>
      <c r="W12" s="130">
        <v>0</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337.3</v>
      </c>
      <c r="AW12" s="130">
        <v>1950</v>
      </c>
      <c r="AX12" s="130">
        <v>410</v>
      </c>
      <c r="AY12" s="130">
        <v>266</v>
      </c>
      <c r="AZ12" s="130">
        <v>15526</v>
      </c>
      <c r="BA12" s="130">
        <v>12959</v>
      </c>
      <c r="BB12" s="130">
        <v>10080</v>
      </c>
      <c r="BC12" s="130">
        <v>6440</v>
      </c>
      <c r="BD12"/>
      <c r="BE12"/>
      <c r="BF12"/>
      <c r="BG12"/>
      <c r="BH12"/>
      <c r="BI12"/>
      <c r="BJ12"/>
      <c r="BK12"/>
      <c r="BL12"/>
      <c r="BM12"/>
      <c r="BN12"/>
      <c r="BO12"/>
      <c r="BP12"/>
      <c r="BQ12"/>
      <c r="BR12"/>
      <c r="BS12"/>
      <c r="BT12"/>
    </row>
    <row r="13" spans="1:72" x14ac:dyDescent="0.25">
      <c r="A13" s="130" t="s">
        <v>790</v>
      </c>
      <c r="B13" s="130">
        <v>21596909</v>
      </c>
      <c r="C13" s="130">
        <v>21659152</v>
      </c>
      <c r="D13" s="130">
        <v>22545488.010000002</v>
      </c>
      <c r="E13" s="130">
        <v>23737978</v>
      </c>
      <c r="F13" s="130">
        <v>24069971</v>
      </c>
      <c r="G13" s="130">
        <v>25264855</v>
      </c>
      <c r="H13" s="130">
        <v>25040436.66</v>
      </c>
      <c r="I13" s="130">
        <v>24545483</v>
      </c>
      <c r="J13" s="130">
        <v>23979828</v>
      </c>
      <c r="K13" s="130">
        <v>24602706</v>
      </c>
      <c r="L13" s="130">
        <v>25804881.760000002</v>
      </c>
      <c r="M13" s="130">
        <v>26421498</v>
      </c>
      <c r="N13" s="130">
        <v>26198196</v>
      </c>
      <c r="O13" s="130">
        <v>25864910</v>
      </c>
      <c r="P13" s="130">
        <v>25549895.07</v>
      </c>
      <c r="Q13" s="130">
        <v>25818343</v>
      </c>
      <c r="R13" s="130">
        <v>26443057</v>
      </c>
      <c r="S13" s="130">
        <v>27841206</v>
      </c>
      <c r="T13" s="130">
        <v>28835496.949999999</v>
      </c>
      <c r="U13" s="130">
        <v>29309922</v>
      </c>
      <c r="V13" s="130">
        <v>27917598</v>
      </c>
      <c r="W13" s="130">
        <v>28763071</v>
      </c>
      <c r="X13" s="130">
        <v>29098195.43</v>
      </c>
      <c r="Y13" s="130">
        <v>31133920</v>
      </c>
      <c r="Z13" s="130">
        <v>29402377</v>
      </c>
      <c r="AA13" s="130">
        <v>28632512</v>
      </c>
      <c r="AB13" s="130">
        <v>24949320.690000001</v>
      </c>
      <c r="AC13" s="130">
        <v>22185223</v>
      </c>
      <c r="AD13" s="130">
        <v>22183753</v>
      </c>
      <c r="AE13" s="130">
        <v>21988274</v>
      </c>
      <c r="AF13" s="130">
        <v>22557805.109999999</v>
      </c>
      <c r="AG13" s="130">
        <v>23027959</v>
      </c>
      <c r="AH13" s="130">
        <v>23241242</v>
      </c>
      <c r="AI13" s="130">
        <v>24425143</v>
      </c>
      <c r="AJ13" s="130">
        <v>21697163.359999999</v>
      </c>
      <c r="AK13" s="130">
        <v>20374117</v>
      </c>
      <c r="AL13" s="130">
        <v>19625798</v>
      </c>
      <c r="AM13" s="130">
        <v>17505809</v>
      </c>
      <c r="AN13" s="130">
        <v>16426938.09</v>
      </c>
      <c r="AO13" s="130">
        <v>14745725</v>
      </c>
      <c r="AP13" s="130">
        <v>14271236</v>
      </c>
      <c r="AQ13" s="130">
        <v>12896215</v>
      </c>
      <c r="AR13" s="130">
        <v>10855862.84</v>
      </c>
      <c r="AS13" s="130">
        <v>11562566</v>
      </c>
      <c r="AT13" s="130">
        <v>7493129</v>
      </c>
      <c r="AU13" s="130">
        <v>8402610</v>
      </c>
      <c r="AV13" s="130">
        <v>10449189.4</v>
      </c>
      <c r="AW13" s="130">
        <v>10361651</v>
      </c>
      <c r="AX13" s="130">
        <v>10413711</v>
      </c>
      <c r="AY13" s="130">
        <v>10023027</v>
      </c>
      <c r="AZ13" s="130">
        <v>8885809</v>
      </c>
      <c r="BA13" s="130">
        <v>9167137</v>
      </c>
      <c r="BB13" s="130">
        <v>6531184</v>
      </c>
      <c r="BC13" s="130">
        <v>7617794</v>
      </c>
      <c r="BD13"/>
      <c r="BE13"/>
      <c r="BF13"/>
      <c r="BG13"/>
      <c r="BH13"/>
      <c r="BI13"/>
      <c r="BJ13"/>
      <c r="BK13"/>
      <c r="BL13"/>
      <c r="BM13"/>
      <c r="BN13"/>
      <c r="BO13"/>
      <c r="BP13"/>
      <c r="BQ13"/>
      <c r="BR13"/>
      <c r="BS13"/>
      <c r="BT13"/>
    </row>
    <row r="14" spans="1:72" x14ac:dyDescent="0.25">
      <c r="A14" s="130" t="s">
        <v>3350</v>
      </c>
      <c r="B14" s="130">
        <v>21596909</v>
      </c>
      <c r="C14" s="130">
        <v>21659152</v>
      </c>
      <c r="D14" s="130">
        <v>0</v>
      </c>
      <c r="E14" s="130">
        <v>23737978</v>
      </c>
      <c r="F14" s="130">
        <v>24069971</v>
      </c>
      <c r="G14" s="130">
        <v>25264855</v>
      </c>
      <c r="H14" s="130">
        <v>0</v>
      </c>
      <c r="I14" s="130">
        <v>24545483</v>
      </c>
      <c r="J14" s="130">
        <v>0</v>
      </c>
      <c r="K14" s="130">
        <v>24602706</v>
      </c>
      <c r="L14" s="130">
        <v>25804881.760000002</v>
      </c>
      <c r="M14" s="130">
        <v>26421498</v>
      </c>
      <c r="N14" s="130">
        <v>0</v>
      </c>
      <c r="O14" s="130">
        <v>25864910</v>
      </c>
      <c r="P14" s="130">
        <v>25549895.07</v>
      </c>
      <c r="Q14" s="130">
        <v>25818343</v>
      </c>
      <c r="R14" s="130">
        <v>26443057</v>
      </c>
      <c r="S14" s="130">
        <v>27841206</v>
      </c>
      <c r="T14" s="130">
        <v>28835496.949999999</v>
      </c>
      <c r="U14" s="130">
        <v>29309922</v>
      </c>
      <c r="V14" s="130">
        <v>0</v>
      </c>
      <c r="W14" s="130">
        <v>28763071</v>
      </c>
      <c r="X14" s="130">
        <v>29098195.43</v>
      </c>
      <c r="Y14" s="130">
        <v>31133920</v>
      </c>
      <c r="Z14" s="130">
        <v>0</v>
      </c>
      <c r="AA14" s="130">
        <v>0</v>
      </c>
      <c r="AB14" s="130">
        <v>0</v>
      </c>
      <c r="AC14" s="130">
        <v>0</v>
      </c>
      <c r="AD14" s="130">
        <v>0</v>
      </c>
      <c r="AE14" s="130">
        <v>21988274</v>
      </c>
      <c r="AF14" s="130">
        <v>0</v>
      </c>
      <c r="AG14" s="130">
        <v>0</v>
      </c>
      <c r="AH14" s="130">
        <v>23241242</v>
      </c>
      <c r="AI14" s="130">
        <v>24425143</v>
      </c>
      <c r="AJ14" s="130">
        <v>21697163.359999999</v>
      </c>
      <c r="AK14" s="130">
        <v>20374117</v>
      </c>
      <c r="AL14" s="130">
        <v>19625798</v>
      </c>
      <c r="AM14" s="130">
        <v>0</v>
      </c>
      <c r="AN14" s="130">
        <v>0</v>
      </c>
      <c r="AO14" s="130">
        <v>14745725</v>
      </c>
      <c r="AP14" s="130">
        <v>14271236</v>
      </c>
      <c r="AQ14" s="130">
        <v>12896215</v>
      </c>
      <c r="AR14" s="130">
        <v>10855862.84</v>
      </c>
      <c r="AS14" s="130">
        <v>11562566</v>
      </c>
      <c r="AT14" s="130">
        <v>7493129</v>
      </c>
      <c r="AU14" s="130">
        <v>8402610</v>
      </c>
      <c r="AV14" s="130">
        <v>10449189.4</v>
      </c>
      <c r="AW14" s="130">
        <v>10361651</v>
      </c>
      <c r="AX14" s="130">
        <v>10413711</v>
      </c>
      <c r="AY14" s="130">
        <v>0</v>
      </c>
      <c r="AZ14" s="130">
        <v>0</v>
      </c>
      <c r="BA14" s="130">
        <v>0</v>
      </c>
      <c r="BB14" s="130">
        <v>0</v>
      </c>
      <c r="BC14" s="130">
        <v>0</v>
      </c>
      <c r="BD14"/>
      <c r="BE14"/>
      <c r="BF14"/>
      <c r="BG14"/>
      <c r="BH14"/>
      <c r="BI14"/>
      <c r="BJ14"/>
      <c r="BK14"/>
      <c r="BL14"/>
      <c r="BM14"/>
      <c r="BN14"/>
      <c r="BO14"/>
      <c r="BP14"/>
      <c r="BQ14"/>
      <c r="BR14"/>
      <c r="BS14"/>
      <c r="BT14"/>
    </row>
    <row r="15" spans="1:72" x14ac:dyDescent="0.25">
      <c r="A15" s="130" t="s">
        <v>2606</v>
      </c>
      <c r="B15" s="130">
        <v>0</v>
      </c>
      <c r="C15" s="130">
        <v>0</v>
      </c>
      <c r="D15" s="130">
        <v>22545488.010000002</v>
      </c>
      <c r="E15" s="130">
        <v>0</v>
      </c>
      <c r="F15" s="130">
        <v>0</v>
      </c>
      <c r="G15" s="130">
        <v>0</v>
      </c>
      <c r="H15" s="130">
        <v>25040436.66</v>
      </c>
      <c r="I15" s="130">
        <v>0</v>
      </c>
      <c r="J15" s="130">
        <v>23979828</v>
      </c>
      <c r="K15" s="130">
        <v>0</v>
      </c>
      <c r="L15" s="130">
        <v>0</v>
      </c>
      <c r="M15" s="130">
        <v>0</v>
      </c>
      <c r="N15" s="130">
        <v>26198196</v>
      </c>
      <c r="O15" s="130">
        <v>0</v>
      </c>
      <c r="P15" s="130">
        <v>0</v>
      </c>
      <c r="Q15" s="130">
        <v>0</v>
      </c>
      <c r="R15" s="130">
        <v>0</v>
      </c>
      <c r="S15" s="130">
        <v>0</v>
      </c>
      <c r="T15" s="130">
        <v>0</v>
      </c>
      <c r="U15" s="130">
        <v>0</v>
      </c>
      <c r="V15" s="130">
        <v>27917598</v>
      </c>
      <c r="W15" s="130">
        <v>0</v>
      </c>
      <c r="X15" s="130">
        <v>0</v>
      </c>
      <c r="Y15" s="130">
        <v>0</v>
      </c>
      <c r="Z15" s="130">
        <v>29402377</v>
      </c>
      <c r="AA15" s="130">
        <v>28632512</v>
      </c>
      <c r="AB15" s="130">
        <v>24949320.690000001</v>
      </c>
      <c r="AC15" s="130">
        <v>22185223</v>
      </c>
      <c r="AD15" s="130">
        <v>22183753</v>
      </c>
      <c r="AE15" s="130">
        <v>0</v>
      </c>
      <c r="AF15" s="130">
        <v>22557805.109999999</v>
      </c>
      <c r="AG15" s="130">
        <v>23027959</v>
      </c>
      <c r="AH15" s="130">
        <v>0</v>
      </c>
      <c r="AI15" s="130">
        <v>0</v>
      </c>
      <c r="AJ15" s="130">
        <v>0</v>
      </c>
      <c r="AK15" s="130">
        <v>0</v>
      </c>
      <c r="AL15" s="130">
        <v>0</v>
      </c>
      <c r="AM15" s="130">
        <v>17505809</v>
      </c>
      <c r="AN15" s="130">
        <v>16426938.09</v>
      </c>
      <c r="AO15" s="130">
        <v>0</v>
      </c>
      <c r="AP15" s="130">
        <v>0</v>
      </c>
      <c r="AQ15" s="130">
        <v>0</v>
      </c>
      <c r="AR15" s="130">
        <v>0</v>
      </c>
      <c r="AS15" s="130">
        <v>0</v>
      </c>
      <c r="AT15" s="130">
        <v>0</v>
      </c>
      <c r="AU15" s="130">
        <v>0</v>
      </c>
      <c r="AV15" s="130">
        <v>0</v>
      </c>
      <c r="AW15" s="130">
        <v>0</v>
      </c>
      <c r="AX15" s="130">
        <v>0</v>
      </c>
      <c r="AY15" s="130">
        <v>10023027</v>
      </c>
      <c r="AZ15" s="130">
        <v>8885809</v>
      </c>
      <c r="BA15" s="130">
        <v>9167137</v>
      </c>
      <c r="BB15" s="130">
        <v>6531184</v>
      </c>
      <c r="BC15" s="130">
        <v>7617794</v>
      </c>
      <c r="BD15"/>
      <c r="BE15"/>
      <c r="BF15"/>
      <c r="BG15"/>
      <c r="BH15"/>
      <c r="BI15"/>
      <c r="BJ15"/>
      <c r="BK15"/>
      <c r="BL15"/>
      <c r="BM15"/>
      <c r="BN15"/>
      <c r="BO15"/>
      <c r="BP15"/>
      <c r="BQ15"/>
      <c r="BR15"/>
      <c r="BS15"/>
      <c r="BT15"/>
    </row>
    <row r="16" spans="1:72" x14ac:dyDescent="0.25">
      <c r="A16" s="130" t="s">
        <v>3293</v>
      </c>
      <c r="B16" s="130">
        <v>0</v>
      </c>
      <c r="C16" s="130">
        <v>0</v>
      </c>
      <c r="D16" s="130">
        <v>0</v>
      </c>
      <c r="E16" s="130">
        <v>0</v>
      </c>
      <c r="F16" s="130">
        <v>0</v>
      </c>
      <c r="G16" s="130">
        <v>0</v>
      </c>
      <c r="H16" s="130">
        <v>0</v>
      </c>
      <c r="I16" s="130">
        <v>0</v>
      </c>
      <c r="J16" s="130">
        <v>0</v>
      </c>
      <c r="K16" s="130">
        <v>0</v>
      </c>
      <c r="L16" s="130">
        <v>0</v>
      </c>
      <c r="M16" s="130">
        <v>0</v>
      </c>
      <c r="N16" s="130">
        <v>0</v>
      </c>
      <c r="O16" s="130">
        <v>0</v>
      </c>
      <c r="P16" s="130">
        <v>0</v>
      </c>
      <c r="Q16" s="130">
        <v>0</v>
      </c>
      <c r="R16" s="130">
        <v>0</v>
      </c>
      <c r="S16" s="130">
        <v>0</v>
      </c>
      <c r="T16" s="130">
        <v>0</v>
      </c>
      <c r="U16" s="130">
        <v>0</v>
      </c>
      <c r="V16" s="130">
        <v>0</v>
      </c>
      <c r="W16" s="130">
        <v>0</v>
      </c>
      <c r="X16" s="130">
        <v>0</v>
      </c>
      <c r="Y16" s="130">
        <v>0</v>
      </c>
      <c r="Z16" s="130">
        <v>0</v>
      </c>
      <c r="AA16" s="130">
        <v>0</v>
      </c>
      <c r="AB16" s="130">
        <v>0</v>
      </c>
      <c r="AC16" s="130">
        <v>0</v>
      </c>
      <c r="AD16" s="130">
        <v>0</v>
      </c>
      <c r="AE16" s="130">
        <v>0</v>
      </c>
      <c r="AF16" s="130">
        <v>0</v>
      </c>
      <c r="AG16" s="130">
        <v>0</v>
      </c>
      <c r="AH16" s="130">
        <v>0</v>
      </c>
      <c r="AI16" s="130">
        <v>0</v>
      </c>
      <c r="AJ16" s="130">
        <v>0</v>
      </c>
      <c r="AK16" s="130">
        <v>0</v>
      </c>
      <c r="AL16" s="130">
        <v>0</v>
      </c>
      <c r="AM16" s="130">
        <v>0</v>
      </c>
      <c r="AN16" s="130">
        <v>0</v>
      </c>
      <c r="AO16" s="130">
        <v>37794</v>
      </c>
      <c r="AP16" s="130">
        <v>2861</v>
      </c>
      <c r="AQ16" s="130">
        <v>13804</v>
      </c>
      <c r="AR16" s="130">
        <v>1064.8699999999999</v>
      </c>
      <c r="AS16" s="130">
        <v>278</v>
      </c>
      <c r="AT16" s="130">
        <v>213</v>
      </c>
      <c r="AU16" s="130">
        <v>543</v>
      </c>
      <c r="AV16" s="130">
        <v>500.6</v>
      </c>
      <c r="AW16" s="130">
        <v>3411</v>
      </c>
      <c r="AX16" s="130">
        <v>1326</v>
      </c>
      <c r="AY16" s="130">
        <v>0</v>
      </c>
      <c r="AZ16" s="130">
        <v>0</v>
      </c>
      <c r="BA16" s="130">
        <v>0</v>
      </c>
      <c r="BB16" s="130">
        <v>0</v>
      </c>
      <c r="BC16" s="130">
        <v>0</v>
      </c>
      <c r="BD16"/>
      <c r="BE16"/>
      <c r="BF16"/>
      <c r="BG16"/>
      <c r="BH16"/>
      <c r="BI16"/>
      <c r="BJ16"/>
      <c r="BK16"/>
      <c r="BL16"/>
      <c r="BM16"/>
      <c r="BN16"/>
      <c r="BO16"/>
      <c r="BP16"/>
      <c r="BQ16"/>
      <c r="BR16"/>
      <c r="BS16"/>
      <c r="BT16"/>
    </row>
    <row r="17" spans="1:72" x14ac:dyDescent="0.25">
      <c r="A17" s="130" t="s">
        <v>2369</v>
      </c>
      <c r="B17" s="130">
        <v>149551</v>
      </c>
      <c r="C17" s="130">
        <v>157845</v>
      </c>
      <c r="D17" s="130">
        <v>135723.26999999999</v>
      </c>
      <c r="E17" s="130">
        <v>149609</v>
      </c>
      <c r="F17" s="130">
        <v>157375</v>
      </c>
      <c r="G17" s="130">
        <v>183904</v>
      </c>
      <c r="H17" s="130">
        <v>156796.82999999999</v>
      </c>
      <c r="I17" s="130">
        <v>175560</v>
      </c>
      <c r="J17" s="130">
        <v>180025</v>
      </c>
      <c r="K17" s="130">
        <v>180465</v>
      </c>
      <c r="L17" s="130">
        <v>161478.44</v>
      </c>
      <c r="M17" s="130">
        <v>168833</v>
      </c>
      <c r="N17" s="130">
        <v>159576</v>
      </c>
      <c r="O17" s="130">
        <v>232781</v>
      </c>
      <c r="P17" s="130">
        <v>233369.44</v>
      </c>
      <c r="Q17" s="130">
        <v>299265</v>
      </c>
      <c r="R17" s="130">
        <v>397722</v>
      </c>
      <c r="S17" s="130">
        <v>421583</v>
      </c>
      <c r="T17" s="130">
        <v>576213.71</v>
      </c>
      <c r="U17" s="130">
        <v>731935</v>
      </c>
      <c r="V17" s="130">
        <v>903085</v>
      </c>
      <c r="W17" s="130">
        <v>1039579</v>
      </c>
      <c r="X17" s="130">
        <v>1035789.08</v>
      </c>
      <c r="Y17" s="130">
        <v>1051819</v>
      </c>
      <c r="Z17" s="130">
        <v>1115522</v>
      </c>
      <c r="AA17" s="130">
        <v>1155833</v>
      </c>
      <c r="AB17" s="130">
        <v>1227027.3500000001</v>
      </c>
      <c r="AC17" s="130">
        <v>1266908</v>
      </c>
      <c r="AD17" s="130">
        <v>608164</v>
      </c>
      <c r="AE17" s="130">
        <v>731353</v>
      </c>
      <c r="AF17" s="130">
        <v>622181.36</v>
      </c>
      <c r="AG17" s="130">
        <v>715837</v>
      </c>
      <c r="AH17" s="130">
        <v>744423</v>
      </c>
      <c r="AI17" s="130">
        <v>930959</v>
      </c>
      <c r="AJ17" s="130">
        <v>1061728.7</v>
      </c>
      <c r="AK17" s="130">
        <v>1118333</v>
      </c>
      <c r="AL17" s="130">
        <v>806264</v>
      </c>
      <c r="AM17" s="130">
        <v>547385</v>
      </c>
      <c r="AN17" s="130">
        <v>568493.1</v>
      </c>
      <c r="AO17" s="130">
        <v>582158</v>
      </c>
      <c r="AP17" s="130">
        <v>482946</v>
      </c>
      <c r="AQ17" s="130">
        <v>352036</v>
      </c>
      <c r="AR17" s="130">
        <v>182719.08</v>
      </c>
      <c r="AS17" s="130">
        <v>249989</v>
      </c>
      <c r="AT17" s="130">
        <v>352580</v>
      </c>
      <c r="AU17" s="130">
        <v>414541</v>
      </c>
      <c r="AV17" s="130">
        <v>367244.01</v>
      </c>
      <c r="AW17" s="130">
        <v>490957</v>
      </c>
      <c r="AX17" s="130">
        <v>599290</v>
      </c>
      <c r="AY17" s="130">
        <v>672146</v>
      </c>
      <c r="AZ17" s="130">
        <v>761137</v>
      </c>
      <c r="BA17" s="130">
        <v>868987</v>
      </c>
      <c r="BB17" s="130">
        <v>722098</v>
      </c>
      <c r="BC17" s="130">
        <v>542842</v>
      </c>
      <c r="BD17"/>
      <c r="BE17"/>
      <c r="BF17"/>
      <c r="BG17"/>
      <c r="BH17"/>
      <c r="BI17"/>
      <c r="BJ17"/>
      <c r="BK17"/>
      <c r="BL17"/>
      <c r="BM17"/>
      <c r="BN17"/>
      <c r="BO17"/>
      <c r="BP17"/>
      <c r="BQ17"/>
      <c r="BR17"/>
      <c r="BS17"/>
      <c r="BT17"/>
    </row>
    <row r="18" spans="1:72" x14ac:dyDescent="0.25">
      <c r="A18" s="130" t="s">
        <v>3310</v>
      </c>
      <c r="B18" s="130">
        <v>63337</v>
      </c>
      <c r="C18" s="130">
        <v>63581</v>
      </c>
      <c r="D18" s="130">
        <v>2530.5700000000002</v>
      </c>
      <c r="E18" s="130">
        <v>4153</v>
      </c>
      <c r="F18" s="130">
        <v>4153</v>
      </c>
      <c r="G18" s="130">
        <v>5232</v>
      </c>
      <c r="H18" s="130">
        <v>5232</v>
      </c>
      <c r="I18" s="130">
        <v>12395</v>
      </c>
      <c r="J18" s="130">
        <v>12395</v>
      </c>
      <c r="K18" s="130">
        <v>17164</v>
      </c>
      <c r="L18" s="130">
        <v>24483.08</v>
      </c>
      <c r="M18" s="130">
        <v>36731</v>
      </c>
      <c r="N18" s="130">
        <v>94204</v>
      </c>
      <c r="O18" s="130">
        <v>122389</v>
      </c>
      <c r="P18" s="130">
        <v>142475.37</v>
      </c>
      <c r="Q18" s="130">
        <v>199152</v>
      </c>
      <c r="R18" s="130">
        <v>313100</v>
      </c>
      <c r="S18" s="130">
        <v>335879</v>
      </c>
      <c r="T18" s="130">
        <v>516056.83</v>
      </c>
      <c r="U18" s="130">
        <v>649646</v>
      </c>
      <c r="V18" s="130">
        <v>799516</v>
      </c>
      <c r="W18" s="130">
        <v>923885</v>
      </c>
      <c r="X18" s="130">
        <v>933415.4</v>
      </c>
      <c r="Y18" s="130">
        <v>893630</v>
      </c>
      <c r="Z18" s="130">
        <v>974030</v>
      </c>
      <c r="AA18" s="130">
        <v>1019890</v>
      </c>
      <c r="AB18" s="130">
        <v>1111232.44</v>
      </c>
      <c r="AC18" s="130">
        <v>1141159</v>
      </c>
      <c r="AD18" s="130">
        <v>556796</v>
      </c>
      <c r="AE18" s="130">
        <v>584387</v>
      </c>
      <c r="AF18" s="130">
        <v>586000.81999999995</v>
      </c>
      <c r="AG18" s="130">
        <v>636896</v>
      </c>
      <c r="AH18" s="130">
        <v>573415</v>
      </c>
      <c r="AI18" s="130">
        <v>646728</v>
      </c>
      <c r="AJ18" s="130">
        <v>809655.34</v>
      </c>
      <c r="AK18" s="130">
        <v>748142</v>
      </c>
      <c r="AL18" s="130">
        <v>528942</v>
      </c>
      <c r="AM18" s="130">
        <v>266850</v>
      </c>
      <c r="AN18" s="130">
        <v>351747.53</v>
      </c>
      <c r="AO18" s="130">
        <v>325333</v>
      </c>
      <c r="AP18" s="130">
        <v>254673</v>
      </c>
      <c r="AQ18" s="130">
        <v>137332</v>
      </c>
      <c r="AR18" s="130">
        <v>14989.25</v>
      </c>
      <c r="AS18" s="130">
        <v>26715</v>
      </c>
      <c r="AT18" s="130">
        <v>42626</v>
      </c>
      <c r="AU18" s="130">
        <v>58342</v>
      </c>
      <c r="AV18" s="130">
        <v>65193.85</v>
      </c>
      <c r="AW18" s="130">
        <v>107590</v>
      </c>
      <c r="AX18" s="130">
        <v>134855</v>
      </c>
      <c r="AY18" s="130">
        <v>0</v>
      </c>
      <c r="AZ18" s="130">
        <v>0</v>
      </c>
      <c r="BA18" s="130">
        <v>0</v>
      </c>
      <c r="BB18" s="130">
        <v>0</v>
      </c>
      <c r="BC18" s="130">
        <v>0</v>
      </c>
      <c r="BD18"/>
      <c r="BE18"/>
      <c r="BF18"/>
      <c r="BG18"/>
      <c r="BH18"/>
      <c r="BI18"/>
      <c r="BJ18"/>
      <c r="BK18"/>
      <c r="BL18"/>
      <c r="BM18"/>
      <c r="BN18"/>
      <c r="BO18"/>
      <c r="BP18"/>
      <c r="BQ18"/>
      <c r="BR18"/>
      <c r="BS18"/>
      <c r="BT18"/>
    </row>
    <row r="19" spans="1:72" x14ac:dyDescent="0.25">
      <c r="A19" s="130" t="s">
        <v>2370</v>
      </c>
      <c r="B19" s="130">
        <v>86214</v>
      </c>
      <c r="C19" s="130">
        <v>94264</v>
      </c>
      <c r="D19" s="130">
        <v>133192.71</v>
      </c>
      <c r="E19" s="130">
        <v>145456</v>
      </c>
      <c r="F19" s="130">
        <v>153222</v>
      </c>
      <c r="G19" s="130">
        <v>178672</v>
      </c>
      <c r="H19" s="130">
        <v>151564.82999999999</v>
      </c>
      <c r="I19" s="130">
        <v>163165</v>
      </c>
      <c r="J19" s="130">
        <v>167630</v>
      </c>
      <c r="K19" s="130">
        <v>163301</v>
      </c>
      <c r="L19" s="130">
        <v>136995.35999999999</v>
      </c>
      <c r="M19" s="130">
        <v>132102</v>
      </c>
      <c r="N19" s="130">
        <v>65372</v>
      </c>
      <c r="O19" s="130">
        <v>110392</v>
      </c>
      <c r="P19" s="130">
        <v>90894.080000000002</v>
      </c>
      <c r="Q19" s="130">
        <v>100113</v>
      </c>
      <c r="R19" s="130">
        <v>84622</v>
      </c>
      <c r="S19" s="130">
        <v>85704</v>
      </c>
      <c r="T19" s="130">
        <v>60156.88</v>
      </c>
      <c r="U19" s="130">
        <v>82289</v>
      </c>
      <c r="V19" s="130">
        <v>103569</v>
      </c>
      <c r="W19" s="130">
        <v>115694</v>
      </c>
      <c r="X19" s="130">
        <v>102373.68</v>
      </c>
      <c r="Y19" s="130">
        <v>158189</v>
      </c>
      <c r="Z19" s="130">
        <v>141492</v>
      </c>
      <c r="AA19" s="130">
        <v>135943</v>
      </c>
      <c r="AB19" s="130">
        <v>115794.91</v>
      </c>
      <c r="AC19" s="130">
        <v>125749</v>
      </c>
      <c r="AD19" s="130">
        <v>51368</v>
      </c>
      <c r="AE19" s="130">
        <v>146966</v>
      </c>
      <c r="AF19" s="130">
        <v>36180.54</v>
      </c>
      <c r="AG19" s="130">
        <v>78941</v>
      </c>
      <c r="AH19" s="130">
        <v>171008</v>
      </c>
      <c r="AI19" s="130">
        <v>284231</v>
      </c>
      <c r="AJ19" s="130">
        <v>252073.36</v>
      </c>
      <c r="AK19" s="130">
        <v>370191</v>
      </c>
      <c r="AL19" s="130">
        <v>277322</v>
      </c>
      <c r="AM19" s="130">
        <v>280535</v>
      </c>
      <c r="AN19" s="130">
        <v>216745.57</v>
      </c>
      <c r="AO19" s="130">
        <v>256825</v>
      </c>
      <c r="AP19" s="130">
        <v>228273</v>
      </c>
      <c r="AQ19" s="130">
        <v>214704</v>
      </c>
      <c r="AR19" s="130">
        <v>167729.82</v>
      </c>
      <c r="AS19" s="130">
        <v>223274</v>
      </c>
      <c r="AT19" s="130">
        <v>309954</v>
      </c>
      <c r="AU19" s="130">
        <v>356199</v>
      </c>
      <c r="AV19" s="130">
        <v>302050.15999999997</v>
      </c>
      <c r="AW19" s="130">
        <v>383367</v>
      </c>
      <c r="AX19" s="130">
        <v>464435</v>
      </c>
      <c r="AY19" s="130">
        <v>0</v>
      </c>
      <c r="AZ19" s="130">
        <v>0</v>
      </c>
      <c r="BA19" s="130">
        <v>0</v>
      </c>
      <c r="BB19" s="130">
        <v>0</v>
      </c>
      <c r="BC19" s="130">
        <v>0</v>
      </c>
      <c r="BD19"/>
      <c r="BE19"/>
      <c r="BF19"/>
      <c r="BG19"/>
      <c r="BH19"/>
      <c r="BI19"/>
      <c r="BJ19"/>
      <c r="BK19"/>
      <c r="BL19"/>
      <c r="BM19"/>
      <c r="BN19"/>
      <c r="BO19"/>
      <c r="BP19"/>
      <c r="BQ19"/>
      <c r="BR19"/>
      <c r="BS19"/>
      <c r="BT19"/>
    </row>
    <row r="20" spans="1:72" x14ac:dyDescent="0.25">
      <c r="A20" s="130" t="s">
        <v>791</v>
      </c>
      <c r="B20" s="130">
        <v>24752351</v>
      </c>
      <c r="C20" s="130">
        <v>24968719</v>
      </c>
      <c r="D20" s="130">
        <v>25227241.23</v>
      </c>
      <c r="E20" s="130">
        <v>27558760</v>
      </c>
      <c r="F20" s="130">
        <v>26635053</v>
      </c>
      <c r="G20" s="130">
        <v>29975389</v>
      </c>
      <c r="H20" s="130">
        <v>27506687.210000001</v>
      </c>
      <c r="I20" s="130">
        <v>26993308</v>
      </c>
      <c r="J20" s="130">
        <v>26793712</v>
      </c>
      <c r="K20" s="130">
        <v>28071644</v>
      </c>
      <c r="L20" s="130">
        <v>29844783.370000001</v>
      </c>
      <c r="M20" s="130">
        <v>28970793</v>
      </c>
      <c r="N20" s="130">
        <v>29494867</v>
      </c>
      <c r="O20" s="130">
        <v>29090686</v>
      </c>
      <c r="P20" s="130">
        <v>29649450.420000002</v>
      </c>
      <c r="Q20" s="130">
        <v>29991373</v>
      </c>
      <c r="R20" s="130">
        <v>32219466</v>
      </c>
      <c r="S20" s="130">
        <v>31830186</v>
      </c>
      <c r="T20" s="130">
        <v>32349220.32</v>
      </c>
      <c r="U20" s="130">
        <v>32416653</v>
      </c>
      <c r="V20" s="130">
        <v>31097292</v>
      </c>
      <c r="W20" s="130">
        <v>33044105</v>
      </c>
      <c r="X20" s="130">
        <v>33028793.399999999</v>
      </c>
      <c r="Y20" s="130">
        <v>34584272</v>
      </c>
      <c r="Z20" s="130">
        <v>34440898</v>
      </c>
      <c r="AA20" s="130">
        <v>32149114</v>
      </c>
      <c r="AB20" s="130">
        <v>27708514.739999998</v>
      </c>
      <c r="AC20" s="130">
        <v>25225949</v>
      </c>
      <c r="AD20" s="130">
        <v>24752336</v>
      </c>
      <c r="AE20" s="130">
        <v>24565781</v>
      </c>
      <c r="AF20" s="130">
        <v>24901491.41</v>
      </c>
      <c r="AG20" s="130">
        <v>25324532</v>
      </c>
      <c r="AH20" s="130">
        <v>26351002</v>
      </c>
      <c r="AI20" s="130">
        <v>27195600</v>
      </c>
      <c r="AJ20" s="130">
        <v>24496477.039999999</v>
      </c>
      <c r="AK20" s="130">
        <v>23386346</v>
      </c>
      <c r="AL20" s="130">
        <v>21958229</v>
      </c>
      <c r="AM20" s="130">
        <v>19445509</v>
      </c>
      <c r="AN20" s="130">
        <v>18176075.129999999</v>
      </c>
      <c r="AO20" s="130">
        <v>16263436</v>
      </c>
      <c r="AP20" s="130">
        <v>16085341</v>
      </c>
      <c r="AQ20" s="130">
        <v>14356171</v>
      </c>
      <c r="AR20" s="130">
        <v>12205220.029999999</v>
      </c>
      <c r="AS20" s="130">
        <v>13404738</v>
      </c>
      <c r="AT20" s="130">
        <v>9195558</v>
      </c>
      <c r="AU20" s="130">
        <v>11029369</v>
      </c>
      <c r="AV20" s="130">
        <v>12064899.199999999</v>
      </c>
      <c r="AW20" s="130">
        <v>12062138</v>
      </c>
      <c r="AX20" s="130">
        <v>12337779</v>
      </c>
      <c r="AY20" s="130">
        <v>11624354</v>
      </c>
      <c r="AZ20" s="130">
        <v>10579165</v>
      </c>
      <c r="BA20" s="130">
        <v>11294124</v>
      </c>
      <c r="BB20" s="130">
        <v>8578522</v>
      </c>
      <c r="BC20" s="130">
        <v>9487169</v>
      </c>
      <c r="BD20"/>
      <c r="BE20"/>
      <c r="BF20"/>
      <c r="BG20"/>
      <c r="BH20"/>
      <c r="BI20"/>
      <c r="BJ20"/>
      <c r="BK20"/>
      <c r="BL20"/>
      <c r="BM20"/>
      <c r="BN20"/>
      <c r="BO20"/>
      <c r="BP20"/>
      <c r="BQ20"/>
      <c r="BR20"/>
      <c r="BS20"/>
      <c r="BT20"/>
    </row>
    <row r="21" spans="1:72" x14ac:dyDescent="0.25">
      <c r="A21" s="130" t="s">
        <v>2371</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c r="BE21"/>
      <c r="BF21"/>
      <c r="BG21"/>
      <c r="BH21"/>
      <c r="BI21"/>
      <c r="BJ21"/>
      <c r="BK21"/>
      <c r="BL21"/>
      <c r="BM21"/>
      <c r="BN21"/>
      <c r="BO21"/>
      <c r="BP21"/>
      <c r="BQ21"/>
      <c r="BR21"/>
      <c r="BS21"/>
      <c r="BT21"/>
    </row>
    <row r="22" spans="1:72" x14ac:dyDescent="0.25">
      <c r="A22" s="130" t="s">
        <v>2628</v>
      </c>
      <c r="B22" s="130">
        <v>4418</v>
      </c>
      <c r="C22" s="130">
        <v>5030</v>
      </c>
      <c r="D22" s="130">
        <v>5020.5200000000004</v>
      </c>
      <c r="E22" s="130">
        <v>5012</v>
      </c>
      <c r="F22" s="130">
        <v>4993</v>
      </c>
      <c r="G22" s="130">
        <v>4982</v>
      </c>
      <c r="H22" s="130">
        <v>4970.33</v>
      </c>
      <c r="I22" s="130">
        <v>4960</v>
      </c>
      <c r="J22" s="130">
        <v>4942</v>
      </c>
      <c r="K22" s="130">
        <v>4931</v>
      </c>
      <c r="L22" s="130">
        <v>112777.82</v>
      </c>
      <c r="M22" s="130">
        <v>112542</v>
      </c>
      <c r="N22" s="130">
        <v>112296</v>
      </c>
      <c r="O22" s="130">
        <v>112058</v>
      </c>
      <c r="P22" s="130">
        <v>111824.34</v>
      </c>
      <c r="Q22" s="130">
        <v>128321</v>
      </c>
      <c r="R22" s="130">
        <v>128076</v>
      </c>
      <c r="S22" s="130">
        <v>127808</v>
      </c>
      <c r="T22" s="130">
        <v>127572.82</v>
      </c>
      <c r="U22" s="130">
        <v>139852</v>
      </c>
      <c r="V22" s="130">
        <v>139537</v>
      </c>
      <c r="W22" s="130">
        <v>33927</v>
      </c>
      <c r="X22" s="130">
        <v>33881.1</v>
      </c>
      <c r="Y22" s="130">
        <v>33808</v>
      </c>
      <c r="Z22" s="130">
        <v>27701</v>
      </c>
      <c r="AA22" s="130">
        <v>27631</v>
      </c>
      <c r="AB22" s="130">
        <v>27573.19</v>
      </c>
      <c r="AC22" s="130">
        <v>22091</v>
      </c>
      <c r="AD22" s="130">
        <v>16375</v>
      </c>
      <c r="AE22" s="130">
        <v>16302</v>
      </c>
      <c r="AF22" s="130">
        <v>30695.88</v>
      </c>
      <c r="AG22" s="130">
        <v>30600</v>
      </c>
      <c r="AH22" s="130">
        <v>30506</v>
      </c>
      <c r="AI22" s="130">
        <v>30386</v>
      </c>
      <c r="AJ22" s="130">
        <v>30306.959999999999</v>
      </c>
      <c r="AK22" s="130">
        <v>30102</v>
      </c>
      <c r="AL22" s="130">
        <v>24579</v>
      </c>
      <c r="AM22" s="130">
        <v>23592</v>
      </c>
      <c r="AN22" s="130">
        <v>22528.12</v>
      </c>
      <c r="AO22" s="130">
        <v>22110</v>
      </c>
      <c r="AP22" s="130">
        <v>22043</v>
      </c>
      <c r="AQ22" s="130">
        <v>21991</v>
      </c>
      <c r="AR22" s="130">
        <v>21990.28</v>
      </c>
      <c r="AS22" s="130">
        <v>21945</v>
      </c>
      <c r="AT22" s="130">
        <v>21921</v>
      </c>
      <c r="AU22" s="130">
        <v>21905</v>
      </c>
      <c r="AV22" s="130">
        <v>21898.53</v>
      </c>
      <c r="AW22" s="130">
        <v>21872</v>
      </c>
      <c r="AX22" s="130">
        <v>21845</v>
      </c>
      <c r="AY22" s="130">
        <v>0</v>
      </c>
      <c r="AZ22" s="130">
        <v>0</v>
      </c>
      <c r="BA22" s="130">
        <v>0</v>
      </c>
      <c r="BB22" s="130">
        <v>0</v>
      </c>
      <c r="BC22" s="130">
        <v>0</v>
      </c>
      <c r="BD22"/>
      <c r="BE22"/>
      <c r="BF22"/>
      <c r="BG22"/>
      <c r="BH22"/>
      <c r="BI22"/>
      <c r="BJ22"/>
      <c r="BK22"/>
      <c r="BL22"/>
      <c r="BM22"/>
      <c r="BN22"/>
      <c r="BO22"/>
      <c r="BP22"/>
      <c r="BQ22"/>
      <c r="BR22"/>
      <c r="BS22"/>
      <c r="BT22"/>
    </row>
    <row r="23" spans="1:72" x14ac:dyDescent="0.25">
      <c r="A23" s="130" t="s">
        <v>2374</v>
      </c>
      <c r="B23" s="130">
        <v>0</v>
      </c>
      <c r="C23" s="130">
        <v>2</v>
      </c>
      <c r="D23" s="130">
        <v>0</v>
      </c>
      <c r="E23" s="130">
        <v>0</v>
      </c>
      <c r="F23" s="130">
        <v>0</v>
      </c>
      <c r="G23" s="130">
        <v>0</v>
      </c>
      <c r="H23" s="130">
        <v>0</v>
      </c>
      <c r="I23" s="130">
        <v>0</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c r="BE23"/>
      <c r="BF23"/>
      <c r="BG23"/>
      <c r="BH23"/>
      <c r="BI23"/>
      <c r="BJ23"/>
      <c r="BK23"/>
      <c r="BL23"/>
      <c r="BM23"/>
      <c r="BN23"/>
      <c r="BO23"/>
      <c r="BP23"/>
      <c r="BQ23"/>
      <c r="BR23"/>
      <c r="BS23"/>
      <c r="BT23"/>
    </row>
    <row r="24" spans="1:72" x14ac:dyDescent="0.25">
      <c r="A24" s="130" t="s">
        <v>2377</v>
      </c>
      <c r="B24" s="130">
        <v>0</v>
      </c>
      <c r="C24" s="130">
        <v>0</v>
      </c>
      <c r="D24" s="130">
        <v>0</v>
      </c>
      <c r="E24" s="130">
        <v>0</v>
      </c>
      <c r="F24" s="130">
        <v>0</v>
      </c>
      <c r="G24" s="130">
        <v>0</v>
      </c>
      <c r="H24" s="130">
        <v>2</v>
      </c>
      <c r="I24" s="130">
        <v>2</v>
      </c>
      <c r="J24" s="130">
        <v>2</v>
      </c>
      <c r="K24" s="130">
        <v>2</v>
      </c>
      <c r="L24" s="130">
        <v>2</v>
      </c>
      <c r="M24" s="130">
        <v>2</v>
      </c>
      <c r="N24" s="130">
        <v>2</v>
      </c>
      <c r="O24" s="130">
        <v>2</v>
      </c>
      <c r="P24" s="130">
        <v>2</v>
      </c>
      <c r="Q24" s="130">
        <v>2</v>
      </c>
      <c r="R24" s="130">
        <v>2</v>
      </c>
      <c r="S24" s="130">
        <v>2</v>
      </c>
      <c r="T24" s="130">
        <v>2</v>
      </c>
      <c r="U24" s="130">
        <v>2</v>
      </c>
      <c r="V24" s="130">
        <v>2</v>
      </c>
      <c r="W24" s="130">
        <v>2</v>
      </c>
      <c r="X24" s="130">
        <v>2</v>
      </c>
      <c r="Y24" s="130">
        <v>2</v>
      </c>
      <c r="Z24" s="130">
        <v>2</v>
      </c>
      <c r="AA24" s="130">
        <v>2</v>
      </c>
      <c r="AB24" s="130">
        <v>2</v>
      </c>
      <c r="AC24" s="130">
        <v>2</v>
      </c>
      <c r="AD24" s="130">
        <v>2</v>
      </c>
      <c r="AE24" s="130">
        <v>2</v>
      </c>
      <c r="AF24" s="130">
        <v>2</v>
      </c>
      <c r="AG24" s="130">
        <v>2</v>
      </c>
      <c r="AH24" s="130">
        <v>2</v>
      </c>
      <c r="AI24" s="130">
        <v>2</v>
      </c>
      <c r="AJ24" s="130">
        <v>2</v>
      </c>
      <c r="AK24" s="130">
        <v>2</v>
      </c>
      <c r="AL24" s="130">
        <v>2</v>
      </c>
      <c r="AM24" s="130">
        <v>2</v>
      </c>
      <c r="AN24" s="130">
        <v>2</v>
      </c>
      <c r="AO24" s="130">
        <v>2</v>
      </c>
      <c r="AP24" s="130">
        <v>2</v>
      </c>
      <c r="AQ24" s="130">
        <v>2</v>
      </c>
      <c r="AR24" s="130">
        <v>2</v>
      </c>
      <c r="AS24" s="130">
        <v>2</v>
      </c>
      <c r="AT24" s="130">
        <v>2</v>
      </c>
      <c r="AU24" s="130">
        <v>2</v>
      </c>
      <c r="AV24" s="130">
        <v>2</v>
      </c>
      <c r="AW24" s="130">
        <v>2</v>
      </c>
      <c r="AX24" s="130">
        <v>2</v>
      </c>
      <c r="AY24" s="130">
        <v>2</v>
      </c>
      <c r="AZ24" s="130">
        <v>2</v>
      </c>
      <c r="BA24" s="130">
        <v>21486</v>
      </c>
      <c r="BB24" s="130">
        <v>21177</v>
      </c>
      <c r="BC24" s="130">
        <v>21115</v>
      </c>
      <c r="BD24"/>
      <c r="BE24"/>
      <c r="BF24"/>
      <c r="BG24"/>
      <c r="BH24"/>
      <c r="BI24"/>
      <c r="BJ24"/>
      <c r="BK24"/>
      <c r="BL24"/>
      <c r="BM24"/>
      <c r="BN24"/>
      <c r="BO24"/>
      <c r="BP24"/>
      <c r="BQ24"/>
      <c r="BR24"/>
      <c r="BS24"/>
      <c r="BT24"/>
    </row>
    <row r="25" spans="1:72" x14ac:dyDescent="0.25">
      <c r="A25" s="130" t="s">
        <v>2378</v>
      </c>
      <c r="B25" s="130">
        <v>11439525</v>
      </c>
      <c r="C25" s="130">
        <v>11683632</v>
      </c>
      <c r="D25" s="130">
        <v>11424592.58</v>
      </c>
      <c r="E25" s="130">
        <v>11138345</v>
      </c>
      <c r="F25" s="130">
        <v>11132901</v>
      </c>
      <c r="G25" s="130">
        <v>11490977</v>
      </c>
      <c r="H25" s="130">
        <v>11646857.970000001</v>
      </c>
      <c r="I25" s="130">
        <v>11441247</v>
      </c>
      <c r="J25" s="130">
        <v>11519516</v>
      </c>
      <c r="K25" s="130">
        <v>11742334</v>
      </c>
      <c r="L25" s="130">
        <v>11198095.41</v>
      </c>
      <c r="M25" s="130">
        <v>10990332</v>
      </c>
      <c r="N25" s="130">
        <v>10894567</v>
      </c>
      <c r="O25" s="130">
        <v>11160077</v>
      </c>
      <c r="P25" s="130">
        <v>10793059.43</v>
      </c>
      <c r="Q25" s="130">
        <v>10392333</v>
      </c>
      <c r="R25" s="130">
        <v>9730446</v>
      </c>
      <c r="S25" s="130">
        <v>9971496</v>
      </c>
      <c r="T25" s="130">
        <v>9636693.7200000007</v>
      </c>
      <c r="U25" s="130">
        <v>9330055</v>
      </c>
      <c r="V25" s="130">
        <v>9310876</v>
      </c>
      <c r="W25" s="130">
        <v>9407768</v>
      </c>
      <c r="X25" s="130">
        <v>9071248.5700000003</v>
      </c>
      <c r="Y25" s="130">
        <v>8743133</v>
      </c>
      <c r="Z25" s="130">
        <v>8791038</v>
      </c>
      <c r="AA25" s="130">
        <v>8724597</v>
      </c>
      <c r="AB25" s="130">
        <v>8534266.1899999995</v>
      </c>
      <c r="AC25" s="130">
        <v>8196157</v>
      </c>
      <c r="AD25" s="130">
        <v>8005775</v>
      </c>
      <c r="AE25" s="130">
        <v>7806806</v>
      </c>
      <c r="AF25" s="130">
        <v>7638221.25</v>
      </c>
      <c r="AG25" s="130">
        <v>7425191</v>
      </c>
      <c r="AH25" s="130">
        <v>7306660</v>
      </c>
      <c r="AI25" s="130">
        <v>7154150</v>
      </c>
      <c r="AJ25" s="130">
        <v>7015172.96</v>
      </c>
      <c r="AK25" s="130">
        <v>6812806</v>
      </c>
      <c r="AL25" s="130">
        <v>6137690</v>
      </c>
      <c r="AM25" s="130">
        <v>6175001</v>
      </c>
      <c r="AN25" s="130">
        <v>6059309.0300000003</v>
      </c>
      <c r="AO25" s="130">
        <v>5867590</v>
      </c>
      <c r="AP25" s="130">
        <v>5748139</v>
      </c>
      <c r="AQ25" s="130">
        <v>5572879</v>
      </c>
      <c r="AR25" s="130">
        <v>4366400.51</v>
      </c>
      <c r="AS25" s="130">
        <v>4286384</v>
      </c>
      <c r="AT25" s="130">
        <v>4188055</v>
      </c>
      <c r="AU25" s="130">
        <v>3501176</v>
      </c>
      <c r="AV25" s="130">
        <v>3743313.08</v>
      </c>
      <c r="AW25" s="130">
        <v>3729717</v>
      </c>
      <c r="AX25" s="130">
        <v>3658516</v>
      </c>
      <c r="AY25" s="130">
        <v>3751235</v>
      </c>
      <c r="AZ25" s="130">
        <v>3715385</v>
      </c>
      <c r="BA25" s="130">
        <v>3610687</v>
      </c>
      <c r="BB25" s="130">
        <v>3479661</v>
      </c>
      <c r="BC25" s="130">
        <v>3517836</v>
      </c>
      <c r="BD25"/>
      <c r="BE25"/>
      <c r="BF25"/>
      <c r="BG25"/>
      <c r="BH25"/>
      <c r="BI25"/>
      <c r="BJ25"/>
      <c r="BK25"/>
      <c r="BL25"/>
      <c r="BM25"/>
      <c r="BN25"/>
      <c r="BO25"/>
      <c r="BP25"/>
      <c r="BQ25"/>
      <c r="BR25"/>
      <c r="BS25"/>
      <c r="BT25"/>
    </row>
    <row r="26" spans="1:72" x14ac:dyDescent="0.25">
      <c r="A26" s="130" t="s">
        <v>2379</v>
      </c>
      <c r="B26" s="130">
        <v>11439525</v>
      </c>
      <c r="C26" s="130">
        <v>11683632</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25">
      <c r="A27" s="130" t="s">
        <v>3311</v>
      </c>
      <c r="B27" s="130">
        <v>0</v>
      </c>
      <c r="C27" s="130">
        <v>0</v>
      </c>
      <c r="D27" s="130">
        <v>0</v>
      </c>
      <c r="E27" s="130">
        <v>0</v>
      </c>
      <c r="F27" s="130">
        <v>0</v>
      </c>
      <c r="G27" s="130">
        <v>0</v>
      </c>
      <c r="H27" s="130">
        <v>0</v>
      </c>
      <c r="I27" s="130">
        <v>0</v>
      </c>
      <c r="J27" s="130">
        <v>0</v>
      </c>
      <c r="K27" s="130">
        <v>0</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37950.959999999999</v>
      </c>
      <c r="AC27" s="130">
        <v>36818</v>
      </c>
      <c r="AD27" s="130">
        <v>36450</v>
      </c>
      <c r="AE27" s="130">
        <v>35982</v>
      </c>
      <c r="AF27" s="130">
        <v>35930.68</v>
      </c>
      <c r="AG27" s="130">
        <v>19778</v>
      </c>
      <c r="AH27" s="130">
        <v>14184</v>
      </c>
      <c r="AI27" s="130">
        <v>8275</v>
      </c>
      <c r="AJ27" s="130">
        <v>8581.0300000000007</v>
      </c>
      <c r="AK27" s="130">
        <v>3485</v>
      </c>
      <c r="AL27" s="130">
        <v>3581</v>
      </c>
      <c r="AM27" s="130">
        <v>3452</v>
      </c>
      <c r="AN27" s="130">
        <v>3532.46</v>
      </c>
      <c r="AO27" s="130">
        <v>3458</v>
      </c>
      <c r="AP27" s="130">
        <v>3396</v>
      </c>
      <c r="AQ27" s="130">
        <v>3331</v>
      </c>
      <c r="AR27" s="130">
        <v>3299.97</v>
      </c>
      <c r="AS27" s="130">
        <v>3314</v>
      </c>
      <c r="AT27" s="130">
        <v>3520</v>
      </c>
      <c r="AU27" s="130">
        <v>3496</v>
      </c>
      <c r="AV27" s="130">
        <v>3609.53</v>
      </c>
      <c r="AW27" s="130">
        <v>3611</v>
      </c>
      <c r="AX27" s="130">
        <v>3638</v>
      </c>
      <c r="AY27" s="130">
        <v>3773</v>
      </c>
      <c r="AZ27" s="130">
        <v>3683</v>
      </c>
      <c r="BA27" s="130">
        <v>3558</v>
      </c>
      <c r="BB27" s="130">
        <v>3467</v>
      </c>
      <c r="BC27" s="130">
        <v>3225</v>
      </c>
      <c r="BD27"/>
      <c r="BE27"/>
      <c r="BF27"/>
      <c r="BG27"/>
      <c r="BH27"/>
      <c r="BI27"/>
      <c r="BJ27"/>
      <c r="BK27"/>
      <c r="BL27"/>
      <c r="BM27"/>
      <c r="BN27"/>
      <c r="BO27"/>
      <c r="BP27"/>
      <c r="BQ27"/>
      <c r="BR27"/>
      <c r="BS27"/>
      <c r="BT27"/>
    </row>
    <row r="28" spans="1:72" x14ac:dyDescent="0.25">
      <c r="A28" s="130" t="s">
        <v>2393</v>
      </c>
      <c r="B28" s="130">
        <v>0</v>
      </c>
      <c r="C28" s="130">
        <v>0</v>
      </c>
      <c r="D28" s="130">
        <v>0</v>
      </c>
      <c r="E28" s="130">
        <v>0</v>
      </c>
      <c r="F28" s="130">
        <v>0</v>
      </c>
      <c r="G28" s="130">
        <v>0</v>
      </c>
      <c r="H28" s="130">
        <v>0</v>
      </c>
      <c r="I28" s="130">
        <v>0</v>
      </c>
      <c r="J28" s="130">
        <v>0</v>
      </c>
      <c r="K28" s="130">
        <v>0</v>
      </c>
      <c r="L28" s="130">
        <v>0</v>
      </c>
      <c r="M28" s="130">
        <v>0</v>
      </c>
      <c r="N28" s="130">
        <v>0</v>
      </c>
      <c r="O28" s="130">
        <v>0</v>
      </c>
      <c r="P28" s="130">
        <v>0</v>
      </c>
      <c r="Q28" s="130">
        <v>0</v>
      </c>
      <c r="R28" s="130">
        <v>0</v>
      </c>
      <c r="S28" s="130">
        <v>0</v>
      </c>
      <c r="T28" s="130">
        <v>0</v>
      </c>
      <c r="U28" s="130">
        <v>0</v>
      </c>
      <c r="V28" s="130">
        <v>0</v>
      </c>
      <c r="W28" s="130">
        <v>0</v>
      </c>
      <c r="X28" s="130">
        <v>0</v>
      </c>
      <c r="Y28" s="130">
        <v>0</v>
      </c>
      <c r="Z28" s="130">
        <v>0</v>
      </c>
      <c r="AA28" s="130">
        <v>0</v>
      </c>
      <c r="AB28" s="130">
        <v>37950.959999999999</v>
      </c>
      <c r="AC28" s="130">
        <v>36818</v>
      </c>
      <c r="AD28" s="130">
        <v>36450</v>
      </c>
      <c r="AE28" s="130">
        <v>35982</v>
      </c>
      <c r="AF28" s="130">
        <v>35930.68</v>
      </c>
      <c r="AG28" s="130">
        <v>19778</v>
      </c>
      <c r="AH28" s="130">
        <v>14184</v>
      </c>
      <c r="AI28" s="130">
        <v>8275</v>
      </c>
      <c r="AJ28" s="130">
        <v>8581.0300000000007</v>
      </c>
      <c r="AK28" s="130">
        <v>3485</v>
      </c>
      <c r="AL28" s="130">
        <v>3581</v>
      </c>
      <c r="AM28" s="130">
        <v>3452</v>
      </c>
      <c r="AN28" s="130">
        <v>3532.46</v>
      </c>
      <c r="AO28" s="130">
        <v>3458</v>
      </c>
      <c r="AP28" s="130">
        <v>3396</v>
      </c>
      <c r="AQ28" s="130">
        <v>3331</v>
      </c>
      <c r="AR28" s="130">
        <v>3299.97</v>
      </c>
      <c r="AS28" s="130">
        <v>3314</v>
      </c>
      <c r="AT28" s="130">
        <v>3520</v>
      </c>
      <c r="AU28" s="130">
        <v>3496</v>
      </c>
      <c r="AV28" s="130">
        <v>3609.53</v>
      </c>
      <c r="AW28" s="130">
        <v>3611</v>
      </c>
      <c r="AX28" s="130">
        <v>3638</v>
      </c>
      <c r="AY28" s="130">
        <v>3773</v>
      </c>
      <c r="AZ28" s="130">
        <v>3683</v>
      </c>
      <c r="BA28" s="130">
        <v>3558</v>
      </c>
      <c r="BB28" s="130">
        <v>3467</v>
      </c>
      <c r="BC28" s="130">
        <v>3225</v>
      </c>
      <c r="BD28"/>
      <c r="BE28"/>
      <c r="BF28"/>
      <c r="BG28"/>
      <c r="BH28"/>
      <c r="BI28"/>
      <c r="BJ28"/>
      <c r="BK28"/>
      <c r="BL28"/>
      <c r="BM28"/>
      <c r="BN28"/>
      <c r="BO28"/>
      <c r="BP28"/>
      <c r="BQ28"/>
      <c r="BR28"/>
      <c r="BS28"/>
      <c r="BT28"/>
    </row>
    <row r="29" spans="1:72" x14ac:dyDescent="0.25">
      <c r="A29" s="130" t="s">
        <v>2381</v>
      </c>
      <c r="B29" s="130">
        <v>13602</v>
      </c>
      <c r="C29" s="130">
        <v>20400</v>
      </c>
      <c r="D29" s="130">
        <v>20402</v>
      </c>
      <c r="E29" s="130">
        <v>20402</v>
      </c>
      <c r="F29" s="130">
        <v>20402</v>
      </c>
      <c r="G29" s="130">
        <v>32202</v>
      </c>
      <c r="H29" s="130">
        <v>37914.82</v>
      </c>
      <c r="I29" s="130">
        <v>38405</v>
      </c>
      <c r="J29" s="130">
        <v>33895</v>
      </c>
      <c r="K29" s="130">
        <v>41184</v>
      </c>
      <c r="L29" s="130">
        <v>156888.85</v>
      </c>
      <c r="M29" s="130">
        <v>42164</v>
      </c>
      <c r="N29" s="130">
        <v>382767</v>
      </c>
      <c r="O29" s="130">
        <v>339066</v>
      </c>
      <c r="P29" s="130">
        <v>161745.84</v>
      </c>
      <c r="Q29" s="130">
        <v>226001</v>
      </c>
      <c r="R29" s="130">
        <v>197404</v>
      </c>
      <c r="S29" s="130">
        <v>149745</v>
      </c>
      <c r="T29" s="130">
        <v>59192.92</v>
      </c>
      <c r="U29" s="130">
        <v>59682</v>
      </c>
      <c r="V29" s="130">
        <v>139656</v>
      </c>
      <c r="W29" s="130">
        <v>231029</v>
      </c>
      <c r="X29" s="130">
        <v>572471.38</v>
      </c>
      <c r="Y29" s="130">
        <v>277144</v>
      </c>
      <c r="Z29" s="130">
        <v>245832</v>
      </c>
      <c r="AA29" s="130">
        <v>173521</v>
      </c>
      <c r="AB29" s="130">
        <v>637424.07999999996</v>
      </c>
      <c r="AC29" s="130">
        <v>166452</v>
      </c>
      <c r="AD29" s="130">
        <v>357876</v>
      </c>
      <c r="AE29" s="130">
        <v>381945</v>
      </c>
      <c r="AF29" s="130">
        <v>402730.02</v>
      </c>
      <c r="AG29" s="130">
        <v>281875</v>
      </c>
      <c r="AH29" s="130">
        <v>310379</v>
      </c>
      <c r="AI29" s="130">
        <v>122052</v>
      </c>
      <c r="AJ29" s="130">
        <v>100352.89</v>
      </c>
      <c r="AK29" s="130">
        <v>289903</v>
      </c>
      <c r="AL29" s="130">
        <v>379000</v>
      </c>
      <c r="AM29" s="130">
        <v>373155</v>
      </c>
      <c r="AN29" s="130">
        <v>151520.57999999999</v>
      </c>
      <c r="AO29" s="130">
        <v>250663</v>
      </c>
      <c r="AP29" s="130">
        <v>473057</v>
      </c>
      <c r="AQ29" s="130">
        <v>651960</v>
      </c>
      <c r="AR29" s="130">
        <v>398588.4</v>
      </c>
      <c r="AS29" s="130">
        <v>457952</v>
      </c>
      <c r="AT29" s="130">
        <v>349923</v>
      </c>
      <c r="AU29" s="130">
        <v>260861</v>
      </c>
      <c r="AV29" s="130">
        <v>321567.28999999998</v>
      </c>
      <c r="AW29" s="130">
        <v>156486</v>
      </c>
      <c r="AX29" s="130">
        <v>125908</v>
      </c>
      <c r="AY29" s="130">
        <v>0</v>
      </c>
      <c r="AZ29" s="130">
        <v>0</v>
      </c>
      <c r="BA29" s="130">
        <v>0</v>
      </c>
      <c r="BB29" s="130">
        <v>0</v>
      </c>
      <c r="BC29" s="130">
        <v>0</v>
      </c>
      <c r="BD29"/>
      <c r="BE29"/>
      <c r="BF29"/>
      <c r="BG29"/>
      <c r="BH29"/>
      <c r="BI29"/>
      <c r="BJ29"/>
      <c r="BK29"/>
      <c r="BL29"/>
      <c r="BM29"/>
      <c r="BN29"/>
      <c r="BO29"/>
      <c r="BP29"/>
      <c r="BQ29"/>
      <c r="BR29"/>
      <c r="BS29"/>
      <c r="BT29"/>
    </row>
    <row r="30" spans="1:72" x14ac:dyDescent="0.25">
      <c r="A30" s="130" t="s">
        <v>2382</v>
      </c>
      <c r="B30" s="130">
        <v>13600</v>
      </c>
      <c r="C30" s="130">
        <v>20400</v>
      </c>
      <c r="D30" s="130">
        <v>20400</v>
      </c>
      <c r="E30" s="130">
        <v>20400</v>
      </c>
      <c r="F30" s="130">
        <v>20400</v>
      </c>
      <c r="G30" s="130">
        <v>32200</v>
      </c>
      <c r="H30" s="130">
        <v>37914.82</v>
      </c>
      <c r="I30" s="130">
        <v>38405</v>
      </c>
      <c r="J30" s="130">
        <v>33895</v>
      </c>
      <c r="K30" s="130">
        <v>41184</v>
      </c>
      <c r="L30" s="130">
        <v>156888.85</v>
      </c>
      <c r="M30" s="130">
        <v>42164</v>
      </c>
      <c r="N30" s="130">
        <v>382767</v>
      </c>
      <c r="O30" s="130">
        <v>339066</v>
      </c>
      <c r="P30" s="130">
        <v>161745.84</v>
      </c>
      <c r="Q30" s="130">
        <v>226001</v>
      </c>
      <c r="R30" s="130">
        <v>197404</v>
      </c>
      <c r="S30" s="130">
        <v>149745</v>
      </c>
      <c r="T30" s="130">
        <v>59192.92</v>
      </c>
      <c r="U30" s="130">
        <v>59682</v>
      </c>
      <c r="V30" s="130">
        <v>139656</v>
      </c>
      <c r="W30" s="130">
        <v>231029</v>
      </c>
      <c r="X30" s="130">
        <v>572471.38</v>
      </c>
      <c r="Y30" s="130">
        <v>277144</v>
      </c>
      <c r="Z30" s="130">
        <v>245832</v>
      </c>
      <c r="AA30" s="130">
        <v>173521</v>
      </c>
      <c r="AB30" s="130">
        <v>637424.07999999996</v>
      </c>
      <c r="AC30" s="130">
        <v>166452</v>
      </c>
      <c r="AD30" s="130">
        <v>357876</v>
      </c>
      <c r="AE30" s="130">
        <v>381945</v>
      </c>
      <c r="AF30" s="130">
        <v>402730.02</v>
      </c>
      <c r="AG30" s="130">
        <v>281875</v>
      </c>
      <c r="AH30" s="130">
        <v>310379</v>
      </c>
      <c r="AI30" s="130">
        <v>122052</v>
      </c>
      <c r="AJ30" s="130">
        <v>100352.89</v>
      </c>
      <c r="AK30" s="130">
        <v>289903</v>
      </c>
      <c r="AL30" s="130">
        <v>379000</v>
      </c>
      <c r="AM30" s="130">
        <v>373155</v>
      </c>
      <c r="AN30" s="130">
        <v>151520.57999999999</v>
      </c>
      <c r="AO30" s="130">
        <v>250663</v>
      </c>
      <c r="AP30" s="130">
        <v>473057</v>
      </c>
      <c r="AQ30" s="130">
        <v>651960</v>
      </c>
      <c r="AR30" s="130">
        <v>398588.4</v>
      </c>
      <c r="AS30" s="130">
        <v>457952</v>
      </c>
      <c r="AT30" s="130">
        <v>349923</v>
      </c>
      <c r="AU30" s="130">
        <v>260861</v>
      </c>
      <c r="AV30" s="130">
        <v>321567.28999999998</v>
      </c>
      <c r="AW30" s="130">
        <v>156486</v>
      </c>
      <c r="AX30" s="130">
        <v>125908</v>
      </c>
      <c r="AY30" s="130">
        <v>0</v>
      </c>
      <c r="AZ30" s="130">
        <v>0</v>
      </c>
      <c r="BA30" s="130">
        <v>0</v>
      </c>
      <c r="BB30" s="130">
        <v>0</v>
      </c>
      <c r="BC30" s="130">
        <v>0</v>
      </c>
      <c r="BD30"/>
      <c r="BE30"/>
      <c r="BF30"/>
      <c r="BG30"/>
      <c r="BH30"/>
      <c r="BI30"/>
      <c r="BJ30"/>
      <c r="BK30"/>
      <c r="BL30"/>
      <c r="BM30"/>
      <c r="BN30"/>
      <c r="BO30"/>
      <c r="BP30"/>
      <c r="BQ30"/>
      <c r="BR30"/>
      <c r="BS30"/>
      <c r="BT30"/>
    </row>
    <row r="31" spans="1:72" x14ac:dyDescent="0.25">
      <c r="A31" s="130" t="s">
        <v>3287</v>
      </c>
      <c r="B31" s="130">
        <v>2</v>
      </c>
      <c r="C31" s="130">
        <v>0</v>
      </c>
      <c r="D31" s="130">
        <v>2</v>
      </c>
      <c r="E31" s="130">
        <v>2</v>
      </c>
      <c r="F31" s="130">
        <v>2</v>
      </c>
      <c r="G31" s="130">
        <v>2</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c r="BE31"/>
      <c r="BF31"/>
      <c r="BG31"/>
      <c r="BH31"/>
      <c r="BI31"/>
      <c r="BJ31"/>
      <c r="BK31"/>
      <c r="BL31"/>
      <c r="BM31"/>
      <c r="BN31"/>
      <c r="BO31"/>
      <c r="BP31"/>
      <c r="BQ31"/>
      <c r="BR31"/>
      <c r="BS31"/>
      <c r="BT31"/>
    </row>
    <row r="32" spans="1:72" x14ac:dyDescent="0.25">
      <c r="A32" s="130" t="s">
        <v>3351</v>
      </c>
      <c r="B32" s="130">
        <v>6460747</v>
      </c>
      <c r="C32" s="130">
        <v>7264277</v>
      </c>
      <c r="D32" s="130">
        <v>7160901.8499999996</v>
      </c>
      <c r="E32" s="130">
        <v>7030492</v>
      </c>
      <c r="F32" s="130">
        <v>8015178</v>
      </c>
      <c r="G32" s="130">
        <v>7937809</v>
      </c>
      <c r="H32" s="130">
        <v>8601353.9499999993</v>
      </c>
      <c r="I32" s="130">
        <v>9502982</v>
      </c>
      <c r="J32" s="130">
        <v>10698722</v>
      </c>
      <c r="K32" s="130">
        <v>10496536</v>
      </c>
      <c r="L32" s="130">
        <v>9645058.3100000005</v>
      </c>
      <c r="M32" s="130">
        <v>10987783</v>
      </c>
      <c r="N32" s="130">
        <v>9493507</v>
      </c>
      <c r="O32" s="130">
        <v>9506389</v>
      </c>
      <c r="P32" s="130">
        <v>10345107.66</v>
      </c>
      <c r="Q32" s="130">
        <v>9728079</v>
      </c>
      <c r="R32" s="130">
        <v>9821998</v>
      </c>
      <c r="S32" s="130">
        <v>9181546</v>
      </c>
      <c r="T32" s="130">
        <v>8815594.4000000004</v>
      </c>
      <c r="U32" s="130">
        <v>8609214</v>
      </c>
      <c r="V32" s="130">
        <v>10159276</v>
      </c>
      <c r="W32" s="130">
        <v>9702140</v>
      </c>
      <c r="X32" s="130">
        <v>8177557.0700000003</v>
      </c>
      <c r="Y32" s="130">
        <v>7643591</v>
      </c>
      <c r="Z32" s="130">
        <v>8533075</v>
      </c>
      <c r="AA32" s="130">
        <v>9237116</v>
      </c>
      <c r="AB32" s="130">
        <v>9495041.7300000004</v>
      </c>
      <c r="AC32" s="130">
        <v>12211082</v>
      </c>
      <c r="AD32" s="130">
        <v>11555402</v>
      </c>
      <c r="AE32" s="130">
        <v>10216479</v>
      </c>
      <c r="AF32" s="130">
        <v>6580693.6200000001</v>
      </c>
      <c r="AG32" s="130">
        <v>5684401</v>
      </c>
      <c r="AH32" s="130">
        <v>5445485</v>
      </c>
      <c r="AI32" s="130">
        <v>5462132</v>
      </c>
      <c r="AJ32" s="130">
        <v>7915453.3300000001</v>
      </c>
      <c r="AK32" s="130">
        <v>9316467</v>
      </c>
      <c r="AL32" s="130">
        <v>9027710</v>
      </c>
      <c r="AM32" s="130">
        <v>9374969</v>
      </c>
      <c r="AN32" s="130">
        <v>10031519.390000001</v>
      </c>
      <c r="AO32" s="130">
        <v>10795379</v>
      </c>
      <c r="AP32" s="130">
        <v>8928368</v>
      </c>
      <c r="AQ32" s="130">
        <v>9010527</v>
      </c>
      <c r="AR32" s="130">
        <v>10112956.5</v>
      </c>
      <c r="AS32" s="130">
        <v>8960793</v>
      </c>
      <c r="AT32" s="130">
        <v>11970060</v>
      </c>
      <c r="AU32" s="130">
        <v>9612284</v>
      </c>
      <c r="AV32" s="130">
        <v>8475670.5199999996</v>
      </c>
      <c r="AW32" s="130">
        <v>8201097</v>
      </c>
      <c r="AX32" s="130">
        <v>8330825</v>
      </c>
      <c r="AY32" s="130">
        <v>9472977</v>
      </c>
      <c r="AZ32" s="130">
        <v>10459096</v>
      </c>
      <c r="BA32" s="130">
        <v>7183119</v>
      </c>
      <c r="BB32" s="130">
        <v>9882076</v>
      </c>
      <c r="BC32" s="130">
        <v>7662280</v>
      </c>
      <c r="BD32"/>
      <c r="BE32"/>
      <c r="BF32"/>
      <c r="BG32"/>
      <c r="BH32"/>
      <c r="BI32"/>
      <c r="BJ32"/>
      <c r="BK32"/>
      <c r="BL32"/>
      <c r="BM32"/>
      <c r="BN32"/>
      <c r="BO32"/>
      <c r="BP32"/>
      <c r="BQ32"/>
      <c r="BR32"/>
      <c r="BS32"/>
      <c r="BT32"/>
    </row>
    <row r="33" spans="1:72" x14ac:dyDescent="0.25">
      <c r="A33" s="130" t="s">
        <v>2383</v>
      </c>
      <c r="B33" s="130">
        <v>556911</v>
      </c>
      <c r="C33" s="130">
        <v>571453</v>
      </c>
      <c r="D33" s="130">
        <v>585825.09</v>
      </c>
      <c r="E33" s="130">
        <v>455229</v>
      </c>
      <c r="F33" s="130">
        <v>456148</v>
      </c>
      <c r="G33" s="130">
        <v>457042</v>
      </c>
      <c r="H33" s="130">
        <v>457934.73</v>
      </c>
      <c r="I33" s="130">
        <v>460043</v>
      </c>
      <c r="J33" s="130">
        <v>462151</v>
      </c>
      <c r="K33" s="130">
        <v>464220</v>
      </c>
      <c r="L33" s="130">
        <v>466249.67</v>
      </c>
      <c r="M33" s="130">
        <v>468358</v>
      </c>
      <c r="N33" s="130">
        <v>470466</v>
      </c>
      <c r="O33" s="130">
        <v>472535</v>
      </c>
      <c r="P33" s="130">
        <v>474564.6</v>
      </c>
      <c r="Q33" s="130">
        <v>476673</v>
      </c>
      <c r="R33" s="130">
        <v>478781</v>
      </c>
      <c r="S33" s="130">
        <v>480850</v>
      </c>
      <c r="T33" s="130">
        <v>482879.54</v>
      </c>
      <c r="U33" s="130">
        <v>484978</v>
      </c>
      <c r="V33" s="130">
        <v>487076</v>
      </c>
      <c r="W33" s="130">
        <v>489135</v>
      </c>
      <c r="X33" s="130">
        <v>491194.48</v>
      </c>
      <c r="Y33" s="130">
        <v>493303</v>
      </c>
      <c r="Z33" s="130">
        <v>495411</v>
      </c>
      <c r="AA33" s="130">
        <v>497480</v>
      </c>
      <c r="AB33" s="130">
        <v>499509.42</v>
      </c>
      <c r="AC33" s="130">
        <v>503284</v>
      </c>
      <c r="AD33" s="130">
        <v>507059</v>
      </c>
      <c r="AE33" s="130">
        <v>510777</v>
      </c>
      <c r="AF33" s="130">
        <v>514436.92</v>
      </c>
      <c r="AG33" s="130">
        <v>518212</v>
      </c>
      <c r="AH33" s="130">
        <v>521987</v>
      </c>
      <c r="AI33" s="130">
        <v>525705</v>
      </c>
      <c r="AJ33" s="130">
        <v>529364.42000000004</v>
      </c>
      <c r="AK33" s="130">
        <v>533125</v>
      </c>
      <c r="AL33" s="130">
        <v>536885</v>
      </c>
      <c r="AM33" s="130">
        <v>540589</v>
      </c>
      <c r="AN33" s="130">
        <v>544291.91</v>
      </c>
      <c r="AO33" s="130">
        <v>548067</v>
      </c>
      <c r="AP33" s="130">
        <v>551842</v>
      </c>
      <c r="AQ33" s="130">
        <v>555559</v>
      </c>
      <c r="AR33" s="130">
        <v>0</v>
      </c>
      <c r="AS33" s="130">
        <v>0</v>
      </c>
      <c r="AT33" s="130">
        <v>0</v>
      </c>
      <c r="AU33" s="130">
        <v>0</v>
      </c>
      <c r="AV33" s="130">
        <v>0</v>
      </c>
      <c r="AW33" s="130">
        <v>0</v>
      </c>
      <c r="AX33" s="130">
        <v>0</v>
      </c>
      <c r="AY33" s="130">
        <v>0</v>
      </c>
      <c r="AZ33" s="130">
        <v>0</v>
      </c>
      <c r="BA33" s="130">
        <v>0</v>
      </c>
      <c r="BB33" s="130">
        <v>0</v>
      </c>
      <c r="BC33" s="130">
        <v>0</v>
      </c>
      <c r="BD33"/>
      <c r="BE33"/>
      <c r="BF33"/>
      <c r="BG33"/>
      <c r="BH33"/>
      <c r="BI33"/>
      <c r="BJ33"/>
      <c r="BK33"/>
      <c r="BL33"/>
      <c r="BM33"/>
      <c r="BN33"/>
      <c r="BO33"/>
      <c r="BP33"/>
      <c r="BQ33"/>
      <c r="BR33"/>
      <c r="BS33"/>
      <c r="BT33"/>
    </row>
    <row r="34" spans="1:72" x14ac:dyDescent="0.25">
      <c r="A34" s="130" t="s">
        <v>792</v>
      </c>
      <c r="B34" s="130">
        <v>1586353</v>
      </c>
      <c r="C34" s="130">
        <v>1613061</v>
      </c>
      <c r="D34" s="130">
        <v>1644591.87</v>
      </c>
      <c r="E34" s="130">
        <v>1697508</v>
      </c>
      <c r="F34" s="130">
        <v>1731014</v>
      </c>
      <c r="G34" s="130">
        <v>1701732</v>
      </c>
      <c r="H34" s="130">
        <v>1912349.15</v>
      </c>
      <c r="I34" s="130">
        <v>1939544</v>
      </c>
      <c r="J34" s="130">
        <v>1985689</v>
      </c>
      <c r="K34" s="130">
        <v>1999358</v>
      </c>
      <c r="L34" s="130">
        <v>2047156.77</v>
      </c>
      <c r="M34" s="130">
        <v>1993929</v>
      </c>
      <c r="N34" s="130">
        <v>1944273</v>
      </c>
      <c r="O34" s="130">
        <v>1917771</v>
      </c>
      <c r="P34" s="130">
        <v>979811.15</v>
      </c>
      <c r="Q34" s="130">
        <v>1019017</v>
      </c>
      <c r="R34" s="130">
        <v>1052817</v>
      </c>
      <c r="S34" s="130">
        <v>1085501</v>
      </c>
      <c r="T34" s="130">
        <v>1123735.78</v>
      </c>
      <c r="U34" s="130">
        <v>1156306</v>
      </c>
      <c r="V34" s="130">
        <v>1190157</v>
      </c>
      <c r="W34" s="130">
        <v>1225995</v>
      </c>
      <c r="X34" s="130">
        <v>1261379.1100000001</v>
      </c>
      <c r="Y34" s="130">
        <v>1293912</v>
      </c>
      <c r="Z34" s="130">
        <v>1316006</v>
      </c>
      <c r="AA34" s="130">
        <v>1336050</v>
      </c>
      <c r="AB34" s="130">
        <v>1343664.05</v>
      </c>
      <c r="AC34" s="130">
        <v>1283330</v>
      </c>
      <c r="AD34" s="130">
        <v>1233424</v>
      </c>
      <c r="AE34" s="130">
        <v>1224779</v>
      </c>
      <c r="AF34" s="130">
        <v>1187534.5</v>
      </c>
      <c r="AG34" s="130">
        <v>1200388</v>
      </c>
      <c r="AH34" s="130">
        <v>1223816</v>
      </c>
      <c r="AI34" s="130">
        <v>1234760</v>
      </c>
      <c r="AJ34" s="130">
        <v>1433779.67</v>
      </c>
      <c r="AK34" s="130">
        <v>1455752</v>
      </c>
      <c r="AL34" s="130">
        <v>2801014</v>
      </c>
      <c r="AM34" s="130">
        <v>2910306</v>
      </c>
      <c r="AN34" s="130">
        <v>2946278.89</v>
      </c>
      <c r="AO34" s="130">
        <v>2899304</v>
      </c>
      <c r="AP34" s="130">
        <v>2856688</v>
      </c>
      <c r="AQ34" s="130">
        <v>2831080</v>
      </c>
      <c r="AR34" s="130">
        <v>3410757.91</v>
      </c>
      <c r="AS34" s="130">
        <v>3457584</v>
      </c>
      <c r="AT34" s="130">
        <v>3496017</v>
      </c>
      <c r="AU34" s="130">
        <v>3561617</v>
      </c>
      <c r="AV34" s="130">
        <v>3600079.09</v>
      </c>
      <c r="AW34" s="130">
        <v>3660054</v>
      </c>
      <c r="AX34" s="130">
        <v>3715453</v>
      </c>
      <c r="AY34" s="130">
        <v>2941163</v>
      </c>
      <c r="AZ34" s="130">
        <v>2978619</v>
      </c>
      <c r="BA34" s="130">
        <v>2969984</v>
      </c>
      <c r="BB34" s="130">
        <v>2961714</v>
      </c>
      <c r="BC34" s="130">
        <v>3818215</v>
      </c>
      <c r="BD34"/>
      <c r="BE34"/>
      <c r="BF34"/>
      <c r="BG34"/>
      <c r="BH34"/>
      <c r="BI34"/>
      <c r="BJ34"/>
      <c r="BK34"/>
      <c r="BL34"/>
      <c r="BM34"/>
      <c r="BN34"/>
      <c r="BO34"/>
      <c r="BP34"/>
      <c r="BQ34"/>
      <c r="BR34"/>
      <c r="BS34"/>
      <c r="BT34"/>
    </row>
    <row r="35" spans="1:72" x14ac:dyDescent="0.25">
      <c r="A35" s="130" t="s">
        <v>2384</v>
      </c>
      <c r="B35" s="130">
        <v>718632</v>
      </c>
      <c r="C35" s="130">
        <v>767137</v>
      </c>
      <c r="D35" s="130">
        <v>0</v>
      </c>
      <c r="E35" s="130">
        <v>0</v>
      </c>
      <c r="F35" s="130">
        <v>0</v>
      </c>
      <c r="G35" s="130">
        <v>0</v>
      </c>
      <c r="H35" s="130">
        <v>0</v>
      </c>
      <c r="I35" s="130">
        <v>0</v>
      </c>
      <c r="J35" s="130">
        <v>0</v>
      </c>
      <c r="K35" s="130">
        <v>0</v>
      </c>
      <c r="L35" s="130">
        <v>0</v>
      </c>
      <c r="M35" s="130">
        <v>0</v>
      </c>
      <c r="N35" s="130">
        <v>0</v>
      </c>
      <c r="O35" s="130">
        <v>0</v>
      </c>
      <c r="P35" s="130">
        <v>0</v>
      </c>
      <c r="Q35" s="130">
        <v>0</v>
      </c>
      <c r="R35" s="130">
        <v>0</v>
      </c>
      <c r="S35" s="130">
        <v>0</v>
      </c>
      <c r="T35" s="130">
        <v>0</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0</v>
      </c>
      <c r="AM35" s="130">
        <v>0</v>
      </c>
      <c r="AN35" s="130">
        <v>0</v>
      </c>
      <c r="AO35" s="130">
        <v>0</v>
      </c>
      <c r="AP35" s="130">
        <v>0</v>
      </c>
      <c r="AQ35" s="130">
        <v>0</v>
      </c>
      <c r="AR35" s="130">
        <v>0</v>
      </c>
      <c r="AS35" s="130">
        <v>0</v>
      </c>
      <c r="AT35" s="130">
        <v>0</v>
      </c>
      <c r="AU35" s="130">
        <v>0</v>
      </c>
      <c r="AV35" s="130">
        <v>0</v>
      </c>
      <c r="AW35" s="130">
        <v>0</v>
      </c>
      <c r="AX35" s="130">
        <v>0</v>
      </c>
      <c r="AY35" s="130">
        <v>0</v>
      </c>
      <c r="AZ35" s="130">
        <v>0</v>
      </c>
      <c r="BA35" s="130">
        <v>0</v>
      </c>
      <c r="BB35" s="130">
        <v>0</v>
      </c>
      <c r="BC35" s="130">
        <v>0</v>
      </c>
      <c r="BD35"/>
      <c r="BE35"/>
      <c r="BF35"/>
      <c r="BG35"/>
      <c r="BH35"/>
      <c r="BI35"/>
      <c r="BJ35"/>
      <c r="BK35"/>
      <c r="BL35"/>
      <c r="BM35"/>
      <c r="BN35"/>
      <c r="BO35"/>
      <c r="BP35"/>
      <c r="BQ35"/>
      <c r="BR35"/>
      <c r="BS35"/>
      <c r="BT35"/>
    </row>
    <row r="36" spans="1:72" x14ac:dyDescent="0.25">
      <c r="A36" s="130" t="s">
        <v>793</v>
      </c>
      <c r="B36" s="130">
        <v>0</v>
      </c>
      <c r="C36" s="130">
        <v>0</v>
      </c>
      <c r="D36" s="130">
        <v>0</v>
      </c>
      <c r="E36" s="130">
        <v>986371</v>
      </c>
      <c r="F36" s="130">
        <v>971096</v>
      </c>
      <c r="G36" s="130">
        <v>1031321</v>
      </c>
      <c r="H36" s="130">
        <v>0</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v>0</v>
      </c>
      <c r="Y36" s="130">
        <v>0</v>
      </c>
      <c r="Z36" s="130">
        <v>0</v>
      </c>
      <c r="AA36" s="130">
        <v>0</v>
      </c>
      <c r="AB36" s="130">
        <v>0</v>
      </c>
      <c r="AC36" s="130">
        <v>0</v>
      </c>
      <c r="AD36" s="130">
        <v>0</v>
      </c>
      <c r="AE36" s="130">
        <v>0</v>
      </c>
      <c r="AF36" s="130">
        <v>0</v>
      </c>
      <c r="AG36" s="130">
        <v>0</v>
      </c>
      <c r="AH36" s="130">
        <v>0</v>
      </c>
      <c r="AI36" s="130">
        <v>0</v>
      </c>
      <c r="AJ36" s="130">
        <v>0</v>
      </c>
      <c r="AK36" s="130">
        <v>0</v>
      </c>
      <c r="AL36" s="130">
        <v>0</v>
      </c>
      <c r="AM36" s="130">
        <v>0</v>
      </c>
      <c r="AN36" s="130">
        <v>0</v>
      </c>
      <c r="AO36" s="130">
        <v>0</v>
      </c>
      <c r="AP36" s="130">
        <v>0</v>
      </c>
      <c r="AQ36" s="130">
        <v>0</v>
      </c>
      <c r="AR36" s="130">
        <v>0</v>
      </c>
      <c r="AS36" s="130">
        <v>0</v>
      </c>
      <c r="AT36" s="130">
        <v>0</v>
      </c>
      <c r="AU36" s="130">
        <v>0</v>
      </c>
      <c r="AV36" s="130">
        <v>0</v>
      </c>
      <c r="AW36" s="130">
        <v>0</v>
      </c>
      <c r="AX36" s="130">
        <v>0</v>
      </c>
      <c r="AY36" s="130">
        <v>831754</v>
      </c>
      <c r="AZ36" s="130">
        <v>845671</v>
      </c>
      <c r="BA36" s="130">
        <v>860091</v>
      </c>
      <c r="BB36" s="130">
        <v>874170</v>
      </c>
      <c r="BC36" s="130">
        <v>888143</v>
      </c>
      <c r="BD36"/>
      <c r="BE36"/>
      <c r="BF36"/>
      <c r="BG36"/>
      <c r="BH36"/>
      <c r="BI36"/>
      <c r="BJ36"/>
      <c r="BK36"/>
      <c r="BL36"/>
      <c r="BM36"/>
      <c r="BN36"/>
      <c r="BO36"/>
      <c r="BP36"/>
      <c r="BQ36"/>
      <c r="BR36"/>
      <c r="BS36"/>
      <c r="BT36"/>
    </row>
    <row r="37" spans="1:72" x14ac:dyDescent="0.25">
      <c r="A37" s="130" t="s">
        <v>2385</v>
      </c>
      <c r="B37" s="130">
        <v>0</v>
      </c>
      <c r="C37" s="130">
        <v>0</v>
      </c>
      <c r="D37" s="130">
        <v>0</v>
      </c>
      <c r="E37" s="130">
        <v>986371</v>
      </c>
      <c r="F37" s="130">
        <v>971096</v>
      </c>
      <c r="G37" s="130">
        <v>1031321</v>
      </c>
      <c r="H37" s="130">
        <v>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831754</v>
      </c>
      <c r="AZ37" s="130">
        <v>845671</v>
      </c>
      <c r="BA37" s="130">
        <v>860091</v>
      </c>
      <c r="BB37" s="130">
        <v>874170</v>
      </c>
      <c r="BC37" s="130">
        <v>888143</v>
      </c>
      <c r="BD37"/>
      <c r="BE37"/>
      <c r="BF37"/>
      <c r="BG37"/>
      <c r="BH37"/>
      <c r="BI37"/>
      <c r="BJ37"/>
      <c r="BK37"/>
      <c r="BL37"/>
      <c r="BM37"/>
      <c r="BN37"/>
      <c r="BO37"/>
      <c r="BP37"/>
      <c r="BQ37"/>
      <c r="BR37"/>
      <c r="BS37"/>
      <c r="BT37"/>
    </row>
    <row r="38" spans="1:72" x14ac:dyDescent="0.25">
      <c r="A38" s="130" t="s">
        <v>2387</v>
      </c>
      <c r="B38" s="130">
        <v>719818</v>
      </c>
      <c r="C38" s="130">
        <v>715842</v>
      </c>
      <c r="D38" s="130">
        <v>721427.19</v>
      </c>
      <c r="E38" s="130">
        <v>730188</v>
      </c>
      <c r="F38" s="130">
        <v>705372</v>
      </c>
      <c r="G38" s="130">
        <v>678248</v>
      </c>
      <c r="H38" s="130">
        <v>665951.05000000005</v>
      </c>
      <c r="I38" s="130">
        <v>669565</v>
      </c>
      <c r="J38" s="130">
        <v>660212</v>
      </c>
      <c r="K38" s="130">
        <v>636584</v>
      </c>
      <c r="L38" s="130">
        <v>633411.39</v>
      </c>
      <c r="M38" s="130">
        <v>545373</v>
      </c>
      <c r="N38" s="130">
        <v>520788</v>
      </c>
      <c r="O38" s="130">
        <v>511279</v>
      </c>
      <c r="P38" s="130">
        <v>507506.16</v>
      </c>
      <c r="Q38" s="130">
        <v>498883</v>
      </c>
      <c r="R38" s="130">
        <v>387989</v>
      </c>
      <c r="S38" s="130">
        <v>380449</v>
      </c>
      <c r="T38" s="130">
        <v>380825.4</v>
      </c>
      <c r="U38" s="130">
        <v>370719</v>
      </c>
      <c r="V38" s="130">
        <v>359066</v>
      </c>
      <c r="W38" s="130">
        <v>356840</v>
      </c>
      <c r="X38" s="130">
        <v>319496.46000000002</v>
      </c>
      <c r="Y38" s="130">
        <v>348682</v>
      </c>
      <c r="Z38" s="130">
        <v>332649</v>
      </c>
      <c r="AA38" s="130">
        <v>321359</v>
      </c>
      <c r="AB38" s="130">
        <v>302128.89</v>
      </c>
      <c r="AC38" s="130">
        <v>310511</v>
      </c>
      <c r="AD38" s="130">
        <v>322874</v>
      </c>
      <c r="AE38" s="130">
        <v>324572</v>
      </c>
      <c r="AF38" s="130">
        <v>321245.34000000003</v>
      </c>
      <c r="AG38" s="130">
        <v>299609</v>
      </c>
      <c r="AH38" s="130">
        <v>299530</v>
      </c>
      <c r="AI38" s="130">
        <v>309617</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c r="BE38"/>
      <c r="BF38"/>
      <c r="BG38"/>
      <c r="BH38"/>
      <c r="BI38"/>
      <c r="BJ38"/>
      <c r="BK38"/>
      <c r="BL38"/>
      <c r="BM38"/>
      <c r="BN38"/>
      <c r="BO38"/>
      <c r="BP38"/>
      <c r="BQ38"/>
      <c r="BR38"/>
      <c r="BS38"/>
      <c r="BT38"/>
    </row>
    <row r="39" spans="1:72" x14ac:dyDescent="0.25">
      <c r="A39" s="130" t="s">
        <v>2388</v>
      </c>
      <c r="B39" s="130">
        <v>105397</v>
      </c>
      <c r="C39" s="130">
        <v>86221</v>
      </c>
      <c r="D39" s="130">
        <v>877124.45</v>
      </c>
      <c r="E39" s="130">
        <v>62397</v>
      </c>
      <c r="F39" s="130">
        <v>63619</v>
      </c>
      <c r="G39" s="130">
        <v>67175</v>
      </c>
      <c r="H39" s="130">
        <v>67893.34</v>
      </c>
      <c r="I39" s="130">
        <v>67040</v>
      </c>
      <c r="J39" s="130">
        <v>68134</v>
      </c>
      <c r="K39" s="130">
        <v>69326</v>
      </c>
      <c r="L39" s="130">
        <v>43446.47</v>
      </c>
      <c r="M39" s="130">
        <v>43488</v>
      </c>
      <c r="N39" s="130">
        <v>41673</v>
      </c>
      <c r="O39" s="130">
        <v>29218</v>
      </c>
      <c r="P39" s="130">
        <v>36086.949999999997</v>
      </c>
      <c r="Q39" s="130">
        <v>35459</v>
      </c>
      <c r="R39" s="130">
        <v>36550</v>
      </c>
      <c r="S39" s="130">
        <v>37475</v>
      </c>
      <c r="T39" s="130">
        <v>38587.08</v>
      </c>
      <c r="U39" s="130">
        <v>41241</v>
      </c>
      <c r="V39" s="130">
        <v>40353</v>
      </c>
      <c r="W39" s="130">
        <v>41775</v>
      </c>
      <c r="X39" s="130">
        <v>41517.550000000003</v>
      </c>
      <c r="Y39" s="130">
        <v>55327</v>
      </c>
      <c r="Z39" s="130">
        <v>55047</v>
      </c>
      <c r="AA39" s="130">
        <v>46699</v>
      </c>
      <c r="AB39" s="130">
        <v>47659.18</v>
      </c>
      <c r="AC39" s="130">
        <v>40117</v>
      </c>
      <c r="AD39" s="130">
        <v>40724</v>
      </c>
      <c r="AE39" s="130">
        <v>38792</v>
      </c>
      <c r="AF39" s="130">
        <v>38795.129999999997</v>
      </c>
      <c r="AG39" s="130">
        <v>37534</v>
      </c>
      <c r="AH39" s="130">
        <v>36356</v>
      </c>
      <c r="AI39" s="130">
        <v>35716</v>
      </c>
      <c r="AJ39" s="130">
        <v>35272.36</v>
      </c>
      <c r="AK39" s="130">
        <v>33716</v>
      </c>
      <c r="AL39" s="130">
        <v>32363</v>
      </c>
      <c r="AM39" s="130">
        <v>32700</v>
      </c>
      <c r="AN39" s="130">
        <v>31097.119999999999</v>
      </c>
      <c r="AO39" s="130">
        <v>30270</v>
      </c>
      <c r="AP39" s="130">
        <v>29634</v>
      </c>
      <c r="AQ39" s="130">
        <v>29750</v>
      </c>
      <c r="AR39" s="130">
        <v>29717.11</v>
      </c>
      <c r="AS39" s="130">
        <v>28990</v>
      </c>
      <c r="AT39" s="130">
        <v>28194</v>
      </c>
      <c r="AU39" s="130">
        <v>26740</v>
      </c>
      <c r="AV39" s="130">
        <v>26773</v>
      </c>
      <c r="AW39" s="130">
        <v>14578</v>
      </c>
      <c r="AX39" s="130">
        <v>13430</v>
      </c>
      <c r="AY39" s="130">
        <v>159000</v>
      </c>
      <c r="AZ39" s="130">
        <v>229110</v>
      </c>
      <c r="BA39" s="130">
        <v>752218</v>
      </c>
      <c r="BB39" s="130">
        <v>378916</v>
      </c>
      <c r="BC39" s="130">
        <v>307892</v>
      </c>
      <c r="BD39"/>
      <c r="BE39"/>
      <c r="BF39"/>
      <c r="BG39"/>
      <c r="BH39"/>
      <c r="BI39"/>
      <c r="BJ39"/>
      <c r="BK39"/>
      <c r="BL39"/>
      <c r="BM39"/>
      <c r="BN39"/>
      <c r="BO39"/>
      <c r="BP39"/>
      <c r="BQ39"/>
      <c r="BR39"/>
      <c r="BS39"/>
      <c r="BT39"/>
    </row>
    <row r="40" spans="1:72" x14ac:dyDescent="0.25">
      <c r="A40" s="130" t="s">
        <v>3310</v>
      </c>
      <c r="B40" s="130">
        <v>65542</v>
      </c>
      <c r="C40" s="130">
        <v>47036</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0</v>
      </c>
      <c r="AZ40" s="130">
        <v>0</v>
      </c>
      <c r="BA40" s="130">
        <v>0</v>
      </c>
      <c r="BB40" s="130">
        <v>0</v>
      </c>
      <c r="BC40" s="130">
        <v>0</v>
      </c>
      <c r="BD40"/>
      <c r="BE40"/>
      <c r="BF40"/>
      <c r="BG40"/>
      <c r="BH40"/>
      <c r="BI40"/>
      <c r="BJ40"/>
      <c r="BK40"/>
      <c r="BL40"/>
      <c r="BM40"/>
      <c r="BN40"/>
      <c r="BO40"/>
      <c r="BP40"/>
      <c r="BQ40"/>
      <c r="BR40"/>
      <c r="BS40"/>
      <c r="BT40"/>
    </row>
    <row r="41" spans="1:72" x14ac:dyDescent="0.25">
      <c r="A41" s="130" t="s">
        <v>2389</v>
      </c>
      <c r="B41" s="130">
        <v>39855</v>
      </c>
      <c r="C41" s="130">
        <v>39185</v>
      </c>
      <c r="D41" s="130">
        <v>877124.45</v>
      </c>
      <c r="E41" s="130">
        <v>62397</v>
      </c>
      <c r="F41" s="130">
        <v>63619</v>
      </c>
      <c r="G41" s="130">
        <v>67175</v>
      </c>
      <c r="H41" s="130">
        <v>67893.34</v>
      </c>
      <c r="I41" s="130">
        <v>67040</v>
      </c>
      <c r="J41" s="130">
        <v>68134</v>
      </c>
      <c r="K41" s="130">
        <v>69326</v>
      </c>
      <c r="L41" s="130">
        <v>43446.47</v>
      </c>
      <c r="M41" s="130">
        <v>43488</v>
      </c>
      <c r="N41" s="130">
        <v>41673</v>
      </c>
      <c r="O41" s="130">
        <v>29218</v>
      </c>
      <c r="P41" s="130">
        <v>36086.949999999997</v>
      </c>
      <c r="Q41" s="130">
        <v>35459</v>
      </c>
      <c r="R41" s="130">
        <v>36550</v>
      </c>
      <c r="S41" s="130">
        <v>37475</v>
      </c>
      <c r="T41" s="130">
        <v>38587.08</v>
      </c>
      <c r="U41" s="130">
        <v>41241</v>
      </c>
      <c r="V41" s="130">
        <v>40353</v>
      </c>
      <c r="W41" s="130">
        <v>41775</v>
      </c>
      <c r="X41" s="130">
        <v>41517.550000000003</v>
      </c>
      <c r="Y41" s="130">
        <v>55327</v>
      </c>
      <c r="Z41" s="130">
        <v>55047</v>
      </c>
      <c r="AA41" s="130">
        <v>46699</v>
      </c>
      <c r="AB41" s="130">
        <v>47659.18</v>
      </c>
      <c r="AC41" s="130">
        <v>40117</v>
      </c>
      <c r="AD41" s="130">
        <v>40724</v>
      </c>
      <c r="AE41" s="130">
        <v>38792</v>
      </c>
      <c r="AF41" s="130">
        <v>38795.129999999997</v>
      </c>
      <c r="AG41" s="130">
        <v>37534</v>
      </c>
      <c r="AH41" s="130">
        <v>36356</v>
      </c>
      <c r="AI41" s="130">
        <v>35716</v>
      </c>
      <c r="AJ41" s="130">
        <v>35272.36</v>
      </c>
      <c r="AK41" s="130">
        <v>33716</v>
      </c>
      <c r="AL41" s="130">
        <v>32363</v>
      </c>
      <c r="AM41" s="130">
        <v>32700</v>
      </c>
      <c r="AN41" s="130">
        <v>31097.119999999999</v>
      </c>
      <c r="AO41" s="130">
        <v>30270</v>
      </c>
      <c r="AP41" s="130">
        <v>29634</v>
      </c>
      <c r="AQ41" s="130">
        <v>29750</v>
      </c>
      <c r="AR41" s="130">
        <v>29717.11</v>
      </c>
      <c r="AS41" s="130">
        <v>28990</v>
      </c>
      <c r="AT41" s="130">
        <v>28194</v>
      </c>
      <c r="AU41" s="130">
        <v>26740</v>
      </c>
      <c r="AV41" s="130">
        <v>26773</v>
      </c>
      <c r="AW41" s="130">
        <v>14578</v>
      </c>
      <c r="AX41" s="130">
        <v>13430</v>
      </c>
      <c r="AY41" s="130">
        <v>159000</v>
      </c>
      <c r="AZ41" s="130">
        <v>229110</v>
      </c>
      <c r="BA41" s="130">
        <v>752218</v>
      </c>
      <c r="BB41" s="130">
        <v>378916</v>
      </c>
      <c r="BC41" s="130">
        <v>307892</v>
      </c>
      <c r="BD41"/>
      <c r="BE41"/>
      <c r="BF41"/>
      <c r="BG41"/>
      <c r="BH41"/>
      <c r="BI41"/>
      <c r="BJ41"/>
      <c r="BK41"/>
      <c r="BL41"/>
      <c r="BM41"/>
      <c r="BN41"/>
      <c r="BO41"/>
      <c r="BP41"/>
      <c r="BQ41"/>
      <c r="BR41"/>
      <c r="BS41"/>
      <c r="BT41"/>
    </row>
    <row r="42" spans="1:72" s="114" customFormat="1" x14ac:dyDescent="0.25">
      <c r="A42" s="130" t="s">
        <v>794</v>
      </c>
      <c r="B42" s="130">
        <v>21605403</v>
      </c>
      <c r="C42" s="130">
        <v>22727055</v>
      </c>
      <c r="D42" s="130">
        <v>22439885.539999999</v>
      </c>
      <c r="E42" s="130">
        <v>22125944</v>
      </c>
      <c r="F42" s="130">
        <v>23100723</v>
      </c>
      <c r="G42" s="130">
        <v>23401488</v>
      </c>
      <c r="H42" s="130">
        <v>23395227.329999998</v>
      </c>
      <c r="I42" s="130">
        <v>24123788</v>
      </c>
      <c r="J42" s="130">
        <v>25433263</v>
      </c>
      <c r="K42" s="130">
        <v>25454475</v>
      </c>
      <c r="L42" s="130">
        <v>24303086.68</v>
      </c>
      <c r="M42" s="130">
        <v>25183971</v>
      </c>
      <c r="N42" s="130">
        <v>23860339</v>
      </c>
      <c r="O42" s="130">
        <v>24048395</v>
      </c>
      <c r="P42" s="130">
        <v>23409708.129999999</v>
      </c>
      <c r="Q42" s="130">
        <v>22504768</v>
      </c>
      <c r="R42" s="130">
        <v>21834063</v>
      </c>
      <c r="S42" s="130">
        <v>21414872</v>
      </c>
      <c r="T42" s="130">
        <v>20665083.670000002</v>
      </c>
      <c r="U42" s="130">
        <v>20192049</v>
      </c>
      <c r="V42" s="130">
        <v>21825999</v>
      </c>
      <c r="W42" s="130">
        <v>21488611</v>
      </c>
      <c r="X42" s="130">
        <v>19968747.719999999</v>
      </c>
      <c r="Y42" s="130">
        <v>18888902</v>
      </c>
      <c r="Z42" s="130">
        <v>19796761</v>
      </c>
      <c r="AA42" s="130">
        <v>20364455</v>
      </c>
      <c r="AB42" s="130">
        <v>20925219.699999999</v>
      </c>
      <c r="AC42" s="130">
        <v>22769844</v>
      </c>
      <c r="AD42" s="130">
        <v>22075961</v>
      </c>
      <c r="AE42" s="130">
        <v>20556436</v>
      </c>
      <c r="AF42" s="130">
        <v>16750285.33</v>
      </c>
      <c r="AG42" s="130">
        <v>15497590</v>
      </c>
      <c r="AH42" s="130">
        <v>15188905</v>
      </c>
      <c r="AI42" s="130">
        <v>14882795</v>
      </c>
      <c r="AJ42" s="130">
        <v>17068285.600000001</v>
      </c>
      <c r="AK42" s="130">
        <v>18475358</v>
      </c>
      <c r="AL42" s="130">
        <v>18942824</v>
      </c>
      <c r="AM42" s="130">
        <v>19433766</v>
      </c>
      <c r="AN42" s="130">
        <v>19790079.510000002</v>
      </c>
      <c r="AO42" s="130">
        <v>20416843</v>
      </c>
      <c r="AP42" s="130">
        <v>18613169</v>
      </c>
      <c r="AQ42" s="130">
        <v>18677079</v>
      </c>
      <c r="AR42" s="130">
        <v>18343712.670000002</v>
      </c>
      <c r="AS42" s="130">
        <v>17216964</v>
      </c>
      <c r="AT42" s="130">
        <v>20057692</v>
      </c>
      <c r="AU42" s="130">
        <v>16988081</v>
      </c>
      <c r="AV42" s="130">
        <v>16192913.02</v>
      </c>
      <c r="AW42" s="130">
        <v>15787417</v>
      </c>
      <c r="AX42" s="130">
        <v>15869617</v>
      </c>
      <c r="AY42" s="130">
        <v>17159904</v>
      </c>
      <c r="AZ42" s="130">
        <v>18231566</v>
      </c>
      <c r="BA42" s="130">
        <v>15401143</v>
      </c>
      <c r="BB42" s="130">
        <v>17601181</v>
      </c>
      <c r="BC42" s="130">
        <v>16218706</v>
      </c>
      <c r="BD42"/>
      <c r="BE42"/>
      <c r="BF42"/>
      <c r="BG42"/>
      <c r="BH42"/>
      <c r="BI42"/>
      <c r="BJ42"/>
      <c r="BK42"/>
      <c r="BL42"/>
      <c r="BM42"/>
      <c r="BN42"/>
      <c r="BO42"/>
      <c r="BP42"/>
      <c r="BQ42"/>
      <c r="BR42"/>
      <c r="BS42"/>
      <c r="BT42"/>
    </row>
    <row r="43" spans="1:72" x14ac:dyDescent="0.25">
      <c r="A43" s="130" t="s">
        <v>795</v>
      </c>
      <c r="B43" s="130">
        <v>46357754</v>
      </c>
      <c r="C43" s="130">
        <v>47695774</v>
      </c>
      <c r="D43" s="130">
        <v>47667126.770000003</v>
      </c>
      <c r="E43" s="130">
        <v>49684704</v>
      </c>
      <c r="F43" s="130">
        <v>49735776</v>
      </c>
      <c r="G43" s="130">
        <v>53376877</v>
      </c>
      <c r="H43" s="130">
        <v>50901914.530000001</v>
      </c>
      <c r="I43" s="130">
        <v>51117096</v>
      </c>
      <c r="J43" s="130">
        <v>52226975</v>
      </c>
      <c r="K43" s="130">
        <v>53526119</v>
      </c>
      <c r="L43" s="130">
        <v>54147870.049999997</v>
      </c>
      <c r="M43" s="130">
        <v>54154764</v>
      </c>
      <c r="N43" s="130">
        <v>53355206</v>
      </c>
      <c r="O43" s="130">
        <v>53139081</v>
      </c>
      <c r="P43" s="130">
        <v>53059158.549999997</v>
      </c>
      <c r="Q43" s="130">
        <v>52496141</v>
      </c>
      <c r="R43" s="130">
        <v>54053529</v>
      </c>
      <c r="S43" s="130">
        <v>53245058</v>
      </c>
      <c r="T43" s="130">
        <v>53014303.990000002</v>
      </c>
      <c r="U43" s="130">
        <v>52608702</v>
      </c>
      <c r="V43" s="130">
        <v>52923291</v>
      </c>
      <c r="W43" s="130">
        <v>54532716</v>
      </c>
      <c r="X43" s="130">
        <v>52997541.119999997</v>
      </c>
      <c r="Y43" s="130">
        <v>53473174</v>
      </c>
      <c r="Z43" s="130">
        <v>54237659</v>
      </c>
      <c r="AA43" s="130">
        <v>52513569</v>
      </c>
      <c r="AB43" s="130">
        <v>48633734.43</v>
      </c>
      <c r="AC43" s="130">
        <v>47995793</v>
      </c>
      <c r="AD43" s="130">
        <v>46828297</v>
      </c>
      <c r="AE43" s="130">
        <v>45122217</v>
      </c>
      <c r="AF43" s="130">
        <v>41651776.740000002</v>
      </c>
      <c r="AG43" s="130">
        <v>40822122</v>
      </c>
      <c r="AH43" s="130">
        <v>41539907</v>
      </c>
      <c r="AI43" s="130">
        <v>42078395</v>
      </c>
      <c r="AJ43" s="130">
        <v>41564762.640000001</v>
      </c>
      <c r="AK43" s="130">
        <v>41861704</v>
      </c>
      <c r="AL43" s="130">
        <v>40901053</v>
      </c>
      <c r="AM43" s="130">
        <v>38879275</v>
      </c>
      <c r="AN43" s="130">
        <v>37966154.630000003</v>
      </c>
      <c r="AO43" s="130">
        <v>36680279</v>
      </c>
      <c r="AP43" s="130">
        <v>34698510</v>
      </c>
      <c r="AQ43" s="130">
        <v>33033250</v>
      </c>
      <c r="AR43" s="130">
        <v>30548932.710000001</v>
      </c>
      <c r="AS43" s="130">
        <v>30621702</v>
      </c>
      <c r="AT43" s="130">
        <v>29253250</v>
      </c>
      <c r="AU43" s="130">
        <v>28017450</v>
      </c>
      <c r="AV43" s="130">
        <v>28257812.219999999</v>
      </c>
      <c r="AW43" s="130">
        <v>27849555</v>
      </c>
      <c r="AX43" s="130">
        <v>28207396</v>
      </c>
      <c r="AY43" s="130">
        <v>28784258</v>
      </c>
      <c r="AZ43" s="130">
        <v>28810731</v>
      </c>
      <c r="BA43" s="130">
        <v>26695267</v>
      </c>
      <c r="BB43" s="130">
        <v>26179703</v>
      </c>
      <c r="BC43" s="130">
        <v>25705875</v>
      </c>
      <c r="BD43"/>
      <c r="BE43"/>
      <c r="BF43"/>
      <c r="BG43"/>
      <c r="BH43"/>
      <c r="BI43"/>
      <c r="BJ43"/>
      <c r="BK43"/>
      <c r="BL43"/>
      <c r="BM43"/>
      <c r="BN43"/>
      <c r="BO43"/>
      <c r="BP43"/>
      <c r="BQ43"/>
      <c r="BR43"/>
      <c r="BS43"/>
      <c r="BT43"/>
    </row>
    <row r="44" spans="1:72" x14ac:dyDescent="0.25">
      <c r="A44" s="130" t="s">
        <v>2390</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c r="BE44"/>
      <c r="BF44"/>
      <c r="BG44"/>
      <c r="BH44"/>
      <c r="BI44"/>
      <c r="BJ44"/>
      <c r="BK44"/>
      <c r="BL44"/>
      <c r="BM44"/>
      <c r="BN44"/>
      <c r="BO44"/>
      <c r="BP44"/>
      <c r="BQ44"/>
      <c r="BR44"/>
      <c r="BS44"/>
      <c r="BT44"/>
    </row>
    <row r="45" spans="1:72" x14ac:dyDescent="0.25">
      <c r="A45" s="130" t="s">
        <v>2391</v>
      </c>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c r="BE45"/>
      <c r="BF45"/>
      <c r="BG45"/>
      <c r="BH45"/>
      <c r="BI45"/>
      <c r="BJ45"/>
      <c r="BK45"/>
      <c r="BL45"/>
      <c r="BM45"/>
      <c r="BN45"/>
      <c r="BO45"/>
      <c r="BP45"/>
      <c r="BQ45"/>
      <c r="BR45"/>
      <c r="BS45"/>
      <c r="BT45"/>
    </row>
    <row r="46" spans="1:72" s="114" customFormat="1" x14ac:dyDescent="0.25">
      <c r="A46" s="130" t="s">
        <v>796</v>
      </c>
      <c r="B46" s="130">
        <v>498758</v>
      </c>
      <c r="C46" s="130">
        <v>998554</v>
      </c>
      <c r="D46" s="130">
        <v>998241.62</v>
      </c>
      <c r="E46" s="130">
        <v>998127</v>
      </c>
      <c r="F46" s="130">
        <v>1200000</v>
      </c>
      <c r="G46" s="130">
        <v>2200000</v>
      </c>
      <c r="H46" s="130">
        <v>500000</v>
      </c>
      <c r="I46" s="130">
        <v>300000</v>
      </c>
      <c r="J46" s="130">
        <v>0</v>
      </c>
      <c r="K46" s="130">
        <v>0</v>
      </c>
      <c r="L46" s="130">
        <v>0</v>
      </c>
      <c r="M46" s="130">
        <v>800000</v>
      </c>
      <c r="N46" s="130">
        <v>1000000</v>
      </c>
      <c r="O46" s="130">
        <v>0</v>
      </c>
      <c r="P46" s="130">
        <v>0</v>
      </c>
      <c r="Q46" s="130">
        <v>0</v>
      </c>
      <c r="R46" s="130">
        <v>0</v>
      </c>
      <c r="S46" s="130">
        <v>0</v>
      </c>
      <c r="T46" s="130">
        <v>0</v>
      </c>
      <c r="U46" s="130">
        <v>0</v>
      </c>
      <c r="V46" s="130">
        <v>0</v>
      </c>
      <c r="W46" s="130">
        <v>0</v>
      </c>
      <c r="X46" s="130">
        <v>300000</v>
      </c>
      <c r="Y46" s="130">
        <v>0</v>
      </c>
      <c r="Z46" s="130">
        <v>0</v>
      </c>
      <c r="AA46" s="130">
        <v>2000000</v>
      </c>
      <c r="AB46" s="130">
        <v>1000000</v>
      </c>
      <c r="AC46" s="130">
        <v>1897000</v>
      </c>
      <c r="AD46" s="130">
        <v>1397000</v>
      </c>
      <c r="AE46" s="130">
        <v>400000</v>
      </c>
      <c r="AF46" s="130">
        <v>0</v>
      </c>
      <c r="AG46" s="130">
        <v>700000</v>
      </c>
      <c r="AH46" s="130">
        <v>200000</v>
      </c>
      <c r="AI46" s="130">
        <v>800000</v>
      </c>
      <c r="AJ46" s="130">
        <v>700000</v>
      </c>
      <c r="AK46" s="130">
        <v>1500000</v>
      </c>
      <c r="AL46" s="130">
        <v>1000000</v>
      </c>
      <c r="AM46" s="130">
        <v>1300000</v>
      </c>
      <c r="AN46" s="130">
        <v>3683131.73</v>
      </c>
      <c r="AO46" s="130">
        <v>3215000</v>
      </c>
      <c r="AP46" s="130">
        <v>4000000</v>
      </c>
      <c r="AQ46" s="130">
        <v>2480000</v>
      </c>
      <c r="AR46" s="130">
        <v>600000</v>
      </c>
      <c r="AS46" s="130">
        <v>0</v>
      </c>
      <c r="AT46" s="130">
        <v>500000</v>
      </c>
      <c r="AU46" s="130">
        <v>660000</v>
      </c>
      <c r="AV46" s="130">
        <v>1600000</v>
      </c>
      <c r="AW46" s="130">
        <v>800000</v>
      </c>
      <c r="AX46" s="130">
        <v>2811000</v>
      </c>
      <c r="AY46" s="130">
        <v>2806000</v>
      </c>
      <c r="AZ46" s="130">
        <v>3914000</v>
      </c>
      <c r="BA46" s="130">
        <v>3567000</v>
      </c>
      <c r="BB46" s="130">
        <v>3457000</v>
      </c>
      <c r="BC46" s="130">
        <v>2791000</v>
      </c>
      <c r="BD46"/>
      <c r="BE46"/>
      <c r="BF46"/>
      <c r="BG46"/>
      <c r="BH46"/>
      <c r="BI46"/>
      <c r="BJ46"/>
      <c r="BK46"/>
      <c r="BL46"/>
      <c r="BM46"/>
      <c r="BN46"/>
      <c r="BO46"/>
      <c r="BP46"/>
      <c r="BQ46"/>
      <c r="BR46"/>
      <c r="BS46"/>
      <c r="BT46"/>
    </row>
    <row r="47" spans="1:72" x14ac:dyDescent="0.25">
      <c r="A47" s="130" t="s">
        <v>797</v>
      </c>
      <c r="B47" s="130">
        <v>426362</v>
      </c>
      <c r="C47" s="130">
        <v>542593</v>
      </c>
      <c r="D47" s="130">
        <v>502343.75</v>
      </c>
      <c r="E47" s="130">
        <v>475068</v>
      </c>
      <c r="F47" s="130">
        <v>406359</v>
      </c>
      <c r="G47" s="130">
        <v>627740</v>
      </c>
      <c r="H47" s="130">
        <v>630486.67000000004</v>
      </c>
      <c r="I47" s="130">
        <v>750783</v>
      </c>
      <c r="J47" s="130">
        <v>817951</v>
      </c>
      <c r="K47" s="130">
        <v>1060303</v>
      </c>
      <c r="L47" s="130">
        <v>1179166.44</v>
      </c>
      <c r="M47" s="130">
        <v>1229547</v>
      </c>
      <c r="N47" s="130">
        <v>829794</v>
      </c>
      <c r="O47" s="130">
        <v>1183535</v>
      </c>
      <c r="P47" s="130">
        <v>1097159.23</v>
      </c>
      <c r="Q47" s="130">
        <v>949670</v>
      </c>
      <c r="R47" s="130">
        <v>746407</v>
      </c>
      <c r="S47" s="130">
        <v>704632</v>
      </c>
      <c r="T47" s="130">
        <v>1061606.8</v>
      </c>
      <c r="U47" s="130">
        <v>976164</v>
      </c>
      <c r="V47" s="130">
        <v>1384033</v>
      </c>
      <c r="W47" s="130">
        <v>1358716</v>
      </c>
      <c r="X47" s="130">
        <v>1352149.16</v>
      </c>
      <c r="Y47" s="130">
        <v>1099271</v>
      </c>
      <c r="Z47" s="130">
        <v>1080978</v>
      </c>
      <c r="AA47" s="130">
        <v>1095687</v>
      </c>
      <c r="AB47" s="130">
        <v>1049825.93</v>
      </c>
      <c r="AC47" s="130">
        <v>1033781</v>
      </c>
      <c r="AD47" s="130">
        <v>972640</v>
      </c>
      <c r="AE47" s="130">
        <v>847718</v>
      </c>
      <c r="AF47" s="130">
        <v>882391.86</v>
      </c>
      <c r="AG47" s="130">
        <v>835683</v>
      </c>
      <c r="AH47" s="130">
        <v>1183725</v>
      </c>
      <c r="AI47" s="130">
        <v>636085</v>
      </c>
      <c r="AJ47" s="130">
        <v>804827.55</v>
      </c>
      <c r="AK47" s="130">
        <v>1234550</v>
      </c>
      <c r="AL47" s="130">
        <v>670677</v>
      </c>
      <c r="AM47" s="130">
        <v>593847</v>
      </c>
      <c r="AN47" s="130">
        <v>545918.4</v>
      </c>
      <c r="AO47" s="130">
        <v>572014</v>
      </c>
      <c r="AP47" s="130">
        <v>681456</v>
      </c>
      <c r="AQ47" s="130">
        <v>556336</v>
      </c>
      <c r="AR47" s="130">
        <v>497380.69</v>
      </c>
      <c r="AS47" s="130">
        <v>552088</v>
      </c>
      <c r="AT47" s="130">
        <v>594686</v>
      </c>
      <c r="AU47" s="130">
        <v>532015</v>
      </c>
      <c r="AV47" s="130">
        <v>440155.13</v>
      </c>
      <c r="AW47" s="130">
        <v>429400</v>
      </c>
      <c r="AX47" s="130">
        <v>272037</v>
      </c>
      <c r="AY47" s="130">
        <v>285866</v>
      </c>
      <c r="AZ47" s="130">
        <v>524627</v>
      </c>
      <c r="BA47" s="130">
        <v>486675</v>
      </c>
      <c r="BB47" s="130">
        <v>464687</v>
      </c>
      <c r="BC47" s="130">
        <v>545311</v>
      </c>
      <c r="BD47"/>
      <c r="BE47"/>
      <c r="BF47"/>
      <c r="BG47"/>
      <c r="BH47"/>
      <c r="BI47"/>
      <c r="BJ47"/>
      <c r="BK47"/>
      <c r="BL47"/>
      <c r="BM47"/>
      <c r="BN47"/>
      <c r="BO47"/>
      <c r="BP47"/>
      <c r="BQ47"/>
      <c r="BR47"/>
      <c r="BS47"/>
      <c r="BT47"/>
    </row>
    <row r="48" spans="1:72" x14ac:dyDescent="0.25">
      <c r="A48" s="130" t="s">
        <v>2365</v>
      </c>
      <c r="B48" s="130">
        <v>0</v>
      </c>
      <c r="C48" s="130">
        <v>0</v>
      </c>
      <c r="D48" s="130">
        <v>502343.75</v>
      </c>
      <c r="E48" s="130">
        <v>0</v>
      </c>
      <c r="F48" s="130">
        <v>0</v>
      </c>
      <c r="G48" s="130">
        <v>0</v>
      </c>
      <c r="H48" s="130">
        <v>630486.67000000004</v>
      </c>
      <c r="I48" s="130">
        <v>0</v>
      </c>
      <c r="J48" s="130">
        <v>817951</v>
      </c>
      <c r="K48" s="130">
        <v>0</v>
      </c>
      <c r="L48" s="130">
        <v>0</v>
      </c>
      <c r="M48" s="130">
        <v>0</v>
      </c>
      <c r="N48" s="130">
        <v>0</v>
      </c>
      <c r="O48" s="130">
        <v>0</v>
      </c>
      <c r="P48" s="130">
        <v>0</v>
      </c>
      <c r="Q48" s="130">
        <v>0</v>
      </c>
      <c r="R48" s="130">
        <v>0</v>
      </c>
      <c r="S48" s="130">
        <v>0</v>
      </c>
      <c r="T48" s="130">
        <v>0</v>
      </c>
      <c r="U48" s="130">
        <v>0</v>
      </c>
      <c r="V48" s="130">
        <v>0</v>
      </c>
      <c r="W48" s="130">
        <v>0</v>
      </c>
      <c r="X48" s="130">
        <v>0</v>
      </c>
      <c r="Y48" s="130">
        <v>0</v>
      </c>
      <c r="Z48" s="130">
        <v>0</v>
      </c>
      <c r="AA48" s="130">
        <v>0</v>
      </c>
      <c r="AB48" s="130">
        <v>0</v>
      </c>
      <c r="AC48" s="130">
        <v>0</v>
      </c>
      <c r="AD48" s="130">
        <v>0</v>
      </c>
      <c r="AE48" s="130">
        <v>0</v>
      </c>
      <c r="AF48" s="130">
        <v>0</v>
      </c>
      <c r="AG48" s="130">
        <v>0</v>
      </c>
      <c r="AH48" s="130">
        <v>0</v>
      </c>
      <c r="AI48" s="130">
        <v>0</v>
      </c>
      <c r="AJ48" s="130">
        <v>0</v>
      </c>
      <c r="AK48" s="130">
        <v>0</v>
      </c>
      <c r="AL48" s="130">
        <v>0</v>
      </c>
      <c r="AM48" s="130">
        <v>0</v>
      </c>
      <c r="AN48" s="130">
        <v>0</v>
      </c>
      <c r="AO48" s="130">
        <v>532918</v>
      </c>
      <c r="AP48" s="130">
        <v>658505</v>
      </c>
      <c r="AQ48" s="130">
        <v>528362</v>
      </c>
      <c r="AR48" s="130">
        <v>480257.12</v>
      </c>
      <c r="AS48" s="130">
        <v>535484</v>
      </c>
      <c r="AT48" s="130">
        <v>584347</v>
      </c>
      <c r="AU48" s="130">
        <v>519550</v>
      </c>
      <c r="AV48" s="130">
        <v>425964.58</v>
      </c>
      <c r="AW48" s="130">
        <v>408236</v>
      </c>
      <c r="AX48" s="130">
        <v>263636</v>
      </c>
      <c r="AY48" s="130">
        <v>230010</v>
      </c>
      <c r="AZ48" s="130">
        <v>441219</v>
      </c>
      <c r="BA48" s="130">
        <v>405733</v>
      </c>
      <c r="BB48" s="130">
        <v>389668</v>
      </c>
      <c r="BC48" s="130">
        <v>451029</v>
      </c>
      <c r="BD48"/>
      <c r="BE48"/>
      <c r="BF48"/>
      <c r="BG48"/>
      <c r="BH48"/>
      <c r="BI48"/>
      <c r="BJ48"/>
      <c r="BK48"/>
      <c r="BL48"/>
      <c r="BM48"/>
      <c r="BN48"/>
      <c r="BO48"/>
      <c r="BP48"/>
      <c r="BQ48"/>
      <c r="BR48"/>
      <c r="BS48"/>
      <c r="BT48"/>
    </row>
    <row r="49" spans="1:72" s="114" customFormat="1" x14ac:dyDescent="0.25">
      <c r="A49" s="130" t="s">
        <v>2393</v>
      </c>
      <c r="B49" s="130">
        <v>0</v>
      </c>
      <c r="C49" s="130">
        <v>0</v>
      </c>
      <c r="D49" s="130">
        <v>0</v>
      </c>
      <c r="E49" s="130">
        <v>0</v>
      </c>
      <c r="F49" s="130">
        <v>0</v>
      </c>
      <c r="G49" s="130">
        <v>0</v>
      </c>
      <c r="H49" s="130">
        <v>0</v>
      </c>
      <c r="I49" s="130">
        <v>0</v>
      </c>
      <c r="J49" s="130">
        <v>0</v>
      </c>
      <c r="K49" s="130">
        <v>0</v>
      </c>
      <c r="L49" s="130">
        <v>0</v>
      </c>
      <c r="M49" s="130">
        <v>0</v>
      </c>
      <c r="N49" s="130">
        <v>0</v>
      </c>
      <c r="O49" s="130">
        <v>0</v>
      </c>
      <c r="P49" s="130">
        <v>0</v>
      </c>
      <c r="Q49" s="130">
        <v>0</v>
      </c>
      <c r="R49" s="130">
        <v>0</v>
      </c>
      <c r="S49" s="130">
        <v>0</v>
      </c>
      <c r="T49" s="130">
        <v>0</v>
      </c>
      <c r="U49" s="130">
        <v>0</v>
      </c>
      <c r="V49" s="130">
        <v>0</v>
      </c>
      <c r="W49" s="130">
        <v>0</v>
      </c>
      <c r="X49" s="130">
        <v>0</v>
      </c>
      <c r="Y49" s="130">
        <v>0</v>
      </c>
      <c r="Z49" s="130">
        <v>0</v>
      </c>
      <c r="AA49" s="130">
        <v>0</v>
      </c>
      <c r="AB49" s="130">
        <v>0</v>
      </c>
      <c r="AC49" s="130">
        <v>0</v>
      </c>
      <c r="AD49" s="130">
        <v>0</v>
      </c>
      <c r="AE49" s="130">
        <v>0</v>
      </c>
      <c r="AF49" s="130">
        <v>0</v>
      </c>
      <c r="AG49" s="130">
        <v>0</v>
      </c>
      <c r="AH49" s="130">
        <v>0</v>
      </c>
      <c r="AI49" s="130">
        <v>0</v>
      </c>
      <c r="AJ49" s="130">
        <v>0</v>
      </c>
      <c r="AK49" s="130">
        <v>0</v>
      </c>
      <c r="AL49" s="130">
        <v>0</v>
      </c>
      <c r="AM49" s="130">
        <v>0</v>
      </c>
      <c r="AN49" s="130">
        <v>0</v>
      </c>
      <c r="AO49" s="130">
        <v>39096</v>
      </c>
      <c r="AP49" s="130">
        <v>22951</v>
      </c>
      <c r="AQ49" s="130">
        <v>27974</v>
      </c>
      <c r="AR49" s="130">
        <v>17123.57</v>
      </c>
      <c r="AS49" s="130">
        <v>16604</v>
      </c>
      <c r="AT49" s="130">
        <v>10339</v>
      </c>
      <c r="AU49" s="130">
        <v>12465</v>
      </c>
      <c r="AV49" s="130">
        <v>14190.55</v>
      </c>
      <c r="AW49" s="130">
        <v>21164</v>
      </c>
      <c r="AX49" s="130">
        <v>8401</v>
      </c>
      <c r="AY49" s="130">
        <v>55856</v>
      </c>
      <c r="AZ49" s="130">
        <v>83408</v>
      </c>
      <c r="BA49" s="130">
        <v>80942</v>
      </c>
      <c r="BB49" s="130">
        <v>75019</v>
      </c>
      <c r="BC49" s="130">
        <v>94282</v>
      </c>
      <c r="BD49"/>
      <c r="BE49"/>
      <c r="BF49"/>
      <c r="BG49"/>
      <c r="BH49"/>
      <c r="BI49"/>
      <c r="BJ49"/>
      <c r="BK49"/>
      <c r="BL49"/>
      <c r="BM49"/>
      <c r="BN49"/>
      <c r="BO49"/>
      <c r="BP49"/>
      <c r="BQ49"/>
      <c r="BR49"/>
      <c r="BS49"/>
      <c r="BT49"/>
    </row>
    <row r="50" spans="1:72" x14ac:dyDescent="0.25">
      <c r="A50" s="130" t="s">
        <v>2392</v>
      </c>
      <c r="B50" s="130">
        <v>0</v>
      </c>
      <c r="C50" s="130">
        <v>0</v>
      </c>
      <c r="D50" s="130">
        <v>0</v>
      </c>
      <c r="E50" s="130">
        <v>475068</v>
      </c>
      <c r="F50" s="130">
        <v>406359</v>
      </c>
      <c r="G50" s="130">
        <v>627740</v>
      </c>
      <c r="H50" s="130">
        <v>0</v>
      </c>
      <c r="I50" s="130">
        <v>750783</v>
      </c>
      <c r="J50" s="130">
        <v>0</v>
      </c>
      <c r="K50" s="130">
        <v>1060303</v>
      </c>
      <c r="L50" s="130">
        <v>1179166.44</v>
      </c>
      <c r="M50" s="130">
        <v>1229547</v>
      </c>
      <c r="N50" s="130">
        <v>829794</v>
      </c>
      <c r="O50" s="130">
        <v>1183535</v>
      </c>
      <c r="P50" s="130">
        <v>1097159.23</v>
      </c>
      <c r="Q50" s="130">
        <v>949670</v>
      </c>
      <c r="R50" s="130">
        <v>746407</v>
      </c>
      <c r="S50" s="130">
        <v>704632</v>
      </c>
      <c r="T50" s="130">
        <v>1061606.8</v>
      </c>
      <c r="U50" s="130">
        <v>976164</v>
      </c>
      <c r="V50" s="130">
        <v>1384033</v>
      </c>
      <c r="W50" s="130">
        <v>1358716</v>
      </c>
      <c r="X50" s="130">
        <v>1352149.16</v>
      </c>
      <c r="Y50" s="130">
        <v>1099271</v>
      </c>
      <c r="Z50" s="130">
        <v>1080978</v>
      </c>
      <c r="AA50" s="130">
        <v>1095687</v>
      </c>
      <c r="AB50" s="130">
        <v>1049825.93</v>
      </c>
      <c r="AC50" s="130">
        <v>1033781</v>
      </c>
      <c r="AD50" s="130">
        <v>972640</v>
      </c>
      <c r="AE50" s="130">
        <v>847718</v>
      </c>
      <c r="AF50" s="130">
        <v>882391.86</v>
      </c>
      <c r="AG50" s="130">
        <v>835683</v>
      </c>
      <c r="AH50" s="130">
        <v>1183725</v>
      </c>
      <c r="AI50" s="130">
        <v>636085</v>
      </c>
      <c r="AJ50" s="130">
        <v>804827.55</v>
      </c>
      <c r="AK50" s="130">
        <v>1234550</v>
      </c>
      <c r="AL50" s="130">
        <v>670677</v>
      </c>
      <c r="AM50" s="130">
        <v>593847</v>
      </c>
      <c r="AN50" s="130">
        <v>545918.4</v>
      </c>
      <c r="AO50" s="130">
        <v>0</v>
      </c>
      <c r="AP50" s="130">
        <v>0</v>
      </c>
      <c r="AQ50" s="130">
        <v>0</v>
      </c>
      <c r="AR50" s="130">
        <v>0</v>
      </c>
      <c r="AS50" s="130">
        <v>0</v>
      </c>
      <c r="AT50" s="130">
        <v>0</v>
      </c>
      <c r="AU50" s="130">
        <v>0</v>
      </c>
      <c r="AV50" s="130">
        <v>0</v>
      </c>
      <c r="AW50" s="130">
        <v>0</v>
      </c>
      <c r="AX50" s="130">
        <v>0</v>
      </c>
      <c r="AY50" s="130">
        <v>0</v>
      </c>
      <c r="AZ50" s="130">
        <v>0</v>
      </c>
      <c r="BA50" s="130">
        <v>0</v>
      </c>
      <c r="BB50" s="130">
        <v>0</v>
      </c>
      <c r="BC50" s="130">
        <v>0</v>
      </c>
      <c r="BD50"/>
      <c r="BE50"/>
      <c r="BF50"/>
      <c r="BG50"/>
      <c r="BH50"/>
      <c r="BI50"/>
      <c r="BJ50"/>
      <c r="BK50"/>
      <c r="BL50"/>
      <c r="BM50"/>
      <c r="BN50"/>
      <c r="BO50"/>
      <c r="BP50"/>
      <c r="BQ50"/>
      <c r="BR50"/>
      <c r="BS50"/>
      <c r="BT50"/>
    </row>
    <row r="51" spans="1:72" x14ac:dyDescent="0.25">
      <c r="A51" s="130" t="s">
        <v>2613</v>
      </c>
      <c r="B51" s="130">
        <v>0</v>
      </c>
      <c r="C51" s="130">
        <v>0</v>
      </c>
      <c r="D51" s="130">
        <v>0</v>
      </c>
      <c r="E51" s="130">
        <v>0</v>
      </c>
      <c r="F51" s="130">
        <v>0</v>
      </c>
      <c r="G51" s="130">
        <v>0</v>
      </c>
      <c r="H51" s="130">
        <v>0</v>
      </c>
      <c r="I51" s="130">
        <v>0</v>
      </c>
      <c r="J51" s="130">
        <v>0</v>
      </c>
      <c r="K51" s="130">
        <v>0</v>
      </c>
      <c r="L51" s="130">
        <v>0</v>
      </c>
      <c r="M51" s="130">
        <v>0</v>
      </c>
      <c r="N51" s="130">
        <v>0</v>
      </c>
      <c r="O51" s="130">
        <v>0</v>
      </c>
      <c r="P51" s="130">
        <v>0</v>
      </c>
      <c r="Q51" s="130">
        <v>0</v>
      </c>
      <c r="R51" s="130">
        <v>0</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164100.23000000001</v>
      </c>
      <c r="AO51" s="130">
        <v>172302</v>
      </c>
      <c r="AP51" s="130">
        <v>166457</v>
      </c>
      <c r="AQ51" s="130">
        <v>125963</v>
      </c>
      <c r="AR51" s="130">
        <v>215187.26</v>
      </c>
      <c r="AS51" s="130">
        <v>200055</v>
      </c>
      <c r="AT51" s="130">
        <v>144050</v>
      </c>
      <c r="AU51" s="130">
        <v>111123</v>
      </c>
      <c r="AV51" s="130">
        <v>214696.27</v>
      </c>
      <c r="AW51" s="130">
        <v>145946</v>
      </c>
      <c r="AX51" s="130">
        <v>135916</v>
      </c>
      <c r="AY51" s="130">
        <v>0</v>
      </c>
      <c r="AZ51" s="130">
        <v>0</v>
      </c>
      <c r="BA51" s="130">
        <v>0</v>
      </c>
      <c r="BB51" s="130">
        <v>0</v>
      </c>
      <c r="BC51" s="130">
        <v>0</v>
      </c>
      <c r="BD51"/>
      <c r="BE51"/>
      <c r="BF51"/>
      <c r="BG51"/>
      <c r="BH51"/>
      <c r="BI51"/>
      <c r="BJ51"/>
      <c r="BK51"/>
      <c r="BL51"/>
      <c r="BM51"/>
      <c r="BN51"/>
      <c r="BO51"/>
      <c r="BP51"/>
      <c r="BQ51"/>
      <c r="BR51"/>
      <c r="BS51"/>
      <c r="BT51"/>
    </row>
    <row r="52" spans="1:72" x14ac:dyDescent="0.25">
      <c r="A52" s="130" t="s">
        <v>798</v>
      </c>
      <c r="B52" s="130">
        <v>0</v>
      </c>
      <c r="C52" s="130">
        <v>0</v>
      </c>
      <c r="D52" s="130">
        <v>0</v>
      </c>
      <c r="E52" s="130">
        <v>0</v>
      </c>
      <c r="F52" s="130">
        <v>0</v>
      </c>
      <c r="G52" s="130">
        <v>0</v>
      </c>
      <c r="H52" s="130">
        <v>0</v>
      </c>
      <c r="I52" s="130">
        <v>1999533</v>
      </c>
      <c r="J52" s="130">
        <v>1199878</v>
      </c>
      <c r="K52" s="130">
        <v>0</v>
      </c>
      <c r="L52" s="130">
        <v>1297310.8999999999</v>
      </c>
      <c r="M52" s="130">
        <v>3591102</v>
      </c>
      <c r="N52" s="130">
        <v>3492215</v>
      </c>
      <c r="O52" s="130">
        <v>0</v>
      </c>
      <c r="P52" s="130">
        <v>0</v>
      </c>
      <c r="Q52" s="130">
        <v>1996866</v>
      </c>
      <c r="R52" s="130">
        <v>0</v>
      </c>
      <c r="S52" s="130">
        <v>998062</v>
      </c>
      <c r="T52" s="130">
        <v>998092.46</v>
      </c>
      <c r="U52" s="130">
        <v>1846284</v>
      </c>
      <c r="V52" s="130">
        <v>499112</v>
      </c>
      <c r="W52" s="130">
        <v>3292798</v>
      </c>
      <c r="X52" s="130">
        <v>1597932.2</v>
      </c>
      <c r="Y52" s="130">
        <v>3795618</v>
      </c>
      <c r="Z52" s="130">
        <v>1796629</v>
      </c>
      <c r="AA52" s="130">
        <v>1497215</v>
      </c>
      <c r="AB52" s="130">
        <v>991858.78</v>
      </c>
      <c r="AC52" s="130">
        <v>1096719</v>
      </c>
      <c r="AD52" s="130">
        <v>4676079</v>
      </c>
      <c r="AE52" s="130">
        <v>4016632</v>
      </c>
      <c r="AF52" s="130">
        <v>323358.01</v>
      </c>
      <c r="AG52" s="130">
        <v>1854361</v>
      </c>
      <c r="AH52" s="130">
        <v>3010048</v>
      </c>
      <c r="AI52" s="130">
        <v>4021486</v>
      </c>
      <c r="AJ52" s="130">
        <v>4571860.8499999996</v>
      </c>
      <c r="AK52" s="130">
        <v>3381649</v>
      </c>
      <c r="AL52" s="130">
        <v>4576599</v>
      </c>
      <c r="AM52" s="130">
        <v>3839609</v>
      </c>
      <c r="AN52" s="130">
        <v>0</v>
      </c>
      <c r="AO52" s="130">
        <v>0</v>
      </c>
      <c r="AP52" s="130">
        <v>0</v>
      </c>
      <c r="AQ52" s="130">
        <v>0</v>
      </c>
      <c r="AR52" s="130">
        <v>0</v>
      </c>
      <c r="AS52" s="130">
        <v>0</v>
      </c>
      <c r="AT52" s="130">
        <v>0</v>
      </c>
      <c r="AU52" s="130">
        <v>0</v>
      </c>
      <c r="AV52" s="130">
        <v>0</v>
      </c>
      <c r="AW52" s="130">
        <v>0</v>
      </c>
      <c r="AX52" s="130">
        <v>0</v>
      </c>
      <c r="AY52" s="130">
        <v>0</v>
      </c>
      <c r="AZ52" s="130">
        <v>0</v>
      </c>
      <c r="BA52" s="130">
        <v>0</v>
      </c>
      <c r="BB52" s="130">
        <v>0</v>
      </c>
      <c r="BC52" s="130">
        <v>0</v>
      </c>
      <c r="BD52"/>
      <c r="BE52"/>
      <c r="BF52"/>
      <c r="BG52"/>
      <c r="BH52"/>
      <c r="BI52"/>
      <c r="BJ52"/>
      <c r="BK52"/>
      <c r="BL52"/>
      <c r="BM52"/>
      <c r="BN52"/>
      <c r="BO52"/>
      <c r="BP52"/>
      <c r="BQ52"/>
      <c r="BR52"/>
      <c r="BS52"/>
      <c r="BT52"/>
    </row>
    <row r="53" spans="1:72" x14ac:dyDescent="0.25">
      <c r="A53" s="130" t="s">
        <v>2365</v>
      </c>
      <c r="B53" s="130">
        <v>0</v>
      </c>
      <c r="C53" s="130">
        <v>0</v>
      </c>
      <c r="D53" s="130">
        <v>0</v>
      </c>
      <c r="E53" s="130">
        <v>0</v>
      </c>
      <c r="F53" s="130">
        <v>0</v>
      </c>
      <c r="G53" s="130">
        <v>0</v>
      </c>
      <c r="H53" s="130">
        <v>0</v>
      </c>
      <c r="I53" s="130">
        <v>1999533</v>
      </c>
      <c r="J53" s="130">
        <v>1199878</v>
      </c>
      <c r="K53" s="130">
        <v>0</v>
      </c>
      <c r="L53" s="130">
        <v>1297310.8999999999</v>
      </c>
      <c r="M53" s="130">
        <v>3591102</v>
      </c>
      <c r="N53" s="130">
        <v>3492215</v>
      </c>
      <c r="O53" s="130">
        <v>0</v>
      </c>
      <c r="P53" s="130">
        <v>0</v>
      </c>
      <c r="Q53" s="130">
        <v>1996866</v>
      </c>
      <c r="R53" s="130">
        <v>0</v>
      </c>
      <c r="S53" s="130">
        <v>998062</v>
      </c>
      <c r="T53" s="130">
        <v>998092.46</v>
      </c>
      <c r="U53" s="130">
        <v>1846284</v>
      </c>
      <c r="V53" s="130">
        <v>499112</v>
      </c>
      <c r="W53" s="130">
        <v>3292798</v>
      </c>
      <c r="X53" s="130">
        <v>1597932.2</v>
      </c>
      <c r="Y53" s="130">
        <v>3795618</v>
      </c>
      <c r="Z53" s="130">
        <v>1796629</v>
      </c>
      <c r="AA53" s="130">
        <v>1497215</v>
      </c>
      <c r="AB53" s="130">
        <v>991858.78</v>
      </c>
      <c r="AC53" s="130">
        <v>1096719</v>
      </c>
      <c r="AD53" s="130">
        <v>4676079</v>
      </c>
      <c r="AE53" s="130">
        <v>4016632</v>
      </c>
      <c r="AF53" s="130">
        <v>323358.01</v>
      </c>
      <c r="AG53" s="130">
        <v>1854361</v>
      </c>
      <c r="AH53" s="130">
        <v>3010048</v>
      </c>
      <c r="AI53" s="130">
        <v>4021486</v>
      </c>
      <c r="AJ53" s="130">
        <v>4571860.8499999996</v>
      </c>
      <c r="AK53" s="130">
        <v>3381649</v>
      </c>
      <c r="AL53" s="130">
        <v>4576599</v>
      </c>
      <c r="AM53" s="130">
        <v>3839609</v>
      </c>
      <c r="AN53" s="130">
        <v>0</v>
      </c>
      <c r="AO53" s="130">
        <v>0</v>
      </c>
      <c r="AP53" s="130">
        <v>0</v>
      </c>
      <c r="AQ53" s="130">
        <v>0</v>
      </c>
      <c r="AR53" s="130">
        <v>0</v>
      </c>
      <c r="AS53" s="130">
        <v>0</v>
      </c>
      <c r="AT53" s="130">
        <v>0</v>
      </c>
      <c r="AU53" s="130">
        <v>0</v>
      </c>
      <c r="AV53" s="130">
        <v>0</v>
      </c>
      <c r="AW53" s="130">
        <v>0</v>
      </c>
      <c r="AX53" s="130">
        <v>0</v>
      </c>
      <c r="AY53" s="130">
        <v>0</v>
      </c>
      <c r="AZ53" s="130">
        <v>0</v>
      </c>
      <c r="BA53" s="130">
        <v>0</v>
      </c>
      <c r="BB53" s="130">
        <v>0</v>
      </c>
      <c r="BC53" s="130">
        <v>0</v>
      </c>
      <c r="BD53"/>
      <c r="BE53"/>
      <c r="BF53"/>
      <c r="BG53"/>
      <c r="BH53"/>
      <c r="BI53"/>
      <c r="BJ53"/>
      <c r="BK53"/>
      <c r="BL53"/>
      <c r="BM53"/>
      <c r="BN53"/>
      <c r="BO53"/>
      <c r="BP53"/>
      <c r="BQ53"/>
      <c r="BR53"/>
      <c r="BS53"/>
      <c r="BT53"/>
    </row>
    <row r="54" spans="1:72" x14ac:dyDescent="0.25">
      <c r="A54" s="130" t="s">
        <v>799</v>
      </c>
      <c r="B54" s="130">
        <v>4700000</v>
      </c>
      <c r="C54" s="130">
        <v>2600000</v>
      </c>
      <c r="D54" s="130">
        <v>5400000</v>
      </c>
      <c r="E54" s="130">
        <v>8975000</v>
      </c>
      <c r="F54" s="130">
        <v>8850000</v>
      </c>
      <c r="G54" s="130">
        <v>11000000</v>
      </c>
      <c r="H54" s="130">
        <v>8000000</v>
      </c>
      <c r="I54" s="130">
        <v>6500000</v>
      </c>
      <c r="J54" s="130">
        <v>8500000</v>
      </c>
      <c r="K54" s="130">
        <v>9100000</v>
      </c>
      <c r="L54" s="130">
        <v>9100000</v>
      </c>
      <c r="M54" s="130">
        <v>6600000</v>
      </c>
      <c r="N54" s="130">
        <v>4600000</v>
      </c>
      <c r="O54" s="130">
        <v>4300000</v>
      </c>
      <c r="P54" s="130">
        <v>8300000</v>
      </c>
      <c r="Q54" s="130">
        <v>8300000</v>
      </c>
      <c r="R54" s="130">
        <v>12800000</v>
      </c>
      <c r="S54" s="130">
        <v>10500000</v>
      </c>
      <c r="T54" s="130">
        <v>6500000</v>
      </c>
      <c r="U54" s="130">
        <v>8500000</v>
      </c>
      <c r="V54" s="130">
        <v>5400000</v>
      </c>
      <c r="W54" s="130">
        <v>6112000</v>
      </c>
      <c r="X54" s="130">
        <v>6912000</v>
      </c>
      <c r="Y54" s="130">
        <v>4912000</v>
      </c>
      <c r="Z54" s="130">
        <v>6512000</v>
      </c>
      <c r="AA54" s="130">
        <v>3800000</v>
      </c>
      <c r="AB54" s="130">
        <v>4600000</v>
      </c>
      <c r="AC54" s="130">
        <v>4600000</v>
      </c>
      <c r="AD54" s="130">
        <v>1600000</v>
      </c>
      <c r="AE54" s="130">
        <v>3585000</v>
      </c>
      <c r="AF54" s="130">
        <v>3985000</v>
      </c>
      <c r="AG54" s="130">
        <v>3985000</v>
      </c>
      <c r="AH54" s="130">
        <v>4065000</v>
      </c>
      <c r="AI54" s="130">
        <v>4080000</v>
      </c>
      <c r="AJ54" s="130">
        <v>2080001</v>
      </c>
      <c r="AK54" s="130">
        <v>3300001</v>
      </c>
      <c r="AL54" s="130">
        <v>5800001</v>
      </c>
      <c r="AM54" s="130">
        <v>4249577</v>
      </c>
      <c r="AN54" s="130">
        <v>5994353</v>
      </c>
      <c r="AO54" s="130">
        <v>5600002</v>
      </c>
      <c r="AP54" s="130">
        <v>3372586</v>
      </c>
      <c r="AQ54" s="130">
        <v>3100040</v>
      </c>
      <c r="AR54" s="130">
        <v>2600050</v>
      </c>
      <c r="AS54" s="130">
        <v>4615516</v>
      </c>
      <c r="AT54" s="130">
        <v>5820319</v>
      </c>
      <c r="AU54" s="130">
        <v>5522714</v>
      </c>
      <c r="AV54" s="130">
        <v>4335554.5199999996</v>
      </c>
      <c r="AW54" s="130">
        <v>2527807</v>
      </c>
      <c r="AX54" s="130">
        <v>2577692</v>
      </c>
      <c r="AY54" s="130">
        <v>2798438</v>
      </c>
      <c r="AZ54" s="130">
        <v>3079352</v>
      </c>
      <c r="BA54" s="130">
        <v>2045134</v>
      </c>
      <c r="BB54" s="130">
        <v>2113046</v>
      </c>
      <c r="BC54" s="130">
        <v>2748317</v>
      </c>
      <c r="BD54"/>
      <c r="BE54"/>
      <c r="BF54"/>
      <c r="BG54"/>
      <c r="BH54"/>
      <c r="BI54"/>
      <c r="BJ54"/>
      <c r="BK54"/>
      <c r="BL54"/>
      <c r="BM54"/>
      <c r="BN54"/>
      <c r="BO54"/>
      <c r="BP54"/>
      <c r="BQ54"/>
      <c r="BR54"/>
      <c r="BS54"/>
      <c r="BT54"/>
    </row>
    <row r="55" spans="1:72" x14ac:dyDescent="0.25">
      <c r="A55" s="130" t="s">
        <v>2394</v>
      </c>
      <c r="B55" s="130">
        <v>0</v>
      </c>
      <c r="C55" s="130">
        <v>0</v>
      </c>
      <c r="D55" s="130">
        <v>0</v>
      </c>
      <c r="E55" s="130">
        <v>375000</v>
      </c>
      <c r="F55" s="130">
        <v>250000</v>
      </c>
      <c r="G55" s="130">
        <v>0</v>
      </c>
      <c r="H55" s="130">
        <v>0</v>
      </c>
      <c r="I55" s="130">
        <v>0</v>
      </c>
      <c r="J55" s="130">
        <v>0</v>
      </c>
      <c r="K55" s="130">
        <v>0</v>
      </c>
      <c r="L55" s="130">
        <v>0</v>
      </c>
      <c r="M55" s="130">
        <v>0</v>
      </c>
      <c r="N55" s="130">
        <v>0</v>
      </c>
      <c r="O55" s="130">
        <v>0</v>
      </c>
      <c r="P55" s="130">
        <v>0</v>
      </c>
      <c r="Q55" s="130">
        <v>0</v>
      </c>
      <c r="R55" s="130">
        <v>0</v>
      </c>
      <c r="S55" s="130">
        <v>0</v>
      </c>
      <c r="T55" s="130">
        <v>0</v>
      </c>
      <c r="U55" s="130">
        <v>0</v>
      </c>
      <c r="V55" s="130">
        <v>0</v>
      </c>
      <c r="W55" s="130">
        <v>0</v>
      </c>
      <c r="X55" s="130">
        <v>0</v>
      </c>
      <c r="Y55" s="130">
        <v>0</v>
      </c>
      <c r="Z55" s="130">
        <v>0</v>
      </c>
      <c r="AA55" s="130">
        <v>0</v>
      </c>
      <c r="AB55" s="130">
        <v>0</v>
      </c>
      <c r="AC55" s="130">
        <v>0</v>
      </c>
      <c r="AD55" s="130">
        <v>0</v>
      </c>
      <c r="AE55" s="130">
        <v>0</v>
      </c>
      <c r="AF55" s="130">
        <v>0</v>
      </c>
      <c r="AG55" s="130">
        <v>0</v>
      </c>
      <c r="AH55" s="130">
        <v>80000</v>
      </c>
      <c r="AI55" s="130">
        <v>80000</v>
      </c>
      <c r="AJ55" s="130">
        <v>80001</v>
      </c>
      <c r="AK55" s="130">
        <v>1</v>
      </c>
      <c r="AL55" s="130">
        <v>1</v>
      </c>
      <c r="AM55" s="130">
        <v>0</v>
      </c>
      <c r="AN55" s="130">
        <v>0</v>
      </c>
      <c r="AO55" s="130">
        <v>2</v>
      </c>
      <c r="AP55" s="130">
        <v>272586</v>
      </c>
      <c r="AQ55" s="130">
        <v>40</v>
      </c>
      <c r="AR55" s="130">
        <v>50</v>
      </c>
      <c r="AS55" s="130">
        <v>215516</v>
      </c>
      <c r="AT55" s="130">
        <v>420319</v>
      </c>
      <c r="AU55" s="130">
        <v>122714</v>
      </c>
      <c r="AV55" s="130">
        <v>335554.52</v>
      </c>
      <c r="AW55" s="130">
        <v>527807</v>
      </c>
      <c r="AX55" s="130">
        <v>577692</v>
      </c>
      <c r="AY55" s="130">
        <v>0</v>
      </c>
      <c r="AZ55" s="130">
        <v>0</v>
      </c>
      <c r="BA55" s="130">
        <v>0</v>
      </c>
      <c r="BB55" s="130">
        <v>0</v>
      </c>
      <c r="BC55" s="130">
        <v>0</v>
      </c>
      <c r="BD55"/>
      <c r="BE55"/>
      <c r="BF55"/>
      <c r="BG55"/>
      <c r="BH55"/>
      <c r="BI55"/>
      <c r="BJ55"/>
      <c r="BK55"/>
      <c r="BL55"/>
      <c r="BM55"/>
      <c r="BN55"/>
      <c r="BO55"/>
      <c r="BP55"/>
      <c r="BQ55"/>
      <c r="BR55"/>
      <c r="BS55"/>
      <c r="BT55"/>
    </row>
    <row r="56" spans="1:72" x14ac:dyDescent="0.25">
      <c r="A56" s="130" t="s">
        <v>2395</v>
      </c>
      <c r="B56" s="130">
        <v>3500000</v>
      </c>
      <c r="C56" s="130">
        <v>1600000</v>
      </c>
      <c r="D56" s="130">
        <v>4600000</v>
      </c>
      <c r="E56" s="130">
        <v>8600000</v>
      </c>
      <c r="F56" s="130">
        <v>8600000</v>
      </c>
      <c r="G56" s="130">
        <v>11000000</v>
      </c>
      <c r="H56" s="130">
        <v>8000000</v>
      </c>
      <c r="I56" s="130">
        <v>6500000</v>
      </c>
      <c r="J56" s="130">
        <v>8500000</v>
      </c>
      <c r="K56" s="130">
        <v>9100000</v>
      </c>
      <c r="L56" s="130">
        <v>9100000</v>
      </c>
      <c r="M56" s="130">
        <v>6600000</v>
      </c>
      <c r="N56" s="130">
        <v>4600000</v>
      </c>
      <c r="O56" s="130">
        <v>4300000</v>
      </c>
      <c r="P56" s="130">
        <v>8300000</v>
      </c>
      <c r="Q56" s="130">
        <v>8300000</v>
      </c>
      <c r="R56" s="130">
        <v>12800000</v>
      </c>
      <c r="S56" s="130">
        <v>10500000</v>
      </c>
      <c r="T56" s="130">
        <v>6500000</v>
      </c>
      <c r="U56" s="130">
        <v>8500000</v>
      </c>
      <c r="V56" s="130">
        <v>5400000</v>
      </c>
      <c r="W56" s="130">
        <v>6112000</v>
      </c>
      <c r="X56" s="130">
        <v>6912000</v>
      </c>
      <c r="Y56" s="130">
        <v>4912000</v>
      </c>
      <c r="Z56" s="130">
        <v>6512000</v>
      </c>
      <c r="AA56" s="130">
        <v>3800000</v>
      </c>
      <c r="AB56" s="130">
        <v>4600000</v>
      </c>
      <c r="AC56" s="130">
        <v>4600000</v>
      </c>
      <c r="AD56" s="130">
        <v>1600000</v>
      </c>
      <c r="AE56" s="130">
        <v>3585000</v>
      </c>
      <c r="AF56" s="130">
        <v>3985000</v>
      </c>
      <c r="AG56" s="130">
        <v>3985000</v>
      </c>
      <c r="AH56" s="130">
        <v>3985000</v>
      </c>
      <c r="AI56" s="130">
        <v>4000000</v>
      </c>
      <c r="AJ56" s="130">
        <v>2000000</v>
      </c>
      <c r="AK56" s="130">
        <v>3300000</v>
      </c>
      <c r="AL56" s="130">
        <v>5800000</v>
      </c>
      <c r="AM56" s="130">
        <v>3800000</v>
      </c>
      <c r="AN56" s="130">
        <v>5700000</v>
      </c>
      <c r="AO56" s="130">
        <v>5600000</v>
      </c>
      <c r="AP56" s="130">
        <v>3100000</v>
      </c>
      <c r="AQ56" s="130">
        <v>3100000</v>
      </c>
      <c r="AR56" s="130">
        <v>2600000</v>
      </c>
      <c r="AS56" s="130">
        <v>4400000</v>
      </c>
      <c r="AT56" s="130">
        <v>5400000</v>
      </c>
      <c r="AU56" s="130">
        <v>5400000</v>
      </c>
      <c r="AV56" s="130">
        <v>4000000</v>
      </c>
      <c r="AW56" s="130">
        <v>2000000</v>
      </c>
      <c r="AX56" s="130">
        <v>2000000</v>
      </c>
      <c r="AY56" s="130">
        <v>2000000</v>
      </c>
      <c r="AZ56" s="130">
        <v>2000000</v>
      </c>
      <c r="BA56" s="130">
        <v>1000000</v>
      </c>
      <c r="BB56" s="130">
        <v>1000000</v>
      </c>
      <c r="BC56" s="130">
        <v>1499000</v>
      </c>
      <c r="BD56"/>
      <c r="BE56"/>
      <c r="BF56"/>
      <c r="BG56"/>
      <c r="BH56"/>
      <c r="BI56"/>
      <c r="BJ56"/>
      <c r="BK56"/>
      <c r="BL56"/>
      <c r="BM56"/>
      <c r="BN56"/>
      <c r="BO56"/>
      <c r="BP56"/>
      <c r="BQ56"/>
      <c r="BR56"/>
      <c r="BS56"/>
      <c r="BT56"/>
    </row>
    <row r="57" spans="1:72" x14ac:dyDescent="0.25">
      <c r="A57" s="130" t="s">
        <v>2396</v>
      </c>
      <c r="B57" s="130">
        <v>1200000</v>
      </c>
      <c r="C57" s="130">
        <v>1000000</v>
      </c>
      <c r="D57" s="130">
        <v>800000</v>
      </c>
      <c r="E57" s="130">
        <v>0</v>
      </c>
      <c r="F57" s="130">
        <v>0</v>
      </c>
      <c r="G57" s="130">
        <v>0</v>
      </c>
      <c r="H57" s="130">
        <v>0</v>
      </c>
      <c r="I57" s="130">
        <v>0</v>
      </c>
      <c r="J57" s="130">
        <v>0</v>
      </c>
      <c r="K57" s="130">
        <v>0</v>
      </c>
      <c r="L57" s="130">
        <v>0</v>
      </c>
      <c r="M57" s="130">
        <v>0</v>
      </c>
      <c r="N57" s="130">
        <v>0</v>
      </c>
      <c r="O57" s="130">
        <v>0</v>
      </c>
      <c r="P57" s="130">
        <v>0</v>
      </c>
      <c r="Q57" s="130">
        <v>0</v>
      </c>
      <c r="R57" s="130">
        <v>0</v>
      </c>
      <c r="S57" s="130">
        <v>0</v>
      </c>
      <c r="T57" s="130">
        <v>0</v>
      </c>
      <c r="U57" s="130">
        <v>0</v>
      </c>
      <c r="V57" s="130">
        <v>0</v>
      </c>
      <c r="W57" s="130">
        <v>0</v>
      </c>
      <c r="X57" s="130">
        <v>0</v>
      </c>
      <c r="Y57" s="130">
        <v>0</v>
      </c>
      <c r="Z57" s="130">
        <v>0</v>
      </c>
      <c r="AA57" s="130">
        <v>0</v>
      </c>
      <c r="AB57" s="130">
        <v>0</v>
      </c>
      <c r="AC57" s="130">
        <v>0</v>
      </c>
      <c r="AD57" s="130">
        <v>0</v>
      </c>
      <c r="AE57" s="130">
        <v>0</v>
      </c>
      <c r="AF57" s="130">
        <v>0</v>
      </c>
      <c r="AG57" s="130">
        <v>0</v>
      </c>
      <c r="AH57" s="130">
        <v>0</v>
      </c>
      <c r="AI57" s="130">
        <v>0</v>
      </c>
      <c r="AJ57" s="130">
        <v>0</v>
      </c>
      <c r="AK57" s="130">
        <v>0</v>
      </c>
      <c r="AL57" s="130">
        <v>0</v>
      </c>
      <c r="AM57" s="130">
        <v>449577</v>
      </c>
      <c r="AN57" s="130">
        <v>294353</v>
      </c>
      <c r="AO57" s="130">
        <v>0</v>
      </c>
      <c r="AP57" s="130">
        <v>0</v>
      </c>
      <c r="AQ57" s="130">
        <v>0</v>
      </c>
      <c r="AR57" s="130">
        <v>0</v>
      </c>
      <c r="AS57" s="130">
        <v>0</v>
      </c>
      <c r="AT57" s="130">
        <v>0</v>
      </c>
      <c r="AU57" s="130">
        <v>0</v>
      </c>
      <c r="AV57" s="130">
        <v>0</v>
      </c>
      <c r="AW57" s="130">
        <v>0</v>
      </c>
      <c r="AX57" s="130">
        <v>0</v>
      </c>
      <c r="AY57" s="130">
        <v>798438</v>
      </c>
      <c r="AZ57" s="130">
        <v>1079352</v>
      </c>
      <c r="BA57" s="130">
        <v>1045134</v>
      </c>
      <c r="BB57" s="130">
        <v>1113046</v>
      </c>
      <c r="BC57" s="130">
        <v>1249317</v>
      </c>
      <c r="BD57"/>
      <c r="BE57"/>
      <c r="BF57"/>
      <c r="BG57"/>
      <c r="BH57"/>
      <c r="BI57"/>
      <c r="BJ57"/>
      <c r="BK57"/>
      <c r="BL57"/>
      <c r="BM57"/>
      <c r="BN57"/>
      <c r="BO57"/>
      <c r="BP57"/>
      <c r="BQ57"/>
      <c r="BR57"/>
      <c r="BS57"/>
      <c r="BT57"/>
    </row>
    <row r="58" spans="1:72" x14ac:dyDescent="0.25">
      <c r="A58" s="130" t="s">
        <v>3288</v>
      </c>
      <c r="B58" s="130">
        <v>317818</v>
      </c>
      <c r="C58" s="130">
        <v>323934</v>
      </c>
      <c r="D58" s="130">
        <v>399477.88</v>
      </c>
      <c r="E58" s="130">
        <v>405421</v>
      </c>
      <c r="F58" s="130">
        <v>427003</v>
      </c>
      <c r="G58" s="130">
        <v>469739</v>
      </c>
      <c r="H58" s="130">
        <v>486641.1</v>
      </c>
      <c r="I58" s="130">
        <v>520304</v>
      </c>
      <c r="J58" s="130">
        <v>531499</v>
      </c>
      <c r="K58" s="130">
        <v>543158</v>
      </c>
      <c r="L58" s="130">
        <v>544580.43999999994</v>
      </c>
      <c r="M58" s="130">
        <v>545269</v>
      </c>
      <c r="N58" s="130">
        <v>537271</v>
      </c>
      <c r="O58" s="130">
        <v>605593</v>
      </c>
      <c r="P58" s="130">
        <v>586408.57999999996</v>
      </c>
      <c r="Q58" s="130">
        <v>609282</v>
      </c>
      <c r="R58" s="130">
        <v>596440</v>
      </c>
      <c r="S58" s="130">
        <v>676964</v>
      </c>
      <c r="T58" s="130">
        <v>663658.84</v>
      </c>
      <c r="U58" s="130">
        <v>699105</v>
      </c>
      <c r="V58" s="130">
        <v>665140</v>
      </c>
      <c r="W58" s="130">
        <v>649754</v>
      </c>
      <c r="X58" s="130">
        <v>610444.17000000004</v>
      </c>
      <c r="Y58" s="130">
        <v>680646</v>
      </c>
      <c r="Z58" s="130">
        <v>636853</v>
      </c>
      <c r="AA58" s="130">
        <v>658307</v>
      </c>
      <c r="AB58" s="130">
        <v>648682.22</v>
      </c>
      <c r="AC58" s="130">
        <v>589278</v>
      </c>
      <c r="AD58" s="130">
        <v>631965</v>
      </c>
      <c r="AE58" s="130">
        <v>594604</v>
      </c>
      <c r="AF58" s="130">
        <v>552145.64</v>
      </c>
      <c r="AG58" s="130">
        <v>546238</v>
      </c>
      <c r="AH58" s="130">
        <v>496657</v>
      </c>
      <c r="AI58" s="130">
        <v>488682</v>
      </c>
      <c r="AJ58" s="130">
        <v>453647.25</v>
      </c>
      <c r="AK58" s="130">
        <v>406671</v>
      </c>
      <c r="AL58" s="130">
        <v>385172</v>
      </c>
      <c r="AM58" s="130">
        <v>384133</v>
      </c>
      <c r="AN58" s="130">
        <v>379079.96</v>
      </c>
      <c r="AO58" s="130">
        <v>373078</v>
      </c>
      <c r="AP58" s="130">
        <v>355615</v>
      </c>
      <c r="AQ58" s="130">
        <v>343091</v>
      </c>
      <c r="AR58" s="130">
        <v>368202.22</v>
      </c>
      <c r="AS58" s="130">
        <v>358702</v>
      </c>
      <c r="AT58" s="130">
        <v>343869</v>
      </c>
      <c r="AU58" s="130">
        <v>333198</v>
      </c>
      <c r="AV58" s="130">
        <v>317423.94</v>
      </c>
      <c r="AW58" s="130">
        <v>303721</v>
      </c>
      <c r="AX58" s="130">
        <v>295275</v>
      </c>
      <c r="AY58" s="130">
        <v>0</v>
      </c>
      <c r="AZ58" s="130">
        <v>0</v>
      </c>
      <c r="BA58" s="130">
        <v>0</v>
      </c>
      <c r="BB58" s="130">
        <v>0</v>
      </c>
      <c r="BC58" s="130">
        <v>0</v>
      </c>
      <c r="BD58"/>
      <c r="BE58"/>
      <c r="BF58"/>
      <c r="BG58"/>
      <c r="BH58"/>
      <c r="BI58"/>
      <c r="BJ58"/>
      <c r="BK58"/>
      <c r="BL58"/>
      <c r="BM58"/>
      <c r="BN58"/>
      <c r="BO58"/>
      <c r="BP58"/>
      <c r="BQ58"/>
      <c r="BR58"/>
      <c r="BS58"/>
      <c r="BT58"/>
    </row>
    <row r="59" spans="1:72" x14ac:dyDescent="0.25">
      <c r="A59" s="130" t="s">
        <v>2382</v>
      </c>
      <c r="B59" s="130">
        <v>75043</v>
      </c>
      <c r="C59" s="130">
        <v>76587</v>
      </c>
      <c r="D59" s="130">
        <v>71422.039999999994</v>
      </c>
      <c r="E59" s="130">
        <v>71791</v>
      </c>
      <c r="F59" s="130">
        <v>73225</v>
      </c>
      <c r="G59" s="130">
        <v>73794</v>
      </c>
      <c r="H59" s="130">
        <v>73670.600000000006</v>
      </c>
      <c r="I59" s="130">
        <v>76697</v>
      </c>
      <c r="J59" s="130">
        <v>85375</v>
      </c>
      <c r="K59" s="130">
        <v>88264</v>
      </c>
      <c r="L59" s="130">
        <v>90919.2</v>
      </c>
      <c r="M59" s="130">
        <v>91874</v>
      </c>
      <c r="N59" s="130">
        <v>90596</v>
      </c>
      <c r="O59" s="130">
        <v>93552</v>
      </c>
      <c r="P59" s="130">
        <v>91435.68</v>
      </c>
      <c r="Q59" s="130">
        <v>92469</v>
      </c>
      <c r="R59" s="130">
        <v>92960</v>
      </c>
      <c r="S59" s="130">
        <v>110434</v>
      </c>
      <c r="T59" s="130">
        <v>96044.22</v>
      </c>
      <c r="U59" s="130">
        <v>97933</v>
      </c>
      <c r="V59" s="130">
        <v>99143</v>
      </c>
      <c r="W59" s="130">
        <v>99700</v>
      </c>
      <c r="X59" s="130">
        <v>98295.35</v>
      </c>
      <c r="Y59" s="130">
        <v>102783</v>
      </c>
      <c r="Z59" s="130">
        <v>99867</v>
      </c>
      <c r="AA59" s="130">
        <v>104115</v>
      </c>
      <c r="AB59" s="130">
        <v>104305.81</v>
      </c>
      <c r="AC59" s="130">
        <v>101011</v>
      </c>
      <c r="AD59" s="130">
        <v>99315</v>
      </c>
      <c r="AE59" s="130">
        <v>101657</v>
      </c>
      <c r="AF59" s="130">
        <v>101713.1</v>
      </c>
      <c r="AG59" s="130">
        <v>100420</v>
      </c>
      <c r="AH59" s="130">
        <v>101653</v>
      </c>
      <c r="AI59" s="130">
        <v>103030</v>
      </c>
      <c r="AJ59" s="130">
        <v>100789.29</v>
      </c>
      <c r="AK59" s="130">
        <v>96402</v>
      </c>
      <c r="AL59" s="130">
        <v>100742</v>
      </c>
      <c r="AM59" s="130">
        <v>114006</v>
      </c>
      <c r="AN59" s="130">
        <v>114611.02</v>
      </c>
      <c r="AO59" s="130">
        <v>111873</v>
      </c>
      <c r="AP59" s="130">
        <v>114000</v>
      </c>
      <c r="AQ59" s="130">
        <v>112078</v>
      </c>
      <c r="AR59" s="130">
        <v>110000.63</v>
      </c>
      <c r="AS59" s="130">
        <v>112845</v>
      </c>
      <c r="AT59" s="130">
        <v>110471</v>
      </c>
      <c r="AU59" s="130">
        <v>109527</v>
      </c>
      <c r="AV59" s="130">
        <v>107436.99</v>
      </c>
      <c r="AW59" s="130">
        <v>106367</v>
      </c>
      <c r="AX59" s="130">
        <v>113201</v>
      </c>
      <c r="AY59" s="130">
        <v>0</v>
      </c>
      <c r="AZ59" s="130">
        <v>0</v>
      </c>
      <c r="BA59" s="130">
        <v>0</v>
      </c>
      <c r="BB59" s="130">
        <v>0</v>
      </c>
      <c r="BC59" s="130">
        <v>0</v>
      </c>
      <c r="BD59"/>
      <c r="BE59"/>
      <c r="BF59"/>
      <c r="BG59"/>
      <c r="BH59"/>
      <c r="BI59"/>
      <c r="BJ59"/>
      <c r="BK59"/>
      <c r="BL59"/>
      <c r="BM59"/>
      <c r="BN59"/>
      <c r="BO59"/>
      <c r="BP59"/>
      <c r="BQ59"/>
      <c r="BR59"/>
      <c r="BS59"/>
      <c r="BT59"/>
    </row>
    <row r="60" spans="1:72" x14ac:dyDescent="0.25">
      <c r="A60" s="130" t="s">
        <v>3352</v>
      </c>
      <c r="B60" s="130">
        <v>242775</v>
      </c>
      <c r="C60" s="130">
        <v>247347</v>
      </c>
      <c r="D60" s="130">
        <v>328055.84000000003</v>
      </c>
      <c r="E60" s="130">
        <v>333630</v>
      </c>
      <c r="F60" s="130">
        <v>353778</v>
      </c>
      <c r="G60" s="130">
        <v>395945</v>
      </c>
      <c r="H60" s="130">
        <v>412970.5</v>
      </c>
      <c r="I60" s="130">
        <v>443607</v>
      </c>
      <c r="J60" s="130">
        <v>446124</v>
      </c>
      <c r="K60" s="130">
        <v>454894</v>
      </c>
      <c r="L60" s="130">
        <v>453661.24</v>
      </c>
      <c r="M60" s="130">
        <v>453395</v>
      </c>
      <c r="N60" s="130">
        <v>446675</v>
      </c>
      <c r="O60" s="130">
        <v>512041</v>
      </c>
      <c r="P60" s="130">
        <v>494972.9</v>
      </c>
      <c r="Q60" s="130">
        <v>516813</v>
      </c>
      <c r="R60" s="130">
        <v>503480</v>
      </c>
      <c r="S60" s="130">
        <v>566530</v>
      </c>
      <c r="T60" s="130">
        <v>567614.61</v>
      </c>
      <c r="U60" s="130">
        <v>601172</v>
      </c>
      <c r="V60" s="130">
        <v>565997</v>
      </c>
      <c r="W60" s="130">
        <v>550054</v>
      </c>
      <c r="X60" s="130">
        <v>512148.83</v>
      </c>
      <c r="Y60" s="130">
        <v>577863</v>
      </c>
      <c r="Z60" s="130">
        <v>536986</v>
      </c>
      <c r="AA60" s="130">
        <v>554192</v>
      </c>
      <c r="AB60" s="130">
        <v>544376.41</v>
      </c>
      <c r="AC60" s="130">
        <v>488267</v>
      </c>
      <c r="AD60" s="130">
        <v>532650</v>
      </c>
      <c r="AE60" s="130">
        <v>492947</v>
      </c>
      <c r="AF60" s="130">
        <v>450432.54</v>
      </c>
      <c r="AG60" s="130">
        <v>445818</v>
      </c>
      <c r="AH60" s="130">
        <v>395004</v>
      </c>
      <c r="AI60" s="130">
        <v>385652</v>
      </c>
      <c r="AJ60" s="130">
        <v>352857.95</v>
      </c>
      <c r="AK60" s="130">
        <v>310269</v>
      </c>
      <c r="AL60" s="130">
        <v>284430</v>
      </c>
      <c r="AM60" s="130">
        <v>270127</v>
      </c>
      <c r="AN60" s="130">
        <v>264468.94</v>
      </c>
      <c r="AO60" s="130">
        <v>261205</v>
      </c>
      <c r="AP60" s="130">
        <v>241615</v>
      </c>
      <c r="AQ60" s="130">
        <v>231013</v>
      </c>
      <c r="AR60" s="130">
        <v>258201.59</v>
      </c>
      <c r="AS60" s="130">
        <v>245857</v>
      </c>
      <c r="AT60" s="130">
        <v>233398</v>
      </c>
      <c r="AU60" s="130">
        <v>223671</v>
      </c>
      <c r="AV60" s="130">
        <v>209986.95</v>
      </c>
      <c r="AW60" s="130">
        <v>197354</v>
      </c>
      <c r="AX60" s="130">
        <v>182074</v>
      </c>
      <c r="AY60" s="130">
        <v>0</v>
      </c>
      <c r="AZ60" s="130">
        <v>0</v>
      </c>
      <c r="BA60" s="130">
        <v>0</v>
      </c>
      <c r="BB60" s="130">
        <v>0</v>
      </c>
      <c r="BC60" s="130">
        <v>0</v>
      </c>
      <c r="BD60"/>
      <c r="BE60"/>
      <c r="BF60"/>
      <c r="BG60"/>
      <c r="BH60"/>
      <c r="BI60"/>
      <c r="BJ60"/>
      <c r="BK60"/>
      <c r="BL60"/>
      <c r="BM60"/>
      <c r="BN60"/>
      <c r="BO60"/>
      <c r="BP60"/>
      <c r="BQ60"/>
      <c r="BR60"/>
      <c r="BS60"/>
      <c r="BT60"/>
    </row>
    <row r="61" spans="1:72" x14ac:dyDescent="0.25">
      <c r="A61" s="130" t="s">
        <v>2398</v>
      </c>
      <c r="B61" s="130">
        <v>98995</v>
      </c>
      <c r="C61" s="130">
        <v>105941</v>
      </c>
      <c r="D61" s="130">
        <v>115726.31</v>
      </c>
      <c r="E61" s="130">
        <v>158010</v>
      </c>
      <c r="F61" s="130">
        <v>160624</v>
      </c>
      <c r="G61" s="130">
        <v>106754</v>
      </c>
      <c r="H61" s="130">
        <v>112586.75</v>
      </c>
      <c r="I61" s="130">
        <v>240389</v>
      </c>
      <c r="J61" s="130">
        <v>374981</v>
      </c>
      <c r="K61" s="130">
        <v>390063</v>
      </c>
      <c r="L61" s="130">
        <v>579653.9</v>
      </c>
      <c r="M61" s="130">
        <v>782276</v>
      </c>
      <c r="N61" s="130">
        <v>770045</v>
      </c>
      <c r="O61" s="130">
        <v>699285</v>
      </c>
      <c r="P61" s="130">
        <v>687901.23</v>
      </c>
      <c r="Q61" s="130">
        <v>745997</v>
      </c>
      <c r="R61" s="130">
        <v>730007</v>
      </c>
      <c r="S61" s="130">
        <v>703620</v>
      </c>
      <c r="T61" s="130">
        <v>657718.61</v>
      </c>
      <c r="U61" s="130">
        <v>617429</v>
      </c>
      <c r="V61" s="130">
        <v>581729</v>
      </c>
      <c r="W61" s="130">
        <v>665269</v>
      </c>
      <c r="X61" s="130">
        <v>700163.27</v>
      </c>
      <c r="Y61" s="130">
        <v>1016522</v>
      </c>
      <c r="Z61" s="130">
        <v>893382</v>
      </c>
      <c r="AA61" s="130">
        <v>820315</v>
      </c>
      <c r="AB61" s="130">
        <v>677064.4</v>
      </c>
      <c r="AC61" s="130">
        <v>681814</v>
      </c>
      <c r="AD61" s="130">
        <v>734622</v>
      </c>
      <c r="AE61" s="130">
        <v>832220</v>
      </c>
      <c r="AF61" s="130">
        <v>705044.52</v>
      </c>
      <c r="AG61" s="130">
        <v>671595</v>
      </c>
      <c r="AH61" s="130">
        <v>678685</v>
      </c>
      <c r="AI61" s="130">
        <v>726680</v>
      </c>
      <c r="AJ61" s="130">
        <v>520313.06</v>
      </c>
      <c r="AK61" s="130">
        <v>503151</v>
      </c>
      <c r="AL61" s="130">
        <v>401086</v>
      </c>
      <c r="AM61" s="130">
        <v>278538</v>
      </c>
      <c r="AN61" s="130">
        <v>253359.39</v>
      </c>
      <c r="AO61" s="130">
        <v>234900</v>
      </c>
      <c r="AP61" s="130">
        <v>226813</v>
      </c>
      <c r="AQ61" s="130">
        <v>137228</v>
      </c>
      <c r="AR61" s="130">
        <v>118626.86</v>
      </c>
      <c r="AS61" s="130">
        <v>174773</v>
      </c>
      <c r="AT61" s="130">
        <v>117186</v>
      </c>
      <c r="AU61" s="130">
        <v>166903</v>
      </c>
      <c r="AV61" s="130">
        <v>507313.91</v>
      </c>
      <c r="AW61" s="130">
        <v>386774</v>
      </c>
      <c r="AX61" s="130">
        <v>260537</v>
      </c>
      <c r="AY61" s="130">
        <v>65412</v>
      </c>
      <c r="AZ61" s="130">
        <v>47074</v>
      </c>
      <c r="BA61" s="130">
        <v>75581</v>
      </c>
      <c r="BB61" s="130">
        <v>68406</v>
      </c>
      <c r="BC61" s="130">
        <v>98115</v>
      </c>
      <c r="BD61"/>
      <c r="BE61"/>
      <c r="BF61"/>
      <c r="BG61"/>
      <c r="BH61"/>
      <c r="BI61"/>
      <c r="BJ61"/>
      <c r="BK61"/>
      <c r="BL61"/>
      <c r="BM61"/>
      <c r="BN61"/>
      <c r="BO61"/>
      <c r="BP61"/>
      <c r="BQ61"/>
      <c r="BR61"/>
      <c r="BS61"/>
      <c r="BT61"/>
    </row>
    <row r="62" spans="1:72" s="114" customFormat="1" x14ac:dyDescent="0.25">
      <c r="A62" s="130" t="s">
        <v>3353</v>
      </c>
      <c r="B62" s="130">
        <v>27224</v>
      </c>
      <c r="C62" s="130">
        <v>27224</v>
      </c>
      <c r="D62" s="130">
        <v>0</v>
      </c>
      <c r="E62" s="130">
        <v>0</v>
      </c>
      <c r="F62" s="130">
        <v>0</v>
      </c>
      <c r="G62" s="130">
        <v>0</v>
      </c>
      <c r="H62" s="130">
        <v>0</v>
      </c>
      <c r="I62" s="130">
        <v>0</v>
      </c>
      <c r="J62" s="130">
        <v>0</v>
      </c>
      <c r="K62" s="130">
        <v>0</v>
      </c>
      <c r="L62" s="130">
        <v>0</v>
      </c>
      <c r="M62" s="130">
        <v>0</v>
      </c>
      <c r="N62" s="130">
        <v>0</v>
      </c>
      <c r="O62" s="130">
        <v>0</v>
      </c>
      <c r="P62" s="130">
        <v>0</v>
      </c>
      <c r="Q62" s="130">
        <v>0</v>
      </c>
      <c r="R62" s="130">
        <v>0</v>
      </c>
      <c r="S62" s="130">
        <v>0</v>
      </c>
      <c r="T62" s="130">
        <v>0</v>
      </c>
      <c r="U62" s="130">
        <v>0</v>
      </c>
      <c r="V62" s="130">
        <v>0</v>
      </c>
      <c r="W62" s="130">
        <v>0</v>
      </c>
      <c r="X62" s="130">
        <v>0</v>
      </c>
      <c r="Y62" s="130">
        <v>0</v>
      </c>
      <c r="Z62" s="130">
        <v>0</v>
      </c>
      <c r="AA62" s="130">
        <v>0</v>
      </c>
      <c r="AB62" s="130">
        <v>0</v>
      </c>
      <c r="AC62" s="130">
        <v>0</v>
      </c>
      <c r="AD62" s="130">
        <v>0</v>
      </c>
      <c r="AE62" s="130">
        <v>0</v>
      </c>
      <c r="AF62" s="130">
        <v>0</v>
      </c>
      <c r="AG62" s="130">
        <v>0</v>
      </c>
      <c r="AH62" s="130">
        <v>0</v>
      </c>
      <c r="AI62" s="130">
        <v>0</v>
      </c>
      <c r="AJ62" s="130">
        <v>0</v>
      </c>
      <c r="AK62" s="130">
        <v>0</v>
      </c>
      <c r="AL62" s="130">
        <v>0</v>
      </c>
      <c r="AM62" s="130">
        <v>0</v>
      </c>
      <c r="AN62" s="130">
        <v>0</v>
      </c>
      <c r="AO62" s="130">
        <v>0</v>
      </c>
      <c r="AP62" s="130">
        <v>0</v>
      </c>
      <c r="AQ62" s="130">
        <v>0</v>
      </c>
      <c r="AR62" s="130">
        <v>0</v>
      </c>
      <c r="AS62" s="130">
        <v>0</v>
      </c>
      <c r="AT62" s="130">
        <v>0</v>
      </c>
      <c r="AU62" s="130">
        <v>0</v>
      </c>
      <c r="AV62" s="130">
        <v>0</v>
      </c>
      <c r="AW62" s="130">
        <v>0</v>
      </c>
      <c r="AX62" s="130">
        <v>0</v>
      </c>
      <c r="AY62" s="130">
        <v>0</v>
      </c>
      <c r="AZ62" s="130">
        <v>0</v>
      </c>
      <c r="BA62" s="130">
        <v>0</v>
      </c>
      <c r="BB62" s="130">
        <v>0</v>
      </c>
      <c r="BC62" s="130">
        <v>0</v>
      </c>
      <c r="BD62"/>
      <c r="BE62"/>
      <c r="BF62"/>
      <c r="BG62"/>
      <c r="BH62"/>
      <c r="BI62"/>
      <c r="BJ62"/>
      <c r="BK62"/>
      <c r="BL62"/>
      <c r="BM62"/>
      <c r="BN62"/>
      <c r="BO62"/>
      <c r="BP62"/>
      <c r="BQ62"/>
      <c r="BR62"/>
      <c r="BS62"/>
      <c r="BT62"/>
    </row>
    <row r="63" spans="1:72" x14ac:dyDescent="0.25">
      <c r="A63" s="130" t="s">
        <v>3294</v>
      </c>
      <c r="B63" s="130">
        <v>71771</v>
      </c>
      <c r="C63" s="130">
        <v>78717</v>
      </c>
      <c r="D63" s="130">
        <v>27224</v>
      </c>
      <c r="E63" s="130">
        <v>27224</v>
      </c>
      <c r="F63" s="130">
        <v>27224</v>
      </c>
      <c r="G63" s="130">
        <v>27224</v>
      </c>
      <c r="H63" s="130">
        <v>27224</v>
      </c>
      <c r="I63" s="130">
        <v>27224</v>
      </c>
      <c r="J63" s="130">
        <v>27224</v>
      </c>
      <c r="K63" s="130">
        <v>27224</v>
      </c>
      <c r="L63" s="130">
        <v>27224</v>
      </c>
      <c r="M63" s="130">
        <v>27224</v>
      </c>
      <c r="N63" s="130">
        <v>27224</v>
      </c>
      <c r="O63" s="130">
        <v>27224</v>
      </c>
      <c r="P63" s="130">
        <v>27224</v>
      </c>
      <c r="Q63" s="130">
        <v>27224</v>
      </c>
      <c r="R63" s="130">
        <v>27224</v>
      </c>
      <c r="S63" s="130">
        <v>27224</v>
      </c>
      <c r="T63" s="130">
        <v>27224</v>
      </c>
      <c r="U63" s="130">
        <v>27224</v>
      </c>
      <c r="V63" s="130">
        <v>27224</v>
      </c>
      <c r="W63" s="130">
        <v>27224</v>
      </c>
      <c r="X63" s="130">
        <v>27224</v>
      </c>
      <c r="Y63" s="130">
        <v>27224</v>
      </c>
      <c r="Z63" s="130">
        <v>27224</v>
      </c>
      <c r="AA63" s="130">
        <v>27224</v>
      </c>
      <c r="AB63" s="130">
        <v>27224</v>
      </c>
      <c r="AC63" s="130">
        <v>27224</v>
      </c>
      <c r="AD63" s="130">
        <v>27224</v>
      </c>
      <c r="AE63" s="130">
        <v>27224</v>
      </c>
      <c r="AF63" s="130">
        <v>27224</v>
      </c>
      <c r="AG63" s="130">
        <v>27224</v>
      </c>
      <c r="AH63" s="130">
        <v>27224</v>
      </c>
      <c r="AI63" s="130">
        <v>27224</v>
      </c>
      <c r="AJ63" s="130">
        <v>27224</v>
      </c>
      <c r="AK63" s="130">
        <v>27224</v>
      </c>
      <c r="AL63" s="130">
        <v>27224</v>
      </c>
      <c r="AM63" s="130">
        <v>0</v>
      </c>
      <c r="AN63" s="130">
        <v>27224</v>
      </c>
      <c r="AO63" s="130">
        <v>27224</v>
      </c>
      <c r="AP63" s="130">
        <v>27224</v>
      </c>
      <c r="AQ63" s="130">
        <v>27224</v>
      </c>
      <c r="AR63" s="130">
        <v>27224</v>
      </c>
      <c r="AS63" s="130">
        <v>27224</v>
      </c>
      <c r="AT63" s="130">
        <v>27224</v>
      </c>
      <c r="AU63" s="130">
        <v>27224</v>
      </c>
      <c r="AV63" s="130">
        <v>27224</v>
      </c>
      <c r="AW63" s="130">
        <v>27224</v>
      </c>
      <c r="AX63" s="130">
        <v>27224</v>
      </c>
      <c r="AY63" s="130">
        <v>0</v>
      </c>
      <c r="AZ63" s="130">
        <v>0</v>
      </c>
      <c r="BA63" s="130">
        <v>0</v>
      </c>
      <c r="BB63" s="130">
        <v>0</v>
      </c>
      <c r="BC63" s="130">
        <v>0</v>
      </c>
      <c r="BD63"/>
      <c r="BE63"/>
      <c r="BF63"/>
      <c r="BG63"/>
      <c r="BH63"/>
      <c r="BI63"/>
      <c r="BJ63"/>
      <c r="BK63"/>
      <c r="BL63"/>
      <c r="BM63"/>
      <c r="BN63"/>
      <c r="BO63"/>
      <c r="BP63"/>
      <c r="BQ63"/>
      <c r="BR63"/>
      <c r="BS63"/>
      <c r="BT63"/>
    </row>
    <row r="64" spans="1:72" x14ac:dyDescent="0.25">
      <c r="A64" s="130" t="s">
        <v>2399</v>
      </c>
      <c r="B64" s="130">
        <v>0</v>
      </c>
      <c r="C64" s="130">
        <v>0</v>
      </c>
      <c r="D64" s="130">
        <v>88502.31</v>
      </c>
      <c r="E64" s="130">
        <v>130786</v>
      </c>
      <c r="F64" s="130">
        <v>133400</v>
      </c>
      <c r="G64" s="130">
        <v>79530</v>
      </c>
      <c r="H64" s="130">
        <v>85362.75</v>
      </c>
      <c r="I64" s="130">
        <v>213165</v>
      </c>
      <c r="J64" s="130">
        <v>347757</v>
      </c>
      <c r="K64" s="130">
        <v>362839</v>
      </c>
      <c r="L64" s="130">
        <v>552429.9</v>
      </c>
      <c r="M64" s="130">
        <v>755052</v>
      </c>
      <c r="N64" s="130">
        <v>742821</v>
      </c>
      <c r="O64" s="130">
        <v>672061</v>
      </c>
      <c r="P64" s="130">
        <v>660677.23</v>
      </c>
      <c r="Q64" s="130">
        <v>718773</v>
      </c>
      <c r="R64" s="130">
        <v>702783</v>
      </c>
      <c r="S64" s="130">
        <v>676396</v>
      </c>
      <c r="T64" s="130">
        <v>630494.61</v>
      </c>
      <c r="U64" s="130">
        <v>590205</v>
      </c>
      <c r="V64" s="130">
        <v>554505</v>
      </c>
      <c r="W64" s="130">
        <v>638045</v>
      </c>
      <c r="X64" s="130">
        <v>672939.27</v>
      </c>
      <c r="Y64" s="130">
        <v>989298</v>
      </c>
      <c r="Z64" s="130">
        <v>866158</v>
      </c>
      <c r="AA64" s="130">
        <v>793091</v>
      </c>
      <c r="AB64" s="130">
        <v>649840.4</v>
      </c>
      <c r="AC64" s="130">
        <v>654590</v>
      </c>
      <c r="AD64" s="130">
        <v>707398</v>
      </c>
      <c r="AE64" s="130">
        <v>804996</v>
      </c>
      <c r="AF64" s="130">
        <v>677820.52</v>
      </c>
      <c r="AG64" s="130">
        <v>644371</v>
      </c>
      <c r="AH64" s="130">
        <v>651461</v>
      </c>
      <c r="AI64" s="130">
        <v>699456</v>
      </c>
      <c r="AJ64" s="130">
        <v>493089.06</v>
      </c>
      <c r="AK64" s="130">
        <v>475927</v>
      </c>
      <c r="AL64" s="130">
        <v>373862</v>
      </c>
      <c r="AM64" s="130">
        <v>278538</v>
      </c>
      <c r="AN64" s="130">
        <v>226135.39</v>
      </c>
      <c r="AO64" s="130">
        <v>207676</v>
      </c>
      <c r="AP64" s="130">
        <v>199589</v>
      </c>
      <c r="AQ64" s="130">
        <v>110004</v>
      </c>
      <c r="AR64" s="130">
        <v>91402.86</v>
      </c>
      <c r="AS64" s="130">
        <v>147549</v>
      </c>
      <c r="AT64" s="130">
        <v>89962</v>
      </c>
      <c r="AU64" s="130">
        <v>139679</v>
      </c>
      <c r="AV64" s="130">
        <v>480089.91</v>
      </c>
      <c r="AW64" s="130">
        <v>359550</v>
      </c>
      <c r="AX64" s="130">
        <v>233313</v>
      </c>
      <c r="AY64" s="130">
        <v>65412</v>
      </c>
      <c r="AZ64" s="130">
        <v>47074</v>
      </c>
      <c r="BA64" s="130">
        <v>75581</v>
      </c>
      <c r="BB64" s="130">
        <v>68406</v>
      </c>
      <c r="BC64" s="130">
        <v>98115</v>
      </c>
      <c r="BD64"/>
      <c r="BE64"/>
      <c r="BF64"/>
      <c r="BG64"/>
      <c r="BH64"/>
      <c r="BI64"/>
      <c r="BJ64"/>
      <c r="BK64"/>
      <c r="BL64"/>
      <c r="BM64"/>
      <c r="BN64"/>
      <c r="BO64"/>
      <c r="BP64"/>
      <c r="BQ64"/>
      <c r="BR64"/>
      <c r="BS64"/>
      <c r="BT64"/>
    </row>
    <row r="65" spans="1:72" x14ac:dyDescent="0.25">
      <c r="A65" s="130" t="s">
        <v>2400</v>
      </c>
      <c r="B65" s="130">
        <v>223386</v>
      </c>
      <c r="C65" s="130">
        <v>262612</v>
      </c>
      <c r="D65" s="130">
        <v>259896.66</v>
      </c>
      <c r="E65" s="130">
        <v>230403</v>
      </c>
      <c r="F65" s="130">
        <v>190751</v>
      </c>
      <c r="G65" s="130">
        <v>174282</v>
      </c>
      <c r="H65" s="130">
        <v>0</v>
      </c>
      <c r="I65" s="130">
        <v>0</v>
      </c>
      <c r="J65" s="130">
        <v>0</v>
      </c>
      <c r="K65" s="130">
        <v>0</v>
      </c>
      <c r="L65" s="130">
        <v>0</v>
      </c>
      <c r="M65" s="130">
        <v>0</v>
      </c>
      <c r="N65" s="130">
        <v>0</v>
      </c>
      <c r="O65" s="130">
        <v>0</v>
      </c>
      <c r="P65" s="130">
        <v>0</v>
      </c>
      <c r="Q65" s="130">
        <v>0</v>
      </c>
      <c r="R65" s="130">
        <v>0</v>
      </c>
      <c r="S65" s="130">
        <v>0</v>
      </c>
      <c r="T65" s="130">
        <v>0</v>
      </c>
      <c r="U65" s="130">
        <v>0</v>
      </c>
      <c r="V65" s="130">
        <v>0</v>
      </c>
      <c r="W65" s="130">
        <v>0</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0</v>
      </c>
      <c r="AR65" s="130">
        <v>0</v>
      </c>
      <c r="AS65" s="130">
        <v>0</v>
      </c>
      <c r="AT65" s="130">
        <v>0</v>
      </c>
      <c r="AU65" s="130">
        <v>0</v>
      </c>
      <c r="AV65" s="130">
        <v>0</v>
      </c>
      <c r="AW65" s="130">
        <v>0</v>
      </c>
      <c r="AX65" s="130">
        <v>0</v>
      </c>
      <c r="AY65" s="130">
        <v>0</v>
      </c>
      <c r="AZ65" s="130">
        <v>0</v>
      </c>
      <c r="BA65" s="130">
        <v>0</v>
      </c>
      <c r="BB65" s="130">
        <v>0</v>
      </c>
      <c r="BC65" s="130">
        <v>0</v>
      </c>
      <c r="BD65"/>
      <c r="BE65"/>
      <c r="BF65"/>
      <c r="BG65"/>
      <c r="BH65"/>
      <c r="BI65"/>
      <c r="BJ65"/>
      <c r="BK65"/>
      <c r="BL65"/>
      <c r="BM65"/>
      <c r="BN65"/>
      <c r="BO65"/>
      <c r="BP65"/>
      <c r="BQ65"/>
      <c r="BR65"/>
      <c r="BS65"/>
      <c r="BT65"/>
    </row>
    <row r="66" spans="1:72" x14ac:dyDescent="0.25">
      <c r="A66" s="130" t="s">
        <v>3295</v>
      </c>
      <c r="B66" s="130">
        <v>621219</v>
      </c>
      <c r="C66" s="130">
        <v>612026</v>
      </c>
      <c r="D66" s="130">
        <v>615680.68000000005</v>
      </c>
      <c r="E66" s="130">
        <v>615455</v>
      </c>
      <c r="F66" s="130">
        <v>603880</v>
      </c>
      <c r="G66" s="130">
        <v>593181</v>
      </c>
      <c r="H66" s="130">
        <v>608267.07999999996</v>
      </c>
      <c r="I66" s="130">
        <v>618122</v>
      </c>
      <c r="J66" s="130">
        <v>608395</v>
      </c>
      <c r="K66" s="130">
        <v>601067</v>
      </c>
      <c r="L66" s="130">
        <v>584425.28</v>
      </c>
      <c r="M66" s="130">
        <v>557044</v>
      </c>
      <c r="N66" s="130">
        <v>527328</v>
      </c>
      <c r="O66" s="130">
        <v>516371</v>
      </c>
      <c r="P66" s="130">
        <v>520312.34</v>
      </c>
      <c r="Q66" s="130">
        <v>517179</v>
      </c>
      <c r="R66" s="130">
        <v>453266</v>
      </c>
      <c r="S66" s="130">
        <v>445169</v>
      </c>
      <c r="T66" s="130">
        <v>449194.83</v>
      </c>
      <c r="U66" s="130">
        <v>441002</v>
      </c>
      <c r="V66" s="130">
        <v>422543</v>
      </c>
      <c r="W66" s="130">
        <v>402926</v>
      </c>
      <c r="X66" s="130">
        <v>380122.87</v>
      </c>
      <c r="Y66" s="130">
        <v>382574</v>
      </c>
      <c r="Z66" s="130">
        <v>378813</v>
      </c>
      <c r="AA66" s="130">
        <v>413725</v>
      </c>
      <c r="AB66" s="130">
        <v>394144.61</v>
      </c>
      <c r="AC66" s="130">
        <v>346121</v>
      </c>
      <c r="AD66" s="130">
        <v>282253</v>
      </c>
      <c r="AE66" s="130">
        <v>258253</v>
      </c>
      <c r="AF66" s="130">
        <v>232170.58</v>
      </c>
      <c r="AG66" s="130">
        <v>216190</v>
      </c>
      <c r="AH66" s="130">
        <v>201035</v>
      </c>
      <c r="AI66" s="130">
        <v>189717</v>
      </c>
      <c r="AJ66" s="130">
        <v>182041.02</v>
      </c>
      <c r="AK66" s="130">
        <v>192937</v>
      </c>
      <c r="AL66" s="130">
        <v>187519</v>
      </c>
      <c r="AM66" s="130">
        <v>192623</v>
      </c>
      <c r="AN66" s="130">
        <v>201276.58</v>
      </c>
      <c r="AO66" s="130">
        <v>170853</v>
      </c>
      <c r="AP66" s="130">
        <v>161564</v>
      </c>
      <c r="AQ66" s="130">
        <v>158366</v>
      </c>
      <c r="AR66" s="130">
        <v>153125.19</v>
      </c>
      <c r="AS66" s="130">
        <v>145649</v>
      </c>
      <c r="AT66" s="130">
        <v>138087</v>
      </c>
      <c r="AU66" s="130">
        <v>128564</v>
      </c>
      <c r="AV66" s="130">
        <v>117154.42</v>
      </c>
      <c r="AW66" s="130">
        <v>151981</v>
      </c>
      <c r="AX66" s="130">
        <v>150786</v>
      </c>
      <c r="AY66" s="130">
        <v>0</v>
      </c>
      <c r="AZ66" s="130">
        <v>0</v>
      </c>
      <c r="BA66" s="130">
        <v>0</v>
      </c>
      <c r="BB66" s="130">
        <v>0</v>
      </c>
      <c r="BC66" s="130">
        <v>0</v>
      </c>
      <c r="BD66"/>
      <c r="BE66"/>
      <c r="BF66"/>
      <c r="BG66"/>
      <c r="BH66"/>
      <c r="BI66"/>
      <c r="BJ66"/>
      <c r="BK66"/>
      <c r="BL66"/>
      <c r="BM66"/>
      <c r="BN66"/>
      <c r="BO66"/>
      <c r="BP66"/>
      <c r="BQ66"/>
      <c r="BR66"/>
      <c r="BS66"/>
      <c r="BT66"/>
    </row>
    <row r="67" spans="1:72" x14ac:dyDescent="0.25">
      <c r="A67" s="130" t="s">
        <v>2401</v>
      </c>
      <c r="B67" s="130">
        <v>58552</v>
      </c>
      <c r="C67" s="130">
        <v>135201</v>
      </c>
      <c r="D67" s="130">
        <v>111842.61</v>
      </c>
      <c r="E67" s="130">
        <v>43875</v>
      </c>
      <c r="F67" s="130">
        <v>90386</v>
      </c>
      <c r="G67" s="130">
        <v>114236</v>
      </c>
      <c r="H67" s="130">
        <v>81167.97</v>
      </c>
      <c r="I67" s="130">
        <v>32867</v>
      </c>
      <c r="J67" s="130">
        <v>120733</v>
      </c>
      <c r="K67" s="130">
        <v>396780</v>
      </c>
      <c r="L67" s="130">
        <v>312636.52</v>
      </c>
      <c r="M67" s="130">
        <v>201702</v>
      </c>
      <c r="N67" s="130">
        <v>182101</v>
      </c>
      <c r="O67" s="130">
        <v>240574</v>
      </c>
      <c r="P67" s="130">
        <v>155012.10999999999</v>
      </c>
      <c r="Q67" s="130">
        <v>56368</v>
      </c>
      <c r="R67" s="130">
        <v>103394</v>
      </c>
      <c r="S67" s="130">
        <v>178460</v>
      </c>
      <c r="T67" s="130">
        <v>139880.74</v>
      </c>
      <c r="U67" s="130">
        <v>88828</v>
      </c>
      <c r="V67" s="130">
        <v>173138</v>
      </c>
      <c r="W67" s="130">
        <v>246313</v>
      </c>
      <c r="X67" s="130">
        <v>153976.20000000001</v>
      </c>
      <c r="Y67" s="130">
        <v>53707</v>
      </c>
      <c r="Z67" s="130">
        <v>146433</v>
      </c>
      <c r="AA67" s="130">
        <v>259516</v>
      </c>
      <c r="AB67" s="130">
        <v>192137.55</v>
      </c>
      <c r="AC67" s="130">
        <v>151521</v>
      </c>
      <c r="AD67" s="130">
        <v>206896</v>
      </c>
      <c r="AE67" s="130">
        <v>373530</v>
      </c>
      <c r="AF67" s="130">
        <v>303182.7</v>
      </c>
      <c r="AG67" s="130">
        <v>233091</v>
      </c>
      <c r="AH67" s="130">
        <v>239087</v>
      </c>
      <c r="AI67" s="130">
        <v>604181</v>
      </c>
      <c r="AJ67" s="130">
        <v>528234.92000000004</v>
      </c>
      <c r="AK67" s="130">
        <v>389537</v>
      </c>
      <c r="AL67" s="130">
        <v>38892</v>
      </c>
      <c r="AM67" s="130">
        <v>27557</v>
      </c>
      <c r="AN67" s="130">
        <v>11286.82</v>
      </c>
      <c r="AO67" s="130">
        <v>38808</v>
      </c>
      <c r="AP67" s="130">
        <v>63699</v>
      </c>
      <c r="AQ67" s="130">
        <v>255709</v>
      </c>
      <c r="AR67" s="130">
        <v>236842.5</v>
      </c>
      <c r="AS67" s="130">
        <v>137220</v>
      </c>
      <c r="AT67" s="130">
        <v>347900</v>
      </c>
      <c r="AU67" s="130">
        <v>584619</v>
      </c>
      <c r="AV67" s="130">
        <v>316603.52000000002</v>
      </c>
      <c r="AW67" s="130">
        <v>150711</v>
      </c>
      <c r="AX67" s="130">
        <v>195723</v>
      </c>
      <c r="AY67" s="130">
        <v>0</v>
      </c>
      <c r="AZ67" s="130">
        <v>0</v>
      </c>
      <c r="BA67" s="130">
        <v>0</v>
      </c>
      <c r="BB67" s="130">
        <v>0</v>
      </c>
      <c r="BC67" s="130">
        <v>0</v>
      </c>
      <c r="BD67"/>
      <c r="BE67"/>
      <c r="BF67"/>
      <c r="BG67"/>
      <c r="BH67"/>
      <c r="BI67"/>
      <c r="BJ67"/>
      <c r="BK67"/>
      <c r="BL67"/>
      <c r="BM67"/>
      <c r="BN67"/>
      <c r="BO67"/>
      <c r="BP67"/>
      <c r="BQ67"/>
      <c r="BR67"/>
      <c r="BS67"/>
      <c r="BT67"/>
    </row>
    <row r="68" spans="1:72" x14ac:dyDescent="0.25">
      <c r="A68" s="130" t="s">
        <v>2402</v>
      </c>
      <c r="B68" s="130">
        <v>391210</v>
      </c>
      <c r="C68" s="130">
        <v>308999</v>
      </c>
      <c r="D68" s="130">
        <v>259430.24</v>
      </c>
      <c r="E68" s="130">
        <v>342451</v>
      </c>
      <c r="F68" s="130">
        <v>312539</v>
      </c>
      <c r="G68" s="130">
        <v>329711</v>
      </c>
      <c r="H68" s="130">
        <v>441171.08</v>
      </c>
      <c r="I68" s="130">
        <v>538560</v>
      </c>
      <c r="J68" s="130">
        <v>450558</v>
      </c>
      <c r="K68" s="130">
        <v>483684</v>
      </c>
      <c r="L68" s="130">
        <v>624830.30000000005</v>
      </c>
      <c r="M68" s="130">
        <v>610667</v>
      </c>
      <c r="N68" s="130">
        <v>659872</v>
      </c>
      <c r="O68" s="130">
        <v>629634</v>
      </c>
      <c r="P68" s="130">
        <v>565522.4</v>
      </c>
      <c r="Q68" s="130">
        <v>588459</v>
      </c>
      <c r="R68" s="130">
        <v>458296</v>
      </c>
      <c r="S68" s="130">
        <v>462997</v>
      </c>
      <c r="T68" s="130">
        <v>612759.63</v>
      </c>
      <c r="U68" s="130">
        <v>650157</v>
      </c>
      <c r="V68" s="130">
        <v>551179</v>
      </c>
      <c r="W68" s="130">
        <v>519985</v>
      </c>
      <c r="X68" s="130">
        <v>664578.31999999995</v>
      </c>
      <c r="Y68" s="130">
        <v>547524</v>
      </c>
      <c r="Z68" s="130">
        <v>431769</v>
      </c>
      <c r="AA68" s="130">
        <v>412888</v>
      </c>
      <c r="AB68" s="130">
        <v>570158</v>
      </c>
      <c r="AC68" s="130">
        <v>391322</v>
      </c>
      <c r="AD68" s="130">
        <v>304317</v>
      </c>
      <c r="AE68" s="130">
        <v>297908</v>
      </c>
      <c r="AF68" s="130">
        <v>497566.64</v>
      </c>
      <c r="AG68" s="130">
        <v>379273</v>
      </c>
      <c r="AH68" s="130">
        <v>289276</v>
      </c>
      <c r="AI68" s="130">
        <v>290132</v>
      </c>
      <c r="AJ68" s="130">
        <v>345303.62</v>
      </c>
      <c r="AK68" s="130">
        <v>257493</v>
      </c>
      <c r="AL68" s="130">
        <v>199742</v>
      </c>
      <c r="AM68" s="130">
        <v>185341</v>
      </c>
      <c r="AN68" s="130">
        <v>36917.35</v>
      </c>
      <c r="AO68" s="130">
        <v>148067</v>
      </c>
      <c r="AP68" s="130">
        <v>157088</v>
      </c>
      <c r="AQ68" s="130">
        <v>128015</v>
      </c>
      <c r="AR68" s="130">
        <v>154926.9</v>
      </c>
      <c r="AS68" s="130">
        <v>123096</v>
      </c>
      <c r="AT68" s="130">
        <v>130422</v>
      </c>
      <c r="AU68" s="130">
        <v>117404</v>
      </c>
      <c r="AV68" s="130">
        <v>136242.19</v>
      </c>
      <c r="AW68" s="130">
        <v>117161</v>
      </c>
      <c r="AX68" s="130">
        <v>102184</v>
      </c>
      <c r="AY68" s="130">
        <v>908812</v>
      </c>
      <c r="AZ68" s="130">
        <v>964067</v>
      </c>
      <c r="BA68" s="130">
        <v>858561</v>
      </c>
      <c r="BB68" s="130">
        <v>870435</v>
      </c>
      <c r="BC68" s="130">
        <v>797195</v>
      </c>
      <c r="BD68"/>
      <c r="BE68"/>
      <c r="BF68"/>
      <c r="BG68"/>
      <c r="BH68"/>
      <c r="BI68"/>
      <c r="BJ68"/>
      <c r="BK68"/>
      <c r="BL68"/>
      <c r="BM68"/>
      <c r="BN68"/>
      <c r="BO68"/>
      <c r="BP68"/>
      <c r="BQ68"/>
      <c r="BR68"/>
      <c r="BS68"/>
      <c r="BT68"/>
    </row>
    <row r="69" spans="1:72" x14ac:dyDescent="0.25">
      <c r="A69" s="130" t="s">
        <v>800</v>
      </c>
      <c r="B69" s="130">
        <v>7336300</v>
      </c>
      <c r="C69" s="130">
        <v>5889860</v>
      </c>
      <c r="D69" s="130">
        <v>8662639.7400000002</v>
      </c>
      <c r="E69" s="130">
        <v>12243810</v>
      </c>
      <c r="F69" s="130">
        <v>12241542</v>
      </c>
      <c r="G69" s="130">
        <v>15615643</v>
      </c>
      <c r="H69" s="130">
        <v>10860320.65</v>
      </c>
      <c r="I69" s="130">
        <v>11500558</v>
      </c>
      <c r="J69" s="130">
        <v>12603995</v>
      </c>
      <c r="K69" s="130">
        <v>12575055</v>
      </c>
      <c r="L69" s="130">
        <v>14222603.76</v>
      </c>
      <c r="M69" s="130">
        <v>14917607</v>
      </c>
      <c r="N69" s="130">
        <v>12598626</v>
      </c>
      <c r="O69" s="130">
        <v>8174992</v>
      </c>
      <c r="P69" s="130">
        <v>11912315.890000001</v>
      </c>
      <c r="Q69" s="130">
        <v>13763821</v>
      </c>
      <c r="R69" s="130">
        <v>15887810</v>
      </c>
      <c r="S69" s="130">
        <v>14669904</v>
      </c>
      <c r="T69" s="130">
        <v>11082911.91</v>
      </c>
      <c r="U69" s="130">
        <v>13818969</v>
      </c>
      <c r="V69" s="130">
        <v>9676874</v>
      </c>
      <c r="W69" s="130">
        <v>13247761</v>
      </c>
      <c r="X69" s="130">
        <v>12671366.189999999</v>
      </c>
      <c r="Y69" s="130">
        <v>12487862</v>
      </c>
      <c r="Z69" s="130">
        <v>11876857</v>
      </c>
      <c r="AA69" s="130">
        <v>10957653</v>
      </c>
      <c r="AB69" s="130">
        <v>10123871.49</v>
      </c>
      <c r="AC69" s="130">
        <v>10787556</v>
      </c>
      <c r="AD69" s="130">
        <v>10805772</v>
      </c>
      <c r="AE69" s="130">
        <v>11205865</v>
      </c>
      <c r="AF69" s="130">
        <v>7480859.9500000002</v>
      </c>
      <c r="AG69" s="130">
        <v>9421431</v>
      </c>
      <c r="AH69" s="130">
        <v>10363513</v>
      </c>
      <c r="AI69" s="130">
        <v>11836963</v>
      </c>
      <c r="AJ69" s="130">
        <v>10186229.26</v>
      </c>
      <c r="AK69" s="130">
        <v>11165989</v>
      </c>
      <c r="AL69" s="130">
        <v>13259688</v>
      </c>
      <c r="AM69" s="130">
        <v>11051225</v>
      </c>
      <c r="AN69" s="130">
        <v>11269423.439999999</v>
      </c>
      <c r="AO69" s="130">
        <v>10525024</v>
      </c>
      <c r="AP69" s="130">
        <v>9185278</v>
      </c>
      <c r="AQ69" s="130">
        <v>7284748</v>
      </c>
      <c r="AR69" s="130">
        <v>4944341.62</v>
      </c>
      <c r="AS69" s="130">
        <v>6307099</v>
      </c>
      <c r="AT69" s="130">
        <v>8136519</v>
      </c>
      <c r="AU69" s="130">
        <v>8156540</v>
      </c>
      <c r="AV69" s="130">
        <v>7985143.9000000004</v>
      </c>
      <c r="AW69" s="130">
        <v>5013501</v>
      </c>
      <c r="AX69" s="130">
        <v>6801150</v>
      </c>
      <c r="AY69" s="130">
        <v>6864528</v>
      </c>
      <c r="AZ69" s="130">
        <v>8529120</v>
      </c>
      <c r="BA69" s="130">
        <v>7032951</v>
      </c>
      <c r="BB69" s="130">
        <v>6973574</v>
      </c>
      <c r="BC69" s="130">
        <v>6979938</v>
      </c>
      <c r="BD69"/>
      <c r="BE69"/>
      <c r="BF69"/>
      <c r="BG69"/>
      <c r="BH69"/>
      <c r="BI69"/>
      <c r="BJ69"/>
      <c r="BK69"/>
      <c r="BL69"/>
      <c r="BM69"/>
      <c r="BN69"/>
      <c r="BO69"/>
      <c r="BP69"/>
      <c r="BQ69"/>
      <c r="BR69"/>
      <c r="BS69"/>
      <c r="BT69"/>
    </row>
    <row r="70" spans="1:72" x14ac:dyDescent="0.25">
      <c r="A70" s="130" t="s">
        <v>2403</v>
      </c>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c r="BE70"/>
      <c r="BF70"/>
      <c r="BG70"/>
      <c r="BH70"/>
      <c r="BI70"/>
      <c r="BJ70"/>
      <c r="BK70"/>
      <c r="BL70"/>
      <c r="BM70"/>
      <c r="BN70"/>
      <c r="BO70"/>
      <c r="BP70"/>
      <c r="BQ70"/>
      <c r="BR70"/>
      <c r="BS70"/>
      <c r="BT70"/>
    </row>
    <row r="71" spans="1:72" x14ac:dyDescent="0.25">
      <c r="A71" s="130" t="s">
        <v>2614</v>
      </c>
      <c r="B71" s="130">
        <v>0</v>
      </c>
      <c r="C71" s="130">
        <v>0</v>
      </c>
      <c r="D71" s="130">
        <v>0</v>
      </c>
      <c r="E71" s="130">
        <v>0</v>
      </c>
      <c r="F71" s="130">
        <v>0</v>
      </c>
      <c r="G71" s="130">
        <v>0</v>
      </c>
      <c r="H71" s="130">
        <v>0</v>
      </c>
      <c r="I71" s="130">
        <v>0</v>
      </c>
      <c r="J71" s="130">
        <v>0</v>
      </c>
      <c r="K71" s="130">
        <v>0</v>
      </c>
      <c r="L71" s="130">
        <v>0</v>
      </c>
      <c r="M71" s="130">
        <v>0</v>
      </c>
      <c r="N71" s="130">
        <v>0</v>
      </c>
      <c r="O71" s="130">
        <v>0</v>
      </c>
      <c r="P71" s="130">
        <v>0</v>
      </c>
      <c r="Q71" s="130">
        <v>0</v>
      </c>
      <c r="R71" s="130">
        <v>0</v>
      </c>
      <c r="S71" s="130">
        <v>0</v>
      </c>
      <c r="T71" s="130">
        <v>0</v>
      </c>
      <c r="U71" s="130">
        <v>0</v>
      </c>
      <c r="V71" s="130">
        <v>0</v>
      </c>
      <c r="W71" s="130">
        <v>0</v>
      </c>
      <c r="X71" s="130">
        <v>0</v>
      </c>
      <c r="Y71" s="130">
        <v>0</v>
      </c>
      <c r="Z71" s="130">
        <v>0</v>
      </c>
      <c r="AA71" s="130">
        <v>0</v>
      </c>
      <c r="AB71" s="130">
        <v>0</v>
      </c>
      <c r="AC71" s="130">
        <v>0</v>
      </c>
      <c r="AD71" s="130">
        <v>0</v>
      </c>
      <c r="AE71" s="130">
        <v>0</v>
      </c>
      <c r="AF71" s="130">
        <v>0</v>
      </c>
      <c r="AG71" s="130">
        <v>0</v>
      </c>
      <c r="AH71" s="130">
        <v>0</v>
      </c>
      <c r="AI71" s="130">
        <v>0</v>
      </c>
      <c r="AJ71" s="130">
        <v>0</v>
      </c>
      <c r="AK71" s="130">
        <v>0</v>
      </c>
      <c r="AL71" s="130">
        <v>0</v>
      </c>
      <c r="AM71" s="130">
        <v>0</v>
      </c>
      <c r="AN71" s="130">
        <v>0</v>
      </c>
      <c r="AO71" s="130">
        <v>0</v>
      </c>
      <c r="AP71" s="130">
        <v>0</v>
      </c>
      <c r="AQ71" s="130">
        <v>0</v>
      </c>
      <c r="AR71" s="130">
        <v>0</v>
      </c>
      <c r="AS71" s="130">
        <v>0</v>
      </c>
      <c r="AT71" s="130">
        <v>0</v>
      </c>
      <c r="AU71" s="130">
        <v>0</v>
      </c>
      <c r="AV71" s="130">
        <v>0</v>
      </c>
      <c r="AW71" s="130">
        <v>0</v>
      </c>
      <c r="AX71" s="130">
        <v>0</v>
      </c>
      <c r="AY71" s="130">
        <v>724898</v>
      </c>
      <c r="AZ71" s="130">
        <v>731690</v>
      </c>
      <c r="BA71" s="130">
        <v>0</v>
      </c>
      <c r="BB71" s="130">
        <v>0</v>
      </c>
      <c r="BC71" s="130">
        <v>752065</v>
      </c>
      <c r="BD71"/>
      <c r="BE71"/>
      <c r="BF71"/>
      <c r="BG71"/>
      <c r="BH71"/>
      <c r="BI71"/>
      <c r="BJ71"/>
      <c r="BK71"/>
      <c r="BL71"/>
      <c r="BM71"/>
      <c r="BN71"/>
      <c r="BO71"/>
      <c r="BP71"/>
      <c r="BQ71"/>
      <c r="BR71"/>
      <c r="BS71"/>
      <c r="BT71"/>
    </row>
    <row r="72" spans="1:72" x14ac:dyDescent="0.25">
      <c r="A72" s="130" t="s">
        <v>2393</v>
      </c>
      <c r="B72" s="130">
        <v>0</v>
      </c>
      <c r="C72" s="130">
        <v>0</v>
      </c>
      <c r="D72" s="130">
        <v>0</v>
      </c>
      <c r="E72" s="130">
        <v>0</v>
      </c>
      <c r="F72" s="130">
        <v>0</v>
      </c>
      <c r="G72" s="130">
        <v>0</v>
      </c>
      <c r="H72" s="130">
        <v>0</v>
      </c>
      <c r="I72" s="130">
        <v>0</v>
      </c>
      <c r="J72" s="130">
        <v>0</v>
      </c>
      <c r="K72" s="130">
        <v>0</v>
      </c>
      <c r="L72" s="130">
        <v>0</v>
      </c>
      <c r="M72" s="130">
        <v>0</v>
      </c>
      <c r="N72" s="130">
        <v>0</v>
      </c>
      <c r="O72" s="130">
        <v>0</v>
      </c>
      <c r="P72" s="130">
        <v>0</v>
      </c>
      <c r="Q72" s="130">
        <v>0</v>
      </c>
      <c r="R72" s="130">
        <v>0</v>
      </c>
      <c r="S72" s="130">
        <v>0</v>
      </c>
      <c r="T72" s="130">
        <v>0</v>
      </c>
      <c r="U72" s="130">
        <v>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0</v>
      </c>
      <c r="AS72" s="130">
        <v>0</v>
      </c>
      <c r="AT72" s="130">
        <v>0</v>
      </c>
      <c r="AU72" s="130">
        <v>0</v>
      </c>
      <c r="AV72" s="130">
        <v>0</v>
      </c>
      <c r="AW72" s="130">
        <v>0</v>
      </c>
      <c r="AX72" s="130">
        <v>0</v>
      </c>
      <c r="AY72" s="130">
        <v>724898</v>
      </c>
      <c r="AZ72" s="130">
        <v>731690</v>
      </c>
      <c r="BA72" s="130">
        <v>0</v>
      </c>
      <c r="BB72" s="130">
        <v>0</v>
      </c>
      <c r="BC72" s="130">
        <v>752065</v>
      </c>
      <c r="BD72"/>
      <c r="BE72"/>
      <c r="BF72"/>
      <c r="BG72"/>
      <c r="BH72"/>
      <c r="BI72"/>
      <c r="BJ72"/>
      <c r="BK72"/>
      <c r="BL72"/>
      <c r="BM72"/>
      <c r="BN72"/>
      <c r="BO72"/>
      <c r="BP72"/>
      <c r="BQ72"/>
      <c r="BR72"/>
      <c r="BS72"/>
      <c r="BT72"/>
    </row>
    <row r="73" spans="1:72" x14ac:dyDescent="0.25">
      <c r="A73" s="130" t="s">
        <v>801</v>
      </c>
      <c r="B73" s="130">
        <v>10835586</v>
      </c>
      <c r="C73" s="130">
        <v>13236283</v>
      </c>
      <c r="D73" s="130">
        <v>10638842.17</v>
      </c>
      <c r="E73" s="130">
        <v>9580270</v>
      </c>
      <c r="F73" s="130">
        <v>9724186</v>
      </c>
      <c r="G73" s="130">
        <v>9090062</v>
      </c>
      <c r="H73" s="130">
        <v>12088105.439999999</v>
      </c>
      <c r="I73" s="130">
        <v>12091215</v>
      </c>
      <c r="J73" s="130">
        <v>12089567</v>
      </c>
      <c r="K73" s="130">
        <v>12592003</v>
      </c>
      <c r="L73" s="130">
        <v>12590126.66</v>
      </c>
      <c r="M73" s="130">
        <v>12591318</v>
      </c>
      <c r="N73" s="130">
        <v>14589770</v>
      </c>
      <c r="O73" s="130">
        <v>18188660</v>
      </c>
      <c r="P73" s="130">
        <v>15190021.890000001</v>
      </c>
      <c r="Q73" s="130">
        <v>13689459</v>
      </c>
      <c r="R73" s="130">
        <v>13687594</v>
      </c>
      <c r="S73" s="130">
        <v>13990545</v>
      </c>
      <c r="T73" s="130">
        <v>17988678.620000001</v>
      </c>
      <c r="U73" s="130">
        <v>15486771</v>
      </c>
      <c r="V73" s="130">
        <v>19984863</v>
      </c>
      <c r="W73" s="130">
        <v>17988012</v>
      </c>
      <c r="X73" s="130">
        <v>17986509.359999999</v>
      </c>
      <c r="Y73" s="130">
        <v>19984996</v>
      </c>
      <c r="Z73" s="130">
        <v>21383483</v>
      </c>
      <c r="AA73" s="130">
        <v>21098426</v>
      </c>
      <c r="AB73" s="130">
        <v>18600165.960000001</v>
      </c>
      <c r="AC73" s="130">
        <v>17912000</v>
      </c>
      <c r="AD73" s="130">
        <v>17115725</v>
      </c>
      <c r="AE73" s="130">
        <v>15115725</v>
      </c>
      <c r="AF73" s="130">
        <v>16012000</v>
      </c>
      <c r="AG73" s="130">
        <v>14012000</v>
      </c>
      <c r="AH73" s="130">
        <v>14012000</v>
      </c>
      <c r="AI73" s="130">
        <v>13012000</v>
      </c>
      <c r="AJ73" s="130">
        <v>15012000</v>
      </c>
      <c r="AK73" s="130">
        <v>15012000</v>
      </c>
      <c r="AL73" s="130">
        <v>13144500</v>
      </c>
      <c r="AM73" s="130">
        <v>14230547</v>
      </c>
      <c r="AN73" s="130">
        <v>12722648</v>
      </c>
      <c r="AO73" s="130">
        <v>12292000</v>
      </c>
      <c r="AP73" s="130">
        <v>11921500</v>
      </c>
      <c r="AQ73" s="130">
        <v>11500000</v>
      </c>
      <c r="AR73" s="130">
        <v>11490000</v>
      </c>
      <c r="AS73" s="130">
        <v>10600000</v>
      </c>
      <c r="AT73" s="130">
        <v>7600000</v>
      </c>
      <c r="AU73" s="130">
        <v>5706620</v>
      </c>
      <c r="AV73" s="130">
        <v>7000000</v>
      </c>
      <c r="AW73" s="130">
        <v>10000000</v>
      </c>
      <c r="AX73" s="130">
        <v>9063469</v>
      </c>
      <c r="AY73" s="130">
        <v>9351611</v>
      </c>
      <c r="AZ73" s="130">
        <v>7980190</v>
      </c>
      <c r="BA73" s="130">
        <v>7740800</v>
      </c>
      <c r="BB73" s="130">
        <v>9486073</v>
      </c>
      <c r="BC73" s="130">
        <v>8466496</v>
      </c>
      <c r="BD73"/>
      <c r="BE73"/>
      <c r="BF73"/>
      <c r="BG73"/>
      <c r="BH73"/>
      <c r="BI73"/>
      <c r="BJ73"/>
      <c r="BK73"/>
      <c r="BL73"/>
      <c r="BM73"/>
      <c r="BN73"/>
      <c r="BO73"/>
      <c r="BP73"/>
      <c r="BQ73"/>
      <c r="BR73"/>
      <c r="BS73"/>
      <c r="BT73"/>
    </row>
    <row r="74" spans="1:72" x14ac:dyDescent="0.25">
      <c r="A74" s="130" t="s">
        <v>2394</v>
      </c>
      <c r="B74" s="130">
        <v>0</v>
      </c>
      <c r="C74" s="130">
        <v>0</v>
      </c>
      <c r="D74" s="130">
        <v>0</v>
      </c>
      <c r="E74" s="130">
        <v>2086900</v>
      </c>
      <c r="F74" s="130">
        <v>2232388</v>
      </c>
      <c r="G74" s="130">
        <v>0</v>
      </c>
      <c r="H74" s="130">
        <v>0</v>
      </c>
      <c r="I74" s="130">
        <v>0</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703725</v>
      </c>
      <c r="AF74" s="130">
        <v>0</v>
      </c>
      <c r="AG74" s="130">
        <v>0</v>
      </c>
      <c r="AH74" s="130">
        <v>0</v>
      </c>
      <c r="AI74" s="130">
        <v>0</v>
      </c>
      <c r="AJ74" s="130">
        <v>0</v>
      </c>
      <c r="AK74" s="130">
        <v>0</v>
      </c>
      <c r="AL74" s="130">
        <v>932500</v>
      </c>
      <c r="AM74" s="130">
        <v>0</v>
      </c>
      <c r="AN74" s="130">
        <v>0</v>
      </c>
      <c r="AO74" s="130">
        <v>292000</v>
      </c>
      <c r="AP74" s="130">
        <v>421500</v>
      </c>
      <c r="AQ74" s="130">
        <v>0</v>
      </c>
      <c r="AR74" s="130">
        <v>90000</v>
      </c>
      <c r="AS74" s="130">
        <v>0</v>
      </c>
      <c r="AT74" s="130">
        <v>0</v>
      </c>
      <c r="AU74" s="130">
        <v>106620</v>
      </c>
      <c r="AV74" s="130">
        <v>0</v>
      </c>
      <c r="AW74" s="130">
        <v>0</v>
      </c>
      <c r="AX74" s="130">
        <v>563469</v>
      </c>
      <c r="AY74" s="130">
        <v>0</v>
      </c>
      <c r="AZ74" s="130">
        <v>0</v>
      </c>
      <c r="BA74" s="130">
        <v>0</v>
      </c>
      <c r="BB74" s="130">
        <v>0</v>
      </c>
      <c r="BC74" s="130">
        <v>0</v>
      </c>
      <c r="BD74"/>
      <c r="BE74"/>
      <c r="BF74"/>
      <c r="BG74"/>
      <c r="BH74"/>
      <c r="BI74"/>
      <c r="BJ74"/>
      <c r="BK74"/>
      <c r="BL74"/>
      <c r="BM74"/>
      <c r="BN74"/>
      <c r="BO74"/>
      <c r="BP74"/>
      <c r="BQ74"/>
      <c r="BR74"/>
      <c r="BS74"/>
      <c r="BT74"/>
    </row>
    <row r="75" spans="1:72" x14ac:dyDescent="0.25">
      <c r="A75" s="130" t="s">
        <v>2395</v>
      </c>
      <c r="B75" s="130">
        <v>8491445</v>
      </c>
      <c r="C75" s="130">
        <v>10492142</v>
      </c>
      <c r="D75" s="130">
        <v>7494700.8300000001</v>
      </c>
      <c r="E75" s="130">
        <v>7493370</v>
      </c>
      <c r="F75" s="130">
        <v>7491798</v>
      </c>
      <c r="G75" s="130">
        <v>9090062</v>
      </c>
      <c r="H75" s="130">
        <v>12088105.439999999</v>
      </c>
      <c r="I75" s="130">
        <v>12091215</v>
      </c>
      <c r="J75" s="130">
        <v>12089567</v>
      </c>
      <c r="K75" s="130">
        <v>12592003</v>
      </c>
      <c r="L75" s="130">
        <v>12590126.66</v>
      </c>
      <c r="M75" s="130">
        <v>12591318</v>
      </c>
      <c r="N75" s="130">
        <v>14589770</v>
      </c>
      <c r="O75" s="130">
        <v>18188660</v>
      </c>
      <c r="P75" s="130">
        <v>15190021.890000001</v>
      </c>
      <c r="Q75" s="130">
        <v>13689459</v>
      </c>
      <c r="R75" s="130">
        <v>13687594</v>
      </c>
      <c r="S75" s="130">
        <v>13990545</v>
      </c>
      <c r="T75" s="130">
        <v>17988678.620000001</v>
      </c>
      <c r="U75" s="130">
        <v>15486771</v>
      </c>
      <c r="V75" s="130">
        <v>19984863</v>
      </c>
      <c r="W75" s="130">
        <v>17988012</v>
      </c>
      <c r="X75" s="130">
        <v>17986509.359999999</v>
      </c>
      <c r="Y75" s="130">
        <v>19984996</v>
      </c>
      <c r="Z75" s="130">
        <v>21383483</v>
      </c>
      <c r="AA75" s="130">
        <v>21098426</v>
      </c>
      <c r="AB75" s="130">
        <v>17903165.960000001</v>
      </c>
      <c r="AC75" s="130">
        <v>17912000</v>
      </c>
      <c r="AD75" s="130">
        <v>16412000</v>
      </c>
      <c r="AE75" s="130">
        <v>14412000</v>
      </c>
      <c r="AF75" s="130">
        <v>16012000</v>
      </c>
      <c r="AG75" s="130">
        <v>14012000</v>
      </c>
      <c r="AH75" s="130">
        <v>14012000</v>
      </c>
      <c r="AI75" s="130">
        <v>13012000</v>
      </c>
      <c r="AJ75" s="130">
        <v>15012000</v>
      </c>
      <c r="AK75" s="130">
        <v>15012000</v>
      </c>
      <c r="AL75" s="130">
        <v>12212000</v>
      </c>
      <c r="AM75" s="130">
        <v>12000000</v>
      </c>
      <c r="AN75" s="130">
        <v>12000000</v>
      </c>
      <c r="AO75" s="130">
        <v>12000000</v>
      </c>
      <c r="AP75" s="130">
        <v>11500000</v>
      </c>
      <c r="AQ75" s="130">
        <v>11500000</v>
      </c>
      <c r="AR75" s="130">
        <v>11400000</v>
      </c>
      <c r="AS75" s="130">
        <v>10600000</v>
      </c>
      <c r="AT75" s="130">
        <v>7600000</v>
      </c>
      <c r="AU75" s="130">
        <v>5600000</v>
      </c>
      <c r="AV75" s="130">
        <v>7000000</v>
      </c>
      <c r="AW75" s="130">
        <v>10000000</v>
      </c>
      <c r="AX75" s="130">
        <v>8500000</v>
      </c>
      <c r="AY75" s="130">
        <v>8500000</v>
      </c>
      <c r="AZ75" s="130">
        <v>7200000</v>
      </c>
      <c r="BA75" s="130">
        <v>7000000</v>
      </c>
      <c r="BB75" s="130">
        <v>8000000</v>
      </c>
      <c r="BC75" s="130">
        <v>8000000</v>
      </c>
      <c r="BD75"/>
      <c r="BE75"/>
      <c r="BF75"/>
      <c r="BG75"/>
      <c r="BH75"/>
      <c r="BI75"/>
      <c r="BJ75"/>
      <c r="BK75"/>
      <c r="BL75"/>
      <c r="BM75"/>
      <c r="BN75"/>
      <c r="BO75"/>
      <c r="BP75"/>
      <c r="BQ75"/>
      <c r="BR75"/>
      <c r="BS75"/>
      <c r="BT75"/>
    </row>
    <row r="76" spans="1:72" x14ac:dyDescent="0.25">
      <c r="A76" s="130" t="s">
        <v>2404</v>
      </c>
      <c r="B76" s="130">
        <v>2344141</v>
      </c>
      <c r="C76" s="130">
        <v>2744141</v>
      </c>
      <c r="D76" s="130">
        <v>3144141.34</v>
      </c>
      <c r="E76" s="130">
        <v>0</v>
      </c>
      <c r="F76" s="130">
        <v>0</v>
      </c>
      <c r="G76" s="130">
        <v>0</v>
      </c>
      <c r="H76" s="130">
        <v>0</v>
      </c>
      <c r="I76" s="130">
        <v>0</v>
      </c>
      <c r="J76" s="130">
        <v>0</v>
      </c>
      <c r="K76" s="130">
        <v>0</v>
      </c>
      <c r="L76" s="130">
        <v>0</v>
      </c>
      <c r="M76" s="130">
        <v>0</v>
      </c>
      <c r="N76" s="130">
        <v>0</v>
      </c>
      <c r="O76" s="130">
        <v>0</v>
      </c>
      <c r="P76" s="130">
        <v>0</v>
      </c>
      <c r="Q76" s="130">
        <v>0</v>
      </c>
      <c r="R76" s="130">
        <v>0</v>
      </c>
      <c r="S76" s="130">
        <v>0</v>
      </c>
      <c r="T76" s="130">
        <v>0</v>
      </c>
      <c r="U76" s="130">
        <v>0</v>
      </c>
      <c r="V76" s="130">
        <v>0</v>
      </c>
      <c r="W76" s="130">
        <v>0</v>
      </c>
      <c r="X76" s="130">
        <v>0</v>
      </c>
      <c r="Y76" s="130">
        <v>0</v>
      </c>
      <c r="Z76" s="130">
        <v>0</v>
      </c>
      <c r="AA76" s="130">
        <v>0</v>
      </c>
      <c r="AB76" s="130">
        <v>697000</v>
      </c>
      <c r="AC76" s="130">
        <v>0</v>
      </c>
      <c r="AD76" s="130">
        <v>703725</v>
      </c>
      <c r="AE76" s="130">
        <v>0</v>
      </c>
      <c r="AF76" s="130">
        <v>0</v>
      </c>
      <c r="AG76" s="130">
        <v>0</v>
      </c>
      <c r="AH76" s="130">
        <v>0</v>
      </c>
      <c r="AI76" s="130">
        <v>0</v>
      </c>
      <c r="AJ76" s="130">
        <v>0</v>
      </c>
      <c r="AK76" s="130">
        <v>0</v>
      </c>
      <c r="AL76" s="130">
        <v>0</v>
      </c>
      <c r="AM76" s="130">
        <v>2230547</v>
      </c>
      <c r="AN76" s="130">
        <v>722648</v>
      </c>
      <c r="AO76" s="130">
        <v>0</v>
      </c>
      <c r="AP76" s="130">
        <v>0</v>
      </c>
      <c r="AQ76" s="130">
        <v>0</v>
      </c>
      <c r="AR76" s="130">
        <v>0</v>
      </c>
      <c r="AS76" s="130">
        <v>0</v>
      </c>
      <c r="AT76" s="130">
        <v>0</v>
      </c>
      <c r="AU76" s="130">
        <v>0</v>
      </c>
      <c r="AV76" s="130">
        <v>0</v>
      </c>
      <c r="AW76" s="130">
        <v>0</v>
      </c>
      <c r="AX76" s="130">
        <v>0</v>
      </c>
      <c r="AY76" s="130">
        <v>851611</v>
      </c>
      <c r="AZ76" s="130">
        <v>780190</v>
      </c>
      <c r="BA76" s="130">
        <v>740800</v>
      </c>
      <c r="BB76" s="130">
        <v>1486073</v>
      </c>
      <c r="BC76" s="130">
        <v>466496</v>
      </c>
      <c r="BD76"/>
      <c r="BE76"/>
      <c r="BF76"/>
      <c r="BG76"/>
      <c r="BH76"/>
      <c r="BI76"/>
      <c r="BJ76"/>
      <c r="BK76"/>
      <c r="BL76"/>
      <c r="BM76"/>
      <c r="BN76"/>
      <c r="BO76"/>
      <c r="BP76"/>
      <c r="BQ76"/>
      <c r="BR76"/>
      <c r="BS76"/>
      <c r="BT76"/>
    </row>
    <row r="77" spans="1:72" x14ac:dyDescent="0.25">
      <c r="A77" s="130" t="s">
        <v>2405</v>
      </c>
      <c r="B77" s="130">
        <v>582314</v>
      </c>
      <c r="C77" s="130">
        <v>633492</v>
      </c>
      <c r="D77" s="130">
        <v>677489.98</v>
      </c>
      <c r="E77" s="130">
        <v>720872</v>
      </c>
      <c r="F77" s="130">
        <v>683648</v>
      </c>
      <c r="G77" s="130">
        <v>733792</v>
      </c>
      <c r="H77" s="130">
        <v>0</v>
      </c>
      <c r="I77" s="130">
        <v>0</v>
      </c>
      <c r="J77" s="130">
        <v>0</v>
      </c>
      <c r="K77" s="130">
        <v>0</v>
      </c>
      <c r="L77" s="130">
        <v>0</v>
      </c>
      <c r="M77" s="130">
        <v>0</v>
      </c>
      <c r="N77" s="130">
        <v>0</v>
      </c>
      <c r="O77" s="130">
        <v>0</v>
      </c>
      <c r="P77" s="130">
        <v>0</v>
      </c>
      <c r="Q77" s="130">
        <v>0</v>
      </c>
      <c r="R77" s="130">
        <v>0</v>
      </c>
      <c r="S77" s="130">
        <v>0</v>
      </c>
      <c r="T77" s="130">
        <v>0</v>
      </c>
      <c r="U77" s="130">
        <v>0</v>
      </c>
      <c r="V77" s="130">
        <v>0</v>
      </c>
      <c r="W77" s="130">
        <v>0</v>
      </c>
      <c r="X77" s="130">
        <v>0</v>
      </c>
      <c r="Y77" s="130">
        <v>0</v>
      </c>
      <c r="Z77" s="130">
        <v>0</v>
      </c>
      <c r="AA77" s="130">
        <v>0</v>
      </c>
      <c r="AB77" s="130">
        <v>0</v>
      </c>
      <c r="AC77" s="130">
        <v>0</v>
      </c>
      <c r="AD77" s="130">
        <v>0</v>
      </c>
      <c r="AE77" s="130">
        <v>0</v>
      </c>
      <c r="AF77" s="130">
        <v>0</v>
      </c>
      <c r="AG77" s="130">
        <v>0</v>
      </c>
      <c r="AH77" s="130">
        <v>0</v>
      </c>
      <c r="AI77" s="130">
        <v>0</v>
      </c>
      <c r="AJ77" s="130">
        <v>0</v>
      </c>
      <c r="AK77" s="130">
        <v>0</v>
      </c>
      <c r="AL77" s="130">
        <v>0</v>
      </c>
      <c r="AM77" s="130">
        <v>0</v>
      </c>
      <c r="AN77" s="130">
        <v>0</v>
      </c>
      <c r="AO77" s="130">
        <v>0</v>
      </c>
      <c r="AP77" s="130">
        <v>0</v>
      </c>
      <c r="AQ77" s="130">
        <v>0</v>
      </c>
      <c r="AR77" s="130">
        <v>0</v>
      </c>
      <c r="AS77" s="130">
        <v>0</v>
      </c>
      <c r="AT77" s="130">
        <v>0</v>
      </c>
      <c r="AU77" s="130">
        <v>0</v>
      </c>
      <c r="AV77" s="130">
        <v>0</v>
      </c>
      <c r="AW77" s="130">
        <v>0</v>
      </c>
      <c r="AX77" s="130">
        <v>0</v>
      </c>
      <c r="AY77" s="130">
        <v>0</v>
      </c>
      <c r="AZ77" s="130">
        <v>0</v>
      </c>
      <c r="BA77" s="130">
        <v>0</v>
      </c>
      <c r="BB77" s="130">
        <v>0</v>
      </c>
      <c r="BC77" s="130">
        <v>0</v>
      </c>
      <c r="BD77"/>
      <c r="BE77"/>
      <c r="BF77"/>
      <c r="BG77"/>
      <c r="BH77"/>
      <c r="BI77"/>
      <c r="BJ77"/>
      <c r="BK77"/>
      <c r="BL77"/>
      <c r="BM77"/>
      <c r="BN77"/>
      <c r="BO77"/>
      <c r="BP77"/>
      <c r="BQ77"/>
      <c r="BR77"/>
      <c r="BS77"/>
      <c r="BT77"/>
    </row>
    <row r="78" spans="1:72" x14ac:dyDescent="0.25">
      <c r="A78" s="130" t="s">
        <v>3296</v>
      </c>
      <c r="B78" s="130">
        <v>392217</v>
      </c>
      <c r="C78" s="130">
        <v>398986</v>
      </c>
      <c r="D78" s="130">
        <v>446530.44</v>
      </c>
      <c r="E78" s="130">
        <v>412482</v>
      </c>
      <c r="F78" s="130">
        <v>419273</v>
      </c>
      <c r="G78" s="130">
        <v>426065</v>
      </c>
      <c r="H78" s="130">
        <v>432856.65</v>
      </c>
      <c r="I78" s="130">
        <v>439648</v>
      </c>
      <c r="J78" s="130">
        <v>446440</v>
      </c>
      <c r="K78" s="130">
        <v>453232</v>
      </c>
      <c r="L78" s="130">
        <v>460023.31</v>
      </c>
      <c r="M78" s="130">
        <v>466815</v>
      </c>
      <c r="N78" s="130">
        <v>473607</v>
      </c>
      <c r="O78" s="130">
        <v>480398</v>
      </c>
      <c r="P78" s="130">
        <v>487189.98</v>
      </c>
      <c r="Q78" s="130">
        <v>493982</v>
      </c>
      <c r="R78" s="130">
        <v>500773</v>
      </c>
      <c r="S78" s="130">
        <v>507565</v>
      </c>
      <c r="T78" s="130">
        <v>514356.65</v>
      </c>
      <c r="U78" s="130">
        <v>521148</v>
      </c>
      <c r="V78" s="130">
        <v>527940</v>
      </c>
      <c r="W78" s="130">
        <v>534732</v>
      </c>
      <c r="X78" s="130">
        <v>541523.31000000006</v>
      </c>
      <c r="Y78" s="130">
        <v>548315</v>
      </c>
      <c r="Z78" s="130">
        <v>555106</v>
      </c>
      <c r="AA78" s="130">
        <v>561898</v>
      </c>
      <c r="AB78" s="130">
        <v>568689.98</v>
      </c>
      <c r="AC78" s="130">
        <v>575482</v>
      </c>
      <c r="AD78" s="130">
        <v>582273</v>
      </c>
      <c r="AE78" s="130">
        <v>589065</v>
      </c>
      <c r="AF78" s="130">
        <v>595856.65</v>
      </c>
      <c r="AG78" s="130">
        <v>602648</v>
      </c>
      <c r="AH78" s="130">
        <v>609440</v>
      </c>
      <c r="AI78" s="130">
        <v>616232</v>
      </c>
      <c r="AJ78" s="130">
        <v>623023.31000000006</v>
      </c>
      <c r="AK78" s="130">
        <v>629815</v>
      </c>
      <c r="AL78" s="130">
        <v>636607</v>
      </c>
      <c r="AM78" s="130">
        <v>0</v>
      </c>
      <c r="AN78" s="130">
        <v>649266.93999999994</v>
      </c>
      <c r="AO78" s="130">
        <v>656981</v>
      </c>
      <c r="AP78" s="130">
        <v>663773</v>
      </c>
      <c r="AQ78" s="130">
        <v>670565</v>
      </c>
      <c r="AR78" s="130">
        <v>677356.65</v>
      </c>
      <c r="AS78" s="130">
        <v>684148</v>
      </c>
      <c r="AT78" s="130">
        <v>690940</v>
      </c>
      <c r="AU78" s="130">
        <v>697732</v>
      </c>
      <c r="AV78" s="130">
        <v>704523.31</v>
      </c>
      <c r="AW78" s="130">
        <v>711315</v>
      </c>
      <c r="AX78" s="130">
        <v>718107</v>
      </c>
      <c r="AY78" s="130">
        <v>0</v>
      </c>
      <c r="AZ78" s="130">
        <v>0</v>
      </c>
      <c r="BA78" s="130">
        <v>0</v>
      </c>
      <c r="BB78" s="130">
        <v>0</v>
      </c>
      <c r="BC78" s="130">
        <v>0</v>
      </c>
      <c r="BD78"/>
      <c r="BE78"/>
      <c r="BF78"/>
      <c r="BG78"/>
      <c r="BH78"/>
      <c r="BI78"/>
      <c r="BJ78"/>
      <c r="BK78"/>
      <c r="BL78"/>
      <c r="BM78"/>
      <c r="BN78"/>
      <c r="BO78"/>
      <c r="BP78"/>
      <c r="BQ78"/>
      <c r="BR78"/>
      <c r="BS78"/>
      <c r="BT78"/>
    </row>
    <row r="79" spans="1:72" x14ac:dyDescent="0.25">
      <c r="A79" s="130" t="s">
        <v>3353</v>
      </c>
      <c r="B79" s="130">
        <v>392217</v>
      </c>
      <c r="C79" s="130">
        <v>398986</v>
      </c>
      <c r="D79" s="130">
        <v>0</v>
      </c>
      <c r="E79" s="130">
        <v>0</v>
      </c>
      <c r="F79" s="130">
        <v>0</v>
      </c>
      <c r="G79" s="130">
        <v>0</v>
      </c>
      <c r="H79" s="130">
        <v>0</v>
      </c>
      <c r="I79" s="130">
        <v>0</v>
      </c>
      <c r="J79" s="130">
        <v>0</v>
      </c>
      <c r="K79" s="130">
        <v>0</v>
      </c>
      <c r="L79" s="130">
        <v>0</v>
      </c>
      <c r="M79" s="130">
        <v>0</v>
      </c>
      <c r="N79" s="130">
        <v>0</v>
      </c>
      <c r="O79" s="130">
        <v>0</v>
      </c>
      <c r="P79" s="130">
        <v>0</v>
      </c>
      <c r="Q79" s="130">
        <v>0</v>
      </c>
      <c r="R79" s="130">
        <v>0</v>
      </c>
      <c r="S79" s="130">
        <v>0</v>
      </c>
      <c r="T79" s="130">
        <v>0</v>
      </c>
      <c r="U79" s="130">
        <v>0</v>
      </c>
      <c r="V79" s="130">
        <v>0</v>
      </c>
      <c r="W79" s="130">
        <v>0</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c r="BE79"/>
      <c r="BF79"/>
      <c r="BG79"/>
      <c r="BH79"/>
      <c r="BI79"/>
      <c r="BJ79"/>
      <c r="BK79"/>
      <c r="BL79"/>
      <c r="BM79"/>
      <c r="BN79"/>
      <c r="BO79"/>
      <c r="BP79"/>
      <c r="BQ79"/>
      <c r="BR79"/>
      <c r="BS79"/>
      <c r="BT79"/>
    </row>
    <row r="80" spans="1:72" x14ac:dyDescent="0.25">
      <c r="A80" s="130" t="s">
        <v>3294</v>
      </c>
      <c r="B80" s="130">
        <v>0</v>
      </c>
      <c r="C80" s="130">
        <v>0</v>
      </c>
      <c r="D80" s="130">
        <v>446530.44</v>
      </c>
      <c r="E80" s="130">
        <v>412482</v>
      </c>
      <c r="F80" s="130">
        <v>419273</v>
      </c>
      <c r="G80" s="130">
        <v>426065</v>
      </c>
      <c r="H80" s="130">
        <v>432856.65</v>
      </c>
      <c r="I80" s="130">
        <v>439648</v>
      </c>
      <c r="J80" s="130">
        <v>446440</v>
      </c>
      <c r="K80" s="130">
        <v>453232</v>
      </c>
      <c r="L80" s="130">
        <v>460023.31</v>
      </c>
      <c r="M80" s="130">
        <v>466815</v>
      </c>
      <c r="N80" s="130">
        <v>473607</v>
      </c>
      <c r="O80" s="130">
        <v>480398</v>
      </c>
      <c r="P80" s="130">
        <v>487189.98</v>
      </c>
      <c r="Q80" s="130">
        <v>493982</v>
      </c>
      <c r="R80" s="130">
        <v>500773</v>
      </c>
      <c r="S80" s="130">
        <v>507565</v>
      </c>
      <c r="T80" s="130">
        <v>514356.65</v>
      </c>
      <c r="U80" s="130">
        <v>521148</v>
      </c>
      <c r="V80" s="130">
        <v>527940</v>
      </c>
      <c r="W80" s="130">
        <v>534732</v>
      </c>
      <c r="X80" s="130">
        <v>541523.31000000006</v>
      </c>
      <c r="Y80" s="130">
        <v>548315</v>
      </c>
      <c r="Z80" s="130">
        <v>555106</v>
      </c>
      <c r="AA80" s="130">
        <v>561898</v>
      </c>
      <c r="AB80" s="130">
        <v>568689.98</v>
      </c>
      <c r="AC80" s="130">
        <v>575482</v>
      </c>
      <c r="AD80" s="130">
        <v>582273</v>
      </c>
      <c r="AE80" s="130">
        <v>589065</v>
      </c>
      <c r="AF80" s="130">
        <v>595856.65</v>
      </c>
      <c r="AG80" s="130">
        <v>602648</v>
      </c>
      <c r="AH80" s="130">
        <v>609440</v>
      </c>
      <c r="AI80" s="130">
        <v>616232</v>
      </c>
      <c r="AJ80" s="130">
        <v>623023.31000000006</v>
      </c>
      <c r="AK80" s="130">
        <v>629815</v>
      </c>
      <c r="AL80" s="130">
        <v>636607</v>
      </c>
      <c r="AM80" s="130">
        <v>0</v>
      </c>
      <c r="AN80" s="130">
        <v>649266.93999999994</v>
      </c>
      <c r="AO80" s="130">
        <v>656981</v>
      </c>
      <c r="AP80" s="130">
        <v>663773</v>
      </c>
      <c r="AQ80" s="130">
        <v>670565</v>
      </c>
      <c r="AR80" s="130">
        <v>677356.65</v>
      </c>
      <c r="AS80" s="130">
        <v>684148</v>
      </c>
      <c r="AT80" s="130">
        <v>690940</v>
      </c>
      <c r="AU80" s="130">
        <v>697732</v>
      </c>
      <c r="AV80" s="130">
        <v>704523.31</v>
      </c>
      <c r="AW80" s="130">
        <v>711315</v>
      </c>
      <c r="AX80" s="130">
        <v>718107</v>
      </c>
      <c r="AY80" s="130">
        <v>0</v>
      </c>
      <c r="AZ80" s="130">
        <v>0</v>
      </c>
      <c r="BA80" s="130">
        <v>0</v>
      </c>
      <c r="BB80" s="130">
        <v>0</v>
      </c>
      <c r="BC80" s="130">
        <v>0</v>
      </c>
      <c r="BD80"/>
      <c r="BE80"/>
      <c r="BF80"/>
      <c r="BG80"/>
      <c r="BH80"/>
      <c r="BI80"/>
      <c r="BJ80"/>
      <c r="BK80"/>
      <c r="BL80"/>
      <c r="BM80"/>
      <c r="BN80"/>
      <c r="BO80"/>
      <c r="BP80"/>
      <c r="BQ80"/>
      <c r="BR80"/>
      <c r="BS80"/>
      <c r="BT80"/>
    </row>
    <row r="81" spans="1:72" x14ac:dyDescent="0.25">
      <c r="A81" s="130" t="s">
        <v>2616</v>
      </c>
      <c r="B81" s="130">
        <v>346220</v>
      </c>
      <c r="C81" s="130">
        <v>342548</v>
      </c>
      <c r="D81" s="130">
        <v>424261.8</v>
      </c>
      <c r="E81" s="130">
        <v>430036</v>
      </c>
      <c r="F81" s="130">
        <v>433663</v>
      </c>
      <c r="G81" s="130">
        <v>431599</v>
      </c>
      <c r="H81" s="130">
        <v>431787.24</v>
      </c>
      <c r="I81" s="130">
        <v>429947</v>
      </c>
      <c r="J81" s="130">
        <v>449127</v>
      </c>
      <c r="K81" s="130">
        <v>448097</v>
      </c>
      <c r="L81" s="130">
        <v>446310.96</v>
      </c>
      <c r="M81" s="130">
        <v>436293</v>
      </c>
      <c r="N81" s="130">
        <v>513946</v>
      </c>
      <c r="O81" s="130">
        <v>513741</v>
      </c>
      <c r="P81" s="130">
        <v>530913.01</v>
      </c>
      <c r="Q81" s="130">
        <v>544255</v>
      </c>
      <c r="R81" s="130">
        <v>370311</v>
      </c>
      <c r="S81" s="130">
        <v>360694</v>
      </c>
      <c r="T81" s="130">
        <v>360693.88</v>
      </c>
      <c r="U81" s="130">
        <v>332137</v>
      </c>
      <c r="V81" s="130">
        <v>294020</v>
      </c>
      <c r="W81" s="130">
        <v>294220</v>
      </c>
      <c r="X81" s="130">
        <v>142870.24</v>
      </c>
      <c r="Y81" s="130">
        <v>94640</v>
      </c>
      <c r="Z81" s="130">
        <v>94640</v>
      </c>
      <c r="AA81" s="130">
        <v>81209</v>
      </c>
      <c r="AB81" s="130">
        <v>88708.93</v>
      </c>
      <c r="AC81" s="130">
        <v>86479</v>
      </c>
      <c r="AD81" s="130">
        <v>120563</v>
      </c>
      <c r="AE81" s="130">
        <v>174570</v>
      </c>
      <c r="AF81" s="130">
        <v>174569.71</v>
      </c>
      <c r="AG81" s="130">
        <v>109314</v>
      </c>
      <c r="AH81" s="130">
        <v>109315</v>
      </c>
      <c r="AI81" s="130">
        <v>135645</v>
      </c>
      <c r="AJ81" s="130">
        <v>146144.6</v>
      </c>
      <c r="AK81" s="130">
        <v>206130</v>
      </c>
      <c r="AL81" s="130">
        <v>80046</v>
      </c>
      <c r="AM81" s="130">
        <v>80046</v>
      </c>
      <c r="AN81" s="130">
        <v>80046.25</v>
      </c>
      <c r="AO81" s="130">
        <v>69712</v>
      </c>
      <c r="AP81" s="130">
        <v>69712</v>
      </c>
      <c r="AQ81" s="130">
        <v>69712</v>
      </c>
      <c r="AR81" s="130">
        <v>64601.99</v>
      </c>
      <c r="AS81" s="130">
        <v>64602</v>
      </c>
      <c r="AT81" s="130">
        <v>64602</v>
      </c>
      <c r="AU81" s="130">
        <v>64602</v>
      </c>
      <c r="AV81" s="130">
        <v>64601.99</v>
      </c>
      <c r="AW81" s="130">
        <v>67499</v>
      </c>
      <c r="AX81" s="130">
        <v>72942</v>
      </c>
      <c r="AY81" s="130">
        <v>72942</v>
      </c>
      <c r="AZ81" s="130">
        <v>72942</v>
      </c>
      <c r="BA81" s="130">
        <v>0</v>
      </c>
      <c r="BB81" s="130">
        <v>0</v>
      </c>
      <c r="BC81" s="130">
        <v>0</v>
      </c>
      <c r="BD81"/>
      <c r="BE81"/>
      <c r="BF81"/>
      <c r="BG81"/>
      <c r="BH81"/>
      <c r="BI81"/>
      <c r="BJ81"/>
      <c r="BK81"/>
      <c r="BL81"/>
      <c r="BM81"/>
      <c r="BN81"/>
      <c r="BO81"/>
      <c r="BP81"/>
      <c r="BQ81"/>
      <c r="BR81"/>
      <c r="BS81"/>
      <c r="BT81"/>
    </row>
    <row r="82" spans="1:72" x14ac:dyDescent="0.25">
      <c r="A82" s="130" t="s">
        <v>2408</v>
      </c>
      <c r="B82" s="130">
        <v>253937</v>
      </c>
      <c r="C82" s="130">
        <v>248133</v>
      </c>
      <c r="D82" s="130">
        <v>248640.88</v>
      </c>
      <c r="E82" s="130">
        <v>233765</v>
      </c>
      <c r="F82" s="130">
        <v>227428</v>
      </c>
      <c r="G82" s="130">
        <v>221104</v>
      </c>
      <c r="H82" s="130">
        <v>225131.92</v>
      </c>
      <c r="I82" s="130">
        <v>219124</v>
      </c>
      <c r="J82" s="130">
        <v>214562</v>
      </c>
      <c r="K82" s="130">
        <v>162195</v>
      </c>
      <c r="L82" s="130">
        <v>158944.87</v>
      </c>
      <c r="M82" s="130">
        <v>149639</v>
      </c>
      <c r="N82" s="130">
        <v>145124</v>
      </c>
      <c r="O82" s="130">
        <v>140619</v>
      </c>
      <c r="P82" s="130">
        <v>136118.35999999999</v>
      </c>
      <c r="Q82" s="130">
        <v>140615</v>
      </c>
      <c r="R82" s="130">
        <v>135842</v>
      </c>
      <c r="S82" s="130">
        <v>131990</v>
      </c>
      <c r="T82" s="130">
        <v>127684.99</v>
      </c>
      <c r="U82" s="130">
        <v>120723</v>
      </c>
      <c r="V82" s="130">
        <v>116987</v>
      </c>
      <c r="W82" s="130">
        <v>113182</v>
      </c>
      <c r="X82" s="130">
        <v>109579.09</v>
      </c>
      <c r="Y82" s="130">
        <v>113362</v>
      </c>
      <c r="Z82" s="130">
        <v>109850</v>
      </c>
      <c r="AA82" s="130">
        <v>106342</v>
      </c>
      <c r="AB82" s="130">
        <v>103109.92</v>
      </c>
      <c r="AC82" s="130">
        <v>123432</v>
      </c>
      <c r="AD82" s="130">
        <v>119247</v>
      </c>
      <c r="AE82" s="130">
        <v>115031</v>
      </c>
      <c r="AF82" s="130">
        <v>110830.93</v>
      </c>
      <c r="AG82" s="130">
        <v>106943</v>
      </c>
      <c r="AH82" s="130">
        <v>103055</v>
      </c>
      <c r="AI82" s="130">
        <v>99170</v>
      </c>
      <c r="AJ82" s="130">
        <v>108476.75</v>
      </c>
      <c r="AK82" s="130">
        <v>84569</v>
      </c>
      <c r="AL82" s="130">
        <v>82103</v>
      </c>
      <c r="AM82" s="130">
        <v>79637</v>
      </c>
      <c r="AN82" s="130">
        <v>77171.839999999997</v>
      </c>
      <c r="AO82" s="130">
        <v>75417</v>
      </c>
      <c r="AP82" s="130">
        <v>73041</v>
      </c>
      <c r="AQ82" s="130">
        <v>70665</v>
      </c>
      <c r="AR82" s="130">
        <v>0</v>
      </c>
      <c r="AS82" s="130">
        <v>0</v>
      </c>
      <c r="AT82" s="130">
        <v>0</v>
      </c>
      <c r="AU82" s="130">
        <v>0</v>
      </c>
      <c r="AV82" s="130">
        <v>0</v>
      </c>
      <c r="AW82" s="130">
        <v>0</v>
      </c>
      <c r="AX82" s="130">
        <v>0</v>
      </c>
      <c r="AY82" s="130">
        <v>0</v>
      </c>
      <c r="AZ82" s="130">
        <v>0</v>
      </c>
      <c r="BA82" s="130">
        <v>0</v>
      </c>
      <c r="BB82" s="130">
        <v>0</v>
      </c>
      <c r="BC82" s="130">
        <v>0</v>
      </c>
      <c r="BD82"/>
      <c r="BE82"/>
      <c r="BF82"/>
      <c r="BG82"/>
      <c r="BH82"/>
      <c r="BI82"/>
      <c r="BJ82"/>
      <c r="BK82"/>
      <c r="BL82"/>
      <c r="BM82"/>
      <c r="BN82"/>
      <c r="BO82"/>
      <c r="BP82"/>
      <c r="BQ82"/>
      <c r="BR82"/>
      <c r="BS82"/>
      <c r="BT82"/>
    </row>
    <row r="83" spans="1:72" x14ac:dyDescent="0.25">
      <c r="A83" s="130" t="s">
        <v>2409</v>
      </c>
      <c r="B83" s="130">
        <v>224</v>
      </c>
      <c r="C83" s="130">
        <v>227</v>
      </c>
      <c r="D83" s="130">
        <v>282.93</v>
      </c>
      <c r="E83" s="130">
        <v>286</v>
      </c>
      <c r="F83" s="130">
        <v>289</v>
      </c>
      <c r="G83" s="130">
        <v>293</v>
      </c>
      <c r="H83" s="130">
        <v>295.73</v>
      </c>
      <c r="I83" s="130">
        <v>299</v>
      </c>
      <c r="J83" s="130">
        <v>302</v>
      </c>
      <c r="K83" s="130">
        <v>366</v>
      </c>
      <c r="L83" s="130">
        <v>369.58</v>
      </c>
      <c r="M83" s="130">
        <v>373</v>
      </c>
      <c r="N83" s="130">
        <v>377</v>
      </c>
      <c r="O83" s="130">
        <v>381</v>
      </c>
      <c r="P83" s="130">
        <v>384.94</v>
      </c>
      <c r="Q83" s="130">
        <v>389</v>
      </c>
      <c r="R83" s="130">
        <v>393</v>
      </c>
      <c r="S83" s="130">
        <v>397</v>
      </c>
      <c r="T83" s="130">
        <v>400.3</v>
      </c>
      <c r="U83" s="130">
        <v>404</v>
      </c>
      <c r="V83" s="130">
        <v>408</v>
      </c>
      <c r="W83" s="130">
        <v>477</v>
      </c>
      <c r="X83" s="130">
        <v>481.86</v>
      </c>
      <c r="Y83" s="130">
        <v>487</v>
      </c>
      <c r="Z83" s="130">
        <v>491</v>
      </c>
      <c r="AA83" s="130">
        <v>495</v>
      </c>
      <c r="AB83" s="130">
        <v>499.78</v>
      </c>
      <c r="AC83" s="130">
        <v>504</v>
      </c>
      <c r="AD83" s="130">
        <v>355</v>
      </c>
      <c r="AE83" s="130">
        <v>359</v>
      </c>
      <c r="AF83" s="130">
        <v>363.28</v>
      </c>
      <c r="AG83" s="130">
        <v>367</v>
      </c>
      <c r="AH83" s="130">
        <v>370</v>
      </c>
      <c r="AI83" s="130">
        <v>7401</v>
      </c>
      <c r="AJ83" s="130">
        <v>0</v>
      </c>
      <c r="AK83" s="130">
        <v>0</v>
      </c>
      <c r="AL83" s="130">
        <v>0</v>
      </c>
      <c r="AM83" s="130">
        <v>0</v>
      </c>
      <c r="AN83" s="130">
        <v>0</v>
      </c>
      <c r="AO83" s="130">
        <v>0</v>
      </c>
      <c r="AP83" s="130">
        <v>0</v>
      </c>
      <c r="AQ83" s="130">
        <v>0</v>
      </c>
      <c r="AR83" s="130">
        <v>0</v>
      </c>
      <c r="AS83" s="130">
        <v>0</v>
      </c>
      <c r="AT83" s="130">
        <v>0</v>
      </c>
      <c r="AU83" s="130">
        <v>0</v>
      </c>
      <c r="AV83" s="130">
        <v>0</v>
      </c>
      <c r="AW83" s="130">
        <v>0</v>
      </c>
      <c r="AX83" s="130">
        <v>0</v>
      </c>
      <c r="AY83" s="130">
        <v>0</v>
      </c>
      <c r="AZ83" s="130">
        <v>0</v>
      </c>
      <c r="BA83" s="130">
        <v>0</v>
      </c>
      <c r="BB83" s="130">
        <v>0</v>
      </c>
      <c r="BC83" s="130">
        <v>0</v>
      </c>
      <c r="BD83"/>
      <c r="BE83"/>
      <c r="BF83"/>
      <c r="BG83"/>
      <c r="BH83"/>
      <c r="BI83"/>
      <c r="BJ83"/>
      <c r="BK83"/>
      <c r="BL83"/>
      <c r="BM83"/>
      <c r="BN83"/>
      <c r="BO83"/>
      <c r="BP83"/>
      <c r="BQ83"/>
      <c r="BR83"/>
      <c r="BS83"/>
      <c r="BT83"/>
    </row>
    <row r="84" spans="1:72" x14ac:dyDescent="0.25">
      <c r="A84" s="130" t="s">
        <v>2410</v>
      </c>
      <c r="B84" s="130">
        <v>40850</v>
      </c>
      <c r="C84" s="130">
        <v>40850</v>
      </c>
      <c r="D84" s="130">
        <v>0</v>
      </c>
      <c r="E84" s="130">
        <v>40850</v>
      </c>
      <c r="F84" s="130">
        <v>40850</v>
      </c>
      <c r="G84" s="130">
        <v>0</v>
      </c>
      <c r="H84" s="130">
        <v>0</v>
      </c>
      <c r="I84" s="130">
        <v>0</v>
      </c>
      <c r="J84" s="130">
        <v>0</v>
      </c>
      <c r="K84" s="130">
        <v>0</v>
      </c>
      <c r="L84" s="130">
        <v>0</v>
      </c>
      <c r="M84" s="130">
        <v>0</v>
      </c>
      <c r="N84" s="130">
        <v>0</v>
      </c>
      <c r="O84" s="130">
        <v>0</v>
      </c>
      <c r="P84" s="130">
        <v>0</v>
      </c>
      <c r="Q84" s="130">
        <v>0</v>
      </c>
      <c r="R84" s="130">
        <v>0</v>
      </c>
      <c r="S84" s="130">
        <v>0</v>
      </c>
      <c r="T84" s="130">
        <v>0</v>
      </c>
      <c r="U84" s="130">
        <v>0</v>
      </c>
      <c r="V84" s="130">
        <v>0</v>
      </c>
      <c r="W84" s="130">
        <v>0</v>
      </c>
      <c r="X84" s="130">
        <v>0</v>
      </c>
      <c r="Y84" s="130">
        <v>0</v>
      </c>
      <c r="Z84" s="130">
        <v>0</v>
      </c>
      <c r="AA84" s="130">
        <v>0</v>
      </c>
      <c r="AB84" s="130">
        <v>0</v>
      </c>
      <c r="AC84" s="130">
        <v>0</v>
      </c>
      <c r="AD84" s="130">
        <v>0</v>
      </c>
      <c r="AE84" s="130">
        <v>0</v>
      </c>
      <c r="AF84" s="130">
        <v>0</v>
      </c>
      <c r="AG84" s="130">
        <v>0</v>
      </c>
      <c r="AH84" s="130">
        <v>0</v>
      </c>
      <c r="AI84" s="130">
        <v>0</v>
      </c>
      <c r="AJ84" s="130">
        <v>0</v>
      </c>
      <c r="AK84" s="130">
        <v>0</v>
      </c>
      <c r="AL84" s="130">
        <v>0</v>
      </c>
      <c r="AM84" s="130">
        <v>0</v>
      </c>
      <c r="AN84" s="130">
        <v>0</v>
      </c>
      <c r="AO84" s="130">
        <v>0</v>
      </c>
      <c r="AP84" s="130">
        <v>0</v>
      </c>
      <c r="AQ84" s="130">
        <v>0</v>
      </c>
      <c r="AR84" s="130">
        <v>0</v>
      </c>
      <c r="AS84" s="130">
        <v>0</v>
      </c>
      <c r="AT84" s="130">
        <v>0</v>
      </c>
      <c r="AU84" s="130">
        <v>0</v>
      </c>
      <c r="AV84" s="130">
        <v>0</v>
      </c>
      <c r="AW84" s="130">
        <v>0</v>
      </c>
      <c r="AX84" s="130">
        <v>0</v>
      </c>
      <c r="AY84" s="130">
        <v>0</v>
      </c>
      <c r="AZ84" s="130">
        <v>0</v>
      </c>
      <c r="BA84" s="130">
        <v>785424</v>
      </c>
      <c r="BB84" s="130">
        <v>46942</v>
      </c>
      <c r="BC84" s="130">
        <v>47439</v>
      </c>
      <c r="BD84"/>
      <c r="BE84"/>
      <c r="BF84"/>
      <c r="BG84"/>
      <c r="BH84"/>
      <c r="BI84"/>
      <c r="BJ84"/>
      <c r="BK84"/>
      <c r="BL84"/>
      <c r="BM84"/>
      <c r="BN84"/>
      <c r="BO84"/>
      <c r="BP84"/>
      <c r="BQ84"/>
      <c r="BR84"/>
      <c r="BS84"/>
      <c r="BT84"/>
    </row>
    <row r="85" spans="1:72" x14ac:dyDescent="0.25">
      <c r="A85" s="130" t="s">
        <v>802</v>
      </c>
      <c r="B85" s="130">
        <v>12451348</v>
      </c>
      <c r="C85" s="130">
        <v>14900519</v>
      </c>
      <c r="D85" s="130">
        <v>12436048.199999999</v>
      </c>
      <c r="E85" s="130">
        <v>11418561</v>
      </c>
      <c r="F85" s="130">
        <v>11529337</v>
      </c>
      <c r="G85" s="130">
        <v>10902915</v>
      </c>
      <c r="H85" s="130">
        <v>13178176.970000001</v>
      </c>
      <c r="I85" s="130">
        <v>13180233</v>
      </c>
      <c r="J85" s="130">
        <v>13199998</v>
      </c>
      <c r="K85" s="130">
        <v>13655893</v>
      </c>
      <c r="L85" s="130">
        <v>13655775.380000001</v>
      </c>
      <c r="M85" s="130">
        <v>13644438</v>
      </c>
      <c r="N85" s="130">
        <v>15722824</v>
      </c>
      <c r="O85" s="130">
        <v>19323799</v>
      </c>
      <c r="P85" s="130">
        <v>16344628.18</v>
      </c>
      <c r="Q85" s="130">
        <v>14868700</v>
      </c>
      <c r="R85" s="130">
        <v>14694913</v>
      </c>
      <c r="S85" s="130">
        <v>14991191</v>
      </c>
      <c r="T85" s="130">
        <v>18991814.420000002</v>
      </c>
      <c r="U85" s="130">
        <v>16461183</v>
      </c>
      <c r="V85" s="130">
        <v>20924218</v>
      </c>
      <c r="W85" s="130">
        <v>18930623</v>
      </c>
      <c r="X85" s="130">
        <v>18780963.859999999</v>
      </c>
      <c r="Y85" s="130">
        <v>20741800</v>
      </c>
      <c r="Z85" s="130">
        <v>22143570</v>
      </c>
      <c r="AA85" s="130">
        <v>21848370</v>
      </c>
      <c r="AB85" s="130">
        <v>19361174.559999999</v>
      </c>
      <c r="AC85" s="130">
        <v>18697897</v>
      </c>
      <c r="AD85" s="130">
        <v>17938163</v>
      </c>
      <c r="AE85" s="130">
        <v>15994750</v>
      </c>
      <c r="AF85" s="130">
        <v>16893620.559999999</v>
      </c>
      <c r="AG85" s="130">
        <v>14831272</v>
      </c>
      <c r="AH85" s="130">
        <v>14834180</v>
      </c>
      <c r="AI85" s="130">
        <v>13870448</v>
      </c>
      <c r="AJ85" s="130">
        <v>15889644.65</v>
      </c>
      <c r="AK85" s="130">
        <v>15932514</v>
      </c>
      <c r="AL85" s="130">
        <v>13943256</v>
      </c>
      <c r="AM85" s="130">
        <v>14390230</v>
      </c>
      <c r="AN85" s="130">
        <v>13529133.029999999</v>
      </c>
      <c r="AO85" s="130">
        <v>13094110</v>
      </c>
      <c r="AP85" s="130">
        <v>12728026</v>
      </c>
      <c r="AQ85" s="130">
        <v>12310942</v>
      </c>
      <c r="AR85" s="130">
        <v>12231958.630000001</v>
      </c>
      <c r="AS85" s="130">
        <v>11348750</v>
      </c>
      <c r="AT85" s="130">
        <v>8355542</v>
      </c>
      <c r="AU85" s="130">
        <v>6468954</v>
      </c>
      <c r="AV85" s="130">
        <v>7769125.2999999998</v>
      </c>
      <c r="AW85" s="130">
        <v>10778814</v>
      </c>
      <c r="AX85" s="130">
        <v>9854518</v>
      </c>
      <c r="AY85" s="130">
        <v>10149451</v>
      </c>
      <c r="AZ85" s="130">
        <v>8784822</v>
      </c>
      <c r="BA85" s="130">
        <v>8526224</v>
      </c>
      <c r="BB85" s="130">
        <v>9533015</v>
      </c>
      <c r="BC85" s="130">
        <v>9266000</v>
      </c>
      <c r="BD85"/>
      <c r="BE85"/>
      <c r="BF85"/>
      <c r="BG85"/>
      <c r="BH85"/>
      <c r="BI85"/>
      <c r="BJ85"/>
      <c r="BK85"/>
      <c r="BL85"/>
      <c r="BM85"/>
      <c r="BN85"/>
      <c r="BO85"/>
      <c r="BP85"/>
      <c r="BQ85"/>
      <c r="BR85"/>
      <c r="BS85"/>
      <c r="BT85"/>
    </row>
    <row r="86" spans="1:72" x14ac:dyDescent="0.25">
      <c r="A86" s="130" t="s">
        <v>803</v>
      </c>
      <c r="B86" s="130">
        <v>19787648</v>
      </c>
      <c r="C86" s="130">
        <v>20790379</v>
      </c>
      <c r="D86" s="130">
        <v>21098687.940000001</v>
      </c>
      <c r="E86" s="130">
        <v>23662371</v>
      </c>
      <c r="F86" s="130">
        <v>23770879</v>
      </c>
      <c r="G86" s="130">
        <v>26518558</v>
      </c>
      <c r="H86" s="130">
        <v>24038497.620000001</v>
      </c>
      <c r="I86" s="130">
        <v>24680791</v>
      </c>
      <c r="J86" s="130">
        <v>25803993</v>
      </c>
      <c r="K86" s="130">
        <v>26230948</v>
      </c>
      <c r="L86" s="130">
        <v>27878379.140000001</v>
      </c>
      <c r="M86" s="130">
        <v>28562045</v>
      </c>
      <c r="N86" s="130">
        <v>28321450</v>
      </c>
      <c r="O86" s="130">
        <v>27498791</v>
      </c>
      <c r="P86" s="130">
        <v>28256944.07</v>
      </c>
      <c r="Q86" s="130">
        <v>28632521</v>
      </c>
      <c r="R86" s="130">
        <v>30582723</v>
      </c>
      <c r="S86" s="130">
        <v>29661095</v>
      </c>
      <c r="T86" s="130">
        <v>30074726.329999998</v>
      </c>
      <c r="U86" s="130">
        <v>30280152</v>
      </c>
      <c r="V86" s="130">
        <v>30601092</v>
      </c>
      <c r="W86" s="130">
        <v>32178384</v>
      </c>
      <c r="X86" s="130">
        <v>31452330.050000001</v>
      </c>
      <c r="Y86" s="130">
        <v>33229662</v>
      </c>
      <c r="Z86" s="130">
        <v>34020427</v>
      </c>
      <c r="AA86" s="130">
        <v>32806023</v>
      </c>
      <c r="AB86" s="130">
        <v>29485046.050000001</v>
      </c>
      <c r="AC86" s="130">
        <v>29485453</v>
      </c>
      <c r="AD86" s="130">
        <v>28743935</v>
      </c>
      <c r="AE86" s="130">
        <v>27200615</v>
      </c>
      <c r="AF86" s="130">
        <v>24374480.510000002</v>
      </c>
      <c r="AG86" s="130">
        <v>24252703</v>
      </c>
      <c r="AH86" s="130">
        <v>25197693</v>
      </c>
      <c r="AI86" s="130">
        <v>25707411</v>
      </c>
      <c r="AJ86" s="130">
        <v>26075873.91</v>
      </c>
      <c r="AK86" s="130">
        <v>27098503</v>
      </c>
      <c r="AL86" s="130">
        <v>27202944</v>
      </c>
      <c r="AM86" s="130">
        <v>25441455</v>
      </c>
      <c r="AN86" s="130">
        <v>24798556.469999999</v>
      </c>
      <c r="AO86" s="130">
        <v>23619134</v>
      </c>
      <c r="AP86" s="130">
        <v>21913304</v>
      </c>
      <c r="AQ86" s="130">
        <v>19595690</v>
      </c>
      <c r="AR86" s="130">
        <v>17176300.25</v>
      </c>
      <c r="AS86" s="130">
        <v>17655849</v>
      </c>
      <c r="AT86" s="130">
        <v>16492061</v>
      </c>
      <c r="AU86" s="130">
        <v>14625494</v>
      </c>
      <c r="AV86" s="130">
        <v>15754269.199999999</v>
      </c>
      <c r="AW86" s="130">
        <v>15792315</v>
      </c>
      <c r="AX86" s="130">
        <v>16655668</v>
      </c>
      <c r="AY86" s="130">
        <v>17013979</v>
      </c>
      <c r="AZ86" s="130">
        <v>17313942</v>
      </c>
      <c r="BA86" s="130">
        <v>15559175</v>
      </c>
      <c r="BB86" s="130">
        <v>16506589</v>
      </c>
      <c r="BC86" s="130">
        <v>16245938</v>
      </c>
      <c r="BD86"/>
      <c r="BE86"/>
      <c r="BF86"/>
      <c r="BG86"/>
      <c r="BH86"/>
      <c r="BI86"/>
      <c r="BJ86"/>
      <c r="BK86"/>
      <c r="BL86"/>
      <c r="BM86"/>
      <c r="BN86"/>
      <c r="BO86"/>
      <c r="BP86"/>
      <c r="BQ86"/>
      <c r="BR86"/>
      <c r="BS86"/>
      <c r="BT86"/>
    </row>
    <row r="87" spans="1:72" x14ac:dyDescent="0.25">
      <c r="A87" s="130" t="s">
        <v>2411</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c r="BE87"/>
      <c r="BF87"/>
      <c r="BG87"/>
      <c r="BH87"/>
      <c r="BI87"/>
      <c r="BJ87"/>
      <c r="BK87"/>
      <c r="BL87"/>
      <c r="BM87"/>
      <c r="BN87"/>
      <c r="BO87"/>
      <c r="BP87"/>
      <c r="BQ87"/>
      <c r="BR87"/>
      <c r="BS87"/>
      <c r="BT87"/>
    </row>
    <row r="88" spans="1:72" x14ac:dyDescent="0.25">
      <c r="A88" s="130" t="s">
        <v>2412</v>
      </c>
      <c r="B88" s="130">
        <v>10714426</v>
      </c>
      <c r="C88" s="130">
        <v>10714426</v>
      </c>
      <c r="D88" s="130">
        <v>10714426.09</v>
      </c>
      <c r="E88" s="130">
        <v>10714426</v>
      </c>
      <c r="F88" s="130">
        <v>10714426</v>
      </c>
      <c r="G88" s="130">
        <v>10714426</v>
      </c>
      <c r="H88" s="130">
        <v>10714426.09</v>
      </c>
      <c r="I88" s="130">
        <v>10714426</v>
      </c>
      <c r="J88" s="130">
        <v>10714426</v>
      </c>
      <c r="K88" s="130">
        <v>10714426</v>
      </c>
      <c r="L88" s="130">
        <v>10714426.09</v>
      </c>
      <c r="M88" s="130">
        <v>10714426</v>
      </c>
      <c r="N88" s="130">
        <v>10714426</v>
      </c>
      <c r="O88" s="130">
        <v>10714426</v>
      </c>
      <c r="P88" s="130">
        <v>10714426.09</v>
      </c>
      <c r="Q88" s="130">
        <v>10714426</v>
      </c>
      <c r="R88" s="130">
        <v>10714426</v>
      </c>
      <c r="S88" s="130">
        <v>10714382</v>
      </c>
      <c r="T88" s="130">
        <v>10714426.09</v>
      </c>
      <c r="U88" s="130">
        <v>10714382</v>
      </c>
      <c r="V88" s="130">
        <v>10714426</v>
      </c>
      <c r="W88" s="130">
        <v>10714426</v>
      </c>
      <c r="X88" s="130">
        <v>10714426.09</v>
      </c>
      <c r="Y88" s="130">
        <v>10714426</v>
      </c>
      <c r="Z88" s="130">
        <v>10714426</v>
      </c>
      <c r="AA88" s="130">
        <v>9183785</v>
      </c>
      <c r="AB88" s="130">
        <v>9183784.6899999995</v>
      </c>
      <c r="AC88" s="130">
        <v>9183785</v>
      </c>
      <c r="AD88" s="130">
        <v>9183785</v>
      </c>
      <c r="AE88" s="130">
        <v>9183785</v>
      </c>
      <c r="AF88" s="130">
        <v>9183784.6899999995</v>
      </c>
      <c r="AG88" s="130">
        <v>9183785</v>
      </c>
      <c r="AH88" s="130">
        <v>9183785</v>
      </c>
      <c r="AI88" s="130">
        <v>9183785</v>
      </c>
      <c r="AJ88" s="130">
        <v>9183784.6899999995</v>
      </c>
      <c r="AK88" s="130">
        <v>9183785</v>
      </c>
      <c r="AL88" s="130">
        <v>9183785</v>
      </c>
      <c r="AM88" s="130">
        <v>8883558</v>
      </c>
      <c r="AN88" s="130">
        <v>8883558.3699999992</v>
      </c>
      <c r="AO88" s="130">
        <v>8883558</v>
      </c>
      <c r="AP88" s="130">
        <v>8883558</v>
      </c>
      <c r="AQ88" s="130">
        <v>8883558</v>
      </c>
      <c r="AR88" s="130">
        <v>8883558.3699999992</v>
      </c>
      <c r="AS88" s="130">
        <v>8883558</v>
      </c>
      <c r="AT88" s="130">
        <v>8883558</v>
      </c>
      <c r="AU88" s="130">
        <v>8883558</v>
      </c>
      <c r="AV88" s="130">
        <v>8883558.3699999992</v>
      </c>
      <c r="AW88" s="130">
        <v>8883558</v>
      </c>
      <c r="AX88" s="130">
        <v>8883558</v>
      </c>
      <c r="AY88" s="130">
        <v>8883558</v>
      </c>
      <c r="AZ88" s="130">
        <v>8883558</v>
      </c>
      <c r="BA88" s="130">
        <v>8883558</v>
      </c>
      <c r="BB88" s="130">
        <v>8883558</v>
      </c>
      <c r="BC88" s="130">
        <v>8883558</v>
      </c>
      <c r="BD88"/>
      <c r="BE88"/>
      <c r="BF88"/>
      <c r="BG88"/>
      <c r="BH88"/>
      <c r="BI88"/>
      <c r="BJ88"/>
      <c r="BK88"/>
      <c r="BL88"/>
      <c r="BM88"/>
      <c r="BN88"/>
      <c r="BO88"/>
      <c r="BP88"/>
      <c r="BQ88"/>
      <c r="BR88"/>
      <c r="BS88"/>
      <c r="BT88"/>
    </row>
    <row r="89" spans="1:72" x14ac:dyDescent="0.25">
      <c r="A89" s="130" t="s">
        <v>2413</v>
      </c>
      <c r="B89" s="130">
        <v>10714426</v>
      </c>
      <c r="C89" s="130">
        <v>10714426</v>
      </c>
      <c r="D89" s="130">
        <v>10714426.09</v>
      </c>
      <c r="E89" s="130">
        <v>10714426</v>
      </c>
      <c r="F89" s="130">
        <v>10714426</v>
      </c>
      <c r="G89" s="130">
        <v>10714426</v>
      </c>
      <c r="H89" s="130">
        <v>10714426.09</v>
      </c>
      <c r="I89" s="130">
        <v>10714426</v>
      </c>
      <c r="J89" s="130">
        <v>10714426</v>
      </c>
      <c r="K89" s="130">
        <v>10714426</v>
      </c>
      <c r="L89" s="130">
        <v>10714426.09</v>
      </c>
      <c r="M89" s="130">
        <v>10714426</v>
      </c>
      <c r="N89" s="130">
        <v>10714426</v>
      </c>
      <c r="O89" s="130">
        <v>10714426</v>
      </c>
      <c r="P89" s="130">
        <v>10714426.09</v>
      </c>
      <c r="Q89" s="130">
        <v>10714426</v>
      </c>
      <c r="R89" s="130">
        <v>10714426</v>
      </c>
      <c r="S89" s="130">
        <v>10714382</v>
      </c>
      <c r="T89" s="130">
        <v>10714426.09</v>
      </c>
      <c r="U89" s="130">
        <v>10714382</v>
      </c>
      <c r="V89" s="130">
        <v>10714426</v>
      </c>
      <c r="W89" s="130">
        <v>10714426</v>
      </c>
      <c r="X89" s="130">
        <v>10714426.09</v>
      </c>
      <c r="Y89" s="130">
        <v>10714426</v>
      </c>
      <c r="Z89" s="130">
        <v>10714426</v>
      </c>
      <c r="AA89" s="130">
        <v>9183785</v>
      </c>
      <c r="AB89" s="130">
        <v>9183784.6899999995</v>
      </c>
      <c r="AC89" s="130">
        <v>9183785</v>
      </c>
      <c r="AD89" s="130">
        <v>9183785</v>
      </c>
      <c r="AE89" s="130">
        <v>9183785</v>
      </c>
      <c r="AF89" s="130">
        <v>9183784.6899999995</v>
      </c>
      <c r="AG89" s="130">
        <v>9183785</v>
      </c>
      <c r="AH89" s="130">
        <v>9183785</v>
      </c>
      <c r="AI89" s="130">
        <v>9183785</v>
      </c>
      <c r="AJ89" s="130">
        <v>9183784.6899999995</v>
      </c>
      <c r="AK89" s="130">
        <v>9183785</v>
      </c>
      <c r="AL89" s="130">
        <v>9183785</v>
      </c>
      <c r="AM89" s="130">
        <v>8883558</v>
      </c>
      <c r="AN89" s="130">
        <v>8883558.3699999992</v>
      </c>
      <c r="AO89" s="130">
        <v>8883558</v>
      </c>
      <c r="AP89" s="130">
        <v>8883558</v>
      </c>
      <c r="AQ89" s="130">
        <v>8883558</v>
      </c>
      <c r="AR89" s="130">
        <v>8883558.3699999992</v>
      </c>
      <c r="AS89" s="130">
        <v>8883558</v>
      </c>
      <c r="AT89" s="130">
        <v>8883558</v>
      </c>
      <c r="AU89" s="130">
        <v>8883558</v>
      </c>
      <c r="AV89" s="130">
        <v>8883558.3699999992</v>
      </c>
      <c r="AW89" s="130">
        <v>8883558</v>
      </c>
      <c r="AX89" s="130">
        <v>8883558</v>
      </c>
      <c r="AY89" s="130">
        <v>8883558</v>
      </c>
      <c r="AZ89" s="130">
        <v>8883558</v>
      </c>
      <c r="BA89" s="130">
        <v>8883558</v>
      </c>
      <c r="BB89" s="130">
        <v>8883558</v>
      </c>
      <c r="BC89" s="130">
        <v>8883558</v>
      </c>
      <c r="BD89"/>
      <c r="BE89"/>
      <c r="BF89"/>
      <c r="BG89"/>
      <c r="BH89"/>
      <c r="BI89"/>
      <c r="BJ89"/>
      <c r="BK89"/>
      <c r="BL89"/>
      <c r="BM89"/>
      <c r="BN89"/>
      <c r="BO89"/>
      <c r="BP89"/>
      <c r="BQ89"/>
      <c r="BR89"/>
      <c r="BS89"/>
      <c r="BT89"/>
    </row>
    <row r="90" spans="1:72" x14ac:dyDescent="0.25">
      <c r="A90" s="130" t="s">
        <v>2414</v>
      </c>
      <c r="B90" s="130">
        <v>10714382</v>
      </c>
      <c r="C90" s="130">
        <v>10714382</v>
      </c>
      <c r="D90" s="130">
        <v>10714381.65</v>
      </c>
      <c r="E90" s="130">
        <v>10714382</v>
      </c>
      <c r="F90" s="130">
        <v>10714382</v>
      </c>
      <c r="G90" s="130">
        <v>10714382</v>
      </c>
      <c r="H90" s="130">
        <v>10714381.65</v>
      </c>
      <c r="I90" s="130">
        <v>10714382</v>
      </c>
      <c r="J90" s="130">
        <v>10714382</v>
      </c>
      <c r="K90" s="130">
        <v>10714382</v>
      </c>
      <c r="L90" s="130">
        <v>10714381.65</v>
      </c>
      <c r="M90" s="130">
        <v>10714382</v>
      </c>
      <c r="N90" s="130">
        <v>10714382</v>
      </c>
      <c r="O90" s="130">
        <v>10714382</v>
      </c>
      <c r="P90" s="130">
        <v>10714381.65</v>
      </c>
      <c r="Q90" s="130">
        <v>10714382</v>
      </c>
      <c r="R90" s="130">
        <v>10714382</v>
      </c>
      <c r="S90" s="130">
        <v>10714382</v>
      </c>
      <c r="T90" s="130">
        <v>10714381.65</v>
      </c>
      <c r="U90" s="130">
        <v>10714382</v>
      </c>
      <c r="V90" s="130">
        <v>10714382</v>
      </c>
      <c r="W90" s="130">
        <v>10714382</v>
      </c>
      <c r="X90" s="130">
        <v>10714381.65</v>
      </c>
      <c r="Y90" s="130">
        <v>10714382</v>
      </c>
      <c r="Z90" s="130">
        <v>10714382</v>
      </c>
      <c r="AA90" s="130">
        <v>9183768</v>
      </c>
      <c r="AB90" s="130">
        <v>9183767.5500000007</v>
      </c>
      <c r="AC90" s="130">
        <v>9183768</v>
      </c>
      <c r="AD90" s="130">
        <v>9183768</v>
      </c>
      <c r="AE90" s="130">
        <v>9183768</v>
      </c>
      <c r="AF90" s="130">
        <v>9183767.5500000007</v>
      </c>
      <c r="AG90" s="130">
        <v>9183768</v>
      </c>
      <c r="AH90" s="130">
        <v>9183768</v>
      </c>
      <c r="AI90" s="130">
        <v>9183768</v>
      </c>
      <c r="AJ90" s="130">
        <v>9183767.5500000007</v>
      </c>
      <c r="AK90" s="130">
        <v>9183768</v>
      </c>
      <c r="AL90" s="130">
        <v>9183768</v>
      </c>
      <c r="AM90" s="130">
        <v>8477340</v>
      </c>
      <c r="AN90" s="130">
        <v>8477339.7200000007</v>
      </c>
      <c r="AO90" s="130">
        <v>8477340</v>
      </c>
      <c r="AP90" s="130">
        <v>8477340</v>
      </c>
      <c r="AQ90" s="130">
        <v>8477340</v>
      </c>
      <c r="AR90" s="130">
        <v>8477339.7200000007</v>
      </c>
      <c r="AS90" s="130">
        <v>8477340</v>
      </c>
      <c r="AT90" s="130">
        <v>8477340</v>
      </c>
      <c r="AU90" s="130">
        <v>8477340</v>
      </c>
      <c r="AV90" s="130">
        <v>8477339.7200000007</v>
      </c>
      <c r="AW90" s="130">
        <v>8477340</v>
      </c>
      <c r="AX90" s="130">
        <v>8477340</v>
      </c>
      <c r="AY90" s="130">
        <v>8477340</v>
      </c>
      <c r="AZ90" s="130">
        <v>8477340</v>
      </c>
      <c r="BA90" s="130">
        <v>8477340</v>
      </c>
      <c r="BB90" s="130">
        <v>7673084</v>
      </c>
      <c r="BC90" s="130">
        <v>7392424</v>
      </c>
      <c r="BD90"/>
      <c r="BE90"/>
      <c r="BF90"/>
      <c r="BG90"/>
      <c r="BH90"/>
      <c r="BI90"/>
      <c r="BJ90"/>
      <c r="BK90"/>
      <c r="BL90"/>
      <c r="BM90"/>
      <c r="BN90"/>
      <c r="BO90"/>
      <c r="BP90"/>
      <c r="BQ90"/>
      <c r="BR90"/>
      <c r="BS90"/>
      <c r="BT90"/>
    </row>
    <row r="91" spans="1:72" x14ac:dyDescent="0.25">
      <c r="A91" s="130" t="s">
        <v>2415</v>
      </c>
      <c r="B91" s="130">
        <v>10714382</v>
      </c>
      <c r="C91" s="130">
        <v>10714382</v>
      </c>
      <c r="D91" s="130">
        <v>10714381.65</v>
      </c>
      <c r="E91" s="130">
        <v>10714382</v>
      </c>
      <c r="F91" s="130">
        <v>10714382</v>
      </c>
      <c r="G91" s="130">
        <v>10714382</v>
      </c>
      <c r="H91" s="130">
        <v>10714381.65</v>
      </c>
      <c r="I91" s="130">
        <v>10714382</v>
      </c>
      <c r="J91" s="130">
        <v>10714382</v>
      </c>
      <c r="K91" s="130">
        <v>10714382</v>
      </c>
      <c r="L91" s="130">
        <v>10714381.65</v>
      </c>
      <c r="M91" s="130">
        <v>10714382</v>
      </c>
      <c r="N91" s="130">
        <v>10714382</v>
      </c>
      <c r="O91" s="130">
        <v>10714382</v>
      </c>
      <c r="P91" s="130">
        <v>10714381.65</v>
      </c>
      <c r="Q91" s="130">
        <v>10714382</v>
      </c>
      <c r="R91" s="130">
        <v>10714382</v>
      </c>
      <c r="S91" s="130">
        <v>10714382</v>
      </c>
      <c r="T91" s="130">
        <v>10714381.65</v>
      </c>
      <c r="U91" s="130">
        <v>10714382</v>
      </c>
      <c r="V91" s="130">
        <v>10714382</v>
      </c>
      <c r="W91" s="130">
        <v>10714382</v>
      </c>
      <c r="X91" s="130">
        <v>10714381.65</v>
      </c>
      <c r="Y91" s="130">
        <v>10714382</v>
      </c>
      <c r="Z91" s="130">
        <v>10714382</v>
      </c>
      <c r="AA91" s="130">
        <v>9183768</v>
      </c>
      <c r="AB91" s="130">
        <v>9183767.5500000007</v>
      </c>
      <c r="AC91" s="130">
        <v>9183768</v>
      </c>
      <c r="AD91" s="130">
        <v>9183768</v>
      </c>
      <c r="AE91" s="130">
        <v>9183768</v>
      </c>
      <c r="AF91" s="130">
        <v>9183767.5500000007</v>
      </c>
      <c r="AG91" s="130">
        <v>9183768</v>
      </c>
      <c r="AH91" s="130">
        <v>9183768</v>
      </c>
      <c r="AI91" s="130">
        <v>9183768</v>
      </c>
      <c r="AJ91" s="130">
        <v>9183767.5500000007</v>
      </c>
      <c r="AK91" s="130">
        <v>9183768</v>
      </c>
      <c r="AL91" s="130">
        <v>9183768</v>
      </c>
      <c r="AM91" s="130">
        <v>8477340</v>
      </c>
      <c r="AN91" s="130">
        <v>8477339.7200000007</v>
      </c>
      <c r="AO91" s="130">
        <v>8477340</v>
      </c>
      <c r="AP91" s="130">
        <v>8477340</v>
      </c>
      <c r="AQ91" s="130">
        <v>8477340</v>
      </c>
      <c r="AR91" s="130">
        <v>8477339.7200000007</v>
      </c>
      <c r="AS91" s="130">
        <v>8477340</v>
      </c>
      <c r="AT91" s="130">
        <v>8477340</v>
      </c>
      <c r="AU91" s="130">
        <v>8477340</v>
      </c>
      <c r="AV91" s="130">
        <v>8477339.7200000007</v>
      </c>
      <c r="AW91" s="130">
        <v>8477340</v>
      </c>
      <c r="AX91" s="130">
        <v>8477340</v>
      </c>
      <c r="AY91" s="130">
        <v>8477340</v>
      </c>
      <c r="AZ91" s="130">
        <v>8477340</v>
      </c>
      <c r="BA91" s="130">
        <v>8477340</v>
      </c>
      <c r="BB91" s="130">
        <v>7673084</v>
      </c>
      <c r="BC91" s="130">
        <v>7392424</v>
      </c>
      <c r="BD91"/>
      <c r="BE91"/>
      <c r="BF91"/>
      <c r="BG91"/>
      <c r="BH91"/>
      <c r="BI91"/>
      <c r="BJ91"/>
      <c r="BK91"/>
      <c r="BL91"/>
      <c r="BM91"/>
      <c r="BN91"/>
      <c r="BO91"/>
      <c r="BP91"/>
      <c r="BQ91"/>
      <c r="BR91"/>
      <c r="BS91"/>
      <c r="BT91"/>
    </row>
    <row r="92" spans="1:72" x14ac:dyDescent="0.25">
      <c r="A92" s="130" t="s">
        <v>2416</v>
      </c>
      <c r="B92" s="130">
        <v>379246</v>
      </c>
      <c r="C92" s="130">
        <v>379246</v>
      </c>
      <c r="D92" s="130">
        <v>379246.11</v>
      </c>
      <c r="E92" s="130">
        <v>379246</v>
      </c>
      <c r="F92" s="130">
        <v>379246</v>
      </c>
      <c r="G92" s="130">
        <v>379246</v>
      </c>
      <c r="H92" s="130">
        <v>379246.11</v>
      </c>
      <c r="I92" s="130">
        <v>379246</v>
      </c>
      <c r="J92" s="130">
        <v>379246</v>
      </c>
      <c r="K92" s="130">
        <v>379246</v>
      </c>
      <c r="L92" s="130">
        <v>379246.11</v>
      </c>
      <c r="M92" s="130">
        <v>379246</v>
      </c>
      <c r="N92" s="130">
        <v>379246</v>
      </c>
      <c r="O92" s="130">
        <v>379246</v>
      </c>
      <c r="P92" s="130">
        <v>379246.11</v>
      </c>
      <c r="Q92" s="130">
        <v>379246</v>
      </c>
      <c r="R92" s="130">
        <v>379246</v>
      </c>
      <c r="S92" s="130">
        <v>379246</v>
      </c>
      <c r="T92" s="130">
        <v>379246.11</v>
      </c>
      <c r="U92" s="130">
        <v>379246</v>
      </c>
      <c r="V92" s="130">
        <v>379246</v>
      </c>
      <c r="W92" s="130">
        <v>379246</v>
      </c>
      <c r="X92" s="130">
        <v>379246.11</v>
      </c>
      <c r="Y92" s="130">
        <v>379246</v>
      </c>
      <c r="Z92" s="130">
        <v>379246</v>
      </c>
      <c r="AA92" s="130">
        <v>379246</v>
      </c>
      <c r="AB92" s="130">
        <v>379246.11</v>
      </c>
      <c r="AC92" s="130">
        <v>379246</v>
      </c>
      <c r="AD92" s="130">
        <v>379246</v>
      </c>
      <c r="AE92" s="130">
        <v>379246</v>
      </c>
      <c r="AF92" s="130">
        <v>379246.11</v>
      </c>
      <c r="AG92" s="130">
        <v>379246</v>
      </c>
      <c r="AH92" s="130">
        <v>379246</v>
      </c>
      <c r="AI92" s="130">
        <v>379246</v>
      </c>
      <c r="AJ92" s="130">
        <v>379246.11</v>
      </c>
      <c r="AK92" s="130">
        <v>379246</v>
      </c>
      <c r="AL92" s="130">
        <v>379246</v>
      </c>
      <c r="AM92" s="130">
        <v>379246</v>
      </c>
      <c r="AN92" s="130">
        <v>379246.11</v>
      </c>
      <c r="AO92" s="130">
        <v>379246</v>
      </c>
      <c r="AP92" s="130">
        <v>379246</v>
      </c>
      <c r="AQ92" s="130">
        <v>379246</v>
      </c>
      <c r="AR92" s="130">
        <v>379246.11</v>
      </c>
      <c r="AS92" s="130">
        <v>379246</v>
      </c>
      <c r="AT92" s="130">
        <v>379246</v>
      </c>
      <c r="AU92" s="130">
        <v>379246</v>
      </c>
      <c r="AV92" s="130">
        <v>379246.11</v>
      </c>
      <c r="AW92" s="130">
        <v>379246</v>
      </c>
      <c r="AX92" s="130">
        <v>379246</v>
      </c>
      <c r="AY92" s="130">
        <v>379246</v>
      </c>
      <c r="AZ92" s="130">
        <v>379246</v>
      </c>
      <c r="BA92" s="130">
        <v>379246</v>
      </c>
      <c r="BB92" s="130">
        <v>236314</v>
      </c>
      <c r="BC92" s="130">
        <v>186435</v>
      </c>
      <c r="BD92"/>
      <c r="BE92"/>
      <c r="BF92"/>
      <c r="BG92"/>
      <c r="BH92"/>
      <c r="BI92"/>
      <c r="BJ92"/>
      <c r="BK92"/>
      <c r="BL92"/>
      <c r="BM92"/>
      <c r="BN92"/>
      <c r="BO92"/>
      <c r="BP92"/>
      <c r="BQ92"/>
      <c r="BR92"/>
      <c r="BS92"/>
      <c r="BT92"/>
    </row>
    <row r="93" spans="1:72" x14ac:dyDescent="0.25">
      <c r="A93" s="130" t="s">
        <v>2417</v>
      </c>
      <c r="B93" s="130">
        <v>379246</v>
      </c>
      <c r="C93" s="130">
        <v>379246</v>
      </c>
      <c r="D93" s="130">
        <v>379246.11</v>
      </c>
      <c r="E93" s="130">
        <v>379246</v>
      </c>
      <c r="F93" s="130">
        <v>379246</v>
      </c>
      <c r="G93" s="130">
        <v>379246</v>
      </c>
      <c r="H93" s="130">
        <v>379246.11</v>
      </c>
      <c r="I93" s="130">
        <v>379246</v>
      </c>
      <c r="J93" s="130">
        <v>379246</v>
      </c>
      <c r="K93" s="130">
        <v>379246</v>
      </c>
      <c r="L93" s="130">
        <v>379246.11</v>
      </c>
      <c r="M93" s="130">
        <v>379246</v>
      </c>
      <c r="N93" s="130">
        <v>379246</v>
      </c>
      <c r="O93" s="130">
        <v>379246</v>
      </c>
      <c r="P93" s="130">
        <v>379246.11</v>
      </c>
      <c r="Q93" s="130">
        <v>379246</v>
      </c>
      <c r="R93" s="130">
        <v>379246</v>
      </c>
      <c r="S93" s="130">
        <v>379246</v>
      </c>
      <c r="T93" s="130">
        <v>379246.11</v>
      </c>
      <c r="U93" s="130">
        <v>379246</v>
      </c>
      <c r="V93" s="130">
        <v>379246</v>
      </c>
      <c r="W93" s="130">
        <v>379246</v>
      </c>
      <c r="X93" s="130">
        <v>379246.11</v>
      </c>
      <c r="Y93" s="130">
        <v>379246</v>
      </c>
      <c r="Z93" s="130">
        <v>379246</v>
      </c>
      <c r="AA93" s="130">
        <v>379246</v>
      </c>
      <c r="AB93" s="130">
        <v>379246.11</v>
      </c>
      <c r="AC93" s="130">
        <v>379246</v>
      </c>
      <c r="AD93" s="130">
        <v>379246</v>
      </c>
      <c r="AE93" s="130">
        <v>379246</v>
      </c>
      <c r="AF93" s="130">
        <v>379246.11</v>
      </c>
      <c r="AG93" s="130">
        <v>379246</v>
      </c>
      <c r="AH93" s="130">
        <v>379246</v>
      </c>
      <c r="AI93" s="130">
        <v>379246</v>
      </c>
      <c r="AJ93" s="130">
        <v>379246.11</v>
      </c>
      <c r="AK93" s="130">
        <v>379246</v>
      </c>
      <c r="AL93" s="130">
        <v>379246</v>
      </c>
      <c r="AM93" s="130">
        <v>379246</v>
      </c>
      <c r="AN93" s="130">
        <v>379246.11</v>
      </c>
      <c r="AO93" s="130">
        <v>379246</v>
      </c>
      <c r="AP93" s="130">
        <v>379246</v>
      </c>
      <c r="AQ93" s="130">
        <v>379246</v>
      </c>
      <c r="AR93" s="130">
        <v>379246.11</v>
      </c>
      <c r="AS93" s="130">
        <v>379246</v>
      </c>
      <c r="AT93" s="130">
        <v>379246</v>
      </c>
      <c r="AU93" s="130">
        <v>379246</v>
      </c>
      <c r="AV93" s="130">
        <v>379246.11</v>
      </c>
      <c r="AW93" s="130">
        <v>379246</v>
      </c>
      <c r="AX93" s="130">
        <v>379246</v>
      </c>
      <c r="AY93" s="130">
        <v>379246</v>
      </c>
      <c r="AZ93" s="130">
        <v>379246</v>
      </c>
      <c r="BA93" s="130">
        <v>379246</v>
      </c>
      <c r="BB93" s="130">
        <v>236314</v>
      </c>
      <c r="BC93" s="130">
        <v>186435</v>
      </c>
      <c r="BD93"/>
      <c r="BE93"/>
      <c r="BF93"/>
      <c r="BG93"/>
      <c r="BH93"/>
      <c r="BI93"/>
      <c r="BJ93"/>
      <c r="BK93"/>
      <c r="BL93"/>
      <c r="BM93"/>
      <c r="BN93"/>
      <c r="BO93"/>
      <c r="BP93"/>
      <c r="BQ93"/>
      <c r="BR93"/>
      <c r="BS93"/>
      <c r="BT93"/>
    </row>
    <row r="94" spans="1:72" x14ac:dyDescent="0.25">
      <c r="A94" s="130" t="s">
        <v>2419</v>
      </c>
      <c r="B94" s="130">
        <v>16089606</v>
      </c>
      <c r="C94" s="130">
        <v>16462255</v>
      </c>
      <c r="D94" s="130">
        <v>16031167.27</v>
      </c>
      <c r="E94" s="130">
        <v>15457424</v>
      </c>
      <c r="F94" s="130">
        <v>15299308</v>
      </c>
      <c r="G94" s="130">
        <v>16234599</v>
      </c>
      <c r="H94" s="130">
        <v>15856438.51</v>
      </c>
      <c r="I94" s="130">
        <v>15181390</v>
      </c>
      <c r="J94" s="130">
        <v>15214990</v>
      </c>
      <c r="K94" s="130">
        <v>16122212</v>
      </c>
      <c r="L94" s="130">
        <v>15236086.17</v>
      </c>
      <c r="M94" s="130">
        <v>14455953</v>
      </c>
      <c r="N94" s="130">
        <v>13991217</v>
      </c>
      <c r="O94" s="130">
        <v>14535548</v>
      </c>
      <c r="P94" s="130">
        <v>13690813.789999999</v>
      </c>
      <c r="Q94" s="130">
        <v>12785325</v>
      </c>
      <c r="R94" s="130">
        <v>12407526</v>
      </c>
      <c r="S94" s="130">
        <v>12488557</v>
      </c>
      <c r="T94" s="130">
        <v>11835720.1</v>
      </c>
      <c r="U94" s="130">
        <v>11162196</v>
      </c>
      <c r="V94" s="130">
        <v>11144007</v>
      </c>
      <c r="W94" s="130">
        <v>11213645</v>
      </c>
      <c r="X94" s="130">
        <v>10469233.32</v>
      </c>
      <c r="Y94" s="130">
        <v>9166000</v>
      </c>
      <c r="Z94" s="130">
        <v>9131793</v>
      </c>
      <c r="AA94" s="130">
        <v>10158466</v>
      </c>
      <c r="AB94" s="130">
        <v>9599176.9299999997</v>
      </c>
      <c r="AC94" s="130">
        <v>8940315</v>
      </c>
      <c r="AD94" s="130">
        <v>8513409</v>
      </c>
      <c r="AE94" s="130">
        <v>8360734</v>
      </c>
      <c r="AF94" s="130">
        <v>7728872.9400000004</v>
      </c>
      <c r="AG94" s="130">
        <v>7001440</v>
      </c>
      <c r="AH94" s="130">
        <v>6762754</v>
      </c>
      <c r="AI94" s="130">
        <v>6756705</v>
      </c>
      <c r="AJ94" s="130">
        <v>5843257.7699999996</v>
      </c>
      <c r="AK94" s="130">
        <v>5138306</v>
      </c>
      <c r="AL94" s="130">
        <v>4111843</v>
      </c>
      <c r="AM94" s="130">
        <v>4559507</v>
      </c>
      <c r="AN94" s="130">
        <v>4255184.96</v>
      </c>
      <c r="AO94" s="130">
        <v>4202937</v>
      </c>
      <c r="AP94" s="130">
        <v>3927538</v>
      </c>
      <c r="AQ94" s="130">
        <v>4577171</v>
      </c>
      <c r="AR94" s="130">
        <v>4512236.5999999996</v>
      </c>
      <c r="AS94" s="130">
        <v>4101429</v>
      </c>
      <c r="AT94" s="130">
        <v>3896877</v>
      </c>
      <c r="AU94" s="130">
        <v>4528517</v>
      </c>
      <c r="AV94" s="130">
        <v>3526851.07</v>
      </c>
      <c r="AW94" s="130">
        <v>3082116</v>
      </c>
      <c r="AX94" s="130">
        <v>2576569</v>
      </c>
      <c r="AY94" s="130">
        <v>2781193</v>
      </c>
      <c r="AZ94" s="130">
        <v>2489136</v>
      </c>
      <c r="BA94" s="130">
        <v>2162745</v>
      </c>
      <c r="BB94" s="130">
        <v>1669469</v>
      </c>
      <c r="BC94" s="130">
        <v>1755769</v>
      </c>
      <c r="BD94"/>
      <c r="BE94"/>
      <c r="BF94"/>
      <c r="BG94"/>
      <c r="BH94"/>
      <c r="BI94"/>
      <c r="BJ94"/>
      <c r="BK94"/>
      <c r="BL94"/>
      <c r="BM94"/>
      <c r="BN94"/>
      <c r="BO94"/>
      <c r="BP94"/>
      <c r="BQ94"/>
      <c r="BR94"/>
      <c r="BS94"/>
      <c r="BT94"/>
    </row>
    <row r="95" spans="1:72" x14ac:dyDescent="0.25">
      <c r="A95" s="130" t="s">
        <v>2420</v>
      </c>
      <c r="B95" s="130">
        <v>1071443</v>
      </c>
      <c r="C95" s="130">
        <v>1071443</v>
      </c>
      <c r="D95" s="130">
        <v>1071442.6100000001</v>
      </c>
      <c r="E95" s="130">
        <v>1071443</v>
      </c>
      <c r="F95" s="130">
        <v>1071443</v>
      </c>
      <c r="G95" s="130">
        <v>1071443</v>
      </c>
      <c r="H95" s="130">
        <v>1071442.6100000001</v>
      </c>
      <c r="I95" s="130">
        <v>1071443</v>
      </c>
      <c r="J95" s="130">
        <v>1071443</v>
      </c>
      <c r="K95" s="130">
        <v>1071443</v>
      </c>
      <c r="L95" s="130">
        <v>1071442.6100000001</v>
      </c>
      <c r="M95" s="130">
        <v>1071443</v>
      </c>
      <c r="N95" s="130">
        <v>1071443</v>
      </c>
      <c r="O95" s="130">
        <v>1071443</v>
      </c>
      <c r="P95" s="130">
        <v>1071442.6100000001</v>
      </c>
      <c r="Q95" s="130">
        <v>949456</v>
      </c>
      <c r="R95" s="130">
        <v>949456</v>
      </c>
      <c r="S95" s="130">
        <v>949456</v>
      </c>
      <c r="T95" s="130">
        <v>949456.41</v>
      </c>
      <c r="U95" s="130">
        <v>829094</v>
      </c>
      <c r="V95" s="130">
        <v>829094</v>
      </c>
      <c r="W95" s="130">
        <v>829094</v>
      </c>
      <c r="X95" s="130">
        <v>829094.04</v>
      </c>
      <c r="Y95" s="130">
        <v>729292</v>
      </c>
      <c r="Z95" s="130">
        <v>729292</v>
      </c>
      <c r="AA95" s="130">
        <v>729292</v>
      </c>
      <c r="AB95" s="130">
        <v>729292.11</v>
      </c>
      <c r="AC95" s="130">
        <v>611866</v>
      </c>
      <c r="AD95" s="130">
        <v>611866</v>
      </c>
      <c r="AE95" s="130">
        <v>611866</v>
      </c>
      <c r="AF95" s="130">
        <v>611866.25</v>
      </c>
      <c r="AG95" s="130">
        <v>526780</v>
      </c>
      <c r="AH95" s="130">
        <v>526780</v>
      </c>
      <c r="AI95" s="130">
        <v>526780</v>
      </c>
      <c r="AJ95" s="130">
        <v>526779.57999999996</v>
      </c>
      <c r="AK95" s="130">
        <v>441121</v>
      </c>
      <c r="AL95" s="130">
        <v>441121</v>
      </c>
      <c r="AM95" s="130">
        <v>441121</v>
      </c>
      <c r="AN95" s="130">
        <v>441120.55</v>
      </c>
      <c r="AO95" s="130">
        <v>416833</v>
      </c>
      <c r="AP95" s="130">
        <v>416833</v>
      </c>
      <c r="AQ95" s="130">
        <v>416833</v>
      </c>
      <c r="AR95" s="130">
        <v>416833.25</v>
      </c>
      <c r="AS95" s="130">
        <v>341208</v>
      </c>
      <c r="AT95" s="130">
        <v>341208</v>
      </c>
      <c r="AU95" s="130">
        <v>341208</v>
      </c>
      <c r="AV95" s="130">
        <v>341208.38</v>
      </c>
      <c r="AW95" s="130">
        <v>254732</v>
      </c>
      <c r="AX95" s="130">
        <v>254732</v>
      </c>
      <c r="AY95" s="130">
        <v>254732</v>
      </c>
      <c r="AZ95" s="130">
        <v>254732</v>
      </c>
      <c r="BA95" s="130">
        <v>183295</v>
      </c>
      <c r="BB95" s="130">
        <v>183295</v>
      </c>
      <c r="BC95" s="130">
        <v>183295</v>
      </c>
      <c r="BD95"/>
      <c r="BE95"/>
      <c r="BF95"/>
      <c r="BG95"/>
      <c r="BH95"/>
      <c r="BI95"/>
      <c r="BJ95"/>
      <c r="BK95"/>
      <c r="BL95"/>
      <c r="BM95"/>
      <c r="BN95"/>
      <c r="BO95"/>
      <c r="BP95"/>
      <c r="BQ95"/>
      <c r="BR95"/>
      <c r="BS95"/>
      <c r="BT95"/>
    </row>
    <row r="96" spans="1:72" x14ac:dyDescent="0.25">
      <c r="A96" s="130" t="s">
        <v>2421</v>
      </c>
      <c r="B96" s="130">
        <v>1071443</v>
      </c>
      <c r="C96" s="130">
        <v>1071443</v>
      </c>
      <c r="D96" s="130">
        <v>1071442.6100000001</v>
      </c>
      <c r="E96" s="130">
        <v>1071443</v>
      </c>
      <c r="F96" s="130">
        <v>1071443</v>
      </c>
      <c r="G96" s="130">
        <v>1071443</v>
      </c>
      <c r="H96" s="130">
        <v>1071442.6100000001</v>
      </c>
      <c r="I96" s="130">
        <v>1071443</v>
      </c>
      <c r="J96" s="130">
        <v>1071443</v>
      </c>
      <c r="K96" s="130">
        <v>1071443</v>
      </c>
      <c r="L96" s="130">
        <v>1071442.6100000001</v>
      </c>
      <c r="M96" s="130">
        <v>1071443</v>
      </c>
      <c r="N96" s="130">
        <v>1071443</v>
      </c>
      <c r="O96" s="130">
        <v>1071443</v>
      </c>
      <c r="P96" s="130">
        <v>1071442.6100000001</v>
      </c>
      <c r="Q96" s="130">
        <v>949456</v>
      </c>
      <c r="R96" s="130">
        <v>949456</v>
      </c>
      <c r="S96" s="130">
        <v>949456</v>
      </c>
      <c r="T96" s="130">
        <v>949456.41</v>
      </c>
      <c r="U96" s="130">
        <v>829094</v>
      </c>
      <c r="V96" s="130">
        <v>829094</v>
      </c>
      <c r="W96" s="130">
        <v>829094</v>
      </c>
      <c r="X96" s="130">
        <v>829094.04</v>
      </c>
      <c r="Y96" s="130">
        <v>729292</v>
      </c>
      <c r="Z96" s="130">
        <v>729292</v>
      </c>
      <c r="AA96" s="130">
        <v>729292</v>
      </c>
      <c r="AB96" s="130">
        <v>729292.11</v>
      </c>
      <c r="AC96" s="130">
        <v>611866</v>
      </c>
      <c r="AD96" s="130">
        <v>611866</v>
      </c>
      <c r="AE96" s="130">
        <v>611866</v>
      </c>
      <c r="AF96" s="130">
        <v>611866.25</v>
      </c>
      <c r="AG96" s="130">
        <v>526780</v>
      </c>
      <c r="AH96" s="130">
        <v>526780</v>
      </c>
      <c r="AI96" s="130">
        <v>526780</v>
      </c>
      <c r="AJ96" s="130">
        <v>526779.57999999996</v>
      </c>
      <c r="AK96" s="130">
        <v>441121</v>
      </c>
      <c r="AL96" s="130">
        <v>441121</v>
      </c>
      <c r="AM96" s="130">
        <v>441121</v>
      </c>
      <c r="AN96" s="130">
        <v>441120.55</v>
      </c>
      <c r="AO96" s="130">
        <v>416833</v>
      </c>
      <c r="AP96" s="130">
        <v>416833</v>
      </c>
      <c r="AQ96" s="130">
        <v>416833</v>
      </c>
      <c r="AR96" s="130">
        <v>416833.25</v>
      </c>
      <c r="AS96" s="130">
        <v>341208</v>
      </c>
      <c r="AT96" s="130">
        <v>341208</v>
      </c>
      <c r="AU96" s="130">
        <v>341208</v>
      </c>
      <c r="AV96" s="130">
        <v>341208.38</v>
      </c>
      <c r="AW96" s="130">
        <v>254732</v>
      </c>
      <c r="AX96" s="130">
        <v>254732</v>
      </c>
      <c r="AY96" s="130">
        <v>254732</v>
      </c>
      <c r="AZ96" s="130">
        <v>254732</v>
      </c>
      <c r="BA96" s="130">
        <v>183295</v>
      </c>
      <c r="BB96" s="130">
        <v>183295</v>
      </c>
      <c r="BC96" s="130">
        <v>183295</v>
      </c>
      <c r="BD96"/>
      <c r="BE96"/>
      <c r="BF96"/>
      <c r="BG96"/>
      <c r="BH96"/>
      <c r="BI96"/>
      <c r="BJ96"/>
      <c r="BK96"/>
      <c r="BL96"/>
      <c r="BM96"/>
      <c r="BN96"/>
      <c r="BO96"/>
      <c r="BP96"/>
      <c r="BQ96"/>
      <c r="BR96"/>
      <c r="BS96"/>
      <c r="BT96"/>
    </row>
    <row r="97" spans="1:72" x14ac:dyDescent="0.25">
      <c r="A97" s="130" t="s">
        <v>804</v>
      </c>
      <c r="B97" s="130">
        <v>15018163</v>
      </c>
      <c r="C97" s="130">
        <v>15390812</v>
      </c>
      <c r="D97" s="130">
        <v>14959724.66</v>
      </c>
      <c r="E97" s="130">
        <v>14385981</v>
      </c>
      <c r="F97" s="130">
        <v>14227865</v>
      </c>
      <c r="G97" s="130">
        <v>15163156</v>
      </c>
      <c r="H97" s="130">
        <v>14784995.91</v>
      </c>
      <c r="I97" s="130">
        <v>14109947</v>
      </c>
      <c r="J97" s="130">
        <v>14143547</v>
      </c>
      <c r="K97" s="130">
        <v>15050769</v>
      </c>
      <c r="L97" s="130">
        <v>14164643.560000001</v>
      </c>
      <c r="M97" s="130">
        <v>13384510</v>
      </c>
      <c r="N97" s="130">
        <v>12919774</v>
      </c>
      <c r="O97" s="130">
        <v>13464105</v>
      </c>
      <c r="P97" s="130">
        <v>12619371.18</v>
      </c>
      <c r="Q97" s="130">
        <v>11835869</v>
      </c>
      <c r="R97" s="130">
        <v>11458070</v>
      </c>
      <c r="S97" s="130">
        <v>11539101</v>
      </c>
      <c r="T97" s="130">
        <v>10886263.689999999</v>
      </c>
      <c r="U97" s="130">
        <v>10333102</v>
      </c>
      <c r="V97" s="130">
        <v>10314913</v>
      </c>
      <c r="W97" s="130">
        <v>10384551</v>
      </c>
      <c r="X97" s="130">
        <v>9640139.2799999993</v>
      </c>
      <c r="Y97" s="130">
        <v>8436708</v>
      </c>
      <c r="Z97" s="130">
        <v>8402501</v>
      </c>
      <c r="AA97" s="130">
        <v>9429174</v>
      </c>
      <c r="AB97" s="130">
        <v>8869884.8200000003</v>
      </c>
      <c r="AC97" s="130">
        <v>8328449</v>
      </c>
      <c r="AD97" s="130">
        <v>7901543</v>
      </c>
      <c r="AE97" s="130">
        <v>7748868</v>
      </c>
      <c r="AF97" s="130">
        <v>7117006.6900000004</v>
      </c>
      <c r="AG97" s="130">
        <v>6474660</v>
      </c>
      <c r="AH97" s="130">
        <v>6235974</v>
      </c>
      <c r="AI97" s="130">
        <v>6229925</v>
      </c>
      <c r="AJ97" s="130">
        <v>5316478.1900000004</v>
      </c>
      <c r="AK97" s="130">
        <v>4697185</v>
      </c>
      <c r="AL97" s="130">
        <v>3670722</v>
      </c>
      <c r="AM97" s="130">
        <v>4118386</v>
      </c>
      <c r="AN97" s="130">
        <v>3814064.41</v>
      </c>
      <c r="AO97" s="130">
        <v>3786104</v>
      </c>
      <c r="AP97" s="130">
        <v>3510705</v>
      </c>
      <c r="AQ97" s="130">
        <v>4160338</v>
      </c>
      <c r="AR97" s="130">
        <v>4095403.35</v>
      </c>
      <c r="AS97" s="130">
        <v>3760221</v>
      </c>
      <c r="AT97" s="130">
        <v>3555669</v>
      </c>
      <c r="AU97" s="130">
        <v>4187309</v>
      </c>
      <c r="AV97" s="130">
        <v>3185642.7</v>
      </c>
      <c r="AW97" s="130">
        <v>2827384</v>
      </c>
      <c r="AX97" s="130">
        <v>2321837</v>
      </c>
      <c r="AY97" s="130">
        <v>2526461</v>
      </c>
      <c r="AZ97" s="130">
        <v>2234404</v>
      </c>
      <c r="BA97" s="130">
        <v>1979450</v>
      </c>
      <c r="BB97" s="130">
        <v>1486174</v>
      </c>
      <c r="BC97" s="130">
        <v>1572474</v>
      </c>
      <c r="BD97"/>
      <c r="BE97"/>
      <c r="BF97"/>
      <c r="BG97"/>
      <c r="BH97"/>
      <c r="BI97"/>
      <c r="BJ97"/>
      <c r="BK97"/>
      <c r="BL97"/>
      <c r="BM97"/>
      <c r="BN97"/>
      <c r="BO97"/>
      <c r="BP97"/>
      <c r="BQ97"/>
      <c r="BR97"/>
      <c r="BS97"/>
      <c r="BT97"/>
    </row>
    <row r="98" spans="1:72" x14ac:dyDescent="0.25">
      <c r="A98" s="130" t="s">
        <v>2422</v>
      </c>
      <c r="B98" s="130">
        <v>-613128</v>
      </c>
      <c r="C98" s="130">
        <v>-650488</v>
      </c>
      <c r="D98" s="130">
        <v>-556356.18999999994</v>
      </c>
      <c r="E98" s="130">
        <v>-528719</v>
      </c>
      <c r="F98" s="130">
        <v>-428039</v>
      </c>
      <c r="G98" s="130">
        <v>-469908</v>
      </c>
      <c r="H98" s="130">
        <v>-86649.36</v>
      </c>
      <c r="I98" s="130">
        <v>161287</v>
      </c>
      <c r="J98" s="130">
        <v>114364</v>
      </c>
      <c r="K98" s="130">
        <v>79331</v>
      </c>
      <c r="L98" s="130">
        <v>-60223.02</v>
      </c>
      <c r="M98" s="130">
        <v>43138</v>
      </c>
      <c r="N98" s="130">
        <v>-51089</v>
      </c>
      <c r="O98" s="130">
        <v>11114</v>
      </c>
      <c r="P98" s="130">
        <v>17772.93</v>
      </c>
      <c r="Q98" s="130">
        <v>-15333</v>
      </c>
      <c r="R98" s="130">
        <v>-30348</v>
      </c>
      <c r="S98" s="130">
        <v>1778</v>
      </c>
      <c r="T98" s="130">
        <v>10229.790000000001</v>
      </c>
      <c r="U98" s="130">
        <v>72726</v>
      </c>
      <c r="V98" s="130">
        <v>84564</v>
      </c>
      <c r="W98" s="130">
        <v>47059</v>
      </c>
      <c r="X98" s="130">
        <v>-17650.009999999998</v>
      </c>
      <c r="Y98" s="130">
        <v>-16116</v>
      </c>
      <c r="Z98" s="130">
        <v>-8189</v>
      </c>
      <c r="AA98" s="130">
        <v>-13934</v>
      </c>
      <c r="AB98" s="130">
        <v>-13502.22</v>
      </c>
      <c r="AC98" s="130">
        <v>7011</v>
      </c>
      <c r="AD98" s="130">
        <v>7939</v>
      </c>
      <c r="AE98" s="130">
        <v>-2146</v>
      </c>
      <c r="AF98" s="130">
        <v>-14590.38</v>
      </c>
      <c r="AG98" s="130">
        <v>4965</v>
      </c>
      <c r="AH98" s="130">
        <v>16446</v>
      </c>
      <c r="AI98" s="130">
        <v>51265</v>
      </c>
      <c r="AJ98" s="130">
        <v>82617.3</v>
      </c>
      <c r="AK98" s="130">
        <v>61881</v>
      </c>
      <c r="AL98" s="130">
        <v>23252</v>
      </c>
      <c r="AM98" s="130">
        <v>21727</v>
      </c>
      <c r="AN98" s="130">
        <v>55827.38</v>
      </c>
      <c r="AO98" s="130">
        <v>1622</v>
      </c>
      <c r="AP98" s="130">
        <v>1082</v>
      </c>
      <c r="AQ98" s="130">
        <v>3803</v>
      </c>
      <c r="AR98" s="130">
        <v>3810.03</v>
      </c>
      <c r="AS98" s="130">
        <v>7838</v>
      </c>
      <c r="AT98" s="130">
        <v>7726</v>
      </c>
      <c r="AU98" s="130">
        <v>6853</v>
      </c>
      <c r="AV98" s="130">
        <v>120106.12</v>
      </c>
      <c r="AW98" s="130">
        <v>118538</v>
      </c>
      <c r="AX98" s="130">
        <v>118573</v>
      </c>
      <c r="AY98" s="130">
        <v>132500</v>
      </c>
      <c r="AZ98" s="130">
        <v>151067</v>
      </c>
      <c r="BA98" s="130">
        <v>116761</v>
      </c>
      <c r="BB98" s="130">
        <v>94247</v>
      </c>
      <c r="BC98" s="130">
        <v>125309</v>
      </c>
      <c r="BD98"/>
      <c r="BE98"/>
      <c r="BF98"/>
      <c r="BG98"/>
      <c r="BH98"/>
      <c r="BI98"/>
      <c r="BJ98"/>
      <c r="BK98"/>
      <c r="BL98"/>
      <c r="BM98"/>
      <c r="BN98"/>
      <c r="BO98"/>
      <c r="BP98"/>
      <c r="BQ98"/>
      <c r="BR98"/>
      <c r="BS98"/>
      <c r="BT98"/>
    </row>
    <row r="99" spans="1:72" x14ac:dyDescent="0.25">
      <c r="A99" s="130" t="s">
        <v>2423</v>
      </c>
      <c r="B99" s="130">
        <v>0</v>
      </c>
      <c r="C99" s="130">
        <v>0</v>
      </c>
      <c r="D99" s="130">
        <v>0</v>
      </c>
      <c r="E99" s="130">
        <v>-528719</v>
      </c>
      <c r="F99" s="130">
        <v>-428039</v>
      </c>
      <c r="G99" s="130">
        <v>-469908</v>
      </c>
      <c r="H99" s="130">
        <v>0</v>
      </c>
      <c r="I99" s="130">
        <v>161287</v>
      </c>
      <c r="J99" s="130">
        <v>0</v>
      </c>
      <c r="K99" s="130">
        <v>79331</v>
      </c>
      <c r="L99" s="130">
        <v>-60223.02</v>
      </c>
      <c r="M99" s="130">
        <v>43138</v>
      </c>
      <c r="N99" s="130">
        <v>0</v>
      </c>
      <c r="O99" s="130">
        <v>11114</v>
      </c>
      <c r="P99" s="130">
        <v>17772.93</v>
      </c>
      <c r="Q99" s="130">
        <v>-15333</v>
      </c>
      <c r="R99" s="130">
        <v>-30348</v>
      </c>
      <c r="S99" s="130">
        <v>1778</v>
      </c>
      <c r="T99" s="130">
        <v>10229.790000000001</v>
      </c>
      <c r="U99" s="130">
        <v>72726</v>
      </c>
      <c r="V99" s="130">
        <v>0</v>
      </c>
      <c r="W99" s="130">
        <v>47059</v>
      </c>
      <c r="X99" s="130">
        <v>-17650.009999999998</v>
      </c>
      <c r="Y99" s="130">
        <v>-16116</v>
      </c>
      <c r="Z99" s="130">
        <v>0</v>
      </c>
      <c r="AA99" s="130">
        <v>0</v>
      </c>
      <c r="AB99" s="130">
        <v>0</v>
      </c>
      <c r="AC99" s="130">
        <v>0</v>
      </c>
      <c r="AD99" s="130">
        <v>0</v>
      </c>
      <c r="AE99" s="130">
        <v>-2146</v>
      </c>
      <c r="AF99" s="130">
        <v>0</v>
      </c>
      <c r="AG99" s="130">
        <v>0</v>
      </c>
      <c r="AH99" s="130">
        <v>16446</v>
      </c>
      <c r="AI99" s="130">
        <v>51265</v>
      </c>
      <c r="AJ99" s="130">
        <v>82617.3</v>
      </c>
      <c r="AK99" s="130">
        <v>61881</v>
      </c>
      <c r="AL99" s="130">
        <v>23252</v>
      </c>
      <c r="AM99" s="130">
        <v>0</v>
      </c>
      <c r="AN99" s="130">
        <v>0</v>
      </c>
      <c r="AO99" s="130">
        <v>1622</v>
      </c>
      <c r="AP99" s="130">
        <v>1082</v>
      </c>
      <c r="AQ99" s="130">
        <v>3803</v>
      </c>
      <c r="AR99" s="130">
        <v>3810.03</v>
      </c>
      <c r="AS99" s="130">
        <v>7838</v>
      </c>
      <c r="AT99" s="130">
        <v>7726</v>
      </c>
      <c r="AU99" s="130">
        <v>6853</v>
      </c>
      <c r="AV99" s="130">
        <v>120106.12</v>
      </c>
      <c r="AW99" s="130">
        <v>118538</v>
      </c>
      <c r="AX99" s="130">
        <v>118573</v>
      </c>
      <c r="AY99" s="130">
        <v>132500</v>
      </c>
      <c r="AZ99" s="130">
        <v>151067</v>
      </c>
      <c r="BA99" s="130">
        <v>116761</v>
      </c>
      <c r="BB99" s="130">
        <v>94247</v>
      </c>
      <c r="BC99" s="130">
        <v>125309</v>
      </c>
      <c r="BD99"/>
      <c r="BE99"/>
      <c r="BF99"/>
      <c r="BG99"/>
      <c r="BH99"/>
      <c r="BI99"/>
      <c r="BJ99"/>
      <c r="BK99"/>
      <c r="BL99"/>
      <c r="BM99"/>
      <c r="BN99"/>
      <c r="BO99"/>
      <c r="BP99"/>
      <c r="BQ99"/>
      <c r="BR99"/>
      <c r="BS99"/>
      <c r="BT99"/>
    </row>
    <row r="100" spans="1:72" x14ac:dyDescent="0.25">
      <c r="A100" s="130" t="s">
        <v>2425</v>
      </c>
      <c r="B100" s="130">
        <v>0</v>
      </c>
      <c r="C100" s="130">
        <v>0</v>
      </c>
      <c r="D100" s="130">
        <v>0</v>
      </c>
      <c r="E100" s="130">
        <v>-528719</v>
      </c>
      <c r="F100" s="130">
        <v>-428039</v>
      </c>
      <c r="G100" s="130">
        <v>-469908</v>
      </c>
      <c r="H100" s="130">
        <v>0</v>
      </c>
      <c r="I100" s="130">
        <v>161287</v>
      </c>
      <c r="J100" s="130">
        <v>0</v>
      </c>
      <c r="K100" s="130">
        <v>79331</v>
      </c>
      <c r="L100" s="130">
        <v>-60223.02</v>
      </c>
      <c r="M100" s="130">
        <v>43138</v>
      </c>
      <c r="N100" s="130">
        <v>0</v>
      </c>
      <c r="O100" s="130">
        <v>11114</v>
      </c>
      <c r="P100" s="130">
        <v>17772.93</v>
      </c>
      <c r="Q100" s="130">
        <v>-15333</v>
      </c>
      <c r="R100" s="130">
        <v>-30348</v>
      </c>
      <c r="S100" s="130">
        <v>1778</v>
      </c>
      <c r="T100" s="130">
        <v>10229.790000000001</v>
      </c>
      <c r="U100" s="130">
        <v>72726</v>
      </c>
      <c r="V100" s="130">
        <v>0</v>
      </c>
      <c r="W100" s="130">
        <v>47059</v>
      </c>
      <c r="X100" s="130">
        <v>-17650.009999999998</v>
      </c>
      <c r="Y100" s="130">
        <v>-16116</v>
      </c>
      <c r="Z100" s="130">
        <v>0</v>
      </c>
      <c r="AA100" s="130">
        <v>0</v>
      </c>
      <c r="AB100" s="130">
        <v>0</v>
      </c>
      <c r="AC100" s="130">
        <v>0</v>
      </c>
      <c r="AD100" s="130">
        <v>0</v>
      </c>
      <c r="AE100" s="130">
        <v>0</v>
      </c>
      <c r="AF100" s="130">
        <v>0</v>
      </c>
      <c r="AG100" s="130">
        <v>0</v>
      </c>
      <c r="AH100" s="130">
        <v>0</v>
      </c>
      <c r="AI100" s="130">
        <v>0</v>
      </c>
      <c r="AJ100" s="130">
        <v>0</v>
      </c>
      <c r="AK100" s="130">
        <v>0</v>
      </c>
      <c r="AL100" s="130">
        <v>0</v>
      </c>
      <c r="AM100" s="130">
        <v>0</v>
      </c>
      <c r="AN100" s="130">
        <v>0</v>
      </c>
      <c r="AO100" s="130">
        <v>0</v>
      </c>
      <c r="AP100" s="130">
        <v>0</v>
      </c>
      <c r="AQ100" s="130">
        <v>3803</v>
      </c>
      <c r="AR100" s="130">
        <v>0</v>
      </c>
      <c r="AS100" s="130">
        <v>0</v>
      </c>
      <c r="AT100" s="130">
        <v>0</v>
      </c>
      <c r="AU100" s="130">
        <v>0</v>
      </c>
      <c r="AV100" s="130">
        <v>113620.48</v>
      </c>
      <c r="AW100" s="130">
        <v>113620</v>
      </c>
      <c r="AX100" s="130">
        <v>113620</v>
      </c>
      <c r="AY100" s="130">
        <v>0</v>
      </c>
      <c r="AZ100" s="130">
        <v>0</v>
      </c>
      <c r="BA100" s="130">
        <v>0</v>
      </c>
      <c r="BB100" s="130">
        <v>0</v>
      </c>
      <c r="BC100" s="130">
        <v>0</v>
      </c>
      <c r="BD100"/>
      <c r="BE100"/>
      <c r="BF100"/>
      <c r="BG100"/>
      <c r="BH100"/>
      <c r="BI100"/>
      <c r="BJ100"/>
      <c r="BK100"/>
      <c r="BL100"/>
      <c r="BM100"/>
      <c r="BN100"/>
      <c r="BO100"/>
      <c r="BP100"/>
      <c r="BQ100"/>
      <c r="BR100"/>
      <c r="BS100"/>
      <c r="BT100"/>
    </row>
    <row r="101" spans="1:72" x14ac:dyDescent="0.25">
      <c r="A101" s="130" t="s">
        <v>2426</v>
      </c>
      <c r="B101" s="130">
        <v>0</v>
      </c>
      <c r="C101" s="130">
        <v>0</v>
      </c>
      <c r="D101" s="130">
        <v>0</v>
      </c>
      <c r="E101" s="130">
        <v>0</v>
      </c>
      <c r="F101" s="130">
        <v>0</v>
      </c>
      <c r="G101" s="130">
        <v>0</v>
      </c>
      <c r="H101" s="130">
        <v>0</v>
      </c>
      <c r="I101" s="130">
        <v>0</v>
      </c>
      <c r="J101" s="130">
        <v>0</v>
      </c>
      <c r="K101" s="130">
        <v>0</v>
      </c>
      <c r="L101" s="130">
        <v>0</v>
      </c>
      <c r="M101" s="130">
        <v>0</v>
      </c>
      <c r="N101" s="130">
        <v>0</v>
      </c>
      <c r="O101" s="130">
        <v>0</v>
      </c>
      <c r="P101" s="130">
        <v>0</v>
      </c>
      <c r="Q101" s="130">
        <v>0</v>
      </c>
      <c r="R101" s="130">
        <v>0</v>
      </c>
      <c r="S101" s="130">
        <v>0</v>
      </c>
      <c r="T101" s="130">
        <v>0</v>
      </c>
      <c r="U101" s="130">
        <v>0</v>
      </c>
      <c r="V101" s="130">
        <v>0</v>
      </c>
      <c r="W101" s="130">
        <v>0</v>
      </c>
      <c r="X101" s="130">
        <v>0</v>
      </c>
      <c r="Y101" s="130">
        <v>0</v>
      </c>
      <c r="Z101" s="130">
        <v>0</v>
      </c>
      <c r="AA101" s="130">
        <v>0</v>
      </c>
      <c r="AB101" s="130">
        <v>0</v>
      </c>
      <c r="AC101" s="130">
        <v>0</v>
      </c>
      <c r="AD101" s="130">
        <v>0</v>
      </c>
      <c r="AE101" s="130">
        <v>-2146</v>
      </c>
      <c r="AF101" s="130">
        <v>0</v>
      </c>
      <c r="AG101" s="130">
        <v>0</v>
      </c>
      <c r="AH101" s="130">
        <v>16446</v>
      </c>
      <c r="AI101" s="130">
        <v>51265</v>
      </c>
      <c r="AJ101" s="130">
        <v>82617.3</v>
      </c>
      <c r="AK101" s="130">
        <v>61881</v>
      </c>
      <c r="AL101" s="130">
        <v>23252</v>
      </c>
      <c r="AM101" s="130">
        <v>0</v>
      </c>
      <c r="AN101" s="130">
        <v>0</v>
      </c>
      <c r="AO101" s="130">
        <v>1622</v>
      </c>
      <c r="AP101" s="130">
        <v>1082</v>
      </c>
      <c r="AQ101" s="130">
        <v>0</v>
      </c>
      <c r="AR101" s="130">
        <v>3810.03</v>
      </c>
      <c r="AS101" s="130">
        <v>7838</v>
      </c>
      <c r="AT101" s="130">
        <v>7726</v>
      </c>
      <c r="AU101" s="130">
        <v>6853</v>
      </c>
      <c r="AV101" s="130">
        <v>6485.64</v>
      </c>
      <c r="AW101" s="130">
        <v>4918</v>
      </c>
      <c r="AX101" s="130">
        <v>4953</v>
      </c>
      <c r="AY101" s="130">
        <v>132500</v>
      </c>
      <c r="AZ101" s="130">
        <v>151067</v>
      </c>
      <c r="BA101" s="130">
        <v>116761</v>
      </c>
      <c r="BB101" s="130">
        <v>94247</v>
      </c>
      <c r="BC101" s="130">
        <v>125309</v>
      </c>
      <c r="BD101"/>
      <c r="BE101"/>
      <c r="BF101"/>
      <c r="BG101"/>
      <c r="BH101"/>
      <c r="BI101"/>
      <c r="BJ101"/>
      <c r="BK101"/>
      <c r="BL101"/>
      <c r="BM101"/>
      <c r="BN101"/>
      <c r="BO101"/>
      <c r="BP101"/>
      <c r="BQ101"/>
      <c r="BR101"/>
      <c r="BS101"/>
      <c r="BT101"/>
    </row>
    <row r="102" spans="1:72" x14ac:dyDescent="0.25">
      <c r="A102" s="130" t="s">
        <v>2428</v>
      </c>
      <c r="B102" s="130">
        <v>-613128</v>
      </c>
      <c r="C102" s="130">
        <v>-650488</v>
      </c>
      <c r="D102" s="130">
        <v>-556356.18999999994</v>
      </c>
      <c r="E102" s="130">
        <v>0</v>
      </c>
      <c r="F102" s="130">
        <v>0</v>
      </c>
      <c r="G102" s="130">
        <v>0</v>
      </c>
      <c r="H102" s="130">
        <v>-86649.36</v>
      </c>
      <c r="I102" s="130">
        <v>0</v>
      </c>
      <c r="J102" s="130">
        <v>114364</v>
      </c>
      <c r="K102" s="130">
        <v>0</v>
      </c>
      <c r="L102" s="130">
        <v>0</v>
      </c>
      <c r="M102" s="130">
        <v>0</v>
      </c>
      <c r="N102" s="130">
        <v>0</v>
      </c>
      <c r="O102" s="130">
        <v>0</v>
      </c>
      <c r="P102" s="130">
        <v>0</v>
      </c>
      <c r="Q102" s="130">
        <v>0</v>
      </c>
      <c r="R102" s="130">
        <v>0</v>
      </c>
      <c r="S102" s="130">
        <v>0</v>
      </c>
      <c r="T102" s="130">
        <v>0</v>
      </c>
      <c r="U102" s="130">
        <v>0</v>
      </c>
      <c r="V102" s="130">
        <v>0</v>
      </c>
      <c r="W102" s="130">
        <v>0</v>
      </c>
      <c r="X102" s="130">
        <v>0</v>
      </c>
      <c r="Y102" s="130">
        <v>0</v>
      </c>
      <c r="Z102" s="130">
        <v>0</v>
      </c>
      <c r="AA102" s="130">
        <v>0</v>
      </c>
      <c r="AB102" s="130">
        <v>0</v>
      </c>
      <c r="AC102" s="130">
        <v>0</v>
      </c>
      <c r="AD102" s="130">
        <v>0</v>
      </c>
      <c r="AE102" s="130">
        <v>0</v>
      </c>
      <c r="AF102" s="130">
        <v>0</v>
      </c>
      <c r="AG102" s="130">
        <v>0</v>
      </c>
      <c r="AH102" s="130">
        <v>0</v>
      </c>
      <c r="AI102" s="130">
        <v>0</v>
      </c>
      <c r="AJ102" s="130">
        <v>0</v>
      </c>
      <c r="AK102" s="130">
        <v>0</v>
      </c>
      <c r="AL102" s="130">
        <v>0</v>
      </c>
      <c r="AM102" s="130">
        <v>0</v>
      </c>
      <c r="AN102" s="130">
        <v>0</v>
      </c>
      <c r="AO102" s="130">
        <v>0</v>
      </c>
      <c r="AP102" s="130">
        <v>0</v>
      </c>
      <c r="AQ102" s="130">
        <v>0</v>
      </c>
      <c r="AR102" s="130">
        <v>0</v>
      </c>
      <c r="AS102" s="130">
        <v>0</v>
      </c>
      <c r="AT102" s="130">
        <v>0</v>
      </c>
      <c r="AU102" s="130">
        <v>0</v>
      </c>
      <c r="AV102" s="130">
        <v>0</v>
      </c>
      <c r="AW102" s="130">
        <v>0</v>
      </c>
      <c r="AX102" s="130">
        <v>0</v>
      </c>
      <c r="AY102" s="130">
        <v>0</v>
      </c>
      <c r="AZ102" s="130">
        <v>0</v>
      </c>
      <c r="BA102" s="130">
        <v>0</v>
      </c>
      <c r="BB102" s="130">
        <v>0</v>
      </c>
      <c r="BC102" s="130">
        <v>0</v>
      </c>
      <c r="BD102"/>
      <c r="BE102"/>
      <c r="BF102"/>
      <c r="BG102"/>
      <c r="BH102"/>
      <c r="BI102"/>
      <c r="BJ102"/>
      <c r="BK102"/>
      <c r="BL102"/>
      <c r="BM102"/>
      <c r="BN102"/>
      <c r="BO102"/>
      <c r="BP102"/>
      <c r="BQ102"/>
      <c r="BR102"/>
      <c r="BS102"/>
      <c r="BT102"/>
    </row>
    <row r="103" spans="1:72" x14ac:dyDescent="0.25">
      <c r="A103" s="130" t="s">
        <v>805</v>
      </c>
      <c r="B103" s="130">
        <v>26570106</v>
      </c>
      <c r="C103" s="130">
        <v>26905395</v>
      </c>
      <c r="D103" s="130">
        <v>26568438.84</v>
      </c>
      <c r="E103" s="130">
        <v>26022333</v>
      </c>
      <c r="F103" s="130">
        <v>25964897</v>
      </c>
      <c r="G103" s="130">
        <v>26858319</v>
      </c>
      <c r="H103" s="130">
        <v>26863416.91</v>
      </c>
      <c r="I103" s="130">
        <v>26436305</v>
      </c>
      <c r="J103" s="130">
        <v>26422982</v>
      </c>
      <c r="K103" s="130">
        <v>27295171</v>
      </c>
      <c r="L103" s="130">
        <v>26269490.91</v>
      </c>
      <c r="M103" s="130">
        <v>25592719</v>
      </c>
      <c r="N103" s="130">
        <v>25033756</v>
      </c>
      <c r="O103" s="130">
        <v>25640290</v>
      </c>
      <c r="P103" s="130">
        <v>24802214.48</v>
      </c>
      <c r="Q103" s="130">
        <v>23863620</v>
      </c>
      <c r="R103" s="130">
        <v>23470806</v>
      </c>
      <c r="S103" s="130">
        <v>23583963</v>
      </c>
      <c r="T103" s="130">
        <v>22939577.66</v>
      </c>
      <c r="U103" s="130">
        <v>22328550</v>
      </c>
      <c r="V103" s="130">
        <v>22322199</v>
      </c>
      <c r="W103" s="130">
        <v>22354332</v>
      </c>
      <c r="X103" s="130">
        <v>21545211.07</v>
      </c>
      <c r="Y103" s="130">
        <v>20243512</v>
      </c>
      <c r="Z103" s="130">
        <v>20217232</v>
      </c>
      <c r="AA103" s="130">
        <v>19707546</v>
      </c>
      <c r="AB103" s="130">
        <v>19148688.379999999</v>
      </c>
      <c r="AC103" s="130">
        <v>18510340</v>
      </c>
      <c r="AD103" s="130">
        <v>18084362</v>
      </c>
      <c r="AE103" s="130">
        <v>17921602</v>
      </c>
      <c r="AF103" s="130">
        <v>17277296.23</v>
      </c>
      <c r="AG103" s="130">
        <v>16569419</v>
      </c>
      <c r="AH103" s="130">
        <v>16342214</v>
      </c>
      <c r="AI103" s="130">
        <v>16370984</v>
      </c>
      <c r="AJ103" s="130">
        <v>15488888.73</v>
      </c>
      <c r="AK103" s="130">
        <v>14763201</v>
      </c>
      <c r="AL103" s="130">
        <v>13698109</v>
      </c>
      <c r="AM103" s="130">
        <v>13437820</v>
      </c>
      <c r="AN103" s="130">
        <v>13167598.16</v>
      </c>
      <c r="AO103" s="130">
        <v>13061145</v>
      </c>
      <c r="AP103" s="130">
        <v>12785206</v>
      </c>
      <c r="AQ103" s="130">
        <v>13437560</v>
      </c>
      <c r="AR103" s="130">
        <v>13372632.460000001</v>
      </c>
      <c r="AS103" s="130">
        <v>12965853</v>
      </c>
      <c r="AT103" s="130">
        <v>12761189</v>
      </c>
      <c r="AU103" s="130">
        <v>13391956</v>
      </c>
      <c r="AV103" s="130">
        <v>12503543.02</v>
      </c>
      <c r="AW103" s="130">
        <v>12057240</v>
      </c>
      <c r="AX103" s="130">
        <v>11551728</v>
      </c>
      <c r="AY103" s="130">
        <v>11770279</v>
      </c>
      <c r="AZ103" s="130">
        <v>11496789</v>
      </c>
      <c r="BA103" s="130">
        <v>11136092</v>
      </c>
      <c r="BB103" s="130">
        <v>9673114</v>
      </c>
      <c r="BC103" s="130">
        <v>9459937</v>
      </c>
      <c r="BD103"/>
      <c r="BE103"/>
      <c r="BF103"/>
      <c r="BG103"/>
      <c r="BH103"/>
      <c r="BI103"/>
      <c r="BJ103"/>
      <c r="BK103"/>
      <c r="BL103"/>
      <c r="BM103"/>
      <c r="BN103"/>
      <c r="BO103"/>
      <c r="BP103"/>
      <c r="BQ103"/>
      <c r="BR103"/>
      <c r="BS103"/>
      <c r="BT103"/>
    </row>
    <row r="104" spans="1:72" x14ac:dyDescent="0.25">
      <c r="A104" s="130" t="s">
        <v>2430</v>
      </c>
      <c r="B104" s="130">
        <v>26570106</v>
      </c>
      <c r="C104" s="130">
        <v>26905395</v>
      </c>
      <c r="D104" s="130">
        <v>26568438.84</v>
      </c>
      <c r="E104" s="130">
        <v>26022333</v>
      </c>
      <c r="F104" s="130">
        <v>25964897</v>
      </c>
      <c r="G104" s="130">
        <v>26858319</v>
      </c>
      <c r="H104" s="130">
        <v>26863416.91</v>
      </c>
      <c r="I104" s="130">
        <v>26436305</v>
      </c>
      <c r="J104" s="130">
        <v>26422982</v>
      </c>
      <c r="K104" s="130">
        <v>27295171</v>
      </c>
      <c r="L104" s="130">
        <v>26269490.91</v>
      </c>
      <c r="M104" s="130">
        <v>25592719</v>
      </c>
      <c r="N104" s="130">
        <v>25033756</v>
      </c>
      <c r="O104" s="130">
        <v>25640290</v>
      </c>
      <c r="P104" s="130">
        <v>24802214.48</v>
      </c>
      <c r="Q104" s="130">
        <v>23863620</v>
      </c>
      <c r="R104" s="130">
        <v>23470806</v>
      </c>
      <c r="S104" s="130">
        <v>23583963</v>
      </c>
      <c r="T104" s="130">
        <v>22939577.66</v>
      </c>
      <c r="U104" s="130">
        <v>22328550</v>
      </c>
      <c r="V104" s="130">
        <v>22322199</v>
      </c>
      <c r="W104" s="130">
        <v>22354332</v>
      </c>
      <c r="X104" s="130">
        <v>21545211.07</v>
      </c>
      <c r="Y104" s="130">
        <v>20243512</v>
      </c>
      <c r="Z104" s="130">
        <v>20217232</v>
      </c>
      <c r="AA104" s="130">
        <v>19707546</v>
      </c>
      <c r="AB104" s="130">
        <v>19148688.379999999</v>
      </c>
      <c r="AC104" s="130">
        <v>18510340</v>
      </c>
      <c r="AD104" s="130">
        <v>18084362</v>
      </c>
      <c r="AE104" s="130">
        <v>17921602</v>
      </c>
      <c r="AF104" s="130">
        <v>17277296.23</v>
      </c>
      <c r="AG104" s="130">
        <v>16569419</v>
      </c>
      <c r="AH104" s="130">
        <v>16342214</v>
      </c>
      <c r="AI104" s="130">
        <v>16370984</v>
      </c>
      <c r="AJ104" s="130">
        <v>15488888.73</v>
      </c>
      <c r="AK104" s="130">
        <v>14763201</v>
      </c>
      <c r="AL104" s="130">
        <v>13698109</v>
      </c>
      <c r="AM104" s="130">
        <v>13437820</v>
      </c>
      <c r="AN104" s="130">
        <v>13167598.16</v>
      </c>
      <c r="AO104" s="130">
        <v>13061145</v>
      </c>
      <c r="AP104" s="130">
        <v>12785206</v>
      </c>
      <c r="AQ104" s="130">
        <v>13437560</v>
      </c>
      <c r="AR104" s="130">
        <v>13372632.460000001</v>
      </c>
      <c r="AS104" s="130">
        <v>12965853</v>
      </c>
      <c r="AT104" s="130">
        <v>12761189</v>
      </c>
      <c r="AU104" s="130">
        <v>13391956</v>
      </c>
      <c r="AV104" s="130">
        <v>12503543.02</v>
      </c>
      <c r="AW104" s="130">
        <v>12057240</v>
      </c>
      <c r="AX104" s="130">
        <v>11551728</v>
      </c>
      <c r="AY104" s="130">
        <v>11770279</v>
      </c>
      <c r="AZ104" s="130">
        <v>11496789</v>
      </c>
      <c r="BA104" s="130">
        <v>11136092</v>
      </c>
      <c r="BB104" s="130">
        <v>9673114</v>
      </c>
      <c r="BC104" s="130">
        <v>9459937</v>
      </c>
      <c r="BD104"/>
      <c r="BE104"/>
      <c r="BF104"/>
      <c r="BG104"/>
      <c r="BH104"/>
      <c r="BI104"/>
      <c r="BJ104"/>
      <c r="BK104"/>
      <c r="BL104"/>
      <c r="BM104"/>
      <c r="BN104"/>
      <c r="BO104"/>
      <c r="BP104"/>
      <c r="BQ104"/>
      <c r="BR104"/>
      <c r="BS104"/>
      <c r="BT104"/>
    </row>
    <row r="105" spans="1:72" x14ac:dyDescent="0.25">
      <c r="A105" s="130" t="s">
        <v>2431</v>
      </c>
      <c r="B105" s="130">
        <v>46357754</v>
      </c>
      <c r="C105" s="130">
        <v>47695774</v>
      </c>
      <c r="D105" s="130">
        <v>47667126.770000003</v>
      </c>
      <c r="E105" s="130">
        <v>49684704</v>
      </c>
      <c r="F105" s="130">
        <v>49735776</v>
      </c>
      <c r="G105" s="130">
        <v>53376877</v>
      </c>
      <c r="H105" s="130">
        <v>50901914.530000001</v>
      </c>
      <c r="I105" s="130">
        <v>51117096</v>
      </c>
      <c r="J105" s="130">
        <v>52226975</v>
      </c>
      <c r="K105" s="130">
        <v>53526119</v>
      </c>
      <c r="L105" s="130">
        <v>54147870.049999997</v>
      </c>
      <c r="M105" s="130">
        <v>54154764</v>
      </c>
      <c r="N105" s="130">
        <v>53355206</v>
      </c>
      <c r="O105" s="130">
        <v>53139081</v>
      </c>
      <c r="P105" s="130">
        <v>53059158.549999997</v>
      </c>
      <c r="Q105" s="130">
        <v>52496141</v>
      </c>
      <c r="R105" s="130">
        <v>54053529</v>
      </c>
      <c r="S105" s="130">
        <v>53245058</v>
      </c>
      <c r="T105" s="130">
        <v>53014303.990000002</v>
      </c>
      <c r="U105" s="130">
        <v>52608702</v>
      </c>
      <c r="V105" s="130">
        <v>52923291</v>
      </c>
      <c r="W105" s="130">
        <v>54532716</v>
      </c>
      <c r="X105" s="130">
        <v>52997541.119999997</v>
      </c>
      <c r="Y105" s="130">
        <v>53473174</v>
      </c>
      <c r="Z105" s="130">
        <v>54237659</v>
      </c>
      <c r="AA105" s="130">
        <v>52513569</v>
      </c>
      <c r="AB105" s="130">
        <v>48633734.43</v>
      </c>
      <c r="AC105" s="130">
        <v>47995793</v>
      </c>
      <c r="AD105" s="130">
        <v>46828297</v>
      </c>
      <c r="AE105" s="130">
        <v>45122217</v>
      </c>
      <c r="AF105" s="130">
        <v>41651776.740000002</v>
      </c>
      <c r="AG105" s="130">
        <v>40822122</v>
      </c>
      <c r="AH105" s="130">
        <v>41539907</v>
      </c>
      <c r="AI105" s="130">
        <v>42078395</v>
      </c>
      <c r="AJ105" s="130">
        <v>41564762.640000001</v>
      </c>
      <c r="AK105" s="130">
        <v>41861704</v>
      </c>
      <c r="AL105" s="130">
        <v>40901053</v>
      </c>
      <c r="AM105" s="130">
        <v>38879275</v>
      </c>
      <c r="AN105" s="130">
        <v>37966154.630000003</v>
      </c>
      <c r="AO105" s="130">
        <v>36680279</v>
      </c>
      <c r="AP105" s="130">
        <v>34698510</v>
      </c>
      <c r="AQ105" s="130">
        <v>33033250</v>
      </c>
      <c r="AR105" s="130">
        <v>30548932.710000001</v>
      </c>
      <c r="AS105" s="130">
        <v>30621702</v>
      </c>
      <c r="AT105" s="130">
        <v>29253250</v>
      </c>
      <c r="AU105" s="130">
        <v>28017450</v>
      </c>
      <c r="AV105" s="130">
        <v>28257812.219999999</v>
      </c>
      <c r="AW105" s="130">
        <v>27849555</v>
      </c>
      <c r="AX105" s="130">
        <v>28207396</v>
      </c>
      <c r="AY105" s="130">
        <v>28784258</v>
      </c>
      <c r="AZ105" s="130">
        <v>28810731</v>
      </c>
      <c r="BA105" s="130">
        <v>26695267</v>
      </c>
      <c r="BB105" s="130">
        <v>26179703</v>
      </c>
      <c r="BC105" s="130">
        <v>25705875</v>
      </c>
      <c r="BD105"/>
      <c r="BE105"/>
      <c r="BF105"/>
      <c r="BG105"/>
      <c r="BH105"/>
      <c r="BI105"/>
      <c r="BJ105"/>
      <c r="BK105"/>
      <c r="BL105"/>
      <c r="BM105"/>
      <c r="BN105"/>
      <c r="BO105"/>
      <c r="BP105"/>
      <c r="BQ105"/>
      <c r="BR105"/>
      <c r="BS105"/>
      <c r="BT105"/>
    </row>
    <row r="106" spans="1:72" x14ac:dyDescent="0.25">
      <c r="A106" s="130" t="s">
        <v>2547</v>
      </c>
      <c r="B106" s="130" t="s">
        <v>3279</v>
      </c>
      <c r="C106" s="130" t="s">
        <v>2548</v>
      </c>
      <c r="D106" s="130" t="s">
        <v>2549</v>
      </c>
      <c r="E106" s="130" t="s">
        <v>2550</v>
      </c>
      <c r="F106" s="130" t="s">
        <v>2551</v>
      </c>
      <c r="G106" s="130" t="s">
        <v>2552</v>
      </c>
      <c r="H106" s="130" t="s">
        <v>2553</v>
      </c>
      <c r="I106" s="130" t="s">
        <v>2554</v>
      </c>
      <c r="J106" s="130" t="s">
        <v>2555</v>
      </c>
      <c r="K106" s="130" t="s">
        <v>2556</v>
      </c>
      <c r="L106" s="130" t="s">
        <v>2557</v>
      </c>
      <c r="M106" s="130" t="s">
        <v>2558</v>
      </c>
      <c r="N106" s="130" t="s">
        <v>2559</v>
      </c>
      <c r="O106" s="130" t="s">
        <v>2560</v>
      </c>
      <c r="P106" s="130" t="s">
        <v>2561</v>
      </c>
      <c r="Q106" s="130" t="s">
        <v>2562</v>
      </c>
      <c r="R106" s="130" t="s">
        <v>2563</v>
      </c>
      <c r="S106" s="130" t="s">
        <v>2564</v>
      </c>
      <c r="T106" s="130" t="s">
        <v>2565</v>
      </c>
      <c r="U106" s="130" t="s">
        <v>2566</v>
      </c>
      <c r="V106" s="130" t="s">
        <v>2567</v>
      </c>
      <c r="W106" s="130" t="s">
        <v>2568</v>
      </c>
      <c r="X106" s="130" t="s">
        <v>2569</v>
      </c>
      <c r="Y106" s="130" t="s">
        <v>2570</v>
      </c>
      <c r="Z106" s="130" t="s">
        <v>2571</v>
      </c>
      <c r="AA106" s="130" t="s">
        <v>2572</v>
      </c>
      <c r="AB106" s="130" t="s">
        <v>2573</v>
      </c>
      <c r="AC106" s="130" t="s">
        <v>2574</v>
      </c>
      <c r="AD106" s="130" t="s">
        <v>2575</v>
      </c>
      <c r="AE106" s="130" t="s">
        <v>2576</v>
      </c>
      <c r="AF106" s="130" t="s">
        <v>2577</v>
      </c>
      <c r="AG106" s="130" t="s">
        <v>2578</v>
      </c>
      <c r="AH106" s="130" t="s">
        <v>2579</v>
      </c>
      <c r="AI106" s="130" t="s">
        <v>2580</v>
      </c>
      <c r="AJ106" s="130" t="s">
        <v>2581</v>
      </c>
      <c r="AK106" s="130" t="s">
        <v>2582</v>
      </c>
      <c r="AL106" s="130" t="s">
        <v>2583</v>
      </c>
      <c r="AM106" s="130" t="s">
        <v>2584</v>
      </c>
      <c r="AN106" s="130" t="s">
        <v>2585</v>
      </c>
      <c r="AO106" s="130" t="s">
        <v>2586</v>
      </c>
      <c r="AP106" s="130" t="s">
        <v>2587</v>
      </c>
      <c r="AQ106" s="130" t="s">
        <v>2588</v>
      </c>
      <c r="AR106" s="130" t="s">
        <v>2589</v>
      </c>
      <c r="AS106" s="130" t="s">
        <v>2590</v>
      </c>
      <c r="AT106" s="130" t="s">
        <v>2591</v>
      </c>
      <c r="AU106" s="130" t="s">
        <v>2592</v>
      </c>
      <c r="AV106" s="130" t="s">
        <v>2593</v>
      </c>
      <c r="AW106" s="130" t="s">
        <v>2594</v>
      </c>
      <c r="AX106" s="130" t="s">
        <v>2595</v>
      </c>
      <c r="AY106" s="130" t="s">
        <v>2596</v>
      </c>
      <c r="AZ106" s="130" t="s">
        <v>2597</v>
      </c>
      <c r="BA106" s="130" t="s">
        <v>2598</v>
      </c>
      <c r="BB106" s="130" t="s">
        <v>2599</v>
      </c>
      <c r="BC106" s="130" t="s">
        <v>2600</v>
      </c>
    </row>
    <row r="107" spans="1:72" x14ac:dyDescent="0.25">
      <c r="A107" s="130" t="s">
        <v>2601</v>
      </c>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row>
    <row r="108" spans="1:72" x14ac:dyDescent="0.25">
      <c r="A108" s="130" t="s">
        <v>2602</v>
      </c>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row>
    <row r="109" spans="1:72" x14ac:dyDescent="0.25">
      <c r="A109" s="130" t="s">
        <v>2603</v>
      </c>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498758</v>
      </c>
      <c r="C119" s="132">
        <f t="shared" ref="C119:BK119" si="0">IFERROR(INDEX(C$3:C$117,MATCH($A$119,$A$3:$A$117,0),1),0)</f>
        <v>998554</v>
      </c>
      <c r="D119" s="132">
        <f t="shared" si="0"/>
        <v>998241.62</v>
      </c>
      <c r="E119" s="132">
        <f t="shared" si="0"/>
        <v>998127</v>
      </c>
      <c r="F119" s="132">
        <f t="shared" si="0"/>
        <v>1200000</v>
      </c>
      <c r="G119" s="132">
        <f t="shared" si="0"/>
        <v>2200000</v>
      </c>
      <c r="H119" s="132">
        <f t="shared" si="0"/>
        <v>500000</v>
      </c>
      <c r="I119" s="132">
        <f t="shared" si="0"/>
        <v>300000</v>
      </c>
      <c r="J119" s="132">
        <f t="shared" si="0"/>
        <v>0</v>
      </c>
      <c r="K119" s="132">
        <f t="shared" si="0"/>
        <v>0</v>
      </c>
      <c r="L119" s="132">
        <f t="shared" si="0"/>
        <v>0</v>
      </c>
      <c r="M119" s="132">
        <f t="shared" si="0"/>
        <v>800000</v>
      </c>
      <c r="N119" s="132">
        <f t="shared" si="0"/>
        <v>1000000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300000</v>
      </c>
      <c r="Y119" s="132">
        <f t="shared" si="0"/>
        <v>0</v>
      </c>
      <c r="Z119" s="132">
        <f t="shared" si="0"/>
        <v>0</v>
      </c>
      <c r="AA119" s="132">
        <f t="shared" si="0"/>
        <v>2000000</v>
      </c>
      <c r="AB119" s="132">
        <f t="shared" si="0"/>
        <v>1000000</v>
      </c>
      <c r="AC119" s="132">
        <f t="shared" si="0"/>
        <v>1897000</v>
      </c>
      <c r="AD119" s="132">
        <f t="shared" si="0"/>
        <v>1397000</v>
      </c>
      <c r="AE119" s="132">
        <f t="shared" si="0"/>
        <v>400000</v>
      </c>
      <c r="AF119" s="132">
        <f t="shared" si="0"/>
        <v>0</v>
      </c>
      <c r="AG119" s="132">
        <f t="shared" si="0"/>
        <v>700000</v>
      </c>
      <c r="AH119" s="132">
        <f t="shared" si="0"/>
        <v>200000</v>
      </c>
      <c r="AI119" s="132">
        <f t="shared" si="0"/>
        <v>800000</v>
      </c>
      <c r="AJ119" s="132">
        <f t="shared" si="0"/>
        <v>700000</v>
      </c>
      <c r="AK119" s="132">
        <f t="shared" si="0"/>
        <v>1500000</v>
      </c>
      <c r="AL119" s="132">
        <f t="shared" si="0"/>
        <v>1000000</v>
      </c>
      <c r="AM119" s="132">
        <f t="shared" si="0"/>
        <v>1300000</v>
      </c>
      <c r="AN119" s="132">
        <f t="shared" si="0"/>
        <v>3683131.73</v>
      </c>
      <c r="AO119" s="132">
        <f t="shared" si="0"/>
        <v>3215000</v>
      </c>
      <c r="AP119" s="132">
        <f t="shared" si="0"/>
        <v>4000000</v>
      </c>
      <c r="AQ119" s="132">
        <f t="shared" si="0"/>
        <v>2480000</v>
      </c>
      <c r="AR119" s="132">
        <f t="shared" si="0"/>
        <v>600000</v>
      </c>
      <c r="AS119" s="132">
        <f t="shared" si="0"/>
        <v>0</v>
      </c>
      <c r="AT119" s="132">
        <f t="shared" si="0"/>
        <v>500000</v>
      </c>
      <c r="AU119" s="132">
        <f t="shared" si="0"/>
        <v>660000</v>
      </c>
      <c r="AV119" s="132">
        <f t="shared" si="0"/>
        <v>1600000</v>
      </c>
      <c r="AW119" s="132">
        <f t="shared" si="0"/>
        <v>800000</v>
      </c>
      <c r="AX119" s="132">
        <f t="shared" si="0"/>
        <v>2811000</v>
      </c>
      <c r="AY119" s="132">
        <f t="shared" si="0"/>
        <v>2806000</v>
      </c>
      <c r="AZ119" s="132">
        <f t="shared" si="0"/>
        <v>3914000</v>
      </c>
      <c r="BA119" s="132">
        <f t="shared" si="0"/>
        <v>3567000</v>
      </c>
      <c r="BB119" s="132">
        <f t="shared" si="0"/>
        <v>3457000</v>
      </c>
      <c r="BC119" s="132">
        <f t="shared" si="0"/>
        <v>2791000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1999533</v>
      </c>
      <c r="J120" s="132">
        <f t="shared" si="1"/>
        <v>1199878</v>
      </c>
      <c r="K120" s="132">
        <f t="shared" si="1"/>
        <v>0</v>
      </c>
      <c r="L120" s="132">
        <f t="shared" si="1"/>
        <v>1297310.8999999999</v>
      </c>
      <c r="M120" s="132">
        <f t="shared" si="1"/>
        <v>3591102</v>
      </c>
      <c r="N120" s="132">
        <f t="shared" si="1"/>
        <v>3492215</v>
      </c>
      <c r="O120" s="132">
        <f t="shared" si="1"/>
        <v>0</v>
      </c>
      <c r="P120" s="132">
        <f t="shared" si="1"/>
        <v>0</v>
      </c>
      <c r="Q120" s="132">
        <f t="shared" si="1"/>
        <v>1996866</v>
      </c>
      <c r="R120" s="132">
        <f t="shared" si="1"/>
        <v>0</v>
      </c>
      <c r="S120" s="132">
        <f t="shared" si="1"/>
        <v>998062</v>
      </c>
      <c r="T120" s="132">
        <f t="shared" si="1"/>
        <v>998092.46</v>
      </c>
      <c r="U120" s="132">
        <f t="shared" si="1"/>
        <v>1846284</v>
      </c>
      <c r="V120" s="132">
        <f t="shared" si="1"/>
        <v>499112</v>
      </c>
      <c r="W120" s="132">
        <f t="shared" si="1"/>
        <v>3292798</v>
      </c>
      <c r="X120" s="132">
        <f t="shared" si="1"/>
        <v>1597932.2</v>
      </c>
      <c r="Y120" s="132">
        <f t="shared" si="1"/>
        <v>3795618</v>
      </c>
      <c r="Z120" s="132">
        <f t="shared" si="1"/>
        <v>1796629</v>
      </c>
      <c r="AA120" s="132">
        <f t="shared" si="1"/>
        <v>1497215</v>
      </c>
      <c r="AB120" s="132">
        <f t="shared" si="1"/>
        <v>991858.78</v>
      </c>
      <c r="AC120" s="132">
        <f t="shared" si="1"/>
        <v>1096719</v>
      </c>
      <c r="AD120" s="132">
        <f t="shared" si="1"/>
        <v>4676079</v>
      </c>
      <c r="AE120" s="132">
        <f t="shared" si="1"/>
        <v>4016632</v>
      </c>
      <c r="AF120" s="132">
        <f t="shared" si="1"/>
        <v>323358.01</v>
      </c>
      <c r="AG120" s="132">
        <f t="shared" si="1"/>
        <v>1854361</v>
      </c>
      <c r="AH120" s="132">
        <f t="shared" si="1"/>
        <v>3010048</v>
      </c>
      <c r="AI120" s="132">
        <f t="shared" si="1"/>
        <v>4021486</v>
      </c>
      <c r="AJ120" s="132">
        <f t="shared" si="1"/>
        <v>4571860.8499999996</v>
      </c>
      <c r="AK120" s="132">
        <f t="shared" si="1"/>
        <v>3381649</v>
      </c>
      <c r="AL120" s="132">
        <f t="shared" si="1"/>
        <v>4576599</v>
      </c>
      <c r="AM120" s="132">
        <f t="shared" si="1"/>
        <v>3839609</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4700000</v>
      </c>
      <c r="C121" s="132">
        <f t="shared" ref="C121:BK121" si="2">IFERROR(INDEX(C$3:C$117,MATCH($A$121,$A$3:$A$117,0),1),0)</f>
        <v>2600000</v>
      </c>
      <c r="D121" s="132">
        <f t="shared" si="2"/>
        <v>5400000</v>
      </c>
      <c r="E121" s="132">
        <f t="shared" si="2"/>
        <v>8975000</v>
      </c>
      <c r="F121" s="132">
        <f t="shared" si="2"/>
        <v>8850000</v>
      </c>
      <c r="G121" s="132">
        <f t="shared" si="2"/>
        <v>11000000</v>
      </c>
      <c r="H121" s="132">
        <f t="shared" si="2"/>
        <v>8000000</v>
      </c>
      <c r="I121" s="132">
        <f t="shared" si="2"/>
        <v>6500000</v>
      </c>
      <c r="J121" s="132">
        <f t="shared" si="2"/>
        <v>8500000</v>
      </c>
      <c r="K121" s="132">
        <f t="shared" si="2"/>
        <v>9100000</v>
      </c>
      <c r="L121" s="132">
        <f t="shared" si="2"/>
        <v>9100000</v>
      </c>
      <c r="M121" s="132">
        <f t="shared" si="2"/>
        <v>6600000</v>
      </c>
      <c r="N121" s="132">
        <f t="shared" si="2"/>
        <v>4600000</v>
      </c>
      <c r="O121" s="132">
        <f t="shared" si="2"/>
        <v>4300000</v>
      </c>
      <c r="P121" s="132">
        <f t="shared" si="2"/>
        <v>8300000</v>
      </c>
      <c r="Q121" s="132">
        <f t="shared" si="2"/>
        <v>8300000</v>
      </c>
      <c r="R121" s="132">
        <f t="shared" si="2"/>
        <v>12800000</v>
      </c>
      <c r="S121" s="132">
        <f t="shared" si="2"/>
        <v>10500000</v>
      </c>
      <c r="T121" s="132">
        <f t="shared" si="2"/>
        <v>6500000</v>
      </c>
      <c r="U121" s="132">
        <f t="shared" si="2"/>
        <v>8500000</v>
      </c>
      <c r="V121" s="132">
        <f t="shared" si="2"/>
        <v>5400000</v>
      </c>
      <c r="W121" s="132">
        <f t="shared" si="2"/>
        <v>6112000</v>
      </c>
      <c r="X121" s="132">
        <f t="shared" si="2"/>
        <v>6912000</v>
      </c>
      <c r="Y121" s="132">
        <f t="shared" si="2"/>
        <v>4912000</v>
      </c>
      <c r="Z121" s="132">
        <f t="shared" si="2"/>
        <v>6512000</v>
      </c>
      <c r="AA121" s="132">
        <f t="shared" si="2"/>
        <v>3800000</v>
      </c>
      <c r="AB121" s="132">
        <f t="shared" si="2"/>
        <v>4600000</v>
      </c>
      <c r="AC121" s="132">
        <f t="shared" si="2"/>
        <v>4600000</v>
      </c>
      <c r="AD121" s="132">
        <f t="shared" si="2"/>
        <v>1600000</v>
      </c>
      <c r="AE121" s="132">
        <f t="shared" si="2"/>
        <v>3585000</v>
      </c>
      <c r="AF121" s="132">
        <f t="shared" si="2"/>
        <v>3985000</v>
      </c>
      <c r="AG121" s="132">
        <f t="shared" si="2"/>
        <v>3985000</v>
      </c>
      <c r="AH121" s="132">
        <f t="shared" si="2"/>
        <v>4065000</v>
      </c>
      <c r="AI121" s="132">
        <f t="shared" si="2"/>
        <v>4080000</v>
      </c>
      <c r="AJ121" s="132">
        <f t="shared" si="2"/>
        <v>2080001</v>
      </c>
      <c r="AK121" s="132">
        <f t="shared" si="2"/>
        <v>3300001</v>
      </c>
      <c r="AL121" s="132">
        <f t="shared" si="2"/>
        <v>5800001</v>
      </c>
      <c r="AM121" s="132">
        <f t="shared" si="2"/>
        <v>4249577</v>
      </c>
      <c r="AN121" s="132">
        <f t="shared" si="2"/>
        <v>5994353</v>
      </c>
      <c r="AO121" s="132">
        <f t="shared" si="2"/>
        <v>5600002</v>
      </c>
      <c r="AP121" s="132">
        <f t="shared" si="2"/>
        <v>3372586</v>
      </c>
      <c r="AQ121" s="132">
        <f t="shared" si="2"/>
        <v>3100040</v>
      </c>
      <c r="AR121" s="132">
        <f t="shared" si="2"/>
        <v>2600050</v>
      </c>
      <c r="AS121" s="132">
        <f t="shared" si="2"/>
        <v>4615516</v>
      </c>
      <c r="AT121" s="132">
        <f t="shared" si="2"/>
        <v>5820319</v>
      </c>
      <c r="AU121" s="132">
        <f t="shared" si="2"/>
        <v>5522714</v>
      </c>
      <c r="AV121" s="132">
        <f t="shared" si="2"/>
        <v>4335554.5199999996</v>
      </c>
      <c r="AW121" s="132">
        <f t="shared" si="2"/>
        <v>2527807</v>
      </c>
      <c r="AX121" s="132">
        <f t="shared" si="2"/>
        <v>2577692</v>
      </c>
      <c r="AY121" s="132">
        <f t="shared" si="2"/>
        <v>2798438</v>
      </c>
      <c r="AZ121" s="132">
        <f t="shared" si="2"/>
        <v>3079352</v>
      </c>
      <c r="BA121" s="132">
        <f t="shared" si="2"/>
        <v>2045134</v>
      </c>
      <c r="BB121" s="132">
        <f t="shared" si="2"/>
        <v>2113046</v>
      </c>
      <c r="BC121" s="132">
        <f t="shared" si="2"/>
        <v>2748317</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10835586</v>
      </c>
      <c r="C122" s="132">
        <f>IFERROR(INDEX(C$3:C$117,MATCH($A$122,$A3:$A$117,0),1),0)</f>
        <v>13236283</v>
      </c>
      <c r="D122" s="132">
        <f>IFERROR(INDEX(D$3:D$117,MATCH($A$122,$A3:$A$117,0),1),0)</f>
        <v>10638842.17</v>
      </c>
      <c r="E122" s="132">
        <f>IFERROR(INDEX(E$3:E$117,MATCH($A$122,$A3:$A$117,0),1),0)</f>
        <v>9580270</v>
      </c>
      <c r="F122" s="132">
        <f>IFERROR(INDEX(F$3:F$117,MATCH($A$122,$A3:$A$117,0),1),0)</f>
        <v>9724186</v>
      </c>
      <c r="G122" s="132">
        <f>IFERROR(INDEX(G$3:G$117,MATCH($A$122,$A3:$A$117,0),1),0)</f>
        <v>9090062</v>
      </c>
      <c r="H122" s="132">
        <f>IFERROR(INDEX(H$3:H$117,MATCH($A$122,$A3:$A$117,0),1),0)</f>
        <v>12088105.439999999</v>
      </c>
      <c r="I122" s="132">
        <f>IFERROR(INDEX(I$3:I$117,MATCH($A$122,$A3:$A$117,0),1),0)</f>
        <v>12091215</v>
      </c>
      <c r="J122" s="132">
        <f>IFERROR(INDEX(J$3:J$117,MATCH($A$122,$A3:$A$117,0),1),0)</f>
        <v>12089567</v>
      </c>
      <c r="K122" s="132">
        <f>IFERROR(INDEX(K$3:K$117,MATCH($A$122,$A3:$A$117,0),1),0)</f>
        <v>12592003</v>
      </c>
      <c r="L122" s="132">
        <f>IFERROR(INDEX(L$3:L$117,MATCH($A$122,$A3:$A$117,0),1),0)</f>
        <v>12590126.66</v>
      </c>
      <c r="M122" s="132">
        <f>IFERROR(INDEX(M$3:M$117,MATCH($A$122,$A3:$A$117,0),1),0)</f>
        <v>12591318</v>
      </c>
      <c r="N122" s="132">
        <f>IFERROR(INDEX(N$3:N$117,MATCH($A$122,$A3:$A$117,0),1),0)</f>
        <v>14589770</v>
      </c>
      <c r="O122" s="132">
        <f>IFERROR(INDEX(O$3:O$117,MATCH($A$122,$A3:$A$117,0),1),0)</f>
        <v>18188660</v>
      </c>
      <c r="P122" s="132">
        <f>IFERROR(INDEX(P$3:P$117,MATCH($A$122,$A3:$A$117,0),1),0)</f>
        <v>15190021.890000001</v>
      </c>
      <c r="Q122" s="132">
        <f>IFERROR(INDEX(Q$3:Q$117,MATCH($A$122,$A3:$A$117,0),1),0)</f>
        <v>13689459</v>
      </c>
      <c r="R122" s="132">
        <f>IFERROR(INDEX(R$3:R$117,MATCH($A$122,$A3:$A$117,0),1),0)</f>
        <v>13687594</v>
      </c>
      <c r="S122" s="132">
        <f>IFERROR(INDEX(S$3:S$117,MATCH($A$122,$A3:$A$117,0),1),0)</f>
        <v>13990545</v>
      </c>
      <c r="T122" s="132">
        <f>IFERROR(INDEX(T$3:T$117,MATCH($A$122,$A3:$A$117,0),1),0)</f>
        <v>17988678.620000001</v>
      </c>
      <c r="U122" s="132">
        <f>IFERROR(INDEX(U$3:U$117,MATCH($A$122,$A3:$A$117,0),1),0)</f>
        <v>15486771</v>
      </c>
      <c r="V122" s="132">
        <f>IFERROR(INDEX(V$3:V$117,MATCH($A$122,$A3:$A$117,0),1),0)</f>
        <v>19984863</v>
      </c>
      <c r="W122" s="132">
        <f>IFERROR(INDEX(W$3:W$117,MATCH($A$122,$A3:$A$117,0),1),0)</f>
        <v>17988012</v>
      </c>
      <c r="X122" s="132">
        <f>IFERROR(INDEX(X$3:X$117,MATCH($A$122,$A3:$A$117,0),1),0)</f>
        <v>17986509.359999999</v>
      </c>
      <c r="Y122" s="132">
        <f>IFERROR(INDEX(Y$3:Y$117,MATCH($A$122,$A3:$A$117,0),1),0)</f>
        <v>19984996</v>
      </c>
      <c r="Z122" s="132">
        <f>IFERROR(INDEX(Z$3:Z$117,MATCH($A$122,$A3:$A$117,0),1),0)</f>
        <v>21383483</v>
      </c>
      <c r="AA122" s="132">
        <f>IFERROR(INDEX(AA$3:AA$117,MATCH($A$122,$A3:$A$117,0),1),0)</f>
        <v>21098426</v>
      </c>
      <c r="AB122" s="132">
        <f>IFERROR(INDEX(AB$3:AB$117,MATCH($A$122,$A3:$A$117,0),1),0)</f>
        <v>18600165.960000001</v>
      </c>
      <c r="AC122" s="132">
        <f>IFERROR(INDEX(AC$3:AC$117,MATCH($A$122,$A3:$A$117,0),1),0)</f>
        <v>17912000</v>
      </c>
      <c r="AD122" s="132">
        <f>IFERROR(INDEX(AD$3:AD$117,MATCH($A$122,$A3:$A$117,0),1),0)</f>
        <v>17115725</v>
      </c>
      <c r="AE122" s="132">
        <f>IFERROR(INDEX(AE$3:AE$117,MATCH($A$122,$A3:$A$117,0),1),0)</f>
        <v>15115725</v>
      </c>
      <c r="AF122" s="132">
        <f>IFERROR(INDEX(AF$3:AF$117,MATCH($A$122,$A3:$A$117,0),1),0)</f>
        <v>16012000</v>
      </c>
      <c r="AG122" s="132">
        <f>IFERROR(INDEX(AG$3:AG$117,MATCH($A$122,$A3:$A$117,0),1),0)</f>
        <v>14012000</v>
      </c>
      <c r="AH122" s="132">
        <f>IFERROR(INDEX(AH$3:AH$117,MATCH($A$122,$A3:$A$117,0),1),0)</f>
        <v>14012000</v>
      </c>
      <c r="AI122" s="132">
        <f>IFERROR(INDEX(AI$3:AI$117,MATCH($A$122,$A3:$A$117,0),1),0)</f>
        <v>13012000</v>
      </c>
      <c r="AJ122" s="132">
        <f>IFERROR(INDEX(AJ$3:AJ$117,MATCH($A$122,$A3:$A$117,0),1),0)</f>
        <v>15012000</v>
      </c>
      <c r="AK122" s="132">
        <f>IFERROR(INDEX(AK$3:AK$117,MATCH($A$122,$A3:$A$117,0),1),0)</f>
        <v>15012000</v>
      </c>
      <c r="AL122" s="132">
        <f>IFERROR(INDEX(AL$3:AL$117,MATCH($A$122,$A3:$A$117,0),1),0)</f>
        <v>13144500</v>
      </c>
      <c r="AM122" s="132">
        <f>IFERROR(INDEX(AM$3:AM$117,MATCH($A$122,$A3:$A$117,0),1),0)</f>
        <v>14230547</v>
      </c>
      <c r="AN122" s="132">
        <f>IFERROR(INDEX(AN$3:AN$117,MATCH($A$122,$A3:$A$117,0),1),0)</f>
        <v>12722648</v>
      </c>
      <c r="AO122" s="132">
        <f>IFERROR(INDEX(AO$3:AO$117,MATCH($A$122,$A3:$A$117,0),1),0)</f>
        <v>12292000</v>
      </c>
      <c r="AP122" s="132">
        <f>IFERROR(INDEX(AP$3:AP$117,MATCH($A$122,$A3:$A$117,0),1),0)</f>
        <v>11921500</v>
      </c>
      <c r="AQ122" s="132">
        <f>IFERROR(INDEX(AQ$3:AQ$117,MATCH($A$122,$A3:$A$117,0),1),0)</f>
        <v>11500000</v>
      </c>
      <c r="AR122" s="132">
        <f>IFERROR(INDEX(AR$3:AR$117,MATCH($A$122,$A3:$A$117,0),1),0)</f>
        <v>11490000</v>
      </c>
      <c r="AS122" s="132">
        <f>IFERROR(INDEX(AS$3:AS$117,MATCH($A$122,$A3:$A$117,0),1),0)</f>
        <v>10600000</v>
      </c>
      <c r="AT122" s="132">
        <f>IFERROR(INDEX(AT$3:AT$117,MATCH($A$122,$A3:$A$117,0),1),0)</f>
        <v>7600000</v>
      </c>
      <c r="AU122" s="132">
        <f>IFERROR(INDEX(AU$3:AU$117,MATCH($A$122,$A3:$A$117,0),1),0)</f>
        <v>5706620</v>
      </c>
      <c r="AV122" s="132">
        <f>IFERROR(INDEX(AV$3:AV$117,MATCH($A$122,$A3:$A$117,0),1),0)</f>
        <v>7000000</v>
      </c>
      <c r="AW122" s="132">
        <f>IFERROR(INDEX(AW$3:AW$117,MATCH($A$122,$A3:$A$117,0),1),0)</f>
        <v>10000000</v>
      </c>
      <c r="AX122" s="132">
        <f>IFERROR(INDEX(AX$3:AX$117,MATCH($A$122,$A3:$A$117,0),1),0)</f>
        <v>9063469</v>
      </c>
      <c r="AY122" s="132">
        <f>IFERROR(INDEX(AY$3:AY$117,MATCH($A$122,$A3:$A$117,0),1),0)</f>
        <v>9351611</v>
      </c>
      <c r="AZ122" s="132">
        <f>IFERROR(INDEX(AZ$3:AZ$117,MATCH($A$122,$A3:$A$117,0),1),0)</f>
        <v>7980190</v>
      </c>
      <c r="BA122" s="132">
        <f>IFERROR(INDEX(BA$3:BA$117,MATCH($A$122,$A3:$A$117,0),1),0)</f>
        <v>7740800</v>
      </c>
      <c r="BB122" s="132">
        <f>IFERROR(INDEX(BB$3:BB$117,MATCH($A$122,$A3:$A$117,0),1),0)</f>
        <v>9486073</v>
      </c>
      <c r="BC122" s="132">
        <f>IFERROR(INDEX(BC$3:BC$117,MATCH($A$122,$A3:$A$117,0),1),0)</f>
        <v>8466496</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5198758</v>
      </c>
      <c r="C123" s="80">
        <f t="shared" ref="C123:BB123" si="3">C119+C120+C121</f>
        <v>3598554</v>
      </c>
      <c r="D123" s="80">
        <f t="shared" si="3"/>
        <v>6398241.6200000001</v>
      </c>
      <c r="E123" s="80">
        <f t="shared" si="3"/>
        <v>9973127</v>
      </c>
      <c r="F123" s="80">
        <f t="shared" si="3"/>
        <v>10050000</v>
      </c>
      <c r="G123" s="80">
        <f t="shared" si="3"/>
        <v>13200000</v>
      </c>
      <c r="H123" s="80">
        <f t="shared" si="3"/>
        <v>8500000</v>
      </c>
      <c r="I123" s="80">
        <f t="shared" si="3"/>
        <v>8799533</v>
      </c>
      <c r="J123" s="80">
        <f t="shared" si="3"/>
        <v>9699878</v>
      </c>
      <c r="K123" s="80">
        <f t="shared" si="3"/>
        <v>9100000</v>
      </c>
      <c r="L123" s="80">
        <f t="shared" si="3"/>
        <v>10397310.9</v>
      </c>
      <c r="M123" s="80">
        <f t="shared" si="3"/>
        <v>10991102</v>
      </c>
      <c r="N123" s="80">
        <f t="shared" si="3"/>
        <v>9092215</v>
      </c>
      <c r="O123" s="80">
        <f t="shared" si="3"/>
        <v>4300000</v>
      </c>
      <c r="P123" s="80">
        <f t="shared" si="3"/>
        <v>8300000</v>
      </c>
      <c r="Q123" s="80">
        <f t="shared" si="3"/>
        <v>10296866</v>
      </c>
      <c r="R123" s="80">
        <f t="shared" si="3"/>
        <v>12800000</v>
      </c>
      <c r="S123" s="80">
        <f t="shared" si="3"/>
        <v>11498062</v>
      </c>
      <c r="T123" s="80">
        <f t="shared" si="3"/>
        <v>7498092.46</v>
      </c>
      <c r="U123" s="80">
        <f t="shared" si="3"/>
        <v>10346284</v>
      </c>
      <c r="V123" s="80">
        <f t="shared" si="3"/>
        <v>5899112</v>
      </c>
      <c r="W123" s="80">
        <f t="shared" si="3"/>
        <v>9404798</v>
      </c>
      <c r="X123" s="80">
        <f t="shared" si="3"/>
        <v>8809932.1999999993</v>
      </c>
      <c r="Y123" s="80">
        <f t="shared" si="3"/>
        <v>8707618</v>
      </c>
      <c r="Z123" s="80">
        <f t="shared" si="3"/>
        <v>8308629</v>
      </c>
      <c r="AA123" s="80">
        <f t="shared" si="3"/>
        <v>7297215</v>
      </c>
      <c r="AB123" s="80">
        <f t="shared" si="3"/>
        <v>6591858.7800000003</v>
      </c>
      <c r="AC123" s="80">
        <f t="shared" si="3"/>
        <v>7593719</v>
      </c>
      <c r="AD123" s="80">
        <f t="shared" si="3"/>
        <v>7673079</v>
      </c>
      <c r="AE123" s="80">
        <f t="shared" si="3"/>
        <v>8001632</v>
      </c>
      <c r="AF123" s="80">
        <f t="shared" si="3"/>
        <v>4308358.01</v>
      </c>
      <c r="AG123" s="80">
        <f t="shared" si="3"/>
        <v>6539361</v>
      </c>
      <c r="AH123" s="80">
        <f t="shared" si="3"/>
        <v>7275048</v>
      </c>
      <c r="AI123" s="80">
        <f t="shared" si="3"/>
        <v>8901486</v>
      </c>
      <c r="AJ123" s="80">
        <f t="shared" si="3"/>
        <v>7351861.8499999996</v>
      </c>
      <c r="AK123" s="80">
        <f t="shared" si="3"/>
        <v>8181650</v>
      </c>
      <c r="AL123" s="80">
        <f t="shared" si="3"/>
        <v>11376600</v>
      </c>
      <c r="AM123" s="80">
        <f t="shared" si="3"/>
        <v>9389186</v>
      </c>
      <c r="AN123" s="80">
        <f t="shared" si="3"/>
        <v>9677484.7300000004</v>
      </c>
      <c r="AO123" s="80">
        <f t="shared" si="3"/>
        <v>8815002</v>
      </c>
      <c r="AP123" s="80">
        <f t="shared" si="3"/>
        <v>7372586</v>
      </c>
      <c r="AQ123" s="80">
        <f t="shared" si="3"/>
        <v>5580040</v>
      </c>
      <c r="AR123" s="80">
        <f t="shared" si="3"/>
        <v>3200050</v>
      </c>
      <c r="AS123" s="80">
        <f t="shared" si="3"/>
        <v>4615516</v>
      </c>
      <c r="AT123" s="80">
        <f t="shared" si="3"/>
        <v>6320319</v>
      </c>
      <c r="AU123" s="80">
        <f t="shared" si="3"/>
        <v>6182714</v>
      </c>
      <c r="AV123" s="80">
        <f t="shared" si="3"/>
        <v>5935554.5199999996</v>
      </c>
      <c r="AW123" s="80">
        <f t="shared" si="3"/>
        <v>3327807</v>
      </c>
      <c r="AX123" s="80">
        <f t="shared" si="3"/>
        <v>5388692</v>
      </c>
      <c r="AY123" s="80">
        <f t="shared" si="3"/>
        <v>5604438</v>
      </c>
      <c r="AZ123" s="80">
        <f t="shared" si="3"/>
        <v>6993352</v>
      </c>
      <c r="BA123" s="80">
        <f t="shared" si="3"/>
        <v>5612134</v>
      </c>
      <c r="BB123" s="80">
        <f t="shared" si="3"/>
        <v>5570046</v>
      </c>
      <c r="BC123" s="80">
        <f t="shared" ref="BC123:BK123" si="4">+BC42+BC46+BC49</f>
        <v>19103988</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10835586</v>
      </c>
      <c r="C124" s="80">
        <f t="shared" ref="C124:BK124" si="5">C122</f>
        <v>13236283</v>
      </c>
      <c r="D124" s="80">
        <f t="shared" si="5"/>
        <v>10638842.17</v>
      </c>
      <c r="E124" s="80">
        <f t="shared" si="5"/>
        <v>9580270</v>
      </c>
      <c r="F124" s="80">
        <f t="shared" si="5"/>
        <v>9724186</v>
      </c>
      <c r="G124" s="80">
        <f t="shared" si="5"/>
        <v>9090062</v>
      </c>
      <c r="H124" s="80">
        <f t="shared" si="5"/>
        <v>12088105.439999999</v>
      </c>
      <c r="I124" s="80">
        <f t="shared" si="5"/>
        <v>12091215</v>
      </c>
      <c r="J124" s="80">
        <f t="shared" si="5"/>
        <v>12089567</v>
      </c>
      <c r="K124" s="80">
        <f t="shared" si="5"/>
        <v>12592003</v>
      </c>
      <c r="L124" s="80">
        <f t="shared" si="5"/>
        <v>12590126.66</v>
      </c>
      <c r="M124" s="80">
        <f t="shared" si="5"/>
        <v>12591318</v>
      </c>
      <c r="N124" s="80">
        <f t="shared" si="5"/>
        <v>14589770</v>
      </c>
      <c r="O124" s="80">
        <f t="shared" si="5"/>
        <v>18188660</v>
      </c>
      <c r="P124" s="80">
        <f t="shared" si="5"/>
        <v>15190021.890000001</v>
      </c>
      <c r="Q124" s="80">
        <f t="shared" si="5"/>
        <v>13689459</v>
      </c>
      <c r="R124" s="80">
        <f t="shared" si="5"/>
        <v>13687594</v>
      </c>
      <c r="S124" s="80">
        <f t="shared" si="5"/>
        <v>13990545</v>
      </c>
      <c r="T124" s="80">
        <f t="shared" si="5"/>
        <v>17988678.620000001</v>
      </c>
      <c r="U124" s="80">
        <f t="shared" si="5"/>
        <v>15486771</v>
      </c>
      <c r="V124" s="80">
        <f t="shared" si="5"/>
        <v>19984863</v>
      </c>
      <c r="W124" s="80">
        <f t="shared" si="5"/>
        <v>17988012</v>
      </c>
      <c r="X124" s="80">
        <f t="shared" si="5"/>
        <v>17986509.359999999</v>
      </c>
      <c r="Y124" s="80">
        <f t="shared" si="5"/>
        <v>19984996</v>
      </c>
      <c r="Z124" s="80">
        <f t="shared" si="5"/>
        <v>21383483</v>
      </c>
      <c r="AA124" s="80">
        <f t="shared" si="5"/>
        <v>21098426</v>
      </c>
      <c r="AB124" s="80">
        <f t="shared" si="5"/>
        <v>18600165.960000001</v>
      </c>
      <c r="AC124" s="80">
        <f t="shared" si="5"/>
        <v>17912000</v>
      </c>
      <c r="AD124" s="80">
        <f t="shared" si="5"/>
        <v>17115725</v>
      </c>
      <c r="AE124" s="80">
        <f t="shared" si="5"/>
        <v>15115725</v>
      </c>
      <c r="AF124" s="80">
        <f t="shared" si="5"/>
        <v>16012000</v>
      </c>
      <c r="AG124" s="80">
        <f t="shared" si="5"/>
        <v>14012000</v>
      </c>
      <c r="AH124" s="80">
        <f t="shared" si="5"/>
        <v>14012000</v>
      </c>
      <c r="AI124" s="80">
        <f t="shared" si="5"/>
        <v>13012000</v>
      </c>
      <c r="AJ124" s="80">
        <f t="shared" si="5"/>
        <v>15012000</v>
      </c>
      <c r="AK124" s="80">
        <f t="shared" si="5"/>
        <v>15012000</v>
      </c>
      <c r="AL124" s="80">
        <f t="shared" si="5"/>
        <v>13144500</v>
      </c>
      <c r="AM124" s="80">
        <f t="shared" si="5"/>
        <v>14230547</v>
      </c>
      <c r="AN124" s="80">
        <f t="shared" si="5"/>
        <v>12722648</v>
      </c>
      <c r="AO124" s="80">
        <f t="shared" si="5"/>
        <v>12292000</v>
      </c>
      <c r="AP124" s="80">
        <f t="shared" si="5"/>
        <v>11921500</v>
      </c>
      <c r="AQ124" s="80">
        <f t="shared" si="5"/>
        <v>11500000</v>
      </c>
      <c r="AR124" s="80">
        <f t="shared" si="5"/>
        <v>11490000</v>
      </c>
      <c r="AS124" s="80">
        <f t="shared" si="5"/>
        <v>10600000</v>
      </c>
      <c r="AT124" s="80">
        <f t="shared" si="5"/>
        <v>7600000</v>
      </c>
      <c r="AU124" s="80">
        <f t="shared" si="5"/>
        <v>5706620</v>
      </c>
      <c r="AV124" s="80">
        <f t="shared" si="5"/>
        <v>7000000</v>
      </c>
      <c r="AW124" s="80">
        <f t="shared" si="5"/>
        <v>10000000</v>
      </c>
      <c r="AX124" s="80">
        <f t="shared" si="5"/>
        <v>9063469</v>
      </c>
      <c r="AY124" s="80">
        <f t="shared" si="5"/>
        <v>9351611</v>
      </c>
      <c r="AZ124" s="80">
        <f t="shared" si="5"/>
        <v>7980190</v>
      </c>
      <c r="BA124" s="80">
        <f t="shared" si="5"/>
        <v>7740800</v>
      </c>
      <c r="BB124" s="80">
        <f t="shared" si="5"/>
        <v>9486073</v>
      </c>
      <c r="BC124" s="80">
        <f t="shared" si="5"/>
        <v>8466496</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16034344</v>
      </c>
      <c r="C125" s="82">
        <f t="shared" ref="C125:BK125" si="6">SUM(C123:C124)</f>
        <v>16834837</v>
      </c>
      <c r="D125" s="82">
        <f t="shared" si="6"/>
        <v>17037083.789999999</v>
      </c>
      <c r="E125" s="82">
        <f t="shared" si="6"/>
        <v>19553397</v>
      </c>
      <c r="F125" s="82">
        <f t="shared" si="6"/>
        <v>19774186</v>
      </c>
      <c r="G125" s="82">
        <f t="shared" si="6"/>
        <v>22290062</v>
      </c>
      <c r="H125" s="82">
        <f t="shared" si="6"/>
        <v>20588105.439999998</v>
      </c>
      <c r="I125" s="82">
        <f t="shared" si="6"/>
        <v>20890748</v>
      </c>
      <c r="J125" s="82">
        <f t="shared" si="6"/>
        <v>21789445</v>
      </c>
      <c r="K125" s="82">
        <f t="shared" si="6"/>
        <v>21692003</v>
      </c>
      <c r="L125" s="82">
        <f t="shared" si="6"/>
        <v>22987437.560000002</v>
      </c>
      <c r="M125" s="82">
        <f t="shared" si="6"/>
        <v>23582420</v>
      </c>
      <c r="N125" s="82">
        <f t="shared" si="6"/>
        <v>23681985</v>
      </c>
      <c r="O125" s="82">
        <f t="shared" si="6"/>
        <v>22488660</v>
      </c>
      <c r="P125" s="82">
        <f t="shared" si="6"/>
        <v>23490021.890000001</v>
      </c>
      <c r="Q125" s="82">
        <f t="shared" si="6"/>
        <v>23986325</v>
      </c>
      <c r="R125" s="82">
        <f t="shared" si="6"/>
        <v>26487594</v>
      </c>
      <c r="S125" s="82">
        <f t="shared" si="6"/>
        <v>25488607</v>
      </c>
      <c r="T125" s="82">
        <f t="shared" si="6"/>
        <v>25486771.080000002</v>
      </c>
      <c r="U125" s="82">
        <f t="shared" si="6"/>
        <v>25833055</v>
      </c>
      <c r="V125" s="82">
        <f t="shared" si="6"/>
        <v>25883975</v>
      </c>
      <c r="W125" s="82">
        <f t="shared" si="6"/>
        <v>27392810</v>
      </c>
      <c r="X125" s="82">
        <f t="shared" si="6"/>
        <v>26796441.559999999</v>
      </c>
      <c r="Y125" s="82">
        <f t="shared" si="6"/>
        <v>28692614</v>
      </c>
      <c r="Z125" s="82">
        <f t="shared" si="6"/>
        <v>29692112</v>
      </c>
      <c r="AA125" s="82">
        <f t="shared" si="6"/>
        <v>28395641</v>
      </c>
      <c r="AB125" s="82">
        <f t="shared" si="6"/>
        <v>25192024.740000002</v>
      </c>
      <c r="AC125" s="82">
        <f t="shared" si="6"/>
        <v>25505719</v>
      </c>
      <c r="AD125" s="82">
        <f t="shared" si="6"/>
        <v>24788804</v>
      </c>
      <c r="AE125" s="82">
        <f t="shared" si="6"/>
        <v>23117357</v>
      </c>
      <c r="AF125" s="82">
        <f t="shared" si="6"/>
        <v>20320358.009999998</v>
      </c>
      <c r="AG125" s="82">
        <f t="shared" si="6"/>
        <v>20551361</v>
      </c>
      <c r="AH125" s="82">
        <f t="shared" si="6"/>
        <v>21287048</v>
      </c>
      <c r="AI125" s="82">
        <f t="shared" si="6"/>
        <v>21913486</v>
      </c>
      <c r="AJ125" s="82">
        <f t="shared" si="6"/>
        <v>22363861.850000001</v>
      </c>
      <c r="AK125" s="82">
        <f t="shared" si="6"/>
        <v>23193650</v>
      </c>
      <c r="AL125" s="82">
        <f t="shared" si="6"/>
        <v>24521100</v>
      </c>
      <c r="AM125" s="82">
        <f t="shared" si="6"/>
        <v>23619733</v>
      </c>
      <c r="AN125" s="82">
        <f t="shared" si="6"/>
        <v>22400132.73</v>
      </c>
      <c r="AO125" s="82">
        <f t="shared" si="6"/>
        <v>21107002</v>
      </c>
      <c r="AP125" s="82">
        <f t="shared" si="6"/>
        <v>19294086</v>
      </c>
      <c r="AQ125" s="82">
        <f t="shared" si="6"/>
        <v>17080040</v>
      </c>
      <c r="AR125" s="82">
        <f t="shared" si="6"/>
        <v>14690050</v>
      </c>
      <c r="AS125" s="82">
        <f t="shared" si="6"/>
        <v>15215516</v>
      </c>
      <c r="AT125" s="82">
        <f t="shared" si="6"/>
        <v>13920319</v>
      </c>
      <c r="AU125" s="82">
        <f t="shared" si="6"/>
        <v>11889334</v>
      </c>
      <c r="AV125" s="82">
        <f t="shared" si="6"/>
        <v>12935554.52</v>
      </c>
      <c r="AW125" s="82">
        <f t="shared" si="6"/>
        <v>13327807</v>
      </c>
      <c r="AX125" s="82">
        <f t="shared" si="6"/>
        <v>14452161</v>
      </c>
      <c r="AY125" s="82">
        <f t="shared" si="6"/>
        <v>14956049</v>
      </c>
      <c r="AZ125" s="82">
        <f t="shared" si="6"/>
        <v>14973542</v>
      </c>
      <c r="BA125" s="82">
        <f t="shared" si="6"/>
        <v>13352934</v>
      </c>
      <c r="BB125" s="82">
        <f t="shared" si="6"/>
        <v>15056119</v>
      </c>
      <c r="BC125" s="82">
        <f t="shared" si="6"/>
        <v>27570484</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s="130" t="s">
        <v>6</v>
      </c>
      <c r="B128" s="130" t="s">
        <v>3278</v>
      </c>
      <c r="C128" s="130" t="s">
        <v>2310</v>
      </c>
      <c r="D128" s="130" t="s">
        <v>2432</v>
      </c>
      <c r="E128" s="130" t="s">
        <v>2312</v>
      </c>
      <c r="F128" s="130" t="s">
        <v>2313</v>
      </c>
      <c r="G128" s="130" t="s">
        <v>2314</v>
      </c>
      <c r="H128" s="130" t="s">
        <v>2433</v>
      </c>
      <c r="I128" s="130" t="s">
        <v>2316</v>
      </c>
      <c r="J128" s="130" t="s">
        <v>2317</v>
      </c>
      <c r="K128" s="130" t="s">
        <v>2318</v>
      </c>
      <c r="L128" s="130" t="s">
        <v>2434</v>
      </c>
      <c r="M128" s="130" t="s">
        <v>2320</v>
      </c>
      <c r="N128" s="130" t="s">
        <v>2321</v>
      </c>
      <c r="O128" s="130" t="s">
        <v>2322</v>
      </c>
      <c r="P128" s="130" t="s">
        <v>2435</v>
      </c>
      <c r="Q128" s="130" t="s">
        <v>2324</v>
      </c>
      <c r="R128" s="130" t="s">
        <v>2325</v>
      </c>
      <c r="S128" s="130" t="s">
        <v>2326</v>
      </c>
      <c r="T128" s="130" t="s">
        <v>2436</v>
      </c>
      <c r="U128" s="130" t="s">
        <v>2328</v>
      </c>
      <c r="V128" s="130" t="s">
        <v>2329</v>
      </c>
      <c r="W128" s="130" t="s">
        <v>2330</v>
      </c>
      <c r="X128" s="130" t="s">
        <v>2437</v>
      </c>
      <c r="Y128" s="130" t="s">
        <v>2332</v>
      </c>
      <c r="Z128" s="130" t="s">
        <v>2333</v>
      </c>
      <c r="AA128" s="130" t="s">
        <v>2334</v>
      </c>
      <c r="AB128" s="130" t="s">
        <v>2438</v>
      </c>
      <c r="AC128" s="130" t="s">
        <v>2336</v>
      </c>
      <c r="AD128" s="130" t="s">
        <v>2337</v>
      </c>
      <c r="AE128" s="130" t="s">
        <v>2338</v>
      </c>
      <c r="AF128" s="130" t="s">
        <v>2439</v>
      </c>
      <c r="AG128" s="130" t="s">
        <v>2340</v>
      </c>
      <c r="AH128" s="130" t="s">
        <v>2341</v>
      </c>
      <c r="AI128" s="130" t="s">
        <v>2342</v>
      </c>
      <c r="AJ128" s="130" t="s">
        <v>2440</v>
      </c>
      <c r="AK128" s="130" t="s">
        <v>2344</v>
      </c>
      <c r="AL128" s="130" t="s">
        <v>2345</v>
      </c>
      <c r="AM128" s="130" t="s">
        <v>2346</v>
      </c>
      <c r="AN128" s="130" t="s">
        <v>2441</v>
      </c>
      <c r="AO128" s="130" t="s">
        <v>2348</v>
      </c>
      <c r="AP128" s="130" t="s">
        <v>2349</v>
      </c>
      <c r="AQ128" s="130" t="s">
        <v>2350</v>
      </c>
      <c r="AR128" s="130" t="s">
        <v>2442</v>
      </c>
      <c r="AS128" s="130" t="s">
        <v>2352</v>
      </c>
      <c r="AT128" s="130" t="s">
        <v>2353</v>
      </c>
      <c r="AU128" s="130" t="s">
        <v>2354</v>
      </c>
      <c r="AV128" s="130" t="s">
        <v>2443</v>
      </c>
      <c r="AW128" s="130" t="s">
        <v>2356</v>
      </c>
      <c r="AX128" s="130" t="s">
        <v>2357</v>
      </c>
      <c r="AY128" s="130" t="s">
        <v>2358</v>
      </c>
      <c r="AZ128" s="130" t="s">
        <v>2444</v>
      </c>
      <c r="BA128" s="130" t="s">
        <v>2360</v>
      </c>
      <c r="BB128" s="130" t="s">
        <v>2361</v>
      </c>
      <c r="BC128" s="130" t="s">
        <v>2362</v>
      </c>
      <c r="BD128"/>
      <c r="BE128"/>
      <c r="BF128"/>
      <c r="BG128"/>
      <c r="BH128"/>
      <c r="BI128"/>
      <c r="BJ128"/>
      <c r="BK128"/>
      <c r="BL128"/>
      <c r="BM128"/>
      <c r="BN128"/>
      <c r="BO128"/>
      <c r="BP128"/>
      <c r="BQ128"/>
      <c r="BR128"/>
      <c r="BS128"/>
      <c r="BT128"/>
    </row>
    <row r="129" spans="1:72" x14ac:dyDescent="0.25">
      <c r="A129" s="130" t="s">
        <v>2445</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25">
      <c r="A130" s="130" t="s">
        <v>2446</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25">
      <c r="A131" s="130" t="s">
        <v>867</v>
      </c>
      <c r="B131" s="130">
        <v>2106318</v>
      </c>
      <c r="C131" s="130">
        <v>2031536</v>
      </c>
      <c r="D131" s="130">
        <v>2422270.7400000002</v>
      </c>
      <c r="E131" s="130">
        <v>2490230</v>
      </c>
      <c r="F131" s="130">
        <v>2335501</v>
      </c>
      <c r="G131" s="130">
        <v>1889588</v>
      </c>
      <c r="H131" s="130">
        <v>2299923.64</v>
      </c>
      <c r="I131" s="130">
        <v>2634206</v>
      </c>
      <c r="J131" s="130">
        <v>2309467</v>
      </c>
      <c r="K131" s="130">
        <v>3436047</v>
      </c>
      <c r="L131" s="130">
        <v>4965898.28</v>
      </c>
      <c r="M131" s="130">
        <v>4500651</v>
      </c>
      <c r="N131" s="130">
        <v>3351185</v>
      </c>
      <c r="O131" s="130">
        <v>3262656</v>
      </c>
      <c r="P131" s="130">
        <v>4126702.93</v>
      </c>
      <c r="Q131" s="130">
        <v>5118638</v>
      </c>
      <c r="R131" s="130">
        <v>4411172</v>
      </c>
      <c r="S131" s="130">
        <v>3449865</v>
      </c>
      <c r="T131" s="130">
        <v>3923236.45</v>
      </c>
      <c r="U131" s="130">
        <v>4509777</v>
      </c>
      <c r="V131" s="130">
        <v>5480183</v>
      </c>
      <c r="W131" s="130">
        <v>5212245</v>
      </c>
      <c r="X131" s="130">
        <v>7609389.46</v>
      </c>
      <c r="Y131" s="130">
        <v>4308117</v>
      </c>
      <c r="Z131" s="130">
        <v>4504970</v>
      </c>
      <c r="AA131" s="130">
        <v>3935703</v>
      </c>
      <c r="AB131" s="130">
        <v>5047722.21</v>
      </c>
      <c r="AC131" s="130">
        <v>6429472</v>
      </c>
      <c r="AD131" s="130">
        <v>5673800</v>
      </c>
      <c r="AE131" s="130">
        <v>4068554</v>
      </c>
      <c r="AF131" s="130">
        <v>4979266.54</v>
      </c>
      <c r="AG131" s="130">
        <v>5306443</v>
      </c>
      <c r="AH131" s="130">
        <v>6059357</v>
      </c>
      <c r="AI131" s="130">
        <v>3353856</v>
      </c>
      <c r="AJ131" s="130">
        <v>4823570.7300000004</v>
      </c>
      <c r="AK131" s="130">
        <v>3229910</v>
      </c>
      <c r="AL131" s="130">
        <v>2611855</v>
      </c>
      <c r="AM131" s="130">
        <v>2411474</v>
      </c>
      <c r="AN131" s="130">
        <v>1785735.76</v>
      </c>
      <c r="AO131" s="130">
        <v>3026476</v>
      </c>
      <c r="AP131" s="130">
        <v>2851748</v>
      </c>
      <c r="AQ131" s="130">
        <v>2185072</v>
      </c>
      <c r="AR131" s="130">
        <v>3201961.06</v>
      </c>
      <c r="AS131" s="130">
        <v>2269159</v>
      </c>
      <c r="AT131" s="130">
        <v>2942988</v>
      </c>
      <c r="AU131" s="130">
        <v>4826612</v>
      </c>
      <c r="AV131" s="130">
        <v>2992144.53</v>
      </c>
      <c r="AW131" s="130">
        <v>3174577</v>
      </c>
      <c r="AX131" s="130">
        <v>2975901</v>
      </c>
      <c r="AY131" s="130">
        <v>2212411</v>
      </c>
      <c r="AZ131" s="130">
        <v>2339522</v>
      </c>
      <c r="BA131" s="130">
        <v>2997675</v>
      </c>
      <c r="BB131" s="130">
        <v>2928113</v>
      </c>
      <c r="BC131" s="130">
        <v>2354951</v>
      </c>
      <c r="BD131"/>
      <c r="BE131"/>
      <c r="BF131"/>
      <c r="BG131"/>
      <c r="BH131"/>
      <c r="BI131"/>
      <c r="BJ131"/>
      <c r="BK131"/>
      <c r="BL131"/>
      <c r="BM131"/>
      <c r="BN131"/>
      <c r="BO131"/>
      <c r="BP131"/>
      <c r="BQ131"/>
      <c r="BR131"/>
      <c r="BS131"/>
      <c r="BT131"/>
    </row>
    <row r="132" spans="1:72" x14ac:dyDescent="0.25">
      <c r="A132" s="130" t="s">
        <v>2447</v>
      </c>
      <c r="B132" s="130">
        <v>65256</v>
      </c>
      <c r="C132" s="130">
        <v>86940</v>
      </c>
      <c r="D132" s="130">
        <v>0</v>
      </c>
      <c r="E132" s="130">
        <v>0</v>
      </c>
      <c r="F132" s="130">
        <v>0</v>
      </c>
      <c r="G132" s="130">
        <v>0</v>
      </c>
      <c r="H132" s="130">
        <v>0</v>
      </c>
      <c r="I132" s="130">
        <v>0</v>
      </c>
      <c r="J132" s="130">
        <v>0</v>
      </c>
      <c r="K132" s="130">
        <v>0</v>
      </c>
      <c r="L132" s="130">
        <v>0</v>
      </c>
      <c r="M132" s="130">
        <v>0</v>
      </c>
      <c r="N132" s="130">
        <v>0</v>
      </c>
      <c r="O132" s="130">
        <v>0</v>
      </c>
      <c r="P132" s="130">
        <v>0</v>
      </c>
      <c r="Q132" s="130">
        <v>0</v>
      </c>
      <c r="R132" s="130">
        <v>0</v>
      </c>
      <c r="S132" s="130">
        <v>0</v>
      </c>
      <c r="T132" s="130">
        <v>0</v>
      </c>
      <c r="U132" s="130">
        <v>0</v>
      </c>
      <c r="V132" s="130">
        <v>0</v>
      </c>
      <c r="W132" s="130">
        <v>0</v>
      </c>
      <c r="X132" s="130">
        <v>0</v>
      </c>
      <c r="Y132" s="130">
        <v>0</v>
      </c>
      <c r="Z132" s="130">
        <v>0</v>
      </c>
      <c r="AA132" s="130">
        <v>0</v>
      </c>
      <c r="AB132" s="130">
        <v>0</v>
      </c>
      <c r="AC132" s="130">
        <v>0</v>
      </c>
      <c r="AD132" s="130">
        <v>0</v>
      </c>
      <c r="AE132" s="130">
        <v>0</v>
      </c>
      <c r="AF132" s="130">
        <v>0</v>
      </c>
      <c r="AG132" s="130">
        <v>0</v>
      </c>
      <c r="AH132" s="130">
        <v>0</v>
      </c>
      <c r="AI132" s="130">
        <v>0</v>
      </c>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2212411</v>
      </c>
      <c r="AZ132" s="130">
        <v>2339522</v>
      </c>
      <c r="BA132" s="130">
        <v>2997675</v>
      </c>
      <c r="BB132" s="130">
        <v>2928113</v>
      </c>
      <c r="BC132" s="130">
        <v>2354951</v>
      </c>
      <c r="BD132"/>
      <c r="BE132"/>
      <c r="BF132"/>
      <c r="BG132"/>
      <c r="BH132"/>
      <c r="BI132"/>
      <c r="BJ132"/>
      <c r="BK132"/>
      <c r="BL132"/>
      <c r="BM132"/>
      <c r="BN132"/>
      <c r="BO132"/>
      <c r="BP132"/>
      <c r="BQ132"/>
      <c r="BR132"/>
      <c r="BS132"/>
      <c r="BT132"/>
    </row>
    <row r="133" spans="1:72" x14ac:dyDescent="0.25">
      <c r="A133" s="130" t="s">
        <v>2617</v>
      </c>
      <c r="B133" s="130">
        <v>1963186</v>
      </c>
      <c r="C133" s="130">
        <v>1868018</v>
      </c>
      <c r="D133" s="130">
        <v>2270391.7799999998</v>
      </c>
      <c r="E133" s="130">
        <v>2373505</v>
      </c>
      <c r="F133" s="130">
        <v>2232906</v>
      </c>
      <c r="G133" s="130">
        <v>1626252</v>
      </c>
      <c r="H133" s="130">
        <v>1951882.56</v>
      </c>
      <c r="I133" s="130">
        <v>2294671</v>
      </c>
      <c r="J133" s="130">
        <v>1991412</v>
      </c>
      <c r="K133" s="130">
        <v>3053272</v>
      </c>
      <c r="L133" s="130">
        <v>4633997.2699999996</v>
      </c>
      <c r="M133" s="130">
        <v>4172537</v>
      </c>
      <c r="N133" s="130">
        <v>3056129</v>
      </c>
      <c r="O133" s="130">
        <v>2929418</v>
      </c>
      <c r="P133" s="130">
        <v>3809743.97</v>
      </c>
      <c r="Q133" s="130">
        <v>4803862</v>
      </c>
      <c r="R133" s="130">
        <v>4123114</v>
      </c>
      <c r="S133" s="130">
        <v>3135272</v>
      </c>
      <c r="T133" s="130">
        <v>3621919.23</v>
      </c>
      <c r="U133" s="130">
        <v>4199493</v>
      </c>
      <c r="V133" s="130">
        <v>5208236</v>
      </c>
      <c r="W133" s="130">
        <v>4905177</v>
      </c>
      <c r="X133" s="130">
        <v>7316374.1299999999</v>
      </c>
      <c r="Y133" s="130">
        <v>4016520</v>
      </c>
      <c r="Z133" s="130">
        <v>4237018</v>
      </c>
      <c r="AA133" s="130">
        <v>3644201</v>
      </c>
      <c r="AB133" s="130">
        <v>4757350.21</v>
      </c>
      <c r="AC133" s="130">
        <v>6163305</v>
      </c>
      <c r="AD133" s="130">
        <v>5432640</v>
      </c>
      <c r="AE133" s="130">
        <v>3799320</v>
      </c>
      <c r="AF133" s="130">
        <v>4661267.8099999996</v>
      </c>
      <c r="AG133" s="130">
        <v>5000489</v>
      </c>
      <c r="AH133" s="130">
        <v>5780461</v>
      </c>
      <c r="AI133" s="130">
        <v>3035190</v>
      </c>
      <c r="AJ133" s="130">
        <v>4524843.17</v>
      </c>
      <c r="AK133" s="130">
        <v>2971556</v>
      </c>
      <c r="AL133" s="130">
        <v>2364979</v>
      </c>
      <c r="AM133" s="130">
        <v>2122991</v>
      </c>
      <c r="AN133" s="130">
        <v>1518357.11</v>
      </c>
      <c r="AO133" s="130">
        <v>2757577</v>
      </c>
      <c r="AP133" s="130">
        <v>2609133</v>
      </c>
      <c r="AQ133" s="130">
        <v>1928605</v>
      </c>
      <c r="AR133" s="130">
        <v>2950959.04</v>
      </c>
      <c r="AS133" s="130">
        <v>2020171</v>
      </c>
      <c r="AT133" s="130">
        <v>2721724</v>
      </c>
      <c r="AU133" s="130">
        <v>4541649</v>
      </c>
      <c r="AV133" s="130">
        <v>2700702.71</v>
      </c>
      <c r="AW133" s="130">
        <v>2903024</v>
      </c>
      <c r="AX133" s="130">
        <v>2716324</v>
      </c>
      <c r="AY133" s="130">
        <v>0</v>
      </c>
      <c r="AZ133" s="130">
        <v>0</v>
      </c>
      <c r="BA133" s="130">
        <v>0</v>
      </c>
      <c r="BB133" s="130">
        <v>0</v>
      </c>
      <c r="BC133" s="130">
        <v>0</v>
      </c>
      <c r="BD133"/>
      <c r="BE133"/>
      <c r="BF133"/>
      <c r="BG133"/>
      <c r="BH133"/>
      <c r="BI133"/>
      <c r="BJ133"/>
      <c r="BK133"/>
      <c r="BL133"/>
      <c r="BM133"/>
      <c r="BN133"/>
      <c r="BO133"/>
      <c r="BP133"/>
      <c r="BQ133"/>
      <c r="BR133"/>
      <c r="BS133"/>
      <c r="BT133"/>
    </row>
    <row r="134" spans="1:72" x14ac:dyDescent="0.25">
      <c r="A134" s="130" t="s">
        <v>2618</v>
      </c>
      <c r="B134" s="130">
        <v>0</v>
      </c>
      <c r="C134" s="130">
        <v>0</v>
      </c>
      <c r="D134" s="130">
        <v>151878.97</v>
      </c>
      <c r="E134" s="130">
        <v>116725</v>
      </c>
      <c r="F134" s="130">
        <v>102595</v>
      </c>
      <c r="G134" s="130">
        <v>263336</v>
      </c>
      <c r="H134" s="130">
        <v>348041.07</v>
      </c>
      <c r="I134" s="130">
        <v>339535</v>
      </c>
      <c r="J134" s="130">
        <v>318055</v>
      </c>
      <c r="K134" s="130">
        <v>382775</v>
      </c>
      <c r="L134" s="130">
        <v>331901</v>
      </c>
      <c r="M134" s="130">
        <v>328114</v>
      </c>
      <c r="N134" s="130">
        <v>295056</v>
      </c>
      <c r="O134" s="130">
        <v>333238</v>
      </c>
      <c r="P134" s="130">
        <v>316958.96000000002</v>
      </c>
      <c r="Q134" s="130">
        <v>314776</v>
      </c>
      <c r="R134" s="130">
        <v>288058</v>
      </c>
      <c r="S134" s="130">
        <v>314593</v>
      </c>
      <c r="T134" s="130">
        <v>301317.21999999997</v>
      </c>
      <c r="U134" s="130">
        <v>310284</v>
      </c>
      <c r="V134" s="130">
        <v>271947</v>
      </c>
      <c r="W134" s="130">
        <v>307068</v>
      </c>
      <c r="X134" s="130">
        <v>293015.33</v>
      </c>
      <c r="Y134" s="130">
        <v>291597</v>
      </c>
      <c r="Z134" s="130">
        <v>267952</v>
      </c>
      <c r="AA134" s="130">
        <v>291502</v>
      </c>
      <c r="AB134" s="130">
        <v>290372</v>
      </c>
      <c r="AC134" s="130">
        <v>266167</v>
      </c>
      <c r="AD134" s="130">
        <v>241160</v>
      </c>
      <c r="AE134" s="130">
        <v>269234</v>
      </c>
      <c r="AF134" s="130">
        <v>317998.73</v>
      </c>
      <c r="AG134" s="130">
        <v>305954</v>
      </c>
      <c r="AH134" s="130">
        <v>278896</v>
      </c>
      <c r="AI134" s="130">
        <v>318666</v>
      </c>
      <c r="AJ134" s="130">
        <v>298727.56</v>
      </c>
      <c r="AK134" s="130">
        <v>258354</v>
      </c>
      <c r="AL134" s="130">
        <v>246876</v>
      </c>
      <c r="AM134" s="130">
        <v>288483</v>
      </c>
      <c r="AN134" s="130">
        <v>267378.65000000002</v>
      </c>
      <c r="AO134" s="130">
        <v>268899</v>
      </c>
      <c r="AP134" s="130">
        <v>242615</v>
      </c>
      <c r="AQ134" s="130">
        <v>256467</v>
      </c>
      <c r="AR134" s="130">
        <v>251002.02</v>
      </c>
      <c r="AS134" s="130">
        <v>248988</v>
      </c>
      <c r="AT134" s="130">
        <v>221264</v>
      </c>
      <c r="AU134" s="130">
        <v>284963</v>
      </c>
      <c r="AV134" s="130">
        <v>291441.82</v>
      </c>
      <c r="AW134" s="130">
        <v>271553</v>
      </c>
      <c r="AX134" s="130">
        <v>259577</v>
      </c>
      <c r="AY134" s="130">
        <v>0</v>
      </c>
      <c r="AZ134" s="130">
        <v>0</v>
      </c>
      <c r="BA134" s="130">
        <v>0</v>
      </c>
      <c r="BB134" s="130">
        <v>0</v>
      </c>
      <c r="BC134" s="130">
        <v>0</v>
      </c>
      <c r="BD134"/>
      <c r="BE134"/>
      <c r="BF134"/>
      <c r="BG134"/>
      <c r="BH134"/>
      <c r="BI134"/>
      <c r="BJ134"/>
      <c r="BK134"/>
      <c r="BL134"/>
      <c r="BM134"/>
      <c r="BN134"/>
      <c r="BO134"/>
      <c r="BP134"/>
      <c r="BQ134"/>
      <c r="BR134"/>
      <c r="BS134"/>
      <c r="BT134"/>
    </row>
    <row r="135" spans="1:72" x14ac:dyDescent="0.25">
      <c r="A135" s="130" t="s">
        <v>3340</v>
      </c>
      <c r="B135" s="130">
        <v>77876</v>
      </c>
      <c r="C135" s="130">
        <v>76578</v>
      </c>
      <c r="D135" s="130">
        <v>0</v>
      </c>
      <c r="E135" s="130">
        <v>0</v>
      </c>
      <c r="F135" s="130">
        <v>0</v>
      </c>
      <c r="G135" s="130">
        <v>0</v>
      </c>
      <c r="H135" s="130">
        <v>0</v>
      </c>
      <c r="I135" s="130">
        <v>0</v>
      </c>
      <c r="J135" s="130">
        <v>0</v>
      </c>
      <c r="K135" s="130">
        <v>0</v>
      </c>
      <c r="L135" s="130">
        <v>0</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25">
      <c r="A136" s="130" t="s">
        <v>3354</v>
      </c>
      <c r="B136" s="130">
        <v>77876</v>
      </c>
      <c r="C136" s="130">
        <v>76578</v>
      </c>
      <c r="D136" s="130">
        <v>0</v>
      </c>
      <c r="E136" s="130">
        <v>0</v>
      </c>
      <c r="F136" s="130">
        <v>0</v>
      </c>
      <c r="G136" s="130">
        <v>0</v>
      </c>
      <c r="H136" s="130">
        <v>0</v>
      </c>
      <c r="I136" s="130">
        <v>0</v>
      </c>
      <c r="J136" s="130">
        <v>0</v>
      </c>
      <c r="K136" s="130">
        <v>0</v>
      </c>
      <c r="L136" s="130">
        <v>0</v>
      </c>
      <c r="M136" s="130">
        <v>0</v>
      </c>
      <c r="N136" s="130">
        <v>0</v>
      </c>
      <c r="O136" s="130">
        <v>0</v>
      </c>
      <c r="P136" s="130">
        <v>0</v>
      </c>
      <c r="Q136" s="130">
        <v>0</v>
      </c>
      <c r="R136" s="130">
        <v>0</v>
      </c>
      <c r="S136" s="130">
        <v>0</v>
      </c>
      <c r="T136" s="130">
        <v>0</v>
      </c>
      <c r="U136" s="130">
        <v>0</v>
      </c>
      <c r="V136" s="130">
        <v>0</v>
      </c>
      <c r="W136" s="130">
        <v>0</v>
      </c>
      <c r="X136" s="130">
        <v>0</v>
      </c>
      <c r="Y136" s="130">
        <v>0</v>
      </c>
      <c r="Z136" s="130">
        <v>0</v>
      </c>
      <c r="AA136" s="130">
        <v>0</v>
      </c>
      <c r="AB136" s="130">
        <v>0</v>
      </c>
      <c r="AC136" s="130">
        <v>0</v>
      </c>
      <c r="AD136" s="130">
        <v>0</v>
      </c>
      <c r="AE136" s="130">
        <v>0</v>
      </c>
      <c r="AF136" s="130">
        <v>0</v>
      </c>
      <c r="AG136" s="130">
        <v>0</v>
      </c>
      <c r="AH136" s="130">
        <v>0</v>
      </c>
      <c r="AI136" s="130">
        <v>0</v>
      </c>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0</v>
      </c>
      <c r="AY136" s="130">
        <v>0</v>
      </c>
      <c r="AZ136" s="130">
        <v>0</v>
      </c>
      <c r="BA136" s="130">
        <v>0</v>
      </c>
      <c r="BB136" s="130">
        <v>0</v>
      </c>
      <c r="BC136" s="130">
        <v>0</v>
      </c>
      <c r="BD136"/>
      <c r="BE136"/>
      <c r="BF136"/>
      <c r="BG136"/>
      <c r="BH136"/>
      <c r="BI136"/>
      <c r="BJ136"/>
      <c r="BK136"/>
      <c r="BL136"/>
      <c r="BM136"/>
      <c r="BN136"/>
      <c r="BO136"/>
      <c r="BP136"/>
      <c r="BQ136"/>
      <c r="BR136"/>
      <c r="BS136"/>
      <c r="BT136"/>
    </row>
    <row r="137" spans="1:72" x14ac:dyDescent="0.25">
      <c r="A137" s="130" t="s">
        <v>868</v>
      </c>
      <c r="B137" s="130">
        <v>1821</v>
      </c>
      <c r="C137" s="130">
        <v>281</v>
      </c>
      <c r="D137" s="130">
        <v>1861.78</v>
      </c>
      <c r="E137" s="130">
        <v>524</v>
      </c>
      <c r="F137" s="130">
        <v>4207</v>
      </c>
      <c r="G137" s="130">
        <v>460</v>
      </c>
      <c r="H137" s="130">
        <v>4791.8599999999997</v>
      </c>
      <c r="I137" s="130">
        <v>440</v>
      </c>
      <c r="J137" s="130">
        <v>8438</v>
      </c>
      <c r="K137" s="130">
        <v>1744</v>
      </c>
      <c r="L137" s="130">
        <v>6609.29</v>
      </c>
      <c r="M137" s="130">
        <v>671</v>
      </c>
      <c r="N137" s="130">
        <v>5307</v>
      </c>
      <c r="O137" s="130">
        <v>2559</v>
      </c>
      <c r="P137" s="130">
        <v>8574.23</v>
      </c>
      <c r="Q137" s="130">
        <v>5650</v>
      </c>
      <c r="R137" s="130">
        <v>10199</v>
      </c>
      <c r="S137" s="130">
        <v>3309</v>
      </c>
      <c r="T137" s="130">
        <v>6889.21</v>
      </c>
      <c r="U137" s="130">
        <v>1447</v>
      </c>
      <c r="V137" s="130">
        <v>8137</v>
      </c>
      <c r="W137" s="130">
        <v>690</v>
      </c>
      <c r="X137" s="130">
        <v>6081.15</v>
      </c>
      <c r="Y137" s="130">
        <v>1468</v>
      </c>
      <c r="Z137" s="130">
        <v>5874</v>
      </c>
      <c r="AA137" s="130">
        <v>1305</v>
      </c>
      <c r="AB137" s="130">
        <v>5001.22</v>
      </c>
      <c r="AC137" s="130">
        <v>4247</v>
      </c>
      <c r="AD137" s="130">
        <v>6878</v>
      </c>
      <c r="AE137" s="130">
        <v>4707</v>
      </c>
      <c r="AF137" s="130">
        <v>6961.09</v>
      </c>
      <c r="AG137" s="130">
        <v>1256</v>
      </c>
      <c r="AH137" s="130">
        <v>7668</v>
      </c>
      <c r="AI137" s="130">
        <v>474</v>
      </c>
      <c r="AJ137" s="130">
        <v>7528.54</v>
      </c>
      <c r="AK137" s="130">
        <v>3523</v>
      </c>
      <c r="AL137" s="130">
        <v>6569</v>
      </c>
      <c r="AM137" s="130">
        <v>1372</v>
      </c>
      <c r="AN137" s="130">
        <v>9698.3700000000008</v>
      </c>
      <c r="AO137" s="130">
        <v>580</v>
      </c>
      <c r="AP137" s="130">
        <v>2865</v>
      </c>
      <c r="AQ137" s="130">
        <v>801</v>
      </c>
      <c r="AR137" s="130">
        <v>4353.71</v>
      </c>
      <c r="AS137" s="130">
        <v>1049</v>
      </c>
      <c r="AT137" s="130">
        <v>3503</v>
      </c>
      <c r="AU137" s="130">
        <v>506</v>
      </c>
      <c r="AV137" s="130">
        <v>3448.48</v>
      </c>
      <c r="AW137" s="130">
        <v>463</v>
      </c>
      <c r="AX137" s="130">
        <v>3644</v>
      </c>
      <c r="AY137" s="130">
        <v>318</v>
      </c>
      <c r="AZ137" s="130">
        <v>9311</v>
      </c>
      <c r="BA137" s="130">
        <v>597</v>
      </c>
      <c r="BB137" s="130">
        <v>5876</v>
      </c>
      <c r="BC137" s="130">
        <v>800</v>
      </c>
      <c r="BD137"/>
      <c r="BE137"/>
      <c r="BF137"/>
      <c r="BG137"/>
      <c r="BH137"/>
      <c r="BI137"/>
      <c r="BJ137"/>
      <c r="BK137"/>
      <c r="BL137"/>
      <c r="BM137"/>
      <c r="BN137"/>
      <c r="BO137"/>
      <c r="BP137"/>
      <c r="BQ137"/>
      <c r="BR137"/>
      <c r="BS137"/>
      <c r="BT137"/>
    </row>
    <row r="138" spans="1:72" x14ac:dyDescent="0.25">
      <c r="A138" s="130" t="s">
        <v>869</v>
      </c>
      <c r="B138" s="130">
        <v>1821</v>
      </c>
      <c r="C138" s="130">
        <v>281</v>
      </c>
      <c r="D138" s="130">
        <v>1861.78</v>
      </c>
      <c r="E138" s="130">
        <v>524</v>
      </c>
      <c r="F138" s="130">
        <v>4207</v>
      </c>
      <c r="G138" s="130">
        <v>460</v>
      </c>
      <c r="H138" s="130">
        <v>4791.8599999999997</v>
      </c>
      <c r="I138" s="130">
        <v>440</v>
      </c>
      <c r="J138" s="130">
        <v>8438</v>
      </c>
      <c r="K138" s="130">
        <v>1744</v>
      </c>
      <c r="L138" s="130">
        <v>6609.29</v>
      </c>
      <c r="M138" s="130">
        <v>671</v>
      </c>
      <c r="N138" s="130">
        <v>5307</v>
      </c>
      <c r="O138" s="130">
        <v>2559</v>
      </c>
      <c r="P138" s="130">
        <v>8574.23</v>
      </c>
      <c r="Q138" s="130">
        <v>5650</v>
      </c>
      <c r="R138" s="130">
        <v>10199</v>
      </c>
      <c r="S138" s="130">
        <v>3309</v>
      </c>
      <c r="T138" s="130">
        <v>6889.21</v>
      </c>
      <c r="U138" s="130">
        <v>1447</v>
      </c>
      <c r="V138" s="130">
        <v>8137</v>
      </c>
      <c r="W138" s="130">
        <v>690</v>
      </c>
      <c r="X138" s="130">
        <v>6081.15</v>
      </c>
      <c r="Y138" s="130">
        <v>1468</v>
      </c>
      <c r="Z138" s="130">
        <v>5874</v>
      </c>
      <c r="AA138" s="130">
        <v>1305</v>
      </c>
      <c r="AB138" s="130">
        <v>5001.22</v>
      </c>
      <c r="AC138" s="130">
        <v>4247</v>
      </c>
      <c r="AD138" s="130">
        <v>6878</v>
      </c>
      <c r="AE138" s="130">
        <v>4707</v>
      </c>
      <c r="AF138" s="130">
        <v>6961.09</v>
      </c>
      <c r="AG138" s="130">
        <v>1256</v>
      </c>
      <c r="AH138" s="130">
        <v>7668</v>
      </c>
      <c r="AI138" s="130">
        <v>474</v>
      </c>
      <c r="AJ138" s="130">
        <v>7528.54</v>
      </c>
      <c r="AK138" s="130">
        <v>3523</v>
      </c>
      <c r="AL138" s="130">
        <v>6569</v>
      </c>
      <c r="AM138" s="130">
        <v>1372</v>
      </c>
      <c r="AN138" s="130">
        <v>9698.3700000000008</v>
      </c>
      <c r="AO138" s="130">
        <v>580</v>
      </c>
      <c r="AP138" s="130">
        <v>2865</v>
      </c>
      <c r="AQ138" s="130">
        <v>801</v>
      </c>
      <c r="AR138" s="130">
        <v>4353.71</v>
      </c>
      <c r="AS138" s="130">
        <v>1049</v>
      </c>
      <c r="AT138" s="130">
        <v>3503</v>
      </c>
      <c r="AU138" s="130">
        <v>506</v>
      </c>
      <c r="AV138" s="130">
        <v>3448.48</v>
      </c>
      <c r="AW138" s="130">
        <v>463</v>
      </c>
      <c r="AX138" s="130">
        <v>3644</v>
      </c>
      <c r="AY138" s="130">
        <v>318</v>
      </c>
      <c r="AZ138" s="130">
        <v>9311</v>
      </c>
      <c r="BA138" s="130">
        <v>597</v>
      </c>
      <c r="BB138" s="130">
        <v>5876</v>
      </c>
      <c r="BC138" s="130">
        <v>800</v>
      </c>
      <c r="BD138"/>
      <c r="BE138"/>
      <c r="BF138"/>
      <c r="BG138"/>
      <c r="BH138"/>
      <c r="BI138"/>
      <c r="BJ138"/>
      <c r="BK138"/>
      <c r="BL138"/>
      <c r="BM138"/>
      <c r="BN138"/>
      <c r="BO138"/>
      <c r="BP138"/>
      <c r="BQ138"/>
      <c r="BR138"/>
      <c r="BS138"/>
      <c r="BT138"/>
    </row>
    <row r="139" spans="1:72" x14ac:dyDescent="0.25">
      <c r="A139" s="130" t="s">
        <v>786</v>
      </c>
      <c r="B139" s="130">
        <v>58036</v>
      </c>
      <c r="C139" s="130">
        <v>62613</v>
      </c>
      <c r="D139" s="130">
        <v>61123.35</v>
      </c>
      <c r="E139" s="130">
        <v>59507</v>
      </c>
      <c r="F139" s="130">
        <v>52150</v>
      </c>
      <c r="G139" s="130">
        <v>59339</v>
      </c>
      <c r="H139" s="130">
        <v>60904.83</v>
      </c>
      <c r="I139" s="130">
        <v>70875</v>
      </c>
      <c r="J139" s="130">
        <v>61644</v>
      </c>
      <c r="K139" s="130">
        <v>60678</v>
      </c>
      <c r="L139" s="130">
        <v>60435.22</v>
      </c>
      <c r="M139" s="130">
        <v>64472</v>
      </c>
      <c r="N139" s="130">
        <v>65092</v>
      </c>
      <c r="O139" s="130">
        <v>55884</v>
      </c>
      <c r="P139" s="130">
        <v>59736.38</v>
      </c>
      <c r="Q139" s="130">
        <v>795885</v>
      </c>
      <c r="R139" s="130">
        <v>63238</v>
      </c>
      <c r="S139" s="130">
        <v>48610</v>
      </c>
      <c r="T139" s="130">
        <v>57092.82</v>
      </c>
      <c r="U139" s="130">
        <v>38794</v>
      </c>
      <c r="V139" s="130">
        <v>34058</v>
      </c>
      <c r="W139" s="130">
        <v>40432</v>
      </c>
      <c r="X139" s="130">
        <v>35427.46</v>
      </c>
      <c r="Y139" s="130">
        <v>36171</v>
      </c>
      <c r="Z139" s="130">
        <v>71628</v>
      </c>
      <c r="AA139" s="130">
        <v>39489</v>
      </c>
      <c r="AB139" s="130">
        <v>36037.03</v>
      </c>
      <c r="AC139" s="130">
        <v>38265</v>
      </c>
      <c r="AD139" s="130">
        <v>32172</v>
      </c>
      <c r="AE139" s="130">
        <v>30289</v>
      </c>
      <c r="AF139" s="130">
        <v>38394.93</v>
      </c>
      <c r="AG139" s="130">
        <v>35258</v>
      </c>
      <c r="AH139" s="130">
        <v>33006</v>
      </c>
      <c r="AI139" s="130">
        <v>36803</v>
      </c>
      <c r="AJ139" s="130">
        <v>30078.639999999999</v>
      </c>
      <c r="AK139" s="130">
        <v>37025</v>
      </c>
      <c r="AL139" s="130">
        <v>39235</v>
      </c>
      <c r="AM139" s="130">
        <v>23678</v>
      </c>
      <c r="AN139" s="130">
        <v>24562.73</v>
      </c>
      <c r="AO139" s="130">
        <v>19603</v>
      </c>
      <c r="AP139" s="130">
        <v>100111</v>
      </c>
      <c r="AQ139" s="130">
        <v>22071</v>
      </c>
      <c r="AR139" s="130">
        <v>18165.759999999998</v>
      </c>
      <c r="AS139" s="130">
        <v>15709</v>
      </c>
      <c r="AT139" s="130">
        <v>12807</v>
      </c>
      <c r="AU139" s="130">
        <v>15759</v>
      </c>
      <c r="AV139" s="130">
        <v>47586.9</v>
      </c>
      <c r="AW139" s="130">
        <v>24765</v>
      </c>
      <c r="AX139" s="130">
        <v>18009</v>
      </c>
      <c r="AY139" s="130">
        <v>19641</v>
      </c>
      <c r="AZ139" s="130">
        <v>22523</v>
      </c>
      <c r="BA139" s="130">
        <v>25613</v>
      </c>
      <c r="BB139" s="130">
        <v>17071</v>
      </c>
      <c r="BC139" s="130">
        <v>14299</v>
      </c>
      <c r="BD139"/>
      <c r="BE139"/>
      <c r="BF139"/>
      <c r="BG139"/>
      <c r="BH139"/>
      <c r="BI139"/>
      <c r="BJ139"/>
      <c r="BK139"/>
      <c r="BL139"/>
      <c r="BM139"/>
      <c r="BN139"/>
      <c r="BO139"/>
      <c r="BP139"/>
      <c r="BQ139"/>
      <c r="BR139"/>
      <c r="BS139"/>
      <c r="BT139"/>
    </row>
    <row r="140" spans="1:72" x14ac:dyDescent="0.25">
      <c r="A140" s="130" t="s">
        <v>870</v>
      </c>
      <c r="B140" s="130">
        <v>2166175</v>
      </c>
      <c r="C140" s="130">
        <v>2094430</v>
      </c>
      <c r="D140" s="130">
        <v>2485255.87</v>
      </c>
      <c r="E140" s="130">
        <v>2550261</v>
      </c>
      <c r="F140" s="130">
        <v>2391858</v>
      </c>
      <c r="G140" s="130">
        <v>1949387</v>
      </c>
      <c r="H140" s="130">
        <v>2365620.3199999998</v>
      </c>
      <c r="I140" s="130">
        <v>2705521</v>
      </c>
      <c r="J140" s="130">
        <v>2379549</v>
      </c>
      <c r="K140" s="130">
        <v>3498469</v>
      </c>
      <c r="L140" s="130">
        <v>5032942.79</v>
      </c>
      <c r="M140" s="130">
        <v>4565794</v>
      </c>
      <c r="N140" s="130">
        <v>3421584</v>
      </c>
      <c r="O140" s="130">
        <v>3321099</v>
      </c>
      <c r="P140" s="130">
        <v>4195013.53</v>
      </c>
      <c r="Q140" s="130">
        <v>5920173</v>
      </c>
      <c r="R140" s="130">
        <v>4484609</v>
      </c>
      <c r="S140" s="130">
        <v>3501784</v>
      </c>
      <c r="T140" s="130">
        <v>3987218.48</v>
      </c>
      <c r="U140" s="130">
        <v>4550018</v>
      </c>
      <c r="V140" s="130">
        <v>5522378</v>
      </c>
      <c r="W140" s="130">
        <v>5253367</v>
      </c>
      <c r="X140" s="130">
        <v>7650898.0700000003</v>
      </c>
      <c r="Y140" s="130">
        <v>4345756</v>
      </c>
      <c r="Z140" s="130">
        <v>4582472</v>
      </c>
      <c r="AA140" s="130">
        <v>3976497</v>
      </c>
      <c r="AB140" s="130">
        <v>5088760.46</v>
      </c>
      <c r="AC140" s="130">
        <v>6471984</v>
      </c>
      <c r="AD140" s="130">
        <v>5712850</v>
      </c>
      <c r="AE140" s="130">
        <v>4103550</v>
      </c>
      <c r="AF140" s="130">
        <v>5024622.55</v>
      </c>
      <c r="AG140" s="130">
        <v>5342957</v>
      </c>
      <c r="AH140" s="130">
        <v>6100031</v>
      </c>
      <c r="AI140" s="130">
        <v>3391133</v>
      </c>
      <c r="AJ140" s="130">
        <v>4861177.91</v>
      </c>
      <c r="AK140" s="130">
        <v>3270458</v>
      </c>
      <c r="AL140" s="130">
        <v>2657659</v>
      </c>
      <c r="AM140" s="130">
        <v>2436524</v>
      </c>
      <c r="AN140" s="130">
        <v>1819996.86</v>
      </c>
      <c r="AO140" s="130">
        <v>3046659</v>
      </c>
      <c r="AP140" s="130">
        <v>2954724</v>
      </c>
      <c r="AQ140" s="130">
        <v>2207944</v>
      </c>
      <c r="AR140" s="130">
        <v>3224480.52</v>
      </c>
      <c r="AS140" s="130">
        <v>2285917</v>
      </c>
      <c r="AT140" s="130">
        <v>2959298</v>
      </c>
      <c r="AU140" s="130">
        <v>4842877</v>
      </c>
      <c r="AV140" s="130">
        <v>3043179.91</v>
      </c>
      <c r="AW140" s="130">
        <v>3199805</v>
      </c>
      <c r="AX140" s="130">
        <v>2997554</v>
      </c>
      <c r="AY140" s="130">
        <v>2232370</v>
      </c>
      <c r="AZ140" s="130">
        <v>2371356</v>
      </c>
      <c r="BA140" s="130">
        <v>3023885</v>
      </c>
      <c r="BB140" s="130">
        <v>2951060</v>
      </c>
      <c r="BC140" s="130">
        <v>2370050</v>
      </c>
      <c r="BD140"/>
      <c r="BE140"/>
      <c r="BF140"/>
      <c r="BG140"/>
      <c r="BH140"/>
      <c r="BI140"/>
      <c r="BJ140"/>
      <c r="BK140"/>
      <c r="BL140"/>
      <c r="BM140"/>
      <c r="BN140"/>
      <c r="BO140"/>
      <c r="BP140"/>
      <c r="BQ140"/>
      <c r="BR140"/>
      <c r="BS140"/>
      <c r="BT140"/>
    </row>
    <row r="141" spans="1:72" x14ac:dyDescent="0.25">
      <c r="A141" s="130" t="s">
        <v>2449</v>
      </c>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c r="BE141"/>
      <c r="BF141"/>
      <c r="BG141"/>
      <c r="BH141"/>
      <c r="BI141"/>
      <c r="BJ141"/>
      <c r="BK141"/>
      <c r="BL141"/>
      <c r="BM141"/>
      <c r="BN141"/>
      <c r="BO141"/>
      <c r="BP141"/>
      <c r="BQ141"/>
      <c r="BR141"/>
      <c r="BS141"/>
      <c r="BT141"/>
    </row>
    <row r="142" spans="1:72" x14ac:dyDescent="0.25">
      <c r="A142" s="130" t="s">
        <v>871</v>
      </c>
      <c r="B142" s="130">
        <v>1476838</v>
      </c>
      <c r="C142" s="130">
        <v>1451997</v>
      </c>
      <c r="D142" s="130">
        <v>1664727.92</v>
      </c>
      <c r="E142" s="130">
        <v>1765204</v>
      </c>
      <c r="F142" s="130">
        <v>1636359</v>
      </c>
      <c r="G142" s="130">
        <v>1251426</v>
      </c>
      <c r="H142" s="130">
        <v>1504545.26</v>
      </c>
      <c r="I142" s="130">
        <v>1749926</v>
      </c>
      <c r="J142" s="130">
        <v>1532366</v>
      </c>
      <c r="K142" s="130">
        <v>2296381</v>
      </c>
      <c r="L142" s="130">
        <v>3300809.61</v>
      </c>
      <c r="M142" s="130">
        <v>2716798</v>
      </c>
      <c r="N142" s="130">
        <v>2185946</v>
      </c>
      <c r="O142" s="130">
        <v>2130944</v>
      </c>
      <c r="P142" s="130">
        <v>2763640.01</v>
      </c>
      <c r="Q142" s="130">
        <v>3628483</v>
      </c>
      <c r="R142" s="130">
        <v>3196149</v>
      </c>
      <c r="S142" s="130">
        <v>2422992</v>
      </c>
      <c r="T142" s="130">
        <v>2750712.63</v>
      </c>
      <c r="U142" s="130">
        <v>3118009</v>
      </c>
      <c r="V142" s="130">
        <v>3878575</v>
      </c>
      <c r="W142" s="130">
        <v>3608641</v>
      </c>
      <c r="X142" s="130">
        <v>5224518.54</v>
      </c>
      <c r="Y142" s="130">
        <v>2987996</v>
      </c>
      <c r="Z142" s="130">
        <v>3128904</v>
      </c>
      <c r="AA142" s="130">
        <v>2659039</v>
      </c>
      <c r="AB142" s="130">
        <v>3371267.08</v>
      </c>
      <c r="AC142" s="130">
        <v>4380327</v>
      </c>
      <c r="AD142" s="130">
        <v>3795317</v>
      </c>
      <c r="AE142" s="130">
        <v>2765747</v>
      </c>
      <c r="AF142" s="130">
        <v>3321795.57</v>
      </c>
      <c r="AG142" s="130">
        <v>3572859</v>
      </c>
      <c r="AH142" s="130">
        <v>4108113</v>
      </c>
      <c r="AI142" s="130">
        <v>2308917</v>
      </c>
      <c r="AJ142" s="130">
        <v>3332641.71</v>
      </c>
      <c r="AK142" s="130">
        <v>2247677</v>
      </c>
      <c r="AL142" s="130">
        <v>1777991</v>
      </c>
      <c r="AM142" s="130">
        <v>1669191</v>
      </c>
      <c r="AN142" s="130">
        <v>1249044.8400000001</v>
      </c>
      <c r="AO142" s="130">
        <v>2152587</v>
      </c>
      <c r="AP142" s="130">
        <v>2004625</v>
      </c>
      <c r="AQ142" s="130">
        <v>1574284</v>
      </c>
      <c r="AR142" s="130">
        <v>2287706.6</v>
      </c>
      <c r="AS142" s="130">
        <v>1597146</v>
      </c>
      <c r="AT142" s="130">
        <v>2046682</v>
      </c>
      <c r="AU142" s="130">
        <v>3427214</v>
      </c>
      <c r="AV142" s="130">
        <v>2099230.08</v>
      </c>
      <c r="AW142" s="130">
        <v>2242445</v>
      </c>
      <c r="AX142" s="130">
        <v>2082786</v>
      </c>
      <c r="AY142" s="130">
        <v>1553840</v>
      </c>
      <c r="AZ142" s="130">
        <v>1562215</v>
      </c>
      <c r="BA142" s="130">
        <v>1986461</v>
      </c>
      <c r="BB142" s="130">
        <v>1979161</v>
      </c>
      <c r="BC142" s="130">
        <v>1587455</v>
      </c>
      <c r="BD142"/>
      <c r="BE142"/>
      <c r="BF142"/>
      <c r="BG142"/>
      <c r="BH142"/>
      <c r="BI142"/>
      <c r="BJ142"/>
      <c r="BK142"/>
      <c r="BL142"/>
      <c r="BM142"/>
      <c r="BN142"/>
      <c r="BO142"/>
      <c r="BP142"/>
      <c r="BQ142"/>
      <c r="BR142"/>
      <c r="BS142"/>
      <c r="BT142"/>
    </row>
    <row r="143" spans="1:72" x14ac:dyDescent="0.25">
      <c r="A143" s="130" t="s">
        <v>2619</v>
      </c>
      <c r="B143" s="130">
        <v>1346394</v>
      </c>
      <c r="C143" s="130">
        <v>1310398</v>
      </c>
      <c r="D143" s="130">
        <v>1523247.31</v>
      </c>
      <c r="E143" s="130">
        <v>1642088</v>
      </c>
      <c r="F143" s="130">
        <v>1529327</v>
      </c>
      <c r="G143" s="130">
        <v>1080409</v>
      </c>
      <c r="H143" s="130">
        <v>1279205.81</v>
      </c>
      <c r="I143" s="130">
        <v>1524388</v>
      </c>
      <c r="J143" s="130">
        <v>1321465</v>
      </c>
      <c r="K143" s="130">
        <v>2054987</v>
      </c>
      <c r="L143" s="130">
        <v>3085681.83</v>
      </c>
      <c r="M143" s="130">
        <v>2508847</v>
      </c>
      <c r="N143" s="130">
        <v>1998449</v>
      </c>
      <c r="O143" s="130">
        <v>1925718</v>
      </c>
      <c r="P143" s="130">
        <v>2567477.14</v>
      </c>
      <c r="Q143" s="130">
        <v>3426821</v>
      </c>
      <c r="R143" s="130">
        <v>3012870</v>
      </c>
      <c r="S143" s="130">
        <v>2226627</v>
      </c>
      <c r="T143" s="130">
        <v>2564457.16</v>
      </c>
      <c r="U143" s="130">
        <v>2920110</v>
      </c>
      <c r="V143" s="130">
        <v>3703435</v>
      </c>
      <c r="W143" s="130">
        <v>3418750</v>
      </c>
      <c r="X143" s="130">
        <v>5041862.8</v>
      </c>
      <c r="Y143" s="130">
        <v>2803702</v>
      </c>
      <c r="Z143" s="130">
        <v>2954099</v>
      </c>
      <c r="AA143" s="130">
        <v>2476464</v>
      </c>
      <c r="AB143" s="130">
        <v>3178136.68</v>
      </c>
      <c r="AC143" s="130">
        <v>4208335</v>
      </c>
      <c r="AD143" s="130">
        <v>3629033</v>
      </c>
      <c r="AE143" s="130">
        <v>2590007</v>
      </c>
      <c r="AF143" s="130">
        <v>3109384.4</v>
      </c>
      <c r="AG143" s="130">
        <v>3371298</v>
      </c>
      <c r="AH143" s="130">
        <v>3913013</v>
      </c>
      <c r="AI143" s="130">
        <v>2095150</v>
      </c>
      <c r="AJ143" s="130">
        <v>3129643.83</v>
      </c>
      <c r="AK143" s="130">
        <v>2058935</v>
      </c>
      <c r="AL143" s="130">
        <v>1626678</v>
      </c>
      <c r="AM143" s="130">
        <v>1494310</v>
      </c>
      <c r="AN143" s="130">
        <v>1077842.1200000001</v>
      </c>
      <c r="AO143" s="130">
        <v>1984237</v>
      </c>
      <c r="AP143" s="130">
        <v>1843619</v>
      </c>
      <c r="AQ143" s="130">
        <v>1411077</v>
      </c>
      <c r="AR143" s="130">
        <v>2118765.7400000002</v>
      </c>
      <c r="AS143" s="130">
        <v>1419731</v>
      </c>
      <c r="AT143" s="130">
        <v>1875745</v>
      </c>
      <c r="AU143" s="130">
        <v>3243536</v>
      </c>
      <c r="AV143" s="130">
        <v>1896649.85</v>
      </c>
      <c r="AW143" s="130">
        <v>2055208</v>
      </c>
      <c r="AX143" s="130">
        <v>1890215</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25">
      <c r="A144" s="130" t="s">
        <v>3298</v>
      </c>
      <c r="B144" s="130">
        <v>102839</v>
      </c>
      <c r="C144" s="130">
        <v>114447</v>
      </c>
      <c r="D144" s="130">
        <v>141480.60999999999</v>
      </c>
      <c r="E144" s="130">
        <v>123116</v>
      </c>
      <c r="F144" s="130">
        <v>107032</v>
      </c>
      <c r="G144" s="130">
        <v>171017</v>
      </c>
      <c r="H144" s="130">
        <v>225339.45</v>
      </c>
      <c r="I144" s="130">
        <v>225538</v>
      </c>
      <c r="J144" s="130">
        <v>210901</v>
      </c>
      <c r="K144" s="130">
        <v>241394</v>
      </c>
      <c r="L144" s="130">
        <v>215127.78</v>
      </c>
      <c r="M144" s="130">
        <v>207951</v>
      </c>
      <c r="N144" s="130">
        <v>187497</v>
      </c>
      <c r="O144" s="130">
        <v>205226</v>
      </c>
      <c r="P144" s="130">
        <v>196162.87</v>
      </c>
      <c r="Q144" s="130">
        <v>201662</v>
      </c>
      <c r="R144" s="130">
        <v>183279</v>
      </c>
      <c r="S144" s="130">
        <v>196365</v>
      </c>
      <c r="T144" s="130">
        <v>186255.47</v>
      </c>
      <c r="U144" s="130">
        <v>197899</v>
      </c>
      <c r="V144" s="130">
        <v>175140</v>
      </c>
      <c r="W144" s="130">
        <v>189891</v>
      </c>
      <c r="X144" s="130">
        <v>182655.74</v>
      </c>
      <c r="Y144" s="130">
        <v>184294</v>
      </c>
      <c r="Z144" s="130">
        <v>174805</v>
      </c>
      <c r="AA144" s="130">
        <v>182575</v>
      </c>
      <c r="AB144" s="130">
        <v>193130.4</v>
      </c>
      <c r="AC144" s="130">
        <v>171992</v>
      </c>
      <c r="AD144" s="130">
        <v>166284</v>
      </c>
      <c r="AE144" s="130">
        <v>175740</v>
      </c>
      <c r="AF144" s="130">
        <v>212411.17</v>
      </c>
      <c r="AG144" s="130">
        <v>201561</v>
      </c>
      <c r="AH144" s="130">
        <v>195100</v>
      </c>
      <c r="AI144" s="130">
        <v>213767</v>
      </c>
      <c r="AJ144" s="130">
        <v>202997.89</v>
      </c>
      <c r="AK144" s="130">
        <v>188742</v>
      </c>
      <c r="AL144" s="130">
        <v>151313</v>
      </c>
      <c r="AM144" s="130">
        <v>174881</v>
      </c>
      <c r="AN144" s="130">
        <v>171202.72</v>
      </c>
      <c r="AO144" s="130">
        <v>168350</v>
      </c>
      <c r="AP144" s="130">
        <v>161006</v>
      </c>
      <c r="AQ144" s="130">
        <v>163207</v>
      </c>
      <c r="AR144" s="130">
        <v>168940.86</v>
      </c>
      <c r="AS144" s="130">
        <v>177415</v>
      </c>
      <c r="AT144" s="130">
        <v>170937</v>
      </c>
      <c r="AU144" s="130">
        <v>183678</v>
      </c>
      <c r="AV144" s="130">
        <v>202580.22</v>
      </c>
      <c r="AW144" s="130">
        <v>187237</v>
      </c>
      <c r="AX144" s="130">
        <v>192571</v>
      </c>
      <c r="AY144" s="130">
        <v>0</v>
      </c>
      <c r="AZ144" s="130">
        <v>0</v>
      </c>
      <c r="BA144" s="130">
        <v>0</v>
      </c>
      <c r="BB144" s="130">
        <v>0</v>
      </c>
      <c r="BC144" s="130">
        <v>0</v>
      </c>
      <c r="BD144"/>
      <c r="BE144"/>
      <c r="BF144"/>
      <c r="BG144"/>
      <c r="BH144"/>
      <c r="BI144"/>
      <c r="BJ144"/>
      <c r="BK144"/>
      <c r="BL144"/>
      <c r="BM144"/>
      <c r="BN144"/>
      <c r="BO144"/>
      <c r="BP144"/>
      <c r="BQ144"/>
      <c r="BR144"/>
      <c r="BS144"/>
      <c r="BT144"/>
    </row>
    <row r="145" spans="1:72" x14ac:dyDescent="0.25">
      <c r="A145" s="130" t="s">
        <v>3355</v>
      </c>
      <c r="B145" s="130">
        <v>27605</v>
      </c>
      <c r="C145" s="130">
        <v>27152</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25">
      <c r="A146" s="130" t="s">
        <v>872</v>
      </c>
      <c r="B146" s="130">
        <v>446749</v>
      </c>
      <c r="C146" s="130">
        <v>466082</v>
      </c>
      <c r="D146" s="130">
        <v>412119.12</v>
      </c>
      <c r="E146" s="130">
        <v>455990</v>
      </c>
      <c r="F146" s="130">
        <v>448909</v>
      </c>
      <c r="G146" s="130">
        <v>473244</v>
      </c>
      <c r="H146" s="130">
        <v>549518.73</v>
      </c>
      <c r="I146" s="130">
        <v>542023</v>
      </c>
      <c r="J146" s="130">
        <v>584691</v>
      </c>
      <c r="K146" s="130">
        <v>579179</v>
      </c>
      <c r="L146" s="130">
        <v>1263391.49</v>
      </c>
      <c r="M146" s="130">
        <v>654234</v>
      </c>
      <c r="N146" s="130">
        <v>608571</v>
      </c>
      <c r="O146" s="130">
        <v>558854</v>
      </c>
      <c r="P146" s="130">
        <v>745526.47</v>
      </c>
      <c r="Q146" s="130">
        <v>1433784</v>
      </c>
      <c r="R146" s="130">
        <v>729566</v>
      </c>
      <c r="S146" s="130">
        <v>662426</v>
      </c>
      <c r="T146" s="130">
        <v>835928.48</v>
      </c>
      <c r="U146" s="130">
        <v>870982</v>
      </c>
      <c r="V146" s="130">
        <v>940692</v>
      </c>
      <c r="W146" s="130">
        <v>1043858</v>
      </c>
      <c r="X146" s="130">
        <v>1166319.21</v>
      </c>
      <c r="Y146" s="130">
        <v>917813</v>
      </c>
      <c r="Z146" s="130">
        <v>897786</v>
      </c>
      <c r="AA146" s="130">
        <v>867218</v>
      </c>
      <c r="AB146" s="130">
        <v>1181429.3500000001</v>
      </c>
      <c r="AC146" s="130">
        <v>992842</v>
      </c>
      <c r="AD146" s="130">
        <v>937338</v>
      </c>
      <c r="AE146" s="130">
        <v>769524</v>
      </c>
      <c r="AF146" s="130">
        <v>1007783.83</v>
      </c>
      <c r="AG146" s="130">
        <v>858554</v>
      </c>
      <c r="AH146" s="130">
        <v>844514</v>
      </c>
      <c r="AI146" s="130">
        <v>682971</v>
      </c>
      <c r="AJ146" s="130">
        <v>768552.65</v>
      </c>
      <c r="AK146" s="130">
        <v>739631</v>
      </c>
      <c r="AL146" s="130">
        <v>612130</v>
      </c>
      <c r="AM146" s="130">
        <v>518335</v>
      </c>
      <c r="AN146" s="130">
        <v>651873.69999999995</v>
      </c>
      <c r="AO146" s="130">
        <v>587148</v>
      </c>
      <c r="AP146" s="130">
        <v>586890</v>
      </c>
      <c r="AQ146" s="130">
        <v>520397</v>
      </c>
      <c r="AR146" s="130">
        <v>568279.27</v>
      </c>
      <c r="AS146" s="130">
        <v>491717</v>
      </c>
      <c r="AT146" s="130">
        <v>464231</v>
      </c>
      <c r="AU146" s="130">
        <v>344197</v>
      </c>
      <c r="AV146" s="130">
        <v>416893.67</v>
      </c>
      <c r="AW146" s="130">
        <v>315176</v>
      </c>
      <c r="AX146" s="130">
        <v>309342</v>
      </c>
      <c r="AY146" s="130">
        <v>300950</v>
      </c>
      <c r="AZ146" s="130">
        <v>357474</v>
      </c>
      <c r="BA146" s="130">
        <v>437068</v>
      </c>
      <c r="BB146" s="130">
        <v>335661</v>
      </c>
      <c r="BC146" s="130">
        <v>420301</v>
      </c>
      <c r="BD146"/>
      <c r="BE146"/>
      <c r="BF146"/>
      <c r="BG146"/>
      <c r="BH146"/>
      <c r="BI146"/>
      <c r="BJ146"/>
      <c r="BK146"/>
      <c r="BL146"/>
      <c r="BM146"/>
      <c r="BN146"/>
      <c r="BO146"/>
      <c r="BP146"/>
      <c r="BQ146"/>
      <c r="BR146"/>
      <c r="BS146"/>
      <c r="BT146"/>
    </row>
    <row r="147" spans="1:72" x14ac:dyDescent="0.25">
      <c r="A147" s="130" t="s">
        <v>873</v>
      </c>
      <c r="B147" s="130">
        <v>93375</v>
      </c>
      <c r="C147" s="130">
        <v>101139</v>
      </c>
      <c r="D147" s="130">
        <v>117091.58</v>
      </c>
      <c r="E147" s="130">
        <v>113227</v>
      </c>
      <c r="F147" s="130">
        <v>103785</v>
      </c>
      <c r="G147" s="130">
        <v>91756</v>
      </c>
      <c r="H147" s="130">
        <v>132874.47</v>
      </c>
      <c r="I147" s="130">
        <v>146011</v>
      </c>
      <c r="J147" s="130">
        <v>134472</v>
      </c>
      <c r="K147" s="130">
        <v>171318</v>
      </c>
      <c r="L147" s="130">
        <v>325410.18</v>
      </c>
      <c r="M147" s="130">
        <v>286140</v>
      </c>
      <c r="N147" s="130">
        <v>213731</v>
      </c>
      <c r="O147" s="130">
        <v>189231</v>
      </c>
      <c r="P147" s="130">
        <v>291619.34000000003</v>
      </c>
      <c r="Q147" s="130">
        <v>330072</v>
      </c>
      <c r="R147" s="130">
        <v>300876</v>
      </c>
      <c r="S147" s="130">
        <v>227692</v>
      </c>
      <c r="T147" s="130">
        <v>332623.59000000003</v>
      </c>
      <c r="U147" s="130">
        <v>367818</v>
      </c>
      <c r="V147" s="130">
        <v>420432</v>
      </c>
      <c r="W147" s="130">
        <v>415571</v>
      </c>
      <c r="X147" s="130">
        <v>546549.47</v>
      </c>
      <c r="Y147" s="130">
        <v>468688</v>
      </c>
      <c r="Z147" s="130">
        <v>440521</v>
      </c>
      <c r="AA147" s="130">
        <v>381001</v>
      </c>
      <c r="AB147" s="130">
        <v>545050.43999999994</v>
      </c>
      <c r="AC147" s="130">
        <v>557484</v>
      </c>
      <c r="AD147" s="130">
        <v>519992</v>
      </c>
      <c r="AE147" s="130">
        <v>376514</v>
      </c>
      <c r="AF147" s="130">
        <v>482376.96000000002</v>
      </c>
      <c r="AG147" s="130">
        <v>484585</v>
      </c>
      <c r="AH147" s="130">
        <v>470662</v>
      </c>
      <c r="AI147" s="130">
        <v>322062</v>
      </c>
      <c r="AJ147" s="130">
        <v>381035.78</v>
      </c>
      <c r="AK147" s="130">
        <v>304768</v>
      </c>
      <c r="AL147" s="130">
        <v>243141</v>
      </c>
      <c r="AM147" s="130">
        <v>183542</v>
      </c>
      <c r="AN147" s="130">
        <v>183263.79</v>
      </c>
      <c r="AO147" s="130">
        <v>277315</v>
      </c>
      <c r="AP147" s="130">
        <v>280348</v>
      </c>
      <c r="AQ147" s="130">
        <v>212529</v>
      </c>
      <c r="AR147" s="130">
        <v>276355.19</v>
      </c>
      <c r="AS147" s="130">
        <v>219157</v>
      </c>
      <c r="AT147" s="130">
        <v>200272</v>
      </c>
      <c r="AU147" s="130">
        <v>105507</v>
      </c>
      <c r="AV147" s="130">
        <v>117283.07</v>
      </c>
      <c r="AW147" s="130">
        <v>101770</v>
      </c>
      <c r="AX147" s="130">
        <v>82301</v>
      </c>
      <c r="AY147" s="130">
        <v>0</v>
      </c>
      <c r="AZ147" s="130">
        <v>0</v>
      </c>
      <c r="BA147" s="130">
        <v>0</v>
      </c>
      <c r="BB147" s="130">
        <v>0</v>
      </c>
      <c r="BC147" s="130">
        <v>0</v>
      </c>
      <c r="BD147"/>
      <c r="BE147"/>
      <c r="BF147"/>
      <c r="BG147"/>
      <c r="BH147"/>
      <c r="BI147"/>
      <c r="BJ147"/>
      <c r="BK147"/>
      <c r="BL147"/>
      <c r="BM147"/>
      <c r="BN147"/>
      <c r="BO147"/>
      <c r="BP147"/>
      <c r="BQ147"/>
      <c r="BR147"/>
      <c r="BS147"/>
      <c r="BT147"/>
    </row>
    <row r="148" spans="1:72" x14ac:dyDescent="0.25">
      <c r="A148" s="130" t="s">
        <v>874</v>
      </c>
      <c r="B148" s="130">
        <v>353374</v>
      </c>
      <c r="C148" s="130">
        <v>364943</v>
      </c>
      <c r="D148" s="130">
        <v>295027.53999999998</v>
      </c>
      <c r="E148" s="130">
        <v>342763</v>
      </c>
      <c r="F148" s="130">
        <v>345124</v>
      </c>
      <c r="G148" s="130">
        <v>381488</v>
      </c>
      <c r="H148" s="130">
        <v>416644.27</v>
      </c>
      <c r="I148" s="130">
        <v>396012</v>
      </c>
      <c r="J148" s="130">
        <v>450219</v>
      </c>
      <c r="K148" s="130">
        <v>407861</v>
      </c>
      <c r="L148" s="130">
        <v>937981.31</v>
      </c>
      <c r="M148" s="130">
        <v>368094</v>
      </c>
      <c r="N148" s="130">
        <v>394840</v>
      </c>
      <c r="O148" s="130">
        <v>369623</v>
      </c>
      <c r="P148" s="130">
        <v>453907.13</v>
      </c>
      <c r="Q148" s="130">
        <v>1103712</v>
      </c>
      <c r="R148" s="130">
        <v>428690</v>
      </c>
      <c r="S148" s="130">
        <v>434734</v>
      </c>
      <c r="T148" s="130">
        <v>503304.89</v>
      </c>
      <c r="U148" s="130">
        <v>503164</v>
      </c>
      <c r="V148" s="130">
        <v>520260</v>
      </c>
      <c r="W148" s="130">
        <v>628287</v>
      </c>
      <c r="X148" s="130">
        <v>619769.74</v>
      </c>
      <c r="Y148" s="130">
        <v>449125</v>
      </c>
      <c r="Z148" s="130">
        <v>457265</v>
      </c>
      <c r="AA148" s="130">
        <v>486217</v>
      </c>
      <c r="AB148" s="130">
        <v>636378.91</v>
      </c>
      <c r="AC148" s="130">
        <v>435358</v>
      </c>
      <c r="AD148" s="130">
        <v>417346</v>
      </c>
      <c r="AE148" s="130">
        <v>393010</v>
      </c>
      <c r="AF148" s="130">
        <v>525406.87</v>
      </c>
      <c r="AG148" s="130">
        <v>373969</v>
      </c>
      <c r="AH148" s="130">
        <v>373852</v>
      </c>
      <c r="AI148" s="130">
        <v>360909</v>
      </c>
      <c r="AJ148" s="130">
        <v>387516.87</v>
      </c>
      <c r="AK148" s="130">
        <v>434863</v>
      </c>
      <c r="AL148" s="130">
        <v>368989</v>
      </c>
      <c r="AM148" s="130">
        <v>334793</v>
      </c>
      <c r="AN148" s="130">
        <v>468609.91</v>
      </c>
      <c r="AO148" s="130">
        <v>309833</v>
      </c>
      <c r="AP148" s="130">
        <v>306542</v>
      </c>
      <c r="AQ148" s="130">
        <v>307868</v>
      </c>
      <c r="AR148" s="130">
        <v>291924.08</v>
      </c>
      <c r="AS148" s="130">
        <v>272560</v>
      </c>
      <c r="AT148" s="130">
        <v>263959</v>
      </c>
      <c r="AU148" s="130">
        <v>238690</v>
      </c>
      <c r="AV148" s="130">
        <v>299610.59999999998</v>
      </c>
      <c r="AW148" s="130">
        <v>213406</v>
      </c>
      <c r="AX148" s="130">
        <v>227041</v>
      </c>
      <c r="AY148" s="130">
        <v>0</v>
      </c>
      <c r="AZ148" s="130">
        <v>0</v>
      </c>
      <c r="BA148" s="130">
        <v>0</v>
      </c>
      <c r="BB148" s="130">
        <v>0</v>
      </c>
      <c r="BC148" s="130">
        <v>0</v>
      </c>
      <c r="BD148"/>
      <c r="BE148"/>
      <c r="BF148"/>
      <c r="BG148"/>
      <c r="BH148"/>
      <c r="BI148"/>
      <c r="BJ148"/>
      <c r="BK148"/>
      <c r="BL148"/>
      <c r="BM148"/>
      <c r="BN148"/>
      <c r="BO148"/>
      <c r="BP148"/>
      <c r="BQ148"/>
      <c r="BR148"/>
      <c r="BS148"/>
      <c r="BT148"/>
    </row>
    <row r="149" spans="1:72" x14ac:dyDescent="0.25">
      <c r="A149" s="130" t="s">
        <v>875</v>
      </c>
      <c r="B149" s="130">
        <v>0</v>
      </c>
      <c r="C149" s="130">
        <v>0</v>
      </c>
      <c r="D149" s="130">
        <v>0</v>
      </c>
      <c r="E149" s="130">
        <v>0</v>
      </c>
      <c r="F149" s="130">
        <v>0</v>
      </c>
      <c r="G149" s="130">
        <v>0</v>
      </c>
      <c r="H149" s="130">
        <v>0</v>
      </c>
      <c r="I149" s="130">
        <v>0</v>
      </c>
      <c r="J149" s="130">
        <v>0</v>
      </c>
      <c r="K149" s="130">
        <v>0</v>
      </c>
      <c r="L149" s="130">
        <v>0</v>
      </c>
      <c r="M149" s="130">
        <v>0</v>
      </c>
      <c r="N149" s="130">
        <v>0</v>
      </c>
      <c r="O149" s="130">
        <v>0</v>
      </c>
      <c r="P149" s="130">
        <v>0</v>
      </c>
      <c r="Q149" s="130">
        <v>0</v>
      </c>
      <c r="R149" s="130">
        <v>0</v>
      </c>
      <c r="S149" s="130">
        <v>0</v>
      </c>
      <c r="T149" s="130">
        <v>0</v>
      </c>
      <c r="U149" s="130">
        <v>0</v>
      </c>
      <c r="V149" s="130">
        <v>0</v>
      </c>
      <c r="W149" s="130">
        <v>0</v>
      </c>
      <c r="X149" s="130">
        <v>0</v>
      </c>
      <c r="Y149" s="130">
        <v>0</v>
      </c>
      <c r="Z149" s="130">
        <v>0</v>
      </c>
      <c r="AA149" s="130">
        <v>0</v>
      </c>
      <c r="AB149" s="130">
        <v>0</v>
      </c>
      <c r="AC149" s="130">
        <v>0</v>
      </c>
      <c r="AD149" s="130">
        <v>0</v>
      </c>
      <c r="AE149" s="130">
        <v>0</v>
      </c>
      <c r="AF149" s="130">
        <v>0</v>
      </c>
      <c r="AG149" s="130">
        <v>0</v>
      </c>
      <c r="AH149" s="130">
        <v>0</v>
      </c>
      <c r="AI149" s="130">
        <v>0</v>
      </c>
      <c r="AJ149" s="130">
        <v>0</v>
      </c>
      <c r="AK149" s="130">
        <v>0</v>
      </c>
      <c r="AL149" s="130">
        <v>0</v>
      </c>
      <c r="AM149" s="130">
        <v>0</v>
      </c>
      <c r="AN149" s="130">
        <v>0</v>
      </c>
      <c r="AO149" s="130">
        <v>0</v>
      </c>
      <c r="AP149" s="130">
        <v>0</v>
      </c>
      <c r="AQ149" s="130">
        <v>0</v>
      </c>
      <c r="AR149" s="130">
        <v>32684.68</v>
      </c>
      <c r="AS149" s="130">
        <v>14044</v>
      </c>
      <c r="AT149" s="130">
        <v>13734</v>
      </c>
      <c r="AU149" s="130">
        <v>13794</v>
      </c>
      <c r="AV149" s="130">
        <v>30781.95</v>
      </c>
      <c r="AW149" s="130">
        <v>12573</v>
      </c>
      <c r="AX149" s="130">
        <v>12659</v>
      </c>
      <c r="AY149" s="130">
        <v>12238</v>
      </c>
      <c r="AZ149" s="130">
        <v>0</v>
      </c>
      <c r="BA149" s="130">
        <v>0</v>
      </c>
      <c r="BB149" s="130">
        <v>0</v>
      </c>
      <c r="BC149" s="130">
        <v>0</v>
      </c>
      <c r="BD149"/>
      <c r="BE149"/>
      <c r="BF149"/>
      <c r="BG149"/>
      <c r="BH149"/>
      <c r="BI149"/>
      <c r="BJ149"/>
      <c r="BK149"/>
      <c r="BL149"/>
      <c r="BM149"/>
      <c r="BN149"/>
      <c r="BO149"/>
      <c r="BP149"/>
      <c r="BQ149"/>
      <c r="BR149"/>
      <c r="BS149"/>
      <c r="BT149"/>
    </row>
    <row r="150" spans="1:72" x14ac:dyDescent="0.25">
      <c r="A150" s="130" t="s">
        <v>2620</v>
      </c>
      <c r="B150" s="130">
        <v>0</v>
      </c>
      <c r="C150" s="130">
        <v>0</v>
      </c>
      <c r="D150" s="130">
        <v>0</v>
      </c>
      <c r="E150" s="130">
        <v>0</v>
      </c>
      <c r="F150" s="130">
        <v>0</v>
      </c>
      <c r="G150" s="130">
        <v>0</v>
      </c>
      <c r="H150" s="130">
        <v>0</v>
      </c>
      <c r="I150" s="130">
        <v>0</v>
      </c>
      <c r="J150" s="130">
        <v>0</v>
      </c>
      <c r="K150" s="130">
        <v>0</v>
      </c>
      <c r="L150" s="130">
        <v>0</v>
      </c>
      <c r="M150" s="130">
        <v>0</v>
      </c>
      <c r="N150" s="130">
        <v>0</v>
      </c>
      <c r="O150" s="130">
        <v>0</v>
      </c>
      <c r="P150" s="130">
        <v>0</v>
      </c>
      <c r="Q150" s="130">
        <v>0</v>
      </c>
      <c r="R150" s="130">
        <v>0</v>
      </c>
      <c r="S150" s="130">
        <v>0</v>
      </c>
      <c r="T150" s="130">
        <v>0</v>
      </c>
      <c r="U150" s="130">
        <v>0</v>
      </c>
      <c r="V150" s="130">
        <v>0</v>
      </c>
      <c r="W150" s="130">
        <v>0</v>
      </c>
      <c r="X150" s="130">
        <v>-5601.14</v>
      </c>
      <c r="Y150" s="130">
        <v>0</v>
      </c>
      <c r="Z150" s="130">
        <v>0</v>
      </c>
      <c r="AA150" s="130">
        <v>0</v>
      </c>
      <c r="AB150" s="130">
        <v>7725</v>
      </c>
      <c r="AC150" s="130">
        <v>0</v>
      </c>
      <c r="AD150" s="130">
        <v>0</v>
      </c>
      <c r="AE150" s="130">
        <v>0</v>
      </c>
      <c r="AF150" s="130">
        <v>16258.38</v>
      </c>
      <c r="AG150" s="130">
        <v>0</v>
      </c>
      <c r="AH150" s="130">
        <v>0</v>
      </c>
      <c r="AI150" s="130">
        <v>0</v>
      </c>
      <c r="AJ150" s="130">
        <v>-0.35</v>
      </c>
      <c r="AK150" s="130">
        <v>76563</v>
      </c>
      <c r="AL150" s="130">
        <v>0</v>
      </c>
      <c r="AM150" s="130">
        <v>0</v>
      </c>
      <c r="AN150" s="130">
        <v>0</v>
      </c>
      <c r="AO150" s="130">
        <v>0</v>
      </c>
      <c r="AP150" s="130">
        <v>0</v>
      </c>
      <c r="AQ150" s="130">
        <v>0</v>
      </c>
      <c r="AR150" s="130">
        <v>0</v>
      </c>
      <c r="AS150" s="130">
        <v>0</v>
      </c>
      <c r="AT150" s="130">
        <v>0</v>
      </c>
      <c r="AU150" s="130">
        <v>0</v>
      </c>
      <c r="AV150" s="130">
        <v>0</v>
      </c>
      <c r="AW150" s="130">
        <v>0</v>
      </c>
      <c r="AX150" s="130">
        <v>0</v>
      </c>
      <c r="AY150" s="130">
        <v>0</v>
      </c>
      <c r="AZ150" s="130">
        <v>26000</v>
      </c>
      <c r="BA150" s="130">
        <v>0</v>
      </c>
      <c r="BB150" s="130">
        <v>53683</v>
      </c>
      <c r="BC150" s="130">
        <v>0</v>
      </c>
      <c r="BD150"/>
      <c r="BE150"/>
      <c r="BF150"/>
      <c r="BG150"/>
      <c r="BH150"/>
      <c r="BI150"/>
      <c r="BJ150"/>
      <c r="BK150"/>
      <c r="BL150"/>
      <c r="BM150"/>
      <c r="BN150"/>
      <c r="BO150"/>
      <c r="BP150"/>
      <c r="BQ150"/>
      <c r="BR150"/>
      <c r="BS150"/>
      <c r="BT150"/>
    </row>
    <row r="151" spans="1:72" x14ac:dyDescent="0.25">
      <c r="A151" s="130" t="s">
        <v>2450</v>
      </c>
      <c r="B151" s="130">
        <v>1923587</v>
      </c>
      <c r="C151" s="130">
        <v>1918079</v>
      </c>
      <c r="D151" s="130">
        <v>2076847.04</v>
      </c>
      <c r="E151" s="130">
        <v>2221194</v>
      </c>
      <c r="F151" s="130">
        <v>2085268</v>
      </c>
      <c r="G151" s="130">
        <v>1724670</v>
      </c>
      <c r="H151" s="130">
        <v>2054064</v>
      </c>
      <c r="I151" s="130">
        <v>2291949</v>
      </c>
      <c r="J151" s="130">
        <v>2117057</v>
      </c>
      <c r="K151" s="130">
        <v>2875560</v>
      </c>
      <c r="L151" s="130">
        <v>4564201.0999999996</v>
      </c>
      <c r="M151" s="130">
        <v>3371032</v>
      </c>
      <c r="N151" s="130">
        <v>2794517</v>
      </c>
      <c r="O151" s="130">
        <v>2689798</v>
      </c>
      <c r="P151" s="130">
        <v>3509166.48</v>
      </c>
      <c r="Q151" s="130">
        <v>5062267</v>
      </c>
      <c r="R151" s="130">
        <v>3925715</v>
      </c>
      <c r="S151" s="130">
        <v>3085418</v>
      </c>
      <c r="T151" s="130">
        <v>3586641.11</v>
      </c>
      <c r="U151" s="130">
        <v>3988991</v>
      </c>
      <c r="V151" s="130">
        <v>4819267</v>
      </c>
      <c r="W151" s="130">
        <v>4652499</v>
      </c>
      <c r="X151" s="130">
        <v>6368433.1799999997</v>
      </c>
      <c r="Y151" s="130">
        <v>3905809</v>
      </c>
      <c r="Z151" s="130">
        <v>4026690</v>
      </c>
      <c r="AA151" s="130">
        <v>3526257</v>
      </c>
      <c r="AB151" s="130">
        <v>4583596.43</v>
      </c>
      <c r="AC151" s="130">
        <v>5373169</v>
      </c>
      <c r="AD151" s="130">
        <v>4732655</v>
      </c>
      <c r="AE151" s="130">
        <v>3535271</v>
      </c>
      <c r="AF151" s="130">
        <v>4394612.92</v>
      </c>
      <c r="AG151" s="130">
        <v>4431413</v>
      </c>
      <c r="AH151" s="130">
        <v>4952627</v>
      </c>
      <c r="AI151" s="130">
        <v>2991888</v>
      </c>
      <c r="AJ151" s="130">
        <v>4101194.01</v>
      </c>
      <c r="AK151" s="130">
        <v>3063871</v>
      </c>
      <c r="AL151" s="130">
        <v>2390121</v>
      </c>
      <c r="AM151" s="130">
        <v>2187526</v>
      </c>
      <c r="AN151" s="130">
        <v>1900918.54</v>
      </c>
      <c r="AO151" s="130">
        <v>2739735</v>
      </c>
      <c r="AP151" s="130">
        <v>2591515</v>
      </c>
      <c r="AQ151" s="130">
        <v>2094681</v>
      </c>
      <c r="AR151" s="130">
        <v>2888670.56</v>
      </c>
      <c r="AS151" s="130">
        <v>2102907</v>
      </c>
      <c r="AT151" s="130">
        <v>2524647</v>
      </c>
      <c r="AU151" s="130">
        <v>3785205</v>
      </c>
      <c r="AV151" s="130">
        <v>2546905.69</v>
      </c>
      <c r="AW151" s="130">
        <v>2570194</v>
      </c>
      <c r="AX151" s="130">
        <v>2404787</v>
      </c>
      <c r="AY151" s="130">
        <v>1867028</v>
      </c>
      <c r="AZ151" s="130">
        <v>1945689</v>
      </c>
      <c r="BA151" s="130">
        <v>2423529</v>
      </c>
      <c r="BB151" s="130">
        <v>2368505</v>
      </c>
      <c r="BC151" s="130">
        <v>2007756</v>
      </c>
      <c r="BD151"/>
      <c r="BE151"/>
      <c r="BF151"/>
      <c r="BG151"/>
      <c r="BH151"/>
      <c r="BI151"/>
      <c r="BJ151"/>
      <c r="BK151"/>
      <c r="BL151"/>
      <c r="BM151"/>
      <c r="BN151"/>
      <c r="BO151"/>
      <c r="BP151"/>
      <c r="BQ151"/>
      <c r="BR151"/>
      <c r="BS151"/>
      <c r="BT151"/>
    </row>
    <row r="152" spans="1:72" x14ac:dyDescent="0.25">
      <c r="A152" s="130" t="s">
        <v>876</v>
      </c>
      <c r="B152" s="130">
        <v>381388</v>
      </c>
      <c r="C152" s="130">
        <v>386711</v>
      </c>
      <c r="D152" s="130">
        <v>379366.29</v>
      </c>
      <c r="E152" s="130">
        <v>409376</v>
      </c>
      <c r="F152" s="130">
        <v>310728</v>
      </c>
      <c r="G152" s="130">
        <v>430828</v>
      </c>
      <c r="H152" s="130">
        <v>535601.32999999996</v>
      </c>
      <c r="I152" s="130">
        <v>466325</v>
      </c>
      <c r="J152" s="130">
        <v>469178</v>
      </c>
      <c r="K152" s="130">
        <v>456172</v>
      </c>
      <c r="L152" s="130">
        <v>492990.29</v>
      </c>
      <c r="M152" s="130">
        <v>438937</v>
      </c>
      <c r="N152" s="130">
        <v>427399</v>
      </c>
      <c r="O152" s="130">
        <v>416918</v>
      </c>
      <c r="P152" s="130">
        <v>446228.09</v>
      </c>
      <c r="Q152" s="130">
        <v>396980</v>
      </c>
      <c r="R152" s="130">
        <v>408968</v>
      </c>
      <c r="S152" s="130">
        <v>390177</v>
      </c>
      <c r="T152" s="130">
        <v>445026.77</v>
      </c>
      <c r="U152" s="130">
        <v>392105</v>
      </c>
      <c r="V152" s="130">
        <v>413204</v>
      </c>
      <c r="W152" s="130">
        <v>344736</v>
      </c>
      <c r="X152" s="130">
        <v>368302.09</v>
      </c>
      <c r="Y152" s="130">
        <v>298862</v>
      </c>
      <c r="Z152" s="130">
        <v>298156</v>
      </c>
      <c r="AA152" s="130">
        <v>267253</v>
      </c>
      <c r="AB152" s="130">
        <v>302698.14</v>
      </c>
      <c r="AC152" s="130">
        <v>267169</v>
      </c>
      <c r="AD152" s="130">
        <v>257796</v>
      </c>
      <c r="AE152" s="130">
        <v>232222</v>
      </c>
      <c r="AF152" s="130">
        <v>270358.88</v>
      </c>
      <c r="AG152" s="130">
        <v>205871</v>
      </c>
      <c r="AH152" s="130">
        <v>250373</v>
      </c>
      <c r="AI152" s="130">
        <v>216549</v>
      </c>
      <c r="AJ152" s="130">
        <v>244648.37</v>
      </c>
      <c r="AK152" s="130">
        <v>186698</v>
      </c>
      <c r="AL152" s="130">
        <v>184811</v>
      </c>
      <c r="AM152" s="130">
        <v>187893</v>
      </c>
      <c r="AN152" s="130">
        <v>195077.16</v>
      </c>
      <c r="AO152" s="130">
        <v>156132</v>
      </c>
      <c r="AP152" s="130">
        <v>151184</v>
      </c>
      <c r="AQ152" s="130">
        <v>136217</v>
      </c>
      <c r="AR152" s="130">
        <v>154862.76</v>
      </c>
      <c r="AS152" s="130">
        <v>135254</v>
      </c>
      <c r="AT152" s="130">
        <v>131628</v>
      </c>
      <c r="AU152" s="130">
        <v>120899</v>
      </c>
      <c r="AV152" s="130">
        <v>131990.43</v>
      </c>
      <c r="AW152" s="130">
        <v>118136</v>
      </c>
      <c r="AX152" s="130">
        <v>105374</v>
      </c>
      <c r="AY152" s="130">
        <v>97364</v>
      </c>
      <c r="AZ152" s="130">
        <v>105695</v>
      </c>
      <c r="BA152" s="130">
        <v>96984</v>
      </c>
      <c r="BB152" s="130">
        <v>84388</v>
      </c>
      <c r="BC152" s="130">
        <v>78654</v>
      </c>
      <c r="BD152"/>
      <c r="BE152"/>
      <c r="BF152"/>
      <c r="BG152"/>
      <c r="BH152"/>
      <c r="BI152"/>
      <c r="BJ152"/>
      <c r="BK152"/>
      <c r="BL152"/>
      <c r="BM152"/>
      <c r="BN152"/>
      <c r="BO152"/>
      <c r="BP152"/>
      <c r="BQ152"/>
      <c r="BR152"/>
      <c r="BS152"/>
      <c r="BT152"/>
    </row>
    <row r="153" spans="1:72" x14ac:dyDescent="0.25">
      <c r="A153" s="130" t="s">
        <v>877</v>
      </c>
      <c r="B153" s="130">
        <v>0</v>
      </c>
      <c r="C153" s="130">
        <v>0</v>
      </c>
      <c r="D153" s="130">
        <v>0</v>
      </c>
      <c r="E153" s="130">
        <v>0</v>
      </c>
      <c r="F153" s="130">
        <v>0</v>
      </c>
      <c r="G153" s="130">
        <v>0</v>
      </c>
      <c r="H153" s="130">
        <v>0</v>
      </c>
      <c r="I153" s="130">
        <v>0</v>
      </c>
      <c r="J153" s="130">
        <v>0</v>
      </c>
      <c r="K153" s="130">
        <v>0</v>
      </c>
      <c r="L153" s="130">
        <v>0</v>
      </c>
      <c r="M153" s="130">
        <v>0</v>
      </c>
      <c r="N153" s="130">
        <v>0</v>
      </c>
      <c r="O153" s="130">
        <v>0</v>
      </c>
      <c r="P153" s="130">
        <v>0</v>
      </c>
      <c r="Q153" s="130">
        <v>0</v>
      </c>
      <c r="R153" s="130">
        <v>0</v>
      </c>
      <c r="S153" s="130">
        <v>0</v>
      </c>
      <c r="T153" s="130">
        <v>0</v>
      </c>
      <c r="U153" s="130">
        <v>0</v>
      </c>
      <c r="V153" s="130">
        <v>0</v>
      </c>
      <c r="W153" s="130">
        <v>0</v>
      </c>
      <c r="X153" s="130">
        <v>0</v>
      </c>
      <c r="Y153" s="130">
        <v>0</v>
      </c>
      <c r="Z153" s="130">
        <v>0</v>
      </c>
      <c r="AA153" s="130">
        <v>0</v>
      </c>
      <c r="AB153" s="130">
        <v>0</v>
      </c>
      <c r="AC153" s="130">
        <v>0</v>
      </c>
      <c r="AD153" s="130">
        <v>0</v>
      </c>
      <c r="AE153" s="130">
        <v>0</v>
      </c>
      <c r="AF153" s="130">
        <v>0.48</v>
      </c>
      <c r="AG153" s="130">
        <v>0</v>
      </c>
      <c r="AH153" s="130">
        <v>0</v>
      </c>
      <c r="AI153" s="130">
        <v>139879</v>
      </c>
      <c r="AJ153" s="130">
        <v>-0.44</v>
      </c>
      <c r="AK153" s="130">
        <v>1183614</v>
      </c>
      <c r="AL153" s="130">
        <v>0</v>
      </c>
      <c r="AM153" s="130">
        <v>0</v>
      </c>
      <c r="AN153" s="130">
        <v>0.42</v>
      </c>
      <c r="AO153" s="130">
        <v>0</v>
      </c>
      <c r="AP153" s="130">
        <v>0</v>
      </c>
      <c r="AQ153" s="130">
        <v>3243</v>
      </c>
      <c r="AR153" s="130">
        <v>121695.5</v>
      </c>
      <c r="AS153" s="130">
        <v>0</v>
      </c>
      <c r="AT153" s="130">
        <v>0</v>
      </c>
      <c r="AU153" s="130">
        <v>196966</v>
      </c>
      <c r="AV153" s="130">
        <v>18593.95</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25">
      <c r="A154" s="130" t="s">
        <v>3343</v>
      </c>
      <c r="B154" s="130">
        <v>0</v>
      </c>
      <c r="C154" s="130">
        <v>0</v>
      </c>
      <c r="D154" s="130">
        <v>0</v>
      </c>
      <c r="E154" s="130">
        <v>0</v>
      </c>
      <c r="F154" s="130">
        <v>0</v>
      </c>
      <c r="G154" s="130">
        <v>0</v>
      </c>
      <c r="H154" s="130">
        <v>0</v>
      </c>
      <c r="I154" s="130">
        <v>0</v>
      </c>
      <c r="J154" s="130">
        <v>0</v>
      </c>
      <c r="K154" s="130">
        <v>0</v>
      </c>
      <c r="L154" s="130">
        <v>0</v>
      </c>
      <c r="M154" s="130">
        <v>0</v>
      </c>
      <c r="N154" s="130">
        <v>0</v>
      </c>
      <c r="O154" s="130">
        <v>0</v>
      </c>
      <c r="P154" s="130">
        <v>0</v>
      </c>
      <c r="Q154" s="130">
        <v>0</v>
      </c>
      <c r="R154" s="130">
        <v>0</v>
      </c>
      <c r="S154" s="130">
        <v>0</v>
      </c>
      <c r="T154" s="130">
        <v>0</v>
      </c>
      <c r="U154" s="130">
        <v>0</v>
      </c>
      <c r="V154" s="130">
        <v>0</v>
      </c>
      <c r="W154" s="130">
        <v>0</v>
      </c>
      <c r="X154" s="130">
        <v>0</v>
      </c>
      <c r="Y154" s="130">
        <v>0</v>
      </c>
      <c r="Z154" s="130">
        <v>0</v>
      </c>
      <c r="AA154" s="130">
        <v>0</v>
      </c>
      <c r="AB154" s="130">
        <v>0</v>
      </c>
      <c r="AC154" s="130">
        <v>0</v>
      </c>
      <c r="AD154" s="130">
        <v>0</v>
      </c>
      <c r="AE154" s="130">
        <v>0</v>
      </c>
      <c r="AF154" s="130">
        <v>0.48</v>
      </c>
      <c r="AG154" s="130">
        <v>0</v>
      </c>
      <c r="AH154" s="130">
        <v>0</v>
      </c>
      <c r="AI154" s="130">
        <v>139879</v>
      </c>
      <c r="AJ154" s="130">
        <v>-0.44</v>
      </c>
      <c r="AK154" s="130">
        <v>1183614</v>
      </c>
      <c r="AL154" s="130">
        <v>0</v>
      </c>
      <c r="AM154" s="130">
        <v>0</v>
      </c>
      <c r="AN154" s="130">
        <v>0</v>
      </c>
      <c r="AO154" s="130">
        <v>0</v>
      </c>
      <c r="AP154" s="130">
        <v>0</v>
      </c>
      <c r="AQ154" s="130">
        <v>0</v>
      </c>
      <c r="AR154" s="130">
        <v>0</v>
      </c>
      <c r="AS154" s="130">
        <v>0</v>
      </c>
      <c r="AT154" s="130">
        <v>0</v>
      </c>
      <c r="AU154" s="130">
        <v>0</v>
      </c>
      <c r="AV154" s="130">
        <v>0</v>
      </c>
      <c r="AW154" s="130">
        <v>0</v>
      </c>
      <c r="AX154" s="130">
        <v>0</v>
      </c>
      <c r="AY154" s="130">
        <v>0</v>
      </c>
      <c r="AZ154" s="130">
        <v>0</v>
      </c>
      <c r="BA154" s="130">
        <v>0</v>
      </c>
      <c r="BB154" s="130">
        <v>0</v>
      </c>
      <c r="BC154" s="130">
        <v>0</v>
      </c>
      <c r="BD154"/>
      <c r="BE154"/>
      <c r="BF154"/>
      <c r="BG154"/>
      <c r="BH154"/>
      <c r="BI154"/>
      <c r="BJ154"/>
      <c r="BK154"/>
      <c r="BL154"/>
      <c r="BM154"/>
      <c r="BN154"/>
      <c r="BO154"/>
      <c r="BP154"/>
      <c r="BQ154"/>
      <c r="BR154"/>
      <c r="BS154"/>
      <c r="BT154"/>
    </row>
    <row r="155" spans="1:72" x14ac:dyDescent="0.25">
      <c r="A155" s="130" t="s">
        <v>2621</v>
      </c>
      <c r="B155" s="130">
        <v>0</v>
      </c>
      <c r="C155" s="130">
        <v>0</v>
      </c>
      <c r="D155" s="130">
        <v>0</v>
      </c>
      <c r="E155" s="130">
        <v>0</v>
      </c>
      <c r="F155" s="130">
        <v>0</v>
      </c>
      <c r="G155" s="130">
        <v>0</v>
      </c>
      <c r="H155" s="130">
        <v>0</v>
      </c>
      <c r="I155" s="130">
        <v>0</v>
      </c>
      <c r="J155" s="130">
        <v>0</v>
      </c>
      <c r="K155" s="130">
        <v>0</v>
      </c>
      <c r="L155" s="130">
        <v>0</v>
      </c>
      <c r="M155" s="130">
        <v>0</v>
      </c>
      <c r="N155" s="130">
        <v>0</v>
      </c>
      <c r="O155" s="130">
        <v>0</v>
      </c>
      <c r="P155" s="130">
        <v>0</v>
      </c>
      <c r="Q155" s="130">
        <v>0</v>
      </c>
      <c r="R155" s="130">
        <v>0</v>
      </c>
      <c r="S155" s="130">
        <v>0</v>
      </c>
      <c r="T155" s="130">
        <v>0</v>
      </c>
      <c r="U155" s="130">
        <v>0</v>
      </c>
      <c r="V155" s="130">
        <v>0</v>
      </c>
      <c r="W155" s="130">
        <v>0</v>
      </c>
      <c r="X155" s="130">
        <v>0</v>
      </c>
      <c r="Y155" s="130">
        <v>0</v>
      </c>
      <c r="Z155" s="130">
        <v>0</v>
      </c>
      <c r="AA155" s="130">
        <v>0</v>
      </c>
      <c r="AB155" s="130">
        <v>0</v>
      </c>
      <c r="AC155" s="130">
        <v>0</v>
      </c>
      <c r="AD155" s="130">
        <v>0</v>
      </c>
      <c r="AE155" s="130">
        <v>0</v>
      </c>
      <c r="AF155" s="130">
        <v>0</v>
      </c>
      <c r="AG155" s="130">
        <v>0</v>
      </c>
      <c r="AH155" s="130">
        <v>0</v>
      </c>
      <c r="AI155" s="130">
        <v>0</v>
      </c>
      <c r="AJ155" s="130">
        <v>0</v>
      </c>
      <c r="AK155" s="130">
        <v>0</v>
      </c>
      <c r="AL155" s="130">
        <v>0</v>
      </c>
      <c r="AM155" s="130">
        <v>0</v>
      </c>
      <c r="AN155" s="130">
        <v>0.42</v>
      </c>
      <c r="AO155" s="130">
        <v>0</v>
      </c>
      <c r="AP155" s="130">
        <v>0</v>
      </c>
      <c r="AQ155" s="130">
        <v>3243</v>
      </c>
      <c r="AR155" s="130">
        <v>121695.5</v>
      </c>
      <c r="AS155" s="130">
        <v>0</v>
      </c>
      <c r="AT155" s="130">
        <v>0</v>
      </c>
      <c r="AU155" s="130">
        <v>196966</v>
      </c>
      <c r="AV155" s="130">
        <v>18593.95</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25">
      <c r="A156" s="130" t="s">
        <v>2453</v>
      </c>
      <c r="B156" s="130">
        <v>623976</v>
      </c>
      <c r="C156" s="130">
        <v>563062</v>
      </c>
      <c r="D156" s="130">
        <v>787775.12</v>
      </c>
      <c r="E156" s="130">
        <v>738443</v>
      </c>
      <c r="F156" s="130">
        <v>617318</v>
      </c>
      <c r="G156" s="130">
        <v>655545</v>
      </c>
      <c r="H156" s="130">
        <v>847157.65</v>
      </c>
      <c r="I156" s="130">
        <v>879897</v>
      </c>
      <c r="J156" s="130">
        <v>731670</v>
      </c>
      <c r="K156" s="130">
        <v>1079081</v>
      </c>
      <c r="L156" s="130">
        <v>961731.97</v>
      </c>
      <c r="M156" s="130">
        <v>1633699</v>
      </c>
      <c r="N156" s="130">
        <v>1054466</v>
      </c>
      <c r="O156" s="130">
        <v>1048219</v>
      </c>
      <c r="P156" s="130">
        <v>1132075.1399999999</v>
      </c>
      <c r="Q156" s="130">
        <v>1254886</v>
      </c>
      <c r="R156" s="130">
        <v>967862</v>
      </c>
      <c r="S156" s="130">
        <v>806543</v>
      </c>
      <c r="T156" s="130">
        <v>845604.15</v>
      </c>
      <c r="U156" s="130">
        <v>953132</v>
      </c>
      <c r="V156" s="130">
        <v>1116315</v>
      </c>
      <c r="W156" s="130">
        <v>945604</v>
      </c>
      <c r="X156" s="130">
        <v>1650766.98</v>
      </c>
      <c r="Y156" s="130">
        <v>738809</v>
      </c>
      <c r="Z156" s="130">
        <v>853938</v>
      </c>
      <c r="AA156" s="130">
        <v>717493</v>
      </c>
      <c r="AB156" s="130">
        <v>807862.17</v>
      </c>
      <c r="AC156" s="130">
        <v>1365984</v>
      </c>
      <c r="AD156" s="130">
        <v>1237991</v>
      </c>
      <c r="AE156" s="130">
        <v>800501</v>
      </c>
      <c r="AF156" s="130">
        <v>900368.99</v>
      </c>
      <c r="AG156" s="130">
        <v>1117415</v>
      </c>
      <c r="AH156" s="130">
        <v>1397777</v>
      </c>
      <c r="AI156" s="130">
        <v>755673</v>
      </c>
      <c r="AJ156" s="130">
        <v>1004631.83</v>
      </c>
      <c r="AK156" s="130">
        <v>1576899</v>
      </c>
      <c r="AL156" s="130">
        <v>452349</v>
      </c>
      <c r="AM156" s="130">
        <v>436891</v>
      </c>
      <c r="AN156" s="130">
        <v>114155.91</v>
      </c>
      <c r="AO156" s="130">
        <v>463056</v>
      </c>
      <c r="AP156" s="130">
        <v>514393</v>
      </c>
      <c r="AQ156" s="130">
        <v>252723</v>
      </c>
      <c r="AR156" s="130">
        <v>612368.23</v>
      </c>
      <c r="AS156" s="130">
        <v>318264</v>
      </c>
      <c r="AT156" s="130">
        <v>566279</v>
      </c>
      <c r="AU156" s="130">
        <v>1375537</v>
      </c>
      <c r="AV156" s="130">
        <v>702640.45</v>
      </c>
      <c r="AW156" s="130">
        <v>747747</v>
      </c>
      <c r="AX156" s="130">
        <v>698141</v>
      </c>
      <c r="AY156" s="130">
        <v>462706</v>
      </c>
      <c r="AZ156" s="130">
        <v>531362</v>
      </c>
      <c r="BA156" s="130">
        <v>697340</v>
      </c>
      <c r="BB156" s="130">
        <v>666943</v>
      </c>
      <c r="BC156" s="130">
        <v>440948</v>
      </c>
      <c r="BD156"/>
      <c r="BE156"/>
      <c r="BF156"/>
      <c r="BG156"/>
      <c r="BH156"/>
      <c r="BI156"/>
      <c r="BJ156"/>
      <c r="BK156"/>
      <c r="BL156"/>
      <c r="BM156"/>
      <c r="BN156"/>
      <c r="BO156"/>
      <c r="BP156"/>
      <c r="BQ156"/>
      <c r="BR156"/>
      <c r="BS156"/>
      <c r="BT156"/>
    </row>
    <row r="157" spans="1:72" x14ac:dyDescent="0.25">
      <c r="A157" s="130" t="s">
        <v>878</v>
      </c>
      <c r="B157" s="130">
        <v>81525</v>
      </c>
      <c r="C157" s="130">
        <v>84005</v>
      </c>
      <c r="D157" s="130">
        <v>92651.43</v>
      </c>
      <c r="E157" s="130">
        <v>97610</v>
      </c>
      <c r="F157" s="130">
        <v>101871</v>
      </c>
      <c r="G157" s="130">
        <v>99779</v>
      </c>
      <c r="H157" s="130">
        <v>91818.89</v>
      </c>
      <c r="I157" s="130">
        <v>96675</v>
      </c>
      <c r="J157" s="130">
        <v>102681</v>
      </c>
      <c r="K157" s="130">
        <v>98866</v>
      </c>
      <c r="L157" s="130">
        <v>98982.12</v>
      </c>
      <c r="M157" s="130">
        <v>85812</v>
      </c>
      <c r="N157" s="130">
        <v>83976</v>
      </c>
      <c r="O157" s="130">
        <v>87676</v>
      </c>
      <c r="P157" s="130">
        <v>95112.06</v>
      </c>
      <c r="Q157" s="130">
        <v>93709</v>
      </c>
      <c r="R157" s="130">
        <v>89097</v>
      </c>
      <c r="S157" s="130">
        <v>78633</v>
      </c>
      <c r="T157" s="130">
        <v>81583.42</v>
      </c>
      <c r="U157" s="130">
        <v>80525</v>
      </c>
      <c r="V157" s="130">
        <v>84040</v>
      </c>
      <c r="W157" s="130">
        <v>89319</v>
      </c>
      <c r="X157" s="130">
        <v>98112.03</v>
      </c>
      <c r="Y157" s="130">
        <v>91925</v>
      </c>
      <c r="Z157" s="130">
        <v>73606</v>
      </c>
      <c r="AA157" s="130">
        <v>65589</v>
      </c>
      <c r="AB157" s="130">
        <v>56840.03</v>
      </c>
      <c r="AC157" s="130">
        <v>80901</v>
      </c>
      <c r="AD157" s="130">
        <v>60612</v>
      </c>
      <c r="AE157" s="130">
        <v>56419</v>
      </c>
      <c r="AF157" s="130">
        <v>60600.82</v>
      </c>
      <c r="AG157" s="130">
        <v>52996</v>
      </c>
      <c r="AH157" s="130">
        <v>60366</v>
      </c>
      <c r="AI157" s="130">
        <v>54099</v>
      </c>
      <c r="AJ157" s="130">
        <v>64306.11</v>
      </c>
      <c r="AK157" s="130">
        <v>69657</v>
      </c>
      <c r="AL157" s="130">
        <v>69919</v>
      </c>
      <c r="AM157" s="130">
        <v>90925</v>
      </c>
      <c r="AN157" s="130">
        <v>91065.64</v>
      </c>
      <c r="AO157" s="130">
        <v>90740</v>
      </c>
      <c r="AP157" s="130">
        <v>62926</v>
      </c>
      <c r="AQ157" s="130">
        <v>64365</v>
      </c>
      <c r="AR157" s="130">
        <v>69683.22</v>
      </c>
      <c r="AS157" s="130">
        <v>65833</v>
      </c>
      <c r="AT157" s="130">
        <v>69801</v>
      </c>
      <c r="AU157" s="130">
        <v>53575</v>
      </c>
      <c r="AV157" s="130">
        <v>56691.14</v>
      </c>
      <c r="AW157" s="130">
        <v>66623</v>
      </c>
      <c r="AX157" s="130">
        <v>70811</v>
      </c>
      <c r="AY157" s="130">
        <v>76577</v>
      </c>
      <c r="AZ157" s="130">
        <v>92196</v>
      </c>
      <c r="BA157" s="130">
        <v>46056</v>
      </c>
      <c r="BB157" s="130">
        <v>38239</v>
      </c>
      <c r="BC157" s="130">
        <v>36774</v>
      </c>
      <c r="BD157"/>
      <c r="BE157"/>
      <c r="BF157"/>
      <c r="BG157"/>
      <c r="BH157"/>
      <c r="BI157"/>
      <c r="BJ157"/>
      <c r="BK157"/>
      <c r="BL157"/>
      <c r="BM157"/>
      <c r="BN157"/>
      <c r="BO157"/>
      <c r="BP157"/>
      <c r="BQ157"/>
      <c r="BR157"/>
      <c r="BS157"/>
      <c r="BT157"/>
    </row>
    <row r="158" spans="1:72" x14ac:dyDescent="0.25">
      <c r="A158" s="130" t="s">
        <v>879</v>
      </c>
      <c r="B158" s="130">
        <v>60733</v>
      </c>
      <c r="C158" s="130">
        <v>47969</v>
      </c>
      <c r="D158" s="130">
        <v>115329.89</v>
      </c>
      <c r="E158" s="130">
        <v>65793</v>
      </c>
      <c r="F158" s="130">
        <v>57930</v>
      </c>
      <c r="G158" s="130">
        <v>44697</v>
      </c>
      <c r="H158" s="130">
        <v>80289.960000000006</v>
      </c>
      <c r="I158" s="130">
        <v>66818</v>
      </c>
      <c r="J158" s="130">
        <v>36207</v>
      </c>
      <c r="K158" s="130">
        <v>110589</v>
      </c>
      <c r="L158" s="130">
        <v>77165.37</v>
      </c>
      <c r="M158" s="130">
        <v>226002</v>
      </c>
      <c r="N158" s="130">
        <v>121953</v>
      </c>
      <c r="O158" s="130">
        <v>115809</v>
      </c>
      <c r="P158" s="130">
        <v>131475.04999999999</v>
      </c>
      <c r="Q158" s="130">
        <v>33379</v>
      </c>
      <c r="R158" s="130">
        <v>102652</v>
      </c>
      <c r="S158" s="130">
        <v>75073</v>
      </c>
      <c r="T158" s="130">
        <v>86296.68</v>
      </c>
      <c r="U158" s="130">
        <v>104415</v>
      </c>
      <c r="V158" s="130">
        <v>137629</v>
      </c>
      <c r="W158" s="130">
        <v>111873</v>
      </c>
      <c r="X158" s="130">
        <v>249421.03</v>
      </c>
      <c r="Y158" s="130">
        <v>76973</v>
      </c>
      <c r="Z158" s="130">
        <v>106302</v>
      </c>
      <c r="AA158" s="130">
        <v>92615</v>
      </c>
      <c r="AB158" s="130">
        <v>102399.16</v>
      </c>
      <c r="AC158" s="130">
        <v>215315</v>
      </c>
      <c r="AD158" s="130">
        <v>198432</v>
      </c>
      <c r="AE158" s="130">
        <v>112221</v>
      </c>
      <c r="AF158" s="130">
        <v>112335</v>
      </c>
      <c r="AG158" s="130">
        <v>182883</v>
      </c>
      <c r="AH158" s="130">
        <v>229329</v>
      </c>
      <c r="AI158" s="130">
        <v>111296</v>
      </c>
      <c r="AJ158" s="130">
        <v>222681.97</v>
      </c>
      <c r="AK158" s="130">
        <v>480779</v>
      </c>
      <c r="AL158" s="130">
        <v>45190</v>
      </c>
      <c r="AM158" s="130">
        <v>41644</v>
      </c>
      <c r="AN158" s="130">
        <v>-29157.19</v>
      </c>
      <c r="AO158" s="130">
        <v>96917</v>
      </c>
      <c r="AP158" s="130">
        <v>83903</v>
      </c>
      <c r="AQ158" s="130">
        <v>30648</v>
      </c>
      <c r="AR158" s="130">
        <v>131877.42000000001</v>
      </c>
      <c r="AS158" s="130">
        <v>47879</v>
      </c>
      <c r="AT158" s="130">
        <v>110865</v>
      </c>
      <c r="AU158" s="130">
        <v>320296</v>
      </c>
      <c r="AV158" s="130">
        <v>201213.37</v>
      </c>
      <c r="AW158" s="130">
        <v>175577</v>
      </c>
      <c r="AX158" s="130">
        <v>153802</v>
      </c>
      <c r="AY158" s="130">
        <v>94072</v>
      </c>
      <c r="AZ158" s="130">
        <v>112774</v>
      </c>
      <c r="BA158" s="130">
        <v>158008</v>
      </c>
      <c r="BB158" s="130">
        <v>197545</v>
      </c>
      <c r="BC158" s="130">
        <v>97398</v>
      </c>
      <c r="BD158"/>
      <c r="BE158"/>
      <c r="BF158"/>
      <c r="BG158"/>
      <c r="BH158"/>
      <c r="BI158"/>
      <c r="BJ158"/>
      <c r="BK158"/>
      <c r="BL158"/>
      <c r="BM158"/>
      <c r="BN158"/>
      <c r="BO158"/>
      <c r="BP158"/>
      <c r="BQ158"/>
      <c r="BR158"/>
      <c r="BS158"/>
      <c r="BT158"/>
    </row>
    <row r="159" spans="1:72" x14ac:dyDescent="0.25">
      <c r="A159" s="130" t="s">
        <v>2454</v>
      </c>
      <c r="B159" s="130">
        <v>481718</v>
      </c>
      <c r="C159" s="130">
        <v>431088</v>
      </c>
      <c r="D159" s="130">
        <v>579793.80000000005</v>
      </c>
      <c r="E159" s="130">
        <v>575040</v>
      </c>
      <c r="F159" s="130">
        <v>457517</v>
      </c>
      <c r="G159" s="130">
        <v>511069</v>
      </c>
      <c r="H159" s="130">
        <v>675048.8</v>
      </c>
      <c r="I159" s="130">
        <v>716404</v>
      </c>
      <c r="J159" s="130">
        <v>592782</v>
      </c>
      <c r="K159" s="130">
        <v>869626</v>
      </c>
      <c r="L159" s="130">
        <v>785584.49</v>
      </c>
      <c r="M159" s="130">
        <v>1321885</v>
      </c>
      <c r="N159" s="130">
        <v>848537</v>
      </c>
      <c r="O159" s="130">
        <v>844734</v>
      </c>
      <c r="P159" s="130">
        <v>905488.02</v>
      </c>
      <c r="Q159" s="130">
        <v>1127798</v>
      </c>
      <c r="R159" s="130">
        <v>776113</v>
      </c>
      <c r="S159" s="130">
        <v>652837</v>
      </c>
      <c r="T159" s="130">
        <v>677724.04</v>
      </c>
      <c r="U159" s="130">
        <v>768192</v>
      </c>
      <c r="V159" s="130">
        <v>894646</v>
      </c>
      <c r="W159" s="130">
        <v>744412</v>
      </c>
      <c r="X159" s="130">
        <v>1303233.92</v>
      </c>
      <c r="Y159" s="130">
        <v>569911</v>
      </c>
      <c r="Z159" s="130">
        <v>674030</v>
      </c>
      <c r="AA159" s="130">
        <v>559289</v>
      </c>
      <c r="AB159" s="130">
        <v>648622.98</v>
      </c>
      <c r="AC159" s="130">
        <v>1069768</v>
      </c>
      <c r="AD159" s="130">
        <v>978947</v>
      </c>
      <c r="AE159" s="130">
        <v>631861</v>
      </c>
      <c r="AF159" s="130">
        <v>727433.17</v>
      </c>
      <c r="AG159" s="130">
        <v>881536</v>
      </c>
      <c r="AH159" s="130">
        <v>1108082</v>
      </c>
      <c r="AI159" s="130">
        <v>590278</v>
      </c>
      <c r="AJ159" s="130">
        <v>717643.75</v>
      </c>
      <c r="AK159" s="130">
        <v>1026463</v>
      </c>
      <c r="AL159" s="130">
        <v>337240</v>
      </c>
      <c r="AM159" s="130">
        <v>304322</v>
      </c>
      <c r="AN159" s="130">
        <v>52247.46</v>
      </c>
      <c r="AO159" s="130">
        <v>275399</v>
      </c>
      <c r="AP159" s="130">
        <v>367564</v>
      </c>
      <c r="AQ159" s="130">
        <v>157710</v>
      </c>
      <c r="AR159" s="130">
        <v>410807.59</v>
      </c>
      <c r="AS159" s="130">
        <v>204552</v>
      </c>
      <c r="AT159" s="130">
        <v>385613</v>
      </c>
      <c r="AU159" s="130">
        <v>1001666</v>
      </c>
      <c r="AV159" s="130">
        <v>444735.94</v>
      </c>
      <c r="AW159" s="130">
        <v>505547</v>
      </c>
      <c r="AX159" s="130">
        <v>473528</v>
      </c>
      <c r="AY159" s="130">
        <v>292057</v>
      </c>
      <c r="AZ159" s="130">
        <v>326392</v>
      </c>
      <c r="BA159" s="130">
        <v>493276</v>
      </c>
      <c r="BB159" s="130">
        <v>431159</v>
      </c>
      <c r="BC159" s="130">
        <v>306776</v>
      </c>
      <c r="BD159"/>
      <c r="BE159"/>
      <c r="BF159"/>
      <c r="BG159"/>
      <c r="BH159"/>
      <c r="BI159"/>
      <c r="BJ159"/>
      <c r="BK159"/>
      <c r="BL159"/>
      <c r="BM159"/>
      <c r="BN159"/>
      <c r="BO159"/>
      <c r="BP159"/>
      <c r="BQ159"/>
      <c r="BR159"/>
      <c r="BS159"/>
      <c r="BT159"/>
    </row>
    <row r="160" spans="1:72" x14ac:dyDescent="0.25">
      <c r="A160" s="130" t="s">
        <v>2455</v>
      </c>
      <c r="B160" s="130">
        <v>481718</v>
      </c>
      <c r="C160" s="130">
        <v>431088</v>
      </c>
      <c r="D160" s="130">
        <v>579793.80000000005</v>
      </c>
      <c r="E160" s="130">
        <v>575040</v>
      </c>
      <c r="F160" s="130">
        <v>457517</v>
      </c>
      <c r="G160" s="130">
        <v>511069</v>
      </c>
      <c r="H160" s="130">
        <v>675048.8</v>
      </c>
      <c r="I160" s="130">
        <v>716404</v>
      </c>
      <c r="J160" s="130">
        <v>592782</v>
      </c>
      <c r="K160" s="130">
        <v>869626</v>
      </c>
      <c r="L160" s="130">
        <v>785584.49</v>
      </c>
      <c r="M160" s="130">
        <v>1321885</v>
      </c>
      <c r="N160" s="130">
        <v>848537</v>
      </c>
      <c r="O160" s="130">
        <v>844734</v>
      </c>
      <c r="P160" s="130">
        <v>905488.02</v>
      </c>
      <c r="Q160" s="130">
        <v>1127798</v>
      </c>
      <c r="R160" s="130">
        <v>776113</v>
      </c>
      <c r="S160" s="130">
        <v>652837</v>
      </c>
      <c r="T160" s="130">
        <v>677724.04</v>
      </c>
      <c r="U160" s="130">
        <v>768192</v>
      </c>
      <c r="V160" s="130">
        <v>894646</v>
      </c>
      <c r="W160" s="130">
        <v>744412</v>
      </c>
      <c r="X160" s="130">
        <v>1303233.92</v>
      </c>
      <c r="Y160" s="130">
        <v>569911</v>
      </c>
      <c r="Z160" s="130">
        <v>674030</v>
      </c>
      <c r="AA160" s="130">
        <v>559289</v>
      </c>
      <c r="AB160" s="130">
        <v>648622.98</v>
      </c>
      <c r="AC160" s="130">
        <v>1069768</v>
      </c>
      <c r="AD160" s="130">
        <v>978947</v>
      </c>
      <c r="AE160" s="130">
        <v>631861</v>
      </c>
      <c r="AF160" s="130">
        <v>727433.17</v>
      </c>
      <c r="AG160" s="130">
        <v>881536</v>
      </c>
      <c r="AH160" s="130">
        <v>1108082</v>
      </c>
      <c r="AI160" s="130">
        <v>590278</v>
      </c>
      <c r="AJ160" s="130">
        <v>717643.75</v>
      </c>
      <c r="AK160" s="130">
        <v>1026463</v>
      </c>
      <c r="AL160" s="130">
        <v>337240</v>
      </c>
      <c r="AM160" s="130">
        <v>304322</v>
      </c>
      <c r="AN160" s="130">
        <v>52247.46</v>
      </c>
      <c r="AO160" s="130">
        <v>275399</v>
      </c>
      <c r="AP160" s="130">
        <v>367564</v>
      </c>
      <c r="AQ160" s="130">
        <v>157710</v>
      </c>
      <c r="AR160" s="130">
        <v>410807.59</v>
      </c>
      <c r="AS160" s="130">
        <v>204552</v>
      </c>
      <c r="AT160" s="130">
        <v>385613</v>
      </c>
      <c r="AU160" s="130">
        <v>1001666</v>
      </c>
      <c r="AV160" s="130">
        <v>444735.94</v>
      </c>
      <c r="AW160" s="130">
        <v>505547</v>
      </c>
      <c r="AX160" s="130">
        <v>473528</v>
      </c>
      <c r="AY160" s="130">
        <v>292057</v>
      </c>
      <c r="AZ160" s="130">
        <v>326392</v>
      </c>
      <c r="BA160" s="130">
        <v>493276</v>
      </c>
      <c r="BB160" s="130">
        <v>431159</v>
      </c>
      <c r="BC160" s="130">
        <v>306776</v>
      </c>
      <c r="BD160"/>
      <c r="BE160"/>
      <c r="BF160"/>
      <c r="BG160"/>
      <c r="BH160"/>
      <c r="BI160"/>
      <c r="BJ160"/>
      <c r="BK160"/>
      <c r="BL160"/>
      <c r="BM160"/>
      <c r="BN160"/>
      <c r="BO160"/>
      <c r="BP160"/>
      <c r="BQ160"/>
      <c r="BR160"/>
      <c r="BS160"/>
      <c r="BT160"/>
    </row>
    <row r="161" spans="1:72" x14ac:dyDescent="0.25">
      <c r="A161" s="130" t="s">
        <v>2456</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c r="BE161"/>
      <c r="BF161"/>
      <c r="BG161"/>
      <c r="BH161"/>
      <c r="BI161"/>
      <c r="BJ161"/>
      <c r="BK161"/>
      <c r="BL161"/>
      <c r="BM161"/>
      <c r="BN161"/>
      <c r="BO161"/>
      <c r="BP161"/>
      <c r="BQ161"/>
      <c r="BR161"/>
      <c r="BS161"/>
      <c r="BT161"/>
    </row>
    <row r="162" spans="1:72" x14ac:dyDescent="0.25">
      <c r="A162" s="130" t="s">
        <v>2457</v>
      </c>
      <c r="B162" s="130">
        <v>481718</v>
      </c>
      <c r="C162" s="130">
        <v>431088</v>
      </c>
      <c r="D162" s="130">
        <v>579793.80000000005</v>
      </c>
      <c r="E162" s="130">
        <v>575040</v>
      </c>
      <c r="F162" s="130">
        <v>457517</v>
      </c>
      <c r="G162" s="130">
        <v>511069</v>
      </c>
      <c r="H162" s="130">
        <v>675048.8</v>
      </c>
      <c r="I162" s="130">
        <v>716404</v>
      </c>
      <c r="J162" s="130">
        <v>592782</v>
      </c>
      <c r="K162" s="130">
        <v>869626</v>
      </c>
      <c r="L162" s="130">
        <v>785584.49</v>
      </c>
      <c r="M162" s="130">
        <v>1321885</v>
      </c>
      <c r="N162" s="130">
        <v>848537</v>
      </c>
      <c r="O162" s="130">
        <v>844734</v>
      </c>
      <c r="P162" s="130">
        <v>905488.02</v>
      </c>
      <c r="Q162" s="130">
        <v>1127798</v>
      </c>
      <c r="R162" s="130">
        <v>776113</v>
      </c>
      <c r="S162" s="130">
        <v>652837</v>
      </c>
      <c r="T162" s="130">
        <v>677724.04</v>
      </c>
      <c r="U162" s="130">
        <v>768192</v>
      </c>
      <c r="V162" s="130">
        <v>894646</v>
      </c>
      <c r="W162" s="130">
        <v>744412</v>
      </c>
      <c r="X162" s="130">
        <v>1303233.92</v>
      </c>
      <c r="Y162" s="130">
        <v>569911</v>
      </c>
      <c r="Z162" s="130">
        <v>674030</v>
      </c>
      <c r="AA162" s="130">
        <v>559289</v>
      </c>
      <c r="AB162" s="130">
        <v>648622.98</v>
      </c>
      <c r="AC162" s="130">
        <v>1069768</v>
      </c>
      <c r="AD162" s="130">
        <v>978947</v>
      </c>
      <c r="AE162" s="130">
        <v>631861</v>
      </c>
      <c r="AF162" s="130">
        <v>727433.17</v>
      </c>
      <c r="AG162" s="130">
        <v>881536</v>
      </c>
      <c r="AH162" s="130">
        <v>1108082</v>
      </c>
      <c r="AI162" s="130">
        <v>590278</v>
      </c>
      <c r="AJ162" s="130">
        <v>717643.75</v>
      </c>
      <c r="AK162" s="130">
        <v>1026463</v>
      </c>
      <c r="AL162" s="130">
        <v>337240</v>
      </c>
      <c r="AM162" s="130">
        <v>304322</v>
      </c>
      <c r="AN162" s="130">
        <v>52247.46</v>
      </c>
      <c r="AO162" s="130">
        <v>275399</v>
      </c>
      <c r="AP162" s="130">
        <v>367564</v>
      </c>
      <c r="AQ162" s="130">
        <v>157710</v>
      </c>
      <c r="AR162" s="130">
        <v>0</v>
      </c>
      <c r="AS162" s="130">
        <v>0</v>
      </c>
      <c r="AT162" s="130">
        <v>0</v>
      </c>
      <c r="AU162" s="130">
        <v>0</v>
      </c>
      <c r="AV162" s="130">
        <v>0</v>
      </c>
      <c r="AW162" s="130">
        <v>0</v>
      </c>
      <c r="AX162" s="130">
        <v>0</v>
      </c>
      <c r="AY162" s="130">
        <v>0</v>
      </c>
      <c r="AZ162" s="130">
        <v>0</v>
      </c>
      <c r="BA162" s="130">
        <v>0</v>
      </c>
      <c r="BB162" s="130">
        <v>0</v>
      </c>
      <c r="BC162" s="130">
        <v>0</v>
      </c>
      <c r="BD162"/>
      <c r="BE162"/>
      <c r="BF162"/>
      <c r="BG162"/>
      <c r="BH162"/>
      <c r="BI162"/>
      <c r="BJ162"/>
      <c r="BK162"/>
      <c r="BL162"/>
      <c r="BM162"/>
      <c r="BN162"/>
      <c r="BO162"/>
      <c r="BP162"/>
      <c r="BQ162"/>
      <c r="BR162"/>
      <c r="BS162"/>
      <c r="BT162"/>
    </row>
    <row r="163" spans="1:72" x14ac:dyDescent="0.25">
      <c r="A163" s="130" t="s">
        <v>2458</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c r="BE163"/>
      <c r="BF163"/>
      <c r="BG163"/>
      <c r="BH163"/>
      <c r="BI163"/>
      <c r="BJ163"/>
      <c r="BK163"/>
      <c r="BL163"/>
      <c r="BM163"/>
      <c r="BN163"/>
      <c r="BO163"/>
      <c r="BP163"/>
      <c r="BQ163"/>
      <c r="BR163"/>
      <c r="BS163"/>
      <c r="BT163"/>
    </row>
    <row r="164" spans="1:72" x14ac:dyDescent="0.25">
      <c r="A164" s="130" t="s">
        <v>3290</v>
      </c>
      <c r="B164" s="130">
        <v>0</v>
      </c>
      <c r="C164" s="130">
        <v>0</v>
      </c>
      <c r="D164" s="130">
        <v>0</v>
      </c>
      <c r="E164" s="130">
        <v>0</v>
      </c>
      <c r="F164" s="130">
        <v>0</v>
      </c>
      <c r="G164" s="130">
        <v>0</v>
      </c>
      <c r="H164" s="130">
        <v>0</v>
      </c>
      <c r="I164" s="130">
        <v>0</v>
      </c>
      <c r="J164" s="130">
        <v>0</v>
      </c>
      <c r="K164" s="130">
        <v>0</v>
      </c>
      <c r="L164" s="130">
        <v>0</v>
      </c>
      <c r="M164" s="130">
        <v>0</v>
      </c>
      <c r="N164" s="130">
        <v>0</v>
      </c>
      <c r="O164" s="130">
        <v>0</v>
      </c>
      <c r="P164" s="130">
        <v>0</v>
      </c>
      <c r="Q164" s="130">
        <v>0</v>
      </c>
      <c r="R164" s="130">
        <v>0</v>
      </c>
      <c r="S164" s="130">
        <v>0</v>
      </c>
      <c r="T164" s="130">
        <v>0</v>
      </c>
      <c r="U164" s="130">
        <v>0</v>
      </c>
      <c r="V164" s="130">
        <v>0</v>
      </c>
      <c r="W164" s="130">
        <v>0</v>
      </c>
      <c r="X164" s="130">
        <v>0</v>
      </c>
      <c r="Y164" s="130">
        <v>0</v>
      </c>
      <c r="Z164" s="130">
        <v>0</v>
      </c>
      <c r="AA164" s="130">
        <v>0</v>
      </c>
      <c r="AB164" s="130">
        <v>0</v>
      </c>
      <c r="AC164" s="130">
        <v>0</v>
      </c>
      <c r="AD164" s="130">
        <v>0</v>
      </c>
      <c r="AE164" s="130">
        <v>0</v>
      </c>
      <c r="AF164" s="130">
        <v>0</v>
      </c>
      <c r="AG164" s="130">
        <v>0</v>
      </c>
      <c r="AH164" s="130">
        <v>-34819</v>
      </c>
      <c r="AI164" s="130">
        <v>0</v>
      </c>
      <c r="AJ164" s="130">
        <v>20735.919999999998</v>
      </c>
      <c r="AK164" s="130">
        <v>38629</v>
      </c>
      <c r="AL164" s="130">
        <v>1525</v>
      </c>
      <c r="AM164" s="130">
        <v>-34100</v>
      </c>
      <c r="AN164" s="130">
        <v>54205.35</v>
      </c>
      <c r="AO164" s="130">
        <v>540</v>
      </c>
      <c r="AP164" s="130">
        <v>-2721</v>
      </c>
      <c r="AQ164" s="130">
        <v>-7</v>
      </c>
      <c r="AR164" s="130">
        <v>0</v>
      </c>
      <c r="AS164" s="130">
        <v>0</v>
      </c>
      <c r="AT164" s="130">
        <v>0</v>
      </c>
      <c r="AU164" s="130">
        <v>0</v>
      </c>
      <c r="AV164" s="130">
        <v>0</v>
      </c>
      <c r="AW164" s="130">
        <v>0</v>
      </c>
      <c r="AX164" s="130">
        <v>0</v>
      </c>
      <c r="AY164" s="130">
        <v>0</v>
      </c>
      <c r="AZ164" s="130">
        <v>0</v>
      </c>
      <c r="BA164" s="130">
        <v>0</v>
      </c>
      <c r="BB164" s="130">
        <v>0</v>
      </c>
      <c r="BC164" s="130">
        <v>0</v>
      </c>
      <c r="BD164"/>
      <c r="BE164"/>
      <c r="BF164"/>
      <c r="BG164"/>
      <c r="BH164"/>
      <c r="BI164"/>
      <c r="BJ164"/>
      <c r="BK164"/>
      <c r="BL164"/>
      <c r="BM164"/>
      <c r="BN164"/>
      <c r="BO164"/>
      <c r="BP164"/>
      <c r="BQ164"/>
      <c r="BR164"/>
      <c r="BS164"/>
      <c r="BT164"/>
    </row>
    <row r="165" spans="1:72" x14ac:dyDescent="0.25">
      <c r="A165" s="130" t="s">
        <v>2461</v>
      </c>
      <c r="B165" s="130">
        <v>17749</v>
      </c>
      <c r="C165" s="130">
        <v>-77071</v>
      </c>
      <c r="D165" s="130">
        <v>-26856.46</v>
      </c>
      <c r="E165" s="130">
        <v>-89048</v>
      </c>
      <c r="F165" s="130">
        <v>41869</v>
      </c>
      <c r="G165" s="130">
        <v>-407480</v>
      </c>
      <c r="H165" s="130">
        <v>-247936.34</v>
      </c>
      <c r="I165" s="130">
        <v>46923</v>
      </c>
      <c r="J165" s="130">
        <v>35033</v>
      </c>
      <c r="K165" s="130">
        <v>139554</v>
      </c>
      <c r="L165" s="130">
        <v>-103360.95</v>
      </c>
      <c r="M165" s="130">
        <v>94227</v>
      </c>
      <c r="N165" s="130">
        <v>-62203</v>
      </c>
      <c r="O165" s="130">
        <v>-6659</v>
      </c>
      <c r="P165" s="130">
        <v>33106.14</v>
      </c>
      <c r="Q165" s="130">
        <v>15015</v>
      </c>
      <c r="R165" s="130">
        <v>-32126</v>
      </c>
      <c r="S165" s="130">
        <v>-8452</v>
      </c>
      <c r="T165" s="130">
        <v>-62496.2</v>
      </c>
      <c r="U165" s="130">
        <v>-11838</v>
      </c>
      <c r="V165" s="130">
        <v>37505</v>
      </c>
      <c r="W165" s="130">
        <v>64709</v>
      </c>
      <c r="X165" s="130">
        <v>-1533.79</v>
      </c>
      <c r="Y165" s="130">
        <v>-7927</v>
      </c>
      <c r="Z165" s="130">
        <v>5745</v>
      </c>
      <c r="AA165" s="130">
        <v>-432</v>
      </c>
      <c r="AB165" s="130">
        <v>-20513.84</v>
      </c>
      <c r="AC165" s="130">
        <v>-928</v>
      </c>
      <c r="AD165" s="130">
        <v>10085</v>
      </c>
      <c r="AE165" s="130">
        <v>0</v>
      </c>
      <c r="AF165" s="130">
        <v>-19555.72</v>
      </c>
      <c r="AG165" s="130">
        <v>-11481</v>
      </c>
      <c r="AH165" s="130">
        <v>0</v>
      </c>
      <c r="AI165" s="130">
        <v>-14460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25">
      <c r="A166" s="130" t="s">
        <v>2463</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c r="BE166"/>
      <c r="BF166"/>
      <c r="BG166"/>
      <c r="BH166"/>
      <c r="BI166"/>
      <c r="BJ166"/>
      <c r="BK166"/>
      <c r="BL166"/>
      <c r="BM166"/>
      <c r="BN166"/>
      <c r="BO166"/>
      <c r="BP166"/>
      <c r="BQ166"/>
      <c r="BR166"/>
      <c r="BS166"/>
      <c r="BT166"/>
    </row>
    <row r="167" spans="1:72" x14ac:dyDescent="0.25">
      <c r="A167" s="130" t="s">
        <v>3356</v>
      </c>
      <c r="B167" s="130">
        <v>22355</v>
      </c>
      <c r="C167" s="130">
        <v>-17061</v>
      </c>
      <c r="D167" s="130">
        <v>0</v>
      </c>
      <c r="E167" s="130">
        <v>0</v>
      </c>
      <c r="F167" s="130">
        <v>0</v>
      </c>
      <c r="G167" s="130">
        <v>0</v>
      </c>
      <c r="H167" s="130">
        <v>0</v>
      </c>
      <c r="I167" s="130">
        <v>0</v>
      </c>
      <c r="J167" s="130">
        <v>0</v>
      </c>
      <c r="K167" s="130">
        <v>0</v>
      </c>
      <c r="L167" s="130">
        <v>0</v>
      </c>
      <c r="M167" s="130">
        <v>0</v>
      </c>
      <c r="N167" s="130">
        <v>0</v>
      </c>
      <c r="O167" s="130">
        <v>0</v>
      </c>
      <c r="P167" s="130">
        <v>0</v>
      </c>
      <c r="Q167" s="130">
        <v>0</v>
      </c>
      <c r="R167" s="130">
        <v>0</v>
      </c>
      <c r="S167" s="130">
        <v>0</v>
      </c>
      <c r="T167" s="130">
        <v>0</v>
      </c>
      <c r="U167" s="130">
        <v>0</v>
      </c>
      <c r="V167" s="130">
        <v>0</v>
      </c>
      <c r="W167" s="130">
        <v>0</v>
      </c>
      <c r="X167" s="130">
        <v>0</v>
      </c>
      <c r="Y167" s="130">
        <v>0</v>
      </c>
      <c r="Z167" s="130">
        <v>0</v>
      </c>
      <c r="AA167" s="130">
        <v>0</v>
      </c>
      <c r="AB167" s="130">
        <v>0</v>
      </c>
      <c r="AC167" s="130">
        <v>0</v>
      </c>
      <c r="AD167" s="130">
        <v>0</v>
      </c>
      <c r="AE167" s="130">
        <v>0</v>
      </c>
      <c r="AF167" s="130">
        <v>0</v>
      </c>
      <c r="AG167" s="130">
        <v>0</v>
      </c>
      <c r="AH167" s="130">
        <v>0</v>
      </c>
      <c r="AI167" s="130">
        <v>0</v>
      </c>
      <c r="AJ167" s="130">
        <v>0</v>
      </c>
      <c r="AK167" s="130">
        <v>0</v>
      </c>
      <c r="AL167" s="130">
        <v>0</v>
      </c>
      <c r="AM167" s="130">
        <v>0</v>
      </c>
      <c r="AN167" s="130">
        <v>0</v>
      </c>
      <c r="AO167" s="130">
        <v>0</v>
      </c>
      <c r="AP167" s="130">
        <v>0</v>
      </c>
      <c r="AQ167" s="130">
        <v>0</v>
      </c>
      <c r="AR167" s="130">
        <v>0</v>
      </c>
      <c r="AS167" s="130">
        <v>0</v>
      </c>
      <c r="AT167" s="130">
        <v>0</v>
      </c>
      <c r="AU167" s="130">
        <v>0</v>
      </c>
      <c r="AV167" s="130">
        <v>0</v>
      </c>
      <c r="AW167" s="130">
        <v>0</v>
      </c>
      <c r="AX167" s="130">
        <v>0</v>
      </c>
      <c r="AY167" s="130">
        <v>0</v>
      </c>
      <c r="AZ167" s="130">
        <v>0</v>
      </c>
      <c r="BA167" s="130">
        <v>0</v>
      </c>
      <c r="BB167" s="130">
        <v>0</v>
      </c>
      <c r="BC167" s="130">
        <v>0</v>
      </c>
      <c r="BD167"/>
      <c r="BE167"/>
      <c r="BF167"/>
      <c r="BG167"/>
      <c r="BH167"/>
      <c r="BI167"/>
      <c r="BJ167"/>
      <c r="BK167"/>
      <c r="BL167"/>
      <c r="BM167"/>
      <c r="BN167"/>
      <c r="BO167"/>
      <c r="BP167"/>
      <c r="BQ167"/>
      <c r="BR167"/>
      <c r="BS167"/>
      <c r="BT167"/>
    </row>
    <row r="168" spans="1:72" x14ac:dyDescent="0.25">
      <c r="A168" s="130" t="s">
        <v>2465</v>
      </c>
      <c r="B168" s="130">
        <v>0</v>
      </c>
      <c r="C168" s="130">
        <v>0</v>
      </c>
      <c r="D168" s="130">
        <v>-1707.77</v>
      </c>
      <c r="E168" s="130">
        <v>0</v>
      </c>
      <c r="F168" s="130">
        <v>0</v>
      </c>
      <c r="G168" s="130">
        <v>0</v>
      </c>
      <c r="H168" s="130">
        <v>0</v>
      </c>
      <c r="I168" s="130">
        <v>0</v>
      </c>
      <c r="J168" s="130">
        <v>0</v>
      </c>
      <c r="K168" s="130">
        <v>0</v>
      </c>
      <c r="L168" s="130">
        <v>-1362.78</v>
      </c>
      <c r="M168" s="130">
        <v>0</v>
      </c>
      <c r="N168" s="130">
        <v>0</v>
      </c>
      <c r="O168" s="130">
        <v>0</v>
      </c>
      <c r="P168" s="130">
        <v>0</v>
      </c>
      <c r="Q168" s="130">
        <v>0</v>
      </c>
      <c r="R168" s="130">
        <v>0</v>
      </c>
      <c r="S168" s="130">
        <v>0</v>
      </c>
      <c r="T168" s="130">
        <v>-1050.1199999999999</v>
      </c>
      <c r="U168" s="130">
        <v>0</v>
      </c>
      <c r="V168" s="130">
        <v>0</v>
      </c>
      <c r="W168" s="130">
        <v>0</v>
      </c>
      <c r="X168" s="130">
        <v>0</v>
      </c>
      <c r="Y168" s="130">
        <v>0</v>
      </c>
      <c r="Z168" s="130">
        <v>0</v>
      </c>
      <c r="AA168" s="130">
        <v>0</v>
      </c>
      <c r="AB168" s="130">
        <v>2559.7600000000002</v>
      </c>
      <c r="AC168" s="130">
        <v>0</v>
      </c>
      <c r="AD168" s="130">
        <v>0</v>
      </c>
      <c r="AE168" s="130">
        <v>0</v>
      </c>
      <c r="AF168" s="130">
        <v>0</v>
      </c>
      <c r="AG168" s="130">
        <v>0</v>
      </c>
      <c r="AH168" s="130">
        <v>0</v>
      </c>
      <c r="AI168" s="130">
        <v>0</v>
      </c>
      <c r="AJ168" s="130">
        <v>-3172.89</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c r="BE168"/>
      <c r="BF168"/>
      <c r="BG168"/>
      <c r="BH168"/>
      <c r="BI168"/>
      <c r="BJ168"/>
      <c r="BK168"/>
      <c r="BL168"/>
      <c r="BM168"/>
      <c r="BN168"/>
      <c r="BO168"/>
      <c r="BP168"/>
      <c r="BQ168"/>
      <c r="BR168"/>
      <c r="BS168"/>
      <c r="BT168"/>
    </row>
    <row r="169" spans="1:72" x14ac:dyDescent="0.25">
      <c r="A169" s="130" t="s">
        <v>2466</v>
      </c>
      <c r="B169" s="130">
        <v>40104</v>
      </c>
      <c r="C169" s="130">
        <v>-94132</v>
      </c>
      <c r="D169" s="130">
        <v>-33687.519999999997</v>
      </c>
      <c r="E169" s="130">
        <v>-89048</v>
      </c>
      <c r="F169" s="130">
        <v>41869</v>
      </c>
      <c r="G169" s="130">
        <v>-407480</v>
      </c>
      <c r="H169" s="130">
        <v>-247936.34</v>
      </c>
      <c r="I169" s="130">
        <v>46923</v>
      </c>
      <c r="J169" s="130">
        <v>35033</v>
      </c>
      <c r="K169" s="130">
        <v>139554</v>
      </c>
      <c r="L169" s="130">
        <v>-108812.09</v>
      </c>
      <c r="M169" s="130">
        <v>94227</v>
      </c>
      <c r="N169" s="130">
        <v>-62203</v>
      </c>
      <c r="O169" s="130">
        <v>-6659</v>
      </c>
      <c r="P169" s="130">
        <v>33106.14</v>
      </c>
      <c r="Q169" s="130">
        <v>15015</v>
      </c>
      <c r="R169" s="130">
        <v>-32126</v>
      </c>
      <c r="S169" s="130">
        <v>-8452</v>
      </c>
      <c r="T169" s="130">
        <v>-66696.679999999993</v>
      </c>
      <c r="U169" s="130">
        <v>-11838</v>
      </c>
      <c r="V169" s="130">
        <v>37505</v>
      </c>
      <c r="W169" s="130">
        <v>64709</v>
      </c>
      <c r="X169" s="130">
        <v>-1533.79</v>
      </c>
      <c r="Y169" s="130">
        <v>-7927</v>
      </c>
      <c r="Z169" s="130">
        <v>5745</v>
      </c>
      <c r="AA169" s="130">
        <v>-432</v>
      </c>
      <c r="AB169" s="130">
        <v>-10274.81</v>
      </c>
      <c r="AC169" s="130">
        <v>-928</v>
      </c>
      <c r="AD169" s="130">
        <v>10085</v>
      </c>
      <c r="AE169" s="130">
        <v>0</v>
      </c>
      <c r="AF169" s="130">
        <v>-19555.72</v>
      </c>
      <c r="AG169" s="130">
        <v>-11481</v>
      </c>
      <c r="AH169" s="130">
        <v>-34819</v>
      </c>
      <c r="AI169" s="130">
        <v>-14460</v>
      </c>
      <c r="AJ169" s="130">
        <v>8044.35</v>
      </c>
      <c r="AK169" s="130">
        <v>38629</v>
      </c>
      <c r="AL169" s="130">
        <v>1525</v>
      </c>
      <c r="AM169" s="130">
        <v>-34100</v>
      </c>
      <c r="AN169" s="130">
        <v>54205.35</v>
      </c>
      <c r="AO169" s="130">
        <v>540</v>
      </c>
      <c r="AP169" s="130">
        <v>-2721</v>
      </c>
      <c r="AQ169" s="130">
        <v>-7</v>
      </c>
      <c r="AR169" s="130">
        <v>0</v>
      </c>
      <c r="AS169" s="130">
        <v>0</v>
      </c>
      <c r="AT169" s="130">
        <v>0</v>
      </c>
      <c r="AU169" s="130">
        <v>0</v>
      </c>
      <c r="AV169" s="130">
        <v>0</v>
      </c>
      <c r="AW169" s="130">
        <v>0</v>
      </c>
      <c r="AX169" s="130">
        <v>0</v>
      </c>
      <c r="AY169" s="130">
        <v>0</v>
      </c>
      <c r="AZ169" s="130">
        <v>0</v>
      </c>
      <c r="BA169" s="130">
        <v>0</v>
      </c>
      <c r="BB169" s="130">
        <v>0</v>
      </c>
      <c r="BC169" s="130">
        <v>0</v>
      </c>
      <c r="BD169"/>
      <c r="BE169"/>
      <c r="BF169"/>
      <c r="BG169"/>
      <c r="BH169"/>
      <c r="BI169"/>
      <c r="BJ169"/>
      <c r="BK169"/>
      <c r="BL169"/>
      <c r="BM169"/>
      <c r="BN169"/>
      <c r="BO169"/>
      <c r="BP169"/>
      <c r="BQ169"/>
      <c r="BR169"/>
      <c r="BS169"/>
      <c r="BT169"/>
    </row>
    <row r="170" spans="1:72" x14ac:dyDescent="0.25">
      <c r="A170" s="130" t="s">
        <v>2467</v>
      </c>
      <c r="B170" s="130">
        <v>521822</v>
      </c>
      <c r="C170" s="130">
        <v>336956</v>
      </c>
      <c r="D170" s="130">
        <v>546106.28</v>
      </c>
      <c r="E170" s="130">
        <v>485992</v>
      </c>
      <c r="F170" s="130">
        <v>499386</v>
      </c>
      <c r="G170" s="130">
        <v>103589</v>
      </c>
      <c r="H170" s="130">
        <v>427112.46</v>
      </c>
      <c r="I170" s="130">
        <v>763327</v>
      </c>
      <c r="J170" s="130">
        <v>627815</v>
      </c>
      <c r="K170" s="130">
        <v>1009180</v>
      </c>
      <c r="L170" s="130">
        <v>676772.4</v>
      </c>
      <c r="M170" s="130">
        <v>1416112</v>
      </c>
      <c r="N170" s="130">
        <v>786334</v>
      </c>
      <c r="O170" s="130">
        <v>838075</v>
      </c>
      <c r="P170" s="130">
        <v>938594.17</v>
      </c>
      <c r="Q170" s="130">
        <v>1142813</v>
      </c>
      <c r="R170" s="130">
        <v>743987</v>
      </c>
      <c r="S170" s="130">
        <v>644385</v>
      </c>
      <c r="T170" s="130">
        <v>611027.37</v>
      </c>
      <c r="U170" s="130">
        <v>756354</v>
      </c>
      <c r="V170" s="130">
        <v>932151</v>
      </c>
      <c r="W170" s="130">
        <v>809121</v>
      </c>
      <c r="X170" s="130">
        <v>1301700.1399999999</v>
      </c>
      <c r="Y170" s="130">
        <v>561984</v>
      </c>
      <c r="Z170" s="130">
        <v>679775</v>
      </c>
      <c r="AA170" s="130">
        <v>558857</v>
      </c>
      <c r="AB170" s="130">
        <v>638348.17000000004</v>
      </c>
      <c r="AC170" s="130">
        <v>1068840</v>
      </c>
      <c r="AD170" s="130">
        <v>989032</v>
      </c>
      <c r="AE170" s="130">
        <v>631861</v>
      </c>
      <c r="AF170" s="130">
        <v>707877.45</v>
      </c>
      <c r="AG170" s="130">
        <v>870055</v>
      </c>
      <c r="AH170" s="130">
        <v>1073263</v>
      </c>
      <c r="AI170" s="130">
        <v>575818</v>
      </c>
      <c r="AJ170" s="130">
        <v>725688.1</v>
      </c>
      <c r="AK170" s="130">
        <v>1065092</v>
      </c>
      <c r="AL170" s="130">
        <v>338765</v>
      </c>
      <c r="AM170" s="130">
        <v>270222</v>
      </c>
      <c r="AN170" s="130">
        <v>106452.81</v>
      </c>
      <c r="AO170" s="130">
        <v>275939</v>
      </c>
      <c r="AP170" s="130">
        <v>364843</v>
      </c>
      <c r="AQ170" s="130">
        <v>157703</v>
      </c>
      <c r="AR170" s="130">
        <v>0</v>
      </c>
      <c r="AS170" s="130">
        <v>0</v>
      </c>
      <c r="AT170" s="130">
        <v>0</v>
      </c>
      <c r="AU170" s="130">
        <v>0</v>
      </c>
      <c r="AV170" s="130">
        <v>0</v>
      </c>
      <c r="AW170" s="130">
        <v>0</v>
      </c>
      <c r="AX170" s="130">
        <v>0</v>
      </c>
      <c r="AY170" s="130">
        <v>0</v>
      </c>
      <c r="AZ170" s="130">
        <v>0</v>
      </c>
      <c r="BA170" s="130">
        <v>0</v>
      </c>
      <c r="BB170" s="130">
        <v>0</v>
      </c>
      <c r="BC170" s="130">
        <v>0</v>
      </c>
      <c r="BD170"/>
      <c r="BE170"/>
      <c r="BF170"/>
      <c r="BG170"/>
      <c r="BH170"/>
      <c r="BI170"/>
      <c r="BJ170"/>
      <c r="BK170"/>
      <c r="BL170"/>
      <c r="BM170"/>
      <c r="BN170"/>
      <c r="BO170"/>
      <c r="BP170"/>
      <c r="BQ170"/>
      <c r="BR170"/>
      <c r="BS170"/>
      <c r="BT170"/>
    </row>
    <row r="171" spans="1:72" x14ac:dyDescent="0.25">
      <c r="A171" s="130" t="s">
        <v>2468</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c r="BE171"/>
      <c r="BF171"/>
      <c r="BG171"/>
      <c r="BH171"/>
      <c r="BI171"/>
      <c r="BJ171"/>
      <c r="BK171"/>
      <c r="BL171"/>
      <c r="BM171"/>
      <c r="BN171"/>
      <c r="BO171"/>
      <c r="BP171"/>
      <c r="BQ171"/>
      <c r="BR171"/>
      <c r="BS171"/>
      <c r="BT171"/>
    </row>
    <row r="172" spans="1:72" x14ac:dyDescent="0.25">
      <c r="A172" s="130" t="s">
        <v>3277</v>
      </c>
      <c r="B172" s="130">
        <v>481718</v>
      </c>
      <c r="C172" s="130">
        <v>431088</v>
      </c>
      <c r="D172" s="130">
        <v>579793.80000000005</v>
      </c>
      <c r="E172" s="130">
        <v>575040</v>
      </c>
      <c r="F172" s="130">
        <v>457517</v>
      </c>
      <c r="G172" s="130">
        <v>511069</v>
      </c>
      <c r="H172" s="130">
        <v>675048.8</v>
      </c>
      <c r="I172" s="130">
        <v>716404</v>
      </c>
      <c r="J172" s="130">
        <v>592782</v>
      </c>
      <c r="K172" s="130">
        <v>869626</v>
      </c>
      <c r="L172" s="130">
        <v>785584.49</v>
      </c>
      <c r="M172" s="130">
        <v>1321885</v>
      </c>
      <c r="N172" s="130">
        <v>848537</v>
      </c>
      <c r="O172" s="130">
        <v>844734</v>
      </c>
      <c r="P172" s="130">
        <v>905488.02</v>
      </c>
      <c r="Q172" s="130">
        <v>1127798</v>
      </c>
      <c r="R172" s="130">
        <v>776113</v>
      </c>
      <c r="S172" s="130">
        <v>652837</v>
      </c>
      <c r="T172" s="130">
        <v>677724.04</v>
      </c>
      <c r="U172" s="130">
        <v>768192</v>
      </c>
      <c r="V172" s="130">
        <v>894646</v>
      </c>
      <c r="W172" s="130">
        <v>744412</v>
      </c>
      <c r="X172" s="130">
        <v>1303233.92</v>
      </c>
      <c r="Y172" s="130">
        <v>569911</v>
      </c>
      <c r="Z172" s="130">
        <v>674030</v>
      </c>
      <c r="AA172" s="130">
        <v>559289</v>
      </c>
      <c r="AB172" s="130">
        <v>648622.98</v>
      </c>
      <c r="AC172" s="130">
        <v>1069768</v>
      </c>
      <c r="AD172" s="130">
        <v>978947</v>
      </c>
      <c r="AE172" s="130">
        <v>631861</v>
      </c>
      <c r="AF172" s="130">
        <v>727433.17</v>
      </c>
      <c r="AG172" s="130">
        <v>881536</v>
      </c>
      <c r="AH172" s="130">
        <v>1108082</v>
      </c>
      <c r="AI172" s="130">
        <v>590278</v>
      </c>
      <c r="AJ172" s="130">
        <v>717643.75</v>
      </c>
      <c r="AK172" s="130">
        <v>1026463</v>
      </c>
      <c r="AL172" s="130">
        <v>337240</v>
      </c>
      <c r="AM172" s="130">
        <v>304322</v>
      </c>
      <c r="AN172" s="130">
        <v>52247.46</v>
      </c>
      <c r="AO172" s="130">
        <v>275399</v>
      </c>
      <c r="AP172" s="130">
        <v>367564</v>
      </c>
      <c r="AQ172" s="130">
        <v>157710</v>
      </c>
      <c r="AR172" s="130">
        <v>410807.59</v>
      </c>
      <c r="AS172" s="130">
        <v>204552</v>
      </c>
      <c r="AT172" s="130">
        <v>385613</v>
      </c>
      <c r="AU172" s="130">
        <v>1001666</v>
      </c>
      <c r="AV172" s="130">
        <v>444735.94</v>
      </c>
      <c r="AW172" s="130">
        <v>505547</v>
      </c>
      <c r="AX172" s="130">
        <v>473528</v>
      </c>
      <c r="AY172" s="130">
        <v>292057</v>
      </c>
      <c r="AZ172" s="130">
        <v>326392</v>
      </c>
      <c r="BA172" s="130">
        <v>493276</v>
      </c>
      <c r="BB172" s="130">
        <v>431159</v>
      </c>
      <c r="BC172" s="130">
        <v>306776</v>
      </c>
      <c r="BD172"/>
      <c r="BE172"/>
      <c r="BF172"/>
      <c r="BG172"/>
      <c r="BH172"/>
      <c r="BI172"/>
      <c r="BJ172"/>
      <c r="BK172"/>
      <c r="BL172"/>
      <c r="BM172"/>
      <c r="BN172"/>
      <c r="BO172"/>
      <c r="BP172"/>
      <c r="BQ172"/>
      <c r="BR172"/>
      <c r="BS172"/>
      <c r="BT172"/>
    </row>
    <row r="173" spans="1:72" x14ac:dyDescent="0.25">
      <c r="A173" s="130" t="s">
        <v>2469</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c r="BE173"/>
      <c r="BF173"/>
      <c r="BG173"/>
      <c r="BH173"/>
      <c r="BI173"/>
      <c r="BJ173"/>
      <c r="BK173"/>
      <c r="BL173"/>
      <c r="BM173"/>
      <c r="BN173"/>
      <c r="BO173"/>
      <c r="BP173"/>
      <c r="BQ173"/>
      <c r="BR173"/>
      <c r="BS173"/>
      <c r="BT173"/>
    </row>
    <row r="174" spans="1:72" x14ac:dyDescent="0.25">
      <c r="A174" s="130" t="s">
        <v>3281</v>
      </c>
      <c r="B174" s="130">
        <v>521822</v>
      </c>
      <c r="C174" s="130">
        <v>336956</v>
      </c>
      <c r="D174" s="130">
        <v>546106.28</v>
      </c>
      <c r="E174" s="130">
        <v>485992</v>
      </c>
      <c r="F174" s="130">
        <v>499386</v>
      </c>
      <c r="G174" s="130">
        <v>103589</v>
      </c>
      <c r="H174" s="130">
        <v>427112.46</v>
      </c>
      <c r="I174" s="130">
        <v>763327</v>
      </c>
      <c r="J174" s="130">
        <v>627815</v>
      </c>
      <c r="K174" s="130">
        <v>1009180</v>
      </c>
      <c r="L174" s="130">
        <v>676772.4</v>
      </c>
      <c r="M174" s="130">
        <v>1416112</v>
      </c>
      <c r="N174" s="130">
        <v>786334</v>
      </c>
      <c r="O174" s="130">
        <v>838075</v>
      </c>
      <c r="P174" s="130">
        <v>938594.17</v>
      </c>
      <c r="Q174" s="130">
        <v>1142813</v>
      </c>
      <c r="R174" s="130">
        <v>743987</v>
      </c>
      <c r="S174" s="130">
        <v>644385</v>
      </c>
      <c r="T174" s="130">
        <v>611027.37</v>
      </c>
      <c r="U174" s="130">
        <v>756354</v>
      </c>
      <c r="V174" s="130">
        <v>932151</v>
      </c>
      <c r="W174" s="130">
        <v>809121</v>
      </c>
      <c r="X174" s="130">
        <v>1301700.1399999999</v>
      </c>
      <c r="Y174" s="130">
        <v>561984</v>
      </c>
      <c r="Z174" s="130">
        <v>679775</v>
      </c>
      <c r="AA174" s="130">
        <v>558857</v>
      </c>
      <c r="AB174" s="130">
        <v>638348.17000000004</v>
      </c>
      <c r="AC174" s="130">
        <v>1068840</v>
      </c>
      <c r="AD174" s="130">
        <v>989032</v>
      </c>
      <c r="AE174" s="130">
        <v>631861</v>
      </c>
      <c r="AF174" s="130">
        <v>707877.45</v>
      </c>
      <c r="AG174" s="130">
        <v>870055</v>
      </c>
      <c r="AH174" s="130">
        <v>1073263</v>
      </c>
      <c r="AI174" s="130">
        <v>575818</v>
      </c>
      <c r="AJ174" s="130">
        <v>725688.1</v>
      </c>
      <c r="AK174" s="130">
        <v>1065092</v>
      </c>
      <c r="AL174" s="130">
        <v>338765</v>
      </c>
      <c r="AM174" s="130">
        <v>270222</v>
      </c>
      <c r="AN174" s="130">
        <v>106452.81</v>
      </c>
      <c r="AO174" s="130">
        <v>275939</v>
      </c>
      <c r="AP174" s="130">
        <v>364843</v>
      </c>
      <c r="AQ174" s="130">
        <v>157703</v>
      </c>
      <c r="AR174" s="130">
        <v>0</v>
      </c>
      <c r="AS174" s="130">
        <v>0</v>
      </c>
      <c r="AT174" s="130">
        <v>0</v>
      </c>
      <c r="AU174" s="130">
        <v>0</v>
      </c>
      <c r="AV174" s="130">
        <v>0</v>
      </c>
      <c r="AW174" s="130">
        <v>0</v>
      </c>
      <c r="AX174" s="130">
        <v>0</v>
      </c>
      <c r="AY174" s="130">
        <v>0</v>
      </c>
      <c r="AZ174" s="130">
        <v>0</v>
      </c>
      <c r="BA174" s="130">
        <v>0</v>
      </c>
      <c r="BB174" s="130">
        <v>0</v>
      </c>
      <c r="BC174" s="130">
        <v>0</v>
      </c>
      <c r="BD174"/>
      <c r="BE174"/>
      <c r="BF174"/>
      <c r="BG174"/>
      <c r="BH174"/>
      <c r="BI174"/>
      <c r="BJ174"/>
      <c r="BK174"/>
      <c r="BL174"/>
      <c r="BM174"/>
      <c r="BN174"/>
      <c r="BO174"/>
      <c r="BP174"/>
      <c r="BQ174"/>
      <c r="BR174"/>
      <c r="BS174"/>
      <c r="BT174"/>
    </row>
    <row r="175" spans="1:72" x14ac:dyDescent="0.25">
      <c r="A175" s="130" t="s">
        <v>2470</v>
      </c>
      <c r="B175" s="130">
        <v>4.496E-2</v>
      </c>
      <c r="C175" s="130">
        <v>4.0230000000000002E-2</v>
      </c>
      <c r="D175" s="130">
        <v>5.8180000000000003E-2</v>
      </c>
      <c r="E175" s="130">
        <v>0.05</v>
      </c>
      <c r="F175" s="130">
        <v>0.04</v>
      </c>
      <c r="G175" s="130">
        <v>0.05</v>
      </c>
      <c r="H175" s="130">
        <v>6.6360000000000002E-2</v>
      </c>
      <c r="I175" s="130">
        <v>7.0000000000000007E-2</v>
      </c>
      <c r="J175" s="130">
        <v>5.5329999999999997E-2</v>
      </c>
      <c r="K175" s="130">
        <v>0.08</v>
      </c>
      <c r="L175" s="130">
        <v>7.0000000000000007E-2</v>
      </c>
      <c r="M175" s="130">
        <v>0.12</v>
      </c>
      <c r="N175" s="130">
        <v>8.3390000000000006E-2</v>
      </c>
      <c r="O175" s="130">
        <v>0.08</v>
      </c>
      <c r="P175" s="130">
        <v>0.08</v>
      </c>
      <c r="Q175" s="130">
        <v>0.11</v>
      </c>
      <c r="R175" s="130">
        <v>7.0000000000000007E-2</v>
      </c>
      <c r="S175" s="130">
        <v>0.06</v>
      </c>
      <c r="T175" s="130">
        <v>7.0000000000000007E-2</v>
      </c>
      <c r="U175" s="130">
        <v>7.0000000000000007E-2</v>
      </c>
      <c r="V175" s="130">
        <v>0.08</v>
      </c>
      <c r="W175" s="130">
        <v>7.0000000000000007E-2</v>
      </c>
      <c r="X175" s="130">
        <v>0.12</v>
      </c>
      <c r="Y175" s="130">
        <v>0.05</v>
      </c>
      <c r="Z175" s="130">
        <v>0.06</v>
      </c>
      <c r="AA175" s="130">
        <v>0.05</v>
      </c>
      <c r="AB175" s="130">
        <v>7.2510000000000005E-2</v>
      </c>
      <c r="AC175" s="130">
        <v>0.12</v>
      </c>
      <c r="AD175" s="130">
        <v>0.11</v>
      </c>
      <c r="AE175" s="130">
        <v>7.0000000000000007E-2</v>
      </c>
      <c r="AF175" s="130">
        <v>0.08</v>
      </c>
      <c r="AG175" s="130">
        <v>0.1</v>
      </c>
      <c r="AH175" s="130">
        <v>0.12</v>
      </c>
      <c r="AI175" s="130">
        <v>0.06</v>
      </c>
      <c r="AJ175" s="130">
        <v>0.08</v>
      </c>
      <c r="AK175" s="130">
        <v>0.11</v>
      </c>
      <c r="AL175" s="130">
        <v>0.04</v>
      </c>
      <c r="AM175" s="130">
        <v>0.04</v>
      </c>
      <c r="AN175" s="130">
        <v>0.01</v>
      </c>
      <c r="AO175" s="130">
        <v>0.03</v>
      </c>
      <c r="AP175" s="130">
        <v>0.04</v>
      </c>
      <c r="AQ175" s="130">
        <v>0.02</v>
      </c>
      <c r="AR175" s="130">
        <v>0.05</v>
      </c>
      <c r="AS175" s="130">
        <v>0.02</v>
      </c>
      <c r="AT175" s="130">
        <v>0.05</v>
      </c>
      <c r="AU175" s="130">
        <v>0.12</v>
      </c>
      <c r="AV175" s="130">
        <v>0.05</v>
      </c>
      <c r="AW175" s="130">
        <v>0.06</v>
      </c>
      <c r="AX175" s="130">
        <v>0.06</v>
      </c>
      <c r="AY175" s="130">
        <v>0.03</v>
      </c>
      <c r="AZ175" s="130">
        <v>0.04</v>
      </c>
      <c r="BA175" s="130">
        <v>0.06</v>
      </c>
      <c r="BB175" s="130">
        <v>0.06</v>
      </c>
      <c r="BC175" s="130">
        <v>0.04</v>
      </c>
      <c r="BD175"/>
      <c r="BE175"/>
      <c r="BF175"/>
      <c r="BG175"/>
      <c r="BH175"/>
      <c r="BI175"/>
      <c r="BJ175"/>
      <c r="BK175"/>
      <c r="BL175"/>
      <c r="BM175"/>
      <c r="BN175"/>
      <c r="BO175"/>
      <c r="BP175"/>
      <c r="BQ175"/>
      <c r="BR175"/>
      <c r="BS175"/>
      <c r="BT175"/>
    </row>
    <row r="176" spans="1:72" x14ac:dyDescent="0.25">
      <c r="A176" s="130" t="s">
        <v>2471</v>
      </c>
      <c r="B176" s="130">
        <v>0</v>
      </c>
      <c r="C176" s="130">
        <v>0</v>
      </c>
      <c r="D176" s="130">
        <v>0</v>
      </c>
      <c r="E176" s="130">
        <v>0</v>
      </c>
      <c r="F176" s="130">
        <v>0</v>
      </c>
      <c r="G176" s="130">
        <v>0</v>
      </c>
      <c r="H176" s="130">
        <v>0</v>
      </c>
      <c r="I176" s="130">
        <v>0</v>
      </c>
      <c r="J176" s="130">
        <v>0</v>
      </c>
      <c r="K176" s="130">
        <v>0</v>
      </c>
      <c r="L176" s="130">
        <v>0</v>
      </c>
      <c r="M176" s="130">
        <v>0</v>
      </c>
      <c r="N176" s="130">
        <v>0</v>
      </c>
      <c r="O176" s="130">
        <v>0</v>
      </c>
      <c r="P176" s="130">
        <v>0</v>
      </c>
      <c r="Q176" s="130">
        <v>0</v>
      </c>
      <c r="R176" s="130">
        <v>0</v>
      </c>
      <c r="S176" s="130">
        <v>0</v>
      </c>
      <c r="T176" s="130">
        <v>0</v>
      </c>
      <c r="U176" s="130">
        <v>0</v>
      </c>
      <c r="V176" s="130">
        <v>0</v>
      </c>
      <c r="W176" s="130">
        <v>0</v>
      </c>
      <c r="X176" s="130">
        <v>0</v>
      </c>
      <c r="Y176" s="130">
        <v>0</v>
      </c>
      <c r="Z176" s="130">
        <v>0</v>
      </c>
      <c r="AA176" s="130">
        <v>0</v>
      </c>
      <c r="AB176" s="130">
        <v>0</v>
      </c>
      <c r="AC176" s="130">
        <v>0</v>
      </c>
      <c r="AD176" s="130">
        <v>0</v>
      </c>
      <c r="AE176" s="130">
        <v>0</v>
      </c>
      <c r="AF176" s="130">
        <v>0</v>
      </c>
      <c r="AG176" s="130">
        <v>0</v>
      </c>
      <c r="AH176" s="130">
        <v>0</v>
      </c>
      <c r="AI176" s="130">
        <v>0</v>
      </c>
      <c r="AJ176" s="130">
        <v>0</v>
      </c>
      <c r="AK176" s="130">
        <v>0</v>
      </c>
      <c r="AL176" s="130">
        <v>0</v>
      </c>
      <c r="AM176" s="130">
        <v>0</v>
      </c>
      <c r="AN176" s="130">
        <v>0</v>
      </c>
      <c r="AO176" s="130">
        <v>0</v>
      </c>
      <c r="AP176" s="130">
        <v>0</v>
      </c>
      <c r="AQ176" s="130">
        <v>0</v>
      </c>
      <c r="AR176" s="130">
        <v>0</v>
      </c>
      <c r="AS176" s="130">
        <v>0</v>
      </c>
      <c r="AT176" s="130">
        <v>0</v>
      </c>
      <c r="AU176" s="130">
        <v>0.11</v>
      </c>
      <c r="AV176" s="130">
        <v>0.05</v>
      </c>
      <c r="AW176" s="130">
        <v>0.06</v>
      </c>
      <c r="AX176" s="130">
        <v>0.06</v>
      </c>
      <c r="AY176" s="130">
        <v>0.03</v>
      </c>
      <c r="AZ176" s="130">
        <v>0.05</v>
      </c>
      <c r="BA176" s="130">
        <v>0.06</v>
      </c>
      <c r="BB176" s="130">
        <v>0.05</v>
      </c>
      <c r="BC176" s="130">
        <v>0.04</v>
      </c>
      <c r="BD176"/>
      <c r="BE176"/>
      <c r="BF176"/>
      <c r="BG176"/>
      <c r="BH176"/>
      <c r="BI176"/>
      <c r="BJ176"/>
      <c r="BK176"/>
      <c r="BL176"/>
      <c r="BM176"/>
      <c r="BN176"/>
      <c r="BO176"/>
      <c r="BP176"/>
      <c r="BQ176"/>
      <c r="BR176"/>
      <c r="BS176"/>
      <c r="BT176"/>
    </row>
    <row r="177" spans="1:72" x14ac:dyDescent="0.25">
      <c r="A177" s="130" t="s">
        <v>2547</v>
      </c>
      <c r="B177" s="130" t="s">
        <v>3279</v>
      </c>
      <c r="C177" s="130" t="s">
        <v>2548</v>
      </c>
      <c r="D177" s="130" t="s">
        <v>2549</v>
      </c>
      <c r="E177" s="130" t="s">
        <v>2550</v>
      </c>
      <c r="F177" s="130" t="s">
        <v>2551</v>
      </c>
      <c r="G177" s="130" t="s">
        <v>2552</v>
      </c>
      <c r="H177" s="130" t="s">
        <v>2553</v>
      </c>
      <c r="I177" s="130" t="s">
        <v>2554</v>
      </c>
      <c r="J177" s="130" t="s">
        <v>2555</v>
      </c>
      <c r="K177" s="130" t="s">
        <v>2556</v>
      </c>
      <c r="L177" s="130" t="s">
        <v>2557</v>
      </c>
      <c r="M177" s="130" t="s">
        <v>2558</v>
      </c>
      <c r="N177" s="130" t="s">
        <v>2559</v>
      </c>
      <c r="O177" s="130" t="s">
        <v>2560</v>
      </c>
      <c r="P177" s="130" t="s">
        <v>2561</v>
      </c>
      <c r="Q177" s="130" t="s">
        <v>2562</v>
      </c>
      <c r="R177" s="130" t="s">
        <v>2563</v>
      </c>
      <c r="S177" s="130" t="s">
        <v>2564</v>
      </c>
      <c r="T177" s="130" t="s">
        <v>2565</v>
      </c>
      <c r="U177" s="130" t="s">
        <v>2566</v>
      </c>
      <c r="V177" s="130" t="s">
        <v>2567</v>
      </c>
      <c r="W177" s="130" t="s">
        <v>2568</v>
      </c>
      <c r="X177" s="130" t="s">
        <v>2569</v>
      </c>
      <c r="Y177" s="130" t="s">
        <v>2570</v>
      </c>
      <c r="Z177" s="130" t="s">
        <v>2571</v>
      </c>
      <c r="AA177" s="130" t="s">
        <v>2572</v>
      </c>
      <c r="AB177" s="130" t="s">
        <v>2573</v>
      </c>
      <c r="AC177" s="130" t="s">
        <v>2574</v>
      </c>
      <c r="AD177" s="130" t="s">
        <v>2575</v>
      </c>
      <c r="AE177" s="130" t="s">
        <v>2576</v>
      </c>
      <c r="AF177" s="130" t="s">
        <v>2577</v>
      </c>
      <c r="AG177" s="130" t="s">
        <v>2578</v>
      </c>
      <c r="AH177" s="130" t="s">
        <v>2579</v>
      </c>
      <c r="AI177" s="130" t="s">
        <v>2580</v>
      </c>
      <c r="AJ177" s="130" t="s">
        <v>2581</v>
      </c>
      <c r="AK177" s="130" t="s">
        <v>2582</v>
      </c>
      <c r="AL177" s="130" t="s">
        <v>2583</v>
      </c>
      <c r="AM177" s="130" t="s">
        <v>2584</v>
      </c>
      <c r="AN177" s="130" t="s">
        <v>2585</v>
      </c>
      <c r="AO177" s="130" t="s">
        <v>2586</v>
      </c>
      <c r="AP177" s="130" t="s">
        <v>2587</v>
      </c>
      <c r="AQ177" s="130" t="s">
        <v>2588</v>
      </c>
      <c r="AR177" s="130" t="s">
        <v>2589</v>
      </c>
      <c r="AS177" s="130" t="s">
        <v>2590</v>
      </c>
      <c r="AT177" s="130" t="s">
        <v>2591</v>
      </c>
      <c r="AU177" s="130" t="s">
        <v>2592</v>
      </c>
      <c r="AV177" s="130" t="s">
        <v>2593</v>
      </c>
      <c r="AW177" s="130" t="s">
        <v>2594</v>
      </c>
      <c r="AX177" s="130" t="s">
        <v>2595</v>
      </c>
      <c r="AY177" s="130" t="s">
        <v>2596</v>
      </c>
      <c r="AZ177" s="130" t="s">
        <v>2597</v>
      </c>
      <c r="BA177" s="130" t="s">
        <v>2598</v>
      </c>
      <c r="BB177" s="130" t="s">
        <v>2599</v>
      </c>
      <c r="BC177" s="130" t="s">
        <v>2600</v>
      </c>
      <c r="BD177"/>
      <c r="BE177"/>
      <c r="BF177"/>
      <c r="BG177"/>
      <c r="BH177"/>
      <c r="BI177"/>
      <c r="BJ177"/>
      <c r="BK177"/>
      <c r="BL177"/>
      <c r="BM177"/>
      <c r="BN177"/>
      <c r="BO177"/>
      <c r="BP177"/>
      <c r="BQ177"/>
      <c r="BR177"/>
      <c r="BS177"/>
      <c r="BT177"/>
    </row>
    <row r="178" spans="1:72" x14ac:dyDescent="0.25">
      <c r="A178" s="130" t="s">
        <v>2601</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80"/>
      <c r="BE178" s="80"/>
      <c r="BF178" s="80"/>
      <c r="BG178" s="80"/>
      <c r="BH178" s="80"/>
      <c r="BI178" s="80"/>
      <c r="BJ178" s="80"/>
      <c r="BK178" s="80"/>
      <c r="BL178" s="80"/>
      <c r="BM178" s="80"/>
      <c r="BN178" s="80"/>
      <c r="BO178" s="80"/>
      <c r="BP178" s="80"/>
      <c r="BQ178" s="80"/>
    </row>
    <row r="179" spans="1:72" x14ac:dyDescent="0.25">
      <c r="A179" s="130" t="s">
        <v>2602</v>
      </c>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80"/>
      <c r="BE179" s="80"/>
      <c r="BF179" s="80"/>
      <c r="BG179" s="80"/>
      <c r="BH179" s="80"/>
      <c r="BI179" s="80"/>
      <c r="BJ179" s="80"/>
      <c r="BK179" s="80"/>
      <c r="BL179" s="80"/>
      <c r="BM179" s="80"/>
      <c r="BN179" s="80"/>
      <c r="BO179" s="80"/>
      <c r="BP179" s="80"/>
      <c r="BQ179" s="80"/>
    </row>
    <row r="180" spans="1:72" x14ac:dyDescent="0.25">
      <c r="A180" s="130" t="s">
        <v>2603</v>
      </c>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32684.68</v>
      </c>
      <c r="AS213" s="132">
        <f t="shared" si="7"/>
        <v>14044</v>
      </c>
      <c r="AT213" s="132">
        <f t="shared" si="7"/>
        <v>13734</v>
      </c>
      <c r="AU213" s="132">
        <f t="shared" si="7"/>
        <v>13794</v>
      </c>
      <c r="AV213" s="132">
        <f t="shared" si="7"/>
        <v>30781.95</v>
      </c>
      <c r="AW213" s="132">
        <f t="shared" si="7"/>
        <v>12573</v>
      </c>
      <c r="AX213" s="132">
        <f t="shared" si="7"/>
        <v>12659</v>
      </c>
      <c r="AY213" s="132">
        <f t="shared" si="7"/>
        <v>12238</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32684.68</v>
      </c>
      <c r="AS215" s="80">
        <f t="shared" si="8"/>
        <v>14044</v>
      </c>
      <c r="AT215" s="80">
        <f t="shared" si="8"/>
        <v>13734</v>
      </c>
      <c r="AU215" s="80">
        <f t="shared" si="8"/>
        <v>13794</v>
      </c>
      <c r="AV215" s="80">
        <f t="shared" si="8"/>
        <v>30781.95</v>
      </c>
      <c r="AW215" s="80">
        <f t="shared" si="8"/>
        <v>12573</v>
      </c>
      <c r="AX215" s="80">
        <f t="shared" si="8"/>
        <v>12659</v>
      </c>
      <c r="AY215" s="80">
        <f t="shared" si="8"/>
        <v>12238</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s="130" t="s">
        <v>6</v>
      </c>
      <c r="B219" s="130" t="s">
        <v>3278</v>
      </c>
      <c r="C219" s="130" t="s">
        <v>2310</v>
      </c>
      <c r="D219" s="130" t="s">
        <v>2311</v>
      </c>
      <c r="E219" s="130" t="s">
        <v>2312</v>
      </c>
      <c r="F219" s="130" t="s">
        <v>2313</v>
      </c>
      <c r="G219" s="130" t="s">
        <v>2314</v>
      </c>
      <c r="H219" s="130" t="s">
        <v>2315</v>
      </c>
      <c r="I219" s="130" t="s">
        <v>2316</v>
      </c>
      <c r="J219" s="130" t="s">
        <v>2317</v>
      </c>
      <c r="K219" s="130" t="s">
        <v>2318</v>
      </c>
      <c r="L219" s="130" t="s">
        <v>2319</v>
      </c>
      <c r="M219" s="130" t="s">
        <v>2320</v>
      </c>
      <c r="N219" s="130" t="s">
        <v>2321</v>
      </c>
      <c r="O219" s="130" t="s">
        <v>2322</v>
      </c>
      <c r="P219" s="130" t="s">
        <v>2323</v>
      </c>
      <c r="Q219" s="130" t="s">
        <v>2324</v>
      </c>
      <c r="R219" s="130" t="s">
        <v>2325</v>
      </c>
      <c r="S219" s="130" t="s">
        <v>2326</v>
      </c>
      <c r="T219" s="130" t="s">
        <v>2327</v>
      </c>
      <c r="U219" s="130" t="s">
        <v>2328</v>
      </c>
      <c r="V219" s="130" t="s">
        <v>2329</v>
      </c>
      <c r="W219" s="130" t="s">
        <v>2330</v>
      </c>
      <c r="X219" s="130" t="s">
        <v>2331</v>
      </c>
      <c r="Y219" s="130" t="s">
        <v>2332</v>
      </c>
      <c r="Z219" s="130" t="s">
        <v>2333</v>
      </c>
      <c r="AA219" s="130" t="s">
        <v>2334</v>
      </c>
      <c r="AB219" s="130" t="s">
        <v>2335</v>
      </c>
      <c r="AC219" s="130" t="s">
        <v>2336</v>
      </c>
      <c r="AD219" s="130" t="s">
        <v>2337</v>
      </c>
      <c r="AE219" s="130" t="s">
        <v>2338</v>
      </c>
      <c r="AF219" s="130" t="s">
        <v>2339</v>
      </c>
      <c r="AG219" s="130" t="s">
        <v>2340</v>
      </c>
      <c r="AH219" s="130" t="s">
        <v>2341</v>
      </c>
      <c r="AI219" s="130" t="s">
        <v>2342</v>
      </c>
      <c r="AJ219" s="130" t="s">
        <v>2343</v>
      </c>
      <c r="AK219" s="130" t="s">
        <v>2344</v>
      </c>
      <c r="AL219" s="130" t="s">
        <v>2345</v>
      </c>
      <c r="AM219" s="130" t="s">
        <v>2346</v>
      </c>
      <c r="AN219" s="130" t="s">
        <v>2347</v>
      </c>
      <c r="AO219" s="130" t="s">
        <v>2348</v>
      </c>
      <c r="AP219" s="130" t="s">
        <v>2349</v>
      </c>
      <c r="AQ219" s="130" t="s">
        <v>2350</v>
      </c>
      <c r="AR219" s="130" t="s">
        <v>2351</v>
      </c>
      <c r="AS219" s="130" t="s">
        <v>2352</v>
      </c>
      <c r="AT219" s="130" t="s">
        <v>2353</v>
      </c>
      <c r="AU219" s="130" t="s">
        <v>2354</v>
      </c>
      <c r="AV219" s="130" t="s">
        <v>2355</v>
      </c>
      <c r="AW219" s="130" t="s">
        <v>2356</v>
      </c>
      <c r="AX219" s="130" t="s">
        <v>2357</v>
      </c>
      <c r="AY219" s="130" t="s">
        <v>2358</v>
      </c>
      <c r="AZ219" s="130" t="s">
        <v>2359</v>
      </c>
      <c r="BA219" s="130" t="s">
        <v>2360</v>
      </c>
      <c r="BB219" s="130" t="s">
        <v>2361</v>
      </c>
      <c r="BC219" s="130" t="s">
        <v>2362</v>
      </c>
    </row>
    <row r="220" spans="1:118" x14ac:dyDescent="0.25">
      <c r="A220" s="130" t="s">
        <v>2472</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25">
      <c r="A221" s="130" t="s">
        <v>2473</v>
      </c>
      <c r="B221" s="130">
        <v>0</v>
      </c>
      <c r="C221" s="130">
        <v>0</v>
      </c>
      <c r="D221" s="130">
        <v>0</v>
      </c>
      <c r="E221" s="130">
        <v>0</v>
      </c>
      <c r="F221" s="130">
        <v>0</v>
      </c>
      <c r="G221" s="130">
        <v>0</v>
      </c>
      <c r="H221" s="130">
        <v>0</v>
      </c>
      <c r="I221" s="130">
        <v>0</v>
      </c>
      <c r="J221" s="130">
        <v>0</v>
      </c>
      <c r="K221" s="130">
        <v>0</v>
      </c>
      <c r="L221" s="130">
        <v>0</v>
      </c>
      <c r="M221" s="130">
        <v>0</v>
      </c>
      <c r="N221" s="130">
        <v>0</v>
      </c>
      <c r="O221" s="130">
        <v>0</v>
      </c>
      <c r="P221" s="130">
        <v>0</v>
      </c>
      <c r="Q221" s="130">
        <v>0</v>
      </c>
      <c r="R221" s="130">
        <v>0</v>
      </c>
      <c r="S221" s="130">
        <v>0</v>
      </c>
      <c r="T221" s="130">
        <v>0</v>
      </c>
      <c r="U221" s="130">
        <v>0</v>
      </c>
      <c r="V221" s="130">
        <v>0</v>
      </c>
      <c r="W221" s="130">
        <v>0</v>
      </c>
      <c r="X221" s="130">
        <v>0</v>
      </c>
      <c r="Y221" s="130">
        <v>0</v>
      </c>
      <c r="Z221" s="130">
        <v>0</v>
      </c>
      <c r="AA221" s="130">
        <v>0</v>
      </c>
      <c r="AB221" s="130">
        <v>0</v>
      </c>
      <c r="AC221" s="130">
        <v>0</v>
      </c>
      <c r="AD221" s="130">
        <v>0</v>
      </c>
      <c r="AE221" s="130">
        <v>0</v>
      </c>
      <c r="AF221" s="130">
        <v>0</v>
      </c>
      <c r="AG221" s="130">
        <v>0</v>
      </c>
      <c r="AH221" s="130">
        <v>0</v>
      </c>
      <c r="AI221" s="130">
        <v>0</v>
      </c>
      <c r="AJ221" s="130">
        <v>0</v>
      </c>
      <c r="AK221" s="130">
        <v>0</v>
      </c>
      <c r="AL221" s="130">
        <v>0</v>
      </c>
      <c r="AM221" s="130">
        <v>0</v>
      </c>
      <c r="AN221" s="130">
        <v>0</v>
      </c>
      <c r="AO221" s="130">
        <v>0</v>
      </c>
      <c r="AP221" s="130">
        <v>0</v>
      </c>
      <c r="AQ221" s="130">
        <v>0</v>
      </c>
      <c r="AR221" s="130">
        <v>0</v>
      </c>
      <c r="AS221" s="130">
        <v>0</v>
      </c>
      <c r="AT221" s="130">
        <v>0</v>
      </c>
      <c r="AU221" s="130">
        <v>0</v>
      </c>
      <c r="AV221" s="130">
        <v>0</v>
      </c>
      <c r="AW221" s="130">
        <v>0</v>
      </c>
      <c r="AX221" s="130">
        <v>0</v>
      </c>
      <c r="AY221" s="130">
        <v>0</v>
      </c>
      <c r="AZ221" s="130">
        <v>0</v>
      </c>
      <c r="BA221" s="130">
        <v>0</v>
      </c>
      <c r="BB221" s="130">
        <v>1032877</v>
      </c>
      <c r="BC221" s="130">
        <v>404174</v>
      </c>
    </row>
    <row r="222" spans="1:118" x14ac:dyDescent="0.25">
      <c r="A222" s="130" t="s">
        <v>2622</v>
      </c>
      <c r="B222" s="130">
        <v>1021508</v>
      </c>
      <c r="C222" s="130">
        <v>479057</v>
      </c>
      <c r="D222" s="130">
        <v>2407169.69</v>
      </c>
      <c r="E222" s="130">
        <v>1712046</v>
      </c>
      <c r="F222" s="130">
        <v>1071213</v>
      </c>
      <c r="G222" s="130">
        <v>555766</v>
      </c>
      <c r="H222" s="130">
        <v>3147764.75</v>
      </c>
      <c r="I222" s="130">
        <v>2392426</v>
      </c>
      <c r="J222" s="130">
        <v>1609204</v>
      </c>
      <c r="K222" s="130">
        <v>980215</v>
      </c>
      <c r="L222" s="130">
        <v>4341669.8499999996</v>
      </c>
      <c r="M222" s="130">
        <v>3478920</v>
      </c>
      <c r="N222" s="130">
        <v>1931033</v>
      </c>
      <c r="O222" s="130">
        <v>960543</v>
      </c>
      <c r="P222" s="130">
        <v>3804815.08</v>
      </c>
      <c r="Q222" s="130">
        <v>2767852</v>
      </c>
      <c r="R222" s="130">
        <v>1606675</v>
      </c>
      <c r="S222" s="130">
        <v>727910</v>
      </c>
      <c r="T222" s="130">
        <v>3525187.72</v>
      </c>
      <c r="U222" s="130">
        <v>2761167</v>
      </c>
      <c r="V222" s="130">
        <v>1888560</v>
      </c>
      <c r="W222" s="130">
        <v>856285</v>
      </c>
      <c r="X222" s="130">
        <v>3631774.95</v>
      </c>
      <c r="Y222" s="130">
        <v>2079120</v>
      </c>
      <c r="Z222" s="130">
        <v>1432236</v>
      </c>
      <c r="AA222" s="130">
        <v>651904</v>
      </c>
      <c r="AB222" s="130">
        <v>3957566.14</v>
      </c>
      <c r="AC222" s="130">
        <v>3206544</v>
      </c>
      <c r="AD222" s="130">
        <v>1921461</v>
      </c>
      <c r="AE222" s="130">
        <v>744082</v>
      </c>
      <c r="AF222" s="130">
        <v>3943172.18</v>
      </c>
      <c r="AG222" s="130">
        <v>3103404</v>
      </c>
      <c r="AH222" s="130">
        <v>2038985</v>
      </c>
      <c r="AI222" s="130">
        <v>701574</v>
      </c>
      <c r="AJ222" s="130">
        <v>3175963.72</v>
      </c>
      <c r="AK222" s="130">
        <v>2235638</v>
      </c>
      <c r="AL222" s="130">
        <v>728396</v>
      </c>
      <c r="AM222" s="130">
        <v>345966</v>
      </c>
      <c r="AN222" s="130">
        <v>1035231.27</v>
      </c>
      <c r="AO222" s="130">
        <v>1012141</v>
      </c>
      <c r="AP222" s="130">
        <v>639825</v>
      </c>
      <c r="AQ222" s="130">
        <v>188358</v>
      </c>
      <c r="AR222" s="130">
        <v>2613557.0099999998</v>
      </c>
      <c r="AS222" s="130">
        <v>2070872</v>
      </c>
      <c r="AT222" s="130">
        <v>1818441</v>
      </c>
      <c r="AU222" s="130">
        <v>1321962</v>
      </c>
      <c r="AV222" s="130">
        <v>2340532.31</v>
      </c>
      <c r="AW222" s="130">
        <v>1694583</v>
      </c>
      <c r="AX222" s="130">
        <v>1013459</v>
      </c>
      <c r="AY222" s="130">
        <v>386129</v>
      </c>
      <c r="AZ222" s="130">
        <v>2123327</v>
      </c>
      <c r="BA222" s="130">
        <v>1684161</v>
      </c>
      <c r="BB222" s="130">
        <v>0</v>
      </c>
      <c r="BC222" s="130">
        <v>0</v>
      </c>
    </row>
    <row r="223" spans="1:118" x14ac:dyDescent="0.25">
      <c r="A223" s="130" t="s">
        <v>880</v>
      </c>
      <c r="B223" s="130">
        <v>189763</v>
      </c>
      <c r="C223" s="130">
        <v>94515</v>
      </c>
      <c r="D223" s="130">
        <v>389965.9</v>
      </c>
      <c r="E223" s="130">
        <v>293193</v>
      </c>
      <c r="F223" s="130">
        <v>195577</v>
      </c>
      <c r="G223" s="130">
        <v>98044</v>
      </c>
      <c r="H223" s="130">
        <v>231447.16</v>
      </c>
      <c r="I223" s="130">
        <v>177169</v>
      </c>
      <c r="J223" s="130">
        <v>123071</v>
      </c>
      <c r="K223" s="130">
        <v>57565</v>
      </c>
      <c r="L223" s="130">
        <v>181344.84</v>
      </c>
      <c r="M223" s="130">
        <v>133843</v>
      </c>
      <c r="N223" s="130">
        <v>91602</v>
      </c>
      <c r="O223" s="130">
        <v>42667</v>
      </c>
      <c r="P223" s="130">
        <v>183402.33</v>
      </c>
      <c r="Q223" s="130">
        <v>139451</v>
      </c>
      <c r="R223" s="130">
        <v>95085</v>
      </c>
      <c r="S223" s="130">
        <v>43956</v>
      </c>
      <c r="T223" s="130">
        <v>189605.49</v>
      </c>
      <c r="U223" s="130">
        <v>144283</v>
      </c>
      <c r="V223" s="130">
        <v>98352</v>
      </c>
      <c r="W223" s="130">
        <v>45756</v>
      </c>
      <c r="X223" s="130">
        <v>190789.01</v>
      </c>
      <c r="Y223" s="130">
        <v>144210</v>
      </c>
      <c r="Z223" s="130">
        <v>97277</v>
      </c>
      <c r="AA223" s="130">
        <v>44200</v>
      </c>
      <c r="AB223" s="130">
        <v>178742.34</v>
      </c>
      <c r="AC223" s="130">
        <v>134078</v>
      </c>
      <c r="AD223" s="130">
        <v>90786</v>
      </c>
      <c r="AE223" s="130">
        <v>41616</v>
      </c>
      <c r="AF223" s="130">
        <v>175809.22</v>
      </c>
      <c r="AG223" s="130">
        <v>125023</v>
      </c>
      <c r="AH223" s="130">
        <v>84388</v>
      </c>
      <c r="AI223" s="130">
        <v>42925</v>
      </c>
      <c r="AJ223" s="130">
        <v>221241.03</v>
      </c>
      <c r="AK223" s="130">
        <v>177692</v>
      </c>
      <c r="AL223" s="130">
        <v>126858</v>
      </c>
      <c r="AM223" s="130">
        <v>63421</v>
      </c>
      <c r="AN223" s="130">
        <v>243677.24</v>
      </c>
      <c r="AO223" s="130">
        <v>175290</v>
      </c>
      <c r="AP223" s="130">
        <v>119352</v>
      </c>
      <c r="AQ223" s="130">
        <v>58118</v>
      </c>
      <c r="AR223" s="130">
        <v>284390.07</v>
      </c>
      <c r="AS223" s="130">
        <v>213861</v>
      </c>
      <c r="AT223" s="130">
        <v>143368</v>
      </c>
      <c r="AU223" s="130">
        <v>69948</v>
      </c>
      <c r="AV223" s="130">
        <v>293584.82</v>
      </c>
      <c r="AW223" s="130">
        <v>221934</v>
      </c>
      <c r="AX223" s="130">
        <v>152587</v>
      </c>
      <c r="AY223" s="130">
        <v>77042</v>
      </c>
      <c r="AZ223" s="130">
        <v>313825</v>
      </c>
      <c r="BA223" s="130">
        <v>236627</v>
      </c>
      <c r="BB223" s="130">
        <v>159027</v>
      </c>
      <c r="BC223" s="130">
        <v>77760</v>
      </c>
    </row>
    <row r="224" spans="1:118" x14ac:dyDescent="0.25">
      <c r="A224" s="130" t="s">
        <v>2474</v>
      </c>
      <c r="B224" s="130">
        <v>189763</v>
      </c>
      <c r="C224" s="130">
        <v>94515</v>
      </c>
      <c r="D224" s="130">
        <v>389965.9</v>
      </c>
      <c r="E224" s="130">
        <v>293193</v>
      </c>
      <c r="F224" s="130">
        <v>75128</v>
      </c>
      <c r="G224" s="130">
        <v>37820</v>
      </c>
      <c r="H224" s="130">
        <v>128212</v>
      </c>
      <c r="I224" s="130">
        <v>96357</v>
      </c>
      <c r="J224" s="130">
        <v>64672</v>
      </c>
      <c r="K224" s="130">
        <v>31344</v>
      </c>
      <c r="L224" s="130">
        <v>68225.88</v>
      </c>
      <c r="M224" s="130">
        <v>47530</v>
      </c>
      <c r="N224" s="130">
        <v>32084</v>
      </c>
      <c r="O224" s="130">
        <v>16450</v>
      </c>
      <c r="P224" s="130">
        <v>70545.789999999994</v>
      </c>
      <c r="Q224" s="130">
        <v>53380</v>
      </c>
      <c r="R224" s="130">
        <v>35796</v>
      </c>
      <c r="S224" s="130">
        <v>17928</v>
      </c>
      <c r="T224" s="130">
        <v>78919.61</v>
      </c>
      <c r="U224" s="130">
        <v>60066</v>
      </c>
      <c r="V224" s="130">
        <v>40293</v>
      </c>
      <c r="W224" s="130">
        <v>20163</v>
      </c>
      <c r="X224" s="130">
        <v>81972.59</v>
      </c>
      <c r="Y224" s="130">
        <v>61313</v>
      </c>
      <c r="Z224" s="130">
        <v>40242</v>
      </c>
      <c r="AA224" s="130">
        <v>19346</v>
      </c>
      <c r="AB224" s="130">
        <v>72913.89</v>
      </c>
      <c r="AC224" s="130">
        <v>53533</v>
      </c>
      <c r="AD224" s="130">
        <v>35233</v>
      </c>
      <c r="AE224" s="130">
        <v>17436</v>
      </c>
      <c r="AF224" s="130">
        <v>76258.87</v>
      </c>
      <c r="AG224" s="130">
        <v>49962</v>
      </c>
      <c r="AH224" s="130">
        <v>33674</v>
      </c>
      <c r="AI224" s="130">
        <v>19250</v>
      </c>
      <c r="AJ224" s="130">
        <v>104537.03</v>
      </c>
      <c r="AK224" s="130">
        <v>85017</v>
      </c>
      <c r="AL224" s="130">
        <v>63289</v>
      </c>
      <c r="AM224" s="130">
        <v>31863</v>
      </c>
      <c r="AN224" s="130">
        <v>123376.59</v>
      </c>
      <c r="AO224" s="130">
        <v>85825</v>
      </c>
      <c r="AP224" s="130">
        <v>58734</v>
      </c>
      <c r="AQ224" s="130">
        <v>29436</v>
      </c>
      <c r="AR224" s="130">
        <v>222986.12</v>
      </c>
      <c r="AS224" s="130">
        <v>167174</v>
      </c>
      <c r="AT224" s="130">
        <v>111398</v>
      </c>
      <c r="AU224" s="130">
        <v>55540</v>
      </c>
      <c r="AV224" s="130">
        <v>235180.87</v>
      </c>
      <c r="AW224" s="130">
        <v>175247</v>
      </c>
      <c r="AX224" s="130">
        <v>120617</v>
      </c>
      <c r="AY224" s="130">
        <v>62635</v>
      </c>
      <c r="AZ224" s="130">
        <v>255421</v>
      </c>
      <c r="BA224" s="130">
        <v>193132</v>
      </c>
      <c r="BB224" s="130">
        <v>130101</v>
      </c>
      <c r="BC224" s="130">
        <v>63297</v>
      </c>
    </row>
    <row r="225" spans="1:55" x14ac:dyDescent="0.25">
      <c r="A225" s="130" t="s">
        <v>2475</v>
      </c>
      <c r="B225" s="130">
        <v>0</v>
      </c>
      <c r="C225" s="130">
        <v>0</v>
      </c>
      <c r="D225" s="130">
        <v>0</v>
      </c>
      <c r="E225" s="130">
        <v>0</v>
      </c>
      <c r="F225" s="130">
        <v>120449</v>
      </c>
      <c r="G225" s="130">
        <v>60224</v>
      </c>
      <c r="H225" s="130">
        <v>103235.17</v>
      </c>
      <c r="I225" s="130">
        <v>80812</v>
      </c>
      <c r="J225" s="130">
        <v>58399</v>
      </c>
      <c r="K225" s="130">
        <v>26221</v>
      </c>
      <c r="L225" s="130">
        <v>113118.96</v>
      </c>
      <c r="M225" s="130">
        <v>86313</v>
      </c>
      <c r="N225" s="130">
        <v>59518</v>
      </c>
      <c r="O225" s="130">
        <v>26217</v>
      </c>
      <c r="P225" s="130">
        <v>112856.54</v>
      </c>
      <c r="Q225" s="130">
        <v>86071</v>
      </c>
      <c r="R225" s="130">
        <v>59289</v>
      </c>
      <c r="S225" s="130">
        <v>26028</v>
      </c>
      <c r="T225" s="130">
        <v>110685.88</v>
      </c>
      <c r="U225" s="130">
        <v>84217</v>
      </c>
      <c r="V225" s="130">
        <v>58059</v>
      </c>
      <c r="W225" s="130">
        <v>25593</v>
      </c>
      <c r="X225" s="130">
        <v>108816.42</v>
      </c>
      <c r="Y225" s="130">
        <v>82897</v>
      </c>
      <c r="Z225" s="130">
        <v>57035</v>
      </c>
      <c r="AA225" s="130">
        <v>24854</v>
      </c>
      <c r="AB225" s="130">
        <v>105828.45</v>
      </c>
      <c r="AC225" s="130">
        <v>80545</v>
      </c>
      <c r="AD225" s="130">
        <v>55553</v>
      </c>
      <c r="AE225" s="130">
        <v>24180</v>
      </c>
      <c r="AF225" s="130">
        <v>99550.35</v>
      </c>
      <c r="AG225" s="130">
        <v>75061</v>
      </c>
      <c r="AH225" s="130">
        <v>50714</v>
      </c>
      <c r="AI225" s="130">
        <v>23675</v>
      </c>
      <c r="AJ225" s="130">
        <v>116704</v>
      </c>
      <c r="AK225" s="130">
        <v>92675</v>
      </c>
      <c r="AL225" s="130">
        <v>63569</v>
      </c>
      <c r="AM225" s="130">
        <v>31558</v>
      </c>
      <c r="AN225" s="130">
        <v>120300.65</v>
      </c>
      <c r="AO225" s="130">
        <v>89465</v>
      </c>
      <c r="AP225" s="130">
        <v>60618</v>
      </c>
      <c r="AQ225" s="130">
        <v>28682</v>
      </c>
      <c r="AR225" s="130">
        <v>61403.95</v>
      </c>
      <c r="AS225" s="130">
        <v>46687</v>
      </c>
      <c r="AT225" s="130">
        <v>31970</v>
      </c>
      <c r="AU225" s="130">
        <v>14408</v>
      </c>
      <c r="AV225" s="130">
        <v>58403.95</v>
      </c>
      <c r="AW225" s="130">
        <v>46687</v>
      </c>
      <c r="AX225" s="130">
        <v>31970</v>
      </c>
      <c r="AY225" s="130">
        <v>14407</v>
      </c>
      <c r="AZ225" s="130">
        <v>58404</v>
      </c>
      <c r="BA225" s="130">
        <v>43495</v>
      </c>
      <c r="BB225" s="130">
        <v>28926</v>
      </c>
      <c r="BC225" s="130">
        <v>14463</v>
      </c>
    </row>
    <row r="226" spans="1:55" x14ac:dyDescent="0.25">
      <c r="A226" s="130" t="s">
        <v>881</v>
      </c>
      <c r="B226" s="130">
        <v>58</v>
      </c>
      <c r="C226" s="130">
        <v>0</v>
      </c>
      <c r="D226" s="130">
        <v>0</v>
      </c>
      <c r="E226" s="130">
        <v>0</v>
      </c>
      <c r="F226" s="130">
        <v>0</v>
      </c>
      <c r="G226" s="130">
        <v>0</v>
      </c>
      <c r="H226" s="130">
        <v>0</v>
      </c>
      <c r="I226" s="130">
        <v>0</v>
      </c>
      <c r="J226" s="130">
        <v>0</v>
      </c>
      <c r="K226" s="130">
        <v>0</v>
      </c>
      <c r="L226" s="130">
        <v>0</v>
      </c>
      <c r="M226" s="130">
        <v>0</v>
      </c>
      <c r="N226" s="130">
        <v>0</v>
      </c>
      <c r="O226" s="130">
        <v>0</v>
      </c>
      <c r="P226" s="130">
        <v>0</v>
      </c>
      <c r="Q226" s="130">
        <v>0</v>
      </c>
      <c r="R226" s="130">
        <v>0</v>
      </c>
      <c r="S226" s="130">
        <v>0</v>
      </c>
      <c r="T226" s="130">
        <v>0</v>
      </c>
      <c r="U226" s="130">
        <v>0</v>
      </c>
      <c r="V226" s="130">
        <v>-1119</v>
      </c>
      <c r="W226" s="130">
        <v>0</v>
      </c>
      <c r="X226" s="130">
        <v>0</v>
      </c>
      <c r="Y226" s="130">
        <v>0</v>
      </c>
      <c r="Z226" s="130">
        <v>39377</v>
      </c>
      <c r="AA226" s="130">
        <v>37944</v>
      </c>
      <c r="AB226" s="130">
        <v>0</v>
      </c>
      <c r="AC226" s="130">
        <v>0</v>
      </c>
      <c r="AD226" s="130">
        <v>0</v>
      </c>
      <c r="AE226" s="130">
        <v>0</v>
      </c>
      <c r="AF226" s="130">
        <v>0</v>
      </c>
      <c r="AG226" s="130">
        <v>0</v>
      </c>
      <c r="AH226" s="130">
        <v>0</v>
      </c>
      <c r="AI226" s="130">
        <v>0</v>
      </c>
      <c r="AJ226" s="130">
        <v>0</v>
      </c>
      <c r="AK226" s="130">
        <v>0</v>
      </c>
      <c r="AL226" s="130">
        <v>0</v>
      </c>
      <c r="AM226" s="130">
        <v>0</v>
      </c>
      <c r="AN226" s="130">
        <v>0</v>
      </c>
      <c r="AO226" s="130">
        <v>0</v>
      </c>
      <c r="AP226" s="130">
        <v>0</v>
      </c>
      <c r="AQ226" s="130">
        <v>0</v>
      </c>
      <c r="AR226" s="130">
        <v>0</v>
      </c>
      <c r="AS226" s="130">
        <v>0</v>
      </c>
      <c r="AT226" s="130">
        <v>0</v>
      </c>
      <c r="AU226" s="130">
        <v>0</v>
      </c>
      <c r="AV226" s="130">
        <v>0</v>
      </c>
      <c r="AW226" s="130">
        <v>0</v>
      </c>
      <c r="AX226" s="130">
        <v>0</v>
      </c>
      <c r="AY226" s="130">
        <v>0</v>
      </c>
      <c r="AZ226" s="130">
        <v>0</v>
      </c>
      <c r="BA226" s="130">
        <v>0</v>
      </c>
      <c r="BB226" s="130">
        <v>0</v>
      </c>
      <c r="BC226" s="130">
        <v>0</v>
      </c>
    </row>
    <row r="227" spans="1:55" x14ac:dyDescent="0.25">
      <c r="A227" s="130" t="s">
        <v>2476</v>
      </c>
      <c r="B227" s="130">
        <v>-23507</v>
      </c>
      <c r="C227" s="130">
        <v>-10671</v>
      </c>
      <c r="D227" s="130">
        <v>0</v>
      </c>
      <c r="E227" s="130">
        <v>-49211</v>
      </c>
      <c r="F227" s="130">
        <v>-31639</v>
      </c>
      <c r="G227" s="130">
        <v>-10396</v>
      </c>
      <c r="H227" s="130">
        <v>0</v>
      </c>
      <c r="I227" s="130">
        <v>-72897</v>
      </c>
      <c r="J227" s="130">
        <v>0</v>
      </c>
      <c r="K227" s="130">
        <v>-32920</v>
      </c>
      <c r="L227" s="130">
        <v>268687.65999999997</v>
      </c>
      <c r="M227" s="130">
        <v>-45519</v>
      </c>
      <c r="N227" s="130">
        <v>0</v>
      </c>
      <c r="O227" s="130">
        <v>-23008</v>
      </c>
      <c r="P227" s="130">
        <v>364186.84</v>
      </c>
      <c r="Q227" s="130">
        <v>382273</v>
      </c>
      <c r="R227" s="130">
        <v>-8483</v>
      </c>
      <c r="S227" s="130">
        <v>-4624</v>
      </c>
      <c r="T227" s="130">
        <v>8180.15</v>
      </c>
      <c r="U227" s="130">
        <v>-13536</v>
      </c>
      <c r="V227" s="130">
        <v>0</v>
      </c>
      <c r="W227" s="130">
        <v>0</v>
      </c>
      <c r="X227" s="130">
        <v>-38606.07</v>
      </c>
      <c r="Y227" s="130">
        <v>0</v>
      </c>
      <c r="Z227" s="130">
        <v>0</v>
      </c>
      <c r="AA227" s="130">
        <v>0</v>
      </c>
      <c r="AB227" s="130">
        <v>-43355.15</v>
      </c>
      <c r="AC227" s="130">
        <v>0</v>
      </c>
      <c r="AD227" s="130">
        <v>0</v>
      </c>
      <c r="AE227" s="130">
        <v>0</v>
      </c>
      <c r="AF227" s="130">
        <v>0</v>
      </c>
      <c r="AG227" s="130">
        <v>0</v>
      </c>
      <c r="AH227" s="130">
        <v>-35191</v>
      </c>
      <c r="AI227" s="130">
        <v>0</v>
      </c>
      <c r="AJ227" s="130">
        <v>33425.08</v>
      </c>
      <c r="AK227" s="130">
        <v>62640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25">
      <c r="A228" s="130" t="s">
        <v>2477</v>
      </c>
      <c r="B228" s="130">
        <v>-768099</v>
      </c>
      <c r="C228" s="130">
        <v>-386711</v>
      </c>
      <c r="D228" s="130">
        <v>-1530298.29</v>
      </c>
      <c r="E228" s="130">
        <v>-1150932</v>
      </c>
      <c r="F228" s="130">
        <v>-741556</v>
      </c>
      <c r="G228" s="130">
        <v>-430828</v>
      </c>
      <c r="H228" s="130">
        <v>-1927276.33</v>
      </c>
      <c r="I228" s="130">
        <v>-1391675</v>
      </c>
      <c r="J228" s="130">
        <v>-925350</v>
      </c>
      <c r="K228" s="130">
        <v>-456172</v>
      </c>
      <c r="L228" s="130">
        <v>-1776244.29</v>
      </c>
      <c r="M228" s="130">
        <v>-1283254</v>
      </c>
      <c r="N228" s="130">
        <v>-844317</v>
      </c>
      <c r="O228" s="130">
        <v>-416918</v>
      </c>
      <c r="P228" s="130">
        <v>-1642353.09</v>
      </c>
      <c r="Q228" s="130">
        <v>-1196125</v>
      </c>
      <c r="R228" s="130">
        <v>-799145</v>
      </c>
      <c r="S228" s="130">
        <v>-390177</v>
      </c>
      <c r="T228" s="130">
        <v>-1595071.77</v>
      </c>
      <c r="U228" s="130">
        <v>-1150045</v>
      </c>
      <c r="V228" s="130">
        <v>-757940</v>
      </c>
      <c r="W228" s="130">
        <v>-344736</v>
      </c>
      <c r="X228" s="130">
        <v>-1232573.0900000001</v>
      </c>
      <c r="Y228" s="130">
        <v>-864271</v>
      </c>
      <c r="Z228" s="130">
        <v>-565409</v>
      </c>
      <c r="AA228" s="130">
        <v>-267253</v>
      </c>
      <c r="AB228" s="130">
        <v>-1059885.1399999999</v>
      </c>
      <c r="AC228" s="130">
        <v>-757187</v>
      </c>
      <c r="AD228" s="130">
        <v>-490018</v>
      </c>
      <c r="AE228" s="130">
        <v>-232222</v>
      </c>
      <c r="AF228" s="130">
        <v>-943151.88</v>
      </c>
      <c r="AG228" s="130">
        <v>-672793</v>
      </c>
      <c r="AH228" s="130">
        <v>-466922</v>
      </c>
      <c r="AI228" s="130">
        <v>-216549</v>
      </c>
      <c r="AJ228" s="130">
        <v>-804050.37</v>
      </c>
      <c r="AK228" s="130">
        <v>-559402</v>
      </c>
      <c r="AL228" s="130">
        <v>-372704</v>
      </c>
      <c r="AM228" s="130">
        <v>-187893</v>
      </c>
      <c r="AN228" s="130">
        <v>-638610.16</v>
      </c>
      <c r="AO228" s="130">
        <v>-443533</v>
      </c>
      <c r="AP228" s="130">
        <v>-287401</v>
      </c>
      <c r="AQ228" s="130">
        <v>-136217</v>
      </c>
      <c r="AR228" s="130">
        <v>-542643.76</v>
      </c>
      <c r="AS228" s="130">
        <v>-387781</v>
      </c>
      <c r="AT228" s="130">
        <v>-252527</v>
      </c>
      <c r="AU228" s="130">
        <v>-120899</v>
      </c>
      <c r="AV228" s="130">
        <v>-452864.43</v>
      </c>
      <c r="AW228" s="130">
        <v>-320874</v>
      </c>
      <c r="AX228" s="130">
        <v>-202738</v>
      </c>
      <c r="AY228" s="130">
        <v>0</v>
      </c>
      <c r="AZ228" s="130">
        <v>0</v>
      </c>
      <c r="BA228" s="130">
        <v>0</v>
      </c>
      <c r="BB228" s="130">
        <v>0</v>
      </c>
      <c r="BC228" s="130">
        <v>0</v>
      </c>
    </row>
    <row r="229" spans="1:55" x14ac:dyDescent="0.25">
      <c r="A229" s="130" t="s">
        <v>2478</v>
      </c>
      <c r="B229" s="130">
        <v>-6013</v>
      </c>
      <c r="C229" s="130">
        <v>-3873</v>
      </c>
      <c r="D229" s="130">
        <v>474.13</v>
      </c>
      <c r="E229" s="130">
        <v>-4247</v>
      </c>
      <c r="F229" s="130">
        <v>-2009</v>
      </c>
      <c r="G229" s="130">
        <v>-7122</v>
      </c>
      <c r="H229" s="130">
        <v>6211.83</v>
      </c>
      <c r="I229" s="130">
        <v>5001</v>
      </c>
      <c r="J229" s="130">
        <v>4580</v>
      </c>
      <c r="K229" s="130">
        <v>1680</v>
      </c>
      <c r="L229" s="130">
        <v>551.22</v>
      </c>
      <c r="M229" s="130">
        <v>717</v>
      </c>
      <c r="N229" s="130">
        <v>-1459</v>
      </c>
      <c r="O229" s="130">
        <v>3994</v>
      </c>
      <c r="P229" s="130">
        <v>4919.8999999999996</v>
      </c>
      <c r="Q229" s="130">
        <v>3217</v>
      </c>
      <c r="R229" s="130">
        <v>2406</v>
      </c>
      <c r="S229" s="130">
        <v>1785</v>
      </c>
      <c r="T229" s="130">
        <v>-611.37</v>
      </c>
      <c r="U229" s="130">
        <v>-480</v>
      </c>
      <c r="V229" s="130">
        <v>1119</v>
      </c>
      <c r="W229" s="130">
        <v>1048</v>
      </c>
      <c r="X229" s="130">
        <v>-4378.79</v>
      </c>
      <c r="Y229" s="130">
        <v>-4530</v>
      </c>
      <c r="Z229" s="130">
        <v>-1287</v>
      </c>
      <c r="AA229" s="130">
        <v>316</v>
      </c>
      <c r="AB229" s="130">
        <v>-773.89</v>
      </c>
      <c r="AC229" s="130">
        <v>43</v>
      </c>
      <c r="AD229" s="130">
        <v>103</v>
      </c>
      <c r="AE229" s="130">
        <v>236</v>
      </c>
      <c r="AF229" s="130">
        <v>-1864.93</v>
      </c>
      <c r="AG229" s="130">
        <v>-753</v>
      </c>
      <c r="AH229" s="130">
        <v>-651</v>
      </c>
      <c r="AI229" s="130">
        <v>127</v>
      </c>
      <c r="AJ229" s="130">
        <v>-607.59</v>
      </c>
      <c r="AK229" s="130">
        <v>-462</v>
      </c>
      <c r="AL229" s="130">
        <v>-404</v>
      </c>
      <c r="AM229" s="130">
        <v>-96</v>
      </c>
      <c r="AN229" s="130">
        <v>-923.06</v>
      </c>
      <c r="AO229" s="130">
        <v>-712</v>
      </c>
      <c r="AP229" s="130">
        <v>-473</v>
      </c>
      <c r="AQ229" s="130">
        <v>-206</v>
      </c>
      <c r="AR229" s="130">
        <v>-363.66</v>
      </c>
      <c r="AS229" s="130">
        <v>-193</v>
      </c>
      <c r="AT229" s="130">
        <v>-266</v>
      </c>
      <c r="AU229" s="130">
        <v>-139</v>
      </c>
      <c r="AV229" s="130">
        <v>-619.08000000000004</v>
      </c>
      <c r="AW229" s="130">
        <v>-480</v>
      </c>
      <c r="AX229" s="130">
        <v>-320</v>
      </c>
      <c r="AY229" s="130">
        <v>0</v>
      </c>
      <c r="AZ229" s="130">
        <v>0</v>
      </c>
      <c r="BA229" s="130">
        <v>0</v>
      </c>
      <c r="BB229" s="130">
        <v>0</v>
      </c>
      <c r="BC229" s="130">
        <v>0</v>
      </c>
    </row>
    <row r="230" spans="1:55" x14ac:dyDescent="0.25">
      <c r="A230" s="130" t="s">
        <v>2479</v>
      </c>
      <c r="B230" s="130">
        <v>0</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0</v>
      </c>
      <c r="AG230" s="130">
        <v>0</v>
      </c>
      <c r="AH230" s="130">
        <v>0</v>
      </c>
      <c r="AI230" s="130">
        <v>0</v>
      </c>
      <c r="AJ230" s="130">
        <v>0</v>
      </c>
      <c r="AK230" s="130">
        <v>0</v>
      </c>
      <c r="AL230" s="130">
        <v>0</v>
      </c>
      <c r="AM230" s="130">
        <v>0</v>
      </c>
      <c r="AN230" s="130">
        <v>0</v>
      </c>
      <c r="AO230" s="130">
        <v>-3243</v>
      </c>
      <c r="AP230" s="130">
        <v>-3243</v>
      </c>
      <c r="AQ230" s="130">
        <v>-3243</v>
      </c>
      <c r="AR230" s="130">
        <v>-318661.5</v>
      </c>
      <c r="AS230" s="130">
        <v>-196966</v>
      </c>
      <c r="AT230" s="130">
        <v>-196966</v>
      </c>
      <c r="AU230" s="130">
        <v>-196966</v>
      </c>
      <c r="AV230" s="130">
        <v>-74375.8</v>
      </c>
      <c r="AW230" s="130">
        <v>0</v>
      </c>
      <c r="AX230" s="130">
        <v>0</v>
      </c>
      <c r="AY230" s="130">
        <v>0</v>
      </c>
      <c r="AZ230" s="130">
        <v>0</v>
      </c>
      <c r="BA230" s="130">
        <v>0</v>
      </c>
      <c r="BB230" s="130">
        <v>0</v>
      </c>
      <c r="BC230" s="130">
        <v>0</v>
      </c>
    </row>
    <row r="231" spans="1:55" x14ac:dyDescent="0.25">
      <c r="A231" s="130" t="s">
        <v>3291</v>
      </c>
      <c r="B231" s="130">
        <v>0</v>
      </c>
      <c r="C231" s="130">
        <v>0</v>
      </c>
      <c r="D231" s="130">
        <v>0</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0</v>
      </c>
      <c r="W231" s="130">
        <v>0</v>
      </c>
      <c r="X231" s="130">
        <v>0</v>
      </c>
      <c r="Y231" s="130">
        <v>0</v>
      </c>
      <c r="Z231" s="130">
        <v>0</v>
      </c>
      <c r="AA231" s="130">
        <v>0</v>
      </c>
      <c r="AB231" s="130">
        <v>0</v>
      </c>
      <c r="AC231" s="130">
        <v>0</v>
      </c>
      <c r="AD231" s="130">
        <v>0</v>
      </c>
      <c r="AE231" s="130">
        <v>0</v>
      </c>
      <c r="AF231" s="130">
        <v>0</v>
      </c>
      <c r="AG231" s="130">
        <v>0</v>
      </c>
      <c r="AH231" s="130">
        <v>0</v>
      </c>
      <c r="AI231" s="130">
        <v>0</v>
      </c>
      <c r="AJ231" s="130">
        <v>0</v>
      </c>
      <c r="AK231" s="130">
        <v>0</v>
      </c>
      <c r="AL231" s="130">
        <v>0</v>
      </c>
      <c r="AM231" s="130">
        <v>0</v>
      </c>
      <c r="AN231" s="130">
        <v>-3243.42</v>
      </c>
      <c r="AO231" s="130">
        <v>0</v>
      </c>
      <c r="AP231" s="130">
        <v>0</v>
      </c>
      <c r="AQ231" s="130">
        <v>0</v>
      </c>
      <c r="AR231" s="130">
        <v>0</v>
      </c>
      <c r="AS231" s="130">
        <v>0</v>
      </c>
      <c r="AT231" s="130">
        <v>0</v>
      </c>
      <c r="AU231" s="130">
        <v>0</v>
      </c>
      <c r="AV231" s="130">
        <v>0</v>
      </c>
      <c r="AW231" s="130">
        <v>0</v>
      </c>
      <c r="AX231" s="130">
        <v>0</v>
      </c>
      <c r="AY231" s="130">
        <v>0</v>
      </c>
      <c r="AZ231" s="130">
        <v>0</v>
      </c>
      <c r="BA231" s="130">
        <v>0</v>
      </c>
      <c r="BB231" s="130">
        <v>0</v>
      </c>
      <c r="BC231" s="130">
        <v>0</v>
      </c>
    </row>
    <row r="232" spans="1:55" x14ac:dyDescent="0.25">
      <c r="A232" s="130" t="s">
        <v>3322</v>
      </c>
      <c r="B232" s="130">
        <v>0</v>
      </c>
      <c r="C232" s="130">
        <v>0</v>
      </c>
      <c r="D232" s="130">
        <v>0</v>
      </c>
      <c r="E232" s="130">
        <v>0</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-7044</v>
      </c>
      <c r="W232" s="130">
        <v>0</v>
      </c>
      <c r="X232" s="130">
        <v>0</v>
      </c>
      <c r="Y232" s="130">
        <v>0</v>
      </c>
      <c r="Z232" s="130">
        <v>-20846</v>
      </c>
      <c r="AA232" s="130">
        <v>-9073</v>
      </c>
      <c r="AB232" s="130">
        <v>0</v>
      </c>
      <c r="AC232" s="130">
        <v>-31319</v>
      </c>
      <c r="AD232" s="130">
        <v>-20937</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row>
    <row r="233" spans="1:55" x14ac:dyDescent="0.25">
      <c r="A233" s="130" t="s">
        <v>2480</v>
      </c>
      <c r="B233" s="130">
        <v>0</v>
      </c>
      <c r="C233" s="130">
        <v>0</v>
      </c>
      <c r="D233" s="130">
        <v>0</v>
      </c>
      <c r="E233" s="130">
        <v>0</v>
      </c>
      <c r="F233" s="130">
        <v>0</v>
      </c>
      <c r="G233" s="130">
        <v>0</v>
      </c>
      <c r="H233" s="130">
        <v>0</v>
      </c>
      <c r="I233" s="130">
        <v>0</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-39983.300000000003</v>
      </c>
      <c r="AG233" s="130">
        <v>-35191</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0</v>
      </c>
      <c r="AW233" s="130">
        <v>0</v>
      </c>
      <c r="AX233" s="130">
        <v>0</v>
      </c>
      <c r="AY233" s="130">
        <v>0</v>
      </c>
      <c r="AZ233" s="130">
        <v>0</v>
      </c>
      <c r="BA233" s="130">
        <v>0</v>
      </c>
      <c r="BB233" s="130">
        <v>0</v>
      </c>
      <c r="BC233" s="130">
        <v>0</v>
      </c>
    </row>
    <row r="234" spans="1:55" x14ac:dyDescent="0.25">
      <c r="A234" s="130" t="s">
        <v>2481</v>
      </c>
      <c r="B234" s="130">
        <v>-65</v>
      </c>
      <c r="C234" s="130">
        <v>-6</v>
      </c>
      <c r="D234" s="130">
        <v>-117.37</v>
      </c>
      <c r="E234" s="130">
        <v>-68</v>
      </c>
      <c r="F234" s="130">
        <v>-20</v>
      </c>
      <c r="G234" s="130">
        <v>-10</v>
      </c>
      <c r="H234" s="130">
        <v>-1002.86</v>
      </c>
      <c r="I234" s="130">
        <v>-822</v>
      </c>
      <c r="J234" s="130">
        <v>-762</v>
      </c>
      <c r="K234" s="130">
        <v>-270</v>
      </c>
      <c r="L234" s="130">
        <v>-1954.52</v>
      </c>
      <c r="M234" s="130">
        <v>-886</v>
      </c>
      <c r="N234" s="130">
        <v>-92</v>
      </c>
      <c r="O234" s="130">
        <v>-36</v>
      </c>
      <c r="P234" s="130">
        <v>-1820.99</v>
      </c>
      <c r="Q234" s="130">
        <v>-1653</v>
      </c>
      <c r="R234" s="130">
        <v>-1508</v>
      </c>
      <c r="S234" s="130">
        <v>-99</v>
      </c>
      <c r="T234" s="130">
        <v>-1014.67</v>
      </c>
      <c r="U234" s="130">
        <v>-881</v>
      </c>
      <c r="V234" s="130">
        <v>-219</v>
      </c>
      <c r="W234" s="130">
        <v>-134</v>
      </c>
      <c r="X234" s="130">
        <v>-459.69</v>
      </c>
      <c r="Y234" s="130">
        <v>-437</v>
      </c>
      <c r="Z234" s="130">
        <v>-354</v>
      </c>
      <c r="AA234" s="130">
        <v>-20</v>
      </c>
      <c r="AB234" s="130">
        <v>0</v>
      </c>
      <c r="AC234" s="130">
        <v>86</v>
      </c>
      <c r="AD234" s="130">
        <v>207</v>
      </c>
      <c r="AE234" s="130">
        <v>236</v>
      </c>
      <c r="AF234" s="130">
        <v>-2012.44</v>
      </c>
      <c r="AG234" s="130">
        <v>-1255</v>
      </c>
      <c r="AH234" s="130">
        <v>-141146</v>
      </c>
      <c r="AI234" s="130">
        <v>-140693</v>
      </c>
      <c r="AJ234" s="130">
        <v>-1179653.1200000001</v>
      </c>
      <c r="AK234" s="130">
        <v>-1181723</v>
      </c>
      <c r="AL234" s="130">
        <v>1109</v>
      </c>
      <c r="AM234" s="130">
        <v>1020</v>
      </c>
      <c r="AN234" s="130">
        <v>400.3</v>
      </c>
      <c r="AO234" s="130">
        <v>66</v>
      </c>
      <c r="AP234" s="130">
        <v>-856</v>
      </c>
      <c r="AQ234" s="130">
        <v>-1204</v>
      </c>
      <c r="AR234" s="130">
        <v>589.33000000000004</v>
      </c>
      <c r="AS234" s="130">
        <v>-398</v>
      </c>
      <c r="AT234" s="130">
        <v>-428</v>
      </c>
      <c r="AU234" s="130">
        <v>-174</v>
      </c>
      <c r="AV234" s="130">
        <v>-170.56</v>
      </c>
      <c r="AW234" s="130">
        <v>-222</v>
      </c>
      <c r="AX234" s="130">
        <v>9</v>
      </c>
      <c r="AY234" s="130">
        <v>0</v>
      </c>
      <c r="AZ234" s="130">
        <v>0</v>
      </c>
      <c r="BA234" s="130">
        <v>0</v>
      </c>
      <c r="BB234" s="130">
        <v>0</v>
      </c>
      <c r="BC234" s="130">
        <v>0</v>
      </c>
    </row>
    <row r="235" spans="1:55" x14ac:dyDescent="0.25">
      <c r="A235" s="130" t="s">
        <v>2482</v>
      </c>
      <c r="B235" s="130">
        <v>-65</v>
      </c>
      <c r="C235" s="130">
        <v>-6</v>
      </c>
      <c r="D235" s="130">
        <v>-117.37</v>
      </c>
      <c r="E235" s="130">
        <v>-68</v>
      </c>
      <c r="F235" s="130">
        <v>-20</v>
      </c>
      <c r="G235" s="130">
        <v>-10</v>
      </c>
      <c r="H235" s="130">
        <v>-1002.86</v>
      </c>
      <c r="I235" s="130">
        <v>-822</v>
      </c>
      <c r="J235" s="130">
        <v>-762</v>
      </c>
      <c r="K235" s="130">
        <v>-270</v>
      </c>
      <c r="L235" s="130">
        <v>-1954.52</v>
      </c>
      <c r="M235" s="130">
        <v>-886</v>
      </c>
      <c r="N235" s="130">
        <v>-92</v>
      </c>
      <c r="O235" s="130">
        <v>-36</v>
      </c>
      <c r="P235" s="130">
        <v>-1820.99</v>
      </c>
      <c r="Q235" s="130">
        <v>-1653</v>
      </c>
      <c r="R235" s="130">
        <v>-1508</v>
      </c>
      <c r="S235" s="130">
        <v>-99</v>
      </c>
      <c r="T235" s="130">
        <v>-1014.67</v>
      </c>
      <c r="U235" s="130">
        <v>-881</v>
      </c>
      <c r="V235" s="130">
        <v>-219</v>
      </c>
      <c r="W235" s="130">
        <v>-134</v>
      </c>
      <c r="X235" s="130">
        <v>-459.69</v>
      </c>
      <c r="Y235" s="130">
        <v>-437</v>
      </c>
      <c r="Z235" s="130">
        <v>-354</v>
      </c>
      <c r="AA235" s="130">
        <v>-20</v>
      </c>
      <c r="AB235" s="130">
        <v>0</v>
      </c>
      <c r="AC235" s="130">
        <v>86</v>
      </c>
      <c r="AD235" s="130">
        <v>207</v>
      </c>
      <c r="AE235" s="130">
        <v>236</v>
      </c>
      <c r="AF235" s="130">
        <v>-2012.44</v>
      </c>
      <c r="AG235" s="130">
        <v>-1255</v>
      </c>
      <c r="AH235" s="130">
        <v>-141146</v>
      </c>
      <c r="AI235" s="130">
        <v>-140693</v>
      </c>
      <c r="AJ235" s="130">
        <v>-1179653.1200000001</v>
      </c>
      <c r="AK235" s="130">
        <v>-1181723</v>
      </c>
      <c r="AL235" s="130">
        <v>1109</v>
      </c>
      <c r="AM235" s="130">
        <v>1020</v>
      </c>
      <c r="AN235" s="130">
        <v>400.3</v>
      </c>
      <c r="AO235" s="130">
        <v>66</v>
      </c>
      <c r="AP235" s="130">
        <v>-856</v>
      </c>
      <c r="AQ235" s="130">
        <v>-1204</v>
      </c>
      <c r="AR235" s="130">
        <v>589.33000000000004</v>
      </c>
      <c r="AS235" s="130">
        <v>-398</v>
      </c>
      <c r="AT235" s="130">
        <v>-428</v>
      </c>
      <c r="AU235" s="130">
        <v>-174</v>
      </c>
      <c r="AV235" s="130">
        <v>-170.56</v>
      </c>
      <c r="AW235" s="130">
        <v>-222</v>
      </c>
      <c r="AX235" s="130">
        <v>9</v>
      </c>
      <c r="AY235" s="130">
        <v>0</v>
      </c>
      <c r="AZ235" s="130">
        <v>0</v>
      </c>
      <c r="BA235" s="130">
        <v>0</v>
      </c>
      <c r="BB235" s="130">
        <v>0</v>
      </c>
      <c r="BC235" s="130">
        <v>0</v>
      </c>
    </row>
    <row r="236" spans="1:55" x14ac:dyDescent="0.25">
      <c r="A236" s="130" t="s">
        <v>2484</v>
      </c>
      <c r="B236" s="130">
        <v>0</v>
      </c>
      <c r="C236" s="130">
        <v>0</v>
      </c>
      <c r="D236" s="130">
        <v>0</v>
      </c>
      <c r="E236" s="130">
        <v>0</v>
      </c>
      <c r="F236" s="130">
        <v>0</v>
      </c>
      <c r="G236" s="130">
        <v>0</v>
      </c>
      <c r="H236" s="130">
        <v>0</v>
      </c>
      <c r="I236" s="130">
        <v>0</v>
      </c>
      <c r="J236" s="130">
        <v>0</v>
      </c>
      <c r="K236" s="130">
        <v>0</v>
      </c>
      <c r="L236" s="130">
        <v>0</v>
      </c>
      <c r="M236" s="130">
        <v>0</v>
      </c>
      <c r="N236" s="130">
        <v>0</v>
      </c>
      <c r="O236" s="130">
        <v>0</v>
      </c>
      <c r="P236" s="130">
        <v>0</v>
      </c>
      <c r="Q236" s="130">
        <v>0</v>
      </c>
      <c r="R236" s="130">
        <v>0</v>
      </c>
      <c r="S236" s="130">
        <v>0</v>
      </c>
      <c r="T236" s="130">
        <v>0</v>
      </c>
      <c r="U236" s="130">
        <v>0</v>
      </c>
      <c r="V236" s="130">
        <v>0</v>
      </c>
      <c r="W236" s="130">
        <v>0</v>
      </c>
      <c r="X236" s="130">
        <v>0</v>
      </c>
      <c r="Y236" s="130">
        <v>0</v>
      </c>
      <c r="Z236" s="130">
        <v>0</v>
      </c>
      <c r="AA236" s="130">
        <v>0</v>
      </c>
      <c r="AB236" s="130">
        <v>0</v>
      </c>
      <c r="AC236" s="130">
        <v>0</v>
      </c>
      <c r="AD236" s="130">
        <v>0</v>
      </c>
      <c r="AE236" s="130">
        <v>0</v>
      </c>
      <c r="AF236" s="130">
        <v>-139879.48000000001</v>
      </c>
      <c r="AG236" s="130">
        <v>-139879</v>
      </c>
      <c r="AH236" s="130">
        <v>0</v>
      </c>
      <c r="AI236" s="130">
        <v>0</v>
      </c>
      <c r="AJ236" s="130">
        <v>0</v>
      </c>
      <c r="AK236" s="130">
        <v>0</v>
      </c>
      <c r="AL236" s="130">
        <v>0</v>
      </c>
      <c r="AM236" s="130">
        <v>0</v>
      </c>
      <c r="AN236" s="130">
        <v>0</v>
      </c>
      <c r="AO236" s="130">
        <v>0</v>
      </c>
      <c r="AP236" s="130">
        <v>0</v>
      </c>
      <c r="AQ236" s="130">
        <v>0</v>
      </c>
      <c r="AR236" s="130">
        <v>0</v>
      </c>
      <c r="AS236" s="130">
        <v>0</v>
      </c>
      <c r="AT236" s="130">
        <v>0</v>
      </c>
      <c r="AU236" s="130">
        <v>0</v>
      </c>
      <c r="AV236" s="130">
        <v>0</v>
      </c>
      <c r="AW236" s="130">
        <v>0</v>
      </c>
      <c r="AX236" s="130">
        <v>0</v>
      </c>
      <c r="AY236" s="130">
        <v>0</v>
      </c>
      <c r="AZ236" s="130">
        <v>0</v>
      </c>
      <c r="BA236" s="130">
        <v>0</v>
      </c>
      <c r="BB236" s="130">
        <v>0</v>
      </c>
      <c r="BC236" s="130">
        <v>0</v>
      </c>
    </row>
    <row r="237" spans="1:55" x14ac:dyDescent="0.25">
      <c r="A237" s="130" t="s">
        <v>2485</v>
      </c>
      <c r="B237" s="130">
        <v>0</v>
      </c>
      <c r="C237" s="130">
        <v>0</v>
      </c>
      <c r="D237" s="130">
        <v>0</v>
      </c>
      <c r="E237" s="130">
        <v>0</v>
      </c>
      <c r="F237" s="130">
        <v>0</v>
      </c>
      <c r="G237" s="130">
        <v>0</v>
      </c>
      <c r="H237" s="130">
        <v>0</v>
      </c>
      <c r="I237" s="130">
        <v>0</v>
      </c>
      <c r="J237" s="130">
        <v>0</v>
      </c>
      <c r="K237" s="130">
        <v>0</v>
      </c>
      <c r="L237" s="130">
        <v>0</v>
      </c>
      <c r="M237" s="130">
        <v>0</v>
      </c>
      <c r="N237" s="130">
        <v>0</v>
      </c>
      <c r="O237" s="130">
        <v>0</v>
      </c>
      <c r="P237" s="130">
        <v>0</v>
      </c>
      <c r="Q237" s="130">
        <v>0</v>
      </c>
      <c r="R237" s="130">
        <v>0</v>
      </c>
      <c r="S237" s="130">
        <v>0</v>
      </c>
      <c r="T237" s="130">
        <v>0</v>
      </c>
      <c r="U237" s="130">
        <v>0</v>
      </c>
      <c r="V237" s="130">
        <v>0</v>
      </c>
      <c r="W237" s="130">
        <v>0</v>
      </c>
      <c r="X237" s="130">
        <v>0</v>
      </c>
      <c r="Y237" s="130">
        <v>0</v>
      </c>
      <c r="Z237" s="130">
        <v>0</v>
      </c>
      <c r="AA237" s="130">
        <v>0</v>
      </c>
      <c r="AB237" s="130">
        <v>0</v>
      </c>
      <c r="AC237" s="130">
        <v>0</v>
      </c>
      <c r="AD237" s="130">
        <v>0</v>
      </c>
      <c r="AE237" s="130">
        <v>0</v>
      </c>
      <c r="AF237" s="130">
        <v>-139879.48000000001</v>
      </c>
      <c r="AG237" s="130">
        <v>-139879</v>
      </c>
      <c r="AH237" s="130">
        <v>0</v>
      </c>
      <c r="AI237" s="130">
        <v>0</v>
      </c>
      <c r="AJ237" s="130">
        <v>0</v>
      </c>
      <c r="AK237" s="130">
        <v>0</v>
      </c>
      <c r="AL237" s="130">
        <v>0</v>
      </c>
      <c r="AM237" s="130">
        <v>0</v>
      </c>
      <c r="AN237" s="130">
        <v>0</v>
      </c>
      <c r="AO237" s="130">
        <v>0</v>
      </c>
      <c r="AP237" s="130">
        <v>0</v>
      </c>
      <c r="AQ237" s="130">
        <v>0</v>
      </c>
      <c r="AR237" s="130">
        <v>0</v>
      </c>
      <c r="AS237" s="130">
        <v>0</v>
      </c>
      <c r="AT237" s="130">
        <v>0</v>
      </c>
      <c r="AU237" s="130">
        <v>0</v>
      </c>
      <c r="AV237" s="130">
        <v>0</v>
      </c>
      <c r="AW237" s="130">
        <v>0</v>
      </c>
      <c r="AX237" s="130">
        <v>0</v>
      </c>
      <c r="AY237" s="130">
        <v>0</v>
      </c>
      <c r="AZ237" s="130">
        <v>0</v>
      </c>
      <c r="BA237" s="130">
        <v>0</v>
      </c>
      <c r="BB237" s="130">
        <v>0</v>
      </c>
      <c r="BC237" s="130">
        <v>0</v>
      </c>
    </row>
    <row r="238" spans="1:55" x14ac:dyDescent="0.25">
      <c r="A238" s="130" t="s">
        <v>2488</v>
      </c>
      <c r="B238" s="130">
        <v>0</v>
      </c>
      <c r="C238" s="130">
        <v>0</v>
      </c>
      <c r="D238" s="130">
        <v>0</v>
      </c>
      <c r="E238" s="130">
        <v>0</v>
      </c>
      <c r="F238" s="130">
        <v>0</v>
      </c>
      <c r="G238" s="130">
        <v>0</v>
      </c>
      <c r="H238" s="130">
        <v>0</v>
      </c>
      <c r="I238" s="130">
        <v>0</v>
      </c>
      <c r="J238" s="130">
        <v>0</v>
      </c>
      <c r="K238" s="130">
        <v>0</v>
      </c>
      <c r="L238" s="130">
        <v>0</v>
      </c>
      <c r="M238" s="130">
        <v>0</v>
      </c>
      <c r="N238" s="130">
        <v>0</v>
      </c>
      <c r="O238" s="130">
        <v>0</v>
      </c>
      <c r="P238" s="130">
        <v>0</v>
      </c>
      <c r="Q238" s="130">
        <v>0</v>
      </c>
      <c r="R238" s="130">
        <v>0</v>
      </c>
      <c r="S238" s="130">
        <v>0</v>
      </c>
      <c r="T238" s="130">
        <v>0</v>
      </c>
      <c r="U238" s="130">
        <v>0</v>
      </c>
      <c r="V238" s="130">
        <v>0</v>
      </c>
      <c r="W238" s="130">
        <v>0</v>
      </c>
      <c r="X238" s="130">
        <v>0</v>
      </c>
      <c r="Y238" s="130">
        <v>-29804</v>
      </c>
      <c r="Z238" s="130">
        <v>0</v>
      </c>
      <c r="AA238" s="130">
        <v>0</v>
      </c>
      <c r="AB238" s="130">
        <v>0</v>
      </c>
      <c r="AC238" s="130">
        <v>0</v>
      </c>
      <c r="AD238" s="130">
        <v>0</v>
      </c>
      <c r="AE238" s="130">
        <v>-8827</v>
      </c>
      <c r="AF238" s="130">
        <v>0</v>
      </c>
      <c r="AG238" s="130">
        <v>0</v>
      </c>
      <c r="AH238" s="130">
        <v>0</v>
      </c>
      <c r="AI238" s="130">
        <v>-35191</v>
      </c>
      <c r="AJ238" s="130">
        <v>0</v>
      </c>
      <c r="AK238" s="130">
        <v>0</v>
      </c>
      <c r="AL238" s="130">
        <v>0</v>
      </c>
      <c r="AM238" s="130">
        <v>0</v>
      </c>
      <c r="AN238" s="130">
        <v>0</v>
      </c>
      <c r="AO238" s="130">
        <v>0</v>
      </c>
      <c r="AP238" s="130">
        <v>0</v>
      </c>
      <c r="AQ238" s="130">
        <v>0</v>
      </c>
      <c r="AR238" s="130">
        <v>0</v>
      </c>
      <c r="AS238" s="130">
        <v>0</v>
      </c>
      <c r="AT238" s="130">
        <v>0</v>
      </c>
      <c r="AU238" s="130">
        <v>0</v>
      </c>
      <c r="AV238" s="130">
        <v>6052.62</v>
      </c>
      <c r="AW238" s="130">
        <v>0</v>
      </c>
      <c r="AX238" s="130">
        <v>0</v>
      </c>
      <c r="AY238" s="130">
        <v>0</v>
      </c>
      <c r="AZ238" s="130">
        <v>0</v>
      </c>
      <c r="BA238" s="130">
        <v>0</v>
      </c>
      <c r="BB238" s="130">
        <v>0</v>
      </c>
      <c r="BC238" s="130">
        <v>0</v>
      </c>
    </row>
    <row r="239" spans="1:55" x14ac:dyDescent="0.25">
      <c r="A239" s="130" t="s">
        <v>2489</v>
      </c>
      <c r="B239" s="130">
        <v>-2102</v>
      </c>
      <c r="C239" s="130">
        <v>-281</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0</v>
      </c>
      <c r="S239" s="130">
        <v>0</v>
      </c>
      <c r="T239" s="130">
        <v>0</v>
      </c>
      <c r="U239" s="130">
        <v>0</v>
      </c>
      <c r="V239" s="130">
        <v>0</v>
      </c>
      <c r="W239" s="130">
        <v>0</v>
      </c>
      <c r="X239" s="130">
        <v>0</v>
      </c>
      <c r="Y239" s="130">
        <v>0</v>
      </c>
      <c r="Z239" s="130">
        <v>0</v>
      </c>
      <c r="AA239" s="130">
        <v>0</v>
      </c>
      <c r="AB239" s="130">
        <v>0</v>
      </c>
      <c r="AC239" s="130">
        <v>0</v>
      </c>
      <c r="AD239" s="130">
        <v>0</v>
      </c>
      <c r="AE239" s="130">
        <v>0</v>
      </c>
      <c r="AF239" s="130">
        <v>0</v>
      </c>
      <c r="AG239" s="130">
        <v>0</v>
      </c>
      <c r="AH239" s="130">
        <v>0</v>
      </c>
      <c r="AI239" s="130">
        <v>0</v>
      </c>
      <c r="AJ239" s="130">
        <v>0</v>
      </c>
      <c r="AK239" s="130">
        <v>0</v>
      </c>
      <c r="AL239" s="130">
        <v>0</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row>
    <row r="240" spans="1:55" x14ac:dyDescent="0.25">
      <c r="A240" s="130" t="s">
        <v>869</v>
      </c>
      <c r="B240" s="130">
        <v>-2102</v>
      </c>
      <c r="C240" s="130">
        <v>-281</v>
      </c>
      <c r="D240" s="130">
        <v>0</v>
      </c>
      <c r="E240" s="130">
        <v>0</v>
      </c>
      <c r="F240" s="130">
        <v>0</v>
      </c>
      <c r="G240" s="130">
        <v>0</v>
      </c>
      <c r="H240" s="130">
        <v>0</v>
      </c>
      <c r="I240" s="130">
        <v>0</v>
      </c>
      <c r="J240" s="130">
        <v>0</v>
      </c>
      <c r="K240" s="130">
        <v>0</v>
      </c>
      <c r="L240" s="130">
        <v>0</v>
      </c>
      <c r="M240" s="130">
        <v>0</v>
      </c>
      <c r="N240" s="130">
        <v>0</v>
      </c>
      <c r="O240" s="130">
        <v>0</v>
      </c>
      <c r="P240" s="130">
        <v>0</v>
      </c>
      <c r="Q240" s="130">
        <v>0</v>
      </c>
      <c r="R240" s="130">
        <v>0</v>
      </c>
      <c r="S240" s="130">
        <v>0</v>
      </c>
      <c r="T240" s="130">
        <v>0</v>
      </c>
      <c r="U240" s="130">
        <v>0</v>
      </c>
      <c r="V240" s="130">
        <v>0</v>
      </c>
      <c r="W240" s="130">
        <v>0</v>
      </c>
      <c r="X240" s="130">
        <v>0</v>
      </c>
      <c r="Y240" s="130">
        <v>0</v>
      </c>
      <c r="Z240" s="130">
        <v>0</v>
      </c>
      <c r="AA240" s="130">
        <v>0</v>
      </c>
      <c r="AB240" s="130">
        <v>0</v>
      </c>
      <c r="AC240" s="130">
        <v>0</v>
      </c>
      <c r="AD240" s="130">
        <v>0</v>
      </c>
      <c r="AE240" s="130">
        <v>0</v>
      </c>
      <c r="AF240" s="130">
        <v>0</v>
      </c>
      <c r="AG240" s="130">
        <v>0</v>
      </c>
      <c r="AH240" s="130">
        <v>0</v>
      </c>
      <c r="AI240" s="130">
        <v>0</v>
      </c>
      <c r="AJ240" s="130">
        <v>0</v>
      </c>
      <c r="AK240" s="130">
        <v>0</v>
      </c>
      <c r="AL240" s="130">
        <v>0</v>
      </c>
      <c r="AM240" s="130">
        <v>0</v>
      </c>
      <c r="AN240" s="130">
        <v>0</v>
      </c>
      <c r="AO240" s="130">
        <v>0</v>
      </c>
      <c r="AP240" s="130">
        <v>0</v>
      </c>
      <c r="AQ240" s="130">
        <v>0</v>
      </c>
      <c r="AR240" s="130">
        <v>0</v>
      </c>
      <c r="AS240" s="130">
        <v>0</v>
      </c>
      <c r="AT240" s="130">
        <v>0</v>
      </c>
      <c r="AU240" s="130">
        <v>0</v>
      </c>
      <c r="AV240" s="130">
        <v>0</v>
      </c>
      <c r="AW240" s="130">
        <v>0</v>
      </c>
      <c r="AX240" s="130">
        <v>0</v>
      </c>
      <c r="AY240" s="130">
        <v>0</v>
      </c>
      <c r="AZ240" s="130">
        <v>0</v>
      </c>
      <c r="BA240" s="130">
        <v>0</v>
      </c>
      <c r="BB240" s="130">
        <v>0</v>
      </c>
      <c r="BC240" s="130">
        <v>0</v>
      </c>
    </row>
    <row r="241" spans="1:55" x14ac:dyDescent="0.25">
      <c r="A241" s="130" t="s">
        <v>878</v>
      </c>
      <c r="B241" s="130">
        <v>159536</v>
      </c>
      <c r="C241" s="130">
        <v>81232</v>
      </c>
      <c r="D241" s="130">
        <v>371693.28</v>
      </c>
      <c r="E241" s="130">
        <v>288738</v>
      </c>
      <c r="F241" s="130">
        <v>194313</v>
      </c>
      <c r="G241" s="130">
        <v>96158</v>
      </c>
      <c r="H241" s="130">
        <v>366443.17</v>
      </c>
      <c r="I241" s="130">
        <v>285806</v>
      </c>
      <c r="J241" s="130">
        <v>189848</v>
      </c>
      <c r="K241" s="130">
        <v>95267</v>
      </c>
      <c r="L241" s="130">
        <v>340190.94</v>
      </c>
      <c r="M241" s="130">
        <v>245262</v>
      </c>
      <c r="N241" s="130">
        <v>160369</v>
      </c>
      <c r="O241" s="130">
        <v>83533</v>
      </c>
      <c r="P241" s="130">
        <v>340257.88</v>
      </c>
      <c r="Q241" s="130">
        <v>249151</v>
      </c>
      <c r="R241" s="130">
        <v>159552</v>
      </c>
      <c r="S241" s="130">
        <v>74479</v>
      </c>
      <c r="T241" s="130">
        <v>314198.95</v>
      </c>
      <c r="U241" s="130">
        <v>237628</v>
      </c>
      <c r="V241" s="130">
        <v>158951</v>
      </c>
      <c r="W241" s="130">
        <v>83597</v>
      </c>
      <c r="X241" s="130">
        <v>309230.53999999998</v>
      </c>
      <c r="Y241" s="130">
        <v>212303</v>
      </c>
      <c r="Z241" s="130">
        <v>126887</v>
      </c>
      <c r="AA241" s="130">
        <v>59484</v>
      </c>
      <c r="AB241" s="130">
        <v>227838.48</v>
      </c>
      <c r="AC241" s="130">
        <v>166638</v>
      </c>
      <c r="AD241" s="130">
        <v>100709</v>
      </c>
      <c r="AE241" s="130">
        <v>49478</v>
      </c>
      <c r="AF241" s="130">
        <v>186337.93</v>
      </c>
      <c r="AG241" s="130">
        <v>137082</v>
      </c>
      <c r="AH241" s="130">
        <v>91272</v>
      </c>
      <c r="AI241" s="130">
        <v>46756</v>
      </c>
      <c r="AJ241" s="130">
        <v>253674.46</v>
      </c>
      <c r="AK241" s="130">
        <v>199339</v>
      </c>
      <c r="AL241" s="130">
        <v>143337</v>
      </c>
      <c r="AM241" s="130">
        <v>82986</v>
      </c>
      <c r="AN241" s="130">
        <v>274408.61</v>
      </c>
      <c r="AO241" s="130">
        <v>186649</v>
      </c>
      <c r="AP241" s="130">
        <v>109624</v>
      </c>
      <c r="AQ241" s="130">
        <v>57034</v>
      </c>
      <c r="AR241" s="130">
        <v>220987.28</v>
      </c>
      <c r="AS241" s="130">
        <v>162232</v>
      </c>
      <c r="AT241" s="130">
        <v>107976</v>
      </c>
      <c r="AU241" s="130">
        <v>48018</v>
      </c>
      <c r="AV241" s="130">
        <v>236324.45</v>
      </c>
      <c r="AW241" s="130">
        <v>185695</v>
      </c>
      <c r="AX241" s="130">
        <v>132171</v>
      </c>
      <c r="AY241" s="130">
        <v>0</v>
      </c>
      <c r="AZ241" s="130">
        <v>0</v>
      </c>
      <c r="BA241" s="130">
        <v>0</v>
      </c>
      <c r="BB241" s="130">
        <v>0</v>
      </c>
      <c r="BC241" s="130">
        <v>0</v>
      </c>
    </row>
    <row r="242" spans="1:55" x14ac:dyDescent="0.25">
      <c r="A242" s="130" t="s">
        <v>2490</v>
      </c>
      <c r="B242" s="130">
        <v>11597</v>
      </c>
      <c r="C242" s="130">
        <v>5793</v>
      </c>
      <c r="D242" s="130">
        <v>0</v>
      </c>
      <c r="E242" s="130">
        <v>0</v>
      </c>
      <c r="F242" s="130">
        <v>0</v>
      </c>
      <c r="G242" s="130">
        <v>0</v>
      </c>
      <c r="H242" s="130">
        <v>0</v>
      </c>
      <c r="I242" s="130">
        <v>0</v>
      </c>
      <c r="J242" s="130">
        <v>0</v>
      </c>
      <c r="K242" s="130">
        <v>0</v>
      </c>
      <c r="L242" s="130">
        <v>0</v>
      </c>
      <c r="M242" s="130">
        <v>0</v>
      </c>
      <c r="N242" s="130">
        <v>0</v>
      </c>
      <c r="O242" s="130">
        <v>0</v>
      </c>
      <c r="P242" s="130">
        <v>0</v>
      </c>
      <c r="Q242" s="130">
        <v>0</v>
      </c>
      <c r="R242" s="130">
        <v>0</v>
      </c>
      <c r="S242" s="130">
        <v>0</v>
      </c>
      <c r="T242" s="130">
        <v>0</v>
      </c>
      <c r="U242" s="130">
        <v>0</v>
      </c>
      <c r="V242" s="130">
        <v>0</v>
      </c>
      <c r="W242" s="130">
        <v>0</v>
      </c>
      <c r="X242" s="130">
        <v>0</v>
      </c>
      <c r="Y242" s="130">
        <v>0</v>
      </c>
      <c r="Z242" s="130">
        <v>0</v>
      </c>
      <c r="AA242" s="130">
        <v>0</v>
      </c>
      <c r="AB242" s="130">
        <v>0</v>
      </c>
      <c r="AC242" s="130">
        <v>0</v>
      </c>
      <c r="AD242" s="130">
        <v>0</v>
      </c>
      <c r="AE242" s="130">
        <v>0</v>
      </c>
      <c r="AF242" s="130">
        <v>0</v>
      </c>
      <c r="AG242" s="130">
        <v>0</v>
      </c>
      <c r="AH242" s="130">
        <v>0</v>
      </c>
      <c r="AI242" s="130">
        <v>0</v>
      </c>
      <c r="AJ242" s="130">
        <v>0</v>
      </c>
      <c r="AK242" s="130">
        <v>0</v>
      </c>
      <c r="AL242" s="130">
        <v>0</v>
      </c>
      <c r="AM242" s="130">
        <v>0</v>
      </c>
      <c r="AN242" s="130">
        <v>0</v>
      </c>
      <c r="AO242" s="130">
        <v>0</v>
      </c>
      <c r="AP242" s="130">
        <v>0</v>
      </c>
      <c r="AQ242" s="130">
        <v>0</v>
      </c>
      <c r="AR242" s="130">
        <v>0</v>
      </c>
      <c r="AS242" s="130">
        <v>0</v>
      </c>
      <c r="AT242" s="130">
        <v>0</v>
      </c>
      <c r="AU242" s="130">
        <v>0</v>
      </c>
      <c r="AV242" s="130">
        <v>0</v>
      </c>
      <c r="AW242" s="130">
        <v>0</v>
      </c>
      <c r="AX242" s="130">
        <v>0</v>
      </c>
      <c r="AY242" s="130">
        <v>0</v>
      </c>
      <c r="AZ242" s="130">
        <v>0</v>
      </c>
      <c r="BA242" s="130">
        <v>0</v>
      </c>
      <c r="BB242" s="130">
        <v>0</v>
      </c>
      <c r="BC242" s="130">
        <v>0</v>
      </c>
    </row>
    <row r="243" spans="1:55" x14ac:dyDescent="0.25">
      <c r="A243" s="130" t="s">
        <v>3357</v>
      </c>
      <c r="B243" s="130">
        <v>46790</v>
      </c>
      <c r="C243" s="130">
        <v>24255</v>
      </c>
      <c r="D243" s="130">
        <v>0</v>
      </c>
      <c r="E243" s="130">
        <v>0</v>
      </c>
      <c r="F243" s="130">
        <v>0</v>
      </c>
      <c r="G243" s="130">
        <v>0</v>
      </c>
      <c r="H243" s="130">
        <v>0</v>
      </c>
      <c r="I243" s="130">
        <v>0</v>
      </c>
      <c r="J243" s="130">
        <v>0</v>
      </c>
      <c r="K243" s="130">
        <v>0</v>
      </c>
      <c r="L243" s="130">
        <v>0</v>
      </c>
      <c r="M243" s="130">
        <v>0</v>
      </c>
      <c r="N243" s="130">
        <v>0</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row>
    <row r="244" spans="1:55" x14ac:dyDescent="0.25">
      <c r="A244" s="130" t="s">
        <v>2491</v>
      </c>
      <c r="B244" s="130">
        <v>2604905</v>
      </c>
      <c r="C244" s="130">
        <v>1282902</v>
      </c>
      <c r="D244" s="130">
        <v>5711977.5199999996</v>
      </c>
      <c r="E244" s="130">
        <v>4249006</v>
      </c>
      <c r="F244" s="130">
        <v>2604278</v>
      </c>
      <c r="G244" s="130">
        <v>1070327</v>
      </c>
      <c r="H244" s="130">
        <v>6165994.2300000004</v>
      </c>
      <c r="I244" s="130">
        <v>4964506</v>
      </c>
      <c r="J244" s="130">
        <v>3387719</v>
      </c>
      <c r="K244" s="130">
        <v>2076326</v>
      </c>
      <c r="L244" s="130">
        <v>9606896.3200000003</v>
      </c>
      <c r="M244" s="130">
        <v>6378528</v>
      </c>
      <c r="N244" s="130">
        <v>3862985</v>
      </c>
      <c r="O244" s="130">
        <v>1908137</v>
      </c>
      <c r="P244" s="130">
        <v>10738656.26</v>
      </c>
      <c r="Q244" s="130">
        <v>8145122</v>
      </c>
      <c r="R244" s="130">
        <v>5169012</v>
      </c>
      <c r="S244" s="130">
        <v>2188794</v>
      </c>
      <c r="T244" s="130">
        <v>12691137.1</v>
      </c>
      <c r="U244" s="130">
        <v>10137212</v>
      </c>
      <c r="V244" s="130">
        <v>7216173</v>
      </c>
      <c r="W244" s="130">
        <v>3568937</v>
      </c>
      <c r="X244" s="130">
        <v>13332101.859999999</v>
      </c>
      <c r="Y244" s="130">
        <v>8249252</v>
      </c>
      <c r="Z244" s="130">
        <v>5409419</v>
      </c>
      <c r="AA244" s="130">
        <v>2467873</v>
      </c>
      <c r="AB244" s="130">
        <v>13625778.050000001</v>
      </c>
      <c r="AC244" s="130">
        <v>10417163</v>
      </c>
      <c r="AD244" s="130">
        <v>6210917</v>
      </c>
      <c r="AE244" s="130">
        <v>2586175</v>
      </c>
      <c r="AF244" s="130">
        <v>12541617.699999999</v>
      </c>
      <c r="AG244" s="130">
        <v>9372883</v>
      </c>
      <c r="AH244" s="130">
        <v>6002778</v>
      </c>
      <c r="AI244" s="130">
        <v>2096626</v>
      </c>
      <c r="AJ244" s="130">
        <v>8392717.2899999991</v>
      </c>
      <c r="AK244" s="130">
        <v>5258117</v>
      </c>
      <c r="AL244" s="130">
        <v>3108178</v>
      </c>
      <c r="AM244" s="130">
        <v>1494900</v>
      </c>
      <c r="AN244" s="130">
        <v>6242431.3499999996</v>
      </c>
      <c r="AO244" s="130">
        <v>5163097</v>
      </c>
      <c r="AP244" s="130">
        <v>3177460</v>
      </c>
      <c r="AQ244" s="130">
        <v>1416999</v>
      </c>
      <c r="AR244" s="130">
        <v>8647232.8800000008</v>
      </c>
      <c r="AS244" s="130">
        <v>6533220</v>
      </c>
      <c r="AT244" s="130">
        <v>5115069</v>
      </c>
      <c r="AU244" s="130">
        <v>3242876</v>
      </c>
      <c r="AV244" s="130">
        <v>7171397.0999999996</v>
      </c>
      <c r="AW244" s="130">
        <v>5304143</v>
      </c>
      <c r="AX244" s="130">
        <v>3250195</v>
      </c>
      <c r="AY244" s="130">
        <v>1333523</v>
      </c>
      <c r="AZ244" s="130">
        <v>6214164</v>
      </c>
      <c r="BA244" s="130">
        <v>4882108</v>
      </c>
      <c r="BB244" s="130">
        <v>3142352</v>
      </c>
      <c r="BC244" s="130">
        <v>1350792</v>
      </c>
    </row>
    <row r="245" spans="1:55" x14ac:dyDescent="0.25">
      <c r="A245" s="130" t="s">
        <v>2492</v>
      </c>
      <c r="B245" s="130">
        <v>3234371</v>
      </c>
      <c r="C245" s="130">
        <v>1566212</v>
      </c>
      <c r="D245" s="130">
        <v>7350864.8600000003</v>
      </c>
      <c r="E245" s="130">
        <v>5338525</v>
      </c>
      <c r="F245" s="130">
        <v>3290157</v>
      </c>
      <c r="G245" s="130">
        <v>1371939</v>
      </c>
      <c r="H245" s="130">
        <v>7989581.96</v>
      </c>
      <c r="I245" s="130">
        <v>6359514</v>
      </c>
      <c r="J245" s="130">
        <v>4388310</v>
      </c>
      <c r="K245" s="130">
        <v>2721691</v>
      </c>
      <c r="L245" s="130">
        <v>12961142.029999999</v>
      </c>
      <c r="M245" s="130">
        <v>8907611</v>
      </c>
      <c r="N245" s="130">
        <v>5200121</v>
      </c>
      <c r="O245" s="130">
        <v>2558912</v>
      </c>
      <c r="P245" s="130">
        <v>13792064.199999999</v>
      </c>
      <c r="Q245" s="130">
        <v>10489288</v>
      </c>
      <c r="R245" s="130">
        <v>6223594</v>
      </c>
      <c r="S245" s="130">
        <v>2642024</v>
      </c>
      <c r="T245" s="130">
        <v>15131611.609999999</v>
      </c>
      <c r="U245" s="130">
        <v>12115348</v>
      </c>
      <c r="V245" s="130">
        <v>8596833</v>
      </c>
      <c r="W245" s="130">
        <v>4210753</v>
      </c>
      <c r="X245" s="130">
        <v>16187878.720000001</v>
      </c>
      <c r="Y245" s="130">
        <v>9785843</v>
      </c>
      <c r="Z245" s="130">
        <v>6517300</v>
      </c>
      <c r="AA245" s="130">
        <v>2985375</v>
      </c>
      <c r="AB245" s="130">
        <v>16885910.829999998</v>
      </c>
      <c r="AC245" s="130">
        <v>13136046</v>
      </c>
      <c r="AD245" s="130">
        <v>7813228</v>
      </c>
      <c r="AE245" s="130">
        <v>3180774</v>
      </c>
      <c r="AF245" s="130">
        <v>15720045.02</v>
      </c>
      <c r="AG245" s="130">
        <v>11888521</v>
      </c>
      <c r="AH245" s="130">
        <v>7573513</v>
      </c>
      <c r="AI245" s="130">
        <v>2495575</v>
      </c>
      <c r="AJ245" s="130">
        <v>10092710.49</v>
      </c>
      <c r="AK245" s="130">
        <v>6191839</v>
      </c>
      <c r="AL245" s="130">
        <v>3734770</v>
      </c>
      <c r="AM245" s="130">
        <v>1800304</v>
      </c>
      <c r="AN245" s="130">
        <v>7153372.1200000001</v>
      </c>
      <c r="AO245" s="130">
        <v>6089755</v>
      </c>
      <c r="AP245" s="130">
        <v>3754288</v>
      </c>
      <c r="AQ245" s="130">
        <v>1579639</v>
      </c>
      <c r="AR245" s="130">
        <v>10905087.65</v>
      </c>
      <c r="AS245" s="130">
        <v>8394847</v>
      </c>
      <c r="AT245" s="130">
        <v>6734667</v>
      </c>
      <c r="AU245" s="130">
        <v>4364626</v>
      </c>
      <c r="AV245" s="130">
        <v>9519861.4299999997</v>
      </c>
      <c r="AW245" s="130">
        <v>7084779</v>
      </c>
      <c r="AX245" s="130">
        <v>4345363</v>
      </c>
      <c r="AY245" s="130">
        <v>1796694</v>
      </c>
      <c r="AZ245" s="130">
        <v>8651316</v>
      </c>
      <c r="BA245" s="130">
        <v>6802896</v>
      </c>
      <c r="BB245" s="130">
        <v>4334256</v>
      </c>
      <c r="BC245" s="130">
        <v>1832726</v>
      </c>
    </row>
    <row r="246" spans="1:55" x14ac:dyDescent="0.25">
      <c r="A246" s="130" t="s">
        <v>2493</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row>
    <row r="247" spans="1:55" x14ac:dyDescent="0.25">
      <c r="A247" s="130" t="s">
        <v>2494</v>
      </c>
      <c r="B247" s="130">
        <v>-11341</v>
      </c>
      <c r="C247" s="130">
        <v>-2638</v>
      </c>
      <c r="D247" s="130">
        <v>60949.1</v>
      </c>
      <c r="E247" s="130">
        <v>60220</v>
      </c>
      <c r="F247" s="130">
        <v>37022</v>
      </c>
      <c r="G247" s="130">
        <v>22726</v>
      </c>
      <c r="H247" s="130">
        <v>-46607.79</v>
      </c>
      <c r="I247" s="130">
        <v>-35706</v>
      </c>
      <c r="J247" s="130">
        <v>-28200</v>
      </c>
      <c r="K247" s="130">
        <v>-23138</v>
      </c>
      <c r="L247" s="130">
        <v>-996.9</v>
      </c>
      <c r="M247" s="130">
        <v>-35925</v>
      </c>
      <c r="N247" s="130">
        <v>-18365</v>
      </c>
      <c r="O247" s="130">
        <v>-13910</v>
      </c>
      <c r="P247" s="130">
        <v>-7157.94</v>
      </c>
      <c r="Q247" s="130">
        <v>-11220</v>
      </c>
      <c r="R247" s="130">
        <v>-24340</v>
      </c>
      <c r="S247" s="130">
        <v>-30014</v>
      </c>
      <c r="T247" s="130">
        <v>8744.76</v>
      </c>
      <c r="U247" s="130">
        <v>14413</v>
      </c>
      <c r="V247" s="130">
        <v>15544</v>
      </c>
      <c r="W247" s="130">
        <v>16930</v>
      </c>
      <c r="X247" s="130">
        <v>22119.9</v>
      </c>
      <c r="Y247" s="130">
        <v>22948</v>
      </c>
      <c r="Z247" s="130">
        <v>20422</v>
      </c>
      <c r="AA247" s="130">
        <v>3</v>
      </c>
      <c r="AB247" s="130">
        <v>17202.25</v>
      </c>
      <c r="AC247" s="130">
        <v>17474</v>
      </c>
      <c r="AD247" s="130">
        <v>23539</v>
      </c>
      <c r="AE247" s="130">
        <v>20089</v>
      </c>
      <c r="AF247" s="130">
        <v>-3403.12</v>
      </c>
      <c r="AG247" s="130">
        <v>12811</v>
      </c>
      <c r="AH247" s="130">
        <v>8830</v>
      </c>
      <c r="AI247" s="130">
        <v>6916</v>
      </c>
      <c r="AJ247" s="130">
        <v>-20453.150000000001</v>
      </c>
      <c r="AK247" s="130">
        <v>-8666</v>
      </c>
      <c r="AL247" s="130">
        <v>-2150</v>
      </c>
      <c r="AM247" s="130">
        <v>-5033</v>
      </c>
      <c r="AN247" s="130">
        <v>-15892.61</v>
      </c>
      <c r="AO247" s="130">
        <v>-4849</v>
      </c>
      <c r="AP247" s="130">
        <v>-655</v>
      </c>
      <c r="AQ247" s="130">
        <v>204</v>
      </c>
      <c r="AR247" s="130">
        <v>3553.64</v>
      </c>
      <c r="AS247" s="130">
        <v>9042</v>
      </c>
      <c r="AT247" s="130">
        <v>1703</v>
      </c>
      <c r="AU247" s="130">
        <v>4542</v>
      </c>
      <c r="AV247" s="130">
        <v>-6296.69</v>
      </c>
      <c r="AW247" s="130">
        <v>-2469</v>
      </c>
      <c r="AX247" s="130">
        <v>2859</v>
      </c>
      <c r="AY247" s="130">
        <v>0</v>
      </c>
      <c r="AZ247" s="130">
        <v>0</v>
      </c>
      <c r="BA247" s="130">
        <v>0</v>
      </c>
      <c r="BB247" s="130">
        <v>0</v>
      </c>
      <c r="BC247" s="130">
        <v>0</v>
      </c>
    </row>
    <row r="248" spans="1:55" x14ac:dyDescent="0.25">
      <c r="A248" s="130" t="s">
        <v>2495</v>
      </c>
      <c r="B248" s="130">
        <v>-705319</v>
      </c>
      <c r="C248" s="130">
        <v>-454261</v>
      </c>
      <c r="D248" s="130">
        <v>-1272039.3500000001</v>
      </c>
      <c r="E248" s="130">
        <v>-1135889</v>
      </c>
      <c r="F248" s="130">
        <v>-888819</v>
      </c>
      <c r="G248" s="130">
        <v>-559347</v>
      </c>
      <c r="H248" s="130">
        <v>-2650465.9700000002</v>
      </c>
      <c r="I248" s="130">
        <v>-3100686</v>
      </c>
      <c r="J248" s="130">
        <v>-1384608</v>
      </c>
      <c r="K248" s="130">
        <v>-1494491</v>
      </c>
      <c r="L248" s="130">
        <v>-9850274.3599999994</v>
      </c>
      <c r="M248" s="130">
        <v>-8477725</v>
      </c>
      <c r="N248" s="130">
        <v>-2518215</v>
      </c>
      <c r="O248" s="130">
        <v>-2114647</v>
      </c>
      <c r="P248" s="130">
        <v>-9290537.2200000007</v>
      </c>
      <c r="Q248" s="130">
        <v>-6495533</v>
      </c>
      <c r="R248" s="130">
        <v>-3522166</v>
      </c>
      <c r="S248" s="130">
        <v>-1425228</v>
      </c>
      <c r="T248" s="130">
        <v>-11747438.76</v>
      </c>
      <c r="U248" s="130">
        <v>-9602917</v>
      </c>
      <c r="V248" s="130">
        <v>-4643900</v>
      </c>
      <c r="W248" s="130">
        <v>-3936302</v>
      </c>
      <c r="X248" s="130">
        <v>-14750745.189999999</v>
      </c>
      <c r="Y248" s="130">
        <v>-11391427</v>
      </c>
      <c r="Z248" s="130">
        <v>-4509646</v>
      </c>
      <c r="AA248" s="130">
        <v>-2512912</v>
      </c>
      <c r="AB248" s="130">
        <v>-8574884.0999999996</v>
      </c>
      <c r="AC248" s="130">
        <v>-6016234</v>
      </c>
      <c r="AD248" s="130">
        <v>-3649495</v>
      </c>
      <c r="AE248" s="130">
        <v>-5284763</v>
      </c>
      <c r="AF248" s="130">
        <v>-7652711.7400000002</v>
      </c>
      <c r="AG248" s="130">
        <v>-5775854</v>
      </c>
      <c r="AH248" s="130">
        <v>-4697691</v>
      </c>
      <c r="AI248" s="130">
        <v>-2158329</v>
      </c>
      <c r="AJ248" s="130">
        <v>-10689013.67</v>
      </c>
      <c r="AK248" s="130">
        <v>-7845965</v>
      </c>
      <c r="AL248" s="130">
        <v>-4878598</v>
      </c>
      <c r="AM248" s="130">
        <v>-1221335</v>
      </c>
      <c r="AN248" s="130">
        <v>-5103317.04</v>
      </c>
      <c r="AO248" s="130">
        <v>-9257191</v>
      </c>
      <c r="AP248" s="130">
        <v>-5007676</v>
      </c>
      <c r="AQ248" s="130">
        <v>-2145442</v>
      </c>
      <c r="AR248" s="130">
        <v>-10101645.76</v>
      </c>
      <c r="AS248" s="130">
        <v>-7646808</v>
      </c>
      <c r="AT248" s="130">
        <v>-5284593</v>
      </c>
      <c r="AU248" s="130">
        <v>-2079208</v>
      </c>
      <c r="AV248" s="130">
        <v>-6243218.1299999999</v>
      </c>
      <c r="AW248" s="130">
        <v>-4092263</v>
      </c>
      <c r="AX248" s="130">
        <v>-2334764</v>
      </c>
      <c r="AY248" s="130">
        <v>0</v>
      </c>
      <c r="AZ248" s="130">
        <v>0</v>
      </c>
      <c r="BA248" s="130">
        <v>0</v>
      </c>
      <c r="BB248" s="130">
        <v>0</v>
      </c>
      <c r="BC248" s="130">
        <v>0</v>
      </c>
    </row>
    <row r="249" spans="1:55" x14ac:dyDescent="0.25">
      <c r="A249" s="130" t="s">
        <v>2496</v>
      </c>
      <c r="B249" s="130">
        <v>-202274</v>
      </c>
      <c r="C249" s="130">
        <v>-38785</v>
      </c>
      <c r="D249" s="130">
        <v>-205003.19</v>
      </c>
      <c r="E249" s="130">
        <v>38502</v>
      </c>
      <c r="F249" s="130">
        <v>20656</v>
      </c>
      <c r="G249" s="130">
        <v>-22757</v>
      </c>
      <c r="H249" s="130">
        <v>-1229876.1499999999</v>
      </c>
      <c r="I249" s="130">
        <v>-13124</v>
      </c>
      <c r="J249" s="130">
        <v>-930094</v>
      </c>
      <c r="K249" s="130">
        <v>-21912</v>
      </c>
      <c r="L249" s="130">
        <v>-35951.67</v>
      </c>
      <c r="M249" s="130">
        <v>72548</v>
      </c>
      <c r="N249" s="130">
        <v>-2082061</v>
      </c>
      <c r="O249" s="130">
        <v>-280446</v>
      </c>
      <c r="P249" s="130">
        <v>247031.99</v>
      </c>
      <c r="Q249" s="130">
        <v>115079</v>
      </c>
      <c r="R249" s="130">
        <v>39377</v>
      </c>
      <c r="S249" s="130">
        <v>67312</v>
      </c>
      <c r="T249" s="130">
        <v>483084.89</v>
      </c>
      <c r="U249" s="130">
        <v>325227</v>
      </c>
      <c r="V249" s="130">
        <v>-2333990</v>
      </c>
      <c r="W249" s="130">
        <v>-167570</v>
      </c>
      <c r="X249" s="130">
        <v>-312760.5</v>
      </c>
      <c r="Y249" s="130">
        <v>-1979</v>
      </c>
      <c r="Z249" s="130">
        <v>-3476058</v>
      </c>
      <c r="AA249" s="130">
        <v>-2632488</v>
      </c>
      <c r="AB249" s="130">
        <v>-10296086.140000001</v>
      </c>
      <c r="AC249" s="130">
        <v>-9407712</v>
      </c>
      <c r="AD249" s="130">
        <v>-6722969</v>
      </c>
      <c r="AE249" s="130">
        <v>-274459</v>
      </c>
      <c r="AF249" s="130">
        <v>-3523980.97</v>
      </c>
      <c r="AG249" s="130">
        <v>-1993341</v>
      </c>
      <c r="AH249" s="130">
        <v>89836</v>
      </c>
      <c r="AI249" s="130">
        <v>96058</v>
      </c>
      <c r="AJ249" s="130">
        <v>-486683.29</v>
      </c>
      <c r="AK249" s="130">
        <v>-697107</v>
      </c>
      <c r="AL249" s="130">
        <v>-509155</v>
      </c>
      <c r="AM249" s="130">
        <v>-752477</v>
      </c>
      <c r="AN249" s="130">
        <v>-6469402.6799999997</v>
      </c>
      <c r="AO249" s="130">
        <v>-557936</v>
      </c>
      <c r="AP249" s="130">
        <v>-706127</v>
      </c>
      <c r="AQ249" s="130">
        <v>-541819</v>
      </c>
      <c r="AR249" s="130">
        <v>-61896.93</v>
      </c>
      <c r="AS249" s="130">
        <v>-280912</v>
      </c>
      <c r="AT249" s="130">
        <v>-174208</v>
      </c>
      <c r="AU249" s="130">
        <v>-1536927</v>
      </c>
      <c r="AV249" s="130">
        <v>290969.44</v>
      </c>
      <c r="AW249" s="130">
        <v>339351</v>
      </c>
      <c r="AX249" s="130">
        <v>281616</v>
      </c>
      <c r="AY249" s="130">
        <v>-1094386</v>
      </c>
      <c r="AZ249" s="130">
        <v>-10155604</v>
      </c>
      <c r="BA249" s="130">
        <v>-6423357</v>
      </c>
      <c r="BB249" s="130">
        <v>-4582345</v>
      </c>
      <c r="BC249" s="130">
        <v>-2662076</v>
      </c>
    </row>
    <row r="250" spans="1:55" x14ac:dyDescent="0.25">
      <c r="A250" s="130" t="s">
        <v>2497</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row>
    <row r="251" spans="1:55" x14ac:dyDescent="0.25">
      <c r="A251" s="130" t="s">
        <v>2498</v>
      </c>
      <c r="B251" s="130">
        <v>-78044</v>
      </c>
      <c r="C251" s="130">
        <v>-1051</v>
      </c>
      <c r="D251" s="130">
        <v>-99836.2</v>
      </c>
      <c r="E251" s="130">
        <v>-209029</v>
      </c>
      <c r="F251" s="130">
        <v>-209209</v>
      </c>
      <c r="G251" s="130">
        <v>-97509</v>
      </c>
      <c r="H251" s="130">
        <v>-518409.47</v>
      </c>
      <c r="I251" s="130">
        <v>-501094</v>
      </c>
      <c r="J251" s="130">
        <v>-362128</v>
      </c>
      <c r="K251" s="130">
        <v>-183894</v>
      </c>
      <c r="L251" s="130">
        <v>112731.54</v>
      </c>
      <c r="M251" s="130">
        <v>124131</v>
      </c>
      <c r="N251" s="130">
        <v>-226077</v>
      </c>
      <c r="O251" s="130">
        <v>33796</v>
      </c>
      <c r="P251" s="130">
        <v>87752.59</v>
      </c>
      <c r="Q251" s="130">
        <v>-112762</v>
      </c>
      <c r="R251" s="130">
        <v>-308568</v>
      </c>
      <c r="S251" s="130">
        <v>-373682</v>
      </c>
      <c r="T251" s="130">
        <v>-262043.04</v>
      </c>
      <c r="U251" s="130">
        <v>-355204</v>
      </c>
      <c r="V251" s="130">
        <v>52030</v>
      </c>
      <c r="W251" s="130">
        <v>31768</v>
      </c>
      <c r="X251" s="130">
        <v>314014.63</v>
      </c>
      <c r="Y251" s="130">
        <v>80725</v>
      </c>
      <c r="Z251" s="130">
        <v>1891</v>
      </c>
      <c r="AA251" s="130">
        <v>80144</v>
      </c>
      <c r="AB251" s="130">
        <v>115111.95</v>
      </c>
      <c r="AC251" s="130">
        <v>134285</v>
      </c>
      <c r="AD251" s="130">
        <v>68030</v>
      </c>
      <c r="AE251" s="130">
        <v>-25613</v>
      </c>
      <c r="AF251" s="130">
        <v>104871.96</v>
      </c>
      <c r="AG251" s="130">
        <v>97478</v>
      </c>
      <c r="AH251" s="130">
        <v>358688</v>
      </c>
      <c r="AI251" s="130">
        <v>-117504</v>
      </c>
      <c r="AJ251" s="130">
        <v>171468.94</v>
      </c>
      <c r="AK251" s="130">
        <v>698603</v>
      </c>
      <c r="AL251" s="130">
        <v>111642</v>
      </c>
      <c r="AM251" s="130">
        <v>68310</v>
      </c>
      <c r="AN251" s="130">
        <v>-78197.490000000005</v>
      </c>
      <c r="AO251" s="130">
        <v>74632</v>
      </c>
      <c r="AP251" s="130">
        <v>184075</v>
      </c>
      <c r="AQ251" s="130">
        <v>58955</v>
      </c>
      <c r="AR251" s="130">
        <v>57225.56</v>
      </c>
      <c r="AS251" s="130">
        <v>111933</v>
      </c>
      <c r="AT251" s="130">
        <v>154532</v>
      </c>
      <c r="AU251" s="130">
        <v>91861</v>
      </c>
      <c r="AV251" s="130">
        <v>-19851.48</v>
      </c>
      <c r="AW251" s="130">
        <v>-30606</v>
      </c>
      <c r="AX251" s="130">
        <v>-187970</v>
      </c>
      <c r="AY251" s="130">
        <v>0</v>
      </c>
      <c r="AZ251" s="130">
        <v>0</v>
      </c>
      <c r="BA251" s="130">
        <v>0</v>
      </c>
      <c r="BB251" s="130">
        <v>0</v>
      </c>
      <c r="BC251" s="130">
        <v>0</v>
      </c>
    </row>
    <row r="252" spans="1:55" x14ac:dyDescent="0.25">
      <c r="A252" s="130" t="s">
        <v>2499</v>
      </c>
      <c r="B252" s="130">
        <v>-6301</v>
      </c>
      <c r="C252" s="130">
        <v>-6301</v>
      </c>
      <c r="D252" s="130">
        <v>0</v>
      </c>
      <c r="E252" s="130">
        <v>0</v>
      </c>
      <c r="F252" s="130">
        <v>0</v>
      </c>
      <c r="G252" s="130">
        <v>0</v>
      </c>
      <c r="H252" s="130">
        <v>0</v>
      </c>
      <c r="I252" s="130">
        <v>0</v>
      </c>
      <c r="J252" s="130">
        <v>0</v>
      </c>
      <c r="K252" s="130">
        <v>0</v>
      </c>
      <c r="L252" s="130">
        <v>0</v>
      </c>
      <c r="M252" s="130">
        <v>0</v>
      </c>
      <c r="N252" s="130">
        <v>0</v>
      </c>
      <c r="O252" s="130">
        <v>0</v>
      </c>
      <c r="P252" s="130">
        <v>0</v>
      </c>
      <c r="Q252" s="130">
        <v>0</v>
      </c>
      <c r="R252" s="130">
        <v>0</v>
      </c>
      <c r="S252" s="130">
        <v>0</v>
      </c>
      <c r="T252" s="130">
        <v>0</v>
      </c>
      <c r="U252" s="130">
        <v>0</v>
      </c>
      <c r="V252" s="130">
        <v>0</v>
      </c>
      <c r="W252" s="130">
        <v>0</v>
      </c>
      <c r="X252" s="130">
        <v>0</v>
      </c>
      <c r="Y252" s="130">
        <v>0</v>
      </c>
      <c r="Z252" s="130">
        <v>0</v>
      </c>
      <c r="AA252" s="130">
        <v>0</v>
      </c>
      <c r="AB252" s="130">
        <v>0</v>
      </c>
      <c r="AC252" s="130">
        <v>0</v>
      </c>
      <c r="AD252" s="130">
        <v>0</v>
      </c>
      <c r="AE252" s="130">
        <v>0</v>
      </c>
      <c r="AF252" s="130">
        <v>0</v>
      </c>
      <c r="AG252" s="130">
        <v>0</v>
      </c>
      <c r="AH252" s="130">
        <v>0</v>
      </c>
      <c r="AI252" s="130">
        <v>0</v>
      </c>
      <c r="AJ252" s="130">
        <v>0</v>
      </c>
      <c r="AK252" s="130">
        <v>0</v>
      </c>
      <c r="AL252" s="130">
        <v>0</v>
      </c>
      <c r="AM252" s="130">
        <v>0</v>
      </c>
      <c r="AN252" s="130">
        <v>0</v>
      </c>
      <c r="AO252" s="130">
        <v>0</v>
      </c>
      <c r="AP252" s="130">
        <v>0</v>
      </c>
      <c r="AQ252" s="130">
        <v>0</v>
      </c>
      <c r="AR252" s="130">
        <v>0</v>
      </c>
      <c r="AS252" s="130">
        <v>0</v>
      </c>
      <c r="AT252" s="130">
        <v>0</v>
      </c>
      <c r="AU252" s="130">
        <v>0</v>
      </c>
      <c r="AV252" s="130">
        <v>0</v>
      </c>
      <c r="AW252" s="130">
        <v>0</v>
      </c>
      <c r="AX252" s="130">
        <v>0</v>
      </c>
      <c r="AY252" s="130">
        <v>0</v>
      </c>
      <c r="AZ252" s="130">
        <v>0</v>
      </c>
      <c r="BA252" s="130">
        <v>0</v>
      </c>
      <c r="BB252" s="130">
        <v>0</v>
      </c>
      <c r="BC252" s="130">
        <v>0</v>
      </c>
    </row>
    <row r="253" spans="1:55" x14ac:dyDescent="0.25">
      <c r="A253" s="130" t="s">
        <v>3358</v>
      </c>
      <c r="B253" s="130">
        <v>-92258</v>
      </c>
      <c r="C253" s="130">
        <v>-89965</v>
      </c>
      <c r="D253" s="130">
        <v>0</v>
      </c>
      <c r="E253" s="130">
        <v>0</v>
      </c>
      <c r="F253" s="130">
        <v>0</v>
      </c>
      <c r="G253" s="130">
        <v>0</v>
      </c>
      <c r="H253" s="130">
        <v>0</v>
      </c>
      <c r="I253" s="130">
        <v>0</v>
      </c>
      <c r="J253" s="130">
        <v>0</v>
      </c>
      <c r="K253" s="130">
        <v>0</v>
      </c>
      <c r="L253" s="130">
        <v>0</v>
      </c>
      <c r="M253" s="130">
        <v>0</v>
      </c>
      <c r="N253" s="130">
        <v>0</v>
      </c>
      <c r="O253" s="130">
        <v>0</v>
      </c>
      <c r="P253" s="130">
        <v>0</v>
      </c>
      <c r="Q253" s="130">
        <v>0</v>
      </c>
      <c r="R253" s="130">
        <v>0</v>
      </c>
      <c r="S253" s="130">
        <v>0</v>
      </c>
      <c r="T253" s="130">
        <v>0</v>
      </c>
      <c r="U253" s="130">
        <v>0</v>
      </c>
      <c r="V253" s="130">
        <v>0</v>
      </c>
      <c r="W253" s="130">
        <v>0</v>
      </c>
      <c r="X253" s="130">
        <v>0</v>
      </c>
      <c r="Y253" s="130">
        <v>0</v>
      </c>
      <c r="Z253" s="130">
        <v>0</v>
      </c>
      <c r="AA253" s="130">
        <v>0</v>
      </c>
      <c r="AB253" s="130">
        <v>0</v>
      </c>
      <c r="AC253" s="130">
        <v>0</v>
      </c>
      <c r="AD253" s="130">
        <v>0</v>
      </c>
      <c r="AE253" s="130">
        <v>0</v>
      </c>
      <c r="AF253" s="130">
        <v>0</v>
      </c>
      <c r="AG253" s="130">
        <v>0</v>
      </c>
      <c r="AH253" s="130">
        <v>0</v>
      </c>
      <c r="AI253" s="130">
        <v>0</v>
      </c>
      <c r="AJ253" s="130">
        <v>0</v>
      </c>
      <c r="AK253" s="130">
        <v>0</v>
      </c>
      <c r="AL253" s="130">
        <v>0</v>
      </c>
      <c r="AM253" s="130">
        <v>0</v>
      </c>
      <c r="AN253" s="130">
        <v>0</v>
      </c>
      <c r="AO253" s="130">
        <v>0</v>
      </c>
      <c r="AP253" s="130">
        <v>0</v>
      </c>
      <c r="AQ253" s="130">
        <v>0</v>
      </c>
      <c r="AR253" s="130">
        <v>0</v>
      </c>
      <c r="AS253" s="130">
        <v>0</v>
      </c>
      <c r="AT253" s="130">
        <v>0</v>
      </c>
      <c r="AU253" s="130">
        <v>0</v>
      </c>
      <c r="AV253" s="130">
        <v>0</v>
      </c>
      <c r="AW253" s="130">
        <v>0</v>
      </c>
      <c r="AX253" s="130">
        <v>0</v>
      </c>
      <c r="AY253" s="130">
        <v>0</v>
      </c>
      <c r="AZ253" s="130">
        <v>0</v>
      </c>
      <c r="BA253" s="130">
        <v>0</v>
      </c>
      <c r="BB253" s="130">
        <v>0</v>
      </c>
      <c r="BC253" s="130">
        <v>0</v>
      </c>
    </row>
    <row r="254" spans="1:55" x14ac:dyDescent="0.25">
      <c r="A254" s="130" t="s">
        <v>2500</v>
      </c>
      <c r="B254" s="130">
        <v>-132355</v>
      </c>
      <c r="C254" s="130">
        <v>-103604</v>
      </c>
      <c r="D254" s="130">
        <v>-338226.7</v>
      </c>
      <c r="E254" s="130">
        <v>-168504</v>
      </c>
      <c r="F254" s="130">
        <v>-158181</v>
      </c>
      <c r="G254" s="130">
        <v>-179569</v>
      </c>
      <c r="H254" s="130">
        <v>-820801.9</v>
      </c>
      <c r="I254" s="130">
        <v>-503254</v>
      </c>
      <c r="J254" s="130">
        <v>-426410</v>
      </c>
      <c r="K254" s="130">
        <v>-350696</v>
      </c>
      <c r="L254" s="130">
        <v>-300742.84000000003</v>
      </c>
      <c r="M254" s="130">
        <v>21834</v>
      </c>
      <c r="N254" s="130">
        <v>91408</v>
      </c>
      <c r="O254" s="130">
        <v>70667</v>
      </c>
      <c r="P254" s="130">
        <v>-189665.91</v>
      </c>
      <c r="Q254" s="130">
        <v>-49903</v>
      </c>
      <c r="R254" s="130">
        <v>-155698</v>
      </c>
      <c r="S254" s="130">
        <v>-99345</v>
      </c>
      <c r="T254" s="130">
        <v>11466.58</v>
      </c>
      <c r="U254" s="130">
        <v>42612</v>
      </c>
      <c r="V254" s="130">
        <v>-139946</v>
      </c>
      <c r="W254" s="130">
        <v>-119915</v>
      </c>
      <c r="X254" s="130">
        <v>54015.95</v>
      </c>
      <c r="Y254" s="130">
        <v>335702</v>
      </c>
      <c r="Z254" s="130">
        <v>66113</v>
      </c>
      <c r="AA254" s="130">
        <v>-14942</v>
      </c>
      <c r="AB254" s="130">
        <v>136484.96</v>
      </c>
      <c r="AC254" s="130">
        <v>-109330</v>
      </c>
      <c r="AD254" s="130">
        <v>-71853</v>
      </c>
      <c r="AE254" s="130">
        <v>-7408</v>
      </c>
      <c r="AF254" s="130">
        <v>357549.76</v>
      </c>
      <c r="AG254" s="130">
        <v>188097</v>
      </c>
      <c r="AH254" s="130">
        <v>132084</v>
      </c>
      <c r="AI254" s="130">
        <v>165358</v>
      </c>
      <c r="AJ254" s="130">
        <v>449011.27</v>
      </c>
      <c r="AK254" s="130">
        <v>313414</v>
      </c>
      <c r="AL254" s="130">
        <v>133765</v>
      </c>
      <c r="AM254" s="130">
        <v>27759</v>
      </c>
      <c r="AN254" s="130">
        <v>123183.73</v>
      </c>
      <c r="AO254" s="130">
        <v>83801</v>
      </c>
      <c r="AP254" s="130">
        <v>45173</v>
      </c>
      <c r="AQ254" s="130">
        <v>-94657</v>
      </c>
      <c r="AR254" s="130">
        <v>-336872.5</v>
      </c>
      <c r="AS254" s="130">
        <v>-312495</v>
      </c>
      <c r="AT254" s="130">
        <v>-439606</v>
      </c>
      <c r="AU254" s="130">
        <v>-428596</v>
      </c>
      <c r="AV254" s="130">
        <v>418195.02</v>
      </c>
      <c r="AW254" s="130">
        <v>214549</v>
      </c>
      <c r="AX254" s="130">
        <v>75019</v>
      </c>
      <c r="AY254" s="130">
        <v>-351688</v>
      </c>
      <c r="AZ254" s="130">
        <v>13037</v>
      </c>
      <c r="BA254" s="130">
        <v>9853</v>
      </c>
      <c r="BB254" s="130">
        <v>-662470</v>
      </c>
      <c r="BC254" s="130">
        <v>-187206</v>
      </c>
    </row>
    <row r="255" spans="1:55" x14ac:dyDescent="0.25">
      <c r="A255" s="130" t="s">
        <v>2501</v>
      </c>
      <c r="B255" s="130">
        <v>2006479</v>
      </c>
      <c r="C255" s="130">
        <v>869607</v>
      </c>
      <c r="D255" s="130">
        <v>5496708.5199999996</v>
      </c>
      <c r="E255" s="130">
        <v>3923825</v>
      </c>
      <c r="F255" s="130">
        <v>2091626</v>
      </c>
      <c r="G255" s="130">
        <v>535483</v>
      </c>
      <c r="H255" s="130">
        <v>2723420.69</v>
      </c>
      <c r="I255" s="130">
        <v>2205650</v>
      </c>
      <c r="J255" s="130">
        <v>1256870</v>
      </c>
      <c r="K255" s="130">
        <v>647560</v>
      </c>
      <c r="L255" s="130">
        <v>2885907.8</v>
      </c>
      <c r="M255" s="130">
        <v>612474</v>
      </c>
      <c r="N255" s="130">
        <v>446811</v>
      </c>
      <c r="O255" s="130">
        <v>254372</v>
      </c>
      <c r="P255" s="130">
        <v>4639487.71</v>
      </c>
      <c r="Q255" s="130">
        <v>3934949</v>
      </c>
      <c r="R255" s="130">
        <v>2252199</v>
      </c>
      <c r="S255" s="130">
        <v>781067</v>
      </c>
      <c r="T255" s="130">
        <v>3625426.04</v>
      </c>
      <c r="U255" s="130">
        <v>2539479</v>
      </c>
      <c r="V255" s="130">
        <v>1546571</v>
      </c>
      <c r="W255" s="130">
        <v>35664</v>
      </c>
      <c r="X255" s="130">
        <v>1514523.51</v>
      </c>
      <c r="Y255" s="130">
        <v>-1168188</v>
      </c>
      <c r="Z255" s="130">
        <v>-1379978</v>
      </c>
      <c r="AA255" s="130">
        <v>-2094820</v>
      </c>
      <c r="AB255" s="130">
        <v>-1716260.25</v>
      </c>
      <c r="AC255" s="130">
        <v>-2245471</v>
      </c>
      <c r="AD255" s="130">
        <v>-2539520</v>
      </c>
      <c r="AE255" s="130">
        <v>-2391380</v>
      </c>
      <c r="AF255" s="130">
        <v>5002370.92</v>
      </c>
      <c r="AG255" s="130">
        <v>4417712</v>
      </c>
      <c r="AH255" s="130">
        <v>3465260</v>
      </c>
      <c r="AI255" s="130">
        <v>488074</v>
      </c>
      <c r="AJ255" s="130">
        <v>-482959.41</v>
      </c>
      <c r="AK255" s="130">
        <v>-1347882</v>
      </c>
      <c r="AL255" s="130">
        <v>-1409726</v>
      </c>
      <c r="AM255" s="130">
        <v>-82472</v>
      </c>
      <c r="AN255" s="130">
        <v>-4390253.9800000004</v>
      </c>
      <c r="AO255" s="130">
        <v>-3571788</v>
      </c>
      <c r="AP255" s="130">
        <v>-1730922</v>
      </c>
      <c r="AQ255" s="130">
        <v>-1143120</v>
      </c>
      <c r="AR255" s="130">
        <v>465451.66</v>
      </c>
      <c r="AS255" s="130">
        <v>275607</v>
      </c>
      <c r="AT255" s="130">
        <v>992495</v>
      </c>
      <c r="AU255" s="130">
        <v>416298</v>
      </c>
      <c r="AV255" s="130">
        <v>3959659.59</v>
      </c>
      <c r="AW255" s="130">
        <v>3513341</v>
      </c>
      <c r="AX255" s="130">
        <v>2182123</v>
      </c>
      <c r="AY255" s="130">
        <v>350620</v>
      </c>
      <c r="AZ255" s="130">
        <v>-1491251</v>
      </c>
      <c r="BA255" s="130">
        <v>389392</v>
      </c>
      <c r="BB255" s="130">
        <v>-910559</v>
      </c>
      <c r="BC255" s="130">
        <v>-1016556</v>
      </c>
    </row>
    <row r="256" spans="1:55" x14ac:dyDescent="0.25">
      <c r="A256" s="130" t="s">
        <v>2540</v>
      </c>
      <c r="B256" s="130">
        <v>0</v>
      </c>
      <c r="C256" s="130">
        <v>0</v>
      </c>
      <c r="D256" s="130">
        <v>0</v>
      </c>
      <c r="E256" s="130">
        <v>0</v>
      </c>
      <c r="F256" s="130">
        <v>0</v>
      </c>
      <c r="G256" s="130">
        <v>0</v>
      </c>
      <c r="H256" s="130">
        <v>0</v>
      </c>
      <c r="I256" s="130">
        <v>0</v>
      </c>
      <c r="J256" s="130">
        <v>0</v>
      </c>
      <c r="K256" s="130">
        <v>0</v>
      </c>
      <c r="L256" s="130">
        <v>0</v>
      </c>
      <c r="M256" s="130">
        <v>0</v>
      </c>
      <c r="N256" s="130">
        <v>0</v>
      </c>
      <c r="O256" s="130">
        <v>0</v>
      </c>
      <c r="P256" s="130">
        <v>0</v>
      </c>
      <c r="Q256" s="130">
        <v>0</v>
      </c>
      <c r="R256" s="130">
        <v>0</v>
      </c>
      <c r="S256" s="130">
        <v>0</v>
      </c>
      <c r="T256" s="130">
        <v>0</v>
      </c>
      <c r="U256" s="130">
        <v>0</v>
      </c>
      <c r="V256" s="130">
        <v>0</v>
      </c>
      <c r="W256" s="130">
        <v>0</v>
      </c>
      <c r="X256" s="130">
        <v>0</v>
      </c>
      <c r="Y256" s="130">
        <v>-813559</v>
      </c>
      <c r="Z256" s="130">
        <v>-508978</v>
      </c>
      <c r="AA256" s="130">
        <v>-277692</v>
      </c>
      <c r="AB256" s="130">
        <v>-972409.81</v>
      </c>
      <c r="AC256" s="130">
        <v>-699633</v>
      </c>
      <c r="AD256" s="130">
        <v>-502349</v>
      </c>
      <c r="AE256" s="130">
        <v>-263677</v>
      </c>
      <c r="AF256" s="130">
        <v>-831992.82</v>
      </c>
      <c r="AG256" s="130">
        <v>-632865</v>
      </c>
      <c r="AH256" s="130">
        <v>-428674</v>
      </c>
      <c r="AI256" s="130">
        <v>-264734</v>
      </c>
      <c r="AJ256" s="130">
        <v>-926270.58</v>
      </c>
      <c r="AK256" s="130">
        <v>-717811</v>
      </c>
      <c r="AL256" s="130">
        <v>-466812</v>
      </c>
      <c r="AM256" s="130">
        <v>-256854</v>
      </c>
      <c r="AN256" s="130">
        <v>-812404.39</v>
      </c>
      <c r="AO256" s="130">
        <v>-582576</v>
      </c>
      <c r="AP256" s="130">
        <v>-357814</v>
      </c>
      <c r="AQ256" s="130">
        <v>-196486</v>
      </c>
      <c r="AR256" s="130">
        <v>-604635.30000000005</v>
      </c>
      <c r="AS256" s="130">
        <v>-462273</v>
      </c>
      <c r="AT256" s="130">
        <v>-290423</v>
      </c>
      <c r="AU256" s="130">
        <v>-155671</v>
      </c>
      <c r="AV256" s="130">
        <v>-670541.62</v>
      </c>
      <c r="AW256" s="130">
        <v>-515364</v>
      </c>
      <c r="AX256" s="130">
        <v>-369765</v>
      </c>
      <c r="AY256" s="130">
        <v>-193282</v>
      </c>
      <c r="AZ256" s="130">
        <v>-683457</v>
      </c>
      <c r="BA256" s="130">
        <v>-512299</v>
      </c>
      <c r="BB256" s="130">
        <v>0</v>
      </c>
      <c r="BC256" s="130">
        <v>0</v>
      </c>
    </row>
    <row r="257" spans="1:55" x14ac:dyDescent="0.25">
      <c r="A257" s="130" t="s">
        <v>2502</v>
      </c>
      <c r="B257" s="130">
        <v>-164453</v>
      </c>
      <c r="C257" s="130">
        <v>-26622</v>
      </c>
      <c r="D257" s="130">
        <v>-317077.43</v>
      </c>
      <c r="E257" s="130">
        <v>-284097</v>
      </c>
      <c r="F257" s="130">
        <v>-138114</v>
      </c>
      <c r="G257" s="130">
        <v>-27561</v>
      </c>
      <c r="H257" s="130">
        <v>-574554.42000000004</v>
      </c>
      <c r="I257" s="130">
        <v>-542659</v>
      </c>
      <c r="J257" s="130">
        <v>-374902</v>
      </c>
      <c r="K257" s="130">
        <v>-36076</v>
      </c>
      <c r="L257" s="130">
        <v>-522594.27</v>
      </c>
      <c r="M257" s="130">
        <v>-470362</v>
      </c>
      <c r="N257" s="130">
        <v>-226488</v>
      </c>
      <c r="O257" s="130">
        <v>-35243</v>
      </c>
      <c r="P257" s="130">
        <v>-467143.7</v>
      </c>
      <c r="Q257" s="130">
        <v>-422766</v>
      </c>
      <c r="R257" s="130">
        <v>-226223</v>
      </c>
      <c r="S257" s="130">
        <v>-38731</v>
      </c>
      <c r="T257" s="130">
        <v>-535248.56999999995</v>
      </c>
      <c r="U257" s="130">
        <v>-491462</v>
      </c>
      <c r="V257" s="130">
        <v>-270554</v>
      </c>
      <c r="W257" s="130">
        <v>-56928</v>
      </c>
      <c r="X257" s="130">
        <v>-572589.98</v>
      </c>
      <c r="Y257" s="130">
        <v>-491621</v>
      </c>
      <c r="Z257" s="130">
        <v>-287630</v>
      </c>
      <c r="AA257" s="130">
        <v>-45265</v>
      </c>
      <c r="AB257" s="130">
        <v>-792273.21</v>
      </c>
      <c r="AC257" s="130">
        <v>-736798</v>
      </c>
      <c r="AD257" s="130">
        <v>-408684</v>
      </c>
      <c r="AE257" s="130">
        <v>-44879</v>
      </c>
      <c r="AF257" s="130">
        <v>-886369.63</v>
      </c>
      <c r="AG257" s="130">
        <v>-834034</v>
      </c>
      <c r="AH257" s="130">
        <v>-631898</v>
      </c>
      <c r="AI257" s="130">
        <v>-40497</v>
      </c>
      <c r="AJ257" s="130">
        <v>-272648.71000000002</v>
      </c>
      <c r="AK257" s="130">
        <v>-222098</v>
      </c>
      <c r="AL257" s="130">
        <v>-63740</v>
      </c>
      <c r="AM257" s="130">
        <v>-26186</v>
      </c>
      <c r="AN257" s="130">
        <v>-482499.67</v>
      </c>
      <c r="AO257" s="130">
        <v>-462209</v>
      </c>
      <c r="AP257" s="130">
        <v>-289490</v>
      </c>
      <c r="AQ257" s="130">
        <v>-24521</v>
      </c>
      <c r="AR257" s="130">
        <v>-691243.71</v>
      </c>
      <c r="AS257" s="130">
        <v>-658202</v>
      </c>
      <c r="AT257" s="130">
        <v>-399577</v>
      </c>
      <c r="AU257" s="130">
        <v>-52324</v>
      </c>
      <c r="AV257" s="130">
        <v>-524252.39</v>
      </c>
      <c r="AW257" s="130">
        <v>-491183</v>
      </c>
      <c r="AX257" s="130">
        <v>-268508</v>
      </c>
      <c r="AY257" s="130">
        <v>-22188</v>
      </c>
      <c r="AZ257" s="130">
        <v>-520772</v>
      </c>
      <c r="BA257" s="130">
        <v>-496180</v>
      </c>
      <c r="BB257" s="130">
        <v>0</v>
      </c>
      <c r="BC257" s="130">
        <v>0</v>
      </c>
    </row>
    <row r="258" spans="1:55" x14ac:dyDescent="0.25">
      <c r="A258" s="130" t="s">
        <v>882</v>
      </c>
      <c r="B258" s="130">
        <v>1842026</v>
      </c>
      <c r="C258" s="130">
        <v>842985</v>
      </c>
      <c r="D258" s="130">
        <v>5179631.09</v>
      </c>
      <c r="E258" s="130">
        <v>3639728</v>
      </c>
      <c r="F258" s="130">
        <v>1953512</v>
      </c>
      <c r="G258" s="130">
        <v>507922</v>
      </c>
      <c r="H258" s="130">
        <v>2148866.27</v>
      </c>
      <c r="I258" s="130">
        <v>1662991</v>
      </c>
      <c r="J258" s="130">
        <v>881968</v>
      </c>
      <c r="K258" s="130">
        <v>611484</v>
      </c>
      <c r="L258" s="130">
        <v>2363313.5299999998</v>
      </c>
      <c r="M258" s="130">
        <v>142112</v>
      </c>
      <c r="N258" s="130">
        <v>220323</v>
      </c>
      <c r="O258" s="130">
        <v>219129</v>
      </c>
      <c r="P258" s="130">
        <v>4172344.01</v>
      </c>
      <c r="Q258" s="130">
        <v>3512183</v>
      </c>
      <c r="R258" s="130">
        <v>2025976</v>
      </c>
      <c r="S258" s="130">
        <v>742336</v>
      </c>
      <c r="T258" s="130">
        <v>3090177.47</v>
      </c>
      <c r="U258" s="130">
        <v>2048017</v>
      </c>
      <c r="V258" s="130">
        <v>1276017</v>
      </c>
      <c r="W258" s="130">
        <v>-21264</v>
      </c>
      <c r="X258" s="130">
        <v>941933.53</v>
      </c>
      <c r="Y258" s="130">
        <v>-2473368</v>
      </c>
      <c r="Z258" s="130">
        <v>-2176586</v>
      </c>
      <c r="AA258" s="130">
        <v>-2417777</v>
      </c>
      <c r="AB258" s="130">
        <v>-3480943.28</v>
      </c>
      <c r="AC258" s="130">
        <v>-3681902</v>
      </c>
      <c r="AD258" s="130">
        <v>-3450553</v>
      </c>
      <c r="AE258" s="130">
        <v>-2699936</v>
      </c>
      <c r="AF258" s="130">
        <v>3284008.47</v>
      </c>
      <c r="AG258" s="130">
        <v>2950813</v>
      </c>
      <c r="AH258" s="130">
        <v>2404688</v>
      </c>
      <c r="AI258" s="130">
        <v>182843</v>
      </c>
      <c r="AJ258" s="130">
        <v>-1681878.7</v>
      </c>
      <c r="AK258" s="130">
        <v>-2287791</v>
      </c>
      <c r="AL258" s="130">
        <v>-1940278</v>
      </c>
      <c r="AM258" s="130">
        <v>-365512</v>
      </c>
      <c r="AN258" s="130">
        <v>-5685158.04</v>
      </c>
      <c r="AO258" s="130">
        <v>-4616573</v>
      </c>
      <c r="AP258" s="130">
        <v>-2378226</v>
      </c>
      <c r="AQ258" s="130">
        <v>-1364127</v>
      </c>
      <c r="AR258" s="130">
        <v>-830427.34</v>
      </c>
      <c r="AS258" s="130">
        <v>-844868</v>
      </c>
      <c r="AT258" s="130">
        <v>302495</v>
      </c>
      <c r="AU258" s="130">
        <v>208303</v>
      </c>
      <c r="AV258" s="130">
        <v>2764865.58</v>
      </c>
      <c r="AW258" s="130">
        <v>2506794</v>
      </c>
      <c r="AX258" s="130">
        <v>1543850</v>
      </c>
      <c r="AY258" s="130">
        <v>135150</v>
      </c>
      <c r="AZ258" s="130">
        <v>-2695480</v>
      </c>
      <c r="BA258" s="130">
        <v>-619087</v>
      </c>
      <c r="BB258" s="130">
        <v>-910559</v>
      </c>
      <c r="BC258" s="130">
        <v>-1016556</v>
      </c>
    </row>
    <row r="259" spans="1:55" x14ac:dyDescent="0.25">
      <c r="A259" s="130" t="s">
        <v>2503</v>
      </c>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row>
    <row r="260" spans="1:55" x14ac:dyDescent="0.25">
      <c r="A260" s="130" t="s">
        <v>2504</v>
      </c>
      <c r="B260" s="130">
        <v>0</v>
      </c>
      <c r="C260" s="130">
        <v>0</v>
      </c>
      <c r="D260" s="130">
        <v>0</v>
      </c>
      <c r="E260" s="130">
        <v>0</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0</v>
      </c>
      <c r="Y260" s="130">
        <v>0</v>
      </c>
      <c r="Z260" s="130">
        <v>0</v>
      </c>
      <c r="AA260" s="130">
        <v>0</v>
      </c>
      <c r="AB260" s="130">
        <v>0</v>
      </c>
      <c r="AC260" s="130">
        <v>0</v>
      </c>
      <c r="AD260" s="130">
        <v>0</v>
      </c>
      <c r="AE260" s="130">
        <v>0</v>
      </c>
      <c r="AF260" s="130">
        <v>0</v>
      </c>
      <c r="AG260" s="130">
        <v>0</v>
      </c>
      <c r="AH260" s="130">
        <v>0</v>
      </c>
      <c r="AI260" s="130">
        <v>0</v>
      </c>
      <c r="AJ260" s="130">
        <v>0</v>
      </c>
      <c r="AK260" s="130">
        <v>0</v>
      </c>
      <c r="AL260" s="130">
        <v>0</v>
      </c>
      <c r="AM260" s="130">
        <v>0</v>
      </c>
      <c r="AN260" s="130">
        <v>0</v>
      </c>
      <c r="AO260" s="130">
        <v>0</v>
      </c>
      <c r="AP260" s="130">
        <v>0</v>
      </c>
      <c r="AQ260" s="130">
        <v>0</v>
      </c>
      <c r="AR260" s="130">
        <v>0</v>
      </c>
      <c r="AS260" s="130">
        <v>-46</v>
      </c>
      <c r="AT260" s="130">
        <v>-22</v>
      </c>
      <c r="AU260" s="130">
        <v>-7</v>
      </c>
      <c r="AV260" s="130">
        <v>0</v>
      </c>
      <c r="AW260" s="130">
        <v>-247</v>
      </c>
      <c r="AX260" s="130">
        <v>-221</v>
      </c>
      <c r="AY260" s="130">
        <v>0</v>
      </c>
      <c r="AZ260" s="130">
        <v>0</v>
      </c>
      <c r="BA260" s="130">
        <v>0</v>
      </c>
      <c r="BB260" s="130">
        <v>0</v>
      </c>
      <c r="BC260" s="130">
        <v>0</v>
      </c>
    </row>
    <row r="261" spans="1:55" x14ac:dyDescent="0.25">
      <c r="A261" s="130" t="s">
        <v>2507</v>
      </c>
      <c r="B261" s="130">
        <v>0</v>
      </c>
      <c r="C261" s="130">
        <v>0</v>
      </c>
      <c r="D261" s="130">
        <v>0</v>
      </c>
      <c r="E261" s="130">
        <v>0</v>
      </c>
      <c r="F261" s="130">
        <v>0</v>
      </c>
      <c r="G261" s="130">
        <v>0</v>
      </c>
      <c r="H261" s="130">
        <v>0</v>
      </c>
      <c r="I261" s="130">
        <v>0</v>
      </c>
      <c r="J261" s="130">
        <v>0</v>
      </c>
      <c r="K261" s="130">
        <v>0</v>
      </c>
      <c r="L261" s="130">
        <v>0</v>
      </c>
      <c r="M261" s="130">
        <v>0</v>
      </c>
      <c r="N261" s="130">
        <v>0</v>
      </c>
      <c r="O261" s="130">
        <v>0</v>
      </c>
      <c r="P261" s="130">
        <v>0</v>
      </c>
      <c r="Q261" s="130">
        <v>0</v>
      </c>
      <c r="R261" s="130">
        <v>0</v>
      </c>
      <c r="S261" s="130">
        <v>0</v>
      </c>
      <c r="T261" s="130">
        <v>0</v>
      </c>
      <c r="U261" s="130">
        <v>0</v>
      </c>
      <c r="V261" s="130">
        <v>0</v>
      </c>
      <c r="W261" s="130">
        <v>0</v>
      </c>
      <c r="X261" s="130">
        <v>0</v>
      </c>
      <c r="Y261" s="130">
        <v>0</v>
      </c>
      <c r="Z261" s="130">
        <v>0</v>
      </c>
      <c r="AA261" s="130">
        <v>0</v>
      </c>
      <c r="AB261" s="130">
        <v>0</v>
      </c>
      <c r="AC261" s="130">
        <v>0</v>
      </c>
      <c r="AD261" s="130">
        <v>0</v>
      </c>
      <c r="AE261" s="130">
        <v>0</v>
      </c>
      <c r="AF261" s="130">
        <v>0</v>
      </c>
      <c r="AG261" s="130">
        <v>0</v>
      </c>
      <c r="AH261" s="130">
        <v>0</v>
      </c>
      <c r="AI261" s="130">
        <v>0</v>
      </c>
      <c r="AJ261" s="130">
        <v>0</v>
      </c>
      <c r="AK261" s="130">
        <v>0</v>
      </c>
      <c r="AL261" s="130">
        <v>0</v>
      </c>
      <c r="AM261" s="130">
        <v>0</v>
      </c>
      <c r="AN261" s="130">
        <v>0</v>
      </c>
      <c r="AO261" s="130">
        <v>0</v>
      </c>
      <c r="AP261" s="130">
        <v>0</v>
      </c>
      <c r="AQ261" s="130">
        <v>0</v>
      </c>
      <c r="AR261" s="130">
        <v>0</v>
      </c>
      <c r="AS261" s="130">
        <v>0</v>
      </c>
      <c r="AT261" s="130">
        <v>0</v>
      </c>
      <c r="AU261" s="130">
        <v>0</v>
      </c>
      <c r="AV261" s="130">
        <v>0</v>
      </c>
      <c r="AW261" s="130">
        <v>0</v>
      </c>
      <c r="AX261" s="130">
        <v>0</v>
      </c>
      <c r="AY261" s="130">
        <v>0</v>
      </c>
      <c r="AZ261" s="130">
        <v>-51937</v>
      </c>
      <c r="BA261" s="130">
        <v>-49814</v>
      </c>
      <c r="BB261" s="130">
        <v>0</v>
      </c>
      <c r="BC261" s="130">
        <v>0</v>
      </c>
    </row>
    <row r="262" spans="1:55" x14ac:dyDescent="0.25">
      <c r="A262" s="130" t="s">
        <v>2508</v>
      </c>
      <c r="B262" s="130">
        <v>0</v>
      </c>
      <c r="C262" s="130">
        <v>0</v>
      </c>
      <c r="D262" s="130">
        <v>0</v>
      </c>
      <c r="E262" s="130">
        <v>0</v>
      </c>
      <c r="F262" s="130">
        <v>0</v>
      </c>
      <c r="G262" s="130">
        <v>0</v>
      </c>
      <c r="H262" s="130">
        <v>0</v>
      </c>
      <c r="I262" s="130">
        <v>0</v>
      </c>
      <c r="J262" s="130">
        <v>0</v>
      </c>
      <c r="K262" s="130">
        <v>0</v>
      </c>
      <c r="L262" s="130">
        <v>0</v>
      </c>
      <c r="M262" s="130">
        <v>0</v>
      </c>
      <c r="N262" s="130">
        <v>0</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s="130">
        <v>0</v>
      </c>
      <c r="AD262" s="130">
        <v>0</v>
      </c>
      <c r="AE262" s="130">
        <v>0</v>
      </c>
      <c r="AF262" s="130">
        <v>0</v>
      </c>
      <c r="AG262" s="130">
        <v>0</v>
      </c>
      <c r="AH262" s="130">
        <v>0</v>
      </c>
      <c r="AI262" s="130">
        <v>0</v>
      </c>
      <c r="AJ262" s="130">
        <v>0</v>
      </c>
      <c r="AK262" s="130">
        <v>0</v>
      </c>
      <c r="AL262" s="130">
        <v>0</v>
      </c>
      <c r="AM262" s="130">
        <v>0</v>
      </c>
      <c r="AN262" s="130">
        <v>31284.71</v>
      </c>
      <c r="AO262" s="130">
        <v>31285</v>
      </c>
      <c r="AP262" s="130">
        <v>31285</v>
      </c>
      <c r="AQ262" s="130">
        <v>31285</v>
      </c>
      <c r="AR262" s="130">
        <v>555476.93999999994</v>
      </c>
      <c r="AS262" s="130">
        <v>412500</v>
      </c>
      <c r="AT262" s="130">
        <v>412500</v>
      </c>
      <c r="AU262" s="130">
        <v>412500</v>
      </c>
      <c r="AV262" s="130">
        <v>111457.16</v>
      </c>
      <c r="AW262" s="130">
        <v>0</v>
      </c>
      <c r="AX262" s="130">
        <v>0</v>
      </c>
      <c r="AY262" s="130">
        <v>0</v>
      </c>
      <c r="AZ262" s="130">
        <v>0</v>
      </c>
      <c r="BA262" s="130">
        <v>0</v>
      </c>
      <c r="BB262" s="130">
        <v>0</v>
      </c>
      <c r="BC262" s="130">
        <v>0</v>
      </c>
    </row>
    <row r="263" spans="1:55" x14ac:dyDescent="0.25">
      <c r="A263" s="130" t="s">
        <v>2509</v>
      </c>
      <c r="B263" s="130">
        <v>0</v>
      </c>
      <c r="C263" s="130">
        <v>0</v>
      </c>
      <c r="D263" s="130">
        <v>0</v>
      </c>
      <c r="E263" s="130">
        <v>0</v>
      </c>
      <c r="F263" s="130">
        <v>0</v>
      </c>
      <c r="G263" s="130">
        <v>0</v>
      </c>
      <c r="H263" s="130">
        <v>0</v>
      </c>
      <c r="I263" s="130">
        <v>0</v>
      </c>
      <c r="J263" s="130">
        <v>0</v>
      </c>
      <c r="K263" s="130">
        <v>0</v>
      </c>
      <c r="L263" s="130">
        <v>0</v>
      </c>
      <c r="M263" s="130">
        <v>0</v>
      </c>
      <c r="N263" s="130">
        <v>0</v>
      </c>
      <c r="O263" s="130">
        <v>0</v>
      </c>
      <c r="P263" s="130">
        <v>0</v>
      </c>
      <c r="Q263" s="130">
        <v>0</v>
      </c>
      <c r="R263" s="130">
        <v>0</v>
      </c>
      <c r="S263" s="130">
        <v>0</v>
      </c>
      <c r="T263" s="130">
        <v>0</v>
      </c>
      <c r="U263" s="130">
        <v>0</v>
      </c>
      <c r="V263" s="130">
        <v>0</v>
      </c>
      <c r="W263" s="130">
        <v>0</v>
      </c>
      <c r="X263" s="130">
        <v>0</v>
      </c>
      <c r="Y263" s="130">
        <v>0</v>
      </c>
      <c r="Z263" s="130">
        <v>0</v>
      </c>
      <c r="AA263" s="130">
        <v>0</v>
      </c>
      <c r="AB263" s="130">
        <v>-199989.59</v>
      </c>
      <c r="AC263" s="130">
        <v>-90849</v>
      </c>
      <c r="AD263" s="130">
        <v>-90849</v>
      </c>
      <c r="AE263" s="130">
        <v>0</v>
      </c>
      <c r="AF263" s="130">
        <v>-87918.48</v>
      </c>
      <c r="AG263" s="130">
        <v>-87917</v>
      </c>
      <c r="AH263" s="130">
        <v>-87917</v>
      </c>
      <c r="AI263" s="130">
        <v>0</v>
      </c>
      <c r="AJ263" s="130">
        <v>-1052800</v>
      </c>
      <c r="AK263" s="130">
        <v>-1052800</v>
      </c>
      <c r="AL263" s="130">
        <v>0</v>
      </c>
      <c r="AM263" s="130">
        <v>0</v>
      </c>
      <c r="AN263" s="130">
        <v>-1134432</v>
      </c>
      <c r="AO263" s="130">
        <v>-1134432</v>
      </c>
      <c r="AP263" s="130">
        <v>-1134432</v>
      </c>
      <c r="AQ263" s="130">
        <v>-1134432</v>
      </c>
      <c r="AR263" s="130">
        <v>-729435.94</v>
      </c>
      <c r="AS263" s="130">
        <v>-729436</v>
      </c>
      <c r="AT263" s="130">
        <v>-729436</v>
      </c>
      <c r="AU263" s="130">
        <v>-5221</v>
      </c>
      <c r="AV263" s="130">
        <v>-7020</v>
      </c>
      <c r="AW263" s="130">
        <v>0</v>
      </c>
      <c r="AX263" s="130">
        <v>0</v>
      </c>
      <c r="AY263" s="130">
        <v>0</v>
      </c>
      <c r="AZ263" s="130">
        <v>0</v>
      </c>
      <c r="BA263" s="130">
        <v>0</v>
      </c>
      <c r="BB263" s="130">
        <v>0</v>
      </c>
      <c r="BC263" s="130">
        <v>0</v>
      </c>
    </row>
    <row r="264" spans="1:55" x14ac:dyDescent="0.25">
      <c r="A264" s="130" t="s">
        <v>3323</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337.3</v>
      </c>
      <c r="AS264" s="130">
        <v>337</v>
      </c>
      <c r="AT264" s="130">
        <v>337</v>
      </c>
      <c r="AU264" s="130">
        <v>337</v>
      </c>
      <c r="AV264" s="130">
        <v>15188.56</v>
      </c>
      <c r="AW264" s="130">
        <v>13576</v>
      </c>
      <c r="AX264" s="130">
        <v>15116</v>
      </c>
      <c r="AY264" s="130">
        <v>0</v>
      </c>
      <c r="AZ264" s="130">
        <v>0</v>
      </c>
      <c r="BA264" s="130">
        <v>0</v>
      </c>
      <c r="BB264" s="130">
        <v>0</v>
      </c>
      <c r="BC264" s="130">
        <v>0</v>
      </c>
    </row>
    <row r="265" spans="1:55" x14ac:dyDescent="0.25">
      <c r="A265" s="130" t="s">
        <v>3325</v>
      </c>
      <c r="B265" s="130">
        <v>0</v>
      </c>
      <c r="C265" s="130">
        <v>0</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337.3</v>
      </c>
      <c r="AS265" s="130">
        <v>337</v>
      </c>
      <c r="AT265" s="130">
        <v>337</v>
      </c>
      <c r="AU265" s="130">
        <v>337</v>
      </c>
      <c r="AV265" s="130">
        <v>15188.56</v>
      </c>
      <c r="AW265" s="130">
        <v>13576</v>
      </c>
      <c r="AX265" s="130">
        <v>15116</v>
      </c>
      <c r="AY265" s="130">
        <v>0</v>
      </c>
      <c r="AZ265" s="130">
        <v>0</v>
      </c>
      <c r="BA265" s="130">
        <v>0</v>
      </c>
      <c r="BB265" s="130">
        <v>0</v>
      </c>
      <c r="BC265" s="130">
        <v>0</v>
      </c>
    </row>
    <row r="266" spans="1:55" x14ac:dyDescent="0.25">
      <c r="A266" s="130" t="s">
        <v>3326</v>
      </c>
      <c r="B266" s="130">
        <v>0</v>
      </c>
      <c r="C266" s="130">
        <v>0</v>
      </c>
      <c r="D266" s="130">
        <v>0</v>
      </c>
      <c r="E266" s="130">
        <v>0</v>
      </c>
      <c r="F266" s="130">
        <v>0</v>
      </c>
      <c r="G266" s="130">
        <v>0</v>
      </c>
      <c r="H266" s="130">
        <v>0</v>
      </c>
      <c r="I266" s="130">
        <v>0</v>
      </c>
      <c r="J266" s="130">
        <v>0</v>
      </c>
      <c r="K266" s="130">
        <v>0</v>
      </c>
      <c r="L266" s="130">
        <v>0</v>
      </c>
      <c r="M266" s="130">
        <v>0</v>
      </c>
      <c r="N266" s="130">
        <v>0</v>
      </c>
      <c r="O266" s="130">
        <v>0</v>
      </c>
      <c r="P266" s="130">
        <v>-45180.53</v>
      </c>
      <c r="Q266" s="130">
        <v>0</v>
      </c>
      <c r="R266" s="130">
        <v>0</v>
      </c>
      <c r="S266" s="130">
        <v>0</v>
      </c>
      <c r="T266" s="130">
        <v>0</v>
      </c>
      <c r="U266" s="130">
        <v>0</v>
      </c>
      <c r="V266" s="130">
        <v>0</v>
      </c>
      <c r="W266" s="130">
        <v>0</v>
      </c>
      <c r="X266" s="130">
        <v>0</v>
      </c>
      <c r="Y266" s="130">
        <v>41</v>
      </c>
      <c r="Z266" s="130">
        <v>-138</v>
      </c>
      <c r="AA266" s="130">
        <v>-309</v>
      </c>
      <c r="AB266" s="130">
        <v>-1246.3900000000001</v>
      </c>
      <c r="AC266" s="130">
        <v>-930</v>
      </c>
      <c r="AD266" s="130">
        <v>-622</v>
      </c>
      <c r="AE266" s="130">
        <v>0</v>
      </c>
      <c r="AF266" s="130">
        <v>-25484.720000000001</v>
      </c>
      <c r="AG266" s="130">
        <v>-10443</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-8908</v>
      </c>
      <c r="BA266" s="130">
        <v>-6697</v>
      </c>
      <c r="BB266" s="130">
        <v>-4074</v>
      </c>
      <c r="BC266" s="130">
        <v>-662</v>
      </c>
    </row>
    <row r="267" spans="1:55" x14ac:dyDescent="0.25">
      <c r="A267" s="130" t="s">
        <v>3328</v>
      </c>
      <c r="B267" s="130">
        <v>0</v>
      </c>
      <c r="C267" s="130">
        <v>0</v>
      </c>
      <c r="D267" s="130">
        <v>0</v>
      </c>
      <c r="E267" s="130">
        <v>0</v>
      </c>
      <c r="F267" s="130">
        <v>0</v>
      </c>
      <c r="G267" s="130">
        <v>0</v>
      </c>
      <c r="H267" s="130">
        <v>0</v>
      </c>
      <c r="I267" s="130">
        <v>0</v>
      </c>
      <c r="J267" s="130">
        <v>0</v>
      </c>
      <c r="K267" s="130">
        <v>0</v>
      </c>
      <c r="L267" s="130">
        <v>0</v>
      </c>
      <c r="M267" s="130">
        <v>0</v>
      </c>
      <c r="N267" s="130">
        <v>0</v>
      </c>
      <c r="O267" s="130">
        <v>0</v>
      </c>
      <c r="P267" s="130">
        <v>-45180.53</v>
      </c>
      <c r="Q267" s="130">
        <v>0</v>
      </c>
      <c r="R267" s="130">
        <v>0</v>
      </c>
      <c r="S267" s="130">
        <v>0</v>
      </c>
      <c r="T267" s="130">
        <v>0</v>
      </c>
      <c r="U267" s="130">
        <v>0</v>
      </c>
      <c r="V267" s="130">
        <v>0</v>
      </c>
      <c r="W267" s="130">
        <v>0</v>
      </c>
      <c r="X267" s="130">
        <v>0</v>
      </c>
      <c r="Y267" s="130">
        <v>41</v>
      </c>
      <c r="Z267" s="130">
        <v>-138</v>
      </c>
      <c r="AA267" s="130">
        <v>-309</v>
      </c>
      <c r="AB267" s="130">
        <v>-1246.3900000000001</v>
      </c>
      <c r="AC267" s="130">
        <v>-930</v>
      </c>
      <c r="AD267" s="130">
        <v>-622</v>
      </c>
      <c r="AE267" s="130">
        <v>0</v>
      </c>
      <c r="AF267" s="130">
        <v>-25484.720000000001</v>
      </c>
      <c r="AG267" s="130">
        <v>-10443</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-8908</v>
      </c>
      <c r="BA267" s="130">
        <v>-6697</v>
      </c>
      <c r="BB267" s="130">
        <v>-4074</v>
      </c>
      <c r="BC267" s="130">
        <v>-662</v>
      </c>
    </row>
    <row r="268" spans="1:55" x14ac:dyDescent="0.25">
      <c r="A268" s="130" t="s">
        <v>3329</v>
      </c>
      <c r="B268" s="130">
        <v>0</v>
      </c>
      <c r="C268" s="130">
        <v>0</v>
      </c>
      <c r="D268" s="130">
        <v>0</v>
      </c>
      <c r="E268" s="130">
        <v>0</v>
      </c>
      <c r="F268" s="130">
        <v>0</v>
      </c>
      <c r="G268" s="130">
        <v>0</v>
      </c>
      <c r="H268" s="130">
        <v>0</v>
      </c>
      <c r="I268" s="130">
        <v>0</v>
      </c>
      <c r="J268" s="130">
        <v>0</v>
      </c>
      <c r="K268" s="130">
        <v>0</v>
      </c>
      <c r="L268" s="130">
        <v>0</v>
      </c>
      <c r="M268" s="130">
        <v>0</v>
      </c>
      <c r="N268" s="130">
        <v>0</v>
      </c>
      <c r="O268" s="130">
        <v>0</v>
      </c>
      <c r="P268" s="130">
        <v>-45180.53</v>
      </c>
      <c r="Q268" s="130">
        <v>0</v>
      </c>
      <c r="R268" s="130">
        <v>0</v>
      </c>
      <c r="S268" s="130">
        <v>0</v>
      </c>
      <c r="T268" s="130">
        <v>0</v>
      </c>
      <c r="U268" s="130">
        <v>0</v>
      </c>
      <c r="V268" s="130">
        <v>0</v>
      </c>
      <c r="W268" s="130">
        <v>0</v>
      </c>
      <c r="X268" s="130">
        <v>0</v>
      </c>
      <c r="Y268" s="130">
        <v>0</v>
      </c>
      <c r="Z268" s="130">
        <v>-138</v>
      </c>
      <c r="AA268" s="130">
        <v>-309</v>
      </c>
      <c r="AB268" s="130">
        <v>-1246.3900000000001</v>
      </c>
      <c r="AC268" s="130">
        <v>-930</v>
      </c>
      <c r="AD268" s="130">
        <v>-622</v>
      </c>
      <c r="AE268" s="130">
        <v>0</v>
      </c>
      <c r="AF268" s="130">
        <v>-25484.720000000001</v>
      </c>
      <c r="AG268" s="130">
        <v>-10443</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-8908</v>
      </c>
      <c r="BA268" s="130">
        <v>-6697</v>
      </c>
      <c r="BB268" s="130">
        <v>-4074</v>
      </c>
      <c r="BC268" s="130">
        <v>-662</v>
      </c>
    </row>
    <row r="269" spans="1:55" x14ac:dyDescent="0.25">
      <c r="A269" s="130" t="s">
        <v>3330</v>
      </c>
      <c r="B269" s="130">
        <v>0</v>
      </c>
      <c r="C269" s="130">
        <v>0</v>
      </c>
      <c r="D269" s="130">
        <v>0</v>
      </c>
      <c r="E269" s="130">
        <v>0</v>
      </c>
      <c r="F269" s="130">
        <v>0</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41</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row>
    <row r="270" spans="1:55" x14ac:dyDescent="0.25">
      <c r="A270" s="130" t="s">
        <v>3331</v>
      </c>
      <c r="B270" s="130">
        <v>0</v>
      </c>
      <c r="C270" s="130">
        <v>0</v>
      </c>
      <c r="D270" s="130">
        <v>0</v>
      </c>
      <c r="E270" s="130">
        <v>0</v>
      </c>
      <c r="F270" s="130">
        <v>0</v>
      </c>
      <c r="G270" s="130">
        <v>0</v>
      </c>
      <c r="H270" s="130">
        <v>0</v>
      </c>
      <c r="I270" s="130">
        <v>0</v>
      </c>
      <c r="J270" s="130">
        <v>0</v>
      </c>
      <c r="K270" s="130">
        <v>0</v>
      </c>
      <c r="L270" s="130">
        <v>0</v>
      </c>
      <c r="M270" s="130">
        <v>0</v>
      </c>
      <c r="N270" s="130">
        <v>0</v>
      </c>
      <c r="O270" s="130">
        <v>0</v>
      </c>
      <c r="P270" s="130">
        <v>0</v>
      </c>
      <c r="Q270" s="130">
        <v>0</v>
      </c>
      <c r="R270" s="130">
        <v>0</v>
      </c>
      <c r="S270" s="130">
        <v>0</v>
      </c>
      <c r="T270" s="130">
        <v>0</v>
      </c>
      <c r="U270" s="130">
        <v>0</v>
      </c>
      <c r="V270" s="130">
        <v>0</v>
      </c>
      <c r="W270" s="130">
        <v>0</v>
      </c>
      <c r="X270" s="130">
        <v>0</v>
      </c>
      <c r="Y270" s="130">
        <v>0</v>
      </c>
      <c r="Z270" s="130">
        <v>0</v>
      </c>
      <c r="AA270" s="130">
        <v>0</v>
      </c>
      <c r="AB270" s="130">
        <v>0</v>
      </c>
      <c r="AC270" s="130">
        <v>0</v>
      </c>
      <c r="AD270" s="130">
        <v>0</v>
      </c>
      <c r="AE270" s="130">
        <v>-287</v>
      </c>
      <c r="AF270" s="130">
        <v>0</v>
      </c>
      <c r="AG270" s="130">
        <v>0</v>
      </c>
      <c r="AH270" s="130">
        <v>-4951</v>
      </c>
      <c r="AI270" s="130">
        <v>180</v>
      </c>
      <c r="AJ270" s="130">
        <v>-4388.18</v>
      </c>
      <c r="AK270" s="130">
        <v>531</v>
      </c>
      <c r="AL270" s="130">
        <v>393</v>
      </c>
      <c r="AM270" s="130">
        <v>165</v>
      </c>
      <c r="AN270" s="130">
        <v>799.53</v>
      </c>
      <c r="AO270" s="130">
        <v>630</v>
      </c>
      <c r="AP270" s="130">
        <v>425</v>
      </c>
      <c r="AQ270" s="130">
        <v>194</v>
      </c>
      <c r="AR270" s="130">
        <v>620.80999999999995</v>
      </c>
      <c r="AS270" s="130">
        <v>429</v>
      </c>
      <c r="AT270" s="130">
        <v>356</v>
      </c>
      <c r="AU270" s="130">
        <v>253</v>
      </c>
      <c r="AV270" s="130">
        <v>745.83</v>
      </c>
      <c r="AW270" s="130">
        <v>590</v>
      </c>
      <c r="AX270" s="130">
        <v>393</v>
      </c>
      <c r="AY270" s="130">
        <v>15479</v>
      </c>
      <c r="AZ270" s="130">
        <v>0</v>
      </c>
      <c r="BA270" s="130">
        <v>0</v>
      </c>
      <c r="BB270" s="130">
        <v>0</v>
      </c>
      <c r="BC270" s="130">
        <v>0</v>
      </c>
    </row>
    <row r="271" spans="1:55" x14ac:dyDescent="0.25">
      <c r="A271" s="130" t="s">
        <v>3332</v>
      </c>
      <c r="B271" s="130">
        <v>0</v>
      </c>
      <c r="C271" s="130">
        <v>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-287</v>
      </c>
      <c r="AF271" s="130">
        <v>0</v>
      </c>
      <c r="AG271" s="130">
        <v>0</v>
      </c>
      <c r="AH271" s="130">
        <v>-4951</v>
      </c>
      <c r="AI271" s="130">
        <v>180</v>
      </c>
      <c r="AJ271" s="130">
        <v>-4388.18</v>
      </c>
      <c r="AK271" s="130">
        <v>531</v>
      </c>
      <c r="AL271" s="130">
        <v>393</v>
      </c>
      <c r="AM271" s="130">
        <v>165</v>
      </c>
      <c r="AN271" s="130">
        <v>799.53</v>
      </c>
      <c r="AO271" s="130">
        <v>630</v>
      </c>
      <c r="AP271" s="130">
        <v>425</v>
      </c>
      <c r="AQ271" s="130">
        <v>194</v>
      </c>
      <c r="AR271" s="130">
        <v>620.80999999999995</v>
      </c>
      <c r="AS271" s="130">
        <v>429</v>
      </c>
      <c r="AT271" s="130">
        <v>356</v>
      </c>
      <c r="AU271" s="130">
        <v>253</v>
      </c>
      <c r="AV271" s="130">
        <v>745.83</v>
      </c>
      <c r="AW271" s="130">
        <v>590</v>
      </c>
      <c r="AX271" s="130">
        <v>393</v>
      </c>
      <c r="AY271" s="130">
        <v>15479</v>
      </c>
      <c r="AZ271" s="130">
        <v>0</v>
      </c>
      <c r="BA271" s="130">
        <v>0</v>
      </c>
      <c r="BB271" s="130">
        <v>0</v>
      </c>
      <c r="BC271" s="130">
        <v>0</v>
      </c>
    </row>
    <row r="272" spans="1:55" x14ac:dyDescent="0.25">
      <c r="A272" s="130" t="s">
        <v>3333</v>
      </c>
      <c r="B272" s="130">
        <v>0</v>
      </c>
      <c r="C272" s="130">
        <v>0</v>
      </c>
      <c r="D272" s="130">
        <v>0</v>
      </c>
      <c r="E272" s="130">
        <v>0</v>
      </c>
      <c r="F272" s="130">
        <v>0</v>
      </c>
      <c r="G272" s="130">
        <v>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0</v>
      </c>
      <c r="Y272" s="130">
        <v>0</v>
      </c>
      <c r="Z272" s="130">
        <v>0</v>
      </c>
      <c r="AA272" s="130">
        <v>0</v>
      </c>
      <c r="AB272" s="130">
        <v>0</v>
      </c>
      <c r="AC272" s="130">
        <v>0</v>
      </c>
      <c r="AD272" s="130">
        <v>0</v>
      </c>
      <c r="AE272" s="130">
        <v>-287</v>
      </c>
      <c r="AF272" s="130">
        <v>0</v>
      </c>
      <c r="AG272" s="130">
        <v>0</v>
      </c>
      <c r="AH272" s="130">
        <v>-4951</v>
      </c>
      <c r="AI272" s="130">
        <v>180</v>
      </c>
      <c r="AJ272" s="130">
        <v>-4388.18</v>
      </c>
      <c r="AK272" s="130">
        <v>531</v>
      </c>
      <c r="AL272" s="130">
        <v>393</v>
      </c>
      <c r="AM272" s="130">
        <v>165</v>
      </c>
      <c r="AN272" s="130">
        <v>799.53</v>
      </c>
      <c r="AO272" s="130">
        <v>630</v>
      </c>
      <c r="AP272" s="130">
        <v>425</v>
      </c>
      <c r="AQ272" s="130">
        <v>194</v>
      </c>
      <c r="AR272" s="130">
        <v>620.80999999999995</v>
      </c>
      <c r="AS272" s="130">
        <v>429</v>
      </c>
      <c r="AT272" s="130">
        <v>356</v>
      </c>
      <c r="AU272" s="130">
        <v>253</v>
      </c>
      <c r="AV272" s="130">
        <v>745.83</v>
      </c>
      <c r="AW272" s="130">
        <v>590</v>
      </c>
      <c r="AX272" s="130">
        <v>393</v>
      </c>
      <c r="AY272" s="130">
        <v>15479</v>
      </c>
      <c r="AZ272" s="130">
        <v>0</v>
      </c>
      <c r="BA272" s="130">
        <v>0</v>
      </c>
      <c r="BB272" s="130">
        <v>0</v>
      </c>
      <c r="BC272" s="130">
        <v>0</v>
      </c>
    </row>
    <row r="273" spans="1:55" x14ac:dyDescent="0.25">
      <c r="A273" s="130" t="s">
        <v>2510</v>
      </c>
      <c r="B273" s="130">
        <v>0</v>
      </c>
      <c r="C273" s="130">
        <v>0</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326596</v>
      </c>
      <c r="AI273" s="130">
        <v>326596</v>
      </c>
      <c r="AJ273" s="130">
        <v>3159671.03</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row>
    <row r="274" spans="1:55" x14ac:dyDescent="0.25">
      <c r="A274" s="130" t="s">
        <v>2511</v>
      </c>
      <c r="B274" s="130">
        <v>0</v>
      </c>
      <c r="C274" s="130">
        <v>0</v>
      </c>
      <c r="D274" s="130">
        <v>0</v>
      </c>
      <c r="E274" s="130">
        <v>0</v>
      </c>
      <c r="F274" s="130">
        <v>0</v>
      </c>
      <c r="G274" s="130">
        <v>0</v>
      </c>
      <c r="H274" s="130">
        <v>0</v>
      </c>
      <c r="I274" s="130">
        <v>0</v>
      </c>
      <c r="J274" s="130">
        <v>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0</v>
      </c>
      <c r="AG274" s="130">
        <v>0</v>
      </c>
      <c r="AH274" s="130">
        <v>326596</v>
      </c>
      <c r="AI274" s="130">
        <v>326596</v>
      </c>
      <c r="AJ274" s="130">
        <v>3159671.03</v>
      </c>
      <c r="AK274" s="130">
        <v>0</v>
      </c>
      <c r="AL274" s="130">
        <v>0</v>
      </c>
      <c r="AM274" s="130">
        <v>0</v>
      </c>
      <c r="AN274" s="130">
        <v>0</v>
      </c>
      <c r="AO274" s="130">
        <v>0</v>
      </c>
      <c r="AP274" s="130">
        <v>0</v>
      </c>
      <c r="AQ274" s="130">
        <v>0</v>
      </c>
      <c r="AR274" s="130">
        <v>0</v>
      </c>
      <c r="AS274" s="130">
        <v>0</v>
      </c>
      <c r="AT274" s="130">
        <v>0</v>
      </c>
      <c r="AU274" s="130">
        <v>0</v>
      </c>
      <c r="AV274" s="130">
        <v>0</v>
      </c>
      <c r="AW274" s="130">
        <v>0</v>
      </c>
      <c r="AX274" s="130">
        <v>0</v>
      </c>
      <c r="AY274" s="130">
        <v>0</v>
      </c>
      <c r="AZ274" s="130">
        <v>0</v>
      </c>
      <c r="BA274" s="130">
        <v>0</v>
      </c>
      <c r="BB274" s="130">
        <v>0</v>
      </c>
      <c r="BC274" s="130">
        <v>0</v>
      </c>
    </row>
    <row r="275" spans="1:55" x14ac:dyDescent="0.25">
      <c r="A275" s="130" t="s">
        <v>883</v>
      </c>
      <c r="B275" s="130">
        <v>-6069</v>
      </c>
      <c r="C275" s="130">
        <v>-635</v>
      </c>
      <c r="D275" s="130">
        <v>-77762.45</v>
      </c>
      <c r="E275" s="130">
        <v>-73551</v>
      </c>
      <c r="F275" s="130">
        <v>-71001</v>
      </c>
      <c r="G275" s="130">
        <v>-5315</v>
      </c>
      <c r="H275" s="130">
        <v>-77958.58</v>
      </c>
      <c r="I275" s="130">
        <v>-54307</v>
      </c>
      <c r="J275" s="130">
        <v>-49012</v>
      </c>
      <c r="K275" s="130">
        <v>-7025</v>
      </c>
      <c r="L275" s="130">
        <v>-262449.86</v>
      </c>
      <c r="M275" s="130">
        <v>-171503</v>
      </c>
      <c r="N275" s="130">
        <v>-92076</v>
      </c>
      <c r="O275" s="130">
        <v>-34412</v>
      </c>
      <c r="P275" s="130">
        <v>-16251.1</v>
      </c>
      <c r="Q275" s="130">
        <v>-14374</v>
      </c>
      <c r="R275" s="130">
        <v>-6599</v>
      </c>
      <c r="S275" s="130">
        <v>-3104</v>
      </c>
      <c r="T275" s="130">
        <v>-17853.580000000002</v>
      </c>
      <c r="U275" s="130">
        <v>-9743</v>
      </c>
      <c r="V275" s="130">
        <v>-9831</v>
      </c>
      <c r="W275" s="130">
        <v>-4630</v>
      </c>
      <c r="X275" s="130">
        <v>-74087.350000000006</v>
      </c>
      <c r="Y275" s="130">
        <v>-63420</v>
      </c>
      <c r="Z275" s="130">
        <v>-43716</v>
      </c>
      <c r="AA275" s="130">
        <v>-28663</v>
      </c>
      <c r="AB275" s="130">
        <v>-293408.99</v>
      </c>
      <c r="AC275" s="130">
        <v>-195102</v>
      </c>
      <c r="AD275" s="130">
        <v>-113758</v>
      </c>
      <c r="AE275" s="130">
        <v>-68847</v>
      </c>
      <c r="AF275" s="130">
        <v>-79479.97</v>
      </c>
      <c r="AG275" s="130">
        <v>-54494</v>
      </c>
      <c r="AH275" s="130">
        <v>-46046</v>
      </c>
      <c r="AI275" s="130">
        <v>-23526</v>
      </c>
      <c r="AJ275" s="130">
        <v>-84896.14</v>
      </c>
      <c r="AK275" s="130">
        <v>2564531</v>
      </c>
      <c r="AL275" s="130">
        <v>-27369</v>
      </c>
      <c r="AM275" s="130">
        <v>-15416</v>
      </c>
      <c r="AN275" s="130">
        <v>-105957.17</v>
      </c>
      <c r="AO275" s="130">
        <v>-61138</v>
      </c>
      <c r="AP275" s="130">
        <v>-20517</v>
      </c>
      <c r="AQ275" s="130">
        <v>-8093</v>
      </c>
      <c r="AR275" s="130">
        <v>-111698.86</v>
      </c>
      <c r="AS275" s="130">
        <v>-87498</v>
      </c>
      <c r="AT275" s="130">
        <v>-55898</v>
      </c>
      <c r="AU275" s="130">
        <v>-30822</v>
      </c>
      <c r="AV275" s="130">
        <v>-73296.149999999994</v>
      </c>
      <c r="AW275" s="130">
        <v>-53006</v>
      </c>
      <c r="AX275" s="130">
        <v>-39779</v>
      </c>
      <c r="AY275" s="130">
        <v>-25140</v>
      </c>
      <c r="AZ275" s="130">
        <v>-388198</v>
      </c>
      <c r="BA275" s="130">
        <v>-317370</v>
      </c>
      <c r="BB275" s="130">
        <v>-246049</v>
      </c>
      <c r="BC275" s="130">
        <v>-147571</v>
      </c>
    </row>
    <row r="276" spans="1:55" x14ac:dyDescent="0.25">
      <c r="A276" s="130" t="s">
        <v>2511</v>
      </c>
      <c r="B276" s="130">
        <v>-6069</v>
      </c>
      <c r="C276" s="130">
        <v>-635</v>
      </c>
      <c r="D276" s="130">
        <v>-77762.45</v>
      </c>
      <c r="E276" s="130">
        <v>-73551</v>
      </c>
      <c r="F276" s="130">
        <v>-71001</v>
      </c>
      <c r="G276" s="130">
        <v>-5315</v>
      </c>
      <c r="H276" s="130">
        <v>-77958.58</v>
      </c>
      <c r="I276" s="130">
        <v>-54307</v>
      </c>
      <c r="J276" s="130">
        <v>-49012</v>
      </c>
      <c r="K276" s="130">
        <v>-7025</v>
      </c>
      <c r="L276" s="130">
        <v>-262449.86</v>
      </c>
      <c r="M276" s="130">
        <v>-171503</v>
      </c>
      <c r="N276" s="130">
        <v>-92076</v>
      </c>
      <c r="O276" s="130">
        <v>-34412</v>
      </c>
      <c r="P276" s="130">
        <v>-16251.1</v>
      </c>
      <c r="Q276" s="130">
        <v>-14374</v>
      </c>
      <c r="R276" s="130">
        <v>-6599</v>
      </c>
      <c r="S276" s="130">
        <v>-3104</v>
      </c>
      <c r="T276" s="130">
        <v>-17853.580000000002</v>
      </c>
      <c r="U276" s="130">
        <v>-9743</v>
      </c>
      <c r="V276" s="130">
        <v>-9831</v>
      </c>
      <c r="W276" s="130">
        <v>-4630</v>
      </c>
      <c r="X276" s="130">
        <v>-74087.350000000006</v>
      </c>
      <c r="Y276" s="130">
        <v>-63420</v>
      </c>
      <c r="Z276" s="130">
        <v>-43716</v>
      </c>
      <c r="AA276" s="130">
        <v>-28663</v>
      </c>
      <c r="AB276" s="130">
        <v>-293408.99</v>
      </c>
      <c r="AC276" s="130">
        <v>-195102</v>
      </c>
      <c r="AD276" s="130">
        <v>-113758</v>
      </c>
      <c r="AE276" s="130">
        <v>-68847</v>
      </c>
      <c r="AF276" s="130">
        <v>-79479.97</v>
      </c>
      <c r="AG276" s="130">
        <v>-54494</v>
      </c>
      <c r="AH276" s="130">
        <v>-46046</v>
      </c>
      <c r="AI276" s="130">
        <v>-23526</v>
      </c>
      <c r="AJ276" s="130">
        <v>-84896.14</v>
      </c>
      <c r="AK276" s="130">
        <v>2564531</v>
      </c>
      <c r="AL276" s="130">
        <v>-27369</v>
      </c>
      <c r="AM276" s="130">
        <v>-15416</v>
      </c>
      <c r="AN276" s="130">
        <v>-105957.17</v>
      </c>
      <c r="AO276" s="130">
        <v>-61138</v>
      </c>
      <c r="AP276" s="130">
        <v>-20517</v>
      </c>
      <c r="AQ276" s="130">
        <v>-8093</v>
      </c>
      <c r="AR276" s="130">
        <v>-111698.86</v>
      </c>
      <c r="AS276" s="130">
        <v>-87498</v>
      </c>
      <c r="AT276" s="130">
        <v>-55898</v>
      </c>
      <c r="AU276" s="130">
        <v>-30822</v>
      </c>
      <c r="AV276" s="130">
        <v>-73296.149999999994</v>
      </c>
      <c r="AW276" s="130">
        <v>-53006</v>
      </c>
      <c r="AX276" s="130">
        <v>-39779</v>
      </c>
      <c r="AY276" s="130">
        <v>-25140</v>
      </c>
      <c r="AZ276" s="130">
        <v>-388198</v>
      </c>
      <c r="BA276" s="130">
        <v>-317370</v>
      </c>
      <c r="BB276" s="130">
        <v>-246049</v>
      </c>
      <c r="BC276" s="130">
        <v>-147571</v>
      </c>
    </row>
    <row r="277" spans="1:55" x14ac:dyDescent="0.25">
      <c r="A277" s="130" t="s">
        <v>2638</v>
      </c>
      <c r="B277" s="130">
        <v>603</v>
      </c>
      <c r="C277" s="130">
        <v>-9</v>
      </c>
      <c r="D277" s="130">
        <v>-50.18</v>
      </c>
      <c r="E277" s="130">
        <v>-42</v>
      </c>
      <c r="F277" s="130">
        <v>-23</v>
      </c>
      <c r="G277" s="130">
        <v>-12</v>
      </c>
      <c r="H277" s="130">
        <v>107807.49</v>
      </c>
      <c r="I277" s="130">
        <v>107818</v>
      </c>
      <c r="J277" s="130">
        <v>107836</v>
      </c>
      <c r="K277" s="130">
        <v>107847</v>
      </c>
      <c r="L277" s="130">
        <v>-953.49</v>
      </c>
      <c r="M277" s="130">
        <v>-718</v>
      </c>
      <c r="N277" s="130">
        <v>-472</v>
      </c>
      <c r="O277" s="130">
        <v>-234</v>
      </c>
      <c r="P277" s="130">
        <v>15748.49</v>
      </c>
      <c r="Q277" s="130">
        <v>-747</v>
      </c>
      <c r="R277" s="130">
        <v>-502</v>
      </c>
      <c r="S277" s="130">
        <v>-234</v>
      </c>
      <c r="T277" s="130">
        <v>-93691.73</v>
      </c>
      <c r="U277" s="130">
        <v>-105971</v>
      </c>
      <c r="V277" s="130">
        <v>-105656</v>
      </c>
      <c r="W277" s="130">
        <v>-46</v>
      </c>
      <c r="X277" s="130">
        <v>-6307.91</v>
      </c>
      <c r="Y277" s="130">
        <v>-6235</v>
      </c>
      <c r="Z277" s="130">
        <v>-128</v>
      </c>
      <c r="AA277" s="130">
        <v>-58</v>
      </c>
      <c r="AB277" s="130">
        <v>3122.69</v>
      </c>
      <c r="AC277" s="130">
        <v>8605</v>
      </c>
      <c r="AD277" s="130">
        <v>14321</v>
      </c>
      <c r="AE277" s="130">
        <v>14394</v>
      </c>
      <c r="AF277" s="130">
        <v>-388.92</v>
      </c>
      <c r="AG277" s="130">
        <v>-293</v>
      </c>
      <c r="AH277" s="130">
        <v>-199</v>
      </c>
      <c r="AI277" s="130">
        <v>-79</v>
      </c>
      <c r="AJ277" s="130">
        <v>-7778.84</v>
      </c>
      <c r="AK277" s="130">
        <v>-7573</v>
      </c>
      <c r="AL277" s="130">
        <v>-2051</v>
      </c>
      <c r="AM277" s="130">
        <v>-1064</v>
      </c>
      <c r="AN277" s="130">
        <v>-537.84</v>
      </c>
      <c r="AO277" s="130">
        <v>-120</v>
      </c>
      <c r="AP277" s="130">
        <v>-53</v>
      </c>
      <c r="AQ277" s="130">
        <v>0</v>
      </c>
      <c r="AR277" s="130">
        <v>-91.75</v>
      </c>
      <c r="AS277" s="130">
        <v>0</v>
      </c>
      <c r="AT277" s="130">
        <v>0</v>
      </c>
      <c r="AU277" s="130">
        <v>0</v>
      </c>
      <c r="AV277" s="130">
        <v>-274.70999999999998</v>
      </c>
      <c r="AW277" s="130">
        <v>0</v>
      </c>
      <c r="AX277" s="130">
        <v>0</v>
      </c>
      <c r="AY277" s="130">
        <v>0</v>
      </c>
      <c r="AZ277" s="130">
        <v>0</v>
      </c>
      <c r="BA277" s="130">
        <v>0</v>
      </c>
      <c r="BB277" s="130">
        <v>0</v>
      </c>
      <c r="BC277" s="130">
        <v>0</v>
      </c>
    </row>
    <row r="278" spans="1:55" x14ac:dyDescent="0.25">
      <c r="A278" s="130" t="s">
        <v>2515</v>
      </c>
      <c r="B278" s="130">
        <v>699139</v>
      </c>
      <c r="C278" s="130">
        <v>33540</v>
      </c>
      <c r="D278" s="130">
        <v>1162361.22</v>
      </c>
      <c r="E278" s="130">
        <v>1096099</v>
      </c>
      <c r="F278" s="130">
        <v>781215</v>
      </c>
      <c r="G278" s="130">
        <v>70542</v>
      </c>
      <c r="H278" s="130">
        <v>1452087.42</v>
      </c>
      <c r="I278" s="130">
        <v>1370033</v>
      </c>
      <c r="J278" s="130">
        <v>749066</v>
      </c>
      <c r="K278" s="130">
        <v>51487</v>
      </c>
      <c r="L278" s="130">
        <v>1293212.3600000001</v>
      </c>
      <c r="M278" s="130">
        <v>1111346</v>
      </c>
      <c r="N278" s="130">
        <v>644906</v>
      </c>
      <c r="O278" s="130">
        <v>43241</v>
      </c>
      <c r="P278" s="130">
        <v>1205865.6499999999</v>
      </c>
      <c r="Q278" s="130">
        <v>1127258</v>
      </c>
      <c r="R278" s="130">
        <v>664815</v>
      </c>
      <c r="S278" s="130">
        <v>46923</v>
      </c>
      <c r="T278" s="130">
        <v>1057506.42</v>
      </c>
      <c r="U278" s="130">
        <v>981615</v>
      </c>
      <c r="V278" s="130">
        <v>620526</v>
      </c>
      <c r="W278" s="130">
        <v>72926</v>
      </c>
      <c r="X278" s="130">
        <v>681219.49</v>
      </c>
      <c r="Y278" s="130">
        <v>642567</v>
      </c>
      <c r="Z278" s="130">
        <v>305405</v>
      </c>
      <c r="AA278" s="130">
        <v>76490</v>
      </c>
      <c r="AB278" s="130">
        <v>379017.94</v>
      </c>
      <c r="AC278" s="130">
        <v>311702</v>
      </c>
      <c r="AD278" s="130">
        <v>235843</v>
      </c>
      <c r="AE278" s="130">
        <v>76082</v>
      </c>
      <c r="AF278" s="130">
        <v>366610.43</v>
      </c>
      <c r="AG278" s="130">
        <v>299162</v>
      </c>
      <c r="AH278" s="130">
        <v>223303</v>
      </c>
      <c r="AI278" s="130">
        <v>72343</v>
      </c>
      <c r="AJ278" s="130">
        <v>361986.74</v>
      </c>
      <c r="AK278" s="130">
        <v>298969</v>
      </c>
      <c r="AL278" s="130">
        <v>261748</v>
      </c>
      <c r="AM278" s="130">
        <v>38101</v>
      </c>
      <c r="AN278" s="130">
        <v>161590.07</v>
      </c>
      <c r="AO278" s="130">
        <v>104027</v>
      </c>
      <c r="AP278" s="130">
        <v>66806</v>
      </c>
      <c r="AQ278" s="130">
        <v>11637</v>
      </c>
      <c r="AR278" s="130">
        <v>295880.43</v>
      </c>
      <c r="AS278" s="130">
        <v>246344</v>
      </c>
      <c r="AT278" s="130">
        <v>209307</v>
      </c>
      <c r="AU278" s="130">
        <v>39471</v>
      </c>
      <c r="AV278" s="130">
        <v>355117.19</v>
      </c>
      <c r="AW278" s="130">
        <v>274013</v>
      </c>
      <c r="AX278" s="130">
        <v>227113</v>
      </c>
      <c r="AY278" s="130">
        <v>42947</v>
      </c>
      <c r="AZ278" s="130">
        <v>226806</v>
      </c>
      <c r="BA278" s="130">
        <v>189380</v>
      </c>
      <c r="BB278" s="130">
        <v>150932</v>
      </c>
      <c r="BC278" s="130">
        <v>40902</v>
      </c>
    </row>
    <row r="279" spans="1:55" x14ac:dyDescent="0.25">
      <c r="A279" s="130" t="s">
        <v>2516</v>
      </c>
      <c r="B279" s="130">
        <v>2102</v>
      </c>
      <c r="C279" s="130">
        <v>281</v>
      </c>
      <c r="D279" s="130">
        <v>7052.78</v>
      </c>
      <c r="E279" s="130">
        <v>5191</v>
      </c>
      <c r="F279" s="130">
        <v>4667</v>
      </c>
      <c r="G279" s="130">
        <v>460</v>
      </c>
      <c r="H279" s="130">
        <v>15413.86</v>
      </c>
      <c r="I279" s="130">
        <v>10622</v>
      </c>
      <c r="J279" s="130">
        <v>10182</v>
      </c>
      <c r="K279" s="130">
        <v>1744</v>
      </c>
      <c r="L279" s="130">
        <v>15146.29</v>
      </c>
      <c r="M279" s="130">
        <v>8537</v>
      </c>
      <c r="N279" s="130">
        <v>7866</v>
      </c>
      <c r="O279" s="130">
        <v>2559</v>
      </c>
      <c r="P279" s="130">
        <v>27732.23</v>
      </c>
      <c r="Q279" s="130">
        <v>19158</v>
      </c>
      <c r="R279" s="130">
        <v>13508</v>
      </c>
      <c r="S279" s="130">
        <v>3309</v>
      </c>
      <c r="T279" s="130">
        <v>17163.21</v>
      </c>
      <c r="U279" s="130">
        <v>10274</v>
      </c>
      <c r="V279" s="130">
        <v>8827</v>
      </c>
      <c r="W279" s="130">
        <v>690</v>
      </c>
      <c r="X279" s="130">
        <v>14728.15</v>
      </c>
      <c r="Y279" s="130">
        <v>8647</v>
      </c>
      <c r="Z279" s="130">
        <v>7179</v>
      </c>
      <c r="AA279" s="130">
        <v>1305</v>
      </c>
      <c r="AB279" s="130">
        <v>20833.22</v>
      </c>
      <c r="AC279" s="130">
        <v>15832</v>
      </c>
      <c r="AD279" s="130">
        <v>11585</v>
      </c>
      <c r="AE279" s="130">
        <v>4707</v>
      </c>
      <c r="AF279" s="130">
        <v>16359.09</v>
      </c>
      <c r="AG279" s="130">
        <v>9398</v>
      </c>
      <c r="AH279" s="130">
        <v>8142</v>
      </c>
      <c r="AI279" s="130">
        <v>473</v>
      </c>
      <c r="AJ279" s="130">
        <v>18939.740000000002</v>
      </c>
      <c r="AK279" s="130">
        <v>11443</v>
      </c>
      <c r="AL279" s="130">
        <v>7903</v>
      </c>
      <c r="AM279" s="130">
        <v>1384</v>
      </c>
      <c r="AN279" s="130">
        <v>13835.41</v>
      </c>
      <c r="AO279" s="130">
        <v>4170</v>
      </c>
      <c r="AP279" s="130">
        <v>3618</v>
      </c>
      <c r="AQ279" s="130">
        <v>781</v>
      </c>
      <c r="AR279" s="130">
        <v>9465.1200000000008</v>
      </c>
      <c r="AS279" s="130">
        <v>5119</v>
      </c>
      <c r="AT279" s="130">
        <v>4010</v>
      </c>
      <c r="AU279" s="130">
        <v>639</v>
      </c>
      <c r="AV279" s="130">
        <v>7831.55</v>
      </c>
      <c r="AW279" s="130">
        <v>4398</v>
      </c>
      <c r="AX279" s="130">
        <v>3946</v>
      </c>
      <c r="AY279" s="130">
        <v>0</v>
      </c>
      <c r="AZ279" s="130">
        <v>0</v>
      </c>
      <c r="BA279" s="130">
        <v>0</v>
      </c>
      <c r="BB279" s="130">
        <v>0</v>
      </c>
      <c r="BC279" s="130">
        <v>0</v>
      </c>
    </row>
    <row r="280" spans="1:55" x14ac:dyDescent="0.25">
      <c r="A280" s="130" t="s">
        <v>2517</v>
      </c>
      <c r="B280" s="130">
        <v>0</v>
      </c>
      <c r="C280" s="130">
        <v>0</v>
      </c>
      <c r="D280" s="130">
        <v>0</v>
      </c>
      <c r="E280" s="130">
        <v>0</v>
      </c>
      <c r="F280" s="130">
        <v>0</v>
      </c>
      <c r="G280" s="130">
        <v>0</v>
      </c>
      <c r="H280" s="130">
        <v>-603.79999999999995</v>
      </c>
      <c r="I280" s="130">
        <v>49</v>
      </c>
      <c r="J280" s="130">
        <v>49</v>
      </c>
      <c r="K280" s="130">
        <v>49</v>
      </c>
      <c r="L280" s="130">
        <v>-538.95000000000005</v>
      </c>
      <c r="M280" s="130">
        <v>-330</v>
      </c>
      <c r="N280" s="130">
        <v>20</v>
      </c>
      <c r="O280" s="130">
        <v>0</v>
      </c>
      <c r="P280" s="130">
        <v>-4331.3100000000004</v>
      </c>
      <c r="Q280" s="130">
        <v>-4230</v>
      </c>
      <c r="R280" s="130">
        <v>-4182</v>
      </c>
      <c r="S280" s="130">
        <v>0</v>
      </c>
      <c r="T280" s="130">
        <v>-16019.6</v>
      </c>
      <c r="U280" s="130">
        <v>-14100</v>
      </c>
      <c r="V280" s="130">
        <v>-5182</v>
      </c>
      <c r="W280" s="130">
        <v>-3059</v>
      </c>
      <c r="X280" s="130">
        <v>-16882.72</v>
      </c>
      <c r="Y280" s="130">
        <v>-16125</v>
      </c>
      <c r="Z280" s="130">
        <v>-13673</v>
      </c>
      <c r="AA280" s="130">
        <v>-5382</v>
      </c>
      <c r="AB280" s="130">
        <v>-17387.560000000001</v>
      </c>
      <c r="AC280" s="130">
        <v>-15435</v>
      </c>
      <c r="AD280" s="130">
        <v>-7967</v>
      </c>
      <c r="AE280" s="130">
        <v>-6100</v>
      </c>
      <c r="AF280" s="130">
        <v>311694.68</v>
      </c>
      <c r="AG280" s="130">
        <v>319620</v>
      </c>
      <c r="AH280" s="130">
        <v>0</v>
      </c>
      <c r="AI280" s="130">
        <v>0</v>
      </c>
      <c r="AJ280" s="130">
        <v>-50891.22</v>
      </c>
      <c r="AK280" s="130">
        <v>478749</v>
      </c>
      <c r="AL280" s="130">
        <v>0</v>
      </c>
      <c r="AM280" s="130">
        <v>0</v>
      </c>
      <c r="AN280" s="130">
        <v>0</v>
      </c>
      <c r="AO280" s="130">
        <v>0</v>
      </c>
      <c r="AP280" s="130">
        <v>0</v>
      </c>
      <c r="AQ280" s="130">
        <v>0</v>
      </c>
      <c r="AR280" s="130">
        <v>0</v>
      </c>
      <c r="AS280" s="130">
        <v>0</v>
      </c>
      <c r="AT280" s="130">
        <v>0</v>
      </c>
      <c r="AU280" s="130">
        <v>0</v>
      </c>
      <c r="AV280" s="130">
        <v>0</v>
      </c>
      <c r="AW280" s="130">
        <v>0</v>
      </c>
      <c r="AX280" s="130">
        <v>0</v>
      </c>
      <c r="AY280" s="130">
        <v>198</v>
      </c>
      <c r="AZ280" s="130">
        <v>13796</v>
      </c>
      <c r="BA280" s="130">
        <v>-2473</v>
      </c>
      <c r="BB280" s="130">
        <v>-2163</v>
      </c>
      <c r="BC280" s="130">
        <v>-2101</v>
      </c>
    </row>
    <row r="281" spans="1:55" x14ac:dyDescent="0.25">
      <c r="A281" s="130" t="s">
        <v>884</v>
      </c>
      <c r="B281" s="130">
        <v>695775</v>
      </c>
      <c r="C281" s="130">
        <v>33177</v>
      </c>
      <c r="D281" s="130">
        <v>1091601.3700000001</v>
      </c>
      <c r="E281" s="130">
        <v>1027697</v>
      </c>
      <c r="F281" s="130">
        <v>714858</v>
      </c>
      <c r="G281" s="130">
        <v>65675</v>
      </c>
      <c r="H281" s="130">
        <v>1496746.39</v>
      </c>
      <c r="I281" s="130">
        <v>1434215</v>
      </c>
      <c r="J281" s="130">
        <v>818121</v>
      </c>
      <c r="K281" s="130">
        <v>154102</v>
      </c>
      <c r="L281" s="130">
        <v>1044416.36</v>
      </c>
      <c r="M281" s="130">
        <v>947332</v>
      </c>
      <c r="N281" s="130">
        <v>560244</v>
      </c>
      <c r="O281" s="130">
        <v>11154</v>
      </c>
      <c r="P281" s="130">
        <v>1183583.43</v>
      </c>
      <c r="Q281" s="130">
        <v>1127065</v>
      </c>
      <c r="R281" s="130">
        <v>667040</v>
      </c>
      <c r="S281" s="130">
        <v>46894</v>
      </c>
      <c r="T281" s="130">
        <v>947104.72</v>
      </c>
      <c r="U281" s="130">
        <v>862075</v>
      </c>
      <c r="V281" s="130">
        <v>508684</v>
      </c>
      <c r="W281" s="130">
        <v>65881</v>
      </c>
      <c r="X281" s="130">
        <v>598669.66</v>
      </c>
      <c r="Y281" s="130">
        <v>565475</v>
      </c>
      <c r="Z281" s="130">
        <v>254929</v>
      </c>
      <c r="AA281" s="130">
        <v>43383</v>
      </c>
      <c r="AB281" s="130">
        <v>-109058.68</v>
      </c>
      <c r="AC281" s="130">
        <v>33823</v>
      </c>
      <c r="AD281" s="130">
        <v>48553</v>
      </c>
      <c r="AE281" s="130">
        <v>19949</v>
      </c>
      <c r="AF281" s="130">
        <v>501392.11</v>
      </c>
      <c r="AG281" s="130">
        <v>475033</v>
      </c>
      <c r="AH281" s="130">
        <v>418928</v>
      </c>
      <c r="AI281" s="130">
        <v>375987</v>
      </c>
      <c r="AJ281" s="130">
        <v>2339843.13</v>
      </c>
      <c r="AK281" s="130">
        <v>2293850</v>
      </c>
      <c r="AL281" s="130">
        <v>240624</v>
      </c>
      <c r="AM281" s="130">
        <v>23170</v>
      </c>
      <c r="AN281" s="130">
        <v>-1033417.3</v>
      </c>
      <c r="AO281" s="130">
        <v>-1055578</v>
      </c>
      <c r="AP281" s="130">
        <v>-1052868</v>
      </c>
      <c r="AQ281" s="130">
        <v>-1098628</v>
      </c>
      <c r="AR281" s="130">
        <v>20554.060000000001</v>
      </c>
      <c r="AS281" s="130">
        <v>-152251</v>
      </c>
      <c r="AT281" s="130">
        <v>-158846</v>
      </c>
      <c r="AU281" s="130">
        <v>417150</v>
      </c>
      <c r="AV281" s="130">
        <v>409749.44</v>
      </c>
      <c r="AW281" s="130">
        <v>239324</v>
      </c>
      <c r="AX281" s="130">
        <v>206568</v>
      </c>
      <c r="AY281" s="130">
        <v>33484</v>
      </c>
      <c r="AZ281" s="130">
        <v>-208441</v>
      </c>
      <c r="BA281" s="130">
        <v>-186974</v>
      </c>
      <c r="BB281" s="130">
        <v>-101354</v>
      </c>
      <c r="BC281" s="130">
        <v>-109432</v>
      </c>
    </row>
    <row r="282" spans="1:55" x14ac:dyDescent="0.25">
      <c r="A282" s="130" t="s">
        <v>2518</v>
      </c>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0"/>
      <c r="BC282" s="130"/>
    </row>
    <row r="283" spans="1:55" x14ac:dyDescent="0.25">
      <c r="A283" s="130" t="s">
        <v>2519</v>
      </c>
      <c r="B283" s="130">
        <v>0</v>
      </c>
      <c r="C283" s="130">
        <v>0</v>
      </c>
      <c r="D283" s="130">
        <v>500000</v>
      </c>
      <c r="E283" s="130">
        <v>500000</v>
      </c>
      <c r="F283" s="130">
        <v>700000</v>
      </c>
      <c r="G283" s="130">
        <v>1700000</v>
      </c>
      <c r="H283" s="130">
        <v>500000</v>
      </c>
      <c r="I283" s="130">
        <v>300000</v>
      </c>
      <c r="J283" s="130">
        <v>0</v>
      </c>
      <c r="K283" s="130">
        <v>0</v>
      </c>
      <c r="L283" s="130">
        <v>0</v>
      </c>
      <c r="M283" s="130">
        <v>800000</v>
      </c>
      <c r="N283" s="130">
        <v>1000000</v>
      </c>
      <c r="O283" s="130">
        <v>0</v>
      </c>
      <c r="P283" s="130">
        <v>0</v>
      </c>
      <c r="Q283" s="130">
        <v>0</v>
      </c>
      <c r="R283" s="130">
        <v>0</v>
      </c>
      <c r="S283" s="130">
        <v>0</v>
      </c>
      <c r="T283" s="130">
        <v>-300000</v>
      </c>
      <c r="U283" s="130">
        <v>-300000</v>
      </c>
      <c r="V283" s="130">
        <v>-300000</v>
      </c>
      <c r="W283" s="130">
        <v>-300000</v>
      </c>
      <c r="X283" s="130">
        <v>-700000</v>
      </c>
      <c r="Y283" s="130">
        <v>-1000000</v>
      </c>
      <c r="Z283" s="130">
        <v>-1000000</v>
      </c>
      <c r="AA283" s="130">
        <v>1000000</v>
      </c>
      <c r="AB283" s="130">
        <v>1000000</v>
      </c>
      <c r="AC283" s="130">
        <v>1897000</v>
      </c>
      <c r="AD283" s="130">
        <v>1397000</v>
      </c>
      <c r="AE283" s="130">
        <v>3721000</v>
      </c>
      <c r="AF283" s="130">
        <v>-700000</v>
      </c>
      <c r="AG283" s="130">
        <v>-4730000</v>
      </c>
      <c r="AH283" s="130">
        <v>-1570000</v>
      </c>
      <c r="AI283" s="130">
        <v>100000</v>
      </c>
      <c r="AJ283" s="130">
        <v>1582000</v>
      </c>
      <c r="AK283" s="130">
        <v>1182000</v>
      </c>
      <c r="AL283" s="130">
        <v>1000000</v>
      </c>
      <c r="AM283" s="130">
        <v>1300000</v>
      </c>
      <c r="AN283" s="130">
        <v>3108000</v>
      </c>
      <c r="AO283" s="130">
        <v>2615000</v>
      </c>
      <c r="AP283" s="130">
        <v>3400000</v>
      </c>
      <c r="AQ283" s="130">
        <v>1880000</v>
      </c>
      <c r="AR283" s="130">
        <v>-1000000</v>
      </c>
      <c r="AS283" s="130">
        <v>-1600000</v>
      </c>
      <c r="AT283" s="130">
        <v>-1100000</v>
      </c>
      <c r="AU283" s="130">
        <v>-940000</v>
      </c>
      <c r="AV283" s="130">
        <v>-2314000</v>
      </c>
      <c r="AW283" s="130">
        <v>-3114000</v>
      </c>
      <c r="AX283" s="130">
        <v>-1103000</v>
      </c>
      <c r="AY283" s="130">
        <v>0</v>
      </c>
      <c r="AZ283" s="130">
        <v>0</v>
      </c>
      <c r="BA283" s="130">
        <v>0</v>
      </c>
      <c r="BB283" s="130">
        <v>0</v>
      </c>
      <c r="BC283" s="130">
        <v>0</v>
      </c>
    </row>
    <row r="284" spans="1:55" x14ac:dyDescent="0.25">
      <c r="A284" s="130" t="s">
        <v>2520</v>
      </c>
      <c r="B284" s="130">
        <v>0</v>
      </c>
      <c r="C284" s="130">
        <v>0</v>
      </c>
      <c r="D284" s="130">
        <v>0</v>
      </c>
      <c r="E284" s="130">
        <v>0</v>
      </c>
      <c r="F284" s="130">
        <v>0</v>
      </c>
      <c r="G284" s="130">
        <v>0</v>
      </c>
      <c r="H284" s="130">
        <v>-1300000</v>
      </c>
      <c r="I284" s="130">
        <v>700000</v>
      </c>
      <c r="J284" s="130">
        <v>-100000</v>
      </c>
      <c r="K284" s="130">
        <v>-1300000</v>
      </c>
      <c r="L284" s="130">
        <v>1300000</v>
      </c>
      <c r="M284" s="130">
        <v>3600000</v>
      </c>
      <c r="N284" s="130">
        <v>3500000</v>
      </c>
      <c r="O284" s="130">
        <v>0</v>
      </c>
      <c r="P284" s="130">
        <v>-1000000</v>
      </c>
      <c r="Q284" s="130">
        <v>1000000</v>
      </c>
      <c r="R284" s="130">
        <v>-1000000</v>
      </c>
      <c r="S284" s="130">
        <v>0</v>
      </c>
      <c r="T284" s="130">
        <v>-600000</v>
      </c>
      <c r="U284" s="130">
        <v>250000</v>
      </c>
      <c r="V284" s="130">
        <v>-1100000</v>
      </c>
      <c r="W284" s="130">
        <v>1700000</v>
      </c>
      <c r="X284" s="130">
        <v>600000</v>
      </c>
      <c r="Y284" s="130">
        <v>2800000</v>
      </c>
      <c r="Z284" s="130">
        <v>800000</v>
      </c>
      <c r="AA284" s="130">
        <v>500000</v>
      </c>
      <c r="AB284" s="130">
        <v>675000</v>
      </c>
      <c r="AC284" s="130">
        <v>775000</v>
      </c>
      <c r="AD284" s="130">
        <v>4375000</v>
      </c>
      <c r="AE284" s="130">
        <v>400000</v>
      </c>
      <c r="AF284" s="130">
        <v>-4265000</v>
      </c>
      <c r="AG284" s="130">
        <v>2000000</v>
      </c>
      <c r="AH284" s="130">
        <v>-500000</v>
      </c>
      <c r="AI284" s="130">
        <v>-550000</v>
      </c>
      <c r="AJ284" s="130">
        <v>0</v>
      </c>
      <c r="AK284" s="130">
        <v>0</v>
      </c>
      <c r="AL284" s="130">
        <v>894000</v>
      </c>
      <c r="AM284" s="130">
        <v>156477</v>
      </c>
      <c r="AN284" s="130">
        <v>0</v>
      </c>
      <c r="AO284" s="130">
        <v>0</v>
      </c>
      <c r="AP284" s="130">
        <v>0</v>
      </c>
      <c r="AQ284" s="130">
        <v>0</v>
      </c>
      <c r="AR284" s="130">
        <v>0</v>
      </c>
      <c r="AS284" s="130">
        <v>0</v>
      </c>
      <c r="AT284" s="130">
        <v>0</v>
      </c>
      <c r="AU284" s="130">
        <v>0</v>
      </c>
      <c r="AV284" s="130">
        <v>0</v>
      </c>
      <c r="AW284" s="130">
        <v>0</v>
      </c>
      <c r="AX284" s="130">
        <v>0</v>
      </c>
      <c r="AY284" s="130">
        <v>0</v>
      </c>
      <c r="AZ284" s="130">
        <v>0</v>
      </c>
      <c r="BA284" s="130">
        <v>0</v>
      </c>
      <c r="BB284" s="130">
        <v>0</v>
      </c>
      <c r="BC284" s="130">
        <v>0</v>
      </c>
    </row>
    <row r="285" spans="1:55" x14ac:dyDescent="0.25">
      <c r="A285" s="130" t="s">
        <v>2521</v>
      </c>
      <c r="B285" s="130">
        <v>0</v>
      </c>
      <c r="C285" s="130">
        <v>0</v>
      </c>
      <c r="D285" s="130">
        <v>0</v>
      </c>
      <c r="E285" s="130">
        <v>0</v>
      </c>
      <c r="F285" s="130">
        <v>0</v>
      </c>
      <c r="G285" s="130">
        <v>0</v>
      </c>
      <c r="H285" s="130">
        <v>-1300000</v>
      </c>
      <c r="I285" s="130">
        <v>700000</v>
      </c>
      <c r="J285" s="130">
        <v>-100000</v>
      </c>
      <c r="K285" s="130">
        <v>-1300000</v>
      </c>
      <c r="L285" s="130">
        <v>1300000</v>
      </c>
      <c r="M285" s="130">
        <v>3600000</v>
      </c>
      <c r="N285" s="130">
        <v>3500000</v>
      </c>
      <c r="O285" s="130">
        <v>0</v>
      </c>
      <c r="P285" s="130">
        <v>-1000000</v>
      </c>
      <c r="Q285" s="130">
        <v>1000000</v>
      </c>
      <c r="R285" s="130">
        <v>-1000000</v>
      </c>
      <c r="S285" s="130">
        <v>0</v>
      </c>
      <c r="T285" s="130">
        <v>-600000</v>
      </c>
      <c r="U285" s="130">
        <v>250000</v>
      </c>
      <c r="V285" s="130">
        <v>-1100000</v>
      </c>
      <c r="W285" s="130">
        <v>1700000</v>
      </c>
      <c r="X285" s="130">
        <v>600000</v>
      </c>
      <c r="Y285" s="130">
        <v>2800000</v>
      </c>
      <c r="Z285" s="130">
        <v>800000</v>
      </c>
      <c r="AA285" s="130">
        <v>500000</v>
      </c>
      <c r="AB285" s="130">
        <v>675000</v>
      </c>
      <c r="AC285" s="130">
        <v>775000</v>
      </c>
      <c r="AD285" s="130">
        <v>4375000</v>
      </c>
      <c r="AE285" s="130">
        <v>400000</v>
      </c>
      <c r="AF285" s="130">
        <v>-4265000</v>
      </c>
      <c r="AG285" s="130">
        <v>2000000</v>
      </c>
      <c r="AH285" s="130">
        <v>-500000</v>
      </c>
      <c r="AI285" s="130">
        <v>-550000</v>
      </c>
      <c r="AJ285" s="130">
        <v>0</v>
      </c>
      <c r="AK285" s="130">
        <v>0</v>
      </c>
      <c r="AL285" s="130">
        <v>894000</v>
      </c>
      <c r="AM285" s="130">
        <v>156477</v>
      </c>
      <c r="AN285" s="130">
        <v>0</v>
      </c>
      <c r="AO285" s="130">
        <v>0</v>
      </c>
      <c r="AP285" s="130">
        <v>0</v>
      </c>
      <c r="AQ285" s="130">
        <v>0</v>
      </c>
      <c r="AR285" s="130">
        <v>0</v>
      </c>
      <c r="AS285" s="130">
        <v>0</v>
      </c>
      <c r="AT285" s="130">
        <v>0</v>
      </c>
      <c r="AU285" s="130">
        <v>0</v>
      </c>
      <c r="AV285" s="130">
        <v>0</v>
      </c>
      <c r="AW285" s="130">
        <v>0</v>
      </c>
      <c r="AX285" s="130">
        <v>0</v>
      </c>
      <c r="AY285" s="130">
        <v>0</v>
      </c>
      <c r="AZ285" s="130">
        <v>0</v>
      </c>
      <c r="BA285" s="130">
        <v>0</v>
      </c>
      <c r="BB285" s="130">
        <v>0</v>
      </c>
      <c r="BC285" s="130">
        <v>0</v>
      </c>
    </row>
    <row r="286" spans="1:55" x14ac:dyDescent="0.25">
      <c r="A286" s="130" t="s">
        <v>2522</v>
      </c>
      <c r="B286" s="130">
        <v>0</v>
      </c>
      <c r="C286" s="130">
        <v>0</v>
      </c>
      <c r="D286" s="130">
        <v>4000000</v>
      </c>
      <c r="E286" s="130">
        <v>2500000</v>
      </c>
      <c r="F286" s="130">
        <v>2500000</v>
      </c>
      <c r="G286" s="130">
        <v>0</v>
      </c>
      <c r="H286" s="130">
        <v>0</v>
      </c>
      <c r="I286" s="130">
        <v>0</v>
      </c>
      <c r="J286" s="130">
        <v>0</v>
      </c>
      <c r="K286" s="130">
        <v>0</v>
      </c>
      <c r="L286" s="130">
        <v>0</v>
      </c>
      <c r="M286" s="130">
        <v>0</v>
      </c>
      <c r="N286" s="130">
        <v>0</v>
      </c>
      <c r="O286" s="130">
        <v>0</v>
      </c>
      <c r="P286" s="130">
        <v>0</v>
      </c>
      <c r="Q286" s="130">
        <v>0</v>
      </c>
      <c r="R286" s="130">
        <v>0</v>
      </c>
      <c r="S286" s="130">
        <v>0</v>
      </c>
      <c r="T286" s="130">
        <v>0</v>
      </c>
      <c r="U286" s="130">
        <v>0</v>
      </c>
      <c r="V286" s="130">
        <v>0</v>
      </c>
      <c r="W286" s="130">
        <v>0</v>
      </c>
      <c r="X286" s="130">
        <v>0</v>
      </c>
      <c r="Y286" s="130">
        <v>0</v>
      </c>
      <c r="Z286" s="130">
        <v>0</v>
      </c>
      <c r="AA286" s="130">
        <v>0</v>
      </c>
      <c r="AB286" s="130">
        <v>2100724.7999999998</v>
      </c>
      <c r="AC286" s="130">
        <v>0</v>
      </c>
      <c r="AD286" s="130">
        <v>703725</v>
      </c>
      <c r="AE286" s="130">
        <v>703725</v>
      </c>
      <c r="AF286" s="130">
        <v>0</v>
      </c>
      <c r="AG286" s="130">
        <v>0</v>
      </c>
      <c r="AH286" s="130">
        <v>0</v>
      </c>
      <c r="AI286" s="130">
        <v>0</v>
      </c>
      <c r="AJ286" s="130">
        <v>1257593.67</v>
      </c>
      <c r="AK286" s="130">
        <v>1177594</v>
      </c>
      <c r="AL286" s="130">
        <v>1177594</v>
      </c>
      <c r="AM286" s="130">
        <v>997594</v>
      </c>
      <c r="AN286" s="130">
        <v>2457824.2999999998</v>
      </c>
      <c r="AO286" s="130">
        <v>1480664</v>
      </c>
      <c r="AP286" s="130">
        <v>872805</v>
      </c>
      <c r="AQ286" s="130">
        <v>47991</v>
      </c>
      <c r="AR286" s="130">
        <v>1682931.57</v>
      </c>
      <c r="AS286" s="130">
        <v>1592932</v>
      </c>
      <c r="AT286" s="130">
        <v>1348068</v>
      </c>
      <c r="AU286" s="130">
        <v>332035</v>
      </c>
      <c r="AV286" s="130">
        <v>2648220.44</v>
      </c>
      <c r="AW286" s="130">
        <v>2638665</v>
      </c>
      <c r="AX286" s="130">
        <v>2638665</v>
      </c>
      <c r="AY286" s="130">
        <v>0</v>
      </c>
      <c r="AZ286" s="130">
        <v>0</v>
      </c>
      <c r="BA286" s="130">
        <v>0</v>
      </c>
      <c r="BB286" s="130">
        <v>0</v>
      </c>
      <c r="BC286" s="130">
        <v>0</v>
      </c>
    </row>
    <row r="287" spans="1:55" x14ac:dyDescent="0.25">
      <c r="A287" s="130" t="s">
        <v>2525</v>
      </c>
      <c r="B287" s="130">
        <v>0</v>
      </c>
      <c r="C287" s="130">
        <v>0</v>
      </c>
      <c r="D287" s="130">
        <v>4000000</v>
      </c>
      <c r="E287" s="130">
        <v>2500000</v>
      </c>
      <c r="F287" s="130">
        <v>2500000</v>
      </c>
      <c r="G287" s="130">
        <v>0</v>
      </c>
      <c r="H287" s="130">
        <v>0</v>
      </c>
      <c r="I287" s="130">
        <v>0</v>
      </c>
      <c r="J287" s="130">
        <v>0</v>
      </c>
      <c r="K287" s="130">
        <v>0</v>
      </c>
      <c r="L287" s="130">
        <v>0</v>
      </c>
      <c r="M287" s="130">
        <v>0</v>
      </c>
      <c r="N287" s="130">
        <v>0</v>
      </c>
      <c r="O287" s="130">
        <v>0</v>
      </c>
      <c r="P287" s="130">
        <v>0</v>
      </c>
      <c r="Q287" s="130">
        <v>0</v>
      </c>
      <c r="R287" s="130">
        <v>0</v>
      </c>
      <c r="S287" s="130">
        <v>0</v>
      </c>
      <c r="T287" s="130">
        <v>0</v>
      </c>
      <c r="U287" s="130">
        <v>0</v>
      </c>
      <c r="V287" s="130">
        <v>0</v>
      </c>
      <c r="W287" s="130">
        <v>0</v>
      </c>
      <c r="X287" s="130">
        <v>0</v>
      </c>
      <c r="Y287" s="130">
        <v>0</v>
      </c>
      <c r="Z287" s="130">
        <v>0</v>
      </c>
      <c r="AA287" s="130">
        <v>0</v>
      </c>
      <c r="AB287" s="130">
        <v>2100724.7999999998</v>
      </c>
      <c r="AC287" s="130">
        <v>0</v>
      </c>
      <c r="AD287" s="130">
        <v>703725</v>
      </c>
      <c r="AE287" s="130">
        <v>703725</v>
      </c>
      <c r="AF287" s="130">
        <v>0</v>
      </c>
      <c r="AG287" s="130">
        <v>0</v>
      </c>
      <c r="AH287" s="130">
        <v>0</v>
      </c>
      <c r="AI287" s="130">
        <v>0</v>
      </c>
      <c r="AJ287" s="130">
        <v>1257593.67</v>
      </c>
      <c r="AK287" s="130">
        <v>1177594</v>
      </c>
      <c r="AL287" s="130">
        <v>1177594</v>
      </c>
      <c r="AM287" s="130">
        <v>997594</v>
      </c>
      <c r="AN287" s="130">
        <v>2457824.2999999998</v>
      </c>
      <c r="AO287" s="130">
        <v>1480664</v>
      </c>
      <c r="AP287" s="130">
        <v>872805</v>
      </c>
      <c r="AQ287" s="130">
        <v>47991</v>
      </c>
      <c r="AR287" s="130">
        <v>1682931.57</v>
      </c>
      <c r="AS287" s="130">
        <v>1592932</v>
      </c>
      <c r="AT287" s="130">
        <v>1348068</v>
      </c>
      <c r="AU287" s="130">
        <v>332035</v>
      </c>
      <c r="AV287" s="130">
        <v>2648220.44</v>
      </c>
      <c r="AW287" s="130">
        <v>2638665</v>
      </c>
      <c r="AX287" s="130">
        <v>2638665</v>
      </c>
      <c r="AY287" s="130">
        <v>0</v>
      </c>
      <c r="AZ287" s="130">
        <v>0</v>
      </c>
      <c r="BA287" s="130">
        <v>0</v>
      </c>
      <c r="BB287" s="130">
        <v>0</v>
      </c>
      <c r="BC287" s="130">
        <v>0</v>
      </c>
    </row>
    <row r="288" spans="1:55" x14ac:dyDescent="0.25">
      <c r="A288" s="130" t="s">
        <v>2526</v>
      </c>
      <c r="B288" s="130">
        <v>0</v>
      </c>
      <c r="C288" s="130">
        <v>0</v>
      </c>
      <c r="D288" s="130">
        <v>0</v>
      </c>
      <c r="E288" s="130">
        <v>2500000</v>
      </c>
      <c r="F288" s="130">
        <v>2500000</v>
      </c>
      <c r="G288" s="130">
        <v>0</v>
      </c>
      <c r="H288" s="130">
        <v>0</v>
      </c>
      <c r="I288" s="130">
        <v>0</v>
      </c>
      <c r="J288" s="130">
        <v>0</v>
      </c>
      <c r="K288" s="130">
        <v>0</v>
      </c>
      <c r="L288" s="130">
        <v>0</v>
      </c>
      <c r="M288" s="130">
        <v>0</v>
      </c>
      <c r="N288" s="130">
        <v>0</v>
      </c>
      <c r="O288" s="130">
        <v>0</v>
      </c>
      <c r="P288" s="130">
        <v>0</v>
      </c>
      <c r="Q288" s="130">
        <v>0</v>
      </c>
      <c r="R288" s="130">
        <v>0</v>
      </c>
      <c r="S288" s="130">
        <v>0</v>
      </c>
      <c r="T288" s="130">
        <v>0</v>
      </c>
      <c r="U288" s="130">
        <v>0</v>
      </c>
      <c r="V288" s="130">
        <v>0</v>
      </c>
      <c r="W288" s="130">
        <v>0</v>
      </c>
      <c r="X288" s="130">
        <v>0</v>
      </c>
      <c r="Y288" s="130">
        <v>0</v>
      </c>
      <c r="Z288" s="130">
        <v>0</v>
      </c>
      <c r="AA288" s="130">
        <v>0</v>
      </c>
      <c r="AB288" s="130">
        <v>0</v>
      </c>
      <c r="AC288" s="130">
        <v>0</v>
      </c>
      <c r="AD288" s="130">
        <v>0</v>
      </c>
      <c r="AE288" s="130">
        <v>703725</v>
      </c>
      <c r="AF288" s="130">
        <v>0</v>
      </c>
      <c r="AG288" s="130">
        <v>0</v>
      </c>
      <c r="AH288" s="130">
        <v>0</v>
      </c>
      <c r="AI288" s="130">
        <v>0</v>
      </c>
      <c r="AJ288" s="130">
        <v>1257593.67</v>
      </c>
      <c r="AK288" s="130">
        <v>1177594</v>
      </c>
      <c r="AL288" s="130">
        <v>1177594</v>
      </c>
      <c r="AM288" s="130">
        <v>0</v>
      </c>
      <c r="AN288" s="130">
        <v>0</v>
      </c>
      <c r="AO288" s="130">
        <v>1480664</v>
      </c>
      <c r="AP288" s="130">
        <v>872805</v>
      </c>
      <c r="AQ288" s="130">
        <v>47991</v>
      </c>
      <c r="AR288" s="130">
        <v>1682931.57</v>
      </c>
      <c r="AS288" s="130">
        <v>1592932</v>
      </c>
      <c r="AT288" s="130">
        <v>1348068</v>
      </c>
      <c r="AU288" s="130">
        <v>332035</v>
      </c>
      <c r="AV288" s="130">
        <v>2648220.44</v>
      </c>
      <c r="AW288" s="130">
        <v>2638665</v>
      </c>
      <c r="AX288" s="130">
        <v>2638665</v>
      </c>
      <c r="AY288" s="130">
        <v>0</v>
      </c>
      <c r="AZ288" s="130">
        <v>0</v>
      </c>
      <c r="BA288" s="130">
        <v>0</v>
      </c>
      <c r="BB288" s="130">
        <v>0</v>
      </c>
      <c r="BC288" s="130">
        <v>0</v>
      </c>
    </row>
    <row r="289" spans="1:55" x14ac:dyDescent="0.25">
      <c r="A289" s="130" t="s">
        <v>2528</v>
      </c>
      <c r="B289" s="130">
        <v>0</v>
      </c>
      <c r="C289" s="130">
        <v>0</v>
      </c>
      <c r="D289" s="130">
        <v>4000000</v>
      </c>
      <c r="E289" s="130">
        <v>0</v>
      </c>
      <c r="F289" s="130">
        <v>0</v>
      </c>
      <c r="G289" s="130">
        <v>0</v>
      </c>
      <c r="H289" s="130">
        <v>0</v>
      </c>
      <c r="I289" s="130">
        <v>0</v>
      </c>
      <c r="J289" s="130">
        <v>0</v>
      </c>
      <c r="K289" s="130">
        <v>0</v>
      </c>
      <c r="L289" s="130">
        <v>0</v>
      </c>
      <c r="M289" s="130">
        <v>0</v>
      </c>
      <c r="N289" s="130">
        <v>0</v>
      </c>
      <c r="O289" s="130">
        <v>0</v>
      </c>
      <c r="P289" s="130">
        <v>0</v>
      </c>
      <c r="Q289" s="130">
        <v>0</v>
      </c>
      <c r="R289" s="130">
        <v>0</v>
      </c>
      <c r="S289" s="130">
        <v>0</v>
      </c>
      <c r="T289" s="130">
        <v>0</v>
      </c>
      <c r="U289" s="130">
        <v>0</v>
      </c>
      <c r="V289" s="130">
        <v>0</v>
      </c>
      <c r="W289" s="130">
        <v>0</v>
      </c>
      <c r="X289" s="130">
        <v>0</v>
      </c>
      <c r="Y289" s="130">
        <v>0</v>
      </c>
      <c r="Z289" s="130">
        <v>0</v>
      </c>
      <c r="AA289" s="130">
        <v>0</v>
      </c>
      <c r="AB289" s="130">
        <v>2100724.7999999998</v>
      </c>
      <c r="AC289" s="130">
        <v>0</v>
      </c>
      <c r="AD289" s="130">
        <v>703725</v>
      </c>
      <c r="AE289" s="130">
        <v>0</v>
      </c>
      <c r="AF289" s="130">
        <v>0</v>
      </c>
      <c r="AG289" s="130">
        <v>0</v>
      </c>
      <c r="AH289" s="130">
        <v>0</v>
      </c>
      <c r="AI289" s="130">
        <v>0</v>
      </c>
      <c r="AJ289" s="130">
        <v>0</v>
      </c>
      <c r="AK289" s="130">
        <v>0</v>
      </c>
      <c r="AL289" s="130">
        <v>0</v>
      </c>
      <c r="AM289" s="130">
        <v>997594</v>
      </c>
      <c r="AN289" s="130">
        <v>2457824.2999999998</v>
      </c>
      <c r="AO289" s="130">
        <v>0</v>
      </c>
      <c r="AP289" s="130">
        <v>0</v>
      </c>
      <c r="AQ289" s="130">
        <v>0</v>
      </c>
      <c r="AR289" s="130">
        <v>0</v>
      </c>
      <c r="AS289" s="130">
        <v>0</v>
      </c>
      <c r="AT289" s="130">
        <v>0</v>
      </c>
      <c r="AU289" s="130">
        <v>0</v>
      </c>
      <c r="AV289" s="130">
        <v>0</v>
      </c>
      <c r="AW289" s="130">
        <v>0</v>
      </c>
      <c r="AX289" s="130">
        <v>0</v>
      </c>
      <c r="AY289" s="130">
        <v>0</v>
      </c>
      <c r="AZ289" s="130">
        <v>0</v>
      </c>
      <c r="BA289" s="130">
        <v>0</v>
      </c>
      <c r="BB289" s="130">
        <v>0</v>
      </c>
      <c r="BC289" s="130">
        <v>0</v>
      </c>
    </row>
    <row r="290" spans="1:55" x14ac:dyDescent="0.25">
      <c r="A290" s="130" t="s">
        <v>2529</v>
      </c>
      <c r="B290" s="130">
        <v>-900000</v>
      </c>
      <c r="C290" s="130">
        <v>-200000</v>
      </c>
      <c r="D290" s="130">
        <v>-55858.66</v>
      </c>
      <c r="E290" s="130">
        <v>-38100</v>
      </c>
      <c r="F290" s="130">
        <v>-17612</v>
      </c>
      <c r="G290" s="130">
        <v>0</v>
      </c>
      <c r="H290" s="130">
        <v>0</v>
      </c>
      <c r="I290" s="130">
        <v>0</v>
      </c>
      <c r="J290" s="130">
        <v>0</v>
      </c>
      <c r="K290" s="130">
        <v>0</v>
      </c>
      <c r="L290" s="130">
        <v>0</v>
      </c>
      <c r="M290" s="130">
        <v>0</v>
      </c>
      <c r="N290" s="130">
        <v>0</v>
      </c>
      <c r="O290" s="130">
        <v>0</v>
      </c>
      <c r="P290" s="130">
        <v>0</v>
      </c>
      <c r="Q290" s="130">
        <v>0</v>
      </c>
      <c r="R290" s="130">
        <v>0</v>
      </c>
      <c r="S290" s="130">
        <v>0</v>
      </c>
      <c r="T290" s="130">
        <v>0</v>
      </c>
      <c r="U290" s="130">
        <v>0</v>
      </c>
      <c r="V290" s="130">
        <v>0</v>
      </c>
      <c r="W290" s="130">
        <v>0</v>
      </c>
      <c r="X290" s="130">
        <v>-697000</v>
      </c>
      <c r="Y290" s="130">
        <v>-697000</v>
      </c>
      <c r="Z290" s="130">
        <v>-697000</v>
      </c>
      <c r="AA290" s="130">
        <v>-697000</v>
      </c>
      <c r="AB290" s="130">
        <v>-1403724.8</v>
      </c>
      <c r="AC290" s="130">
        <v>0</v>
      </c>
      <c r="AD290" s="130">
        <v>0</v>
      </c>
      <c r="AE290" s="130">
        <v>0</v>
      </c>
      <c r="AF290" s="130">
        <v>-80001</v>
      </c>
      <c r="AG290" s="130">
        <v>-80001</v>
      </c>
      <c r="AH290" s="130">
        <v>-1</v>
      </c>
      <c r="AI290" s="130">
        <v>-1</v>
      </c>
      <c r="AJ290" s="130">
        <v>-2194593.67</v>
      </c>
      <c r="AK290" s="130">
        <v>-2194594</v>
      </c>
      <c r="AL290" s="130">
        <v>-1262094</v>
      </c>
      <c r="AM290" s="130">
        <v>-5094</v>
      </c>
      <c r="AN290" s="130">
        <v>-1530873.3</v>
      </c>
      <c r="AO290" s="130">
        <v>-1278712</v>
      </c>
      <c r="AP290" s="130">
        <v>-268769</v>
      </c>
      <c r="AQ290" s="130">
        <v>-138001</v>
      </c>
      <c r="AR290" s="130">
        <v>-1928436.08</v>
      </c>
      <c r="AS290" s="130">
        <v>-1712970</v>
      </c>
      <c r="AT290" s="130">
        <v>-1263303</v>
      </c>
      <c r="AU290" s="130">
        <v>-438255</v>
      </c>
      <c r="AV290" s="130">
        <v>-4172208.18</v>
      </c>
      <c r="AW290" s="130">
        <v>-3970400</v>
      </c>
      <c r="AX290" s="130">
        <v>-3357046</v>
      </c>
      <c r="AY290" s="130">
        <v>-1108000</v>
      </c>
      <c r="AZ290" s="130">
        <v>-156001</v>
      </c>
      <c r="BA290" s="130">
        <v>-503001</v>
      </c>
      <c r="BB290" s="130">
        <v>-613001</v>
      </c>
      <c r="BC290" s="130">
        <v>-1279001</v>
      </c>
    </row>
    <row r="291" spans="1:55" x14ac:dyDescent="0.25">
      <c r="A291" s="130" t="s">
        <v>2530</v>
      </c>
      <c r="B291" s="130">
        <v>-500000</v>
      </c>
      <c r="C291" s="130">
        <v>0</v>
      </c>
      <c r="D291" s="130">
        <v>0</v>
      </c>
      <c r="E291" s="130">
        <v>0</v>
      </c>
      <c r="F291" s="130">
        <v>0</v>
      </c>
      <c r="G291" s="130">
        <v>0</v>
      </c>
      <c r="H291" s="130">
        <v>0</v>
      </c>
      <c r="I291" s="130">
        <v>0</v>
      </c>
      <c r="J291" s="130">
        <v>0</v>
      </c>
      <c r="K291" s="130">
        <v>0</v>
      </c>
      <c r="L291" s="130">
        <v>0</v>
      </c>
      <c r="M291" s="130">
        <v>0</v>
      </c>
      <c r="N291" s="130">
        <v>0</v>
      </c>
      <c r="O291" s="130">
        <v>0</v>
      </c>
      <c r="P291" s="130">
        <v>0</v>
      </c>
      <c r="Q291" s="130">
        <v>0</v>
      </c>
      <c r="R291" s="130">
        <v>0</v>
      </c>
      <c r="S291" s="130">
        <v>0</v>
      </c>
      <c r="T291" s="130">
        <v>0</v>
      </c>
      <c r="U291" s="130">
        <v>0</v>
      </c>
      <c r="V291" s="130">
        <v>0</v>
      </c>
      <c r="W291" s="130">
        <v>0</v>
      </c>
      <c r="X291" s="130">
        <v>0</v>
      </c>
      <c r="Y291" s="130">
        <v>0</v>
      </c>
      <c r="Z291" s="130">
        <v>0</v>
      </c>
      <c r="AA291" s="130">
        <v>0</v>
      </c>
      <c r="AB291" s="130">
        <v>0</v>
      </c>
      <c r="AC291" s="130">
        <v>0</v>
      </c>
      <c r="AD291" s="130">
        <v>0</v>
      </c>
      <c r="AE291" s="130">
        <v>0</v>
      </c>
      <c r="AF291" s="130">
        <v>0</v>
      </c>
      <c r="AG291" s="130">
        <v>0</v>
      </c>
      <c r="AH291" s="130">
        <v>0</v>
      </c>
      <c r="AI291" s="130">
        <v>0</v>
      </c>
      <c r="AJ291" s="130">
        <v>0</v>
      </c>
      <c r="AK291" s="130">
        <v>0</v>
      </c>
      <c r="AL291" s="130">
        <v>0</v>
      </c>
      <c r="AM291" s="130">
        <v>0</v>
      </c>
      <c r="AN291" s="130">
        <v>0</v>
      </c>
      <c r="AO291" s="130">
        <v>0</v>
      </c>
      <c r="AP291" s="130">
        <v>0</v>
      </c>
      <c r="AQ291" s="130">
        <v>0</v>
      </c>
      <c r="AR291" s="130">
        <v>0</v>
      </c>
      <c r="AS291" s="130">
        <v>0</v>
      </c>
      <c r="AT291" s="130">
        <v>0</v>
      </c>
      <c r="AU291" s="130">
        <v>0</v>
      </c>
      <c r="AV291" s="130">
        <v>0</v>
      </c>
      <c r="AW291" s="130">
        <v>0</v>
      </c>
      <c r="AX291" s="130">
        <v>0</v>
      </c>
      <c r="AY291" s="130">
        <v>0</v>
      </c>
      <c r="AZ291" s="130">
        <v>0</v>
      </c>
      <c r="BA291" s="130">
        <v>0</v>
      </c>
      <c r="BB291" s="130">
        <v>0</v>
      </c>
      <c r="BC291" s="130">
        <v>0</v>
      </c>
    </row>
    <row r="292" spans="1:55" x14ac:dyDescent="0.25">
      <c r="A292" s="130" t="s">
        <v>2531</v>
      </c>
      <c r="B292" s="130">
        <v>-500000</v>
      </c>
      <c r="C292" s="130">
        <v>0</v>
      </c>
      <c r="D292" s="130">
        <v>0</v>
      </c>
      <c r="E292" s="130">
        <v>0</v>
      </c>
      <c r="F292" s="130">
        <v>0</v>
      </c>
      <c r="G292" s="130">
        <v>0</v>
      </c>
      <c r="H292" s="130">
        <v>0</v>
      </c>
      <c r="I292" s="130">
        <v>0</v>
      </c>
      <c r="J292" s="130">
        <v>0</v>
      </c>
      <c r="K292" s="130">
        <v>0</v>
      </c>
      <c r="L292" s="130">
        <v>0</v>
      </c>
      <c r="M292" s="130">
        <v>0</v>
      </c>
      <c r="N292" s="130">
        <v>0</v>
      </c>
      <c r="O292" s="130">
        <v>0</v>
      </c>
      <c r="P292" s="130">
        <v>0</v>
      </c>
      <c r="Q292" s="130">
        <v>0</v>
      </c>
      <c r="R292" s="130">
        <v>0</v>
      </c>
      <c r="S292" s="130">
        <v>0</v>
      </c>
      <c r="T292" s="130">
        <v>0</v>
      </c>
      <c r="U292" s="130">
        <v>0</v>
      </c>
      <c r="V292" s="130">
        <v>0</v>
      </c>
      <c r="W292" s="130">
        <v>0</v>
      </c>
      <c r="X292" s="130">
        <v>0</v>
      </c>
      <c r="Y292" s="130">
        <v>0</v>
      </c>
      <c r="Z292" s="130">
        <v>0</v>
      </c>
      <c r="AA292" s="130">
        <v>0</v>
      </c>
      <c r="AB292" s="130">
        <v>0</v>
      </c>
      <c r="AC292" s="130">
        <v>0</v>
      </c>
      <c r="AD292" s="130">
        <v>0</v>
      </c>
      <c r="AE292" s="130">
        <v>0</v>
      </c>
      <c r="AF292" s="130">
        <v>0</v>
      </c>
      <c r="AG292" s="130">
        <v>0</v>
      </c>
      <c r="AH292" s="130">
        <v>0</v>
      </c>
      <c r="AI292" s="130">
        <v>0</v>
      </c>
      <c r="AJ292" s="130">
        <v>0</v>
      </c>
      <c r="AK292" s="130">
        <v>0</v>
      </c>
      <c r="AL292" s="130">
        <v>0</v>
      </c>
      <c r="AM292" s="130">
        <v>0</v>
      </c>
      <c r="AN292" s="130">
        <v>0</v>
      </c>
      <c r="AO292" s="130">
        <v>0</v>
      </c>
      <c r="AP292" s="130">
        <v>0</v>
      </c>
      <c r="AQ292" s="130">
        <v>0</v>
      </c>
      <c r="AR292" s="130">
        <v>0</v>
      </c>
      <c r="AS292" s="130">
        <v>0</v>
      </c>
      <c r="AT292" s="130">
        <v>0</v>
      </c>
      <c r="AU292" s="130">
        <v>0</v>
      </c>
      <c r="AV292" s="130">
        <v>0</v>
      </c>
      <c r="AW292" s="130">
        <v>0</v>
      </c>
      <c r="AX292" s="130">
        <v>0</v>
      </c>
      <c r="AY292" s="130">
        <v>0</v>
      </c>
      <c r="AZ292" s="130">
        <v>0</v>
      </c>
      <c r="BA292" s="130">
        <v>0</v>
      </c>
      <c r="BB292" s="130">
        <v>0</v>
      </c>
      <c r="BC292" s="130">
        <v>0</v>
      </c>
    </row>
    <row r="293" spans="1:55" x14ac:dyDescent="0.25">
      <c r="A293" s="130" t="s">
        <v>2532</v>
      </c>
      <c r="B293" s="130">
        <v>-400000</v>
      </c>
      <c r="C293" s="130">
        <v>-200000</v>
      </c>
      <c r="D293" s="130">
        <v>-55858.66</v>
      </c>
      <c r="E293" s="130">
        <v>-38100</v>
      </c>
      <c r="F293" s="130">
        <v>-17612</v>
      </c>
      <c r="G293" s="130">
        <v>0</v>
      </c>
      <c r="H293" s="130">
        <v>0</v>
      </c>
      <c r="I293" s="130">
        <v>0</v>
      </c>
      <c r="J293" s="130">
        <v>0</v>
      </c>
      <c r="K293" s="130">
        <v>0</v>
      </c>
      <c r="L293" s="130">
        <v>0</v>
      </c>
      <c r="M293" s="130">
        <v>0</v>
      </c>
      <c r="N293" s="130">
        <v>0</v>
      </c>
      <c r="O293" s="130">
        <v>0</v>
      </c>
      <c r="P293" s="130">
        <v>0</v>
      </c>
      <c r="Q293" s="130">
        <v>0</v>
      </c>
      <c r="R293" s="130">
        <v>0</v>
      </c>
      <c r="S293" s="130">
        <v>0</v>
      </c>
      <c r="T293" s="130">
        <v>0</v>
      </c>
      <c r="U293" s="130">
        <v>0</v>
      </c>
      <c r="V293" s="130">
        <v>0</v>
      </c>
      <c r="W293" s="130">
        <v>0</v>
      </c>
      <c r="X293" s="130">
        <v>-697000</v>
      </c>
      <c r="Y293" s="130">
        <v>-697000</v>
      </c>
      <c r="Z293" s="130">
        <v>-697000</v>
      </c>
      <c r="AA293" s="130">
        <v>-697000</v>
      </c>
      <c r="AB293" s="130">
        <v>-1403724.8</v>
      </c>
      <c r="AC293" s="130">
        <v>0</v>
      </c>
      <c r="AD293" s="130">
        <v>0</v>
      </c>
      <c r="AE293" s="130">
        <v>0</v>
      </c>
      <c r="AF293" s="130">
        <v>-80001</v>
      </c>
      <c r="AG293" s="130">
        <v>-80001</v>
      </c>
      <c r="AH293" s="130">
        <v>-1</v>
      </c>
      <c r="AI293" s="130">
        <v>-1</v>
      </c>
      <c r="AJ293" s="130">
        <v>-2194593.67</v>
      </c>
      <c r="AK293" s="130">
        <v>-2194594</v>
      </c>
      <c r="AL293" s="130">
        <v>-1262094</v>
      </c>
      <c r="AM293" s="130">
        <v>-5094</v>
      </c>
      <c r="AN293" s="130">
        <v>-1530873.3</v>
      </c>
      <c r="AO293" s="130">
        <v>-1278712</v>
      </c>
      <c r="AP293" s="130">
        <v>-268769</v>
      </c>
      <c r="AQ293" s="130">
        <v>-138001</v>
      </c>
      <c r="AR293" s="130">
        <v>-1928436.08</v>
      </c>
      <c r="AS293" s="130">
        <v>-1712970</v>
      </c>
      <c r="AT293" s="130">
        <v>-1263303</v>
      </c>
      <c r="AU293" s="130">
        <v>-438255</v>
      </c>
      <c r="AV293" s="130">
        <v>-4172208.18</v>
      </c>
      <c r="AW293" s="130">
        <v>-3970400</v>
      </c>
      <c r="AX293" s="130">
        <v>-3357046</v>
      </c>
      <c r="AY293" s="130">
        <v>-1108000</v>
      </c>
      <c r="AZ293" s="130">
        <v>-156001</v>
      </c>
      <c r="BA293" s="130">
        <v>-503001</v>
      </c>
      <c r="BB293" s="130">
        <v>-613001</v>
      </c>
      <c r="BC293" s="130">
        <v>-1279001</v>
      </c>
    </row>
    <row r="294" spans="1:55" x14ac:dyDescent="0.25">
      <c r="A294" s="130" t="s">
        <v>2533</v>
      </c>
      <c r="B294" s="130">
        <v>0</v>
      </c>
      <c r="C294" s="130">
        <v>0</v>
      </c>
      <c r="D294" s="130">
        <v>0</v>
      </c>
      <c r="E294" s="130">
        <v>-38100</v>
      </c>
      <c r="F294" s="130">
        <v>-17612</v>
      </c>
      <c r="G294" s="130">
        <v>0</v>
      </c>
      <c r="H294" s="130">
        <v>0</v>
      </c>
      <c r="I294" s="130">
        <v>0</v>
      </c>
      <c r="J294" s="130">
        <v>0</v>
      </c>
      <c r="K294" s="130">
        <v>0</v>
      </c>
      <c r="L294" s="130">
        <v>0</v>
      </c>
      <c r="M294" s="130">
        <v>0</v>
      </c>
      <c r="N294" s="130">
        <v>0</v>
      </c>
      <c r="O294" s="130">
        <v>0</v>
      </c>
      <c r="P294" s="130">
        <v>0</v>
      </c>
      <c r="Q294" s="130">
        <v>0</v>
      </c>
      <c r="R294" s="130">
        <v>0</v>
      </c>
      <c r="S294" s="130">
        <v>0</v>
      </c>
      <c r="T294" s="130">
        <v>0</v>
      </c>
      <c r="U294" s="130">
        <v>0</v>
      </c>
      <c r="V294" s="130">
        <v>0</v>
      </c>
      <c r="W294" s="130">
        <v>0</v>
      </c>
      <c r="X294" s="130">
        <v>-697000</v>
      </c>
      <c r="Y294" s="130">
        <v>-697000</v>
      </c>
      <c r="Z294" s="130">
        <v>0</v>
      </c>
      <c r="AA294" s="130">
        <v>0</v>
      </c>
      <c r="AB294" s="130">
        <v>0</v>
      </c>
      <c r="AC294" s="130">
        <v>0</v>
      </c>
      <c r="AD294" s="130">
        <v>0</v>
      </c>
      <c r="AE294" s="130">
        <v>0</v>
      </c>
      <c r="AF294" s="130">
        <v>0</v>
      </c>
      <c r="AG294" s="130">
        <v>0</v>
      </c>
      <c r="AH294" s="130">
        <v>-1</v>
      </c>
      <c r="AI294" s="130">
        <v>-1</v>
      </c>
      <c r="AJ294" s="130">
        <v>-2194593.67</v>
      </c>
      <c r="AK294" s="130">
        <v>-2194594</v>
      </c>
      <c r="AL294" s="130">
        <v>-1262094</v>
      </c>
      <c r="AM294" s="130">
        <v>0</v>
      </c>
      <c r="AN294" s="130">
        <v>0</v>
      </c>
      <c r="AO294" s="130">
        <v>-1278712</v>
      </c>
      <c r="AP294" s="130">
        <v>-268769</v>
      </c>
      <c r="AQ294" s="130">
        <v>-138001</v>
      </c>
      <c r="AR294" s="130">
        <v>-1928436.08</v>
      </c>
      <c r="AS294" s="130">
        <v>-1712970</v>
      </c>
      <c r="AT294" s="130">
        <v>-1263303</v>
      </c>
      <c r="AU294" s="130">
        <v>-438255</v>
      </c>
      <c r="AV294" s="130">
        <v>-4172208.18</v>
      </c>
      <c r="AW294" s="130">
        <v>-3970400</v>
      </c>
      <c r="AX294" s="130">
        <v>-3357046</v>
      </c>
      <c r="AY294" s="130">
        <v>-1108000</v>
      </c>
      <c r="AZ294" s="130">
        <v>-156001</v>
      </c>
      <c r="BA294" s="130">
        <v>-503001</v>
      </c>
      <c r="BB294" s="130">
        <v>-613001</v>
      </c>
      <c r="BC294" s="130">
        <v>-1279001</v>
      </c>
    </row>
    <row r="295" spans="1:55" x14ac:dyDescent="0.25">
      <c r="A295" s="130" t="s">
        <v>2625</v>
      </c>
      <c r="B295" s="130">
        <v>0</v>
      </c>
      <c r="C295" s="130">
        <v>0</v>
      </c>
      <c r="D295" s="130">
        <v>-55858.66</v>
      </c>
      <c r="E295" s="130">
        <v>0</v>
      </c>
      <c r="F295" s="130">
        <v>0</v>
      </c>
      <c r="G295" s="130">
        <v>0</v>
      </c>
      <c r="H295" s="130">
        <v>0</v>
      </c>
      <c r="I295" s="130">
        <v>0</v>
      </c>
      <c r="J295" s="130">
        <v>0</v>
      </c>
      <c r="K295" s="130">
        <v>0</v>
      </c>
      <c r="L295" s="130">
        <v>0</v>
      </c>
      <c r="M295" s="130">
        <v>0</v>
      </c>
      <c r="N295" s="130">
        <v>0</v>
      </c>
      <c r="O295" s="130">
        <v>0</v>
      </c>
      <c r="P295" s="130">
        <v>0</v>
      </c>
      <c r="Q295" s="130">
        <v>0</v>
      </c>
      <c r="R295" s="130">
        <v>0</v>
      </c>
      <c r="S295" s="130">
        <v>0</v>
      </c>
      <c r="T295" s="130">
        <v>0</v>
      </c>
      <c r="U295" s="130">
        <v>0</v>
      </c>
      <c r="V295" s="130">
        <v>0</v>
      </c>
      <c r="W295" s="130">
        <v>0</v>
      </c>
      <c r="X295" s="130">
        <v>0</v>
      </c>
      <c r="Y295" s="130">
        <v>0</v>
      </c>
      <c r="Z295" s="130">
        <v>-697000</v>
      </c>
      <c r="AA295" s="130">
        <v>-697000</v>
      </c>
      <c r="AB295" s="130">
        <v>-1403724.8</v>
      </c>
      <c r="AC295" s="130">
        <v>0</v>
      </c>
      <c r="AD295" s="130">
        <v>0</v>
      </c>
      <c r="AE295" s="130">
        <v>0</v>
      </c>
      <c r="AF295" s="130">
        <v>-80001</v>
      </c>
      <c r="AG295" s="130">
        <v>-80001</v>
      </c>
      <c r="AH295" s="130">
        <v>0</v>
      </c>
      <c r="AI295" s="130">
        <v>0</v>
      </c>
      <c r="AJ295" s="130">
        <v>0</v>
      </c>
      <c r="AK295" s="130">
        <v>0</v>
      </c>
      <c r="AL295" s="130">
        <v>0</v>
      </c>
      <c r="AM295" s="130">
        <v>-5094</v>
      </c>
      <c r="AN295" s="130">
        <v>-1530873.3</v>
      </c>
      <c r="AO295" s="130">
        <v>0</v>
      </c>
      <c r="AP295" s="130">
        <v>0</v>
      </c>
      <c r="AQ295" s="130">
        <v>0</v>
      </c>
      <c r="AR295" s="130">
        <v>0</v>
      </c>
      <c r="AS295" s="130">
        <v>0</v>
      </c>
      <c r="AT295" s="130">
        <v>0</v>
      </c>
      <c r="AU295" s="130">
        <v>0</v>
      </c>
      <c r="AV295" s="130">
        <v>0</v>
      </c>
      <c r="AW295" s="130">
        <v>0</v>
      </c>
      <c r="AX295" s="130">
        <v>0</v>
      </c>
      <c r="AY295" s="130">
        <v>0</v>
      </c>
      <c r="AZ295" s="130">
        <v>0</v>
      </c>
      <c r="BA295" s="130">
        <v>0</v>
      </c>
      <c r="BB295" s="130">
        <v>0</v>
      </c>
      <c r="BC295" s="130">
        <v>0</v>
      </c>
    </row>
    <row r="296" spans="1:55" x14ac:dyDescent="0.25">
      <c r="A296" s="130" t="s">
        <v>2535</v>
      </c>
      <c r="B296" s="130">
        <v>-24276</v>
      </c>
      <c r="C296" s="130">
        <v>-8738</v>
      </c>
      <c r="D296" s="130">
        <v>-68655.98</v>
      </c>
      <c r="E296" s="130">
        <v>-59918</v>
      </c>
      <c r="F296" s="130">
        <v>-51545</v>
      </c>
      <c r="G296" s="130">
        <v>-8373</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row>
    <row r="297" spans="1:55" x14ac:dyDescent="0.25">
      <c r="A297" s="130" t="s">
        <v>2536</v>
      </c>
      <c r="B297" s="130">
        <v>4500000</v>
      </c>
      <c r="C297" s="130">
        <v>3000000</v>
      </c>
      <c r="D297" s="130">
        <v>0</v>
      </c>
      <c r="E297" s="130">
        <v>0</v>
      </c>
      <c r="F297" s="130">
        <v>0</v>
      </c>
      <c r="G297" s="130">
        <v>0</v>
      </c>
      <c r="H297" s="130">
        <v>7500000</v>
      </c>
      <c r="I297" s="130">
        <v>3500000</v>
      </c>
      <c r="J297" s="130">
        <v>3500000</v>
      </c>
      <c r="K297" s="130">
        <v>0</v>
      </c>
      <c r="L297" s="130">
        <v>6500000</v>
      </c>
      <c r="M297" s="130">
        <v>4000000</v>
      </c>
      <c r="N297" s="130">
        <v>4000000</v>
      </c>
      <c r="O297" s="130">
        <v>3000000</v>
      </c>
      <c r="P297" s="130">
        <v>5500000</v>
      </c>
      <c r="Q297" s="130">
        <v>4000000</v>
      </c>
      <c r="R297" s="130">
        <v>4000000</v>
      </c>
      <c r="S297" s="130">
        <v>0</v>
      </c>
      <c r="T297" s="130">
        <v>6500000</v>
      </c>
      <c r="U297" s="130">
        <v>4000000</v>
      </c>
      <c r="V297" s="130">
        <v>4000000</v>
      </c>
      <c r="W297" s="130">
        <v>0</v>
      </c>
      <c r="X297" s="130">
        <v>7000000</v>
      </c>
      <c r="Y297" s="130">
        <v>7000000</v>
      </c>
      <c r="Z297" s="130">
        <v>7000000</v>
      </c>
      <c r="AA297" s="130">
        <v>4000000</v>
      </c>
      <c r="AB297" s="130">
        <v>6500000</v>
      </c>
      <c r="AC297" s="130">
        <v>6500000</v>
      </c>
      <c r="AD297" s="130">
        <v>2000000</v>
      </c>
      <c r="AE297" s="130">
        <v>0</v>
      </c>
      <c r="AF297" s="130">
        <v>5000000</v>
      </c>
      <c r="AG297" s="130">
        <v>3000000</v>
      </c>
      <c r="AH297" s="130">
        <v>3000000</v>
      </c>
      <c r="AI297" s="130">
        <v>0</v>
      </c>
      <c r="AJ297" s="130">
        <v>5012000</v>
      </c>
      <c r="AK297" s="130">
        <v>5012000</v>
      </c>
      <c r="AL297" s="130">
        <v>2212000</v>
      </c>
      <c r="AM297" s="130">
        <v>0</v>
      </c>
      <c r="AN297" s="130">
        <v>6300000</v>
      </c>
      <c r="AO297" s="130">
        <v>5000000</v>
      </c>
      <c r="AP297" s="130">
        <v>2000000</v>
      </c>
      <c r="AQ297" s="130">
        <v>2000000</v>
      </c>
      <c r="AR297" s="130">
        <v>7000000</v>
      </c>
      <c r="AS297" s="130">
        <v>5000000</v>
      </c>
      <c r="AT297" s="130">
        <v>2000000</v>
      </c>
      <c r="AU297" s="130">
        <v>0</v>
      </c>
      <c r="AV297" s="130">
        <v>3800000</v>
      </c>
      <c r="AW297" s="130">
        <v>3800000</v>
      </c>
      <c r="AX297" s="130">
        <v>1300000</v>
      </c>
      <c r="AY297" s="130">
        <v>1300000</v>
      </c>
      <c r="AZ297" s="130">
        <v>3200000</v>
      </c>
      <c r="BA297" s="130">
        <v>2000000</v>
      </c>
      <c r="BB297" s="130">
        <v>2000000</v>
      </c>
      <c r="BC297" s="130">
        <v>2000000</v>
      </c>
    </row>
    <row r="298" spans="1:55" x14ac:dyDescent="0.25">
      <c r="A298" s="130" t="s">
        <v>2537</v>
      </c>
      <c r="B298" s="130">
        <v>-4600000</v>
      </c>
      <c r="C298" s="130">
        <v>-3000000</v>
      </c>
      <c r="D298" s="130">
        <v>-8000000</v>
      </c>
      <c r="E298" s="130">
        <v>-4000000</v>
      </c>
      <c r="F298" s="130">
        <v>-4000000</v>
      </c>
      <c r="G298" s="130">
        <v>0</v>
      </c>
      <c r="H298" s="130">
        <v>-9100000</v>
      </c>
      <c r="I298" s="130">
        <v>-6600000</v>
      </c>
      <c r="J298" s="130">
        <v>-4600000</v>
      </c>
      <c r="K298" s="130">
        <v>0</v>
      </c>
      <c r="L298" s="130">
        <v>-8300000</v>
      </c>
      <c r="M298" s="130">
        <v>-8300000</v>
      </c>
      <c r="N298" s="130">
        <v>-8300000</v>
      </c>
      <c r="O298" s="130">
        <v>-4000000</v>
      </c>
      <c r="P298" s="130">
        <v>-6500000</v>
      </c>
      <c r="Q298" s="130">
        <v>-6500000</v>
      </c>
      <c r="R298" s="130">
        <v>-2000000</v>
      </c>
      <c r="S298" s="130">
        <v>0</v>
      </c>
      <c r="T298" s="130">
        <v>-6912000</v>
      </c>
      <c r="U298" s="130">
        <v>-4912000</v>
      </c>
      <c r="V298" s="130">
        <v>-3512000</v>
      </c>
      <c r="W298" s="130">
        <v>-800000</v>
      </c>
      <c r="X298" s="130">
        <v>-4600000</v>
      </c>
      <c r="Y298" s="130">
        <v>-4600000</v>
      </c>
      <c r="Z298" s="130">
        <v>-1600000</v>
      </c>
      <c r="AA298" s="130">
        <v>-1600000</v>
      </c>
      <c r="AB298" s="130">
        <v>-3985000</v>
      </c>
      <c r="AC298" s="130">
        <v>-3985000</v>
      </c>
      <c r="AD298" s="130">
        <v>-3985000</v>
      </c>
      <c r="AE298" s="130">
        <v>-2000000</v>
      </c>
      <c r="AF298" s="130">
        <v>-2015000</v>
      </c>
      <c r="AG298" s="130">
        <v>-2015000</v>
      </c>
      <c r="AH298" s="130">
        <v>-2015000</v>
      </c>
      <c r="AI298" s="130">
        <v>0</v>
      </c>
      <c r="AJ298" s="130">
        <v>-5700000</v>
      </c>
      <c r="AK298" s="130">
        <v>-4400000</v>
      </c>
      <c r="AL298" s="130">
        <v>-1900000</v>
      </c>
      <c r="AM298" s="130">
        <v>-1900000</v>
      </c>
      <c r="AN298" s="130">
        <v>-2600000</v>
      </c>
      <c r="AO298" s="130">
        <v>-1400000</v>
      </c>
      <c r="AP298" s="130">
        <v>-1400000</v>
      </c>
      <c r="AQ298" s="130">
        <v>-1400000</v>
      </c>
      <c r="AR298" s="130">
        <v>-4000000</v>
      </c>
      <c r="AS298" s="130">
        <v>-1000000</v>
      </c>
      <c r="AT298" s="130">
        <v>0</v>
      </c>
      <c r="AU298" s="130">
        <v>0</v>
      </c>
      <c r="AV298" s="130">
        <v>-2000000</v>
      </c>
      <c r="AW298" s="130">
        <v>-1000000</v>
      </c>
      <c r="AX298" s="130">
        <v>0</v>
      </c>
      <c r="AY298" s="130">
        <v>0</v>
      </c>
      <c r="AZ298" s="130">
        <v>-1499000</v>
      </c>
      <c r="BA298" s="130">
        <v>-1499000</v>
      </c>
      <c r="BB298" s="130">
        <v>-499000</v>
      </c>
      <c r="BC298" s="130">
        <v>0</v>
      </c>
    </row>
    <row r="299" spans="1:55" x14ac:dyDescent="0.25">
      <c r="A299" s="130" t="s">
        <v>2538</v>
      </c>
      <c r="B299" s="130">
        <v>0</v>
      </c>
      <c r="C299" s="130">
        <v>0</v>
      </c>
      <c r="D299" s="130">
        <v>0</v>
      </c>
      <c r="E299" s="130">
        <v>0</v>
      </c>
      <c r="F299" s="130">
        <v>0</v>
      </c>
      <c r="G299" s="130">
        <v>0</v>
      </c>
      <c r="H299" s="130">
        <v>0</v>
      </c>
      <c r="I299" s="130">
        <v>0</v>
      </c>
      <c r="J299" s="130">
        <v>0</v>
      </c>
      <c r="K299" s="130">
        <v>0</v>
      </c>
      <c r="L299" s="130">
        <v>0</v>
      </c>
      <c r="M299" s="130">
        <v>0</v>
      </c>
      <c r="N299" s="130">
        <v>0</v>
      </c>
      <c r="O299" s="130">
        <v>0</v>
      </c>
      <c r="P299" s="130">
        <v>0</v>
      </c>
      <c r="Q299" s="130">
        <v>0</v>
      </c>
      <c r="R299" s="130">
        <v>0</v>
      </c>
      <c r="S299" s="130">
        <v>0</v>
      </c>
      <c r="T299" s="130">
        <v>0</v>
      </c>
      <c r="U299" s="130">
        <v>0</v>
      </c>
      <c r="V299" s="130">
        <v>0</v>
      </c>
      <c r="W299" s="130">
        <v>0</v>
      </c>
      <c r="X299" s="130">
        <v>0</v>
      </c>
      <c r="Y299" s="130">
        <v>0</v>
      </c>
      <c r="Z299" s="130">
        <v>0</v>
      </c>
      <c r="AA299" s="130">
        <v>0</v>
      </c>
      <c r="AB299" s="130">
        <v>0</v>
      </c>
      <c r="AC299" s="130">
        <v>0</v>
      </c>
      <c r="AD299" s="130">
        <v>0</v>
      </c>
      <c r="AE299" s="130">
        <v>0</v>
      </c>
      <c r="AF299" s="130">
        <v>0</v>
      </c>
      <c r="AG299" s="130">
        <v>0</v>
      </c>
      <c r="AH299" s="130">
        <v>0</v>
      </c>
      <c r="AI299" s="130">
        <v>0</v>
      </c>
      <c r="AJ299" s="130">
        <v>0</v>
      </c>
      <c r="AK299" s="130">
        <v>0</v>
      </c>
      <c r="AL299" s="130">
        <v>0</v>
      </c>
      <c r="AM299" s="130">
        <v>0</v>
      </c>
      <c r="AN299" s="130">
        <v>0</v>
      </c>
      <c r="AO299" s="130">
        <v>0</v>
      </c>
      <c r="AP299" s="130">
        <v>0</v>
      </c>
      <c r="AQ299" s="130">
        <v>0</v>
      </c>
      <c r="AR299" s="130">
        <v>0</v>
      </c>
      <c r="AS299" s="130">
        <v>0</v>
      </c>
      <c r="AT299" s="130">
        <v>0</v>
      </c>
      <c r="AU299" s="130">
        <v>0</v>
      </c>
      <c r="AV299" s="130">
        <v>0</v>
      </c>
      <c r="AW299" s="130">
        <v>0</v>
      </c>
      <c r="AX299" s="130">
        <v>0</v>
      </c>
      <c r="AY299" s="130">
        <v>0</v>
      </c>
      <c r="AZ299" s="130">
        <v>1382192</v>
      </c>
      <c r="BA299" s="130">
        <v>1382192</v>
      </c>
      <c r="BB299" s="130">
        <v>435004</v>
      </c>
      <c r="BC299" s="130">
        <v>104465</v>
      </c>
    </row>
    <row r="300" spans="1:55" x14ac:dyDescent="0.25">
      <c r="A300" s="130" t="s">
        <v>2539</v>
      </c>
      <c r="B300" s="130">
        <v>-857111</v>
      </c>
      <c r="C300" s="130">
        <v>0</v>
      </c>
      <c r="D300" s="130">
        <v>-1821364.36</v>
      </c>
      <c r="E300" s="130">
        <v>-1821364</v>
      </c>
      <c r="F300" s="130">
        <v>-1392808</v>
      </c>
      <c r="G300" s="130">
        <v>0</v>
      </c>
      <c r="H300" s="130">
        <v>-2250008.17</v>
      </c>
      <c r="I300" s="130">
        <v>-2250008</v>
      </c>
      <c r="J300" s="130">
        <v>-1500004</v>
      </c>
      <c r="K300" s="130">
        <v>0</v>
      </c>
      <c r="L300" s="130">
        <v>-2250016.9700000002</v>
      </c>
      <c r="M300" s="130">
        <v>-2250017</v>
      </c>
      <c r="N300" s="130">
        <v>-1392868</v>
      </c>
      <c r="O300" s="130">
        <v>0</v>
      </c>
      <c r="P300" s="130">
        <v>-1607142.34</v>
      </c>
      <c r="Q300" s="130">
        <v>-1607143</v>
      </c>
      <c r="R300" s="130">
        <v>-857144</v>
      </c>
      <c r="S300" s="130">
        <v>0</v>
      </c>
      <c r="T300" s="130">
        <v>-1714286.78</v>
      </c>
      <c r="U300" s="130">
        <v>-1714287</v>
      </c>
      <c r="V300" s="130">
        <v>-964284</v>
      </c>
      <c r="W300" s="130">
        <v>0</v>
      </c>
      <c r="X300" s="130">
        <v>-705793.45</v>
      </c>
      <c r="Y300" s="130">
        <v>-705793</v>
      </c>
      <c r="Z300" s="130">
        <v>-170089</v>
      </c>
      <c r="AA300" s="130">
        <v>0</v>
      </c>
      <c r="AB300" s="130">
        <v>-1469134.03</v>
      </c>
      <c r="AC300" s="130">
        <v>-1469134</v>
      </c>
      <c r="AD300" s="130">
        <v>-826272</v>
      </c>
      <c r="AE300" s="130">
        <v>0</v>
      </c>
      <c r="AF300" s="130">
        <v>-1744882.75</v>
      </c>
      <c r="AG300" s="130">
        <v>-1744883</v>
      </c>
      <c r="AH300" s="130">
        <v>-1102033</v>
      </c>
      <c r="AI300" s="130">
        <v>0</v>
      </c>
      <c r="AJ300" s="130">
        <v>-78476.53</v>
      </c>
      <c r="AK300" s="130">
        <v>-78476</v>
      </c>
      <c r="AL300" s="130">
        <v>-78476</v>
      </c>
      <c r="AM300" s="130">
        <v>0</v>
      </c>
      <c r="AN300" s="130">
        <v>-1017197.59</v>
      </c>
      <c r="AO300" s="130">
        <v>-1017197</v>
      </c>
      <c r="AP300" s="130">
        <v>-1017197</v>
      </c>
      <c r="AQ300" s="130">
        <v>0</v>
      </c>
      <c r="AR300" s="130">
        <v>-1017253.06</v>
      </c>
      <c r="AS300" s="130">
        <v>-1017253</v>
      </c>
      <c r="AT300" s="130">
        <v>-1017253</v>
      </c>
      <c r="AU300" s="130">
        <v>0</v>
      </c>
      <c r="AV300" s="130">
        <v>-678152.61</v>
      </c>
      <c r="AW300" s="130">
        <v>-678152</v>
      </c>
      <c r="AX300" s="130">
        <v>-678152</v>
      </c>
      <c r="AY300" s="130">
        <v>0</v>
      </c>
      <c r="AZ300" s="130">
        <v>-517459</v>
      </c>
      <c r="BA300" s="130">
        <v>-517458</v>
      </c>
      <c r="BB300" s="130">
        <v>-517458</v>
      </c>
      <c r="BC300" s="130">
        <v>0</v>
      </c>
    </row>
    <row r="301" spans="1:55" x14ac:dyDescent="0.25">
      <c r="A301" s="130" t="s">
        <v>2540</v>
      </c>
      <c r="B301" s="130">
        <v>-208343</v>
      </c>
      <c r="C301" s="130">
        <v>-64583</v>
      </c>
      <c r="D301" s="130">
        <v>-527354.02</v>
      </c>
      <c r="E301" s="130">
        <v>-330351</v>
      </c>
      <c r="F301" s="130">
        <v>-273139</v>
      </c>
      <c r="G301" s="130">
        <v>-32444</v>
      </c>
      <c r="H301" s="130">
        <v>-595848.15</v>
      </c>
      <c r="I301" s="130">
        <v>-379775</v>
      </c>
      <c r="J301" s="130">
        <v>-293433</v>
      </c>
      <c r="K301" s="130">
        <v>-76994</v>
      </c>
      <c r="L301" s="130">
        <v>-639449.34</v>
      </c>
      <c r="M301" s="130">
        <v>-456828</v>
      </c>
      <c r="N301" s="130">
        <v>-362124</v>
      </c>
      <c r="O301" s="130">
        <v>-110351</v>
      </c>
      <c r="P301" s="130">
        <v>-821419.69</v>
      </c>
      <c r="Q301" s="130">
        <v>-599016</v>
      </c>
      <c r="R301" s="130">
        <v>-411792</v>
      </c>
      <c r="S301" s="130">
        <v>-187571</v>
      </c>
      <c r="T301" s="130">
        <v>-955226.4</v>
      </c>
      <c r="U301" s="130">
        <v>-734951</v>
      </c>
      <c r="V301" s="130">
        <v>-506138</v>
      </c>
      <c r="W301" s="130">
        <v>-281041</v>
      </c>
      <c r="X301" s="130">
        <v>-1049185.4099999999</v>
      </c>
      <c r="Y301" s="130">
        <v>0</v>
      </c>
      <c r="Z301" s="130">
        <v>0</v>
      </c>
      <c r="AA301" s="130">
        <v>0</v>
      </c>
      <c r="AB301" s="130">
        <v>0</v>
      </c>
      <c r="AC301" s="130">
        <v>0</v>
      </c>
      <c r="AD301" s="130">
        <v>0</v>
      </c>
      <c r="AE301" s="130">
        <v>0</v>
      </c>
      <c r="AF301" s="130">
        <v>0</v>
      </c>
      <c r="AG301" s="130">
        <v>0</v>
      </c>
      <c r="AH301" s="130">
        <v>0</v>
      </c>
      <c r="AI301" s="130">
        <v>0</v>
      </c>
      <c r="AJ301" s="130">
        <v>0</v>
      </c>
      <c r="AK301" s="130">
        <v>0</v>
      </c>
      <c r="AL301" s="130">
        <v>0</v>
      </c>
      <c r="AM301" s="130">
        <v>0</v>
      </c>
      <c r="AN301" s="130">
        <v>0</v>
      </c>
      <c r="AO301" s="130">
        <v>0</v>
      </c>
      <c r="AP301" s="130">
        <v>0</v>
      </c>
      <c r="AQ301" s="130">
        <v>0</v>
      </c>
      <c r="AR301" s="130">
        <v>0</v>
      </c>
      <c r="AS301" s="130">
        <v>0</v>
      </c>
      <c r="AT301" s="130">
        <v>0</v>
      </c>
      <c r="AU301" s="130">
        <v>0</v>
      </c>
      <c r="AV301" s="130">
        <v>0</v>
      </c>
      <c r="AW301" s="130">
        <v>0</v>
      </c>
      <c r="AX301" s="130">
        <v>0</v>
      </c>
      <c r="AY301" s="130">
        <v>0</v>
      </c>
      <c r="AZ301" s="130">
        <v>0</v>
      </c>
      <c r="BA301" s="130">
        <v>0</v>
      </c>
      <c r="BB301" s="130">
        <v>0</v>
      </c>
      <c r="BC301" s="130">
        <v>0</v>
      </c>
    </row>
    <row r="302" spans="1:55" x14ac:dyDescent="0.25">
      <c r="A302" s="130" t="s">
        <v>2541</v>
      </c>
      <c r="B302" s="130">
        <v>-5505</v>
      </c>
      <c r="C302" s="130">
        <v>-3659</v>
      </c>
      <c r="D302" s="130">
        <v>0</v>
      </c>
      <c r="E302" s="130">
        <v>0</v>
      </c>
      <c r="F302" s="130">
        <v>0</v>
      </c>
      <c r="G302" s="130">
        <v>0</v>
      </c>
      <c r="H302" s="130">
        <v>-9121.75</v>
      </c>
      <c r="I302" s="130">
        <v>-4286</v>
      </c>
      <c r="J302" s="130">
        <v>-4286</v>
      </c>
      <c r="K302" s="130">
        <v>0</v>
      </c>
      <c r="L302" s="130">
        <v>-6472</v>
      </c>
      <c r="M302" s="130">
        <v>-3531</v>
      </c>
      <c r="N302" s="130">
        <v>-3531</v>
      </c>
      <c r="O302" s="130">
        <v>-3039</v>
      </c>
      <c r="P302" s="130">
        <v>-6061.55</v>
      </c>
      <c r="Q302" s="130">
        <v>-4836</v>
      </c>
      <c r="R302" s="130">
        <v>-4836</v>
      </c>
      <c r="S302" s="130">
        <v>0</v>
      </c>
      <c r="T302" s="130">
        <v>-4934.84</v>
      </c>
      <c r="U302" s="130">
        <v>-4935</v>
      </c>
      <c r="V302" s="130">
        <v>-4935</v>
      </c>
      <c r="W302" s="130">
        <v>0</v>
      </c>
      <c r="X302" s="130">
        <v>-9867.5400000000009</v>
      </c>
      <c r="Y302" s="130">
        <v>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-209493</v>
      </c>
      <c r="AZ302" s="130">
        <v>790403</v>
      </c>
      <c r="BA302" s="130">
        <v>716794</v>
      </c>
      <c r="BB302" s="130">
        <v>784706</v>
      </c>
      <c r="BC302" s="130">
        <v>646673</v>
      </c>
    </row>
    <row r="303" spans="1:55" x14ac:dyDescent="0.25">
      <c r="A303" s="130" t="s">
        <v>885</v>
      </c>
      <c r="B303" s="130">
        <v>-2095235</v>
      </c>
      <c r="C303" s="130">
        <v>-276980</v>
      </c>
      <c r="D303" s="130">
        <v>-5973233.0099999998</v>
      </c>
      <c r="E303" s="130">
        <v>-3249733</v>
      </c>
      <c r="F303" s="130">
        <v>-2535104</v>
      </c>
      <c r="G303" s="130">
        <v>1659183</v>
      </c>
      <c r="H303" s="130">
        <v>-5254978.07</v>
      </c>
      <c r="I303" s="130">
        <v>-4734069</v>
      </c>
      <c r="J303" s="130">
        <v>-2997723</v>
      </c>
      <c r="K303" s="130">
        <v>-1376994</v>
      </c>
      <c r="L303" s="130">
        <v>-3395938.31</v>
      </c>
      <c r="M303" s="130">
        <v>-2610376</v>
      </c>
      <c r="N303" s="130">
        <v>-1558523</v>
      </c>
      <c r="O303" s="130">
        <v>-1113390</v>
      </c>
      <c r="P303" s="130">
        <v>-4434623.58</v>
      </c>
      <c r="Q303" s="130">
        <v>-3710995</v>
      </c>
      <c r="R303" s="130">
        <v>-273772</v>
      </c>
      <c r="S303" s="130">
        <v>-187571</v>
      </c>
      <c r="T303" s="130">
        <v>-3986448.03</v>
      </c>
      <c r="U303" s="130">
        <v>-3416173</v>
      </c>
      <c r="V303" s="130">
        <v>-2387357</v>
      </c>
      <c r="W303" s="130">
        <v>318959</v>
      </c>
      <c r="X303" s="130">
        <v>-161846.39999999999</v>
      </c>
      <c r="Y303" s="130">
        <v>2797207</v>
      </c>
      <c r="Z303" s="130">
        <v>4332911</v>
      </c>
      <c r="AA303" s="130">
        <v>3203000</v>
      </c>
      <c r="AB303" s="130">
        <v>3417865.97</v>
      </c>
      <c r="AC303" s="130">
        <v>3717866</v>
      </c>
      <c r="AD303" s="130">
        <v>3664453</v>
      </c>
      <c r="AE303" s="130">
        <v>2824725</v>
      </c>
      <c r="AF303" s="130">
        <v>-3804883.75</v>
      </c>
      <c r="AG303" s="130">
        <v>-3569884</v>
      </c>
      <c r="AH303" s="130">
        <v>-2187034</v>
      </c>
      <c r="AI303" s="130">
        <v>-450001</v>
      </c>
      <c r="AJ303" s="130">
        <v>-121476.53</v>
      </c>
      <c r="AK303" s="130">
        <v>698524</v>
      </c>
      <c r="AL303" s="130">
        <v>2043024</v>
      </c>
      <c r="AM303" s="130">
        <v>548977</v>
      </c>
      <c r="AN303" s="130">
        <v>6717753.4100000001</v>
      </c>
      <c r="AO303" s="130">
        <v>5399755</v>
      </c>
      <c r="AP303" s="130">
        <v>3586839</v>
      </c>
      <c r="AQ303" s="130">
        <v>2389990</v>
      </c>
      <c r="AR303" s="130">
        <v>737242.42</v>
      </c>
      <c r="AS303" s="130">
        <v>1262709</v>
      </c>
      <c r="AT303" s="130">
        <v>-32488</v>
      </c>
      <c r="AU303" s="130">
        <v>-1046220</v>
      </c>
      <c r="AV303" s="130">
        <v>-2716140.35</v>
      </c>
      <c r="AW303" s="130">
        <v>-2323887</v>
      </c>
      <c r="AX303" s="130">
        <v>-1199533</v>
      </c>
      <c r="AY303" s="130">
        <v>-17493</v>
      </c>
      <c r="AZ303" s="130">
        <v>3200135</v>
      </c>
      <c r="BA303" s="130">
        <v>1579527</v>
      </c>
      <c r="BB303" s="130">
        <v>1590251</v>
      </c>
      <c r="BC303" s="130">
        <v>1472137</v>
      </c>
    </row>
    <row r="304" spans="1:55" x14ac:dyDescent="0.25">
      <c r="A304" s="130" t="s">
        <v>886</v>
      </c>
      <c r="B304" s="130">
        <v>442566</v>
      </c>
      <c r="C304" s="130">
        <v>599182</v>
      </c>
      <c r="D304" s="130">
        <v>297999.45</v>
      </c>
      <c r="E304" s="130">
        <v>1417692</v>
      </c>
      <c r="F304" s="130">
        <v>133266</v>
      </c>
      <c r="G304" s="130">
        <v>2232780</v>
      </c>
      <c r="H304" s="130">
        <v>-1609365.41</v>
      </c>
      <c r="I304" s="130">
        <v>-1636863</v>
      </c>
      <c r="J304" s="130">
        <v>-1297634</v>
      </c>
      <c r="K304" s="130">
        <v>-611408</v>
      </c>
      <c r="L304" s="130">
        <v>11791.58</v>
      </c>
      <c r="M304" s="130">
        <v>-1520932</v>
      </c>
      <c r="N304" s="130">
        <v>-777956</v>
      </c>
      <c r="O304" s="130">
        <v>-883107</v>
      </c>
      <c r="P304" s="130">
        <v>921303.86</v>
      </c>
      <c r="Q304" s="130">
        <v>928253</v>
      </c>
      <c r="R304" s="130">
        <v>2419244</v>
      </c>
      <c r="S304" s="130">
        <v>601659</v>
      </c>
      <c r="T304" s="130">
        <v>50834.16</v>
      </c>
      <c r="U304" s="130">
        <v>-506081</v>
      </c>
      <c r="V304" s="130">
        <v>-602656</v>
      </c>
      <c r="W304" s="130">
        <v>363576</v>
      </c>
      <c r="X304" s="130">
        <v>1378756.79</v>
      </c>
      <c r="Y304" s="130">
        <v>889314</v>
      </c>
      <c r="Z304" s="130">
        <v>2411254</v>
      </c>
      <c r="AA304" s="130">
        <v>828606</v>
      </c>
      <c r="AB304" s="130">
        <v>-172135.99</v>
      </c>
      <c r="AC304" s="130">
        <v>69787</v>
      </c>
      <c r="AD304" s="130">
        <v>262453</v>
      </c>
      <c r="AE304" s="130">
        <v>144738</v>
      </c>
      <c r="AF304" s="130">
        <v>-19483.169999999998</v>
      </c>
      <c r="AG304" s="130">
        <v>-144038</v>
      </c>
      <c r="AH304" s="130">
        <v>636582</v>
      </c>
      <c r="AI304" s="130">
        <v>108829</v>
      </c>
      <c r="AJ304" s="130">
        <v>536487.9</v>
      </c>
      <c r="AK304" s="130">
        <v>704583</v>
      </c>
      <c r="AL304" s="130">
        <v>343370</v>
      </c>
      <c r="AM304" s="130">
        <v>206635</v>
      </c>
      <c r="AN304" s="130">
        <v>-821.93</v>
      </c>
      <c r="AO304" s="130">
        <v>-272396</v>
      </c>
      <c r="AP304" s="130">
        <v>155745</v>
      </c>
      <c r="AQ304" s="130">
        <v>-72765</v>
      </c>
      <c r="AR304" s="130">
        <v>-72630.86</v>
      </c>
      <c r="AS304" s="130">
        <v>265590</v>
      </c>
      <c r="AT304" s="130">
        <v>111161</v>
      </c>
      <c r="AU304" s="130">
        <v>-420767</v>
      </c>
      <c r="AV304" s="130">
        <v>458474.67</v>
      </c>
      <c r="AW304" s="130">
        <v>422231</v>
      </c>
      <c r="AX304" s="130">
        <v>550885</v>
      </c>
      <c r="AY304" s="130">
        <v>151141</v>
      </c>
      <c r="AZ304" s="130">
        <v>296214</v>
      </c>
      <c r="BA304" s="130">
        <v>773466</v>
      </c>
      <c r="BB304" s="130">
        <v>578338</v>
      </c>
      <c r="BC304" s="130">
        <v>346149</v>
      </c>
    </row>
    <row r="305" spans="1:55" x14ac:dyDescent="0.25">
      <c r="A305" s="130" t="s">
        <v>2545</v>
      </c>
      <c r="B305" s="130">
        <v>2509511</v>
      </c>
      <c r="C305" s="130">
        <v>2509511</v>
      </c>
      <c r="D305" s="130">
        <v>2211512.02</v>
      </c>
      <c r="E305" s="130">
        <v>2211512</v>
      </c>
      <c r="F305" s="130">
        <v>2211512</v>
      </c>
      <c r="G305" s="130">
        <v>2211512</v>
      </c>
      <c r="H305" s="130">
        <v>3820877.42</v>
      </c>
      <c r="I305" s="130">
        <v>3820877</v>
      </c>
      <c r="J305" s="130">
        <v>3820877</v>
      </c>
      <c r="K305" s="130">
        <v>3820877</v>
      </c>
      <c r="L305" s="130">
        <v>3809085.84</v>
      </c>
      <c r="M305" s="130">
        <v>3809086</v>
      </c>
      <c r="N305" s="130">
        <v>3809086</v>
      </c>
      <c r="O305" s="130">
        <v>3809086</v>
      </c>
      <c r="P305" s="130">
        <v>2887781.98</v>
      </c>
      <c r="Q305" s="130">
        <v>2887782</v>
      </c>
      <c r="R305" s="130">
        <v>2887782</v>
      </c>
      <c r="S305" s="130">
        <v>2887782</v>
      </c>
      <c r="T305" s="130">
        <v>2836947.82</v>
      </c>
      <c r="U305" s="130">
        <v>2836948</v>
      </c>
      <c r="V305" s="130">
        <v>2836948</v>
      </c>
      <c r="W305" s="130">
        <v>2836948</v>
      </c>
      <c r="X305" s="130">
        <v>1458191.03</v>
      </c>
      <c r="Y305" s="130">
        <v>1458191</v>
      </c>
      <c r="Z305" s="130">
        <v>1458191</v>
      </c>
      <c r="AA305" s="130">
        <v>1458191</v>
      </c>
      <c r="AB305" s="130">
        <v>1630327.01</v>
      </c>
      <c r="AC305" s="130">
        <v>1630327</v>
      </c>
      <c r="AD305" s="130">
        <v>1630327</v>
      </c>
      <c r="AE305" s="130">
        <v>1630327</v>
      </c>
      <c r="AF305" s="130">
        <v>1649810.18</v>
      </c>
      <c r="AG305" s="130">
        <v>1649810</v>
      </c>
      <c r="AH305" s="130">
        <v>1649810</v>
      </c>
      <c r="AI305" s="130">
        <v>1649810</v>
      </c>
      <c r="AJ305" s="130">
        <v>1113322.28</v>
      </c>
      <c r="AK305" s="130">
        <v>1113322</v>
      </c>
      <c r="AL305" s="130">
        <v>1113322</v>
      </c>
      <c r="AM305" s="130">
        <v>1113322</v>
      </c>
      <c r="AN305" s="130">
        <v>1114144.21</v>
      </c>
      <c r="AO305" s="130">
        <v>1114144</v>
      </c>
      <c r="AP305" s="130">
        <v>1114144</v>
      </c>
      <c r="AQ305" s="130">
        <v>1114144</v>
      </c>
      <c r="AR305" s="130">
        <v>1186775.07</v>
      </c>
      <c r="AS305" s="130">
        <v>1186775</v>
      </c>
      <c r="AT305" s="130">
        <v>1186775</v>
      </c>
      <c r="AU305" s="130">
        <v>1186775</v>
      </c>
      <c r="AV305" s="130">
        <v>728300.4</v>
      </c>
      <c r="AW305" s="130">
        <v>728300</v>
      </c>
      <c r="AX305" s="130">
        <v>728300</v>
      </c>
      <c r="AY305" s="130">
        <v>728300</v>
      </c>
      <c r="AZ305" s="130">
        <v>432086</v>
      </c>
      <c r="BA305" s="130">
        <v>432085</v>
      </c>
      <c r="BB305" s="130">
        <v>432085</v>
      </c>
      <c r="BC305" s="130">
        <v>432085</v>
      </c>
    </row>
    <row r="306" spans="1:55" x14ac:dyDescent="0.25">
      <c r="A306" s="130" t="s">
        <v>2546</v>
      </c>
      <c r="B306" s="130">
        <v>2952077</v>
      </c>
      <c r="C306" s="130">
        <v>3108693</v>
      </c>
      <c r="D306" s="130">
        <v>2509511.4700000002</v>
      </c>
      <c r="E306" s="130">
        <v>3629204</v>
      </c>
      <c r="F306" s="130">
        <v>2344778</v>
      </c>
      <c r="G306" s="130">
        <v>4444292</v>
      </c>
      <c r="H306" s="130">
        <v>2211512.02</v>
      </c>
      <c r="I306" s="130">
        <v>2184014</v>
      </c>
      <c r="J306" s="130">
        <v>2523243</v>
      </c>
      <c r="K306" s="130">
        <v>3209469</v>
      </c>
      <c r="L306" s="130">
        <v>3820877.42</v>
      </c>
      <c r="M306" s="130">
        <v>2288154</v>
      </c>
      <c r="N306" s="130">
        <v>3031130</v>
      </c>
      <c r="O306" s="130">
        <v>2925979</v>
      </c>
      <c r="P306" s="130">
        <v>3809085.84</v>
      </c>
      <c r="Q306" s="130">
        <v>3816035</v>
      </c>
      <c r="R306" s="130">
        <v>5307026</v>
      </c>
      <c r="S306" s="130">
        <v>3489441</v>
      </c>
      <c r="T306" s="130">
        <v>2887781.98</v>
      </c>
      <c r="U306" s="130">
        <v>2330867</v>
      </c>
      <c r="V306" s="130">
        <v>2234292</v>
      </c>
      <c r="W306" s="130">
        <v>3200524</v>
      </c>
      <c r="X306" s="130">
        <v>2836947.82</v>
      </c>
      <c r="Y306" s="130">
        <v>2347505</v>
      </c>
      <c r="Z306" s="130">
        <v>3869445</v>
      </c>
      <c r="AA306" s="130">
        <v>2286797</v>
      </c>
      <c r="AB306" s="130">
        <v>1458191.03</v>
      </c>
      <c r="AC306" s="130">
        <v>1700114</v>
      </c>
      <c r="AD306" s="130">
        <v>1892780</v>
      </c>
      <c r="AE306" s="130">
        <v>1775065</v>
      </c>
      <c r="AF306" s="130">
        <v>1630327.01</v>
      </c>
      <c r="AG306" s="130">
        <v>1505772</v>
      </c>
      <c r="AH306" s="130">
        <v>2286392</v>
      </c>
      <c r="AI306" s="130">
        <v>1758639</v>
      </c>
      <c r="AJ306" s="130">
        <v>1649810.18</v>
      </c>
      <c r="AK306" s="130">
        <v>1817905</v>
      </c>
      <c r="AL306" s="130">
        <v>1456692</v>
      </c>
      <c r="AM306" s="130">
        <v>1319957</v>
      </c>
      <c r="AN306" s="130">
        <v>1113322.28</v>
      </c>
      <c r="AO306" s="130">
        <v>841748</v>
      </c>
      <c r="AP306" s="130">
        <v>1269889</v>
      </c>
      <c r="AQ306" s="130">
        <v>1041379</v>
      </c>
      <c r="AR306" s="130">
        <v>1114144.21</v>
      </c>
      <c r="AS306" s="130">
        <v>1452365</v>
      </c>
      <c r="AT306" s="130">
        <v>1297936</v>
      </c>
      <c r="AU306" s="130">
        <v>766008</v>
      </c>
      <c r="AV306" s="130">
        <v>1186775.07</v>
      </c>
      <c r="AW306" s="130">
        <v>1150531</v>
      </c>
      <c r="AX306" s="130">
        <v>1279185</v>
      </c>
      <c r="AY306" s="130">
        <v>879441</v>
      </c>
      <c r="AZ306" s="130">
        <v>728300</v>
      </c>
      <c r="BA306" s="130">
        <v>1205551</v>
      </c>
      <c r="BB306" s="130">
        <v>1010423</v>
      </c>
      <c r="BC306" s="130">
        <v>778234</v>
      </c>
    </row>
    <row r="307" spans="1:55" x14ac:dyDescent="0.25">
      <c r="A307" s="130" t="s">
        <v>2547</v>
      </c>
      <c r="B307" s="130" t="s">
        <v>3279</v>
      </c>
      <c r="C307" s="130" t="s">
        <v>2548</v>
      </c>
      <c r="D307" s="130" t="s">
        <v>2549</v>
      </c>
      <c r="E307" s="130" t="s">
        <v>2550</v>
      </c>
      <c r="F307" s="130" t="s">
        <v>2551</v>
      </c>
      <c r="G307" s="130" t="s">
        <v>2552</v>
      </c>
      <c r="H307" s="130" t="s">
        <v>2553</v>
      </c>
      <c r="I307" s="130" t="s">
        <v>2554</v>
      </c>
      <c r="J307" s="130" t="s">
        <v>2555</v>
      </c>
      <c r="K307" s="130" t="s">
        <v>2556</v>
      </c>
      <c r="L307" s="130" t="s">
        <v>2557</v>
      </c>
      <c r="M307" s="130" t="s">
        <v>2558</v>
      </c>
      <c r="N307" s="130" t="s">
        <v>2559</v>
      </c>
      <c r="O307" s="130" t="s">
        <v>2560</v>
      </c>
      <c r="P307" s="130" t="s">
        <v>2561</v>
      </c>
      <c r="Q307" s="130" t="s">
        <v>2562</v>
      </c>
      <c r="R307" s="130" t="s">
        <v>2563</v>
      </c>
      <c r="S307" s="130" t="s">
        <v>2564</v>
      </c>
      <c r="T307" s="130" t="s">
        <v>2565</v>
      </c>
      <c r="U307" s="130" t="s">
        <v>2566</v>
      </c>
      <c r="V307" s="130" t="s">
        <v>2567</v>
      </c>
      <c r="W307" s="130" t="s">
        <v>2568</v>
      </c>
      <c r="X307" s="130" t="s">
        <v>2569</v>
      </c>
      <c r="Y307" s="130" t="s">
        <v>2570</v>
      </c>
      <c r="Z307" s="130" t="s">
        <v>2571</v>
      </c>
      <c r="AA307" s="130" t="s">
        <v>2572</v>
      </c>
      <c r="AB307" s="130" t="s">
        <v>2573</v>
      </c>
      <c r="AC307" s="130" t="s">
        <v>2574</v>
      </c>
      <c r="AD307" s="130" t="s">
        <v>2575</v>
      </c>
      <c r="AE307" s="130" t="s">
        <v>2576</v>
      </c>
      <c r="AF307" s="130" t="s">
        <v>2577</v>
      </c>
      <c r="AG307" s="130" t="s">
        <v>2578</v>
      </c>
      <c r="AH307" s="130" t="s">
        <v>2579</v>
      </c>
      <c r="AI307" s="130" t="s">
        <v>2580</v>
      </c>
      <c r="AJ307" s="130" t="s">
        <v>2581</v>
      </c>
      <c r="AK307" s="130" t="s">
        <v>2582</v>
      </c>
      <c r="AL307" s="130" t="s">
        <v>2583</v>
      </c>
      <c r="AM307" s="130" t="s">
        <v>2584</v>
      </c>
      <c r="AN307" s="130" t="s">
        <v>2585</v>
      </c>
      <c r="AO307" s="130" t="s">
        <v>2586</v>
      </c>
      <c r="AP307" s="130" t="s">
        <v>2587</v>
      </c>
      <c r="AQ307" s="130" t="s">
        <v>2588</v>
      </c>
      <c r="AR307" s="130" t="s">
        <v>2589</v>
      </c>
      <c r="AS307" s="130" t="s">
        <v>2590</v>
      </c>
      <c r="AT307" s="130" t="s">
        <v>2591</v>
      </c>
      <c r="AU307" s="130" t="s">
        <v>2592</v>
      </c>
      <c r="AV307" s="130" t="s">
        <v>2593</v>
      </c>
      <c r="AW307" s="130" t="s">
        <v>2594</v>
      </c>
      <c r="AX307" s="130" t="s">
        <v>2595</v>
      </c>
      <c r="AY307" s="130" t="s">
        <v>2596</v>
      </c>
      <c r="AZ307" s="130" t="s">
        <v>2597</v>
      </c>
      <c r="BA307" s="130" t="s">
        <v>2598</v>
      </c>
      <c r="BB307" s="130" t="s">
        <v>2599</v>
      </c>
      <c r="BC307" s="130" t="s">
        <v>2600</v>
      </c>
    </row>
    <row r="308" spans="1:55" x14ac:dyDescent="0.25">
      <c r="A308" s="130" t="s">
        <v>2601</v>
      </c>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row>
    <row r="309" spans="1:55" x14ac:dyDescent="0.25">
      <c r="A309" s="130" t="s">
        <v>2602</v>
      </c>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row>
    <row r="310" spans="1:55" x14ac:dyDescent="0.25">
      <c r="A310" s="130" t="s">
        <v>2603</v>
      </c>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9">IFERROR(VLOOKUP($B$350,$4:$126,MATCH($Q351&amp;"/"&amp;B$348,$2:$2,0),FALSE),"")</f>
        <v>778234</v>
      </c>
      <c r="C351" s="7">
        <f t="shared" si="9"/>
        <v>879441</v>
      </c>
      <c r="D351" s="7">
        <f t="shared" si="9"/>
        <v>766008</v>
      </c>
      <c r="E351" s="7">
        <f t="shared" si="9"/>
        <v>1041379</v>
      </c>
      <c r="F351" s="7">
        <f t="shared" si="9"/>
        <v>1319957</v>
      </c>
      <c r="G351" s="7">
        <f t="shared" si="9"/>
        <v>1758639</v>
      </c>
      <c r="H351" s="7">
        <f t="shared" si="9"/>
        <v>1775065</v>
      </c>
      <c r="I351" s="7">
        <f t="shared" si="9"/>
        <v>2286797</v>
      </c>
      <c r="J351" s="7">
        <f t="shared" si="9"/>
        <v>3200524</v>
      </c>
      <c r="K351" s="7">
        <f t="shared" si="9"/>
        <v>3489441</v>
      </c>
      <c r="L351" s="7">
        <f t="shared" si="9"/>
        <v>2925979</v>
      </c>
      <c r="M351" s="7">
        <f t="shared" si="9"/>
        <v>3209469</v>
      </c>
      <c r="N351" s="8">
        <f t="shared" si="9"/>
        <v>4444292</v>
      </c>
      <c r="O351" s="8">
        <f t="shared" si="9"/>
        <v>3108693</v>
      </c>
      <c r="P351" s="6"/>
      <c r="Q351" s="9" t="s">
        <v>12</v>
      </c>
    </row>
    <row r="352" spans="1:53" x14ac:dyDescent="0.25">
      <c r="B352" s="7">
        <f t="shared" si="9"/>
        <v>1010423</v>
      </c>
      <c r="C352" s="7">
        <f t="shared" si="9"/>
        <v>1279185</v>
      </c>
      <c r="D352" s="7">
        <f t="shared" si="9"/>
        <v>1297936</v>
      </c>
      <c r="E352" s="7">
        <f t="shared" si="9"/>
        <v>1269889</v>
      </c>
      <c r="F352" s="7">
        <f t="shared" si="9"/>
        <v>1456692</v>
      </c>
      <c r="G352" s="7">
        <f t="shared" si="9"/>
        <v>2286392</v>
      </c>
      <c r="H352" s="7">
        <f t="shared" si="9"/>
        <v>1892780</v>
      </c>
      <c r="I352" s="7">
        <f t="shared" si="9"/>
        <v>3869445</v>
      </c>
      <c r="J352" s="7">
        <f t="shared" si="9"/>
        <v>2234292</v>
      </c>
      <c r="K352" s="7">
        <f t="shared" si="9"/>
        <v>5307026</v>
      </c>
      <c r="L352" s="7">
        <f t="shared" si="9"/>
        <v>3031130</v>
      </c>
      <c r="M352" s="7">
        <f t="shared" si="9"/>
        <v>2523243</v>
      </c>
      <c r="N352" s="8">
        <f t="shared" si="9"/>
        <v>2344778</v>
      </c>
      <c r="O352" s="8">
        <f t="shared" si="9"/>
        <v>2952077</v>
      </c>
      <c r="P352" s="6"/>
      <c r="Q352" s="9" t="s">
        <v>13</v>
      </c>
    </row>
    <row r="353" spans="2:17" x14ac:dyDescent="0.25">
      <c r="B353" s="7">
        <f t="shared" si="9"/>
        <v>1205551</v>
      </c>
      <c r="C353" s="7">
        <f t="shared" si="9"/>
        <v>1150531</v>
      </c>
      <c r="D353" s="7">
        <f t="shared" si="9"/>
        <v>1452365</v>
      </c>
      <c r="E353" s="7">
        <f t="shared" si="9"/>
        <v>841748</v>
      </c>
      <c r="F353" s="7">
        <f t="shared" si="9"/>
        <v>1817905</v>
      </c>
      <c r="G353" s="7">
        <f t="shared" si="9"/>
        <v>1505772</v>
      </c>
      <c r="H353" s="7">
        <f t="shared" si="9"/>
        <v>1700114</v>
      </c>
      <c r="I353" s="7">
        <f t="shared" si="9"/>
        <v>2347505</v>
      </c>
      <c r="J353" s="7">
        <f t="shared" si="9"/>
        <v>2330867</v>
      </c>
      <c r="K353" s="7">
        <f t="shared" si="9"/>
        <v>3816035</v>
      </c>
      <c r="L353" s="7">
        <f t="shared" si="9"/>
        <v>2288154</v>
      </c>
      <c r="M353" s="7">
        <f t="shared" si="9"/>
        <v>2184014</v>
      </c>
      <c r="N353" s="8">
        <f t="shared" si="9"/>
        <v>3629204</v>
      </c>
      <c r="O353" s="8" t="str">
        <f t="shared" si="9"/>
        <v/>
      </c>
      <c r="P353" s="6"/>
      <c r="Q353" s="9" t="s">
        <v>14</v>
      </c>
    </row>
    <row r="354" spans="2:17" x14ac:dyDescent="0.25">
      <c r="B354" s="7">
        <f t="shared" si="9"/>
        <v>728301</v>
      </c>
      <c r="C354" s="7">
        <f t="shared" si="9"/>
        <v>1186775.07</v>
      </c>
      <c r="D354" s="7">
        <f t="shared" si="9"/>
        <v>1114144.21</v>
      </c>
      <c r="E354" s="7">
        <f t="shared" si="9"/>
        <v>1113322.28</v>
      </c>
      <c r="F354" s="7">
        <f t="shared" si="9"/>
        <v>1649810.18</v>
      </c>
      <c r="G354" s="7">
        <f t="shared" si="9"/>
        <v>1630327.01</v>
      </c>
      <c r="H354" s="7">
        <f t="shared" si="9"/>
        <v>1458191.03</v>
      </c>
      <c r="I354" s="7">
        <f t="shared" si="9"/>
        <v>2836947.82</v>
      </c>
      <c r="J354" s="7">
        <f t="shared" si="9"/>
        <v>2887781.98</v>
      </c>
      <c r="K354" s="7">
        <f t="shared" si="9"/>
        <v>3809085.84</v>
      </c>
      <c r="L354" s="7">
        <f t="shared" si="9"/>
        <v>3820877.42</v>
      </c>
      <c r="M354" s="7">
        <f t="shared" si="9"/>
        <v>2211512.02</v>
      </c>
      <c r="N354" s="8">
        <f>IFERROR(VLOOKUP($B$350,$4:$126,MATCH($Q354&amp;"/"&amp;N$348,$2:$2,0),FALSE),IFERROR(VLOOKUP($B$350,$4:$126,MATCH($Q353&amp;"/"&amp;N$348,$2:$2,0),FALSE),IFERROR(VLOOKUP($B$350,$4:$126,MATCH($Q352&amp;"/"&amp;N$348,$2:$2,0),FALSE),IFERROR(VLOOKUP($B$350,$4:$126,MATCH($Q351&amp;"/"&amp;N$348,$2:$2,0),FALSE),""))))</f>
        <v>2509511.4700000002</v>
      </c>
      <c r="O354" s="8">
        <f>IFERROR(VLOOKUP($B$350,$4:$126,MATCH($Q354&amp;"/"&amp;O$348,$2:$2,0),FALSE),IFERROR(VLOOKUP($B$350,$4:$126,MATCH($Q353&amp;"/"&amp;O$348,$2:$2,0),FALSE),IFERROR(VLOOKUP($B$350,$4:$126,MATCH($Q352&amp;"/"&amp;O$348,$2:$2,0),FALSE),IFERROR(VLOOKUP($B$350,$4:$126,MATCH($Q351&amp;"/"&amp;O$348,$2:$2,0),FALSE),""))))</f>
        <v>2952077</v>
      </c>
      <c r="P354" s="6"/>
      <c r="Q354" s="9" t="s">
        <v>15</v>
      </c>
    </row>
    <row r="355" spans="2:17" x14ac:dyDescent="0.25">
      <c r="B355" s="12">
        <f t="shared" ref="B355:O355" si="10">+B354/B$402</f>
        <v>2.5278810176666465E-2</v>
      </c>
      <c r="C355" s="12">
        <f t="shared" si="10"/>
        <v>4.1998122882281656E-2</v>
      </c>
      <c r="D355" s="12">
        <f t="shared" si="10"/>
        <v>3.6470806380587292E-2</v>
      </c>
      <c r="E355" s="12">
        <f t="shared" si="10"/>
        <v>2.9324072739257027E-2</v>
      </c>
      <c r="F355" s="12">
        <f t="shared" si="10"/>
        <v>3.9692520183245296E-2</v>
      </c>
      <c r="G355" s="12">
        <f t="shared" si="10"/>
        <v>3.9141835897586727E-2</v>
      </c>
      <c r="H355" s="12">
        <f t="shared" si="10"/>
        <v>2.9983118653962679E-2</v>
      </c>
      <c r="I355" s="12">
        <f t="shared" si="10"/>
        <v>5.3529800818049728E-2</v>
      </c>
      <c r="J355" s="12">
        <f t="shared" si="10"/>
        <v>5.4471751256881869E-2</v>
      </c>
      <c r="K355" s="12">
        <f t="shared" si="10"/>
        <v>7.1789412876017047E-2</v>
      </c>
      <c r="L355" s="12">
        <f t="shared" si="10"/>
        <v>7.0563762092060348E-2</v>
      </c>
      <c r="M355" s="12">
        <f t="shared" si="10"/>
        <v>4.3446539102111846E-2</v>
      </c>
      <c r="N355" s="12">
        <f t="shared" si="10"/>
        <v>5.2646585604135841E-2</v>
      </c>
      <c r="O355" s="12">
        <f t="shared" si="10"/>
        <v>6.3680328430061564E-2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1">IFERROR(VLOOKUP($B$356,$4:$126,MATCH($Q357&amp;"/"&amp;B$348,$2:$2,0),FALSE),"")</f>
        <v>500000</v>
      </c>
      <c r="C357" s="8">
        <f t="shared" si="11"/>
        <v>0</v>
      </c>
      <c r="D357" s="8">
        <f t="shared" si="11"/>
        <v>1400000</v>
      </c>
      <c r="E357" s="8">
        <f t="shared" si="11"/>
        <v>0</v>
      </c>
      <c r="F357" s="8">
        <f t="shared" si="11"/>
        <v>0</v>
      </c>
      <c r="G357" s="8">
        <f t="shared" si="11"/>
        <v>0</v>
      </c>
      <c r="H357" s="8">
        <f t="shared" si="11"/>
        <v>0</v>
      </c>
      <c r="I357" s="8">
        <f t="shared" si="11"/>
        <v>0</v>
      </c>
      <c r="J357" s="8">
        <f t="shared" si="11"/>
        <v>0</v>
      </c>
      <c r="K357" s="8">
        <f t="shared" si="11"/>
        <v>0</v>
      </c>
      <c r="L357" s="8">
        <f t="shared" si="11"/>
        <v>0</v>
      </c>
      <c r="M357" s="8">
        <f t="shared" si="11"/>
        <v>0</v>
      </c>
      <c r="N357" s="8">
        <f t="shared" si="11"/>
        <v>0</v>
      </c>
      <c r="O357" s="8">
        <f>IFERROR(VLOOKUP($B$356,$4:$126,MATCH($Q357&amp;"/"&amp;O$348,$2:$2,0),FALSE),"")</f>
        <v>0</v>
      </c>
      <c r="P357" s="6"/>
      <c r="Q357" s="9" t="s">
        <v>12</v>
      </c>
    </row>
    <row r="358" spans="2:17" x14ac:dyDescent="0.25">
      <c r="B358" s="8">
        <f t="shared" si="11"/>
        <v>266000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0</v>
      </c>
      <c r="M358" s="8">
        <f t="shared" si="11"/>
        <v>0</v>
      </c>
      <c r="N358" s="8">
        <f t="shared" si="11"/>
        <v>0</v>
      </c>
      <c r="O358" s="8">
        <f>IFERROR(VLOOKUP($B$356,$4:$126,MATCH($Q358&amp;"/"&amp;O$348,$2:$2,0),FALSE),"")</f>
        <v>0</v>
      </c>
      <c r="P358" s="6"/>
      <c r="Q358" s="9" t="s">
        <v>13</v>
      </c>
    </row>
    <row r="359" spans="2:17" x14ac:dyDescent="0.25">
      <c r="B359" s="8">
        <f t="shared" si="11"/>
        <v>0</v>
      </c>
      <c r="C359" s="8">
        <f t="shared" si="11"/>
        <v>0</v>
      </c>
      <c r="D359" s="8">
        <f t="shared" si="11"/>
        <v>100000</v>
      </c>
      <c r="E359" s="8">
        <f t="shared" si="11"/>
        <v>0</v>
      </c>
      <c r="F359" s="8">
        <f t="shared" si="11"/>
        <v>0</v>
      </c>
      <c r="G359" s="8">
        <f t="shared" si="11"/>
        <v>0</v>
      </c>
      <c r="H359" s="8">
        <f t="shared" si="11"/>
        <v>0</v>
      </c>
      <c r="I359" s="8">
        <f t="shared" si="11"/>
        <v>0</v>
      </c>
      <c r="J359" s="8">
        <f t="shared" si="11"/>
        <v>0</v>
      </c>
      <c r="K359" s="8">
        <f t="shared" si="11"/>
        <v>0</v>
      </c>
      <c r="L359" s="8">
        <f t="shared" si="11"/>
        <v>0</v>
      </c>
      <c r="M359" s="8">
        <f t="shared" si="11"/>
        <v>0</v>
      </c>
      <c r="N359" s="8">
        <f t="shared" si="11"/>
        <v>0</v>
      </c>
      <c r="O359" s="8" t="str">
        <f>IFERROR(VLOOKUP($B$356,$4:$126,MATCH($Q359&amp;"/"&amp;O$348,$2:$2,0),FALSE),"")</f>
        <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148000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f t="shared" ref="B361:O361" si="13">+B360/B$402</f>
        <v>5.136974830662922E-3</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0</v>
      </c>
      <c r="L361" s="12">
        <f t="shared" si="13"/>
        <v>0</v>
      </c>
      <c r="M361" s="12">
        <f t="shared" si="13"/>
        <v>0</v>
      </c>
      <c r="N361" s="12">
        <f t="shared" si="13"/>
        <v>0</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4">IFERROR(VLOOKUP($B$362,$4:$126,MATCH($Q363&amp;"/"&amp;B$348,$2:$2,0),FALSE),"")</f>
        <v>41859</v>
      </c>
      <c r="C363" s="8">
        <f t="shared" si="14"/>
        <v>49474</v>
      </c>
      <c r="D363" s="8">
        <f t="shared" si="14"/>
        <v>45667</v>
      </c>
      <c r="E363" s="8">
        <f t="shared" si="14"/>
        <v>52737</v>
      </c>
      <c r="F363" s="8">
        <f t="shared" si="14"/>
        <v>72358</v>
      </c>
      <c r="G363" s="8">
        <f t="shared" si="14"/>
        <v>80859</v>
      </c>
      <c r="H363" s="8">
        <f t="shared" si="14"/>
        <v>71089</v>
      </c>
      <c r="I363" s="8">
        <f t="shared" si="14"/>
        <v>73972</v>
      </c>
      <c r="J363" s="8">
        <f t="shared" si="14"/>
        <v>40931</v>
      </c>
      <c r="K363" s="8">
        <f t="shared" si="14"/>
        <v>77956</v>
      </c>
      <c r="L363" s="8">
        <f t="shared" si="14"/>
        <v>67016</v>
      </c>
      <c r="M363" s="8">
        <f t="shared" si="14"/>
        <v>79004</v>
      </c>
      <c r="N363" s="8">
        <f t="shared" si="14"/>
        <v>82338</v>
      </c>
      <c r="O363" s="8">
        <f t="shared" si="14"/>
        <v>43029</v>
      </c>
      <c r="P363" s="6"/>
      <c r="Q363" s="9" t="s">
        <v>12</v>
      </c>
    </row>
    <row r="364" spans="2:17" x14ac:dyDescent="0.25">
      <c r="B364" s="8">
        <f t="shared" si="14"/>
        <v>38737</v>
      </c>
      <c r="C364" s="8">
        <f t="shared" si="14"/>
        <v>43857</v>
      </c>
      <c r="D364" s="8">
        <f t="shared" si="14"/>
        <v>51700</v>
      </c>
      <c r="E364" s="8">
        <f t="shared" si="14"/>
        <v>58409</v>
      </c>
      <c r="F364" s="8">
        <f t="shared" si="14"/>
        <v>69475</v>
      </c>
      <c r="G364" s="8">
        <f t="shared" si="14"/>
        <v>78945</v>
      </c>
      <c r="H364" s="8">
        <f t="shared" si="14"/>
        <v>67639</v>
      </c>
      <c r="I364" s="8">
        <f t="shared" si="14"/>
        <v>53554</v>
      </c>
      <c r="J364" s="8">
        <f t="shared" si="14"/>
        <v>42317</v>
      </c>
      <c r="K364" s="8">
        <f t="shared" si="14"/>
        <v>71661</v>
      </c>
      <c r="L364" s="8">
        <f t="shared" si="14"/>
        <v>105965</v>
      </c>
      <c r="M364" s="8">
        <f t="shared" si="14"/>
        <v>110616</v>
      </c>
      <c r="N364" s="8">
        <f t="shared" si="14"/>
        <v>62929</v>
      </c>
      <c r="O364" s="8">
        <f t="shared" si="14"/>
        <v>53814</v>
      </c>
      <c r="P364" s="6"/>
      <c r="Q364" s="9" t="s">
        <v>13</v>
      </c>
    </row>
    <row r="365" spans="2:17" x14ac:dyDescent="0.25">
      <c r="B365" s="8">
        <f t="shared" si="14"/>
        <v>39490</v>
      </c>
      <c r="C365" s="8">
        <f t="shared" si="14"/>
        <v>53638</v>
      </c>
      <c r="D365" s="8">
        <f t="shared" si="14"/>
        <v>39540</v>
      </c>
      <c r="E365" s="8">
        <f t="shared" si="14"/>
        <v>56011</v>
      </c>
      <c r="F365" s="8">
        <f t="shared" si="14"/>
        <v>75991</v>
      </c>
      <c r="G365" s="8">
        <f t="shared" si="14"/>
        <v>74964</v>
      </c>
      <c r="H365" s="8">
        <f t="shared" si="14"/>
        <v>73704</v>
      </c>
      <c r="I365" s="8">
        <f t="shared" si="14"/>
        <v>51028</v>
      </c>
      <c r="J365" s="8">
        <f t="shared" si="14"/>
        <v>43929</v>
      </c>
      <c r="K365" s="8">
        <f t="shared" si="14"/>
        <v>57730</v>
      </c>
      <c r="L365" s="8">
        <f t="shared" si="14"/>
        <v>92308</v>
      </c>
      <c r="M365" s="8">
        <f t="shared" si="14"/>
        <v>88251</v>
      </c>
      <c r="N365" s="8">
        <f t="shared" si="14"/>
        <v>41969</v>
      </c>
      <c r="O365" s="8" t="str">
        <f t="shared" si="14"/>
        <v/>
      </c>
      <c r="P365" s="6"/>
      <c r="Q365" s="9" t="s">
        <v>14</v>
      </c>
    </row>
    <row r="366" spans="2:17" x14ac:dyDescent="0.25">
      <c r="B366" s="8">
        <f t="shared" si="14"/>
        <v>40392</v>
      </c>
      <c r="C366" s="8">
        <f t="shared" si="14"/>
        <v>60852.82</v>
      </c>
      <c r="D366" s="8">
        <f t="shared" si="14"/>
        <v>51429.05</v>
      </c>
      <c r="E366" s="8">
        <f t="shared" si="14"/>
        <v>67321.66</v>
      </c>
      <c r="F366" s="8">
        <f t="shared" si="14"/>
        <v>87774.81</v>
      </c>
      <c r="G366" s="8">
        <f t="shared" si="14"/>
        <v>91177.93</v>
      </c>
      <c r="H366" s="8">
        <f t="shared" si="14"/>
        <v>73975.679999999993</v>
      </c>
      <c r="I366" s="8">
        <f t="shared" si="14"/>
        <v>57861.08</v>
      </c>
      <c r="J366" s="8">
        <f t="shared" si="14"/>
        <v>49727.68</v>
      </c>
      <c r="K366" s="8">
        <f t="shared" si="14"/>
        <v>57100.06</v>
      </c>
      <c r="L366" s="8">
        <f t="shared" si="14"/>
        <v>57545.75</v>
      </c>
      <c r="M366" s="8">
        <f t="shared" si="14"/>
        <v>97941.71</v>
      </c>
      <c r="N366" s="8">
        <f>IFERROR(VLOOKUP($B$362,$4:$126,MATCH($Q366&amp;"/"&amp;N$348,$2:$2,0),FALSE),IFERROR(VLOOKUP($B$362,$4:$126,MATCH($Q365&amp;"/"&amp;N$348,$2:$2,0),FALSE),IFERROR(VLOOKUP($B$362,$4:$126,MATCH($Q364&amp;"/"&amp;N$348,$2:$2,0),FALSE),IFERROR(VLOOKUP($B$362,$4:$126,MATCH($Q363&amp;"/"&amp;N$348,$2:$2,0),FALSE),""))))</f>
        <v>36518.480000000003</v>
      </c>
      <c r="O366" s="8">
        <f>IFERROR(VLOOKUP($B$362,$4:$126,MATCH($Q366&amp;"/"&amp;O$348,$2:$2,0),FALSE),IFERROR(VLOOKUP($B$362,$4:$126,MATCH($Q365&amp;"/"&amp;O$348,$2:$2,0),FALSE),IFERROR(VLOOKUP($B$362,$4:$126,MATCH($Q364&amp;"/"&amp;O$348,$2:$2,0),FALSE),IFERROR(VLOOKUP($B$362,$4:$126,MATCH($Q363&amp;"/"&amp;O$348,$2:$2,0),FALSE),""))))</f>
        <v>53814</v>
      </c>
      <c r="P366" s="6"/>
      <c r="Q366" s="9" t="s">
        <v>15</v>
      </c>
    </row>
    <row r="367" spans="2:17" x14ac:dyDescent="0.25">
      <c r="B367" s="12">
        <f t="shared" ref="B367:O367" si="15">+B366/B$402</f>
        <v>1.4019776172982212E-3</v>
      </c>
      <c r="C367" s="12">
        <f t="shared" si="15"/>
        <v>2.153486601377097E-3</v>
      </c>
      <c r="D367" s="12">
        <f t="shared" si="15"/>
        <v>1.6834974396066225E-3</v>
      </c>
      <c r="E367" s="12">
        <f t="shared" si="15"/>
        <v>1.7732019651735796E-3</v>
      </c>
      <c r="F367" s="12">
        <f t="shared" si="15"/>
        <v>2.1117601647393891E-3</v>
      </c>
      <c r="G367" s="12">
        <f t="shared" si="15"/>
        <v>2.1890525959829678E-3</v>
      </c>
      <c r="H367" s="12">
        <f t="shared" si="15"/>
        <v>1.5210775168103823E-3</v>
      </c>
      <c r="I367" s="12">
        <f t="shared" si="15"/>
        <v>1.0917691420624159E-3</v>
      </c>
      <c r="J367" s="12">
        <f t="shared" si="15"/>
        <v>9.3800495823504631E-4</v>
      </c>
      <c r="K367" s="12">
        <f t="shared" si="15"/>
        <v>1.0761584156332234E-3</v>
      </c>
      <c r="L367" s="12">
        <f t="shared" si="15"/>
        <v>1.0627518671900188E-3</v>
      </c>
      <c r="M367" s="12">
        <f t="shared" si="15"/>
        <v>1.924126251523923E-3</v>
      </c>
      <c r="N367" s="12">
        <f t="shared" si="15"/>
        <v>7.6611456310774406E-4</v>
      </c>
      <c r="O367" s="12">
        <f t="shared" si="15"/>
        <v>1.1608413988304955E-3</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6">IFERROR(VLOOKUP($B$368,$4:$126,MATCH($Q369&amp;"/"&amp;B$348,$2:$2,0),FALSE),"")</f>
        <v>7617794</v>
      </c>
      <c r="C369" s="8">
        <f t="shared" si="16"/>
        <v>10023027</v>
      </c>
      <c r="D369" s="8">
        <f t="shared" si="16"/>
        <v>8402610</v>
      </c>
      <c r="E369" s="8">
        <f t="shared" si="16"/>
        <v>12896215</v>
      </c>
      <c r="F369" s="8">
        <f t="shared" si="16"/>
        <v>17505809</v>
      </c>
      <c r="G369" s="8">
        <f t="shared" si="16"/>
        <v>24425143</v>
      </c>
      <c r="H369" s="8">
        <f t="shared" si="16"/>
        <v>21988274</v>
      </c>
      <c r="I369" s="8">
        <f t="shared" si="16"/>
        <v>28632512</v>
      </c>
      <c r="J369" s="8">
        <f t="shared" si="16"/>
        <v>28763071</v>
      </c>
      <c r="K369" s="8">
        <f t="shared" si="16"/>
        <v>27841206</v>
      </c>
      <c r="L369" s="8">
        <f t="shared" si="16"/>
        <v>25864910</v>
      </c>
      <c r="M369" s="8">
        <f t="shared" si="16"/>
        <v>24602706</v>
      </c>
      <c r="N369" s="8">
        <f t="shared" si="16"/>
        <v>25264855</v>
      </c>
      <c r="O369" s="8">
        <f t="shared" si="16"/>
        <v>21659152</v>
      </c>
      <c r="P369" s="6"/>
      <c r="Q369" s="9" t="s">
        <v>12</v>
      </c>
    </row>
    <row r="370" spans="1:17" x14ac:dyDescent="0.25">
      <c r="B370" s="8">
        <f t="shared" si="16"/>
        <v>6531184</v>
      </c>
      <c r="C370" s="8">
        <f t="shared" si="16"/>
        <v>10413711</v>
      </c>
      <c r="D370" s="8">
        <f t="shared" si="16"/>
        <v>7493129</v>
      </c>
      <c r="E370" s="8">
        <f t="shared" si="16"/>
        <v>14271236</v>
      </c>
      <c r="F370" s="8">
        <f t="shared" si="16"/>
        <v>19625798</v>
      </c>
      <c r="G370" s="8">
        <f t="shared" si="16"/>
        <v>23241242</v>
      </c>
      <c r="H370" s="8">
        <f t="shared" si="16"/>
        <v>22183753</v>
      </c>
      <c r="I370" s="8">
        <f t="shared" si="16"/>
        <v>29402377</v>
      </c>
      <c r="J370" s="8">
        <f t="shared" si="16"/>
        <v>27917598</v>
      </c>
      <c r="K370" s="8">
        <f t="shared" si="16"/>
        <v>26443057</v>
      </c>
      <c r="L370" s="8">
        <f t="shared" si="16"/>
        <v>26198196</v>
      </c>
      <c r="M370" s="8">
        <f t="shared" si="16"/>
        <v>23979828</v>
      </c>
      <c r="N370" s="8">
        <f t="shared" si="16"/>
        <v>24069971</v>
      </c>
      <c r="O370" s="8">
        <f t="shared" si="16"/>
        <v>21596909</v>
      </c>
      <c r="P370" s="6"/>
      <c r="Q370" s="9" t="s">
        <v>13</v>
      </c>
    </row>
    <row r="371" spans="1:17" x14ac:dyDescent="0.25">
      <c r="B371" s="8">
        <f t="shared" si="16"/>
        <v>9167137</v>
      </c>
      <c r="C371" s="8">
        <f t="shared" si="16"/>
        <v>10361651</v>
      </c>
      <c r="D371" s="8">
        <f t="shared" si="16"/>
        <v>11562566</v>
      </c>
      <c r="E371" s="8">
        <f t="shared" si="16"/>
        <v>14745725</v>
      </c>
      <c r="F371" s="8">
        <f t="shared" si="16"/>
        <v>20374117</v>
      </c>
      <c r="G371" s="8">
        <f t="shared" si="16"/>
        <v>23027959</v>
      </c>
      <c r="H371" s="8">
        <f t="shared" si="16"/>
        <v>22185223</v>
      </c>
      <c r="I371" s="8">
        <f t="shared" si="16"/>
        <v>31133920</v>
      </c>
      <c r="J371" s="8">
        <f t="shared" si="16"/>
        <v>29309922</v>
      </c>
      <c r="K371" s="8">
        <f t="shared" si="16"/>
        <v>25818343</v>
      </c>
      <c r="L371" s="8">
        <f t="shared" si="16"/>
        <v>26421498</v>
      </c>
      <c r="M371" s="8">
        <f t="shared" si="16"/>
        <v>24545483</v>
      </c>
      <c r="N371" s="8">
        <f t="shared" si="16"/>
        <v>23737978</v>
      </c>
      <c r="O371" s="8" t="str">
        <f t="shared" si="16"/>
        <v/>
      </c>
      <c r="P371" s="6"/>
      <c r="Q371" s="9" t="s">
        <v>14</v>
      </c>
    </row>
    <row r="372" spans="1:17" x14ac:dyDescent="0.25">
      <c r="B372" s="8">
        <f t="shared" si="16"/>
        <v>8885809</v>
      </c>
      <c r="C372" s="8">
        <f t="shared" si="16"/>
        <v>10449189.4</v>
      </c>
      <c r="D372" s="8">
        <f t="shared" si="16"/>
        <v>10855862.84</v>
      </c>
      <c r="E372" s="8">
        <f t="shared" si="16"/>
        <v>16426938.09</v>
      </c>
      <c r="F372" s="8">
        <f t="shared" si="16"/>
        <v>21697163.359999999</v>
      </c>
      <c r="G372" s="8">
        <f t="shared" si="16"/>
        <v>22557805.109999999</v>
      </c>
      <c r="H372" s="8">
        <f t="shared" si="16"/>
        <v>24949320.690000001</v>
      </c>
      <c r="I372" s="8">
        <f t="shared" si="16"/>
        <v>29098195.43</v>
      </c>
      <c r="J372" s="8">
        <f t="shared" si="16"/>
        <v>28835496.949999999</v>
      </c>
      <c r="K372" s="8">
        <f t="shared" si="16"/>
        <v>25549895.07</v>
      </c>
      <c r="L372" s="8">
        <f t="shared" si="16"/>
        <v>25804881.760000002</v>
      </c>
      <c r="M372" s="8">
        <f t="shared" si="16"/>
        <v>25040436.66</v>
      </c>
      <c r="N372" s="8">
        <f>IFERROR(VLOOKUP($B$368,$4:$126,MATCH($Q372&amp;"/"&amp;N$348,$2:$2,0),FALSE),IFERROR(VLOOKUP($B$368,$4:$126,MATCH($Q371&amp;"/"&amp;N$348,$2:$2,0),FALSE),IFERROR(VLOOKUP($B$368,$4:$126,MATCH($Q370&amp;"/"&amp;N$348,$2:$2,0),FALSE),IFERROR(VLOOKUP($B$368,$4:$126,MATCH($Q369&amp;"/"&amp;N$348,$2:$2,0),FALSE),""))))</f>
        <v>22545488.010000002</v>
      </c>
      <c r="O372" s="8">
        <f>IFERROR(VLOOKUP($B$368,$4:$126,MATCH($Q372&amp;"/"&amp;O$348,$2:$2,0),FALSE),IFERROR(VLOOKUP($B$368,$4:$126,MATCH($Q371&amp;"/"&amp;O$348,$2:$2,0),FALSE),IFERROR(VLOOKUP($B$368,$4:$126,MATCH($Q370&amp;"/"&amp;O$348,$2:$2,0),FALSE),IFERROR(VLOOKUP($B$368,$4:$126,MATCH($Q369&amp;"/"&amp;O$348,$2:$2,0),FALSE),""))))</f>
        <v>21596909</v>
      </c>
      <c r="P372" s="6"/>
      <c r="Q372" s="9" t="s">
        <v>15</v>
      </c>
    </row>
    <row r="373" spans="1:17" x14ac:dyDescent="0.25">
      <c r="B373" s="12">
        <f t="shared" ref="B373:O373" si="17">+B372/B$402</f>
        <v>0.30842011610187886</v>
      </c>
      <c r="C373" s="12">
        <f t="shared" si="17"/>
        <v>0.36978055196376419</v>
      </c>
      <c r="D373" s="12">
        <f t="shared" si="17"/>
        <v>0.35535980726575112</v>
      </c>
      <c r="E373" s="12">
        <f t="shared" si="17"/>
        <v>0.43267321249910839</v>
      </c>
      <c r="F373" s="12">
        <f t="shared" si="17"/>
        <v>0.52200859530759491</v>
      </c>
      <c r="G373" s="12">
        <f t="shared" si="17"/>
        <v>0.54158086102331293</v>
      </c>
      <c r="H373" s="12">
        <f t="shared" si="17"/>
        <v>0.51300441930714391</v>
      </c>
      <c r="I373" s="12">
        <f t="shared" si="17"/>
        <v>0.54904802779650164</v>
      </c>
      <c r="J373" s="12">
        <f t="shared" si="17"/>
        <v>0.5439191836874665</v>
      </c>
      <c r="K373" s="12">
        <f t="shared" si="17"/>
        <v>0.48153600185580031</v>
      </c>
      <c r="L373" s="12">
        <f t="shared" si="17"/>
        <v>0.47656319142695441</v>
      </c>
      <c r="M373" s="12">
        <f t="shared" si="17"/>
        <v>0.49193506553161076</v>
      </c>
      <c r="N373" s="12">
        <f t="shared" si="17"/>
        <v>0.47297770051853283</v>
      </c>
      <c r="O373" s="12">
        <f t="shared" si="17"/>
        <v>0.46587479194958409</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8">IFERROR(VLOOKUP($B$374,$4:$126,MATCH($Q375&amp;"/"&amp;B$348,$2:$2,0),FALSE),"")</f>
        <v>9487169</v>
      </c>
      <c r="C375" s="8">
        <f t="shared" si="18"/>
        <v>11624354</v>
      </c>
      <c r="D375" s="8">
        <f t="shared" si="18"/>
        <v>11029369</v>
      </c>
      <c r="E375" s="8">
        <f t="shared" si="18"/>
        <v>14356171</v>
      </c>
      <c r="F375" s="8">
        <f t="shared" si="18"/>
        <v>19445509</v>
      </c>
      <c r="G375" s="8">
        <f t="shared" si="18"/>
        <v>27195600</v>
      </c>
      <c r="H375" s="8">
        <f t="shared" si="18"/>
        <v>24565781</v>
      </c>
      <c r="I375" s="8">
        <f t="shared" si="18"/>
        <v>32149114</v>
      </c>
      <c r="J375" s="8">
        <f t="shared" si="18"/>
        <v>33044105</v>
      </c>
      <c r="K375" s="8">
        <f t="shared" si="18"/>
        <v>31830186</v>
      </c>
      <c r="L375" s="8">
        <f t="shared" si="18"/>
        <v>29090686</v>
      </c>
      <c r="M375" s="8">
        <f t="shared" si="18"/>
        <v>28071644</v>
      </c>
      <c r="N375" s="8">
        <f t="shared" si="18"/>
        <v>29975389</v>
      </c>
      <c r="O375" s="8">
        <f t="shared" si="18"/>
        <v>24968719</v>
      </c>
      <c r="P375" s="6"/>
      <c r="Q375" s="9" t="s">
        <v>12</v>
      </c>
    </row>
    <row r="376" spans="1:17" x14ac:dyDescent="0.25">
      <c r="B376" s="8">
        <f t="shared" si="18"/>
        <v>8578522</v>
      </c>
      <c r="C376" s="8">
        <f t="shared" si="18"/>
        <v>12337779</v>
      </c>
      <c r="D376" s="8">
        <f t="shared" si="18"/>
        <v>9195558</v>
      </c>
      <c r="E376" s="8">
        <f t="shared" si="18"/>
        <v>16085341</v>
      </c>
      <c r="F376" s="8">
        <f t="shared" si="18"/>
        <v>21958229</v>
      </c>
      <c r="G376" s="8">
        <f t="shared" si="18"/>
        <v>26351002</v>
      </c>
      <c r="H376" s="8">
        <f t="shared" si="18"/>
        <v>24752336</v>
      </c>
      <c r="I376" s="8">
        <f t="shared" si="18"/>
        <v>34440898</v>
      </c>
      <c r="J376" s="8">
        <f t="shared" si="18"/>
        <v>31097292</v>
      </c>
      <c r="K376" s="8">
        <f t="shared" si="18"/>
        <v>32219466</v>
      </c>
      <c r="L376" s="8">
        <f t="shared" si="18"/>
        <v>29494867</v>
      </c>
      <c r="M376" s="8">
        <f t="shared" si="18"/>
        <v>26793712</v>
      </c>
      <c r="N376" s="8">
        <f t="shared" si="18"/>
        <v>26635053</v>
      </c>
      <c r="O376" s="8">
        <f t="shared" si="18"/>
        <v>24752351</v>
      </c>
      <c r="P376" s="6"/>
      <c r="Q376" s="9" t="s">
        <v>13</v>
      </c>
    </row>
    <row r="377" spans="1:17" x14ac:dyDescent="0.25">
      <c r="B377" s="8">
        <f t="shared" si="18"/>
        <v>11294124</v>
      </c>
      <c r="C377" s="8">
        <f t="shared" si="18"/>
        <v>12062138</v>
      </c>
      <c r="D377" s="8">
        <f t="shared" si="18"/>
        <v>13404738</v>
      </c>
      <c r="E377" s="8">
        <f t="shared" si="18"/>
        <v>16263436</v>
      </c>
      <c r="F377" s="8">
        <f t="shared" si="18"/>
        <v>23386346</v>
      </c>
      <c r="G377" s="8">
        <f t="shared" si="18"/>
        <v>25324532</v>
      </c>
      <c r="H377" s="8">
        <f t="shared" si="18"/>
        <v>25225949</v>
      </c>
      <c r="I377" s="8">
        <f t="shared" si="18"/>
        <v>34584272</v>
      </c>
      <c r="J377" s="8">
        <f t="shared" si="18"/>
        <v>32416653</v>
      </c>
      <c r="K377" s="8">
        <f t="shared" si="18"/>
        <v>29991373</v>
      </c>
      <c r="L377" s="8">
        <f t="shared" si="18"/>
        <v>28970793</v>
      </c>
      <c r="M377" s="8">
        <f t="shared" si="18"/>
        <v>26993308</v>
      </c>
      <c r="N377" s="8">
        <f t="shared" si="18"/>
        <v>27558760</v>
      </c>
      <c r="O377" s="8" t="str">
        <f t="shared" si="18"/>
        <v/>
      </c>
      <c r="P377" s="6"/>
      <c r="Q377" s="9" t="s">
        <v>14</v>
      </c>
    </row>
    <row r="378" spans="1:17" x14ac:dyDescent="0.25">
      <c r="B378" s="8">
        <f t="shared" si="18"/>
        <v>10579165</v>
      </c>
      <c r="C378" s="8">
        <f t="shared" si="18"/>
        <v>12064899.199999999</v>
      </c>
      <c r="D378" s="8">
        <f t="shared" si="18"/>
        <v>12205220.029999999</v>
      </c>
      <c r="E378" s="8">
        <f t="shared" si="18"/>
        <v>18176075.129999999</v>
      </c>
      <c r="F378" s="8">
        <f t="shared" si="18"/>
        <v>24496477.039999999</v>
      </c>
      <c r="G378" s="8">
        <f t="shared" si="18"/>
        <v>24901491.41</v>
      </c>
      <c r="H378" s="8">
        <f t="shared" si="18"/>
        <v>27708514.739999998</v>
      </c>
      <c r="I378" s="8">
        <f t="shared" si="18"/>
        <v>33028793.399999999</v>
      </c>
      <c r="J378" s="8">
        <f t="shared" si="18"/>
        <v>32349220.32</v>
      </c>
      <c r="K378" s="8">
        <f t="shared" si="18"/>
        <v>29649450.420000002</v>
      </c>
      <c r="L378" s="8">
        <f t="shared" si="18"/>
        <v>29844783.370000001</v>
      </c>
      <c r="M378" s="8">
        <f t="shared" si="18"/>
        <v>27506687.210000001</v>
      </c>
      <c r="N378" s="8">
        <f>IFERROR(VLOOKUP($B$374,$4:$126,MATCH($Q378&amp;"/"&amp;N$348,$2:$2,0),FALSE),IFERROR(VLOOKUP($B$374,$4:$126,MATCH($Q377&amp;"/"&amp;N$348,$2:$2,0),FALSE),IFERROR(VLOOKUP($B$374,$4:$126,MATCH($Q376&amp;"/"&amp;N$348,$2:$2,0),FALSE),IFERROR(VLOOKUP($B$374,$4:$126,MATCH($Q375&amp;"/"&amp;N$348,$2:$2,0),FALSE),""))))</f>
        <v>25227241.23</v>
      </c>
      <c r="O378" s="8">
        <f>IFERROR(VLOOKUP($B$374,$4:$126,MATCH($Q378&amp;"/"&amp;O$348,$2:$2,0),FALSE),IFERROR(VLOOKUP($B$374,$4:$126,MATCH($Q377&amp;"/"&amp;O$348,$2:$2,0),FALSE),IFERROR(VLOOKUP($B$374,$4:$126,MATCH($Q376&amp;"/"&amp;O$348,$2:$2,0),FALSE),IFERROR(VLOOKUP($B$374,$4:$126,MATCH($Q375&amp;"/"&amp;O$348,$2:$2,0),FALSE),""))))</f>
        <v>24752351</v>
      </c>
      <c r="P378" s="6"/>
      <c r="Q378" s="9" t="s">
        <v>15</v>
      </c>
    </row>
    <row r="379" spans="1:17" x14ac:dyDescent="0.25">
      <c r="B379" s="12">
        <f t="shared" ref="B379:O379" si="19">+B378/B$402</f>
        <v>0.36719529955696023</v>
      </c>
      <c r="C379" s="12">
        <f t="shared" si="19"/>
        <v>0.4269580074377039</v>
      </c>
      <c r="D379" s="12">
        <f t="shared" si="19"/>
        <v>0.39953016185094731</v>
      </c>
      <c r="E379" s="12">
        <f t="shared" si="19"/>
        <v>0.47874416851364959</v>
      </c>
      <c r="F379" s="12">
        <f t="shared" si="19"/>
        <v>0.58935683699600216</v>
      </c>
      <c r="G379" s="12">
        <f t="shared" si="19"/>
        <v>0.59784944026375764</v>
      </c>
      <c r="H379" s="12">
        <f t="shared" si="19"/>
        <v>0.56973857888461554</v>
      </c>
      <c r="I379" s="12">
        <f t="shared" si="19"/>
        <v>0.62321369448469988</v>
      </c>
      <c r="J379" s="12">
        <f t="shared" si="19"/>
        <v>0.61019796329122755</v>
      </c>
      <c r="K379" s="12">
        <f t="shared" si="19"/>
        <v>0.55879986095256318</v>
      </c>
      <c r="L379" s="12">
        <f t="shared" si="19"/>
        <v>0.55117188067492606</v>
      </c>
      <c r="M379" s="12">
        <f t="shared" si="19"/>
        <v>0.54038610264430065</v>
      </c>
      <c r="N379" s="12">
        <f t="shared" si="19"/>
        <v>0.52923771453070112</v>
      </c>
      <c r="O379" s="12">
        <f t="shared" si="19"/>
        <v>0.53394198088199007</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20">IFERROR(VLOOKUP($B$380,$4:$126,MATCH($Q381&amp;"/"&amp;B$348,$2:$2,0),FALSE),"")</f>
        <v>3818215</v>
      </c>
      <c r="C381" s="8">
        <f t="shared" si="20"/>
        <v>2941163</v>
      </c>
      <c r="D381" s="8">
        <f t="shared" si="20"/>
        <v>3561617</v>
      </c>
      <c r="E381" s="8">
        <f t="shared" si="20"/>
        <v>2831080</v>
      </c>
      <c r="F381" s="8">
        <f t="shared" si="20"/>
        <v>2910306</v>
      </c>
      <c r="G381" s="8">
        <f t="shared" si="20"/>
        <v>1234760</v>
      </c>
      <c r="H381" s="8">
        <f t="shared" si="20"/>
        <v>1224779</v>
      </c>
      <c r="I381" s="8">
        <f t="shared" si="20"/>
        <v>1336050</v>
      </c>
      <c r="J381" s="8">
        <f t="shared" si="20"/>
        <v>1225995</v>
      </c>
      <c r="K381" s="8">
        <f t="shared" si="20"/>
        <v>1085501</v>
      </c>
      <c r="L381" s="8">
        <f t="shared" si="20"/>
        <v>1917771</v>
      </c>
      <c r="M381" s="8">
        <f t="shared" si="20"/>
        <v>1999358</v>
      </c>
      <c r="N381" s="8">
        <f t="shared" si="20"/>
        <v>1701732</v>
      </c>
      <c r="O381" s="8">
        <f t="shared" si="20"/>
        <v>1613061</v>
      </c>
      <c r="P381" s="6"/>
      <c r="Q381" s="9" t="s">
        <v>12</v>
      </c>
    </row>
    <row r="382" spans="1:17" x14ac:dyDescent="0.25">
      <c r="B382" s="8">
        <f t="shared" si="20"/>
        <v>2961714</v>
      </c>
      <c r="C382" s="8">
        <f t="shared" si="20"/>
        <v>3715453</v>
      </c>
      <c r="D382" s="8">
        <f t="shared" si="20"/>
        <v>3496017</v>
      </c>
      <c r="E382" s="8">
        <f t="shared" si="20"/>
        <v>2856688</v>
      </c>
      <c r="F382" s="8">
        <f t="shared" si="20"/>
        <v>2801014</v>
      </c>
      <c r="G382" s="8">
        <f t="shared" si="20"/>
        <v>1223816</v>
      </c>
      <c r="H382" s="8">
        <f t="shared" si="20"/>
        <v>1233424</v>
      </c>
      <c r="I382" s="8">
        <f t="shared" si="20"/>
        <v>1316006</v>
      </c>
      <c r="J382" s="8">
        <f t="shared" si="20"/>
        <v>1190157</v>
      </c>
      <c r="K382" s="8">
        <f t="shared" si="20"/>
        <v>1052817</v>
      </c>
      <c r="L382" s="8">
        <f t="shared" si="20"/>
        <v>1944273</v>
      </c>
      <c r="M382" s="8">
        <f t="shared" si="20"/>
        <v>1985689</v>
      </c>
      <c r="N382" s="8">
        <f t="shared" si="20"/>
        <v>1731014</v>
      </c>
      <c r="O382" s="8">
        <f t="shared" si="20"/>
        <v>1586353</v>
      </c>
      <c r="P382" s="6"/>
      <c r="Q382" s="9" t="s">
        <v>13</v>
      </c>
    </row>
    <row r="383" spans="1:17" x14ac:dyDescent="0.25">
      <c r="B383" s="8">
        <f t="shared" si="20"/>
        <v>2969984</v>
      </c>
      <c r="C383" s="8">
        <f t="shared" si="20"/>
        <v>3660054</v>
      </c>
      <c r="D383" s="8">
        <f t="shared" si="20"/>
        <v>3457584</v>
      </c>
      <c r="E383" s="8">
        <f t="shared" si="20"/>
        <v>2899304</v>
      </c>
      <c r="F383" s="8">
        <f t="shared" si="20"/>
        <v>1455752</v>
      </c>
      <c r="G383" s="8">
        <f t="shared" si="20"/>
        <v>1200388</v>
      </c>
      <c r="H383" s="8">
        <f t="shared" si="20"/>
        <v>1283330</v>
      </c>
      <c r="I383" s="8">
        <f t="shared" si="20"/>
        <v>1293912</v>
      </c>
      <c r="J383" s="8">
        <f t="shared" si="20"/>
        <v>1156306</v>
      </c>
      <c r="K383" s="8">
        <f t="shared" si="20"/>
        <v>1019017</v>
      </c>
      <c r="L383" s="8">
        <f t="shared" si="20"/>
        <v>1993929</v>
      </c>
      <c r="M383" s="8">
        <f t="shared" si="20"/>
        <v>1939544</v>
      </c>
      <c r="N383" s="8">
        <f t="shared" si="20"/>
        <v>1697508</v>
      </c>
      <c r="O383" s="8" t="str">
        <f t="shared" si="20"/>
        <v/>
      </c>
      <c r="P383" s="6"/>
      <c r="Q383" s="9" t="s">
        <v>14</v>
      </c>
    </row>
    <row r="384" spans="1:17" x14ac:dyDescent="0.25">
      <c r="B384" s="8">
        <f t="shared" si="20"/>
        <v>2978619</v>
      </c>
      <c r="C384" s="8">
        <f t="shared" si="20"/>
        <v>3600079.09</v>
      </c>
      <c r="D384" s="8">
        <f t="shared" si="20"/>
        <v>3410757.91</v>
      </c>
      <c r="E384" s="8">
        <f t="shared" si="20"/>
        <v>2946278.89</v>
      </c>
      <c r="F384" s="8">
        <f t="shared" si="20"/>
        <v>1433779.67</v>
      </c>
      <c r="G384" s="8">
        <f t="shared" si="20"/>
        <v>1187534.5</v>
      </c>
      <c r="H384" s="8">
        <f t="shared" si="20"/>
        <v>1343664.05</v>
      </c>
      <c r="I384" s="8">
        <f t="shared" si="20"/>
        <v>1261379.1100000001</v>
      </c>
      <c r="J384" s="8">
        <f t="shared" si="20"/>
        <v>1123735.78</v>
      </c>
      <c r="K384" s="8">
        <f t="shared" si="20"/>
        <v>979811.15</v>
      </c>
      <c r="L384" s="8">
        <f t="shared" si="20"/>
        <v>2047156.77</v>
      </c>
      <c r="M384" s="8">
        <f t="shared" si="20"/>
        <v>1912349.15</v>
      </c>
      <c r="N384" s="8">
        <f>IFERROR(VLOOKUP($B$380,$4:$126,MATCH($Q384&amp;"/"&amp;N$348,$2:$2,0),FALSE),IFERROR(VLOOKUP($B$380,$4:$126,MATCH($Q383&amp;"/"&amp;N$348,$2:$2,0),FALSE),IFERROR(VLOOKUP($B$380,$4:$126,MATCH($Q382&amp;"/"&amp;N$348,$2:$2,0),FALSE),IFERROR(VLOOKUP($B$380,$4:$126,MATCH($Q381&amp;"/"&amp;N$348,$2:$2,0),FALSE),""))))</f>
        <v>1644591.87</v>
      </c>
      <c r="O384" s="8">
        <f>IFERROR(VLOOKUP($B$380,$4:$126,MATCH($Q384&amp;"/"&amp;O$348,$2:$2,0),FALSE),IFERROR(VLOOKUP($B$380,$4:$126,MATCH($Q383&amp;"/"&amp;O$348,$2:$2,0),FALSE),IFERROR(VLOOKUP($B$380,$4:$126,MATCH($Q382&amp;"/"&amp;O$348,$2:$2,0),FALSE),IFERROR(VLOOKUP($B$380,$4:$126,MATCH($Q381&amp;"/"&amp;O$348,$2:$2,0),FALSE),""))))</f>
        <v>1586353</v>
      </c>
      <c r="P384" s="6"/>
      <c r="Q384" s="9" t="s">
        <v>15</v>
      </c>
    </row>
    <row r="385" spans="1:17" x14ac:dyDescent="0.25">
      <c r="A385" s="84"/>
      <c r="B385" s="12">
        <f t="shared" ref="B385:O385" si="21">+B384/B$402</f>
        <v>0.10338574887252948</v>
      </c>
      <c r="C385" s="12">
        <f t="shared" si="21"/>
        <v>0.12740119659553742</v>
      </c>
      <c r="D385" s="12">
        <f t="shared" si="21"/>
        <v>0.11164900398904967</v>
      </c>
      <c r="E385" s="12">
        <f t="shared" si="21"/>
        <v>7.7602773278279719E-2</v>
      </c>
      <c r="F385" s="12">
        <f t="shared" si="21"/>
        <v>3.4495076572870813E-2</v>
      </c>
      <c r="G385" s="12">
        <f t="shared" si="21"/>
        <v>2.8511016646729486E-2</v>
      </c>
      <c r="H385" s="12">
        <f t="shared" si="21"/>
        <v>2.7628231015941748E-2</v>
      </c>
      <c r="I385" s="12">
        <f t="shared" si="21"/>
        <v>2.3800710058300912E-2</v>
      </c>
      <c r="J385" s="12">
        <f t="shared" si="21"/>
        <v>2.1196841143325554E-2</v>
      </c>
      <c r="K385" s="12">
        <f t="shared" si="21"/>
        <v>1.8466390662352485E-2</v>
      </c>
      <c r="L385" s="12">
        <f t="shared" si="21"/>
        <v>3.7806782946580561E-2</v>
      </c>
      <c r="M385" s="12">
        <f t="shared" si="21"/>
        <v>3.7569297101249913E-2</v>
      </c>
      <c r="N385" s="12">
        <f t="shared" si="21"/>
        <v>3.4501594315415038E-2</v>
      </c>
      <c r="O385" s="12">
        <f t="shared" si="21"/>
        <v>3.4219798482903206E-2</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2">IFERROR(VLOOKUP($B$386,$4:$126,MATCH($Q387&amp;"/"&amp;B$348,$2:$2,0),FALSE),"")</f>
        <v>888143</v>
      </c>
      <c r="C387" s="8">
        <f t="shared" si="22"/>
        <v>831754</v>
      </c>
      <c r="D387" s="8">
        <f t="shared" si="22"/>
        <v>0</v>
      </c>
      <c r="E387" s="8">
        <f t="shared" si="22"/>
        <v>0</v>
      </c>
      <c r="F387" s="8">
        <f t="shared" si="22"/>
        <v>0</v>
      </c>
      <c r="G387" s="8">
        <f t="shared" si="22"/>
        <v>0</v>
      </c>
      <c r="H387" s="8">
        <f t="shared" si="22"/>
        <v>0</v>
      </c>
      <c r="I387" s="8">
        <f t="shared" si="22"/>
        <v>0</v>
      </c>
      <c r="J387" s="8">
        <f t="shared" si="22"/>
        <v>0</v>
      </c>
      <c r="K387" s="8">
        <f t="shared" si="22"/>
        <v>0</v>
      </c>
      <c r="L387" s="8">
        <f t="shared" si="22"/>
        <v>0</v>
      </c>
      <c r="M387" s="8">
        <f t="shared" si="22"/>
        <v>0</v>
      </c>
      <c r="N387" s="8">
        <f t="shared" si="22"/>
        <v>1031321</v>
      </c>
      <c r="O387" s="8">
        <f t="shared" si="22"/>
        <v>0</v>
      </c>
      <c r="P387" s="6"/>
      <c r="Q387" s="9" t="s">
        <v>12</v>
      </c>
    </row>
    <row r="388" spans="1:17" x14ac:dyDescent="0.25">
      <c r="B388" s="8">
        <f t="shared" si="22"/>
        <v>874170</v>
      </c>
      <c r="C388" s="8">
        <f t="shared" si="22"/>
        <v>0</v>
      </c>
      <c r="D388" s="8">
        <f t="shared" si="22"/>
        <v>0</v>
      </c>
      <c r="E388" s="8">
        <f t="shared" si="22"/>
        <v>0</v>
      </c>
      <c r="F388" s="8">
        <f t="shared" si="22"/>
        <v>0</v>
      </c>
      <c r="G388" s="8">
        <f t="shared" si="22"/>
        <v>0</v>
      </c>
      <c r="H388" s="8">
        <f t="shared" si="22"/>
        <v>0</v>
      </c>
      <c r="I388" s="8">
        <f t="shared" si="22"/>
        <v>0</v>
      </c>
      <c r="J388" s="8">
        <f t="shared" si="22"/>
        <v>0</v>
      </c>
      <c r="K388" s="8">
        <f t="shared" si="22"/>
        <v>0</v>
      </c>
      <c r="L388" s="8">
        <f t="shared" si="22"/>
        <v>0</v>
      </c>
      <c r="M388" s="8">
        <f t="shared" si="22"/>
        <v>0</v>
      </c>
      <c r="N388" s="8">
        <f t="shared" si="22"/>
        <v>971096</v>
      </c>
      <c r="O388" s="8">
        <f t="shared" si="22"/>
        <v>0</v>
      </c>
      <c r="P388" s="6"/>
      <c r="Q388" s="9" t="s">
        <v>13</v>
      </c>
    </row>
    <row r="389" spans="1:17" x14ac:dyDescent="0.25">
      <c r="B389" s="8">
        <f t="shared" si="22"/>
        <v>860091</v>
      </c>
      <c r="C389" s="8">
        <f t="shared" si="22"/>
        <v>0</v>
      </c>
      <c r="D389" s="8">
        <f t="shared" si="22"/>
        <v>0</v>
      </c>
      <c r="E389" s="8">
        <f t="shared" si="22"/>
        <v>0</v>
      </c>
      <c r="F389" s="8">
        <f t="shared" si="22"/>
        <v>0</v>
      </c>
      <c r="G389" s="8">
        <f t="shared" si="22"/>
        <v>0</v>
      </c>
      <c r="H389" s="8">
        <f t="shared" si="22"/>
        <v>0</v>
      </c>
      <c r="I389" s="8">
        <f t="shared" si="22"/>
        <v>0</v>
      </c>
      <c r="J389" s="8">
        <f t="shared" si="22"/>
        <v>0</v>
      </c>
      <c r="K389" s="8">
        <f t="shared" si="22"/>
        <v>0</v>
      </c>
      <c r="L389" s="8">
        <f t="shared" si="22"/>
        <v>0</v>
      </c>
      <c r="M389" s="8">
        <f t="shared" si="22"/>
        <v>0</v>
      </c>
      <c r="N389" s="8">
        <f t="shared" si="22"/>
        <v>986371</v>
      </c>
      <c r="O389" s="8" t="str">
        <f t="shared" si="22"/>
        <v/>
      </c>
      <c r="P389" s="6"/>
      <c r="Q389" s="9" t="s">
        <v>14</v>
      </c>
    </row>
    <row r="390" spans="1:17" x14ac:dyDescent="0.25">
      <c r="B390" s="8">
        <f t="shared" si="22"/>
        <v>845671</v>
      </c>
      <c r="C390" s="8">
        <f t="shared" si="22"/>
        <v>0</v>
      </c>
      <c r="D390" s="8">
        <f t="shared" si="22"/>
        <v>0</v>
      </c>
      <c r="E390" s="8">
        <f t="shared" si="22"/>
        <v>0</v>
      </c>
      <c r="F390" s="8">
        <f t="shared" si="22"/>
        <v>0</v>
      </c>
      <c r="G390" s="8">
        <f t="shared" si="22"/>
        <v>0</v>
      </c>
      <c r="H390" s="8">
        <f t="shared" si="22"/>
        <v>0</v>
      </c>
      <c r="I390" s="8">
        <f t="shared" si="22"/>
        <v>0</v>
      </c>
      <c r="J390" s="8">
        <f t="shared" si="22"/>
        <v>0</v>
      </c>
      <c r="K390" s="8">
        <f t="shared" si="22"/>
        <v>0</v>
      </c>
      <c r="L390" s="8">
        <f t="shared" si="22"/>
        <v>0</v>
      </c>
      <c r="M390" s="8">
        <f t="shared" si="22"/>
        <v>0</v>
      </c>
      <c r="N390" s="8">
        <f>IFERROR(VLOOKUP($B$386,$4:$126,MATCH($Q390&amp;"/"&amp;N$348,$2:$2,0),FALSE),IFERROR(VLOOKUP($B$386,$4:$126,MATCH($Q389&amp;"/"&amp;N$348,$2:$2,0),FALSE),IFERROR(VLOOKUP($B$386,$4:$126,MATCH($Q388&amp;"/"&amp;N$348,$2:$2,0),FALSE),IFERROR(VLOOKUP($B$386,$4:$126,MATCH($Q387&amp;"/"&amp;N$348,$2:$2,0),FALSE),""))))</f>
        <v>0</v>
      </c>
      <c r="O390" s="8">
        <f>IFERROR(VLOOKUP($B$386,$4:$126,MATCH($Q390&amp;"/"&amp;O$348,$2:$2,0),FALSE),IFERROR(VLOOKUP($B$386,$4:$126,MATCH($Q389&amp;"/"&amp;O$348,$2:$2,0),FALSE),IFERROR(VLOOKUP($B$386,$4:$126,MATCH($Q388&amp;"/"&amp;O$348,$2:$2,0),FALSE),IFERROR(VLOOKUP($B$386,$4:$126,MATCH($Q387&amp;"/"&amp;O$348,$2:$2,0),FALSE),""))))</f>
        <v>0</v>
      </c>
      <c r="P390" s="6"/>
      <c r="Q390" s="9" t="s">
        <v>15</v>
      </c>
    </row>
    <row r="391" spans="1:17" x14ac:dyDescent="0.25">
      <c r="B391" s="12">
        <f t="shared" ref="B391:O391" si="23">+B390/B$402</f>
        <v>2.9352639473118541E-2</v>
      </c>
      <c r="C391" s="12">
        <f t="shared" si="23"/>
        <v>0</v>
      </c>
      <c r="D391" s="12">
        <f t="shared" si="23"/>
        <v>0</v>
      </c>
      <c r="E391" s="12">
        <f t="shared" si="23"/>
        <v>0</v>
      </c>
      <c r="F391" s="12">
        <f t="shared" si="23"/>
        <v>0</v>
      </c>
      <c r="G391" s="12">
        <f t="shared" si="23"/>
        <v>0</v>
      </c>
      <c r="H391" s="12">
        <f t="shared" si="23"/>
        <v>0</v>
      </c>
      <c r="I391" s="12">
        <f t="shared" si="23"/>
        <v>0</v>
      </c>
      <c r="J391" s="12">
        <f t="shared" si="23"/>
        <v>0</v>
      </c>
      <c r="K391" s="12">
        <f t="shared" si="23"/>
        <v>0</v>
      </c>
      <c r="L391" s="12">
        <f t="shared" si="23"/>
        <v>0</v>
      </c>
      <c r="M391" s="12">
        <f t="shared" si="23"/>
        <v>0</v>
      </c>
      <c r="N391" s="12">
        <f t="shared" si="23"/>
        <v>0</v>
      </c>
      <c r="O391" s="12">
        <f t="shared" si="23"/>
        <v>0</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4">IFERROR(VLOOKUP($B$392,$4:$126,MATCH($Q393&amp;"/"&amp;B$348,$2:$2,0),FALSE),"")</f>
        <v>16218706</v>
      </c>
      <c r="C393" s="8">
        <f t="shared" si="24"/>
        <v>17159904</v>
      </c>
      <c r="D393" s="8">
        <f t="shared" si="24"/>
        <v>16988081</v>
      </c>
      <c r="E393" s="8">
        <f t="shared" si="24"/>
        <v>18677079</v>
      </c>
      <c r="F393" s="8">
        <f t="shared" si="24"/>
        <v>19433766</v>
      </c>
      <c r="G393" s="8">
        <f t="shared" si="24"/>
        <v>14882795</v>
      </c>
      <c r="H393" s="8">
        <f t="shared" si="24"/>
        <v>20556436</v>
      </c>
      <c r="I393" s="8">
        <f t="shared" si="24"/>
        <v>20364455</v>
      </c>
      <c r="J393" s="8">
        <f t="shared" si="24"/>
        <v>21488611</v>
      </c>
      <c r="K393" s="8">
        <f t="shared" si="24"/>
        <v>21414872</v>
      </c>
      <c r="L393" s="8">
        <f t="shared" si="24"/>
        <v>24048395</v>
      </c>
      <c r="M393" s="8">
        <f t="shared" si="24"/>
        <v>25454475</v>
      </c>
      <c r="N393" s="8">
        <f t="shared" si="24"/>
        <v>23401488</v>
      </c>
      <c r="O393" s="8">
        <f t="shared" si="24"/>
        <v>22727055</v>
      </c>
      <c r="P393" s="6"/>
      <c r="Q393" s="9" t="s">
        <v>12</v>
      </c>
    </row>
    <row r="394" spans="1:17" x14ac:dyDescent="0.25">
      <c r="B394" s="8">
        <f t="shared" si="24"/>
        <v>17601181</v>
      </c>
      <c r="C394" s="8">
        <f t="shared" si="24"/>
        <v>15869617</v>
      </c>
      <c r="D394" s="8">
        <f t="shared" si="24"/>
        <v>20057692</v>
      </c>
      <c r="E394" s="8">
        <f t="shared" si="24"/>
        <v>18613169</v>
      </c>
      <c r="F394" s="8">
        <f t="shared" si="24"/>
        <v>18942824</v>
      </c>
      <c r="G394" s="8">
        <f t="shared" si="24"/>
        <v>15188905</v>
      </c>
      <c r="H394" s="8">
        <f t="shared" si="24"/>
        <v>22075961</v>
      </c>
      <c r="I394" s="8">
        <f t="shared" si="24"/>
        <v>19796761</v>
      </c>
      <c r="J394" s="8">
        <f t="shared" si="24"/>
        <v>21825999</v>
      </c>
      <c r="K394" s="8">
        <f t="shared" si="24"/>
        <v>21834063</v>
      </c>
      <c r="L394" s="8">
        <f t="shared" si="24"/>
        <v>23860339</v>
      </c>
      <c r="M394" s="8">
        <f t="shared" si="24"/>
        <v>25433263</v>
      </c>
      <c r="N394" s="8">
        <f t="shared" si="24"/>
        <v>23100723</v>
      </c>
      <c r="O394" s="8">
        <f t="shared" si="24"/>
        <v>21605403</v>
      </c>
      <c r="P394" s="6"/>
      <c r="Q394" s="9" t="s">
        <v>13</v>
      </c>
    </row>
    <row r="395" spans="1:17" x14ac:dyDescent="0.25">
      <c r="B395" s="8">
        <f t="shared" si="24"/>
        <v>15401143</v>
      </c>
      <c r="C395" s="8">
        <f t="shared" si="24"/>
        <v>15787417</v>
      </c>
      <c r="D395" s="8">
        <f t="shared" si="24"/>
        <v>17216964</v>
      </c>
      <c r="E395" s="8">
        <f t="shared" si="24"/>
        <v>20416843</v>
      </c>
      <c r="F395" s="8">
        <f t="shared" si="24"/>
        <v>18475358</v>
      </c>
      <c r="G395" s="8">
        <f t="shared" si="24"/>
        <v>15497590</v>
      </c>
      <c r="H395" s="8">
        <f t="shared" si="24"/>
        <v>22769844</v>
      </c>
      <c r="I395" s="8">
        <f t="shared" si="24"/>
        <v>18888902</v>
      </c>
      <c r="J395" s="8">
        <f t="shared" si="24"/>
        <v>20192049</v>
      </c>
      <c r="K395" s="8">
        <f t="shared" si="24"/>
        <v>22504768</v>
      </c>
      <c r="L395" s="8">
        <f t="shared" si="24"/>
        <v>25183971</v>
      </c>
      <c r="M395" s="8">
        <f t="shared" si="24"/>
        <v>24123788</v>
      </c>
      <c r="N395" s="8">
        <f t="shared" si="24"/>
        <v>22125944</v>
      </c>
      <c r="O395" s="8" t="str">
        <f t="shared" si="24"/>
        <v/>
      </c>
      <c r="P395" s="6"/>
      <c r="Q395" s="9" t="s">
        <v>14</v>
      </c>
    </row>
    <row r="396" spans="1:17" x14ac:dyDescent="0.25">
      <c r="B396" s="8">
        <f t="shared" si="24"/>
        <v>18231566</v>
      </c>
      <c r="C396" s="8">
        <f t="shared" si="24"/>
        <v>16192913.02</v>
      </c>
      <c r="D396" s="8">
        <f t="shared" si="24"/>
        <v>18343712.670000002</v>
      </c>
      <c r="E396" s="8">
        <f t="shared" si="24"/>
        <v>19790079.510000002</v>
      </c>
      <c r="F396" s="8">
        <f t="shared" si="24"/>
        <v>17068285.600000001</v>
      </c>
      <c r="G396" s="8">
        <f t="shared" si="24"/>
        <v>16750285.33</v>
      </c>
      <c r="H396" s="8">
        <f t="shared" si="24"/>
        <v>20925219.699999999</v>
      </c>
      <c r="I396" s="8">
        <f t="shared" si="24"/>
        <v>19968747.719999999</v>
      </c>
      <c r="J396" s="8">
        <f t="shared" si="24"/>
        <v>20665083.670000002</v>
      </c>
      <c r="K396" s="8">
        <f t="shared" si="24"/>
        <v>23409708.129999999</v>
      </c>
      <c r="L396" s="8">
        <f t="shared" si="24"/>
        <v>24303086.68</v>
      </c>
      <c r="M396" s="8">
        <f t="shared" si="24"/>
        <v>23395227.329999998</v>
      </c>
      <c r="N396" s="8">
        <f>IFERROR(VLOOKUP($B$392,$4:$126,MATCH($Q396&amp;"/"&amp;N$348,$2:$2,0),FALSE),IFERROR(VLOOKUP($B$392,$4:$126,MATCH($Q395&amp;"/"&amp;N$348,$2:$2,0),FALSE),IFERROR(VLOOKUP($B$392,$4:$126,MATCH($Q394&amp;"/"&amp;N$348,$2:$2,0),FALSE),IFERROR(VLOOKUP($B$392,$4:$126,MATCH($Q393&amp;"/"&amp;N$348,$2:$2,0),FALSE),""))))</f>
        <v>22439885.539999999</v>
      </c>
      <c r="O396" s="8">
        <f>IFERROR(VLOOKUP($B$392,$4:$126,MATCH($Q396&amp;"/"&amp;O$348,$2:$2,0),FALSE),IFERROR(VLOOKUP($B$392,$4:$126,MATCH($Q395&amp;"/"&amp;O$348,$2:$2,0),FALSE),IFERROR(VLOOKUP($B$392,$4:$126,MATCH($Q394&amp;"/"&amp;O$348,$2:$2,0),FALSE),IFERROR(VLOOKUP($B$392,$4:$126,MATCH($Q393&amp;"/"&amp;O$348,$2:$2,0),FALSE),""))))</f>
        <v>21605403</v>
      </c>
      <c r="P396" s="6"/>
      <c r="Q396" s="9" t="s">
        <v>15</v>
      </c>
    </row>
    <row r="397" spans="1:17" x14ac:dyDescent="0.25">
      <c r="A397" s="85"/>
      <c r="B397" s="12">
        <f t="shared" ref="B397:M397" si="25">+B396/B$402</f>
        <v>0.63280470044303982</v>
      </c>
      <c r="C397" s="12">
        <f t="shared" si="25"/>
        <v>0.57304199256229615</v>
      </c>
      <c r="D397" s="12">
        <f t="shared" si="25"/>
        <v>0.60046983782170904</v>
      </c>
      <c r="E397" s="12">
        <f t="shared" si="25"/>
        <v>0.52125583174974288</v>
      </c>
      <c r="F397" s="12">
        <f t="shared" si="25"/>
        <v>0.41064316300399789</v>
      </c>
      <c r="G397" s="12">
        <f t="shared" si="25"/>
        <v>0.40215055973624236</v>
      </c>
      <c r="H397" s="12">
        <f t="shared" si="25"/>
        <v>0.43026142132100298</v>
      </c>
      <c r="I397" s="12">
        <f t="shared" si="25"/>
        <v>0.37678630551530012</v>
      </c>
      <c r="J397" s="12">
        <f t="shared" si="25"/>
        <v>0.38980203670877245</v>
      </c>
      <c r="K397" s="12">
        <f t="shared" si="25"/>
        <v>0.44120013904743688</v>
      </c>
      <c r="L397" s="12">
        <f t="shared" si="25"/>
        <v>0.44882811932507399</v>
      </c>
      <c r="M397" s="12">
        <f t="shared" si="25"/>
        <v>0.45961389755215554</v>
      </c>
      <c r="N397" s="12">
        <f>+N396/N$402</f>
        <v>0.47076228546929888</v>
      </c>
      <c r="O397" s="12">
        <f>+O396/O$402</f>
        <v>0.46605801911800993</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6">IFERROR(VLOOKUP($B$398,$4:$126,MATCH($Q399&amp;"/"&amp;B$348,$2:$2,0),FALSE),"")</f>
        <v>25705875</v>
      </c>
      <c r="C399" s="8">
        <f t="shared" si="26"/>
        <v>28784258</v>
      </c>
      <c r="D399" s="8">
        <f t="shared" si="26"/>
        <v>28017450</v>
      </c>
      <c r="E399" s="8">
        <f t="shared" si="26"/>
        <v>33033250</v>
      </c>
      <c r="F399" s="8">
        <f t="shared" si="26"/>
        <v>38879275</v>
      </c>
      <c r="G399" s="8">
        <f t="shared" si="26"/>
        <v>42078395</v>
      </c>
      <c r="H399" s="8">
        <f t="shared" si="26"/>
        <v>45122217</v>
      </c>
      <c r="I399" s="8">
        <f t="shared" si="26"/>
        <v>52513569</v>
      </c>
      <c r="J399" s="8">
        <f t="shared" si="26"/>
        <v>54532716</v>
      </c>
      <c r="K399" s="8">
        <f t="shared" si="26"/>
        <v>53245058</v>
      </c>
      <c r="L399" s="8">
        <f t="shared" si="26"/>
        <v>53139081</v>
      </c>
      <c r="M399" s="8">
        <f t="shared" si="26"/>
        <v>53526119</v>
      </c>
      <c r="N399" s="8">
        <f t="shared" si="26"/>
        <v>53376877</v>
      </c>
      <c r="O399" s="8">
        <f t="shared" si="26"/>
        <v>47695774</v>
      </c>
      <c r="P399" s="6"/>
      <c r="Q399" s="9" t="s">
        <v>12</v>
      </c>
    </row>
    <row r="400" spans="1:17" x14ac:dyDescent="0.25">
      <c r="B400" s="8">
        <f t="shared" si="26"/>
        <v>26179703</v>
      </c>
      <c r="C400" s="8">
        <f t="shared" si="26"/>
        <v>28207396</v>
      </c>
      <c r="D400" s="8">
        <f t="shared" si="26"/>
        <v>29253250</v>
      </c>
      <c r="E400" s="8">
        <f t="shared" si="26"/>
        <v>34698510</v>
      </c>
      <c r="F400" s="8">
        <f t="shared" si="26"/>
        <v>40901053</v>
      </c>
      <c r="G400" s="8">
        <f t="shared" si="26"/>
        <v>41539907</v>
      </c>
      <c r="H400" s="8">
        <f t="shared" si="26"/>
        <v>46828297</v>
      </c>
      <c r="I400" s="8">
        <f t="shared" si="26"/>
        <v>54237659</v>
      </c>
      <c r="J400" s="8">
        <f t="shared" si="26"/>
        <v>52923291</v>
      </c>
      <c r="K400" s="8">
        <f t="shared" si="26"/>
        <v>54053529</v>
      </c>
      <c r="L400" s="8">
        <f t="shared" si="26"/>
        <v>53355206</v>
      </c>
      <c r="M400" s="8">
        <f t="shared" si="26"/>
        <v>52226975</v>
      </c>
      <c r="N400" s="8">
        <f t="shared" si="26"/>
        <v>49735776</v>
      </c>
      <c r="O400" s="8">
        <f t="shared" si="26"/>
        <v>46357754</v>
      </c>
      <c r="P400" s="6"/>
      <c r="Q400" s="9" t="s">
        <v>13</v>
      </c>
    </row>
    <row r="401" spans="1:17" x14ac:dyDescent="0.25">
      <c r="B401" s="8">
        <f t="shared" si="26"/>
        <v>26695267</v>
      </c>
      <c r="C401" s="8">
        <f t="shared" si="26"/>
        <v>27849555</v>
      </c>
      <c r="D401" s="8">
        <f t="shared" si="26"/>
        <v>30621702</v>
      </c>
      <c r="E401" s="8">
        <f t="shared" si="26"/>
        <v>36680279</v>
      </c>
      <c r="F401" s="8">
        <f t="shared" si="26"/>
        <v>41861704</v>
      </c>
      <c r="G401" s="8">
        <f t="shared" si="26"/>
        <v>40822122</v>
      </c>
      <c r="H401" s="8">
        <f t="shared" si="26"/>
        <v>47995793</v>
      </c>
      <c r="I401" s="8">
        <f t="shared" si="26"/>
        <v>53473174</v>
      </c>
      <c r="J401" s="8">
        <f t="shared" si="26"/>
        <v>52608702</v>
      </c>
      <c r="K401" s="8">
        <f t="shared" si="26"/>
        <v>52496141</v>
      </c>
      <c r="L401" s="8">
        <f t="shared" si="26"/>
        <v>54154764</v>
      </c>
      <c r="M401" s="8">
        <f t="shared" si="26"/>
        <v>51117096</v>
      </c>
      <c r="N401" s="8">
        <f t="shared" si="26"/>
        <v>49684704</v>
      </c>
      <c r="O401" s="8" t="str">
        <f t="shared" si="26"/>
        <v/>
      </c>
      <c r="P401" s="6"/>
      <c r="Q401" s="9" t="s">
        <v>14</v>
      </c>
    </row>
    <row r="402" spans="1:17" x14ac:dyDescent="0.25">
      <c r="B402" s="8">
        <f t="shared" si="26"/>
        <v>28810731</v>
      </c>
      <c r="C402" s="8">
        <f t="shared" si="26"/>
        <v>28257812.219999999</v>
      </c>
      <c r="D402" s="8">
        <f t="shared" si="26"/>
        <v>30548932.710000001</v>
      </c>
      <c r="E402" s="8">
        <f t="shared" si="26"/>
        <v>37966154.630000003</v>
      </c>
      <c r="F402" s="8">
        <f t="shared" si="26"/>
        <v>41564762.640000001</v>
      </c>
      <c r="G402" s="8">
        <f t="shared" si="26"/>
        <v>41651776.740000002</v>
      </c>
      <c r="H402" s="8">
        <f t="shared" si="26"/>
        <v>48633734.43</v>
      </c>
      <c r="I402" s="8">
        <f t="shared" si="26"/>
        <v>52997541.119999997</v>
      </c>
      <c r="J402" s="8">
        <f t="shared" si="26"/>
        <v>53014303.990000002</v>
      </c>
      <c r="K402" s="8">
        <f t="shared" si="26"/>
        <v>53059158.549999997</v>
      </c>
      <c r="L402" s="8">
        <f t="shared" si="26"/>
        <v>54147870.049999997</v>
      </c>
      <c r="M402" s="8">
        <f t="shared" si="26"/>
        <v>50901914.530000001</v>
      </c>
      <c r="N402" s="8">
        <f>IFERROR(VLOOKUP($B$398,$4:$126,MATCH($Q402&amp;"/"&amp;N$348,$2:$2,0),FALSE),IFERROR(VLOOKUP($B$398,$4:$126,MATCH($Q401&amp;"/"&amp;N$348,$2:$2,0),FALSE),IFERROR(VLOOKUP($B$398,$4:$126,MATCH($Q400&amp;"/"&amp;N$348,$2:$2,0),FALSE),IFERROR(VLOOKUP($B$398,$4:$126,MATCH($Q399&amp;"/"&amp;N$348,$2:$2,0),FALSE),""))))</f>
        <v>47667126.770000003</v>
      </c>
      <c r="O402" s="8">
        <f>IFERROR(VLOOKUP($B$398,$4:$126,MATCH($Q402&amp;"/"&amp;O$348,$2:$2,0),FALSE),IFERROR(VLOOKUP($B$398,$4:$126,MATCH($Q401&amp;"/"&amp;O$348,$2:$2,0),FALSE),IFERROR(VLOOKUP($B$398,$4:$126,MATCH($Q400&amp;"/"&amp;O$348,$2:$2,0),FALSE),IFERROR(VLOOKUP($B$398,$4:$126,MATCH($Q399&amp;"/"&amp;O$348,$2:$2,0),FALSE),""))))</f>
        <v>46357754</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7">IFERROR(VLOOKUP($B$404,$4:$126,MATCH($Q405&amp;"/"&amp;B$348,$2:$2,0),FALSE),"")</f>
        <v>545311</v>
      </c>
      <c r="C405" s="8">
        <f t="shared" si="27"/>
        <v>285866</v>
      </c>
      <c r="D405" s="8">
        <f t="shared" si="27"/>
        <v>532015</v>
      </c>
      <c r="E405" s="8">
        <f t="shared" si="27"/>
        <v>556336</v>
      </c>
      <c r="F405" s="8">
        <f t="shared" si="27"/>
        <v>593847</v>
      </c>
      <c r="G405" s="8">
        <f t="shared" si="27"/>
        <v>636085</v>
      </c>
      <c r="H405" s="8">
        <f t="shared" si="27"/>
        <v>847718</v>
      </c>
      <c r="I405" s="8">
        <f t="shared" si="27"/>
        <v>1095687</v>
      </c>
      <c r="J405" s="8">
        <f t="shared" si="27"/>
        <v>1358716</v>
      </c>
      <c r="K405" s="8">
        <f t="shared" si="27"/>
        <v>704632</v>
      </c>
      <c r="L405" s="8">
        <f t="shared" si="27"/>
        <v>1183535</v>
      </c>
      <c r="M405" s="8">
        <f t="shared" si="27"/>
        <v>1060303</v>
      </c>
      <c r="N405" s="8">
        <f t="shared" si="27"/>
        <v>627740</v>
      </c>
      <c r="O405" s="8">
        <f t="shared" si="27"/>
        <v>542593</v>
      </c>
      <c r="P405" s="6"/>
      <c r="Q405" s="9" t="s">
        <v>12</v>
      </c>
    </row>
    <row r="406" spans="1:17" x14ac:dyDescent="0.25">
      <c r="B406" s="8">
        <f t="shared" si="27"/>
        <v>464687</v>
      </c>
      <c r="C406" s="8">
        <f t="shared" si="27"/>
        <v>272037</v>
      </c>
      <c r="D406" s="8">
        <f t="shared" si="27"/>
        <v>594686</v>
      </c>
      <c r="E406" s="8">
        <f t="shared" si="27"/>
        <v>681456</v>
      </c>
      <c r="F406" s="8">
        <f t="shared" si="27"/>
        <v>670677</v>
      </c>
      <c r="G406" s="8">
        <f t="shared" si="27"/>
        <v>1183725</v>
      </c>
      <c r="H406" s="8">
        <f t="shared" si="27"/>
        <v>972640</v>
      </c>
      <c r="I406" s="8">
        <f t="shared" si="27"/>
        <v>1080978</v>
      </c>
      <c r="J406" s="8">
        <f t="shared" si="27"/>
        <v>1384033</v>
      </c>
      <c r="K406" s="8">
        <f t="shared" si="27"/>
        <v>746407</v>
      </c>
      <c r="L406" s="8">
        <f t="shared" si="27"/>
        <v>829794</v>
      </c>
      <c r="M406" s="8">
        <f t="shared" si="27"/>
        <v>817951</v>
      </c>
      <c r="N406" s="8">
        <f t="shared" si="27"/>
        <v>406359</v>
      </c>
      <c r="O406" s="8">
        <f t="shared" si="27"/>
        <v>426362</v>
      </c>
      <c r="P406" s="6"/>
      <c r="Q406" s="9" t="s">
        <v>13</v>
      </c>
    </row>
    <row r="407" spans="1:17" x14ac:dyDescent="0.25">
      <c r="B407" s="8">
        <f t="shared" si="27"/>
        <v>486675</v>
      </c>
      <c r="C407" s="8">
        <f t="shared" si="27"/>
        <v>429400</v>
      </c>
      <c r="D407" s="8">
        <f t="shared" si="27"/>
        <v>552088</v>
      </c>
      <c r="E407" s="8">
        <f t="shared" si="27"/>
        <v>572014</v>
      </c>
      <c r="F407" s="8">
        <f t="shared" si="27"/>
        <v>1234550</v>
      </c>
      <c r="G407" s="8">
        <f t="shared" si="27"/>
        <v>835683</v>
      </c>
      <c r="H407" s="8">
        <f t="shared" si="27"/>
        <v>1033781</v>
      </c>
      <c r="I407" s="8">
        <f t="shared" si="27"/>
        <v>1099271</v>
      </c>
      <c r="J407" s="8">
        <f t="shared" si="27"/>
        <v>976164</v>
      </c>
      <c r="K407" s="8">
        <f t="shared" si="27"/>
        <v>949670</v>
      </c>
      <c r="L407" s="8">
        <f t="shared" si="27"/>
        <v>1229547</v>
      </c>
      <c r="M407" s="8">
        <f t="shared" si="27"/>
        <v>750783</v>
      </c>
      <c r="N407" s="8">
        <f t="shared" si="27"/>
        <v>475068</v>
      </c>
      <c r="O407" s="8" t="str">
        <f t="shared" si="27"/>
        <v/>
      </c>
      <c r="P407" s="6"/>
      <c r="Q407" s="9" t="s">
        <v>14</v>
      </c>
    </row>
    <row r="408" spans="1:17" x14ac:dyDescent="0.25">
      <c r="B408" s="8">
        <f t="shared" si="27"/>
        <v>524627</v>
      </c>
      <c r="C408" s="8">
        <f t="shared" si="27"/>
        <v>440155.13</v>
      </c>
      <c r="D408" s="8">
        <f t="shared" si="27"/>
        <v>497380.69</v>
      </c>
      <c r="E408" s="8">
        <f t="shared" si="27"/>
        <v>545918.4</v>
      </c>
      <c r="F408" s="8">
        <f t="shared" si="27"/>
        <v>804827.55</v>
      </c>
      <c r="G408" s="8">
        <f t="shared" si="27"/>
        <v>882391.86</v>
      </c>
      <c r="H408" s="8">
        <f t="shared" si="27"/>
        <v>1049825.93</v>
      </c>
      <c r="I408" s="8">
        <f t="shared" si="27"/>
        <v>1352149.16</v>
      </c>
      <c r="J408" s="8">
        <f t="shared" si="27"/>
        <v>1061606.8</v>
      </c>
      <c r="K408" s="8">
        <f t="shared" si="27"/>
        <v>1097159.23</v>
      </c>
      <c r="L408" s="8">
        <f t="shared" si="27"/>
        <v>1179166.44</v>
      </c>
      <c r="M408" s="8">
        <f t="shared" si="27"/>
        <v>630486.67000000004</v>
      </c>
      <c r="N408" s="8">
        <f>IFERROR(VLOOKUP($B$404,$4:$126,MATCH($Q408&amp;"/"&amp;N$348,$2:$2,0),FALSE),IFERROR(VLOOKUP($B$404,$4:$126,MATCH($Q407&amp;"/"&amp;N$348,$2:$2,0),FALSE),IFERROR(VLOOKUP($B$404,$4:$126,MATCH($Q406&amp;"/"&amp;N$348,$2:$2,0),FALSE),IFERROR(VLOOKUP($B$404,$4:$126,MATCH($Q405&amp;"/"&amp;N$348,$2:$2,0),FALSE),""))))</f>
        <v>502343.75</v>
      </c>
      <c r="O408" s="8">
        <f>IFERROR(VLOOKUP($B$404,$4:$126,MATCH($Q408&amp;"/"&amp;O$348,$2:$2,0),FALSE),IFERROR(VLOOKUP($B$404,$4:$126,MATCH($Q407&amp;"/"&amp;O$348,$2:$2,0),FALSE),IFERROR(VLOOKUP($B$404,$4:$126,MATCH($Q406&amp;"/"&amp;O$348,$2:$2,0),FALSE),IFERROR(VLOOKUP($B$404,$4:$126,MATCH($Q405&amp;"/"&amp;O$348,$2:$2,0),FALSE),""))))</f>
        <v>426362</v>
      </c>
      <c r="P408" s="6"/>
      <c r="Q408" s="9" t="s">
        <v>15</v>
      </c>
    </row>
    <row r="409" spans="1:17" x14ac:dyDescent="0.25">
      <c r="A409" s="84"/>
      <c r="B409" s="12">
        <f t="shared" ref="B409:M409" si="28">+B408/B$402</f>
        <v>1.8209430368149978E-2</v>
      </c>
      <c r="C409" s="12">
        <f t="shared" si="28"/>
        <v>1.5576405086607233E-2</v>
      </c>
      <c r="D409" s="12">
        <f t="shared" si="28"/>
        <v>1.6281442455669998E-2</v>
      </c>
      <c r="E409" s="12">
        <f t="shared" si="28"/>
        <v>1.4379080665931535E-2</v>
      </c>
      <c r="F409" s="12">
        <f t="shared" si="28"/>
        <v>1.9363217756606921E-2</v>
      </c>
      <c r="G409" s="12">
        <f t="shared" si="28"/>
        <v>2.1184975265475314E-2</v>
      </c>
      <c r="H409" s="12">
        <f t="shared" si="28"/>
        <v>2.158637296321643E-2</v>
      </c>
      <c r="I409" s="12">
        <f t="shared" si="28"/>
        <v>2.5513431971086888E-2</v>
      </c>
      <c r="J409" s="12">
        <f t="shared" si="28"/>
        <v>2.0024912525499705E-2</v>
      </c>
      <c r="K409" s="12">
        <f t="shared" si="28"/>
        <v>2.0678036742065899E-2</v>
      </c>
      <c r="L409" s="12">
        <f t="shared" si="28"/>
        <v>2.1776783443396036E-2</v>
      </c>
      <c r="M409" s="12">
        <f t="shared" si="28"/>
        <v>1.2386305619770173E-2</v>
      </c>
      <c r="N409" s="12">
        <f>+N408/N$402</f>
        <v>1.0538578346118342E-2</v>
      </c>
      <c r="O409" s="12">
        <f>+O408/O$402</f>
        <v>9.1972100287688666E-3</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9">IFERROR(VLOOKUP($B$410,$4:$126,MATCH($Q411&amp;"/"&amp;B$348,$2:$2,0),FALSE),"")</f>
        <v>6979938</v>
      </c>
      <c r="C411" s="8">
        <f t="shared" si="29"/>
        <v>6864528</v>
      </c>
      <c r="D411" s="8">
        <f t="shared" si="29"/>
        <v>8156540</v>
      </c>
      <c r="E411" s="8">
        <f t="shared" si="29"/>
        <v>7284748</v>
      </c>
      <c r="F411" s="8">
        <f t="shared" si="29"/>
        <v>11051225</v>
      </c>
      <c r="G411" s="8">
        <f t="shared" si="29"/>
        <v>11836963</v>
      </c>
      <c r="H411" s="8">
        <f t="shared" si="29"/>
        <v>11205865</v>
      </c>
      <c r="I411" s="8">
        <f t="shared" si="29"/>
        <v>10957653</v>
      </c>
      <c r="J411" s="8">
        <f t="shared" si="29"/>
        <v>13247761</v>
      </c>
      <c r="K411" s="8">
        <f t="shared" si="29"/>
        <v>14669904</v>
      </c>
      <c r="L411" s="8">
        <f t="shared" si="29"/>
        <v>8174992</v>
      </c>
      <c r="M411" s="8">
        <f t="shared" si="29"/>
        <v>12575055</v>
      </c>
      <c r="N411" s="8">
        <f t="shared" si="29"/>
        <v>15615643</v>
      </c>
      <c r="O411" s="8">
        <f t="shared" si="29"/>
        <v>5889860</v>
      </c>
      <c r="P411" s="6"/>
      <c r="Q411" s="9" t="s">
        <v>12</v>
      </c>
    </row>
    <row r="412" spans="1:17" x14ac:dyDescent="0.25">
      <c r="B412" s="8">
        <f t="shared" si="29"/>
        <v>6973574</v>
      </c>
      <c r="C412" s="8">
        <f t="shared" si="29"/>
        <v>6801150</v>
      </c>
      <c r="D412" s="8">
        <f t="shared" si="29"/>
        <v>8136519</v>
      </c>
      <c r="E412" s="8">
        <f t="shared" si="29"/>
        <v>9185278</v>
      </c>
      <c r="F412" s="8">
        <f t="shared" si="29"/>
        <v>13259688</v>
      </c>
      <c r="G412" s="8">
        <f t="shared" si="29"/>
        <v>10363513</v>
      </c>
      <c r="H412" s="8">
        <f t="shared" si="29"/>
        <v>10805772</v>
      </c>
      <c r="I412" s="8">
        <f t="shared" si="29"/>
        <v>11876857</v>
      </c>
      <c r="J412" s="8">
        <f t="shared" si="29"/>
        <v>9676874</v>
      </c>
      <c r="K412" s="8">
        <f t="shared" si="29"/>
        <v>15887810</v>
      </c>
      <c r="L412" s="8">
        <f t="shared" si="29"/>
        <v>12598626</v>
      </c>
      <c r="M412" s="8">
        <f t="shared" si="29"/>
        <v>12603995</v>
      </c>
      <c r="N412" s="8">
        <f t="shared" si="29"/>
        <v>12241542</v>
      </c>
      <c r="O412" s="8">
        <f t="shared" si="29"/>
        <v>7336300</v>
      </c>
      <c r="P412" s="6"/>
      <c r="Q412" s="9" t="s">
        <v>13</v>
      </c>
    </row>
    <row r="413" spans="1:17" x14ac:dyDescent="0.25">
      <c r="B413" s="8">
        <f t="shared" si="29"/>
        <v>7032951</v>
      </c>
      <c r="C413" s="8">
        <f t="shared" si="29"/>
        <v>5013501</v>
      </c>
      <c r="D413" s="8">
        <f t="shared" si="29"/>
        <v>6307099</v>
      </c>
      <c r="E413" s="8">
        <f t="shared" si="29"/>
        <v>10525024</v>
      </c>
      <c r="F413" s="8">
        <f t="shared" si="29"/>
        <v>11165989</v>
      </c>
      <c r="G413" s="8">
        <f t="shared" si="29"/>
        <v>9421431</v>
      </c>
      <c r="H413" s="8">
        <f t="shared" si="29"/>
        <v>10787556</v>
      </c>
      <c r="I413" s="8">
        <f t="shared" si="29"/>
        <v>12487862</v>
      </c>
      <c r="J413" s="8">
        <f t="shared" si="29"/>
        <v>13818969</v>
      </c>
      <c r="K413" s="8">
        <f t="shared" si="29"/>
        <v>13763821</v>
      </c>
      <c r="L413" s="8">
        <f t="shared" si="29"/>
        <v>14917607</v>
      </c>
      <c r="M413" s="8">
        <f t="shared" si="29"/>
        <v>11500558</v>
      </c>
      <c r="N413" s="8">
        <f t="shared" si="29"/>
        <v>12243810</v>
      </c>
      <c r="O413" s="8" t="str">
        <f t="shared" si="29"/>
        <v/>
      </c>
      <c r="P413" s="6"/>
      <c r="Q413" s="9" t="s">
        <v>14</v>
      </c>
    </row>
    <row r="414" spans="1:17" x14ac:dyDescent="0.25">
      <c r="B414" s="8">
        <f t="shared" si="29"/>
        <v>8529120</v>
      </c>
      <c r="C414" s="8">
        <f t="shared" si="29"/>
        <v>7985143.9000000004</v>
      </c>
      <c r="D414" s="8">
        <f t="shared" si="29"/>
        <v>4944341.62</v>
      </c>
      <c r="E414" s="8">
        <f t="shared" si="29"/>
        <v>11269423.439999999</v>
      </c>
      <c r="F414" s="8">
        <f t="shared" si="29"/>
        <v>10186229.26</v>
      </c>
      <c r="G414" s="8">
        <f t="shared" si="29"/>
        <v>7480859.9500000002</v>
      </c>
      <c r="H414" s="8">
        <f t="shared" si="29"/>
        <v>10123871.49</v>
      </c>
      <c r="I414" s="8">
        <f t="shared" si="29"/>
        <v>12671366.189999999</v>
      </c>
      <c r="J414" s="8">
        <f t="shared" si="29"/>
        <v>11082911.91</v>
      </c>
      <c r="K414" s="8">
        <f t="shared" si="29"/>
        <v>11912315.890000001</v>
      </c>
      <c r="L414" s="8">
        <f t="shared" si="29"/>
        <v>14222603.76</v>
      </c>
      <c r="M414" s="8">
        <f t="shared" si="29"/>
        <v>10860320.65</v>
      </c>
      <c r="N414" s="8">
        <f>IFERROR(VLOOKUP($B$410,$4:$126,MATCH($Q414&amp;"/"&amp;N$348,$2:$2,0),FALSE),IFERROR(VLOOKUP($B$410,$4:$126,MATCH($Q413&amp;"/"&amp;N$348,$2:$2,0),FALSE),IFERROR(VLOOKUP($B$410,$4:$126,MATCH($Q412&amp;"/"&amp;N$348,$2:$2,0),FALSE),IFERROR(VLOOKUP($B$410,$4:$126,MATCH($Q411&amp;"/"&amp;N$348,$2:$2,0),FALSE),""))))</f>
        <v>8662639.7400000002</v>
      </c>
      <c r="O414" s="8">
        <f>IFERROR(VLOOKUP($B$410,$4:$126,MATCH($Q414&amp;"/"&amp;O$348,$2:$2,0),FALSE),IFERROR(VLOOKUP($B$410,$4:$126,MATCH($Q413&amp;"/"&amp;O$348,$2:$2,0),FALSE),IFERROR(VLOOKUP($B$410,$4:$126,MATCH($Q412&amp;"/"&amp;O$348,$2:$2,0),FALSE),IFERROR(VLOOKUP($B$410,$4:$126,MATCH($Q411&amp;"/"&amp;O$348,$2:$2,0),FALSE),""))))</f>
        <v>7336300</v>
      </c>
      <c r="P414" s="6"/>
      <c r="Q414" s="9" t="s">
        <v>15</v>
      </c>
    </row>
    <row r="415" spans="1:17" x14ac:dyDescent="0.25">
      <c r="B415" s="12">
        <f t="shared" ref="B415:M415" si="30">+B414/B$402</f>
        <v>0.29603969437637662</v>
      </c>
      <c r="C415" s="12">
        <f t="shared" si="30"/>
        <v>0.28258181623658624</v>
      </c>
      <c r="D415" s="12">
        <f t="shared" si="30"/>
        <v>0.16184989724310406</v>
      </c>
      <c r="E415" s="12">
        <f t="shared" si="30"/>
        <v>0.29682814996215484</v>
      </c>
      <c r="F415" s="12">
        <f t="shared" si="30"/>
        <v>0.24506886634298364</v>
      </c>
      <c r="G415" s="12">
        <f t="shared" si="30"/>
        <v>0.17960482206310799</v>
      </c>
      <c r="H415" s="12">
        <f t="shared" si="30"/>
        <v>0.20816562019459134</v>
      </c>
      <c r="I415" s="12">
        <f t="shared" si="30"/>
        <v>0.23909347343698048</v>
      </c>
      <c r="J415" s="12">
        <f t="shared" si="30"/>
        <v>0.20905512429420089</v>
      </c>
      <c r="K415" s="12">
        <f t="shared" si="30"/>
        <v>0.22451007923117547</v>
      </c>
      <c r="L415" s="12">
        <f t="shared" si="30"/>
        <v>0.26266229395296409</v>
      </c>
      <c r="M415" s="12">
        <f t="shared" si="30"/>
        <v>0.21335780294863499</v>
      </c>
      <c r="N415" s="12">
        <f>+N414/N$402</f>
        <v>0.18173194666836848</v>
      </c>
      <c r="O415" s="12">
        <f>+O414/O$402</f>
        <v>0.1582539999672978</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f t="shared" ref="B417:O420" si="31">IFERROR(VLOOKUP($B$416,$4:$126,MATCH($Q417&amp;"/"&amp;B$348,$2:$2,0),FALSE),"")</f>
        <v>19103988</v>
      </c>
      <c r="C417" s="8">
        <f t="shared" si="31"/>
        <v>5604438</v>
      </c>
      <c r="D417" s="8">
        <f t="shared" si="31"/>
        <v>6182714</v>
      </c>
      <c r="E417" s="8">
        <f t="shared" si="31"/>
        <v>5580040</v>
      </c>
      <c r="F417" s="8">
        <f t="shared" si="31"/>
        <v>9389186</v>
      </c>
      <c r="G417" s="8">
        <f t="shared" si="31"/>
        <v>8901486</v>
      </c>
      <c r="H417" s="8">
        <f t="shared" si="31"/>
        <v>8001632</v>
      </c>
      <c r="I417" s="8">
        <f t="shared" si="31"/>
        <v>7297215</v>
      </c>
      <c r="J417" s="8">
        <f t="shared" si="31"/>
        <v>9404798</v>
      </c>
      <c r="K417" s="8">
        <f t="shared" si="31"/>
        <v>11498062</v>
      </c>
      <c r="L417" s="8">
        <f t="shared" si="31"/>
        <v>4300000</v>
      </c>
      <c r="M417" s="8">
        <f t="shared" si="31"/>
        <v>9100000</v>
      </c>
      <c r="N417" s="8">
        <f t="shared" si="31"/>
        <v>13200000</v>
      </c>
      <c r="O417" s="8">
        <f t="shared" si="31"/>
        <v>3598554</v>
      </c>
      <c r="P417" s="6"/>
      <c r="Q417" s="9" t="s">
        <v>12</v>
      </c>
    </row>
    <row r="418" spans="2:17" x14ac:dyDescent="0.25">
      <c r="B418" s="8">
        <f t="shared" si="31"/>
        <v>5570046</v>
      </c>
      <c r="C418" s="8">
        <f t="shared" si="31"/>
        <v>5388692</v>
      </c>
      <c r="D418" s="8">
        <f t="shared" si="31"/>
        <v>6320319</v>
      </c>
      <c r="E418" s="8">
        <f t="shared" si="31"/>
        <v>7372586</v>
      </c>
      <c r="F418" s="8">
        <f t="shared" si="31"/>
        <v>11376600</v>
      </c>
      <c r="G418" s="8">
        <f t="shared" si="31"/>
        <v>7275048</v>
      </c>
      <c r="H418" s="8">
        <f t="shared" si="31"/>
        <v>7673079</v>
      </c>
      <c r="I418" s="8">
        <f t="shared" si="31"/>
        <v>8308629</v>
      </c>
      <c r="J418" s="8">
        <f t="shared" si="31"/>
        <v>5899112</v>
      </c>
      <c r="K418" s="8">
        <f t="shared" si="31"/>
        <v>12800000</v>
      </c>
      <c r="L418" s="8">
        <f t="shared" si="31"/>
        <v>9092215</v>
      </c>
      <c r="M418" s="8">
        <f t="shared" si="31"/>
        <v>9699878</v>
      </c>
      <c r="N418" s="8">
        <f t="shared" si="31"/>
        <v>10050000</v>
      </c>
      <c r="O418" s="8">
        <f t="shared" si="31"/>
        <v>5198758</v>
      </c>
      <c r="P418" s="6"/>
      <c r="Q418" s="9" t="s">
        <v>13</v>
      </c>
    </row>
    <row r="419" spans="2:17" x14ac:dyDescent="0.25">
      <c r="B419" s="8">
        <f t="shared" si="31"/>
        <v>5612134</v>
      </c>
      <c r="C419" s="8">
        <f t="shared" si="31"/>
        <v>3327807</v>
      </c>
      <c r="D419" s="8">
        <f t="shared" si="31"/>
        <v>4615516</v>
      </c>
      <c r="E419" s="8">
        <f t="shared" si="31"/>
        <v>8815002</v>
      </c>
      <c r="F419" s="8">
        <f t="shared" si="31"/>
        <v>8181650</v>
      </c>
      <c r="G419" s="8">
        <f t="shared" si="31"/>
        <v>6539361</v>
      </c>
      <c r="H419" s="8">
        <f t="shared" si="31"/>
        <v>7593719</v>
      </c>
      <c r="I419" s="8">
        <f t="shared" si="31"/>
        <v>8707618</v>
      </c>
      <c r="J419" s="8">
        <f t="shared" si="31"/>
        <v>10346284</v>
      </c>
      <c r="K419" s="8">
        <f t="shared" si="31"/>
        <v>10296866</v>
      </c>
      <c r="L419" s="8">
        <f t="shared" si="31"/>
        <v>10991102</v>
      </c>
      <c r="M419" s="8">
        <f t="shared" si="31"/>
        <v>8799533</v>
      </c>
      <c r="N419" s="8">
        <f t="shared" si="31"/>
        <v>9973127</v>
      </c>
      <c r="O419" s="8" t="str">
        <f t="shared" si="31"/>
        <v/>
      </c>
      <c r="P419" s="6"/>
      <c r="Q419" s="9" t="s">
        <v>14</v>
      </c>
    </row>
    <row r="420" spans="2:17" x14ac:dyDescent="0.25">
      <c r="B420" s="8">
        <f t="shared" si="31"/>
        <v>6993352</v>
      </c>
      <c r="C420" s="8">
        <f t="shared" si="31"/>
        <v>5935554.5199999996</v>
      </c>
      <c r="D420" s="8">
        <f t="shared" si="31"/>
        <v>3200050</v>
      </c>
      <c r="E420" s="8">
        <f t="shared" si="31"/>
        <v>9677484.7300000004</v>
      </c>
      <c r="F420" s="8">
        <f t="shared" si="31"/>
        <v>7351861.8499999996</v>
      </c>
      <c r="G420" s="8">
        <f t="shared" si="31"/>
        <v>4308358.01</v>
      </c>
      <c r="H420" s="8">
        <f t="shared" si="31"/>
        <v>6591858.7800000003</v>
      </c>
      <c r="I420" s="8">
        <f t="shared" si="31"/>
        <v>8809932.1999999993</v>
      </c>
      <c r="J420" s="8">
        <f t="shared" si="31"/>
        <v>7498092.46</v>
      </c>
      <c r="K420" s="8">
        <f t="shared" si="31"/>
        <v>8300000</v>
      </c>
      <c r="L420" s="8">
        <f t="shared" si="31"/>
        <v>10397310.9</v>
      </c>
      <c r="M420" s="8">
        <f t="shared" si="31"/>
        <v>8500000</v>
      </c>
      <c r="N420" s="8">
        <f>IFERROR(VLOOKUP($B$416,$4:$126,MATCH($Q420&amp;"/"&amp;N$348,$2:$2,0),FALSE),IFERROR(VLOOKUP($B$416,$4:$126,MATCH($Q419&amp;"/"&amp;N$348,$2:$2,0),FALSE),IFERROR(VLOOKUP($B$416,$4:$126,MATCH($Q418&amp;"/"&amp;N$348,$2:$2,0),FALSE),IFERROR(VLOOKUP($B$416,$4:$126,MATCH($Q417&amp;"/"&amp;N$348,$2:$2,0),FALSE),""))))</f>
        <v>6398241.6200000001</v>
      </c>
      <c r="O420" s="8">
        <f>IFERROR(VLOOKUP($B$416,$4:$126,MATCH($Q420&amp;"/"&amp;O$348,$2:$2,0),FALSE),IFERROR(VLOOKUP($B$416,$4:$126,MATCH($Q419&amp;"/"&amp;O$348,$2:$2,0),FALSE),IFERROR(VLOOKUP($B$416,$4:$126,MATCH($Q418&amp;"/"&amp;O$348,$2:$2,0),FALSE),IFERROR(VLOOKUP($B$416,$4:$126,MATCH($Q417&amp;"/"&amp;O$348,$2:$2,0),FALSE),""))))</f>
        <v>5198758</v>
      </c>
      <c r="P420" s="6"/>
      <c r="Q420" s="9" t="s">
        <v>15</v>
      </c>
    </row>
    <row r="421" spans="2:17" x14ac:dyDescent="0.25">
      <c r="B421" s="12">
        <f t="shared" ref="B421:M421" si="32">+B420/B$402</f>
        <v>0.24273427841869058</v>
      </c>
      <c r="C421" s="12">
        <f t="shared" si="32"/>
        <v>0.21005003762460417</v>
      </c>
      <c r="D421" s="12">
        <f t="shared" si="32"/>
        <v>0.10475161375940586</v>
      </c>
      <c r="E421" s="12">
        <f t="shared" si="32"/>
        <v>0.25489767990232726</v>
      </c>
      <c r="F421" s="12">
        <f t="shared" si="32"/>
        <v>0.17687727255117075</v>
      </c>
      <c r="G421" s="12">
        <f t="shared" si="32"/>
        <v>0.10343755650314185</v>
      </c>
      <c r="H421" s="12">
        <f t="shared" si="32"/>
        <v>0.13554087213861526</v>
      </c>
      <c r="I421" s="12">
        <f t="shared" si="32"/>
        <v>0.16623284804953606</v>
      </c>
      <c r="J421" s="12">
        <f t="shared" si="32"/>
        <v>0.14143527115652318</v>
      </c>
      <c r="K421" s="12">
        <f t="shared" si="32"/>
        <v>0.15642916749572164</v>
      </c>
      <c r="L421" s="12">
        <f t="shared" si="32"/>
        <v>0.1920169877485329</v>
      </c>
      <c r="M421" s="12">
        <f t="shared" si="32"/>
        <v>0.16698782508446447</v>
      </c>
      <c r="N421" s="12">
        <f>+N420/N$402</f>
        <v>0.13422754954105659</v>
      </c>
      <c r="O421" s="12">
        <f>+O420/O$402</f>
        <v>0.11214430276324432</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f t="shared" ref="B423:O426" si="33">IFERROR(VLOOKUP($B$422,$4:$126,MATCH($Q423&amp;"/"&amp;B$348,$2:$2,0),FALSE),"")</f>
        <v>8466496</v>
      </c>
      <c r="C423" s="8">
        <f t="shared" si="33"/>
        <v>9351611</v>
      </c>
      <c r="D423" s="8">
        <f t="shared" si="33"/>
        <v>5706620</v>
      </c>
      <c r="E423" s="8">
        <f t="shared" si="33"/>
        <v>11500000</v>
      </c>
      <c r="F423" s="8">
        <f t="shared" si="33"/>
        <v>14230547</v>
      </c>
      <c r="G423" s="8">
        <f t="shared" si="33"/>
        <v>13012000</v>
      </c>
      <c r="H423" s="8">
        <f t="shared" si="33"/>
        <v>15115725</v>
      </c>
      <c r="I423" s="8">
        <f t="shared" si="33"/>
        <v>21098426</v>
      </c>
      <c r="J423" s="8">
        <f t="shared" si="33"/>
        <v>17988012</v>
      </c>
      <c r="K423" s="8">
        <f t="shared" si="33"/>
        <v>13990545</v>
      </c>
      <c r="L423" s="8">
        <f t="shared" si="33"/>
        <v>18188660</v>
      </c>
      <c r="M423" s="8">
        <f t="shared" si="33"/>
        <v>12592003</v>
      </c>
      <c r="N423" s="8">
        <f t="shared" si="33"/>
        <v>9090062</v>
      </c>
      <c r="O423" s="8">
        <f t="shared" si="33"/>
        <v>13236283</v>
      </c>
      <c r="P423" s="6"/>
      <c r="Q423" s="9" t="s">
        <v>12</v>
      </c>
    </row>
    <row r="424" spans="2:17" x14ac:dyDescent="0.25">
      <c r="B424" s="8">
        <f t="shared" si="33"/>
        <v>9486073</v>
      </c>
      <c r="C424" s="8">
        <f t="shared" si="33"/>
        <v>9063469</v>
      </c>
      <c r="D424" s="8">
        <f t="shared" si="33"/>
        <v>7600000</v>
      </c>
      <c r="E424" s="8">
        <f t="shared" si="33"/>
        <v>11921500</v>
      </c>
      <c r="F424" s="8">
        <f t="shared" si="33"/>
        <v>13144500</v>
      </c>
      <c r="G424" s="8">
        <f t="shared" si="33"/>
        <v>14012000</v>
      </c>
      <c r="H424" s="8">
        <f t="shared" si="33"/>
        <v>17115725</v>
      </c>
      <c r="I424" s="8">
        <f t="shared" si="33"/>
        <v>21383483</v>
      </c>
      <c r="J424" s="8">
        <f t="shared" si="33"/>
        <v>19984863</v>
      </c>
      <c r="K424" s="8">
        <f t="shared" si="33"/>
        <v>13687594</v>
      </c>
      <c r="L424" s="8">
        <f t="shared" si="33"/>
        <v>14589770</v>
      </c>
      <c r="M424" s="8">
        <f t="shared" si="33"/>
        <v>12089567</v>
      </c>
      <c r="N424" s="8">
        <f t="shared" si="33"/>
        <v>9724186</v>
      </c>
      <c r="O424" s="8">
        <f t="shared" si="33"/>
        <v>10835586</v>
      </c>
      <c r="P424" s="6"/>
      <c r="Q424" s="9" t="s">
        <v>13</v>
      </c>
    </row>
    <row r="425" spans="2:17" x14ac:dyDescent="0.25">
      <c r="B425" s="8">
        <f t="shared" si="33"/>
        <v>7740800</v>
      </c>
      <c r="C425" s="8">
        <f t="shared" si="33"/>
        <v>10000000</v>
      </c>
      <c r="D425" s="8">
        <f t="shared" si="33"/>
        <v>10600000</v>
      </c>
      <c r="E425" s="8">
        <f t="shared" si="33"/>
        <v>12292000</v>
      </c>
      <c r="F425" s="8">
        <f t="shared" si="33"/>
        <v>15012000</v>
      </c>
      <c r="G425" s="8">
        <f t="shared" si="33"/>
        <v>14012000</v>
      </c>
      <c r="H425" s="8">
        <f t="shared" si="33"/>
        <v>17912000</v>
      </c>
      <c r="I425" s="8">
        <f t="shared" si="33"/>
        <v>19984996</v>
      </c>
      <c r="J425" s="8">
        <f t="shared" si="33"/>
        <v>15486771</v>
      </c>
      <c r="K425" s="8">
        <f t="shared" si="33"/>
        <v>13689459</v>
      </c>
      <c r="L425" s="8">
        <f t="shared" si="33"/>
        <v>12591318</v>
      </c>
      <c r="M425" s="8">
        <f t="shared" si="33"/>
        <v>12091215</v>
      </c>
      <c r="N425" s="8">
        <f t="shared" si="33"/>
        <v>9580270</v>
      </c>
      <c r="O425" s="8" t="str">
        <f t="shared" si="33"/>
        <v/>
      </c>
      <c r="P425" s="6"/>
      <c r="Q425" s="9" t="s">
        <v>14</v>
      </c>
    </row>
    <row r="426" spans="2:17" x14ac:dyDescent="0.25">
      <c r="B426" s="8">
        <f t="shared" si="33"/>
        <v>7980190</v>
      </c>
      <c r="C426" s="8">
        <f t="shared" si="33"/>
        <v>7000000</v>
      </c>
      <c r="D426" s="8">
        <f t="shared" si="33"/>
        <v>11490000</v>
      </c>
      <c r="E426" s="8">
        <f t="shared" si="33"/>
        <v>12722648</v>
      </c>
      <c r="F426" s="8">
        <f t="shared" si="33"/>
        <v>15012000</v>
      </c>
      <c r="G426" s="8">
        <f t="shared" si="33"/>
        <v>16012000</v>
      </c>
      <c r="H426" s="8">
        <f t="shared" si="33"/>
        <v>18600165.960000001</v>
      </c>
      <c r="I426" s="8">
        <f t="shared" si="33"/>
        <v>17986509.359999999</v>
      </c>
      <c r="J426" s="8">
        <f t="shared" si="33"/>
        <v>17988678.620000001</v>
      </c>
      <c r="K426" s="8">
        <f t="shared" si="33"/>
        <v>15190021.890000001</v>
      </c>
      <c r="L426" s="8">
        <f t="shared" si="33"/>
        <v>12590126.66</v>
      </c>
      <c r="M426" s="8">
        <f t="shared" si="33"/>
        <v>12088105.439999999</v>
      </c>
      <c r="N426" s="8">
        <f>IFERROR(VLOOKUP($B$422,$4:$126,MATCH($Q426&amp;"/"&amp;N$348,$2:$2,0),FALSE),IFERROR(VLOOKUP($B$422,$4:$126,MATCH($Q425&amp;"/"&amp;N$348,$2:$2,0),FALSE),IFERROR(VLOOKUP($B$422,$4:$126,MATCH($Q424&amp;"/"&amp;N$348,$2:$2,0),FALSE),IFERROR(VLOOKUP($B$422,$4:$126,MATCH($Q423&amp;"/"&amp;N$348,$2:$2,0),FALSE),""))))</f>
        <v>10638842.17</v>
      </c>
      <c r="O426" s="8">
        <f>IFERROR(VLOOKUP($B$422,$4:$126,MATCH($Q426&amp;"/"&amp;O$348,$2:$2,0),FALSE),IFERROR(VLOOKUP($B$422,$4:$126,MATCH($Q425&amp;"/"&amp;O$348,$2:$2,0),FALSE),IFERROR(VLOOKUP($B$422,$4:$126,MATCH($Q424&amp;"/"&amp;O$348,$2:$2,0),FALSE),IFERROR(VLOOKUP($B$422,$4:$126,MATCH($Q423&amp;"/"&amp;O$348,$2:$2,0),FALSE),""))))</f>
        <v>10835586</v>
      </c>
      <c r="P426" s="6"/>
      <c r="Q426" s="9" t="s">
        <v>15</v>
      </c>
    </row>
    <row r="427" spans="2:17" x14ac:dyDescent="0.25">
      <c r="B427" s="12">
        <f t="shared" ref="B427:M427" si="34">+B426/B$402</f>
        <v>0.27698672414802666</v>
      </c>
      <c r="C427" s="12">
        <f t="shared" si="34"/>
        <v>0.24771910668461511</v>
      </c>
      <c r="D427" s="12">
        <f t="shared" si="34"/>
        <v>0.37611788631289306</v>
      </c>
      <c r="E427" s="12">
        <f t="shared" si="34"/>
        <v>0.3351049934866685</v>
      </c>
      <c r="F427" s="12">
        <f t="shared" si="34"/>
        <v>0.36117131547271597</v>
      </c>
      <c r="G427" s="12">
        <f t="shared" si="34"/>
        <v>0.38442537757634199</v>
      </c>
      <c r="H427" s="12">
        <f t="shared" si="34"/>
        <v>0.38245399367329647</v>
      </c>
      <c r="I427" s="12">
        <f t="shared" si="34"/>
        <v>0.33938384649344278</v>
      </c>
      <c r="J427" s="12">
        <f t="shared" si="34"/>
        <v>0.33931745333095714</v>
      </c>
      <c r="K427" s="12">
        <f t="shared" si="34"/>
        <v>0.28628463596319137</v>
      </c>
      <c r="L427" s="12">
        <f t="shared" si="34"/>
        <v>0.2325137932179846</v>
      </c>
      <c r="M427" s="12">
        <f t="shared" si="34"/>
        <v>0.23747840433144507</v>
      </c>
      <c r="N427" s="12">
        <f>+N426/N$402</f>
        <v>0.22319033872827657</v>
      </c>
      <c r="O427" s="12">
        <f>+O426/O$402</f>
        <v>0.23373837308856679</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f t="shared" ref="B429:O432" si="35">IFERROR(VLOOKUP($B$428,$4:$126,MATCH($Q429&amp;"/"&amp;B$348,$2:$2,0),FALSE),"")</f>
        <v>27570484</v>
      </c>
      <c r="C429" s="8">
        <f t="shared" si="35"/>
        <v>14956049</v>
      </c>
      <c r="D429" s="8">
        <f t="shared" si="35"/>
        <v>11889334</v>
      </c>
      <c r="E429" s="8">
        <f t="shared" si="35"/>
        <v>17080040</v>
      </c>
      <c r="F429" s="8">
        <f t="shared" si="35"/>
        <v>23619733</v>
      </c>
      <c r="G429" s="8">
        <f t="shared" si="35"/>
        <v>21913486</v>
      </c>
      <c r="H429" s="8">
        <f t="shared" si="35"/>
        <v>23117357</v>
      </c>
      <c r="I429" s="8">
        <f t="shared" si="35"/>
        <v>28395641</v>
      </c>
      <c r="J429" s="8">
        <f t="shared" si="35"/>
        <v>27392810</v>
      </c>
      <c r="K429" s="8">
        <f t="shared" si="35"/>
        <v>25488607</v>
      </c>
      <c r="L429" s="8">
        <f t="shared" si="35"/>
        <v>22488660</v>
      </c>
      <c r="M429" s="8">
        <f t="shared" si="35"/>
        <v>21692003</v>
      </c>
      <c r="N429" s="8">
        <f t="shared" si="35"/>
        <v>22290062</v>
      </c>
      <c r="O429" s="8">
        <f t="shared" si="35"/>
        <v>16834837</v>
      </c>
      <c r="P429" s="6"/>
      <c r="Q429" s="9" t="s">
        <v>12</v>
      </c>
    </row>
    <row r="430" spans="2:17" x14ac:dyDescent="0.25">
      <c r="B430" s="8">
        <f t="shared" si="35"/>
        <v>15056119</v>
      </c>
      <c r="C430" s="8">
        <f t="shared" si="35"/>
        <v>14452161</v>
      </c>
      <c r="D430" s="8">
        <f t="shared" si="35"/>
        <v>13920319</v>
      </c>
      <c r="E430" s="8">
        <f t="shared" si="35"/>
        <v>19294086</v>
      </c>
      <c r="F430" s="8">
        <f t="shared" si="35"/>
        <v>24521100</v>
      </c>
      <c r="G430" s="8">
        <f t="shared" si="35"/>
        <v>21287048</v>
      </c>
      <c r="H430" s="8">
        <f t="shared" si="35"/>
        <v>24788804</v>
      </c>
      <c r="I430" s="8">
        <f t="shared" si="35"/>
        <v>29692112</v>
      </c>
      <c r="J430" s="8">
        <f t="shared" si="35"/>
        <v>25883975</v>
      </c>
      <c r="K430" s="8">
        <f t="shared" si="35"/>
        <v>26487594</v>
      </c>
      <c r="L430" s="8">
        <f t="shared" si="35"/>
        <v>23681985</v>
      </c>
      <c r="M430" s="8">
        <f t="shared" si="35"/>
        <v>21789445</v>
      </c>
      <c r="N430" s="8">
        <f t="shared" si="35"/>
        <v>19774186</v>
      </c>
      <c r="O430" s="8">
        <f t="shared" si="35"/>
        <v>16034344</v>
      </c>
      <c r="P430" s="6"/>
      <c r="Q430" s="9" t="s">
        <v>13</v>
      </c>
    </row>
    <row r="431" spans="2:17" x14ac:dyDescent="0.25">
      <c r="B431" s="8">
        <f t="shared" si="35"/>
        <v>13352934</v>
      </c>
      <c r="C431" s="8">
        <f t="shared" si="35"/>
        <v>13327807</v>
      </c>
      <c r="D431" s="8">
        <f t="shared" si="35"/>
        <v>15215516</v>
      </c>
      <c r="E431" s="8">
        <f t="shared" si="35"/>
        <v>21107002</v>
      </c>
      <c r="F431" s="8">
        <f t="shared" si="35"/>
        <v>23193650</v>
      </c>
      <c r="G431" s="8">
        <f t="shared" si="35"/>
        <v>20551361</v>
      </c>
      <c r="H431" s="8">
        <f t="shared" si="35"/>
        <v>25505719</v>
      </c>
      <c r="I431" s="8">
        <f t="shared" si="35"/>
        <v>28692614</v>
      </c>
      <c r="J431" s="8">
        <f t="shared" si="35"/>
        <v>25833055</v>
      </c>
      <c r="K431" s="8">
        <f t="shared" si="35"/>
        <v>23986325</v>
      </c>
      <c r="L431" s="8">
        <f t="shared" si="35"/>
        <v>23582420</v>
      </c>
      <c r="M431" s="8">
        <f t="shared" si="35"/>
        <v>20890748</v>
      </c>
      <c r="N431" s="8">
        <f t="shared" si="35"/>
        <v>19553397</v>
      </c>
      <c r="O431" s="8" t="str">
        <f t="shared" si="35"/>
        <v/>
      </c>
      <c r="P431" s="6"/>
      <c r="Q431" s="9" t="s">
        <v>14</v>
      </c>
    </row>
    <row r="432" spans="2:17" x14ac:dyDescent="0.25">
      <c r="B432" s="8">
        <f t="shared" si="35"/>
        <v>14973542</v>
      </c>
      <c r="C432" s="8">
        <f t="shared" si="35"/>
        <v>12935554.52</v>
      </c>
      <c r="D432" s="8">
        <f t="shared" si="35"/>
        <v>14690050</v>
      </c>
      <c r="E432" s="8">
        <f t="shared" si="35"/>
        <v>22400132.73</v>
      </c>
      <c r="F432" s="8">
        <f t="shared" si="35"/>
        <v>22363861.850000001</v>
      </c>
      <c r="G432" s="8">
        <f t="shared" si="35"/>
        <v>20320358.009999998</v>
      </c>
      <c r="H432" s="8">
        <f t="shared" si="35"/>
        <v>25192024.740000002</v>
      </c>
      <c r="I432" s="8">
        <f t="shared" si="35"/>
        <v>26796441.559999999</v>
      </c>
      <c r="J432" s="8">
        <f t="shared" si="35"/>
        <v>25486771.080000002</v>
      </c>
      <c r="K432" s="8">
        <f t="shared" si="35"/>
        <v>23490021.890000001</v>
      </c>
      <c r="L432" s="8">
        <f t="shared" si="35"/>
        <v>22987437.560000002</v>
      </c>
      <c r="M432" s="8">
        <f t="shared" si="35"/>
        <v>20588105.439999998</v>
      </c>
      <c r="N432" s="8">
        <f>IFERROR(VLOOKUP($B$428,$4:$126,MATCH($Q432&amp;"/"&amp;N$348,$2:$2,0),FALSE),IFERROR(VLOOKUP($B$428,$4:$126,MATCH($Q431&amp;"/"&amp;N$348,$2:$2,0),FALSE),IFERROR(VLOOKUP($B$428,$4:$126,MATCH($Q430&amp;"/"&amp;N$348,$2:$2,0),FALSE),IFERROR(VLOOKUP($B$428,$4:$126,MATCH($Q429&amp;"/"&amp;N$348,$2:$2,0),FALSE),""))))</f>
        <v>17037083.789999999</v>
      </c>
      <c r="O432" s="8">
        <f>IFERROR(VLOOKUP($B$428,$4:$126,MATCH($Q432&amp;"/"&amp;O$348,$2:$2,0),FALSE),IFERROR(VLOOKUP($B$428,$4:$126,MATCH($Q431&amp;"/"&amp;O$348,$2:$2,0),FALSE),IFERROR(VLOOKUP($B$428,$4:$126,MATCH($Q430&amp;"/"&amp;O$348,$2:$2,0),FALSE),IFERROR(VLOOKUP($B$428,$4:$126,MATCH($Q429&amp;"/"&amp;O$348,$2:$2,0),FALSE),""))))</f>
        <v>16034344</v>
      </c>
      <c r="P432" s="6"/>
      <c r="Q432" s="9" t="s">
        <v>15</v>
      </c>
    </row>
    <row r="433" spans="1:17" s="87" customFormat="1" x14ac:dyDescent="0.25">
      <c r="A433" s="86"/>
      <c r="B433" s="13">
        <f t="shared" ref="B433:O433" si="36">+B432/B$457</f>
        <v>1.3024107861769056</v>
      </c>
      <c r="C433" s="13">
        <f t="shared" si="36"/>
        <v>1.0345511267733456</v>
      </c>
      <c r="D433" s="13">
        <f t="shared" si="36"/>
        <v>1.0985159462013658</v>
      </c>
      <c r="E433" s="13">
        <f t="shared" si="36"/>
        <v>1.7011555530336748</v>
      </c>
      <c r="F433" s="13">
        <f t="shared" si="36"/>
        <v>1.4438648401343381</v>
      </c>
      <c r="G433" s="13">
        <f t="shared" si="36"/>
        <v>1.1761306711125366</v>
      </c>
      <c r="H433" s="13">
        <f t="shared" si="36"/>
        <v>1.3156005382756144</v>
      </c>
      <c r="I433" s="13">
        <f t="shared" si="36"/>
        <v>1.2437307517173466</v>
      </c>
      <c r="J433" s="13">
        <f t="shared" si="36"/>
        <v>1.1110392465699825</v>
      </c>
      <c r="K433" s="13">
        <f t="shared" si="36"/>
        <v>0.94709373265608499</v>
      </c>
      <c r="L433" s="13">
        <f t="shared" si="36"/>
        <v>0.87506216389025571</v>
      </c>
      <c r="M433" s="13">
        <f t="shared" si="36"/>
        <v>0.76639935675256576</v>
      </c>
      <c r="N433" s="13">
        <f t="shared" si="36"/>
        <v>0.64125272442993109</v>
      </c>
      <c r="O433" s="13">
        <f t="shared" si="36"/>
        <v>0.60347309114988101</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7">IFERROR(VLOOKUP($B$434,$4:$126,MATCH($Q435&amp;"/"&amp;B$348,$2:$2,0),FALSE),"")</f>
        <v>9266000</v>
      </c>
      <c r="C435" s="8">
        <f t="shared" si="37"/>
        <v>10149451</v>
      </c>
      <c r="D435" s="8">
        <f t="shared" si="37"/>
        <v>6468954</v>
      </c>
      <c r="E435" s="8">
        <f t="shared" si="37"/>
        <v>12310942</v>
      </c>
      <c r="F435" s="8">
        <f t="shared" si="37"/>
        <v>14390230</v>
      </c>
      <c r="G435" s="8">
        <f t="shared" si="37"/>
        <v>13870448</v>
      </c>
      <c r="H435" s="8">
        <f t="shared" si="37"/>
        <v>15994750</v>
      </c>
      <c r="I435" s="8">
        <f t="shared" si="37"/>
        <v>21848370</v>
      </c>
      <c r="J435" s="8">
        <f t="shared" si="37"/>
        <v>18930623</v>
      </c>
      <c r="K435" s="8">
        <f t="shared" si="37"/>
        <v>14991191</v>
      </c>
      <c r="L435" s="8">
        <f t="shared" si="37"/>
        <v>19323799</v>
      </c>
      <c r="M435" s="8">
        <f t="shared" si="37"/>
        <v>13655893</v>
      </c>
      <c r="N435" s="8">
        <f t="shared" si="37"/>
        <v>10902915</v>
      </c>
      <c r="O435" s="8">
        <f t="shared" si="37"/>
        <v>14900519</v>
      </c>
      <c r="P435" s="6"/>
      <c r="Q435" s="9" t="s">
        <v>12</v>
      </c>
    </row>
    <row r="436" spans="1:17" x14ac:dyDescent="0.25">
      <c r="B436" s="8">
        <f t="shared" si="37"/>
        <v>9533015</v>
      </c>
      <c r="C436" s="8">
        <f t="shared" si="37"/>
        <v>9854518</v>
      </c>
      <c r="D436" s="8">
        <f t="shared" si="37"/>
        <v>8355542</v>
      </c>
      <c r="E436" s="8">
        <f t="shared" si="37"/>
        <v>12728026</v>
      </c>
      <c r="F436" s="8">
        <f t="shared" si="37"/>
        <v>13943256</v>
      </c>
      <c r="G436" s="8">
        <f t="shared" si="37"/>
        <v>14834180</v>
      </c>
      <c r="H436" s="8">
        <f t="shared" si="37"/>
        <v>17938163</v>
      </c>
      <c r="I436" s="8">
        <f t="shared" si="37"/>
        <v>22143570</v>
      </c>
      <c r="J436" s="8">
        <f t="shared" si="37"/>
        <v>20924218</v>
      </c>
      <c r="K436" s="8">
        <f t="shared" si="37"/>
        <v>14694913</v>
      </c>
      <c r="L436" s="8">
        <f t="shared" si="37"/>
        <v>15722824</v>
      </c>
      <c r="M436" s="8">
        <f t="shared" si="37"/>
        <v>13199998</v>
      </c>
      <c r="N436" s="8">
        <f t="shared" si="37"/>
        <v>11529337</v>
      </c>
      <c r="O436" s="8">
        <f t="shared" si="37"/>
        <v>12451348</v>
      </c>
      <c r="P436" s="6"/>
      <c r="Q436" s="9" t="s">
        <v>13</v>
      </c>
    </row>
    <row r="437" spans="1:17" x14ac:dyDescent="0.25">
      <c r="B437" s="8">
        <f t="shared" si="37"/>
        <v>8526224</v>
      </c>
      <c r="C437" s="8">
        <f t="shared" si="37"/>
        <v>10778814</v>
      </c>
      <c r="D437" s="8">
        <f t="shared" si="37"/>
        <v>11348750</v>
      </c>
      <c r="E437" s="8">
        <f t="shared" si="37"/>
        <v>13094110</v>
      </c>
      <c r="F437" s="8">
        <f t="shared" si="37"/>
        <v>15932514</v>
      </c>
      <c r="G437" s="8">
        <f t="shared" si="37"/>
        <v>14831272</v>
      </c>
      <c r="H437" s="8">
        <f t="shared" si="37"/>
        <v>18697897</v>
      </c>
      <c r="I437" s="8">
        <f t="shared" si="37"/>
        <v>20741800</v>
      </c>
      <c r="J437" s="8">
        <f t="shared" si="37"/>
        <v>16461183</v>
      </c>
      <c r="K437" s="8">
        <f t="shared" si="37"/>
        <v>14868700</v>
      </c>
      <c r="L437" s="8">
        <f t="shared" si="37"/>
        <v>13644438</v>
      </c>
      <c r="M437" s="8">
        <f t="shared" si="37"/>
        <v>13180233</v>
      </c>
      <c r="N437" s="8">
        <f t="shared" si="37"/>
        <v>11418561</v>
      </c>
      <c r="O437" s="8" t="str">
        <f t="shared" si="37"/>
        <v/>
      </c>
      <c r="P437" s="6"/>
      <c r="Q437" s="9" t="s">
        <v>14</v>
      </c>
    </row>
    <row r="438" spans="1:17" x14ac:dyDescent="0.25">
      <c r="B438" s="8">
        <f t="shared" si="37"/>
        <v>8784822</v>
      </c>
      <c r="C438" s="8">
        <f t="shared" si="37"/>
        <v>7769125.2999999998</v>
      </c>
      <c r="D438" s="8">
        <f t="shared" si="37"/>
        <v>12231958.630000001</v>
      </c>
      <c r="E438" s="8">
        <f t="shared" si="37"/>
        <v>13529133.029999999</v>
      </c>
      <c r="F438" s="8">
        <f t="shared" si="37"/>
        <v>15889644.65</v>
      </c>
      <c r="G438" s="8">
        <f t="shared" si="37"/>
        <v>16893620.559999999</v>
      </c>
      <c r="H438" s="8">
        <f t="shared" si="37"/>
        <v>19361174.559999999</v>
      </c>
      <c r="I438" s="8">
        <f t="shared" si="37"/>
        <v>18780963.859999999</v>
      </c>
      <c r="J438" s="8">
        <f t="shared" si="37"/>
        <v>18991814.420000002</v>
      </c>
      <c r="K438" s="8">
        <f t="shared" si="37"/>
        <v>16344628.18</v>
      </c>
      <c r="L438" s="8">
        <f t="shared" si="37"/>
        <v>13655775.380000001</v>
      </c>
      <c r="M438" s="8">
        <f t="shared" si="37"/>
        <v>13178176.970000001</v>
      </c>
      <c r="N438" s="8">
        <f>IFERROR(VLOOKUP($B$434,$4:$126,MATCH($Q438&amp;"/"&amp;N$348,$2:$2,0),FALSE),IFERROR(VLOOKUP($B$434,$4:$126,MATCH($Q437&amp;"/"&amp;N$348,$2:$2,0),FALSE),IFERROR(VLOOKUP($B$434,$4:$126,MATCH($Q436&amp;"/"&amp;N$348,$2:$2,0),FALSE),IFERROR(VLOOKUP($B$434,$4:$126,MATCH($Q435&amp;"/"&amp;N$348,$2:$2,0),FALSE),""))))</f>
        <v>12436048.199999999</v>
      </c>
      <c r="O438" s="8">
        <f>IFERROR(VLOOKUP($B$434,$4:$126,MATCH($Q438&amp;"/"&amp;O$348,$2:$2,0),FALSE),IFERROR(VLOOKUP($B$434,$4:$126,MATCH($Q437&amp;"/"&amp;O$348,$2:$2,0),FALSE),IFERROR(VLOOKUP($B$434,$4:$126,MATCH($Q436&amp;"/"&amp;O$348,$2:$2,0),FALSE),IFERROR(VLOOKUP($B$434,$4:$126,MATCH($Q435&amp;"/"&amp;O$348,$2:$2,0),FALSE),""))))</f>
        <v>12451348</v>
      </c>
      <c r="P438" s="6"/>
      <c r="Q438" s="9" t="s">
        <v>15</v>
      </c>
    </row>
    <row r="439" spans="1:17" x14ac:dyDescent="0.25">
      <c r="B439" s="12">
        <f t="shared" ref="B439:M439" si="38">+B438/B$402</f>
        <v>0.30491492909360751</v>
      </c>
      <c r="C439" s="12">
        <f t="shared" si="38"/>
        <v>0.27493725414812031</v>
      </c>
      <c r="D439" s="12">
        <f t="shared" si="38"/>
        <v>0.40040543301848142</v>
      </c>
      <c r="E439" s="12">
        <f t="shared" si="38"/>
        <v>0.3563472034987073</v>
      </c>
      <c r="F439" s="12">
        <f t="shared" si="38"/>
        <v>0.38228642823304715</v>
      </c>
      <c r="G439" s="12">
        <f t="shared" si="38"/>
        <v>0.40559183502432261</v>
      </c>
      <c r="H439" s="12">
        <f t="shared" si="38"/>
        <v>0.39810174536086923</v>
      </c>
      <c r="I439" s="12">
        <f t="shared" si="38"/>
        <v>0.35437424950480423</v>
      </c>
      <c r="J439" s="12">
        <f t="shared" si="38"/>
        <v>0.35823943710705691</v>
      </c>
      <c r="K439" s="12">
        <f t="shared" si="38"/>
        <v>0.30804537099090501</v>
      </c>
      <c r="L439" s="12">
        <f t="shared" si="38"/>
        <v>0.2521941374127975</v>
      </c>
      <c r="M439" s="12">
        <f t="shared" si="38"/>
        <v>0.25889354244687973</v>
      </c>
      <c r="N439" s="12">
        <f>+N438/N$402</f>
        <v>0.26089359780390214</v>
      </c>
      <c r="O439" s="12">
        <f>+O438/O$402</f>
        <v>0.26859256382438201</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9">IFERROR(VLOOKUP($B$440,$4:$126,MATCH($Q441&amp;"/"&amp;B$348,$2:$2,0),FALSE),"")</f>
        <v>16245938</v>
      </c>
      <c r="C441" s="8">
        <f t="shared" si="39"/>
        <v>17013979</v>
      </c>
      <c r="D441" s="8">
        <f t="shared" si="39"/>
        <v>14625494</v>
      </c>
      <c r="E441" s="8">
        <f t="shared" si="39"/>
        <v>19595690</v>
      </c>
      <c r="F441" s="8">
        <f t="shared" si="39"/>
        <v>25441455</v>
      </c>
      <c r="G441" s="8">
        <f t="shared" si="39"/>
        <v>25707411</v>
      </c>
      <c r="H441" s="8">
        <f t="shared" si="39"/>
        <v>27200615</v>
      </c>
      <c r="I441" s="8">
        <f t="shared" si="39"/>
        <v>32806023</v>
      </c>
      <c r="J441" s="8">
        <f t="shared" si="39"/>
        <v>32178384</v>
      </c>
      <c r="K441" s="8">
        <f t="shared" si="39"/>
        <v>29661095</v>
      </c>
      <c r="L441" s="8">
        <f t="shared" si="39"/>
        <v>27498791</v>
      </c>
      <c r="M441" s="8">
        <f t="shared" si="39"/>
        <v>26230948</v>
      </c>
      <c r="N441" s="8">
        <f t="shared" si="39"/>
        <v>26518558</v>
      </c>
      <c r="O441" s="8">
        <f t="shared" si="39"/>
        <v>20790379</v>
      </c>
      <c r="P441" s="6"/>
      <c r="Q441" s="9" t="s">
        <v>12</v>
      </c>
    </row>
    <row r="442" spans="1:17" x14ac:dyDescent="0.25">
      <c r="B442" s="8">
        <f t="shared" si="39"/>
        <v>16506589</v>
      </c>
      <c r="C442" s="8">
        <f t="shared" si="39"/>
        <v>16655668</v>
      </c>
      <c r="D442" s="8">
        <f t="shared" si="39"/>
        <v>16492061</v>
      </c>
      <c r="E442" s="8">
        <f t="shared" si="39"/>
        <v>21913304</v>
      </c>
      <c r="F442" s="8">
        <f t="shared" si="39"/>
        <v>27202944</v>
      </c>
      <c r="G442" s="8">
        <f t="shared" si="39"/>
        <v>25197693</v>
      </c>
      <c r="H442" s="8">
        <f t="shared" si="39"/>
        <v>28743935</v>
      </c>
      <c r="I442" s="8">
        <f t="shared" si="39"/>
        <v>34020427</v>
      </c>
      <c r="J442" s="8">
        <f t="shared" si="39"/>
        <v>30601092</v>
      </c>
      <c r="K442" s="8">
        <f t="shared" si="39"/>
        <v>30582723</v>
      </c>
      <c r="L442" s="8">
        <f t="shared" si="39"/>
        <v>28321450</v>
      </c>
      <c r="M442" s="8">
        <f t="shared" si="39"/>
        <v>25803993</v>
      </c>
      <c r="N442" s="8">
        <f t="shared" si="39"/>
        <v>23770879</v>
      </c>
      <c r="O442" s="8">
        <f t="shared" si="39"/>
        <v>19787648</v>
      </c>
      <c r="P442" s="6"/>
      <c r="Q442" s="9" t="s">
        <v>13</v>
      </c>
    </row>
    <row r="443" spans="1:17" x14ac:dyDescent="0.25">
      <c r="B443" s="8">
        <f t="shared" si="39"/>
        <v>15559175</v>
      </c>
      <c r="C443" s="8">
        <f t="shared" si="39"/>
        <v>15792315</v>
      </c>
      <c r="D443" s="8">
        <f t="shared" si="39"/>
        <v>17655849</v>
      </c>
      <c r="E443" s="8">
        <f t="shared" si="39"/>
        <v>23619134</v>
      </c>
      <c r="F443" s="8">
        <f t="shared" si="39"/>
        <v>27098503</v>
      </c>
      <c r="G443" s="8">
        <f t="shared" si="39"/>
        <v>24252703</v>
      </c>
      <c r="H443" s="8">
        <f t="shared" si="39"/>
        <v>29485453</v>
      </c>
      <c r="I443" s="8">
        <f t="shared" si="39"/>
        <v>33229662</v>
      </c>
      <c r="J443" s="8">
        <f t="shared" si="39"/>
        <v>30280152</v>
      </c>
      <c r="K443" s="8">
        <f t="shared" si="39"/>
        <v>28632521</v>
      </c>
      <c r="L443" s="8">
        <f t="shared" si="39"/>
        <v>28562045</v>
      </c>
      <c r="M443" s="8">
        <f t="shared" si="39"/>
        <v>24680791</v>
      </c>
      <c r="N443" s="8">
        <f t="shared" si="39"/>
        <v>23662371</v>
      </c>
      <c r="O443" s="8" t="str">
        <f t="shared" si="39"/>
        <v/>
      </c>
      <c r="P443" s="6"/>
      <c r="Q443" s="9" t="s">
        <v>14</v>
      </c>
    </row>
    <row r="444" spans="1:17" x14ac:dyDescent="0.25">
      <c r="B444" s="8">
        <f t="shared" si="39"/>
        <v>17313942</v>
      </c>
      <c r="C444" s="8">
        <f t="shared" si="39"/>
        <v>15754269.199999999</v>
      </c>
      <c r="D444" s="8">
        <f t="shared" si="39"/>
        <v>17176300.25</v>
      </c>
      <c r="E444" s="8">
        <f t="shared" si="39"/>
        <v>24798556.469999999</v>
      </c>
      <c r="F444" s="8">
        <f t="shared" si="39"/>
        <v>26075873.91</v>
      </c>
      <c r="G444" s="8">
        <f t="shared" si="39"/>
        <v>24374480.510000002</v>
      </c>
      <c r="H444" s="8">
        <f t="shared" si="39"/>
        <v>29485046.050000001</v>
      </c>
      <c r="I444" s="8">
        <f t="shared" si="39"/>
        <v>31452330.050000001</v>
      </c>
      <c r="J444" s="8">
        <f t="shared" si="39"/>
        <v>30074726.329999998</v>
      </c>
      <c r="K444" s="8">
        <f t="shared" si="39"/>
        <v>28256944.07</v>
      </c>
      <c r="L444" s="8">
        <f t="shared" si="39"/>
        <v>27878379.140000001</v>
      </c>
      <c r="M444" s="8">
        <f t="shared" si="39"/>
        <v>24038497.620000001</v>
      </c>
      <c r="N444" s="8">
        <f>IFERROR(VLOOKUP($B$440,$4:$126,MATCH($Q444&amp;"/"&amp;N$348,$2:$2,0),FALSE),IFERROR(VLOOKUP($B$440,$4:$126,MATCH($Q443&amp;"/"&amp;N$348,$2:$2,0),FALSE),IFERROR(VLOOKUP($B$440,$4:$126,MATCH($Q442&amp;"/"&amp;N$348,$2:$2,0),FALSE),IFERROR(VLOOKUP($B$440,$4:$126,MATCH($Q441&amp;"/"&amp;N$348,$2:$2,0),FALSE),""))))</f>
        <v>21098687.940000001</v>
      </c>
      <c r="O444" s="8">
        <f>IFERROR(VLOOKUP($B$440,$4:$126,MATCH($Q444&amp;"/"&amp;O$348,$2:$2,0),FALSE),IFERROR(VLOOKUP($B$440,$4:$126,MATCH($Q443&amp;"/"&amp;O$348,$2:$2,0),FALSE),IFERROR(VLOOKUP($B$440,$4:$126,MATCH($Q442&amp;"/"&amp;O$348,$2:$2,0),FALSE),IFERROR(VLOOKUP($B$440,$4:$126,MATCH($Q441&amp;"/"&amp;O$348,$2:$2,0),FALSE),""))))</f>
        <v>19787648</v>
      </c>
      <c r="P444" s="6"/>
      <c r="Q444" s="9" t="s">
        <v>15</v>
      </c>
    </row>
    <row r="445" spans="1:17" x14ac:dyDescent="0.25">
      <c r="B445" s="12">
        <f t="shared" ref="B445:M445" si="40">+B444/B$402</f>
        <v>0.60095462346998418</v>
      </c>
      <c r="C445" s="12">
        <f t="shared" si="40"/>
        <v>0.55751907038470649</v>
      </c>
      <c r="D445" s="12">
        <f t="shared" si="40"/>
        <v>0.56225533026158536</v>
      </c>
      <c r="E445" s="12">
        <f t="shared" si="40"/>
        <v>0.65317535346086208</v>
      </c>
      <c r="F445" s="12">
        <f t="shared" si="40"/>
        <v>0.62735529457603079</v>
      </c>
      <c r="G445" s="12">
        <f t="shared" si="40"/>
        <v>0.58519665708743063</v>
      </c>
      <c r="H445" s="12">
        <f t="shared" si="40"/>
        <v>0.60626736555546057</v>
      </c>
      <c r="I445" s="12">
        <f t="shared" si="40"/>
        <v>0.59346772294178474</v>
      </c>
      <c r="J445" s="12">
        <f t="shared" si="40"/>
        <v>0.56729456140125767</v>
      </c>
      <c r="K445" s="12">
        <f t="shared" si="40"/>
        <v>0.53255545022208051</v>
      </c>
      <c r="L445" s="12">
        <f t="shared" si="40"/>
        <v>0.51485643136576154</v>
      </c>
      <c r="M445" s="12">
        <f t="shared" si="40"/>
        <v>0.47225134539551472</v>
      </c>
      <c r="N445" s="12">
        <f>+N444/N$402</f>
        <v>0.4426255444722707</v>
      </c>
      <c r="O445" s="12">
        <f>+O444/O$402</f>
        <v>0.42684656379167979</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1">IFERROR(VLOOKUP($B$447,$4:$126,MATCH($Q448&amp;"/"&amp;B$348,$2:$2,0),FALSE),"")</f>
        <v>1572474</v>
      </c>
      <c r="C448" s="8">
        <f t="shared" si="41"/>
        <v>2526461</v>
      </c>
      <c r="D448" s="8">
        <f t="shared" si="41"/>
        <v>4187309</v>
      </c>
      <c r="E448" s="8">
        <f t="shared" si="41"/>
        <v>4160338</v>
      </c>
      <c r="F448" s="8">
        <f t="shared" si="41"/>
        <v>4118386</v>
      </c>
      <c r="G448" s="8">
        <f t="shared" si="41"/>
        <v>6229925</v>
      </c>
      <c r="H448" s="8">
        <f t="shared" si="41"/>
        <v>7748868</v>
      </c>
      <c r="I448" s="8">
        <f t="shared" si="41"/>
        <v>9429174</v>
      </c>
      <c r="J448" s="8">
        <f t="shared" si="41"/>
        <v>10384551</v>
      </c>
      <c r="K448" s="8">
        <f t="shared" si="41"/>
        <v>11539101</v>
      </c>
      <c r="L448" s="8">
        <f t="shared" si="41"/>
        <v>13464105</v>
      </c>
      <c r="M448" s="8">
        <f t="shared" si="41"/>
        <v>15050769</v>
      </c>
      <c r="N448" s="8">
        <f t="shared" si="41"/>
        <v>15163156</v>
      </c>
      <c r="O448" s="8">
        <f t="shared" si="41"/>
        <v>15390812</v>
      </c>
      <c r="P448" s="6"/>
      <c r="Q448" s="9" t="s">
        <v>12</v>
      </c>
    </row>
    <row r="449" spans="1:18" x14ac:dyDescent="0.25">
      <c r="B449" s="8">
        <f t="shared" si="41"/>
        <v>1486174</v>
      </c>
      <c r="C449" s="8">
        <f t="shared" si="41"/>
        <v>2321837</v>
      </c>
      <c r="D449" s="8">
        <f t="shared" si="41"/>
        <v>3555669</v>
      </c>
      <c r="E449" s="8">
        <f t="shared" si="41"/>
        <v>3510705</v>
      </c>
      <c r="F449" s="8">
        <f t="shared" si="41"/>
        <v>3670722</v>
      </c>
      <c r="G449" s="8">
        <f t="shared" si="41"/>
        <v>6235974</v>
      </c>
      <c r="H449" s="8">
        <f t="shared" si="41"/>
        <v>7901543</v>
      </c>
      <c r="I449" s="8">
        <f t="shared" si="41"/>
        <v>8402501</v>
      </c>
      <c r="J449" s="8">
        <f t="shared" si="41"/>
        <v>10314913</v>
      </c>
      <c r="K449" s="8">
        <f t="shared" si="41"/>
        <v>11458070</v>
      </c>
      <c r="L449" s="8">
        <f t="shared" si="41"/>
        <v>12919774</v>
      </c>
      <c r="M449" s="8">
        <f t="shared" si="41"/>
        <v>14143547</v>
      </c>
      <c r="N449" s="8">
        <f t="shared" si="41"/>
        <v>14227865</v>
      </c>
      <c r="O449" s="8">
        <f t="shared" si="41"/>
        <v>15018163</v>
      </c>
      <c r="P449" s="6"/>
      <c r="Q449" s="9" t="s">
        <v>13</v>
      </c>
    </row>
    <row r="450" spans="1:18" x14ac:dyDescent="0.25">
      <c r="B450" s="8">
        <f t="shared" si="41"/>
        <v>1979450</v>
      </c>
      <c r="C450" s="8">
        <f t="shared" si="41"/>
        <v>2827384</v>
      </c>
      <c r="D450" s="8">
        <f t="shared" si="41"/>
        <v>3760221</v>
      </c>
      <c r="E450" s="8">
        <f t="shared" si="41"/>
        <v>3786104</v>
      </c>
      <c r="F450" s="8">
        <f t="shared" si="41"/>
        <v>4697185</v>
      </c>
      <c r="G450" s="8">
        <f t="shared" si="41"/>
        <v>6474660</v>
      </c>
      <c r="H450" s="8">
        <f t="shared" si="41"/>
        <v>8328449</v>
      </c>
      <c r="I450" s="8">
        <f t="shared" si="41"/>
        <v>8436708</v>
      </c>
      <c r="J450" s="8">
        <f t="shared" si="41"/>
        <v>10333102</v>
      </c>
      <c r="K450" s="8">
        <f t="shared" si="41"/>
        <v>11835869</v>
      </c>
      <c r="L450" s="8">
        <f t="shared" si="41"/>
        <v>13384510</v>
      </c>
      <c r="M450" s="8">
        <f t="shared" si="41"/>
        <v>14109947</v>
      </c>
      <c r="N450" s="8">
        <f t="shared" si="41"/>
        <v>14385981</v>
      </c>
      <c r="O450" s="8" t="str">
        <f t="shared" si="41"/>
        <v/>
      </c>
      <c r="P450" s="6"/>
      <c r="Q450" s="9" t="s">
        <v>14</v>
      </c>
    </row>
    <row r="451" spans="1:18" x14ac:dyDescent="0.25">
      <c r="B451" s="8">
        <f t="shared" si="41"/>
        <v>2234404</v>
      </c>
      <c r="C451" s="8">
        <f t="shared" si="41"/>
        <v>3185642.7</v>
      </c>
      <c r="D451" s="8">
        <f t="shared" si="41"/>
        <v>4095403.35</v>
      </c>
      <c r="E451" s="8">
        <f t="shared" si="41"/>
        <v>3814064.41</v>
      </c>
      <c r="F451" s="8">
        <f t="shared" si="41"/>
        <v>5316478.1900000004</v>
      </c>
      <c r="G451" s="8">
        <f t="shared" si="41"/>
        <v>7117006.6900000004</v>
      </c>
      <c r="H451" s="8">
        <f t="shared" si="41"/>
        <v>8869884.8200000003</v>
      </c>
      <c r="I451" s="8">
        <f t="shared" si="41"/>
        <v>9640139.2799999993</v>
      </c>
      <c r="J451" s="8">
        <f t="shared" si="41"/>
        <v>10886263.689999999</v>
      </c>
      <c r="K451" s="8">
        <f t="shared" si="41"/>
        <v>12619371.18</v>
      </c>
      <c r="L451" s="8">
        <f t="shared" si="41"/>
        <v>14164643.560000001</v>
      </c>
      <c r="M451" s="8">
        <f t="shared" si="41"/>
        <v>14784995.91</v>
      </c>
      <c r="N451" s="8">
        <f>IFERROR(VLOOKUP($B$447,$4:$126,MATCH($Q451&amp;"/"&amp;N$348,$2:$2,0),FALSE),IFERROR(VLOOKUP($B$447,$4:$126,MATCH($Q450&amp;"/"&amp;N$348,$2:$2,0),FALSE),IFERROR(VLOOKUP($B$447,$4:$126,MATCH($Q449&amp;"/"&amp;N$348,$2:$2,0),FALSE),IFERROR(VLOOKUP($B$447,$4:$126,MATCH($Q448&amp;"/"&amp;N$348,$2:$2,0),FALSE),""))))</f>
        <v>14959724.66</v>
      </c>
      <c r="O451" s="8">
        <f>IFERROR(VLOOKUP($B$447,$4:$126,MATCH($Q451&amp;"/"&amp;O$348,$2:$2,0),FALSE),IFERROR(VLOOKUP($B$447,$4:$126,MATCH($Q450&amp;"/"&amp;O$348,$2:$2,0),FALSE),IFERROR(VLOOKUP($B$447,$4:$126,MATCH($Q449&amp;"/"&amp;O$348,$2:$2,0),FALSE),IFERROR(VLOOKUP($B$447,$4:$126,MATCH($Q448&amp;"/"&amp;O$348,$2:$2,0),FALSE),""))))</f>
        <v>15018163</v>
      </c>
      <c r="P451" s="6"/>
      <c r="Q451" s="9" t="s">
        <v>15</v>
      </c>
    </row>
    <row r="452" spans="1:18" x14ac:dyDescent="0.25">
      <c r="A452" s="85"/>
      <c r="B452" s="12">
        <f t="shared" ref="B452:M452" si="42">+B451/B$402</f>
        <v>7.7554575064409159E-2</v>
      </c>
      <c r="C452" s="12">
        <f t="shared" si="42"/>
        <v>0.1127349376943379</v>
      </c>
      <c r="D452" s="12">
        <f t="shared" si="42"/>
        <v>0.1340604396519357</v>
      </c>
      <c r="E452" s="12">
        <f t="shared" si="42"/>
        <v>0.10045959215964979</v>
      </c>
      <c r="F452" s="12">
        <f t="shared" si="42"/>
        <v>0.12790830146311646</v>
      </c>
      <c r="G452" s="12">
        <f t="shared" si="42"/>
        <v>0.17086922208447428</v>
      </c>
      <c r="H452" s="12">
        <f t="shared" si="42"/>
        <v>0.18238132284015107</v>
      </c>
      <c r="I452" s="12">
        <f t="shared" si="42"/>
        <v>0.18189785933978062</v>
      </c>
      <c r="J452" s="12">
        <f t="shared" si="42"/>
        <v>0.20534578162251185</v>
      </c>
      <c r="K452" s="12">
        <f t="shared" si="42"/>
        <v>0.2378358708442051</v>
      </c>
      <c r="L452" s="12">
        <f t="shared" si="42"/>
        <v>0.26159188804509592</v>
      </c>
      <c r="M452" s="12">
        <f t="shared" si="42"/>
        <v>0.29046050716395322</v>
      </c>
      <c r="N452" s="12">
        <f>+N451/N$402</f>
        <v>0.31383734816202769</v>
      </c>
      <c r="O452" s="12">
        <f>+O451/O$402</f>
        <v>0.32396226529870276</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3">IFERROR(VLOOKUP($B$453,$4:$126,MATCH($Q454&amp;"/"&amp;B$348,$2:$2,0),FALSE),"")</f>
        <v>9459937</v>
      </c>
      <c r="C454" s="8">
        <f t="shared" si="43"/>
        <v>11770279</v>
      </c>
      <c r="D454" s="8">
        <f t="shared" si="43"/>
        <v>13391956</v>
      </c>
      <c r="E454" s="8">
        <f t="shared" si="43"/>
        <v>13437560</v>
      </c>
      <c r="F454" s="8">
        <f t="shared" si="43"/>
        <v>13437820</v>
      </c>
      <c r="G454" s="8">
        <f t="shared" si="43"/>
        <v>16370984</v>
      </c>
      <c r="H454" s="8">
        <f t="shared" si="43"/>
        <v>17921602</v>
      </c>
      <c r="I454" s="8">
        <f t="shared" si="43"/>
        <v>19707546</v>
      </c>
      <c r="J454" s="8">
        <f t="shared" si="43"/>
        <v>22354332</v>
      </c>
      <c r="K454" s="8">
        <f t="shared" si="43"/>
        <v>23583963</v>
      </c>
      <c r="L454" s="8">
        <f t="shared" si="43"/>
        <v>25640290</v>
      </c>
      <c r="M454" s="8">
        <f t="shared" si="43"/>
        <v>27295171</v>
      </c>
      <c r="N454" s="8">
        <f t="shared" si="43"/>
        <v>26858319</v>
      </c>
      <c r="O454" s="8">
        <f t="shared" si="43"/>
        <v>26905395</v>
      </c>
      <c r="P454" s="6"/>
      <c r="Q454" s="9" t="s">
        <v>12</v>
      </c>
    </row>
    <row r="455" spans="1:18" x14ac:dyDescent="0.25">
      <c r="B455" s="8">
        <f t="shared" si="43"/>
        <v>9673114</v>
      </c>
      <c r="C455" s="8">
        <f t="shared" si="43"/>
        <v>11551728</v>
      </c>
      <c r="D455" s="8">
        <f t="shared" si="43"/>
        <v>12761189</v>
      </c>
      <c r="E455" s="8">
        <f t="shared" si="43"/>
        <v>12785206</v>
      </c>
      <c r="F455" s="8">
        <f t="shared" si="43"/>
        <v>13698109</v>
      </c>
      <c r="G455" s="8">
        <f t="shared" si="43"/>
        <v>16342214</v>
      </c>
      <c r="H455" s="8">
        <f t="shared" si="43"/>
        <v>18084362</v>
      </c>
      <c r="I455" s="8">
        <f t="shared" si="43"/>
        <v>20217232</v>
      </c>
      <c r="J455" s="8">
        <f t="shared" si="43"/>
        <v>22322199</v>
      </c>
      <c r="K455" s="8">
        <f t="shared" si="43"/>
        <v>23470806</v>
      </c>
      <c r="L455" s="8">
        <f t="shared" si="43"/>
        <v>25033756</v>
      </c>
      <c r="M455" s="8">
        <f t="shared" si="43"/>
        <v>26422982</v>
      </c>
      <c r="N455" s="8">
        <f t="shared" si="43"/>
        <v>25964897</v>
      </c>
      <c r="O455" s="8">
        <f t="shared" si="43"/>
        <v>26570106</v>
      </c>
      <c r="P455" s="6"/>
      <c r="Q455" s="9" t="s">
        <v>13</v>
      </c>
    </row>
    <row r="456" spans="1:18" x14ac:dyDescent="0.25">
      <c r="B456" s="8">
        <f t="shared" si="43"/>
        <v>11136092</v>
      </c>
      <c r="C456" s="8">
        <f t="shared" si="43"/>
        <v>12057240</v>
      </c>
      <c r="D456" s="8">
        <f t="shared" si="43"/>
        <v>12965853</v>
      </c>
      <c r="E456" s="8">
        <f t="shared" si="43"/>
        <v>13061145</v>
      </c>
      <c r="F456" s="8">
        <f t="shared" si="43"/>
        <v>14763201</v>
      </c>
      <c r="G456" s="8">
        <f t="shared" si="43"/>
        <v>16569419</v>
      </c>
      <c r="H456" s="8">
        <f t="shared" si="43"/>
        <v>18510340</v>
      </c>
      <c r="I456" s="8">
        <f t="shared" si="43"/>
        <v>20243512</v>
      </c>
      <c r="J456" s="8">
        <f t="shared" si="43"/>
        <v>22328550</v>
      </c>
      <c r="K456" s="8">
        <f t="shared" si="43"/>
        <v>23863620</v>
      </c>
      <c r="L456" s="8">
        <f t="shared" si="43"/>
        <v>25592719</v>
      </c>
      <c r="M456" s="8">
        <f t="shared" si="43"/>
        <v>26436305</v>
      </c>
      <c r="N456" s="8">
        <f t="shared" si="43"/>
        <v>26022333</v>
      </c>
      <c r="O456" s="8" t="str">
        <f t="shared" si="43"/>
        <v/>
      </c>
      <c r="P456" s="6"/>
      <c r="Q456" s="9" t="s">
        <v>14</v>
      </c>
    </row>
    <row r="457" spans="1:18" x14ac:dyDescent="0.25">
      <c r="B457" s="8">
        <f t="shared" si="43"/>
        <v>11496789</v>
      </c>
      <c r="C457" s="8">
        <f t="shared" si="43"/>
        <v>12503543.02</v>
      </c>
      <c r="D457" s="8">
        <f t="shared" si="43"/>
        <v>13372632.460000001</v>
      </c>
      <c r="E457" s="8">
        <f t="shared" si="43"/>
        <v>13167598.16</v>
      </c>
      <c r="F457" s="8">
        <f t="shared" si="43"/>
        <v>15488888.73</v>
      </c>
      <c r="G457" s="8">
        <f t="shared" si="43"/>
        <v>17277296.23</v>
      </c>
      <c r="H457" s="8">
        <f t="shared" si="43"/>
        <v>19148688.379999999</v>
      </c>
      <c r="I457" s="8">
        <f t="shared" si="43"/>
        <v>21545211.07</v>
      </c>
      <c r="J457" s="8">
        <f t="shared" si="43"/>
        <v>22939577.66</v>
      </c>
      <c r="K457" s="8">
        <f t="shared" si="43"/>
        <v>24802214.48</v>
      </c>
      <c r="L457" s="8">
        <f t="shared" si="43"/>
        <v>26269490.91</v>
      </c>
      <c r="M457" s="8">
        <f t="shared" si="43"/>
        <v>26863416.91</v>
      </c>
      <c r="N457" s="8">
        <f>IFERROR(VLOOKUP($B$453,$4:$126,MATCH($Q457&amp;"/"&amp;N$348,$2:$2,0),FALSE),IFERROR(VLOOKUP($B$453,$4:$126,MATCH($Q456&amp;"/"&amp;N$348,$2:$2,0),FALSE),IFERROR(VLOOKUP($B$453,$4:$126,MATCH($Q455&amp;"/"&amp;N$348,$2:$2,0),FALSE),IFERROR(VLOOKUP($B$453,$4:$126,MATCH($Q454&amp;"/"&amp;N$348,$2:$2,0),FALSE),""))))</f>
        <v>26568438.84</v>
      </c>
      <c r="O457" s="8">
        <f>IFERROR(VLOOKUP($B$453,$4:$126,MATCH($Q457&amp;"/"&amp;O$348,$2:$2,0),FALSE),IFERROR(VLOOKUP($B$453,$4:$126,MATCH($Q456&amp;"/"&amp;O$348,$2:$2,0),FALSE),IFERROR(VLOOKUP($B$453,$4:$126,MATCH($Q455&amp;"/"&amp;O$348,$2:$2,0),FALSE),IFERROR(VLOOKUP($B$453,$4:$126,MATCH($Q454&amp;"/"&amp;O$348,$2:$2,0),FALSE),""))))</f>
        <v>26570106</v>
      </c>
      <c r="P457" s="6"/>
      <c r="Q457" s="9" t="s">
        <v>15</v>
      </c>
    </row>
    <row r="458" spans="1:18" x14ac:dyDescent="0.25">
      <c r="A458" s="85"/>
      <c r="B458" s="12">
        <f t="shared" ref="B458:M458" si="44">+B457/B$402</f>
        <v>0.39904537653001587</v>
      </c>
      <c r="C458" s="12">
        <f t="shared" si="44"/>
        <v>0.44248092961529351</v>
      </c>
      <c r="D458" s="12">
        <f t="shared" si="44"/>
        <v>0.43774466973841458</v>
      </c>
      <c r="E458" s="12">
        <f t="shared" si="44"/>
        <v>0.3468246465391378</v>
      </c>
      <c r="F458" s="12">
        <f t="shared" si="44"/>
        <v>0.37264470542396921</v>
      </c>
      <c r="G458" s="12">
        <f t="shared" si="44"/>
        <v>0.41480334291256932</v>
      </c>
      <c r="H458" s="12">
        <f t="shared" si="44"/>
        <v>0.39373263444453938</v>
      </c>
      <c r="I458" s="12">
        <f t="shared" si="44"/>
        <v>0.40653227705821537</v>
      </c>
      <c r="J458" s="12">
        <f t="shared" si="44"/>
        <v>0.43270543859874222</v>
      </c>
      <c r="K458" s="12">
        <f t="shared" si="44"/>
        <v>0.46744454977791955</v>
      </c>
      <c r="L458" s="12">
        <f t="shared" si="44"/>
        <v>0.48514356863423846</v>
      </c>
      <c r="M458" s="12">
        <f t="shared" si="44"/>
        <v>0.52774865460448528</v>
      </c>
      <c r="N458" s="12">
        <f>+N457/N$402</f>
        <v>0.55737445573751743</v>
      </c>
      <c r="O458" s="12">
        <f>+O457/O$402</f>
        <v>0.57315343620832016</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5">IFERROR(VLOOKUP($B$460,$130:$216,MATCH($Q461&amp;"/"&amp;B$348,$128:$128,0),FALSE),"")</f>
        <v>2354951</v>
      </c>
      <c r="C461" s="7">
        <f t="shared" si="45"/>
        <v>2212411</v>
      </c>
      <c r="D461" s="7">
        <f t="shared" si="45"/>
        <v>4826612</v>
      </c>
      <c r="E461" s="7">
        <f t="shared" si="45"/>
        <v>2185072</v>
      </c>
      <c r="F461" s="7">
        <f t="shared" si="45"/>
        <v>2411474</v>
      </c>
      <c r="G461" s="7">
        <f t="shared" si="45"/>
        <v>3353856</v>
      </c>
      <c r="H461" s="7">
        <f t="shared" si="45"/>
        <v>4068554</v>
      </c>
      <c r="I461" s="7">
        <f t="shared" si="45"/>
        <v>3935703</v>
      </c>
      <c r="J461" s="7">
        <f t="shared" si="45"/>
        <v>5212245</v>
      </c>
      <c r="K461" s="7">
        <f t="shared" si="45"/>
        <v>3449865</v>
      </c>
      <c r="L461" s="7">
        <f t="shared" si="45"/>
        <v>3262656</v>
      </c>
      <c r="M461" s="7">
        <f t="shared" si="45"/>
        <v>3436047</v>
      </c>
      <c r="N461" s="7">
        <f t="shared" si="45"/>
        <v>1889588</v>
      </c>
      <c r="O461" s="7">
        <f t="shared" si="45"/>
        <v>2031536</v>
      </c>
      <c r="P461" s="17"/>
      <c r="Q461" s="9" t="s">
        <v>12</v>
      </c>
      <c r="R461" s="88"/>
    </row>
    <row r="462" spans="1:18" x14ac:dyDescent="0.25">
      <c r="B462" s="7">
        <f t="shared" si="45"/>
        <v>2928113</v>
      </c>
      <c r="C462" s="7">
        <f t="shared" si="45"/>
        <v>2975901</v>
      </c>
      <c r="D462" s="7">
        <f t="shared" si="45"/>
        <v>2942988</v>
      </c>
      <c r="E462" s="7">
        <f t="shared" si="45"/>
        <v>2851748</v>
      </c>
      <c r="F462" s="7">
        <f t="shared" si="45"/>
        <v>2611855</v>
      </c>
      <c r="G462" s="7">
        <f t="shared" si="45"/>
        <v>6059357</v>
      </c>
      <c r="H462" s="7">
        <f t="shared" si="45"/>
        <v>5673800</v>
      </c>
      <c r="I462" s="7">
        <f t="shared" si="45"/>
        <v>4504970</v>
      </c>
      <c r="J462" s="7">
        <f t="shared" si="45"/>
        <v>5480183</v>
      </c>
      <c r="K462" s="7">
        <f t="shared" si="45"/>
        <v>4411172</v>
      </c>
      <c r="L462" s="7">
        <f t="shared" si="45"/>
        <v>3351185</v>
      </c>
      <c r="M462" s="7">
        <f t="shared" si="45"/>
        <v>2309467</v>
      </c>
      <c r="N462" s="7">
        <f t="shared" si="45"/>
        <v>2335501</v>
      </c>
      <c r="O462" s="7">
        <f t="shared" si="45"/>
        <v>2106318</v>
      </c>
      <c r="P462" s="17"/>
      <c r="Q462" s="9" t="s">
        <v>13</v>
      </c>
    </row>
    <row r="463" spans="1:18" x14ac:dyDescent="0.25">
      <c r="B463" s="7">
        <f t="shared" si="45"/>
        <v>2997675</v>
      </c>
      <c r="C463" s="7">
        <f t="shared" si="45"/>
        <v>3174577</v>
      </c>
      <c r="D463" s="7">
        <f t="shared" si="45"/>
        <v>2269159</v>
      </c>
      <c r="E463" s="7">
        <f t="shared" si="45"/>
        <v>3026476</v>
      </c>
      <c r="F463" s="7">
        <f t="shared" si="45"/>
        <v>3229910</v>
      </c>
      <c r="G463" s="7">
        <f t="shared" si="45"/>
        <v>5306443</v>
      </c>
      <c r="H463" s="7">
        <f t="shared" si="45"/>
        <v>6429472</v>
      </c>
      <c r="I463" s="7">
        <f t="shared" si="45"/>
        <v>4308117</v>
      </c>
      <c r="J463" s="7">
        <f t="shared" si="45"/>
        <v>4509777</v>
      </c>
      <c r="K463" s="7">
        <f t="shared" si="45"/>
        <v>5118638</v>
      </c>
      <c r="L463" s="7">
        <f t="shared" si="45"/>
        <v>4500651</v>
      </c>
      <c r="M463" s="7">
        <f t="shared" si="45"/>
        <v>2634206</v>
      </c>
      <c r="N463" s="7">
        <f t="shared" si="45"/>
        <v>2490230</v>
      </c>
      <c r="O463" s="7" t="str">
        <f t="shared" si="45"/>
        <v/>
      </c>
      <c r="P463" s="17"/>
      <c r="Q463" s="9" t="s">
        <v>14</v>
      </c>
    </row>
    <row r="464" spans="1:18" x14ac:dyDescent="0.25">
      <c r="B464" s="18">
        <f t="shared" si="45"/>
        <v>2339522</v>
      </c>
      <c r="C464" s="18">
        <f t="shared" si="45"/>
        <v>2992144.53</v>
      </c>
      <c r="D464" s="18">
        <f t="shared" si="45"/>
        <v>3201961.06</v>
      </c>
      <c r="E464" s="18">
        <f t="shared" si="45"/>
        <v>1785735.76</v>
      </c>
      <c r="F464" s="18">
        <f t="shared" si="45"/>
        <v>4823570.7300000004</v>
      </c>
      <c r="G464" s="18">
        <f t="shared" si="45"/>
        <v>4979266.54</v>
      </c>
      <c r="H464" s="18">
        <f t="shared" si="45"/>
        <v>5047722.21</v>
      </c>
      <c r="I464" s="18">
        <f t="shared" si="45"/>
        <v>7609389.46</v>
      </c>
      <c r="J464" s="18">
        <f t="shared" si="45"/>
        <v>3923236.45</v>
      </c>
      <c r="K464" s="18">
        <f t="shared" si="45"/>
        <v>4126702.93</v>
      </c>
      <c r="L464" s="18">
        <f t="shared" si="45"/>
        <v>4965898.28</v>
      </c>
      <c r="M464" s="18">
        <f t="shared" si="45"/>
        <v>2299923.64</v>
      </c>
      <c r="N464" s="18">
        <f t="shared" si="45"/>
        <v>2422270.7400000002</v>
      </c>
      <c r="O464" s="18" t="str">
        <f t="shared" si="45"/>
        <v/>
      </c>
      <c r="P464" s="17"/>
      <c r="Q464" s="9" t="s">
        <v>19</v>
      </c>
    </row>
    <row r="465" spans="1:17" x14ac:dyDescent="0.25">
      <c r="B465" s="16">
        <f>SUM(B461:B464)</f>
        <v>10620261</v>
      </c>
      <c r="C465" s="16">
        <f t="shared" ref="C465:M465" si="46">SUM(C461:C464)</f>
        <v>11355033.529999999</v>
      </c>
      <c r="D465" s="16">
        <f t="shared" si="46"/>
        <v>13240720.060000001</v>
      </c>
      <c r="E465" s="16">
        <f t="shared" si="46"/>
        <v>9849031.7599999998</v>
      </c>
      <c r="F465" s="16">
        <f t="shared" si="46"/>
        <v>13076809.73</v>
      </c>
      <c r="G465" s="16">
        <f t="shared" si="46"/>
        <v>19698922.539999999</v>
      </c>
      <c r="H465" s="16">
        <f t="shared" si="46"/>
        <v>21219548.210000001</v>
      </c>
      <c r="I465" s="16">
        <f t="shared" si="46"/>
        <v>20358179.460000001</v>
      </c>
      <c r="J465" s="16">
        <f t="shared" si="46"/>
        <v>19125441.449999999</v>
      </c>
      <c r="K465" s="16">
        <f t="shared" si="46"/>
        <v>17106377.93</v>
      </c>
      <c r="L465" s="16">
        <f t="shared" si="46"/>
        <v>16080390.280000001</v>
      </c>
      <c r="M465" s="16">
        <f t="shared" si="46"/>
        <v>10679643.640000001</v>
      </c>
      <c r="N465" s="16">
        <f>IF(N462="",N461*4,IF(N463="",(N462+N461)*2,IF(N464="",((N463+N462+N461)/3)*4,SUM(N461:N464))))</f>
        <v>9137589.7400000002</v>
      </c>
      <c r="O465" s="16">
        <f>IF(O462="",O461*4,IF(O463="",(O462+O461)*2,IF(O464="",((O463+O462+O461)/3)*4,SUM(O461:O464))))</f>
        <v>8275708</v>
      </c>
      <c r="P465" s="6"/>
      <c r="Q465" s="9" t="s">
        <v>15</v>
      </c>
    </row>
    <row r="466" spans="1:17" s="87" customFormat="1" x14ac:dyDescent="0.25">
      <c r="A466" s="86"/>
      <c r="B466" s="19"/>
      <c r="C466" s="20">
        <f t="shared" ref="C466:M466" si="47">C465/B465-1</f>
        <v>6.9185920195369954E-2</v>
      </c>
      <c r="D466" s="20">
        <f t="shared" si="47"/>
        <v>0.16606613490114475</v>
      </c>
      <c r="E466" s="20">
        <f t="shared" si="47"/>
        <v>-0.25615588009040657</v>
      </c>
      <c r="F466" s="20">
        <f t="shared" si="47"/>
        <v>0.32772540983257015</v>
      </c>
      <c r="G466" s="20">
        <f t="shared" si="47"/>
        <v>0.50640125127828095</v>
      </c>
      <c r="H466" s="20">
        <f t="shared" si="47"/>
        <v>7.719334227099317E-2</v>
      </c>
      <c r="I466" s="20">
        <f t="shared" si="47"/>
        <v>-4.0593171045652521E-2</v>
      </c>
      <c r="J466" s="20">
        <f t="shared" si="47"/>
        <v>-6.055246798575975E-2</v>
      </c>
      <c r="K466" s="20">
        <f t="shared" si="47"/>
        <v>-0.10556951196543485</v>
      </c>
      <c r="L466" s="20">
        <f t="shared" si="47"/>
        <v>-5.9976907688955694E-2</v>
      </c>
      <c r="M466" s="20">
        <f t="shared" si="47"/>
        <v>-0.33585917667167464</v>
      </c>
      <c r="N466" s="12">
        <f>N465/M465-1</f>
        <v>-0.1443918872184391</v>
      </c>
      <c r="O466" s="12">
        <f>O465/N465-1</f>
        <v>-9.432265668780182E-2</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8">IFERROR(VLOOKUP($B$467,$130:$216,MATCH($Q468&amp;"/"&amp;B$348,$128:$128,0),FALSE),"")</f>
        <v>14299</v>
      </c>
      <c r="C468" s="7">
        <f t="shared" si="48"/>
        <v>19641</v>
      </c>
      <c r="D468" s="7">
        <f t="shared" si="48"/>
        <v>15759</v>
      </c>
      <c r="E468" s="7">
        <f t="shared" si="48"/>
        <v>22071</v>
      </c>
      <c r="F468" s="7">
        <f t="shared" si="48"/>
        <v>23678</v>
      </c>
      <c r="G468" s="7">
        <f t="shared" si="48"/>
        <v>36803</v>
      </c>
      <c r="H468" s="7">
        <f t="shared" si="48"/>
        <v>30289</v>
      </c>
      <c r="I468" s="7">
        <f t="shared" si="48"/>
        <v>39489</v>
      </c>
      <c r="J468" s="7">
        <f t="shared" si="48"/>
        <v>40432</v>
      </c>
      <c r="K468" s="7">
        <f t="shared" si="48"/>
        <v>48610</v>
      </c>
      <c r="L468" s="7">
        <f t="shared" si="48"/>
        <v>55884</v>
      </c>
      <c r="M468" s="7">
        <f t="shared" si="48"/>
        <v>60678</v>
      </c>
      <c r="N468" s="7">
        <f t="shared" si="48"/>
        <v>59339</v>
      </c>
      <c r="O468" s="7">
        <f t="shared" si="48"/>
        <v>62613</v>
      </c>
      <c r="P468" s="6"/>
      <c r="Q468" s="9" t="s">
        <v>12</v>
      </c>
    </row>
    <row r="469" spans="1:17" x14ac:dyDescent="0.25">
      <c r="B469" s="7">
        <f t="shared" si="48"/>
        <v>17071</v>
      </c>
      <c r="C469" s="7">
        <f t="shared" si="48"/>
        <v>18009</v>
      </c>
      <c r="D469" s="7">
        <f t="shared" si="48"/>
        <v>12807</v>
      </c>
      <c r="E469" s="7">
        <f t="shared" si="48"/>
        <v>100111</v>
      </c>
      <c r="F469" s="7">
        <f t="shared" si="48"/>
        <v>39235</v>
      </c>
      <c r="G469" s="7">
        <f t="shared" si="48"/>
        <v>33006</v>
      </c>
      <c r="H469" s="7">
        <f t="shared" si="48"/>
        <v>32172</v>
      </c>
      <c r="I469" s="7">
        <f t="shared" si="48"/>
        <v>71628</v>
      </c>
      <c r="J469" s="7">
        <f t="shared" si="48"/>
        <v>34058</v>
      </c>
      <c r="K469" s="7">
        <f t="shared" si="48"/>
        <v>63238</v>
      </c>
      <c r="L469" s="7">
        <f t="shared" si="48"/>
        <v>65092</v>
      </c>
      <c r="M469" s="7">
        <f t="shared" si="48"/>
        <v>61644</v>
      </c>
      <c r="N469" s="7">
        <f t="shared" si="48"/>
        <v>52150</v>
      </c>
      <c r="O469" s="7">
        <f t="shared" si="48"/>
        <v>58036</v>
      </c>
      <c r="P469" s="6"/>
      <c r="Q469" s="9" t="s">
        <v>13</v>
      </c>
    </row>
    <row r="470" spans="1:17" x14ac:dyDescent="0.25">
      <c r="B470" s="7">
        <f t="shared" si="48"/>
        <v>25613</v>
      </c>
      <c r="C470" s="7">
        <f t="shared" si="48"/>
        <v>24765</v>
      </c>
      <c r="D470" s="7">
        <f t="shared" si="48"/>
        <v>15709</v>
      </c>
      <c r="E470" s="7">
        <f t="shared" si="48"/>
        <v>19603</v>
      </c>
      <c r="F470" s="7">
        <f t="shared" si="48"/>
        <v>37025</v>
      </c>
      <c r="G470" s="7">
        <f t="shared" si="48"/>
        <v>35258</v>
      </c>
      <c r="H470" s="7">
        <f t="shared" si="48"/>
        <v>38265</v>
      </c>
      <c r="I470" s="7">
        <f t="shared" si="48"/>
        <v>36171</v>
      </c>
      <c r="J470" s="7">
        <f t="shared" si="48"/>
        <v>38794</v>
      </c>
      <c r="K470" s="7">
        <f t="shared" si="48"/>
        <v>795885</v>
      </c>
      <c r="L470" s="7">
        <f t="shared" si="48"/>
        <v>64472</v>
      </c>
      <c r="M470" s="7">
        <f t="shared" si="48"/>
        <v>70875</v>
      </c>
      <c r="N470" s="7">
        <f t="shared" si="48"/>
        <v>59507</v>
      </c>
      <c r="O470" s="7" t="str">
        <f t="shared" si="48"/>
        <v/>
      </c>
      <c r="P470" s="6"/>
      <c r="Q470" s="9" t="s">
        <v>14</v>
      </c>
    </row>
    <row r="471" spans="1:17" x14ac:dyDescent="0.25">
      <c r="B471" s="18">
        <f t="shared" si="48"/>
        <v>22523</v>
      </c>
      <c r="C471" s="18">
        <f t="shared" si="48"/>
        <v>47586.9</v>
      </c>
      <c r="D471" s="18">
        <f t="shared" si="48"/>
        <v>18165.759999999998</v>
      </c>
      <c r="E471" s="18">
        <f t="shared" si="48"/>
        <v>24562.73</v>
      </c>
      <c r="F471" s="18">
        <f t="shared" si="48"/>
        <v>30078.639999999999</v>
      </c>
      <c r="G471" s="18">
        <f t="shared" si="48"/>
        <v>38394.93</v>
      </c>
      <c r="H471" s="18">
        <f t="shared" si="48"/>
        <v>36037.03</v>
      </c>
      <c r="I471" s="18">
        <f t="shared" si="48"/>
        <v>35427.46</v>
      </c>
      <c r="J471" s="18">
        <f t="shared" si="48"/>
        <v>57092.82</v>
      </c>
      <c r="K471" s="18">
        <f t="shared" si="48"/>
        <v>59736.38</v>
      </c>
      <c r="L471" s="18">
        <f t="shared" si="48"/>
        <v>60435.22</v>
      </c>
      <c r="M471" s="18">
        <f t="shared" si="48"/>
        <v>60904.83</v>
      </c>
      <c r="N471" s="18">
        <f t="shared" si="48"/>
        <v>61123.35</v>
      </c>
      <c r="O471" s="18" t="str">
        <f t="shared" si="48"/>
        <v/>
      </c>
      <c r="P471" s="6"/>
      <c r="Q471" s="9" t="s">
        <v>19</v>
      </c>
    </row>
    <row r="472" spans="1:17" x14ac:dyDescent="0.25">
      <c r="B472" s="7">
        <f>SUM(B468:B471)</f>
        <v>79506</v>
      </c>
      <c r="C472" s="112">
        <f t="shared" ref="C472:M472" si="49">SUM(C468:C471)</f>
        <v>110001.9</v>
      </c>
      <c r="D472" s="112">
        <f t="shared" si="49"/>
        <v>62440.759999999995</v>
      </c>
      <c r="E472" s="112">
        <f t="shared" si="49"/>
        <v>166347.73000000001</v>
      </c>
      <c r="F472" s="112">
        <f t="shared" si="49"/>
        <v>130016.64</v>
      </c>
      <c r="G472" s="112">
        <f t="shared" si="49"/>
        <v>143461.93</v>
      </c>
      <c r="H472" s="112">
        <f t="shared" si="49"/>
        <v>136763.03</v>
      </c>
      <c r="I472" s="112">
        <f t="shared" si="49"/>
        <v>182715.46</v>
      </c>
      <c r="J472" s="112">
        <f t="shared" si="49"/>
        <v>170376.82</v>
      </c>
      <c r="K472" s="112">
        <f t="shared" si="49"/>
        <v>967469.38</v>
      </c>
      <c r="L472" s="112">
        <f t="shared" si="49"/>
        <v>245883.22</v>
      </c>
      <c r="M472" s="112">
        <f t="shared" si="49"/>
        <v>254101.83000000002</v>
      </c>
      <c r="N472" s="112">
        <f>IF(N469="",N468*4,IF(N470="",(N469+N468)*2,IF(N471="",((N470+N469+N468)/3)*4,SUM(N468:N471))))</f>
        <v>232119.35</v>
      </c>
      <c r="O472" s="112">
        <f>IF(O469="",O468*4,IF(O470="",(O469+O468)*2,IF(O471="",((O470+O469+O468)/3)*4,SUM(O468:O471))))</f>
        <v>241298</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f t="shared" ref="B474:O477" si="50">IFERROR(VLOOKUP($B$473,$130:$216,MATCH($Q474&amp;"/"&amp;B$348,$128:$128,0),FALSE),"")</f>
        <v>800</v>
      </c>
      <c r="C474" s="7">
        <f t="shared" si="50"/>
        <v>318</v>
      </c>
      <c r="D474" s="7">
        <f t="shared" si="50"/>
        <v>506</v>
      </c>
      <c r="E474" s="7">
        <f t="shared" si="50"/>
        <v>801</v>
      </c>
      <c r="F474" s="7">
        <f t="shared" si="50"/>
        <v>1372</v>
      </c>
      <c r="G474" s="7">
        <f t="shared" si="50"/>
        <v>474</v>
      </c>
      <c r="H474" s="7">
        <f t="shared" si="50"/>
        <v>4707</v>
      </c>
      <c r="I474" s="7">
        <f t="shared" si="50"/>
        <v>1305</v>
      </c>
      <c r="J474" s="7">
        <f t="shared" si="50"/>
        <v>690</v>
      </c>
      <c r="K474" s="7">
        <f t="shared" si="50"/>
        <v>3309</v>
      </c>
      <c r="L474" s="7">
        <f t="shared" si="50"/>
        <v>2559</v>
      </c>
      <c r="M474" s="7">
        <f t="shared" si="50"/>
        <v>1744</v>
      </c>
      <c r="N474" s="7">
        <f t="shared" si="50"/>
        <v>460</v>
      </c>
      <c r="O474" s="7">
        <f t="shared" si="50"/>
        <v>281</v>
      </c>
      <c r="P474" s="6"/>
      <c r="Q474" s="9" t="s">
        <v>12</v>
      </c>
    </row>
    <row r="475" spans="1:17" x14ac:dyDescent="0.25">
      <c r="B475" s="7">
        <f t="shared" si="50"/>
        <v>5876</v>
      </c>
      <c r="C475" s="7">
        <f t="shared" si="50"/>
        <v>3644</v>
      </c>
      <c r="D475" s="7">
        <f t="shared" si="50"/>
        <v>3503</v>
      </c>
      <c r="E475" s="7">
        <f t="shared" si="50"/>
        <v>2865</v>
      </c>
      <c r="F475" s="7">
        <f t="shared" si="50"/>
        <v>6569</v>
      </c>
      <c r="G475" s="7">
        <f t="shared" si="50"/>
        <v>7668</v>
      </c>
      <c r="H475" s="7">
        <f t="shared" si="50"/>
        <v>6878</v>
      </c>
      <c r="I475" s="7">
        <f t="shared" si="50"/>
        <v>5874</v>
      </c>
      <c r="J475" s="7">
        <f t="shared" si="50"/>
        <v>8137</v>
      </c>
      <c r="K475" s="7">
        <f t="shared" si="50"/>
        <v>10199</v>
      </c>
      <c r="L475" s="7">
        <f t="shared" si="50"/>
        <v>5307</v>
      </c>
      <c r="M475" s="7">
        <f t="shared" si="50"/>
        <v>8438</v>
      </c>
      <c r="N475" s="7">
        <f t="shared" si="50"/>
        <v>4207</v>
      </c>
      <c r="O475" s="7">
        <f t="shared" si="50"/>
        <v>1821</v>
      </c>
      <c r="P475" s="6"/>
      <c r="Q475" s="9" t="s">
        <v>13</v>
      </c>
    </row>
    <row r="476" spans="1:17" x14ac:dyDescent="0.25">
      <c r="B476" s="7">
        <f t="shared" si="50"/>
        <v>597</v>
      </c>
      <c r="C476" s="7">
        <f t="shared" si="50"/>
        <v>463</v>
      </c>
      <c r="D476" s="7">
        <f t="shared" si="50"/>
        <v>1049</v>
      </c>
      <c r="E476" s="7">
        <f t="shared" si="50"/>
        <v>580</v>
      </c>
      <c r="F476" s="7">
        <f t="shared" si="50"/>
        <v>3523</v>
      </c>
      <c r="G476" s="7">
        <f t="shared" si="50"/>
        <v>1256</v>
      </c>
      <c r="H476" s="7">
        <f t="shared" si="50"/>
        <v>4247</v>
      </c>
      <c r="I476" s="7">
        <f t="shared" si="50"/>
        <v>1468</v>
      </c>
      <c r="J476" s="7">
        <f t="shared" si="50"/>
        <v>1447</v>
      </c>
      <c r="K476" s="7">
        <f t="shared" si="50"/>
        <v>5650</v>
      </c>
      <c r="L476" s="7">
        <f t="shared" si="50"/>
        <v>671</v>
      </c>
      <c r="M476" s="7">
        <f t="shared" si="50"/>
        <v>440</v>
      </c>
      <c r="N476" s="7">
        <f t="shared" si="50"/>
        <v>524</v>
      </c>
      <c r="O476" s="7" t="str">
        <f t="shared" si="50"/>
        <v/>
      </c>
      <c r="P476" s="6"/>
      <c r="Q476" s="9" t="s">
        <v>14</v>
      </c>
    </row>
    <row r="477" spans="1:17" x14ac:dyDescent="0.25">
      <c r="B477" s="18">
        <f t="shared" si="50"/>
        <v>9311</v>
      </c>
      <c r="C477" s="18">
        <f t="shared" si="50"/>
        <v>3448.48</v>
      </c>
      <c r="D477" s="18">
        <f t="shared" si="50"/>
        <v>4353.71</v>
      </c>
      <c r="E477" s="18">
        <f t="shared" si="50"/>
        <v>9698.3700000000008</v>
      </c>
      <c r="F477" s="18">
        <f t="shared" si="50"/>
        <v>7528.54</v>
      </c>
      <c r="G477" s="18">
        <f t="shared" si="50"/>
        <v>6961.09</v>
      </c>
      <c r="H477" s="18">
        <f t="shared" si="50"/>
        <v>5001.22</v>
      </c>
      <c r="I477" s="18">
        <f t="shared" si="50"/>
        <v>6081.15</v>
      </c>
      <c r="J477" s="18">
        <f t="shared" si="50"/>
        <v>6889.21</v>
      </c>
      <c r="K477" s="18">
        <f t="shared" si="50"/>
        <v>8574.23</v>
      </c>
      <c r="L477" s="18">
        <f t="shared" si="50"/>
        <v>6609.29</v>
      </c>
      <c r="M477" s="18">
        <f t="shared" si="50"/>
        <v>4791.8599999999997</v>
      </c>
      <c r="N477" s="18">
        <f t="shared" si="50"/>
        <v>1861.78</v>
      </c>
      <c r="O477" s="18" t="str">
        <f t="shared" si="50"/>
        <v/>
      </c>
      <c r="P477" s="6"/>
      <c r="Q477" s="9" t="s">
        <v>19</v>
      </c>
    </row>
    <row r="478" spans="1:17" x14ac:dyDescent="0.25">
      <c r="B478" s="7">
        <f>SUM(B474:B477)</f>
        <v>16584</v>
      </c>
      <c r="C478" s="112">
        <f t="shared" ref="C478:M478" si="51">SUM(C474:C477)</f>
        <v>7873.48</v>
      </c>
      <c r="D478" s="112">
        <f t="shared" si="51"/>
        <v>9411.7099999999991</v>
      </c>
      <c r="E478" s="112">
        <f t="shared" si="51"/>
        <v>13944.37</v>
      </c>
      <c r="F478" s="112">
        <f t="shared" si="51"/>
        <v>18992.54</v>
      </c>
      <c r="G478" s="112">
        <f t="shared" si="51"/>
        <v>16359.09</v>
      </c>
      <c r="H478" s="112">
        <f t="shared" si="51"/>
        <v>20833.22</v>
      </c>
      <c r="I478" s="112">
        <f t="shared" si="51"/>
        <v>14728.15</v>
      </c>
      <c r="J478" s="112">
        <f t="shared" si="51"/>
        <v>17163.21</v>
      </c>
      <c r="K478" s="112">
        <f t="shared" si="51"/>
        <v>27732.23</v>
      </c>
      <c r="L478" s="112">
        <f t="shared" si="51"/>
        <v>15146.29</v>
      </c>
      <c r="M478" s="112">
        <f t="shared" si="51"/>
        <v>15413.86</v>
      </c>
      <c r="N478" s="112">
        <f>IF(N475="",N474*4,IF(N476="",(N475+N474)*2,IF(N477="",((N476+N475+N474)/3)*4,SUM(N474:N477))))</f>
        <v>7052.78</v>
      </c>
      <c r="O478" s="112">
        <f>IF(O475="",O474*4,IF(O476="",(O475+O474)*2,IF(O477="",((O476+O475+O474)/3)*4,SUM(O474:O477))))</f>
        <v>4204</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f t="shared" ref="B480:O483" si="52">IFERROR(VLOOKUP($B$479,$130:$216,MATCH($Q480&amp;"/"&amp;B$348,$128:$128,0),FALSE),"")</f>
        <v>78654</v>
      </c>
      <c r="C480" s="7">
        <f t="shared" si="52"/>
        <v>97364</v>
      </c>
      <c r="D480" s="7">
        <f t="shared" si="52"/>
        <v>120899</v>
      </c>
      <c r="E480" s="7">
        <f t="shared" si="52"/>
        <v>136217</v>
      </c>
      <c r="F480" s="7">
        <f t="shared" si="52"/>
        <v>187893</v>
      </c>
      <c r="G480" s="7">
        <f t="shared" si="52"/>
        <v>216549</v>
      </c>
      <c r="H480" s="7">
        <f t="shared" si="52"/>
        <v>232222</v>
      </c>
      <c r="I480" s="7">
        <f t="shared" si="52"/>
        <v>267253</v>
      </c>
      <c r="J480" s="7">
        <f t="shared" si="52"/>
        <v>344736</v>
      </c>
      <c r="K480" s="7">
        <f t="shared" si="52"/>
        <v>390177</v>
      </c>
      <c r="L480" s="7">
        <f t="shared" si="52"/>
        <v>416918</v>
      </c>
      <c r="M480" s="7">
        <f t="shared" si="52"/>
        <v>456172</v>
      </c>
      <c r="N480" s="7">
        <f t="shared" si="52"/>
        <v>430828</v>
      </c>
      <c r="O480" s="7">
        <f t="shared" si="52"/>
        <v>386711</v>
      </c>
      <c r="P480" s="6"/>
      <c r="Q480" s="9" t="s">
        <v>12</v>
      </c>
    </row>
    <row r="481" spans="2:17" x14ac:dyDescent="0.25">
      <c r="B481" s="7">
        <f t="shared" si="52"/>
        <v>84388</v>
      </c>
      <c r="C481" s="7">
        <f t="shared" si="52"/>
        <v>105374</v>
      </c>
      <c r="D481" s="7">
        <f t="shared" si="52"/>
        <v>131628</v>
      </c>
      <c r="E481" s="7">
        <f t="shared" si="52"/>
        <v>151184</v>
      </c>
      <c r="F481" s="7">
        <f t="shared" si="52"/>
        <v>184811</v>
      </c>
      <c r="G481" s="7">
        <f t="shared" si="52"/>
        <v>250373</v>
      </c>
      <c r="H481" s="7">
        <f t="shared" si="52"/>
        <v>257796</v>
      </c>
      <c r="I481" s="7">
        <f t="shared" si="52"/>
        <v>298156</v>
      </c>
      <c r="J481" s="7">
        <f t="shared" si="52"/>
        <v>413204</v>
      </c>
      <c r="K481" s="7">
        <f t="shared" si="52"/>
        <v>408968</v>
      </c>
      <c r="L481" s="7">
        <f t="shared" si="52"/>
        <v>427399</v>
      </c>
      <c r="M481" s="7">
        <f t="shared" si="52"/>
        <v>469178</v>
      </c>
      <c r="N481" s="7">
        <f t="shared" si="52"/>
        <v>310728</v>
      </c>
      <c r="O481" s="7">
        <f t="shared" si="52"/>
        <v>381388</v>
      </c>
      <c r="P481" s="6"/>
      <c r="Q481" s="9" t="s">
        <v>13</v>
      </c>
    </row>
    <row r="482" spans="2:17" x14ac:dyDescent="0.25">
      <c r="B482" s="7">
        <f t="shared" si="52"/>
        <v>96984</v>
      </c>
      <c r="C482" s="7">
        <f t="shared" si="52"/>
        <v>118136</v>
      </c>
      <c r="D482" s="7">
        <f t="shared" si="52"/>
        <v>135254</v>
      </c>
      <c r="E482" s="7">
        <f t="shared" si="52"/>
        <v>156132</v>
      </c>
      <c r="F482" s="7">
        <f t="shared" si="52"/>
        <v>186698</v>
      </c>
      <c r="G482" s="7">
        <f t="shared" si="52"/>
        <v>205871</v>
      </c>
      <c r="H482" s="7">
        <f t="shared" si="52"/>
        <v>267169</v>
      </c>
      <c r="I482" s="7">
        <f t="shared" si="52"/>
        <v>298862</v>
      </c>
      <c r="J482" s="7">
        <f t="shared" si="52"/>
        <v>392105</v>
      </c>
      <c r="K482" s="7">
        <f t="shared" si="52"/>
        <v>396980</v>
      </c>
      <c r="L482" s="7">
        <f t="shared" si="52"/>
        <v>438937</v>
      </c>
      <c r="M482" s="7">
        <f t="shared" si="52"/>
        <v>466325</v>
      </c>
      <c r="N482" s="7">
        <f t="shared" si="52"/>
        <v>409376</v>
      </c>
      <c r="O482" s="7" t="str">
        <f t="shared" si="52"/>
        <v/>
      </c>
      <c r="P482" s="6"/>
      <c r="Q482" s="9" t="s">
        <v>14</v>
      </c>
    </row>
    <row r="483" spans="2:17" x14ac:dyDescent="0.25">
      <c r="B483" s="18">
        <f t="shared" si="52"/>
        <v>105695</v>
      </c>
      <c r="C483" s="18">
        <f t="shared" si="52"/>
        <v>131990.43</v>
      </c>
      <c r="D483" s="18">
        <f t="shared" si="52"/>
        <v>154862.76</v>
      </c>
      <c r="E483" s="18">
        <f t="shared" si="52"/>
        <v>195077.16</v>
      </c>
      <c r="F483" s="18">
        <f t="shared" si="52"/>
        <v>244648.37</v>
      </c>
      <c r="G483" s="18">
        <f t="shared" si="52"/>
        <v>270358.88</v>
      </c>
      <c r="H483" s="18">
        <f t="shared" si="52"/>
        <v>302698.14</v>
      </c>
      <c r="I483" s="18">
        <f t="shared" si="52"/>
        <v>368302.09</v>
      </c>
      <c r="J483" s="18">
        <f t="shared" si="52"/>
        <v>445026.77</v>
      </c>
      <c r="K483" s="18">
        <f t="shared" si="52"/>
        <v>446228.09</v>
      </c>
      <c r="L483" s="18">
        <f t="shared" si="52"/>
        <v>492990.29</v>
      </c>
      <c r="M483" s="18">
        <f t="shared" si="52"/>
        <v>535601.32999999996</v>
      </c>
      <c r="N483" s="18">
        <f t="shared" si="52"/>
        <v>379366.29</v>
      </c>
      <c r="O483" s="18" t="str">
        <f t="shared" si="52"/>
        <v/>
      </c>
      <c r="P483" s="6"/>
      <c r="Q483" s="9" t="s">
        <v>19</v>
      </c>
    </row>
    <row r="484" spans="2:17" x14ac:dyDescent="0.25">
      <c r="B484" s="7">
        <f>SUM(B480:B483)</f>
        <v>365721</v>
      </c>
      <c r="C484" s="112">
        <f t="shared" ref="C484:M484" si="53">SUM(C480:C483)</f>
        <v>452864.43</v>
      </c>
      <c r="D484" s="112">
        <f t="shared" si="53"/>
        <v>542643.76</v>
      </c>
      <c r="E484" s="112">
        <f t="shared" si="53"/>
        <v>638610.16</v>
      </c>
      <c r="F484" s="112">
        <f t="shared" si="53"/>
        <v>804050.37</v>
      </c>
      <c r="G484" s="112">
        <f t="shared" si="53"/>
        <v>943151.88</v>
      </c>
      <c r="H484" s="112">
        <f t="shared" si="53"/>
        <v>1059885.1400000001</v>
      </c>
      <c r="I484" s="112">
        <f t="shared" si="53"/>
        <v>1232573.0900000001</v>
      </c>
      <c r="J484" s="112">
        <f t="shared" si="53"/>
        <v>1595071.77</v>
      </c>
      <c r="K484" s="112">
        <f t="shared" si="53"/>
        <v>1642353.09</v>
      </c>
      <c r="L484" s="112">
        <f t="shared" si="53"/>
        <v>1776244.29</v>
      </c>
      <c r="M484" s="112">
        <f t="shared" si="53"/>
        <v>1927276.33</v>
      </c>
      <c r="N484" s="112">
        <f>IF(N481="",N480*4,IF(N482="",(N481+N480)*2,IF(N483="",((N482+N481+N480)/3)*4,SUM(N480:N483))))</f>
        <v>1530298.29</v>
      </c>
      <c r="O484" s="112">
        <f>IF(O481="",O480*4,IF(O482="",(O481+O480)*2,IF(O483="",((O482+O481+O480)/3)*4,SUM(O480:O483))))</f>
        <v>1536198</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f t="shared" ref="B486:O489" si="54">IFERROR(VLOOKUP($B$485,$130:$216,MATCH($Q486&amp;"/"&amp;B$348,$128:$128,0),FALSE),"")</f>
        <v>0</v>
      </c>
      <c r="C486" s="7">
        <f t="shared" si="54"/>
        <v>0</v>
      </c>
      <c r="D486" s="7">
        <f t="shared" si="54"/>
        <v>196966</v>
      </c>
      <c r="E486" s="7">
        <f t="shared" si="54"/>
        <v>3243</v>
      </c>
      <c r="F486" s="7">
        <f t="shared" si="54"/>
        <v>0</v>
      </c>
      <c r="G486" s="7">
        <f t="shared" si="54"/>
        <v>139879</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25">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25">
      <c r="B488" s="7">
        <f t="shared" si="54"/>
        <v>0</v>
      </c>
      <c r="C488" s="7">
        <f t="shared" si="54"/>
        <v>0</v>
      </c>
      <c r="D488" s="7">
        <f t="shared" si="54"/>
        <v>0</v>
      </c>
      <c r="E488" s="7">
        <f t="shared" si="54"/>
        <v>0</v>
      </c>
      <c r="F488" s="7">
        <f t="shared" si="54"/>
        <v>1183614</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25">
      <c r="B489" s="18">
        <f t="shared" si="54"/>
        <v>0</v>
      </c>
      <c r="C489" s="18">
        <f t="shared" si="54"/>
        <v>18593.95</v>
      </c>
      <c r="D489" s="18">
        <f t="shared" si="54"/>
        <v>121695.5</v>
      </c>
      <c r="E489" s="18">
        <f t="shared" si="54"/>
        <v>0.42</v>
      </c>
      <c r="F489" s="18">
        <f t="shared" si="54"/>
        <v>-0.44</v>
      </c>
      <c r="G489" s="18">
        <f t="shared" si="54"/>
        <v>0.48</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25">
      <c r="B490" s="7">
        <f>SUM(B486:B489)</f>
        <v>0</v>
      </c>
      <c r="C490" s="112">
        <f t="shared" ref="C490:M490" si="55">SUM(C486:C489)</f>
        <v>18593.95</v>
      </c>
      <c r="D490" s="112">
        <f t="shared" si="55"/>
        <v>318661.5</v>
      </c>
      <c r="E490" s="112">
        <f t="shared" si="55"/>
        <v>3243.42</v>
      </c>
      <c r="F490" s="112">
        <f t="shared" si="55"/>
        <v>1183613.56</v>
      </c>
      <c r="G490" s="112">
        <f t="shared" si="55"/>
        <v>139879.48000000001</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6">IFERROR(VLOOKUP($B$491,$130:$216,MATCH($Q492&amp;"/"&amp;B$348,$128:$128,0),FALSE),"")</f>
        <v>2370050</v>
      </c>
      <c r="C492" s="7">
        <f t="shared" si="56"/>
        <v>2232370</v>
      </c>
      <c r="D492" s="7">
        <f t="shared" si="56"/>
        <v>4842877</v>
      </c>
      <c r="E492" s="7">
        <f t="shared" si="56"/>
        <v>2207944</v>
      </c>
      <c r="F492" s="7">
        <f t="shared" si="56"/>
        <v>2436524</v>
      </c>
      <c r="G492" s="7">
        <f t="shared" si="56"/>
        <v>3391133</v>
      </c>
      <c r="H492" s="7">
        <f t="shared" si="56"/>
        <v>4103550</v>
      </c>
      <c r="I492" s="7">
        <f t="shared" si="56"/>
        <v>3976497</v>
      </c>
      <c r="J492" s="7">
        <f t="shared" si="56"/>
        <v>5253367</v>
      </c>
      <c r="K492" s="7">
        <f t="shared" si="56"/>
        <v>3501784</v>
      </c>
      <c r="L492" s="7">
        <f t="shared" si="56"/>
        <v>3321099</v>
      </c>
      <c r="M492" s="7">
        <f t="shared" si="56"/>
        <v>3498469</v>
      </c>
      <c r="N492" s="7">
        <f t="shared" si="56"/>
        <v>1949387</v>
      </c>
      <c r="O492" s="7">
        <f t="shared" si="56"/>
        <v>2094430</v>
      </c>
      <c r="P492" s="6"/>
      <c r="Q492" s="9" t="s">
        <v>12</v>
      </c>
    </row>
    <row r="493" spans="2:17" s="2" customFormat="1" x14ac:dyDescent="0.25">
      <c r="B493" s="7">
        <f t="shared" si="56"/>
        <v>2951060</v>
      </c>
      <c r="C493" s="7">
        <f t="shared" si="56"/>
        <v>2997554</v>
      </c>
      <c r="D493" s="7">
        <f t="shared" si="56"/>
        <v>2959298</v>
      </c>
      <c r="E493" s="7">
        <f t="shared" si="56"/>
        <v>2954724</v>
      </c>
      <c r="F493" s="7">
        <f t="shared" si="56"/>
        <v>2657659</v>
      </c>
      <c r="G493" s="7">
        <f t="shared" si="56"/>
        <v>6100031</v>
      </c>
      <c r="H493" s="7">
        <f t="shared" si="56"/>
        <v>5712850</v>
      </c>
      <c r="I493" s="7">
        <f t="shared" si="56"/>
        <v>4582472</v>
      </c>
      <c r="J493" s="7">
        <f t="shared" si="56"/>
        <v>5522378</v>
      </c>
      <c r="K493" s="7">
        <f t="shared" si="56"/>
        <v>4484609</v>
      </c>
      <c r="L493" s="7">
        <f t="shared" si="56"/>
        <v>3421584</v>
      </c>
      <c r="M493" s="7">
        <f t="shared" si="56"/>
        <v>2379549</v>
      </c>
      <c r="N493" s="7">
        <f t="shared" si="56"/>
        <v>2391858</v>
      </c>
      <c r="O493" s="7">
        <f t="shared" si="56"/>
        <v>2166175</v>
      </c>
      <c r="P493" s="6"/>
      <c r="Q493" s="9" t="s">
        <v>13</v>
      </c>
    </row>
    <row r="494" spans="2:17" s="2" customFormat="1" x14ac:dyDescent="0.25">
      <c r="B494" s="7">
        <f t="shared" si="56"/>
        <v>3023885</v>
      </c>
      <c r="C494" s="7">
        <f t="shared" si="56"/>
        <v>3199805</v>
      </c>
      <c r="D494" s="7">
        <f t="shared" si="56"/>
        <v>2285917</v>
      </c>
      <c r="E494" s="7">
        <f t="shared" si="56"/>
        <v>3046659</v>
      </c>
      <c r="F494" s="7">
        <f t="shared" si="56"/>
        <v>3270458</v>
      </c>
      <c r="G494" s="7">
        <f t="shared" si="56"/>
        <v>5342957</v>
      </c>
      <c r="H494" s="7">
        <f t="shared" si="56"/>
        <v>6471984</v>
      </c>
      <c r="I494" s="7">
        <f t="shared" si="56"/>
        <v>4345756</v>
      </c>
      <c r="J494" s="7">
        <f t="shared" si="56"/>
        <v>4550018</v>
      </c>
      <c r="K494" s="7">
        <f t="shared" si="56"/>
        <v>5920173</v>
      </c>
      <c r="L494" s="7">
        <f t="shared" si="56"/>
        <v>4565794</v>
      </c>
      <c r="M494" s="7">
        <f t="shared" si="56"/>
        <v>2705521</v>
      </c>
      <c r="N494" s="7">
        <f t="shared" si="56"/>
        <v>2550261</v>
      </c>
      <c r="O494" s="7" t="str">
        <f t="shared" si="56"/>
        <v/>
      </c>
      <c r="P494" s="6"/>
      <c r="Q494" s="9" t="s">
        <v>14</v>
      </c>
    </row>
    <row r="495" spans="2:17" s="2" customFormat="1" x14ac:dyDescent="0.25">
      <c r="B495" s="7">
        <f t="shared" si="56"/>
        <v>2371356</v>
      </c>
      <c r="C495" s="7">
        <f t="shared" si="56"/>
        <v>3043179.91</v>
      </c>
      <c r="D495" s="7">
        <f t="shared" si="56"/>
        <v>3224480.52</v>
      </c>
      <c r="E495" s="7">
        <f t="shared" si="56"/>
        <v>1819996.86</v>
      </c>
      <c r="F495" s="7">
        <f t="shared" si="56"/>
        <v>4861177.91</v>
      </c>
      <c r="G495" s="7">
        <f t="shared" si="56"/>
        <v>5024622.55</v>
      </c>
      <c r="H495" s="7">
        <f t="shared" si="56"/>
        <v>5088760.46</v>
      </c>
      <c r="I495" s="7">
        <f t="shared" si="56"/>
        <v>7650898.0700000003</v>
      </c>
      <c r="J495" s="7">
        <f t="shared" si="56"/>
        <v>3987218.48</v>
      </c>
      <c r="K495" s="7">
        <f t="shared" si="56"/>
        <v>4195013.53</v>
      </c>
      <c r="L495" s="7">
        <f t="shared" si="56"/>
        <v>5032942.79</v>
      </c>
      <c r="M495" s="7">
        <f t="shared" si="56"/>
        <v>2365620.3199999998</v>
      </c>
      <c r="N495" s="7">
        <f t="shared" si="56"/>
        <v>2485255.87</v>
      </c>
      <c r="O495" s="7" t="str">
        <f t="shared" si="56"/>
        <v/>
      </c>
      <c r="P495" s="6"/>
      <c r="Q495" s="9" t="s">
        <v>19</v>
      </c>
    </row>
    <row r="496" spans="2:17" s="2" customFormat="1" x14ac:dyDescent="0.25">
      <c r="B496" s="16">
        <f>SUM(B492:B495)</f>
        <v>10716351</v>
      </c>
      <c r="C496" s="16">
        <f t="shared" ref="C496:M496" si="57">SUM(C492:C495)</f>
        <v>11472908.91</v>
      </c>
      <c r="D496" s="16">
        <f t="shared" si="57"/>
        <v>13312572.52</v>
      </c>
      <c r="E496" s="16">
        <f t="shared" si="57"/>
        <v>10029323.859999999</v>
      </c>
      <c r="F496" s="16">
        <f t="shared" si="57"/>
        <v>13225818.91</v>
      </c>
      <c r="G496" s="16">
        <f t="shared" si="57"/>
        <v>19858743.550000001</v>
      </c>
      <c r="H496" s="16">
        <f t="shared" si="57"/>
        <v>21377144.460000001</v>
      </c>
      <c r="I496" s="16">
        <f t="shared" si="57"/>
        <v>20555623.07</v>
      </c>
      <c r="J496" s="16">
        <f t="shared" si="57"/>
        <v>19312981.48</v>
      </c>
      <c r="K496" s="16">
        <f t="shared" si="57"/>
        <v>18101579.530000001</v>
      </c>
      <c r="L496" s="16">
        <f t="shared" si="57"/>
        <v>16341419.789999999</v>
      </c>
      <c r="M496" s="16">
        <f t="shared" si="57"/>
        <v>10949159.32</v>
      </c>
      <c r="N496" s="16">
        <f>IF(N493="",N492*4,IF(N494="",(N493+N492)*2,IF(N495="",((N494+N493+N492)/3)*4,SUM(N492:N495))))</f>
        <v>9376761.870000001</v>
      </c>
      <c r="O496" s="16">
        <f>IF(O493="",O492*4,IF(O494="",(O493+O492)*2,IF(O495="",((O494+O493+O492)/3)*4,SUM(O492:O495))))</f>
        <v>8521210</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8">IFERROR(VLOOKUP($B$498,$130:$216,MATCH($Q499&amp;"/"&amp;B$348,$128:$128,0),FALSE),"")</f>
        <v>1587455</v>
      </c>
      <c r="C499" s="7">
        <f t="shared" si="58"/>
        <v>1553840</v>
      </c>
      <c r="D499" s="7">
        <f t="shared" si="58"/>
        <v>3427214</v>
      </c>
      <c r="E499" s="7">
        <f t="shared" si="58"/>
        <v>1574284</v>
      </c>
      <c r="F499" s="7">
        <f t="shared" si="58"/>
        <v>1669191</v>
      </c>
      <c r="G499" s="7">
        <f t="shared" si="58"/>
        <v>2308917</v>
      </c>
      <c r="H499" s="7">
        <f t="shared" si="58"/>
        <v>2765747</v>
      </c>
      <c r="I499" s="7">
        <f t="shared" si="58"/>
        <v>2659039</v>
      </c>
      <c r="J499" s="7">
        <f t="shared" si="58"/>
        <v>3608641</v>
      </c>
      <c r="K499" s="7">
        <f t="shared" si="58"/>
        <v>2422992</v>
      </c>
      <c r="L499" s="7">
        <f t="shared" si="58"/>
        <v>2130944</v>
      </c>
      <c r="M499" s="7">
        <f t="shared" si="58"/>
        <v>2296381</v>
      </c>
      <c r="N499" s="7">
        <f t="shared" si="58"/>
        <v>1251426</v>
      </c>
      <c r="O499" s="7">
        <f t="shared" si="58"/>
        <v>1451997</v>
      </c>
      <c r="P499" s="6"/>
      <c r="Q499" s="9" t="s">
        <v>12</v>
      </c>
    </row>
    <row r="500" spans="1:17" x14ac:dyDescent="0.25">
      <c r="B500" s="7">
        <f t="shared" si="58"/>
        <v>1979161</v>
      </c>
      <c r="C500" s="7">
        <f t="shared" si="58"/>
        <v>2082786</v>
      </c>
      <c r="D500" s="7">
        <f t="shared" si="58"/>
        <v>2046682</v>
      </c>
      <c r="E500" s="7">
        <f t="shared" si="58"/>
        <v>2004625</v>
      </c>
      <c r="F500" s="7">
        <f t="shared" si="58"/>
        <v>1777991</v>
      </c>
      <c r="G500" s="7">
        <f t="shared" si="58"/>
        <v>4108113</v>
      </c>
      <c r="H500" s="7">
        <f t="shared" si="58"/>
        <v>3795317</v>
      </c>
      <c r="I500" s="7">
        <f t="shared" si="58"/>
        <v>3128904</v>
      </c>
      <c r="J500" s="7">
        <f t="shared" si="58"/>
        <v>3878575</v>
      </c>
      <c r="K500" s="7">
        <f t="shared" si="58"/>
        <v>3196149</v>
      </c>
      <c r="L500" s="7">
        <f t="shared" si="58"/>
        <v>2185946</v>
      </c>
      <c r="M500" s="7">
        <f t="shared" si="58"/>
        <v>1532366</v>
      </c>
      <c r="N500" s="7">
        <f t="shared" si="58"/>
        <v>1636359</v>
      </c>
      <c r="O500" s="7">
        <f t="shared" si="58"/>
        <v>1476838</v>
      </c>
      <c r="P500" s="6"/>
      <c r="Q500" s="9" t="s">
        <v>13</v>
      </c>
    </row>
    <row r="501" spans="1:17" x14ac:dyDescent="0.25">
      <c r="B501" s="7">
        <f t="shared" si="58"/>
        <v>1986461</v>
      </c>
      <c r="C501" s="7">
        <f t="shared" si="58"/>
        <v>2242445</v>
      </c>
      <c r="D501" s="7">
        <f t="shared" si="58"/>
        <v>1597146</v>
      </c>
      <c r="E501" s="7">
        <f t="shared" si="58"/>
        <v>2152587</v>
      </c>
      <c r="F501" s="7">
        <f t="shared" si="58"/>
        <v>2247677</v>
      </c>
      <c r="G501" s="7">
        <f t="shared" si="58"/>
        <v>3572859</v>
      </c>
      <c r="H501" s="7">
        <f t="shared" si="58"/>
        <v>4380327</v>
      </c>
      <c r="I501" s="7">
        <f t="shared" si="58"/>
        <v>2987996</v>
      </c>
      <c r="J501" s="7">
        <f t="shared" si="58"/>
        <v>3118009</v>
      </c>
      <c r="K501" s="7">
        <f t="shared" si="58"/>
        <v>3628483</v>
      </c>
      <c r="L501" s="7">
        <f t="shared" si="58"/>
        <v>2716798</v>
      </c>
      <c r="M501" s="7">
        <f t="shared" si="58"/>
        <v>1749926</v>
      </c>
      <c r="N501" s="7">
        <f t="shared" si="58"/>
        <v>1765204</v>
      </c>
      <c r="O501" s="7" t="str">
        <f t="shared" si="58"/>
        <v/>
      </c>
      <c r="P501" s="6"/>
      <c r="Q501" s="9" t="s">
        <v>14</v>
      </c>
    </row>
    <row r="502" spans="1:17" x14ac:dyDescent="0.25">
      <c r="B502" s="18">
        <f t="shared" si="58"/>
        <v>1562215</v>
      </c>
      <c r="C502" s="18">
        <f t="shared" si="58"/>
        <v>2099230.08</v>
      </c>
      <c r="D502" s="18">
        <f t="shared" si="58"/>
        <v>2287706.6</v>
      </c>
      <c r="E502" s="18">
        <f t="shared" si="58"/>
        <v>1249044.8400000001</v>
      </c>
      <c r="F502" s="18">
        <f t="shared" si="58"/>
        <v>3332641.71</v>
      </c>
      <c r="G502" s="18">
        <f t="shared" si="58"/>
        <v>3321795.57</v>
      </c>
      <c r="H502" s="18">
        <f t="shared" si="58"/>
        <v>3371267.08</v>
      </c>
      <c r="I502" s="18">
        <f t="shared" si="58"/>
        <v>5224518.54</v>
      </c>
      <c r="J502" s="18">
        <f t="shared" si="58"/>
        <v>2750712.63</v>
      </c>
      <c r="K502" s="18">
        <f t="shared" si="58"/>
        <v>2763640.01</v>
      </c>
      <c r="L502" s="18">
        <f t="shared" si="58"/>
        <v>3300809.61</v>
      </c>
      <c r="M502" s="18">
        <f t="shared" si="58"/>
        <v>1504545.26</v>
      </c>
      <c r="N502" s="18">
        <f t="shared" si="58"/>
        <v>1664727.92</v>
      </c>
      <c r="O502" s="18" t="str">
        <f t="shared" si="58"/>
        <v/>
      </c>
      <c r="P502" s="6"/>
      <c r="Q502" s="9" t="s">
        <v>19</v>
      </c>
    </row>
    <row r="503" spans="1:17" x14ac:dyDescent="0.25">
      <c r="B503" s="18">
        <f>SUM(B499:B502)</f>
        <v>7115292</v>
      </c>
      <c r="C503" s="18">
        <f t="shared" ref="C503:M503" si="59">SUM(C499:C502)</f>
        <v>7978301.0800000001</v>
      </c>
      <c r="D503" s="18">
        <f t="shared" si="59"/>
        <v>9358748.5999999996</v>
      </c>
      <c r="E503" s="18">
        <f t="shared" si="59"/>
        <v>6980540.8399999999</v>
      </c>
      <c r="F503" s="18">
        <f t="shared" si="59"/>
        <v>9027500.7100000009</v>
      </c>
      <c r="G503" s="18">
        <f t="shared" si="59"/>
        <v>13311684.57</v>
      </c>
      <c r="H503" s="18">
        <f t="shared" si="59"/>
        <v>14312658.08</v>
      </c>
      <c r="I503" s="18">
        <f t="shared" si="59"/>
        <v>14000457.539999999</v>
      </c>
      <c r="J503" s="18">
        <f t="shared" si="59"/>
        <v>13355937.629999999</v>
      </c>
      <c r="K503" s="18">
        <f t="shared" si="59"/>
        <v>12011264.01</v>
      </c>
      <c r="L503" s="18">
        <f t="shared" si="59"/>
        <v>10334497.609999999</v>
      </c>
      <c r="M503" s="18">
        <f t="shared" si="59"/>
        <v>7083218.2599999998</v>
      </c>
      <c r="N503" s="18">
        <f>IF(N500="",N499*4,IF(N501="",(N500+N499)*2,IF(N502="",((N501+N500+N499)/3)*4,SUM(N499:N502))))</f>
        <v>6317716.9199999999</v>
      </c>
      <c r="O503" s="18">
        <f>IF(O500="",O499*4,IF(O501="",(O500+O499)*2,IF(O502="",((O501+O500+O499)/3)*4,SUM(O499:O502))))</f>
        <v>5857670</v>
      </c>
      <c r="P503" s="6"/>
      <c r="Q503" s="9" t="s">
        <v>15</v>
      </c>
    </row>
    <row r="504" spans="1:17" x14ac:dyDescent="0.25">
      <c r="B504" s="21">
        <f>B503/B$465</f>
        <v>0.66997336506136718</v>
      </c>
      <c r="C504" s="22">
        <f>C503/C$465</f>
        <v>0.70262241488951382</v>
      </c>
      <c r="D504" s="22">
        <f t="shared" ref="D504:O504" si="60">D503/D$465</f>
        <v>0.7068156835573185</v>
      </c>
      <c r="E504" s="22">
        <f t="shared" si="60"/>
        <v>0.708754018679294</v>
      </c>
      <c r="F504" s="22">
        <f t="shared" si="60"/>
        <v>0.69034427328935377</v>
      </c>
      <c r="G504" s="22">
        <f t="shared" si="60"/>
        <v>0.67575698838196463</v>
      </c>
      <c r="H504" s="22">
        <f t="shared" si="60"/>
        <v>0.67450343138102087</v>
      </c>
      <c r="I504" s="22">
        <f t="shared" si="60"/>
        <v>0.68770675528763603</v>
      </c>
      <c r="J504" s="22">
        <f t="shared" si="60"/>
        <v>0.69833356081827846</v>
      </c>
      <c r="K504" s="22">
        <f t="shared" si="60"/>
        <v>0.70215121279037473</v>
      </c>
      <c r="L504" s="22">
        <f t="shared" si="60"/>
        <v>0.6426770389306744</v>
      </c>
      <c r="M504" s="22">
        <f t="shared" si="60"/>
        <v>0.66324481403763391</v>
      </c>
      <c r="N504" s="23">
        <f t="shared" si="60"/>
        <v>0.69139861820935722</v>
      </c>
      <c r="O504" s="23">
        <f t="shared" si="60"/>
        <v>0.7078149688220029</v>
      </c>
      <c r="P504" s="6"/>
      <c r="Q504" s="11" t="s">
        <v>2305</v>
      </c>
    </row>
    <row r="505" spans="1:17" s="87" customFormat="1" x14ac:dyDescent="0.25">
      <c r="A505" s="86"/>
      <c r="B505" s="19"/>
      <c r="C505" s="10">
        <f t="shared" ref="C505:M505" si="61">C503/B503-1</f>
        <v>0.12128934132288594</v>
      </c>
      <c r="D505" s="10">
        <f t="shared" si="61"/>
        <v>0.17302524762577653</v>
      </c>
      <c r="E505" s="10">
        <f t="shared" si="61"/>
        <v>-0.25411600008146384</v>
      </c>
      <c r="F505" s="10">
        <f t="shared" si="61"/>
        <v>0.29323800503687059</v>
      </c>
      <c r="G505" s="10">
        <f t="shared" si="61"/>
        <v>0.47457031548657702</v>
      </c>
      <c r="H505" s="10">
        <f t="shared" si="61"/>
        <v>7.5195104326303941E-2</v>
      </c>
      <c r="I505" s="10">
        <f t="shared" si="61"/>
        <v>-2.1812897244870233E-2</v>
      </c>
      <c r="J505" s="10">
        <f t="shared" si="61"/>
        <v>-4.6035631918355135E-2</v>
      </c>
      <c r="K505" s="10">
        <f t="shared" si="61"/>
        <v>-0.10067983673266068</v>
      </c>
      <c r="L505" s="10">
        <f t="shared" si="61"/>
        <v>-0.13959949582358733</v>
      </c>
      <c r="M505" s="10">
        <f t="shared" si="61"/>
        <v>-0.31460448999997392</v>
      </c>
      <c r="N505" s="10">
        <f>N503/M503-1</f>
        <v>-0.10807253311999454</v>
      </c>
      <c r="O505" s="10">
        <f>O503/N503-1</f>
        <v>-7.2818539644223246E-2</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2">IFERROR(B461-B499,"")</f>
        <v>767496</v>
      </c>
      <c r="C507" s="16">
        <f t="shared" si="62"/>
        <v>658571</v>
      </c>
      <c r="D507" s="16">
        <f t="shared" si="62"/>
        <v>1399398</v>
      </c>
      <c r="E507" s="16">
        <f t="shared" si="62"/>
        <v>610788</v>
      </c>
      <c r="F507" s="16">
        <f t="shared" si="62"/>
        <v>742283</v>
      </c>
      <c r="G507" s="16">
        <f t="shared" si="62"/>
        <v>1044939</v>
      </c>
      <c r="H507" s="16">
        <f t="shared" si="62"/>
        <v>1302807</v>
      </c>
      <c r="I507" s="16">
        <f t="shared" si="62"/>
        <v>1276664</v>
      </c>
      <c r="J507" s="16">
        <f t="shared" si="62"/>
        <v>1603604</v>
      </c>
      <c r="K507" s="16">
        <f t="shared" si="62"/>
        <v>1026873</v>
      </c>
      <c r="L507" s="16">
        <f t="shared" si="62"/>
        <v>1131712</v>
      </c>
      <c r="M507" s="16">
        <f t="shared" si="62"/>
        <v>1139666</v>
      </c>
      <c r="N507" s="16">
        <f t="shared" si="62"/>
        <v>638162</v>
      </c>
      <c r="O507" s="16">
        <f t="shared" si="62"/>
        <v>579539</v>
      </c>
      <c r="P507" s="6"/>
      <c r="Q507" s="9" t="s">
        <v>12</v>
      </c>
    </row>
    <row r="508" spans="1:17" x14ac:dyDescent="0.25">
      <c r="B508" s="7">
        <f t="shared" si="62"/>
        <v>948952</v>
      </c>
      <c r="C508" s="7">
        <f t="shared" si="62"/>
        <v>893115</v>
      </c>
      <c r="D508" s="7">
        <f t="shared" si="62"/>
        <v>896306</v>
      </c>
      <c r="E508" s="7">
        <f t="shared" si="62"/>
        <v>847123</v>
      </c>
      <c r="F508" s="7">
        <f t="shared" si="62"/>
        <v>833864</v>
      </c>
      <c r="G508" s="7">
        <f t="shared" si="62"/>
        <v>1951244</v>
      </c>
      <c r="H508" s="7">
        <f t="shared" si="62"/>
        <v>1878483</v>
      </c>
      <c r="I508" s="7">
        <f t="shared" si="62"/>
        <v>1376066</v>
      </c>
      <c r="J508" s="7">
        <f t="shared" si="62"/>
        <v>1601608</v>
      </c>
      <c r="K508" s="7">
        <f t="shared" si="62"/>
        <v>1215023</v>
      </c>
      <c r="L508" s="7">
        <f t="shared" si="62"/>
        <v>1165239</v>
      </c>
      <c r="M508" s="7">
        <f t="shared" si="62"/>
        <v>777101</v>
      </c>
      <c r="N508" s="7">
        <f t="shared" si="62"/>
        <v>699142</v>
      </c>
      <c r="O508" s="7">
        <f t="shared" si="62"/>
        <v>629480</v>
      </c>
      <c r="P508" s="6"/>
      <c r="Q508" s="9" t="s">
        <v>13</v>
      </c>
    </row>
    <row r="509" spans="1:17" x14ac:dyDescent="0.25">
      <c r="B509" s="7">
        <f t="shared" si="62"/>
        <v>1011214</v>
      </c>
      <c r="C509" s="7">
        <f t="shared" si="62"/>
        <v>932132</v>
      </c>
      <c r="D509" s="7">
        <f t="shared" si="62"/>
        <v>672013</v>
      </c>
      <c r="E509" s="7">
        <f t="shared" si="62"/>
        <v>873889</v>
      </c>
      <c r="F509" s="7">
        <f t="shared" si="62"/>
        <v>982233</v>
      </c>
      <c r="G509" s="7">
        <f t="shared" si="62"/>
        <v>1733584</v>
      </c>
      <c r="H509" s="7">
        <f t="shared" si="62"/>
        <v>2049145</v>
      </c>
      <c r="I509" s="7">
        <f t="shared" si="62"/>
        <v>1320121</v>
      </c>
      <c r="J509" s="7">
        <f t="shared" si="62"/>
        <v>1391768</v>
      </c>
      <c r="K509" s="7">
        <f t="shared" si="62"/>
        <v>1490155</v>
      </c>
      <c r="L509" s="7">
        <f t="shared" si="62"/>
        <v>1783853</v>
      </c>
      <c r="M509" s="7">
        <f t="shared" si="62"/>
        <v>884280</v>
      </c>
      <c r="N509" s="7">
        <f t="shared" si="62"/>
        <v>725026</v>
      </c>
      <c r="O509" s="7" t="str">
        <f t="shared" si="62"/>
        <v/>
      </c>
      <c r="P509" s="6"/>
      <c r="Q509" s="9" t="s">
        <v>14</v>
      </c>
    </row>
    <row r="510" spans="1:17" x14ac:dyDescent="0.25">
      <c r="B510" s="18">
        <f t="shared" si="62"/>
        <v>777307</v>
      </c>
      <c r="C510" s="18">
        <f t="shared" si="62"/>
        <v>892914.44999999972</v>
      </c>
      <c r="D510" s="18">
        <f t="shared" si="62"/>
        <v>914254.46</v>
      </c>
      <c r="E510" s="18">
        <f t="shared" si="62"/>
        <v>536690.91999999993</v>
      </c>
      <c r="F510" s="18">
        <f t="shared" si="62"/>
        <v>1490929.0200000005</v>
      </c>
      <c r="G510" s="18">
        <f t="shared" si="62"/>
        <v>1657470.9700000002</v>
      </c>
      <c r="H510" s="18">
        <f t="shared" si="62"/>
        <v>1676455.13</v>
      </c>
      <c r="I510" s="18">
        <f t="shared" si="62"/>
        <v>2384870.92</v>
      </c>
      <c r="J510" s="18">
        <f t="shared" si="62"/>
        <v>1172523.8200000003</v>
      </c>
      <c r="K510" s="18">
        <f t="shared" si="62"/>
        <v>1363062.9200000004</v>
      </c>
      <c r="L510" s="18">
        <f t="shared" si="62"/>
        <v>1665088.6700000004</v>
      </c>
      <c r="M510" s="18">
        <f t="shared" si="62"/>
        <v>795378.38000000012</v>
      </c>
      <c r="N510" s="18">
        <f t="shared" si="62"/>
        <v>757542.8200000003</v>
      </c>
      <c r="O510" s="18" t="str">
        <f t="shared" si="62"/>
        <v/>
      </c>
      <c r="P510" s="6"/>
      <c r="Q510" s="9" t="s">
        <v>19</v>
      </c>
    </row>
    <row r="511" spans="1:17" x14ac:dyDescent="0.25">
      <c r="B511" s="16">
        <f t="shared" si="62"/>
        <v>3504969</v>
      </c>
      <c r="C511" s="16">
        <f t="shared" si="62"/>
        <v>3376732.4499999993</v>
      </c>
      <c r="D511" s="16">
        <f t="shared" si="62"/>
        <v>3881971.4600000009</v>
      </c>
      <c r="E511" s="16">
        <f t="shared" si="62"/>
        <v>2868490.92</v>
      </c>
      <c r="F511" s="16">
        <f t="shared" si="62"/>
        <v>4049309.0199999996</v>
      </c>
      <c r="G511" s="16">
        <f t="shared" si="62"/>
        <v>6387237.9699999988</v>
      </c>
      <c r="H511" s="16">
        <f t="shared" si="62"/>
        <v>6906890.1300000008</v>
      </c>
      <c r="I511" s="16">
        <f t="shared" si="62"/>
        <v>6357721.9200000018</v>
      </c>
      <c r="J511" s="16">
        <f t="shared" si="62"/>
        <v>5769503.8200000003</v>
      </c>
      <c r="K511" s="16">
        <f t="shared" si="62"/>
        <v>5095113.92</v>
      </c>
      <c r="L511" s="16">
        <f t="shared" si="62"/>
        <v>5745892.6700000018</v>
      </c>
      <c r="M511" s="16">
        <f t="shared" si="62"/>
        <v>3596425.3800000008</v>
      </c>
      <c r="N511" s="16">
        <f t="shared" si="62"/>
        <v>2819872.8200000003</v>
      </c>
      <c r="O511" s="16">
        <f t="shared" si="62"/>
        <v>2418038</v>
      </c>
      <c r="P511" s="6"/>
      <c r="Q511" s="9" t="s">
        <v>15</v>
      </c>
    </row>
    <row r="512" spans="1:17" x14ac:dyDescent="0.25">
      <c r="B512" s="10">
        <f t="shared" ref="B512:O512" si="63">B511/B$465</f>
        <v>0.33002663493863288</v>
      </c>
      <c r="C512" s="10">
        <f t="shared" si="63"/>
        <v>0.29737758511048618</v>
      </c>
      <c r="D512" s="10">
        <f t="shared" si="63"/>
        <v>0.2931843164426815</v>
      </c>
      <c r="E512" s="10">
        <f t="shared" si="63"/>
        <v>0.291245981320706</v>
      </c>
      <c r="F512" s="10">
        <f t="shared" si="63"/>
        <v>0.30965572671064623</v>
      </c>
      <c r="G512" s="10">
        <f t="shared" si="63"/>
        <v>0.32424301161803537</v>
      </c>
      <c r="H512" s="10">
        <f t="shared" si="63"/>
        <v>0.32549656861897913</v>
      </c>
      <c r="I512" s="10">
        <f t="shared" si="63"/>
        <v>0.31229324471236397</v>
      </c>
      <c r="J512" s="10">
        <f t="shared" si="63"/>
        <v>0.30166643918172148</v>
      </c>
      <c r="K512" s="10">
        <f t="shared" si="63"/>
        <v>0.29784878720962527</v>
      </c>
      <c r="L512" s="10">
        <f t="shared" si="63"/>
        <v>0.3573229610693256</v>
      </c>
      <c r="M512" s="10">
        <f t="shared" si="63"/>
        <v>0.33675518596236614</v>
      </c>
      <c r="N512" s="10">
        <f t="shared" si="63"/>
        <v>0.30860138179064278</v>
      </c>
      <c r="O512" s="10">
        <f t="shared" si="63"/>
        <v>0.2921850311779971</v>
      </c>
      <c r="P512" s="6"/>
      <c r="Q512" s="24" t="s">
        <v>23</v>
      </c>
    </row>
    <row r="513" spans="1:17" s="87" customFormat="1" x14ac:dyDescent="0.25">
      <c r="A513" s="86"/>
      <c r="B513" s="19"/>
      <c r="C513" s="10">
        <f t="shared" ref="C513:M513" si="64">C511/B511-1</f>
        <v>-3.6587071098203916E-2</v>
      </c>
      <c r="D513" s="10">
        <f t="shared" si="64"/>
        <v>0.14962364282073981</v>
      </c>
      <c r="E513" s="10">
        <f t="shared" si="64"/>
        <v>-0.26107367105681933</v>
      </c>
      <c r="F513" s="10">
        <f t="shared" si="64"/>
        <v>0.41165132919437641</v>
      </c>
      <c r="G513" s="10">
        <f t="shared" si="64"/>
        <v>0.57736491298952508</v>
      </c>
      <c r="H513" s="10">
        <f t="shared" si="64"/>
        <v>8.1357883085104721E-2</v>
      </c>
      <c r="I513" s="10">
        <f t="shared" si="64"/>
        <v>-7.9510199187141084E-2</v>
      </c>
      <c r="J513" s="10">
        <f t="shared" si="64"/>
        <v>-9.2520262352084992E-2</v>
      </c>
      <c r="K513" s="10">
        <f t="shared" si="64"/>
        <v>-0.1168887171306181</v>
      </c>
      <c r="L513" s="10">
        <f t="shared" si="64"/>
        <v>0.12772604503414153</v>
      </c>
      <c r="M513" s="10">
        <f t="shared" si="64"/>
        <v>-0.37408761587605499</v>
      </c>
      <c r="N513" s="10">
        <f>N511/M511-1</f>
        <v>-0.21592344562978261</v>
      </c>
      <c r="O513" s="10">
        <f>O511/N511-1</f>
        <v>-0.14250104371728378</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5">IFERROR(VLOOKUP($B$515,$130:$216,MATCH($Q516&amp;"/"&amp;B$348,$128:$128,0),FALSE),"")</f>
        <v>0</v>
      </c>
      <c r="C516" s="16">
        <f t="shared" si="65"/>
        <v>0</v>
      </c>
      <c r="D516" s="16">
        <f t="shared" si="65"/>
        <v>105507</v>
      </c>
      <c r="E516" s="16">
        <f t="shared" si="65"/>
        <v>212529</v>
      </c>
      <c r="F516" s="16">
        <f t="shared" si="65"/>
        <v>183542</v>
      </c>
      <c r="G516" s="16">
        <f t="shared" si="65"/>
        <v>322062</v>
      </c>
      <c r="H516" s="16">
        <f t="shared" si="65"/>
        <v>376514</v>
      </c>
      <c r="I516" s="16">
        <f t="shared" si="65"/>
        <v>381001</v>
      </c>
      <c r="J516" s="16">
        <f t="shared" si="65"/>
        <v>415571</v>
      </c>
      <c r="K516" s="16">
        <f t="shared" si="65"/>
        <v>227692</v>
      </c>
      <c r="L516" s="16">
        <f t="shared" si="65"/>
        <v>189231</v>
      </c>
      <c r="M516" s="16">
        <f t="shared" si="65"/>
        <v>171318</v>
      </c>
      <c r="N516" s="16">
        <f t="shared" si="65"/>
        <v>91756</v>
      </c>
      <c r="O516" s="16">
        <f t="shared" si="65"/>
        <v>101139</v>
      </c>
      <c r="P516" s="6"/>
      <c r="Q516" s="9" t="s">
        <v>12</v>
      </c>
    </row>
    <row r="517" spans="1:17" x14ac:dyDescent="0.25">
      <c r="B517" s="7">
        <f t="shared" si="65"/>
        <v>0</v>
      </c>
      <c r="C517" s="7">
        <f t="shared" si="65"/>
        <v>82301</v>
      </c>
      <c r="D517" s="7">
        <f t="shared" si="65"/>
        <v>200272</v>
      </c>
      <c r="E517" s="7">
        <f t="shared" si="65"/>
        <v>280348</v>
      </c>
      <c r="F517" s="7">
        <f t="shared" si="65"/>
        <v>243141</v>
      </c>
      <c r="G517" s="7">
        <f t="shared" si="65"/>
        <v>470662</v>
      </c>
      <c r="H517" s="7">
        <f t="shared" si="65"/>
        <v>519992</v>
      </c>
      <c r="I517" s="7">
        <f t="shared" si="65"/>
        <v>440521</v>
      </c>
      <c r="J517" s="7">
        <f t="shared" si="65"/>
        <v>420432</v>
      </c>
      <c r="K517" s="7">
        <f t="shared" si="65"/>
        <v>300876</v>
      </c>
      <c r="L517" s="7">
        <f t="shared" si="65"/>
        <v>213731</v>
      </c>
      <c r="M517" s="7">
        <f t="shared" si="65"/>
        <v>134472</v>
      </c>
      <c r="N517" s="7">
        <f t="shared" si="65"/>
        <v>103785</v>
      </c>
      <c r="O517" s="7">
        <f t="shared" si="65"/>
        <v>93375</v>
      </c>
      <c r="P517" s="6"/>
      <c r="Q517" s="9" t="s">
        <v>13</v>
      </c>
    </row>
    <row r="518" spans="1:17" x14ac:dyDescent="0.25">
      <c r="B518" s="7">
        <f t="shared" si="65"/>
        <v>0</v>
      </c>
      <c r="C518" s="7">
        <f t="shared" si="65"/>
        <v>101770</v>
      </c>
      <c r="D518" s="7">
        <f t="shared" si="65"/>
        <v>219157</v>
      </c>
      <c r="E518" s="7">
        <f t="shared" si="65"/>
        <v>277315</v>
      </c>
      <c r="F518" s="7">
        <f t="shared" si="65"/>
        <v>304768</v>
      </c>
      <c r="G518" s="7">
        <f t="shared" si="65"/>
        <v>484585</v>
      </c>
      <c r="H518" s="7">
        <f t="shared" si="65"/>
        <v>557484</v>
      </c>
      <c r="I518" s="7">
        <f t="shared" si="65"/>
        <v>468688</v>
      </c>
      <c r="J518" s="7">
        <f t="shared" si="65"/>
        <v>367818</v>
      </c>
      <c r="K518" s="7">
        <f t="shared" si="65"/>
        <v>330072</v>
      </c>
      <c r="L518" s="7">
        <f t="shared" si="65"/>
        <v>286140</v>
      </c>
      <c r="M518" s="7">
        <f t="shared" si="65"/>
        <v>146011</v>
      </c>
      <c r="N518" s="7">
        <f t="shared" si="65"/>
        <v>113227</v>
      </c>
      <c r="O518" s="7" t="str">
        <f t="shared" si="65"/>
        <v/>
      </c>
      <c r="P518" s="6"/>
      <c r="Q518" s="9" t="s">
        <v>14</v>
      </c>
    </row>
    <row r="519" spans="1:17" x14ac:dyDescent="0.25">
      <c r="B519" s="18">
        <f t="shared" si="65"/>
        <v>0</v>
      </c>
      <c r="C519" s="18">
        <f t="shared" si="65"/>
        <v>117283.07</v>
      </c>
      <c r="D519" s="18">
        <f t="shared" si="65"/>
        <v>276355.19</v>
      </c>
      <c r="E519" s="18">
        <f t="shared" si="65"/>
        <v>183263.79</v>
      </c>
      <c r="F519" s="18">
        <f t="shared" si="65"/>
        <v>381035.78</v>
      </c>
      <c r="G519" s="18">
        <f t="shared" si="65"/>
        <v>482376.96000000002</v>
      </c>
      <c r="H519" s="18">
        <f t="shared" si="65"/>
        <v>545050.43999999994</v>
      </c>
      <c r="I519" s="18">
        <f t="shared" si="65"/>
        <v>546549.47</v>
      </c>
      <c r="J519" s="18">
        <f t="shared" si="65"/>
        <v>332623.59000000003</v>
      </c>
      <c r="K519" s="18">
        <f t="shared" si="65"/>
        <v>291619.34000000003</v>
      </c>
      <c r="L519" s="18">
        <f t="shared" si="65"/>
        <v>325410.18</v>
      </c>
      <c r="M519" s="18">
        <f t="shared" si="65"/>
        <v>132874.47</v>
      </c>
      <c r="N519" s="18">
        <f t="shared" si="65"/>
        <v>117091.58</v>
      </c>
      <c r="O519" s="18" t="str">
        <f t="shared" si="65"/>
        <v/>
      </c>
      <c r="P519" s="6"/>
      <c r="Q519" s="9" t="s">
        <v>19</v>
      </c>
    </row>
    <row r="520" spans="1:17" x14ac:dyDescent="0.25">
      <c r="B520" s="18">
        <f>SUM(B516:B519)</f>
        <v>0</v>
      </c>
      <c r="C520" s="18">
        <f t="shared" ref="C520:M520" si="66">SUM(C516:C519)</f>
        <v>301354.07</v>
      </c>
      <c r="D520" s="18">
        <f t="shared" si="66"/>
        <v>801291.19</v>
      </c>
      <c r="E520" s="18">
        <f t="shared" si="66"/>
        <v>953455.79</v>
      </c>
      <c r="F520" s="18">
        <f t="shared" si="66"/>
        <v>1112486.78</v>
      </c>
      <c r="G520" s="18">
        <f t="shared" si="66"/>
        <v>1759685.96</v>
      </c>
      <c r="H520" s="18">
        <f t="shared" si="66"/>
        <v>1999040.44</v>
      </c>
      <c r="I520" s="18">
        <f t="shared" si="66"/>
        <v>1836759.47</v>
      </c>
      <c r="J520" s="18">
        <f t="shared" si="66"/>
        <v>1536444.59</v>
      </c>
      <c r="K520" s="18">
        <f t="shared" si="66"/>
        <v>1150259.3400000001</v>
      </c>
      <c r="L520" s="18">
        <f t="shared" si="66"/>
        <v>1014512.1799999999</v>
      </c>
      <c r="M520" s="18">
        <f t="shared" si="66"/>
        <v>584675.47</v>
      </c>
      <c r="N520" s="18">
        <f>IF(N517="",N516*4,IF(N518="",(N517+N516)*2,IF(N519="",((N518+N517+N516)/3)*4,SUM(N516:N519))))</f>
        <v>425859.58</v>
      </c>
      <c r="O520" s="18">
        <f>IF(O517="",O516*4,IF(O518="",(O517+O516)*2,IF(O519="",((O518+O517+O516)/3)*4,SUM(O516:O519))))</f>
        <v>389028</v>
      </c>
      <c r="P520" s="6"/>
      <c r="Q520" s="9" t="s">
        <v>15</v>
      </c>
    </row>
    <row r="521" spans="1:17" x14ac:dyDescent="0.25">
      <c r="B521" s="10">
        <f t="shared" ref="B521:M521" si="67">+B520/(B$465+B$472)</f>
        <v>0</v>
      </c>
      <c r="C521" s="10">
        <f t="shared" si="67"/>
        <v>2.6284617421369803E-2</v>
      </c>
      <c r="D521" s="10">
        <f t="shared" si="67"/>
        <v>6.0233143148606991E-2</v>
      </c>
      <c r="E521" s="10">
        <f t="shared" si="67"/>
        <v>9.5199167535487961E-2</v>
      </c>
      <c r="F521" s="10">
        <f t="shared" si="67"/>
        <v>8.423573906650822E-2</v>
      </c>
      <c r="G521" s="10">
        <f t="shared" si="67"/>
        <v>8.8683190402871981E-2</v>
      </c>
      <c r="H521" s="10">
        <f t="shared" si="67"/>
        <v>9.3604200535148216E-2</v>
      </c>
      <c r="I521" s="10">
        <f t="shared" si="67"/>
        <v>8.941964199483865E-2</v>
      </c>
      <c r="J521" s="10">
        <f t="shared" si="67"/>
        <v>7.962578049300835E-2</v>
      </c>
      <c r="K521" s="10">
        <f t="shared" si="67"/>
        <v>6.3642196388567371E-2</v>
      </c>
      <c r="L521" s="10">
        <f t="shared" si="67"/>
        <v>6.2139849611119145E-2</v>
      </c>
      <c r="M521" s="10">
        <f t="shared" si="67"/>
        <v>5.3474399198722149E-2</v>
      </c>
      <c r="N521" s="10">
        <f>+N520/(N$465+N$472)</f>
        <v>4.5450672577925261E-2</v>
      </c>
      <c r="O521" s="10">
        <f>+O520/(O$465+O$472)</f>
        <v>4.5676614528626612E-2</v>
      </c>
      <c r="P521" s="6"/>
      <c r="Q521" s="11" t="s">
        <v>2305</v>
      </c>
    </row>
    <row r="522" spans="1:17" s="87" customFormat="1" x14ac:dyDescent="0.25">
      <c r="A522" s="86"/>
      <c r="B522" s="19"/>
      <c r="C522" s="10" t="e">
        <f t="shared" ref="C522:M522" si="68">C520/B520-1</f>
        <v>#DIV/0!</v>
      </c>
      <c r="D522" s="10">
        <f t="shared" si="68"/>
        <v>1.6589691985908801</v>
      </c>
      <c r="E522" s="10">
        <f t="shared" si="68"/>
        <v>0.1898992549762093</v>
      </c>
      <c r="F522" s="10">
        <f t="shared" si="68"/>
        <v>0.16679429887357444</v>
      </c>
      <c r="G522" s="10">
        <f t="shared" si="68"/>
        <v>0.58175898503710743</v>
      </c>
      <c r="H522" s="10">
        <f t="shared" si="68"/>
        <v>0.13602113413463846</v>
      </c>
      <c r="I522" s="10">
        <f t="shared" si="68"/>
        <v>-8.1179433268493528E-2</v>
      </c>
      <c r="J522" s="10">
        <f t="shared" si="68"/>
        <v>-0.16350256247760075</v>
      </c>
      <c r="K522" s="10">
        <f t="shared" si="68"/>
        <v>-0.25134993641391257</v>
      </c>
      <c r="L522" s="10">
        <f t="shared" si="68"/>
        <v>-0.11801439491028187</v>
      </c>
      <c r="M522" s="10">
        <f t="shared" si="68"/>
        <v>-0.42368807242905648</v>
      </c>
      <c r="N522" s="10">
        <f>N520/M520-1</f>
        <v>-0.27163084163595907</v>
      </c>
      <c r="O522" s="10">
        <f>O520/N520-1</f>
        <v>-8.6487616411024537E-2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9">IFERROR(VLOOKUP($B$523,$130:$216,MATCH($Q524&amp;"/"&amp;B$348,$128:$128,0),FALSE),"")</f>
        <v>0</v>
      </c>
      <c r="C524" s="16">
        <f t="shared" si="69"/>
        <v>0</v>
      </c>
      <c r="D524" s="16">
        <f t="shared" si="69"/>
        <v>238690</v>
      </c>
      <c r="E524" s="16">
        <f t="shared" si="69"/>
        <v>307868</v>
      </c>
      <c r="F524" s="16">
        <f t="shared" si="69"/>
        <v>334793</v>
      </c>
      <c r="G524" s="16">
        <f t="shared" si="69"/>
        <v>360909</v>
      </c>
      <c r="H524" s="16">
        <f t="shared" si="69"/>
        <v>393010</v>
      </c>
      <c r="I524" s="16">
        <f t="shared" si="69"/>
        <v>486217</v>
      </c>
      <c r="J524" s="16">
        <f t="shared" si="69"/>
        <v>628287</v>
      </c>
      <c r="K524" s="16">
        <f t="shared" si="69"/>
        <v>434734</v>
      </c>
      <c r="L524" s="16">
        <f t="shared" si="69"/>
        <v>369623</v>
      </c>
      <c r="M524" s="16">
        <f t="shared" si="69"/>
        <v>407861</v>
      </c>
      <c r="N524" s="16">
        <f t="shared" si="69"/>
        <v>381488</v>
      </c>
      <c r="O524" s="16">
        <f t="shared" si="69"/>
        <v>364943</v>
      </c>
      <c r="P524" s="6"/>
      <c r="Q524" s="9" t="s">
        <v>12</v>
      </c>
    </row>
    <row r="525" spans="1:17" x14ac:dyDescent="0.25">
      <c r="B525" s="7">
        <f t="shared" si="69"/>
        <v>0</v>
      </c>
      <c r="C525" s="7">
        <f t="shared" si="69"/>
        <v>227041</v>
      </c>
      <c r="D525" s="7">
        <f t="shared" si="69"/>
        <v>263959</v>
      </c>
      <c r="E525" s="7">
        <f t="shared" si="69"/>
        <v>306542</v>
      </c>
      <c r="F525" s="7">
        <f t="shared" si="69"/>
        <v>368989</v>
      </c>
      <c r="G525" s="7">
        <f t="shared" si="69"/>
        <v>373852</v>
      </c>
      <c r="H525" s="7">
        <f t="shared" si="69"/>
        <v>417346</v>
      </c>
      <c r="I525" s="7">
        <f t="shared" si="69"/>
        <v>457265</v>
      </c>
      <c r="J525" s="7">
        <f t="shared" si="69"/>
        <v>520260</v>
      </c>
      <c r="K525" s="7">
        <f t="shared" si="69"/>
        <v>428690</v>
      </c>
      <c r="L525" s="7">
        <f t="shared" si="69"/>
        <v>394840</v>
      </c>
      <c r="M525" s="7">
        <f t="shared" si="69"/>
        <v>450219</v>
      </c>
      <c r="N525" s="7">
        <f t="shared" si="69"/>
        <v>345124</v>
      </c>
      <c r="O525" s="7">
        <f t="shared" si="69"/>
        <v>353374</v>
      </c>
      <c r="P525" s="6"/>
      <c r="Q525" s="9" t="s">
        <v>13</v>
      </c>
    </row>
    <row r="526" spans="1:17" x14ac:dyDescent="0.25">
      <c r="B526" s="7">
        <f t="shared" si="69"/>
        <v>0</v>
      </c>
      <c r="C526" s="7">
        <f t="shared" si="69"/>
        <v>213406</v>
      </c>
      <c r="D526" s="7">
        <f t="shared" si="69"/>
        <v>272560</v>
      </c>
      <c r="E526" s="7">
        <f t="shared" si="69"/>
        <v>309833</v>
      </c>
      <c r="F526" s="7">
        <f t="shared" si="69"/>
        <v>434863</v>
      </c>
      <c r="G526" s="7">
        <f t="shared" si="69"/>
        <v>373969</v>
      </c>
      <c r="H526" s="7">
        <f t="shared" si="69"/>
        <v>435358</v>
      </c>
      <c r="I526" s="7">
        <f t="shared" si="69"/>
        <v>449125</v>
      </c>
      <c r="J526" s="7">
        <f t="shared" si="69"/>
        <v>503164</v>
      </c>
      <c r="K526" s="7">
        <f t="shared" si="69"/>
        <v>1103712</v>
      </c>
      <c r="L526" s="7">
        <f t="shared" si="69"/>
        <v>368094</v>
      </c>
      <c r="M526" s="7">
        <f t="shared" si="69"/>
        <v>396012</v>
      </c>
      <c r="N526" s="7">
        <f t="shared" si="69"/>
        <v>342763</v>
      </c>
      <c r="O526" s="7" t="str">
        <f t="shared" si="69"/>
        <v/>
      </c>
      <c r="P526" s="6"/>
      <c r="Q526" s="9" t="s">
        <v>14</v>
      </c>
    </row>
    <row r="527" spans="1:17" x14ac:dyDescent="0.25">
      <c r="B527" s="18">
        <f t="shared" si="69"/>
        <v>0</v>
      </c>
      <c r="C527" s="18">
        <f t="shared" si="69"/>
        <v>299610.59999999998</v>
      </c>
      <c r="D527" s="18">
        <f t="shared" si="69"/>
        <v>291924.08</v>
      </c>
      <c r="E527" s="18">
        <f t="shared" si="69"/>
        <v>468609.91</v>
      </c>
      <c r="F527" s="18">
        <f t="shared" si="69"/>
        <v>387516.87</v>
      </c>
      <c r="G527" s="18">
        <f t="shared" si="69"/>
        <v>525406.87</v>
      </c>
      <c r="H527" s="18">
        <f t="shared" si="69"/>
        <v>636378.91</v>
      </c>
      <c r="I527" s="18">
        <f t="shared" si="69"/>
        <v>619769.74</v>
      </c>
      <c r="J527" s="18">
        <f t="shared" si="69"/>
        <v>503304.89</v>
      </c>
      <c r="K527" s="18">
        <f t="shared" si="69"/>
        <v>453907.13</v>
      </c>
      <c r="L527" s="18">
        <f t="shared" si="69"/>
        <v>937981.31</v>
      </c>
      <c r="M527" s="18">
        <f t="shared" si="69"/>
        <v>416644.27</v>
      </c>
      <c r="N527" s="18">
        <f t="shared" si="69"/>
        <v>295027.53999999998</v>
      </c>
      <c r="O527" s="18" t="str">
        <f t="shared" si="69"/>
        <v/>
      </c>
      <c r="P527" s="6"/>
      <c r="Q527" s="9" t="s">
        <v>19</v>
      </c>
    </row>
    <row r="528" spans="1:17" x14ac:dyDescent="0.25">
      <c r="B528" s="18">
        <f>SUM(B524:B527)</f>
        <v>0</v>
      </c>
      <c r="C528" s="18">
        <f t="shared" ref="C528:M528" si="70">SUM(C524:C527)</f>
        <v>740057.59999999998</v>
      </c>
      <c r="D528" s="18">
        <f t="shared" si="70"/>
        <v>1067133.08</v>
      </c>
      <c r="E528" s="18">
        <f t="shared" si="70"/>
        <v>1392852.91</v>
      </c>
      <c r="F528" s="18">
        <f t="shared" si="70"/>
        <v>1526161.87</v>
      </c>
      <c r="G528" s="18">
        <f t="shared" si="70"/>
        <v>1634136.87</v>
      </c>
      <c r="H528" s="18">
        <f t="shared" si="70"/>
        <v>1882092.9100000001</v>
      </c>
      <c r="I528" s="18">
        <f t="shared" si="70"/>
        <v>2012376.74</v>
      </c>
      <c r="J528" s="18">
        <f t="shared" si="70"/>
        <v>2155015.89</v>
      </c>
      <c r="K528" s="18">
        <f t="shared" si="70"/>
        <v>2421043.13</v>
      </c>
      <c r="L528" s="18">
        <f t="shared" si="70"/>
        <v>2070538.31</v>
      </c>
      <c r="M528" s="18">
        <f t="shared" si="70"/>
        <v>1670736.27</v>
      </c>
      <c r="N528" s="18">
        <f>IF(N525="",N524*4,IF(N526="",(N525+N524)*2,IF(N527="",((N526+N525+N524)/3)*4,SUM(N524:N527))))</f>
        <v>1364402.54</v>
      </c>
      <c r="O528" s="18">
        <f>IF(O525="",O524*4,IF(O526="",(O525+O524)*2,IF(O527="",((O526+O525+O524)/3)*4,SUM(O524:O527))))</f>
        <v>1436634</v>
      </c>
      <c r="P528" s="6"/>
      <c r="Q528" s="9" t="s">
        <v>15</v>
      </c>
    </row>
    <row r="529" spans="1:17" x14ac:dyDescent="0.25">
      <c r="B529" s="10">
        <f t="shared" ref="B529:O529" si="71">+B528/(B$465+B$472)</f>
        <v>0</v>
      </c>
      <c r="C529" s="10">
        <f t="shared" si="71"/>
        <v>6.4549089666441614E-2</v>
      </c>
      <c r="D529" s="10">
        <f t="shared" si="71"/>
        <v>8.0216506019807704E-2</v>
      </c>
      <c r="E529" s="10">
        <f t="shared" si="71"/>
        <v>0.13907140626979875</v>
      </c>
      <c r="F529" s="10">
        <f t="shared" si="71"/>
        <v>0.11555856246181573</v>
      </c>
      <c r="G529" s="10">
        <f t="shared" si="71"/>
        <v>8.2355871718475984E-2</v>
      </c>
      <c r="H529" s="10">
        <f t="shared" si="71"/>
        <v>8.8128183226458726E-2</v>
      </c>
      <c r="I529" s="10">
        <f t="shared" si="71"/>
        <v>9.7969282635325408E-2</v>
      </c>
      <c r="J529" s="10">
        <f t="shared" si="71"/>
        <v>0.11168305276540108</v>
      </c>
      <c r="K529" s="10">
        <f t="shared" si="71"/>
        <v>0.1339528374050428</v>
      </c>
      <c r="L529" s="10">
        <f t="shared" si="71"/>
        <v>0.12682246870358993</v>
      </c>
      <c r="M529" s="10">
        <f t="shared" si="71"/>
        <v>0.15280548413937059</v>
      </c>
      <c r="N529" s="10">
        <f t="shared" si="71"/>
        <v>0.14561845270694526</v>
      </c>
      <c r="O529" s="10">
        <f t="shared" si="71"/>
        <v>0.16867828906073332</v>
      </c>
      <c r="P529" s="6"/>
      <c r="Q529" s="11" t="s">
        <v>2305</v>
      </c>
    </row>
    <row r="530" spans="1:17" s="87" customFormat="1" x14ac:dyDescent="0.25">
      <c r="A530" s="86"/>
      <c r="B530" s="19"/>
      <c r="C530" s="10" t="e">
        <f t="shared" ref="C530:M530" si="72">C528/B528-1</f>
        <v>#DIV/0!</v>
      </c>
      <c r="D530" s="10">
        <f t="shared" si="72"/>
        <v>0.44195949072072249</v>
      </c>
      <c r="E530" s="10">
        <f t="shared" si="72"/>
        <v>0.30522887548383348</v>
      </c>
      <c r="F530" s="10">
        <f t="shared" si="72"/>
        <v>9.5709287781148511E-2</v>
      </c>
      <c r="G530" s="10">
        <f t="shared" si="72"/>
        <v>7.0749376014747289E-2</v>
      </c>
      <c r="H530" s="10">
        <f t="shared" si="72"/>
        <v>0.1517351725868592</v>
      </c>
      <c r="I530" s="10">
        <f t="shared" si="72"/>
        <v>6.9222847239778229E-2</v>
      </c>
      <c r="J530" s="10">
        <f t="shared" si="72"/>
        <v>7.0880937532601385E-2</v>
      </c>
      <c r="K530" s="10">
        <f t="shared" si="72"/>
        <v>0.12344560484888101</v>
      </c>
      <c r="L530" s="10">
        <f t="shared" si="72"/>
        <v>-0.14477429817617493</v>
      </c>
      <c r="M530" s="10">
        <f t="shared" si="72"/>
        <v>-0.19309086823899435</v>
      </c>
      <c r="N530" s="10">
        <f>N528/M528-1</f>
        <v>-0.18335253474804847</v>
      </c>
      <c r="O530" s="10">
        <f>O528/N528-1</f>
        <v>5.2939992328070451E-2</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3">IFERROR(VLOOKUP($B$531,$130:$216,MATCH($Q532&amp;"/"&amp;B$348,$128:$128,0),FALSE),"")</f>
        <v>420301</v>
      </c>
      <c r="C532" s="16">
        <f t="shared" si="73"/>
        <v>300950</v>
      </c>
      <c r="D532" s="16">
        <f t="shared" si="73"/>
        <v>344197</v>
      </c>
      <c r="E532" s="16">
        <f t="shared" si="73"/>
        <v>520397</v>
      </c>
      <c r="F532" s="16">
        <f t="shared" si="73"/>
        <v>518335</v>
      </c>
      <c r="G532" s="16">
        <f t="shared" si="73"/>
        <v>682971</v>
      </c>
      <c r="H532" s="16">
        <f t="shared" si="73"/>
        <v>769524</v>
      </c>
      <c r="I532" s="16">
        <f t="shared" si="73"/>
        <v>867218</v>
      </c>
      <c r="J532" s="16">
        <f t="shared" si="73"/>
        <v>1043858</v>
      </c>
      <c r="K532" s="16">
        <f t="shared" si="73"/>
        <v>662426</v>
      </c>
      <c r="L532" s="16">
        <f t="shared" si="73"/>
        <v>558854</v>
      </c>
      <c r="M532" s="16">
        <f t="shared" si="73"/>
        <v>579179</v>
      </c>
      <c r="N532" s="16">
        <f t="shared" si="73"/>
        <v>473244</v>
      </c>
      <c r="O532" s="16">
        <f t="shared" si="73"/>
        <v>466082</v>
      </c>
      <c r="P532" s="6"/>
      <c r="Q532" s="9" t="s">
        <v>12</v>
      </c>
    </row>
    <row r="533" spans="1:17" x14ac:dyDescent="0.25">
      <c r="B533" s="7">
        <f t="shared" si="73"/>
        <v>335661</v>
      </c>
      <c r="C533" s="7">
        <f t="shared" si="73"/>
        <v>309342</v>
      </c>
      <c r="D533" s="7">
        <f t="shared" si="73"/>
        <v>464231</v>
      </c>
      <c r="E533" s="7">
        <f t="shared" si="73"/>
        <v>586890</v>
      </c>
      <c r="F533" s="7">
        <f t="shared" si="73"/>
        <v>612130</v>
      </c>
      <c r="G533" s="7">
        <f t="shared" si="73"/>
        <v>844514</v>
      </c>
      <c r="H533" s="7">
        <f t="shared" si="73"/>
        <v>937338</v>
      </c>
      <c r="I533" s="7">
        <f t="shared" si="73"/>
        <v>897786</v>
      </c>
      <c r="J533" s="7">
        <f t="shared" si="73"/>
        <v>940692</v>
      </c>
      <c r="K533" s="7">
        <f t="shared" si="73"/>
        <v>729566</v>
      </c>
      <c r="L533" s="7">
        <f t="shared" si="73"/>
        <v>608571</v>
      </c>
      <c r="M533" s="7">
        <f t="shared" si="73"/>
        <v>584691</v>
      </c>
      <c r="N533" s="7">
        <f t="shared" si="73"/>
        <v>448909</v>
      </c>
      <c r="O533" s="7">
        <f t="shared" si="73"/>
        <v>446749</v>
      </c>
      <c r="P533" s="6"/>
      <c r="Q533" s="9" t="s">
        <v>13</v>
      </c>
    </row>
    <row r="534" spans="1:17" x14ac:dyDescent="0.25">
      <c r="B534" s="7">
        <f t="shared" si="73"/>
        <v>437068</v>
      </c>
      <c r="C534" s="7">
        <f t="shared" si="73"/>
        <v>315176</v>
      </c>
      <c r="D534" s="7">
        <f t="shared" si="73"/>
        <v>491717</v>
      </c>
      <c r="E534" s="7">
        <f t="shared" si="73"/>
        <v>587148</v>
      </c>
      <c r="F534" s="7">
        <f t="shared" si="73"/>
        <v>739631</v>
      </c>
      <c r="G534" s="7">
        <f t="shared" si="73"/>
        <v>858554</v>
      </c>
      <c r="H534" s="7">
        <f t="shared" si="73"/>
        <v>992842</v>
      </c>
      <c r="I534" s="7">
        <f t="shared" si="73"/>
        <v>917813</v>
      </c>
      <c r="J534" s="7">
        <f t="shared" si="73"/>
        <v>870982</v>
      </c>
      <c r="K534" s="7">
        <f t="shared" si="73"/>
        <v>1433784</v>
      </c>
      <c r="L534" s="7">
        <f t="shared" si="73"/>
        <v>654234</v>
      </c>
      <c r="M534" s="7">
        <f t="shared" si="73"/>
        <v>542023</v>
      </c>
      <c r="N534" s="7">
        <f t="shared" si="73"/>
        <v>455990</v>
      </c>
      <c r="O534" s="7" t="str">
        <f t="shared" si="73"/>
        <v/>
      </c>
      <c r="P534" s="6"/>
      <c r="Q534" s="9" t="s">
        <v>14</v>
      </c>
    </row>
    <row r="535" spans="1:17" x14ac:dyDescent="0.25">
      <c r="B535" s="18">
        <f t="shared" si="73"/>
        <v>357474</v>
      </c>
      <c r="C535" s="18">
        <f t="shared" si="73"/>
        <v>416893.67</v>
      </c>
      <c r="D535" s="18">
        <f t="shared" si="73"/>
        <v>568279.27</v>
      </c>
      <c r="E535" s="18">
        <f t="shared" si="73"/>
        <v>651873.69999999995</v>
      </c>
      <c r="F535" s="18">
        <f t="shared" si="73"/>
        <v>768552.65</v>
      </c>
      <c r="G535" s="18">
        <f t="shared" si="73"/>
        <v>1007783.83</v>
      </c>
      <c r="H535" s="18">
        <f t="shared" si="73"/>
        <v>1181429.3500000001</v>
      </c>
      <c r="I535" s="18">
        <f t="shared" si="73"/>
        <v>1166319.21</v>
      </c>
      <c r="J535" s="18">
        <f t="shared" si="73"/>
        <v>835928.48</v>
      </c>
      <c r="K535" s="18">
        <f t="shared" si="73"/>
        <v>745526.47</v>
      </c>
      <c r="L535" s="18">
        <f t="shared" si="73"/>
        <v>1263391.49</v>
      </c>
      <c r="M535" s="18">
        <f t="shared" si="73"/>
        <v>549518.73</v>
      </c>
      <c r="N535" s="18">
        <f t="shared" si="73"/>
        <v>412119.12</v>
      </c>
      <c r="O535" s="18" t="str">
        <f t="shared" si="73"/>
        <v/>
      </c>
      <c r="P535" s="6"/>
      <c r="Q535" s="9" t="s">
        <v>19</v>
      </c>
    </row>
    <row r="536" spans="1:17" x14ac:dyDescent="0.25">
      <c r="B536" s="25">
        <f t="shared" ref="B536:M536" si="74">SUM(B532:B535)</f>
        <v>1550504</v>
      </c>
      <c r="C536" s="25">
        <f t="shared" si="74"/>
        <v>1342361.67</v>
      </c>
      <c r="D536" s="25">
        <f t="shared" si="74"/>
        <v>1868424.27</v>
      </c>
      <c r="E536" s="25">
        <f t="shared" si="74"/>
        <v>2346308.7000000002</v>
      </c>
      <c r="F536" s="25">
        <f t="shared" si="74"/>
        <v>2638648.65</v>
      </c>
      <c r="G536" s="25">
        <f t="shared" si="74"/>
        <v>3393822.83</v>
      </c>
      <c r="H536" s="25">
        <f t="shared" si="74"/>
        <v>3881133.35</v>
      </c>
      <c r="I536" s="25">
        <f t="shared" si="74"/>
        <v>3849136.21</v>
      </c>
      <c r="J536" s="25">
        <f t="shared" si="74"/>
        <v>3691460.48</v>
      </c>
      <c r="K536" s="25">
        <f t="shared" si="74"/>
        <v>3571302.4699999997</v>
      </c>
      <c r="L536" s="25">
        <f t="shared" si="74"/>
        <v>3085050.49</v>
      </c>
      <c r="M536" s="25">
        <f t="shared" si="74"/>
        <v>2255411.73</v>
      </c>
      <c r="N536" s="25">
        <f>IF(N533="",N532*4,IF(N534="",(N533+N532)*2,IF(N535="",((N534+N533+N532)/3)*4,SUM(N532:N535))))</f>
        <v>1790262.12</v>
      </c>
      <c r="O536" s="25">
        <f>IF(O533="",O532*4,IF(O534="",(O533+O532)*2,IF(O535="",((O534+O533+O532)/3)*4,SUM(O532:O535))))</f>
        <v>1825662</v>
      </c>
      <c r="P536" s="6"/>
      <c r="Q536" s="9" t="s">
        <v>15</v>
      </c>
    </row>
    <row r="537" spans="1:17" x14ac:dyDescent="0.25">
      <c r="B537" s="21">
        <f t="shared" ref="B537:O537" si="75">+B536/(B$465+B$472)</f>
        <v>0.14491007140622783</v>
      </c>
      <c r="C537" s="10">
        <f t="shared" si="75"/>
        <v>0.11708308083265993</v>
      </c>
      <c r="D537" s="10">
        <f t="shared" si="75"/>
        <v>0.14044964916841471</v>
      </c>
      <c r="E537" s="10">
        <f t="shared" si="75"/>
        <v>0.23427057380528674</v>
      </c>
      <c r="F537" s="10">
        <f t="shared" si="75"/>
        <v>0.19979430152832392</v>
      </c>
      <c r="G537" s="10">
        <f t="shared" si="75"/>
        <v>0.17103906212134798</v>
      </c>
      <c r="H537" s="10">
        <f t="shared" si="75"/>
        <v>0.18173238376160694</v>
      </c>
      <c r="I537" s="10">
        <f t="shared" si="75"/>
        <v>0.18738892463016404</v>
      </c>
      <c r="J537" s="10">
        <f t="shared" si="75"/>
        <v>0.19130883325840942</v>
      </c>
      <c r="K537" s="10">
        <f t="shared" si="75"/>
        <v>0.19759503379361015</v>
      </c>
      <c r="L537" s="10">
        <f t="shared" si="75"/>
        <v>0.18896231831470911</v>
      </c>
      <c r="M537" s="10">
        <f t="shared" si="75"/>
        <v>0.20627988242349307</v>
      </c>
      <c r="N537" s="10">
        <f t="shared" si="75"/>
        <v>0.19106912528487052</v>
      </c>
      <c r="O537" s="10">
        <f t="shared" si="75"/>
        <v>0.21435490358935994</v>
      </c>
      <c r="P537" s="6"/>
      <c r="Q537" s="11" t="s">
        <v>2305</v>
      </c>
    </row>
    <row r="538" spans="1:17" s="87" customFormat="1" x14ac:dyDescent="0.25">
      <c r="A538" s="86"/>
      <c r="B538" s="19"/>
      <c r="C538" s="10">
        <f t="shared" ref="C538:M538" si="76">C536/B536-1</f>
        <v>-0.13424172398136358</v>
      </c>
      <c r="D538" s="10">
        <f t="shared" si="76"/>
        <v>0.39189334123343977</v>
      </c>
      <c r="E538" s="10">
        <f t="shared" si="76"/>
        <v>0.25576869112281453</v>
      </c>
      <c r="F538" s="10">
        <f t="shared" si="76"/>
        <v>0.12459568939074361</v>
      </c>
      <c r="G538" s="10">
        <f t="shared" si="76"/>
        <v>0.28619732301229273</v>
      </c>
      <c r="H538" s="10">
        <f t="shared" si="76"/>
        <v>0.14358749540264015</v>
      </c>
      <c r="I538" s="10">
        <f t="shared" si="76"/>
        <v>-8.2442774093294258E-3</v>
      </c>
      <c r="J538" s="10">
        <f t="shared" si="76"/>
        <v>-4.0963925773881638E-2</v>
      </c>
      <c r="K538" s="10">
        <f t="shared" si="76"/>
        <v>-3.2550263141378766E-2</v>
      </c>
      <c r="L538" s="10">
        <f t="shared" si="76"/>
        <v>-0.13615536182797749</v>
      </c>
      <c r="M538" s="10">
        <f t="shared" si="76"/>
        <v>-0.26892226324633028</v>
      </c>
      <c r="N538" s="10">
        <f>N536/M536-1</f>
        <v>-0.20623711573939529</v>
      </c>
      <c r="O538" s="10">
        <f>O536/N536-1</f>
        <v>1.9773573715562875E-2</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7">IFERROR(VLOOKUP($B$539,$130:$216,MATCH($Q540&amp;"/"&amp;B$348,$128:$128,0),FALSE),"")</f>
        <v>0</v>
      </c>
      <c r="C540" s="16">
        <f t="shared" si="77"/>
        <v>12238</v>
      </c>
      <c r="D540" s="16">
        <f t="shared" si="77"/>
        <v>13794</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0</v>
      </c>
      <c r="C541" s="7">
        <f t="shared" si="77"/>
        <v>12659</v>
      </c>
      <c r="D541" s="7">
        <f t="shared" si="77"/>
        <v>13734</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0</v>
      </c>
      <c r="C542" s="7">
        <f t="shared" si="77"/>
        <v>12573</v>
      </c>
      <c r="D542" s="7">
        <f t="shared" si="77"/>
        <v>14044</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f t="shared" si="77"/>
        <v>0</v>
      </c>
      <c r="C543" s="18">
        <f t="shared" si="77"/>
        <v>30781.95</v>
      </c>
      <c r="D543" s="18">
        <f t="shared" si="77"/>
        <v>32684.68</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68251.95</v>
      </c>
      <c r="D544" s="18">
        <f t="shared" si="78"/>
        <v>74256.679999999993</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0</v>
      </c>
      <c r="C545" s="22">
        <f t="shared" si="79"/>
        <v>5.9530518171281395E-3</v>
      </c>
      <c r="D545" s="22">
        <f t="shared" si="79"/>
        <v>5.5818824567137717E-3</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80">IFERROR(B507+B468-B532-B540,"")</f>
        <v>361494</v>
      </c>
      <c r="C547" s="16">
        <f t="shared" si="80"/>
        <v>365024</v>
      </c>
      <c r="D547" s="16">
        <f t="shared" si="80"/>
        <v>1057166</v>
      </c>
      <c r="E547" s="16">
        <f t="shared" si="80"/>
        <v>112462</v>
      </c>
      <c r="F547" s="16">
        <f t="shared" si="80"/>
        <v>247626</v>
      </c>
      <c r="G547" s="16">
        <f t="shared" si="80"/>
        <v>398771</v>
      </c>
      <c r="H547" s="16">
        <f t="shared" si="80"/>
        <v>563572</v>
      </c>
      <c r="I547" s="16">
        <f t="shared" si="80"/>
        <v>448935</v>
      </c>
      <c r="J547" s="16">
        <f t="shared" si="80"/>
        <v>600178</v>
      </c>
      <c r="K547" s="16">
        <f t="shared" si="80"/>
        <v>413057</v>
      </c>
      <c r="L547" s="16">
        <f t="shared" si="80"/>
        <v>628742</v>
      </c>
      <c r="M547" s="16">
        <f t="shared" si="80"/>
        <v>621165</v>
      </c>
      <c r="N547" s="16">
        <f t="shared" si="80"/>
        <v>224257</v>
      </c>
      <c r="O547" s="16">
        <f t="shared" si="80"/>
        <v>176070</v>
      </c>
      <c r="P547" s="6"/>
      <c r="Q547" s="9" t="s">
        <v>12</v>
      </c>
    </row>
    <row r="548" spans="1:17" x14ac:dyDescent="0.25">
      <c r="B548" s="7">
        <f t="shared" si="80"/>
        <v>630362</v>
      </c>
      <c r="C548" s="7">
        <f t="shared" si="80"/>
        <v>589123</v>
      </c>
      <c r="D548" s="7">
        <f t="shared" si="80"/>
        <v>431148</v>
      </c>
      <c r="E548" s="7">
        <f t="shared" si="80"/>
        <v>360344</v>
      </c>
      <c r="F548" s="7">
        <f t="shared" si="80"/>
        <v>260969</v>
      </c>
      <c r="G548" s="7">
        <f t="shared" si="80"/>
        <v>1139736</v>
      </c>
      <c r="H548" s="7">
        <f t="shared" si="80"/>
        <v>973317</v>
      </c>
      <c r="I548" s="7">
        <f t="shared" si="80"/>
        <v>549908</v>
      </c>
      <c r="J548" s="7">
        <f t="shared" si="80"/>
        <v>694974</v>
      </c>
      <c r="K548" s="7">
        <f t="shared" si="80"/>
        <v>548695</v>
      </c>
      <c r="L548" s="7">
        <f t="shared" si="80"/>
        <v>621760</v>
      </c>
      <c r="M548" s="7">
        <f t="shared" si="80"/>
        <v>254054</v>
      </c>
      <c r="N548" s="7">
        <f t="shared" si="80"/>
        <v>302383</v>
      </c>
      <c r="O548" s="7">
        <f t="shared" si="80"/>
        <v>240767</v>
      </c>
      <c r="P548" s="6"/>
      <c r="Q548" s="9" t="s">
        <v>13</v>
      </c>
    </row>
    <row r="549" spans="1:17" x14ac:dyDescent="0.25">
      <c r="B549" s="7">
        <f t="shared" si="80"/>
        <v>599759</v>
      </c>
      <c r="C549" s="7">
        <f t="shared" si="80"/>
        <v>629148</v>
      </c>
      <c r="D549" s="7">
        <f t="shared" si="80"/>
        <v>181961</v>
      </c>
      <c r="E549" s="7">
        <f t="shared" si="80"/>
        <v>306344</v>
      </c>
      <c r="F549" s="7">
        <f t="shared" si="80"/>
        <v>279627</v>
      </c>
      <c r="G549" s="7">
        <f t="shared" si="80"/>
        <v>910288</v>
      </c>
      <c r="H549" s="7">
        <f t="shared" si="80"/>
        <v>1094568</v>
      </c>
      <c r="I549" s="7">
        <f t="shared" si="80"/>
        <v>438479</v>
      </c>
      <c r="J549" s="7">
        <f t="shared" si="80"/>
        <v>559580</v>
      </c>
      <c r="K549" s="7">
        <f t="shared" si="80"/>
        <v>852256</v>
      </c>
      <c r="L549" s="7">
        <f t="shared" si="80"/>
        <v>1194091</v>
      </c>
      <c r="M549" s="7">
        <f t="shared" si="80"/>
        <v>413132</v>
      </c>
      <c r="N549" s="7">
        <f t="shared" si="80"/>
        <v>328543</v>
      </c>
      <c r="O549" s="7" t="str">
        <f t="shared" si="80"/>
        <v/>
      </c>
      <c r="P549" s="6"/>
      <c r="Q549" s="9" t="s">
        <v>14</v>
      </c>
    </row>
    <row r="550" spans="1:17" x14ac:dyDescent="0.25">
      <c r="B550" s="18">
        <f t="shared" si="80"/>
        <v>442356</v>
      </c>
      <c r="C550" s="18">
        <f t="shared" si="80"/>
        <v>492825.72999999975</v>
      </c>
      <c r="D550" s="18">
        <f t="shared" si="80"/>
        <v>331456.26999999996</v>
      </c>
      <c r="E550" s="18">
        <f t="shared" si="80"/>
        <v>-90620.050000000047</v>
      </c>
      <c r="F550" s="18">
        <f t="shared" si="80"/>
        <v>752455.01000000036</v>
      </c>
      <c r="G550" s="18">
        <f t="shared" si="80"/>
        <v>688082.07000000018</v>
      </c>
      <c r="H550" s="18">
        <f t="shared" si="80"/>
        <v>531062.80999999982</v>
      </c>
      <c r="I550" s="18">
        <f t="shared" si="80"/>
        <v>1253979.17</v>
      </c>
      <c r="J550" s="18">
        <f t="shared" si="80"/>
        <v>393688.16000000038</v>
      </c>
      <c r="K550" s="18">
        <f t="shared" si="80"/>
        <v>677272.83000000031</v>
      </c>
      <c r="L550" s="18">
        <f t="shared" si="80"/>
        <v>462132.40000000037</v>
      </c>
      <c r="M550" s="18">
        <f t="shared" si="80"/>
        <v>306764.4800000001</v>
      </c>
      <c r="N550" s="18">
        <f t="shared" si="80"/>
        <v>406547.05000000028</v>
      </c>
      <c r="O550" s="18" t="str">
        <f t="shared" si="80"/>
        <v/>
      </c>
      <c r="P550" s="6"/>
      <c r="Q550" s="9" t="s">
        <v>19</v>
      </c>
    </row>
    <row r="551" spans="1:17" x14ac:dyDescent="0.25">
      <c r="B551" s="25">
        <f t="shared" si="80"/>
        <v>2033971</v>
      </c>
      <c r="C551" s="18">
        <f t="shared" si="80"/>
        <v>2076120.7299999993</v>
      </c>
      <c r="D551" s="18">
        <f t="shared" si="80"/>
        <v>2001731.2700000007</v>
      </c>
      <c r="E551" s="18">
        <f t="shared" si="80"/>
        <v>688529.94999999972</v>
      </c>
      <c r="F551" s="18">
        <f t="shared" si="80"/>
        <v>1540677.0099999998</v>
      </c>
      <c r="G551" s="18">
        <f t="shared" si="80"/>
        <v>3136877.0699999984</v>
      </c>
      <c r="H551" s="18">
        <f t="shared" si="80"/>
        <v>3162519.810000001</v>
      </c>
      <c r="I551" s="18">
        <f t="shared" si="80"/>
        <v>2691301.1700000018</v>
      </c>
      <c r="J551" s="18">
        <f t="shared" si="80"/>
        <v>2248420.1600000006</v>
      </c>
      <c r="K551" s="18">
        <f t="shared" si="80"/>
        <v>2491280.83</v>
      </c>
      <c r="L551" s="18">
        <f t="shared" si="80"/>
        <v>2906725.4000000013</v>
      </c>
      <c r="M551" s="18">
        <f t="shared" si="80"/>
        <v>1595115.4800000009</v>
      </c>
      <c r="N551" s="18">
        <f t="shared" si="80"/>
        <v>1261730.0500000003</v>
      </c>
      <c r="O551" s="18">
        <f t="shared" si="80"/>
        <v>833674</v>
      </c>
      <c r="P551" s="6"/>
      <c r="Q551" s="9" t="s">
        <v>15</v>
      </c>
    </row>
    <row r="552" spans="1:17" x14ac:dyDescent="0.25">
      <c r="B552" s="10">
        <f t="shared" ref="B552:O552" si="81">+B551/(B$465+B$472)</f>
        <v>0.19009488711296238</v>
      </c>
      <c r="C552" s="10">
        <f t="shared" si="81"/>
        <v>0.18108280106727934</v>
      </c>
      <c r="D552" s="10">
        <f t="shared" si="81"/>
        <v>0.15047035039902651</v>
      </c>
      <c r="E552" s="10">
        <f t="shared" si="81"/>
        <v>6.8747265212214109E-2</v>
      </c>
      <c r="F552" s="10">
        <f t="shared" si="81"/>
        <v>0.11665762590017299</v>
      </c>
      <c r="G552" s="10">
        <f t="shared" si="81"/>
        <v>0.15808972327608561</v>
      </c>
      <c r="H552" s="10">
        <f t="shared" si="81"/>
        <v>0.14808361680347942</v>
      </c>
      <c r="I552" s="10">
        <f t="shared" si="81"/>
        <v>0.13102161227549874</v>
      </c>
      <c r="J552" s="10">
        <f t="shared" si="81"/>
        <v>0.1165237010702838</v>
      </c>
      <c r="K552" s="10">
        <f t="shared" si="81"/>
        <v>0.13783898841624109</v>
      </c>
      <c r="L552" s="10">
        <f t="shared" si="81"/>
        <v>0.17803973454199459</v>
      </c>
      <c r="M552" s="10">
        <f t="shared" si="81"/>
        <v>0.1458892091805756</v>
      </c>
      <c r="N552" s="10">
        <f t="shared" si="81"/>
        <v>0.13466053618960333</v>
      </c>
      <c r="O552" s="10">
        <f t="shared" si="81"/>
        <v>9.7883458107226887E-2</v>
      </c>
      <c r="P552" s="6"/>
      <c r="Q552" s="11" t="s">
        <v>26</v>
      </c>
    </row>
    <row r="553" spans="1:17" s="87" customFormat="1" x14ac:dyDescent="0.25">
      <c r="A553" s="86"/>
      <c r="B553" s="19"/>
      <c r="C553" s="10">
        <f t="shared" ref="C553:M553" si="82">C551/B551-1</f>
        <v>2.0722876579852612E-2</v>
      </c>
      <c r="D553" s="10">
        <f t="shared" si="82"/>
        <v>-3.583098946273644E-2</v>
      </c>
      <c r="E553" s="10">
        <f t="shared" si="82"/>
        <v>-0.65603277506875357</v>
      </c>
      <c r="F553" s="10">
        <f t="shared" si="82"/>
        <v>1.2376325241915773</v>
      </c>
      <c r="G553" s="10">
        <f t="shared" si="82"/>
        <v>1.0360380856205538</v>
      </c>
      <c r="H553" s="10">
        <f t="shared" si="82"/>
        <v>8.1746078752147344E-3</v>
      </c>
      <c r="I553" s="10">
        <f t="shared" si="82"/>
        <v>-0.14900100815494943</v>
      </c>
      <c r="J553" s="10">
        <f t="shared" si="82"/>
        <v>-0.16456018186920374</v>
      </c>
      <c r="K553" s="10">
        <f t="shared" si="82"/>
        <v>0.10801391764784718</v>
      </c>
      <c r="L553" s="10">
        <f t="shared" si="82"/>
        <v>0.16675942952605682</v>
      </c>
      <c r="M553" s="10">
        <f t="shared" si="82"/>
        <v>-0.45123282715319435</v>
      </c>
      <c r="N553" s="10">
        <f>N551/M551-1</f>
        <v>-0.20900394622212581</v>
      </c>
      <c r="O553" s="10">
        <f>O551/N551-1</f>
        <v>-0.33926119933499266</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3">IFERROR(B547+B593,"")</f>
        <v>439254</v>
      </c>
      <c r="C555" s="16">
        <f t="shared" si="83"/>
        <v>442066</v>
      </c>
      <c r="D555" s="16">
        <f t="shared" si="83"/>
        <v>1127114</v>
      </c>
      <c r="E555" s="16">
        <f t="shared" si="83"/>
        <v>170580</v>
      </c>
      <c r="F555" s="16">
        <f t="shared" si="83"/>
        <v>311047</v>
      </c>
      <c r="G555" s="16">
        <f t="shared" si="83"/>
        <v>441696</v>
      </c>
      <c r="H555" s="16">
        <f t="shared" si="83"/>
        <v>605188</v>
      </c>
      <c r="I555" s="16">
        <f t="shared" si="83"/>
        <v>493135</v>
      </c>
      <c r="J555" s="16">
        <f t="shared" si="83"/>
        <v>645934</v>
      </c>
      <c r="K555" s="16">
        <f t="shared" si="83"/>
        <v>457013</v>
      </c>
      <c r="L555" s="16">
        <f t="shared" si="83"/>
        <v>671409</v>
      </c>
      <c r="M555" s="16">
        <f t="shared" si="83"/>
        <v>678730</v>
      </c>
      <c r="N555" s="16">
        <f t="shared" si="83"/>
        <v>322301</v>
      </c>
      <c r="O555" s="16">
        <f t="shared" si="83"/>
        <v>270585</v>
      </c>
      <c r="P555" s="6"/>
      <c r="Q555" s="9" t="s">
        <v>12</v>
      </c>
    </row>
    <row r="556" spans="1:17" x14ac:dyDescent="0.25">
      <c r="B556" s="7">
        <f t="shared" ref="B556:O558" si="84">IFERROR(B548+B594-B593,"")</f>
        <v>711629</v>
      </c>
      <c r="C556" s="7">
        <f t="shared" si="84"/>
        <v>664668</v>
      </c>
      <c r="D556" s="7">
        <f t="shared" si="84"/>
        <v>504568</v>
      </c>
      <c r="E556" s="7">
        <f t="shared" si="84"/>
        <v>421578</v>
      </c>
      <c r="F556" s="7">
        <f t="shared" si="84"/>
        <v>324406</v>
      </c>
      <c r="G556" s="7">
        <f t="shared" si="84"/>
        <v>1181199</v>
      </c>
      <c r="H556" s="7">
        <f t="shared" si="84"/>
        <v>1022487</v>
      </c>
      <c r="I556" s="7">
        <f t="shared" si="84"/>
        <v>602985</v>
      </c>
      <c r="J556" s="7">
        <f t="shared" si="84"/>
        <v>747570</v>
      </c>
      <c r="K556" s="7">
        <f t="shared" si="84"/>
        <v>599824</v>
      </c>
      <c r="L556" s="7">
        <f t="shared" si="84"/>
        <v>670695</v>
      </c>
      <c r="M556" s="7">
        <f t="shared" si="84"/>
        <v>319560</v>
      </c>
      <c r="N556" s="7">
        <f t="shared" si="84"/>
        <v>399916</v>
      </c>
      <c r="O556" s="7">
        <f t="shared" si="84"/>
        <v>336015</v>
      </c>
      <c r="P556" s="6"/>
      <c r="Q556" s="9" t="s">
        <v>13</v>
      </c>
    </row>
    <row r="557" spans="1:17" x14ac:dyDescent="0.25">
      <c r="B557" s="7">
        <f t="shared" si="84"/>
        <v>677359</v>
      </c>
      <c r="C557" s="7">
        <f t="shared" si="84"/>
        <v>698495</v>
      </c>
      <c r="D557" s="7">
        <f t="shared" si="84"/>
        <v>252454</v>
      </c>
      <c r="E557" s="7">
        <f t="shared" si="84"/>
        <v>362282</v>
      </c>
      <c r="F557" s="7">
        <f t="shared" si="84"/>
        <v>330461</v>
      </c>
      <c r="G557" s="7">
        <f t="shared" si="84"/>
        <v>950923</v>
      </c>
      <c r="H557" s="7">
        <f t="shared" si="84"/>
        <v>1137860</v>
      </c>
      <c r="I557" s="7">
        <f t="shared" si="84"/>
        <v>485412</v>
      </c>
      <c r="J557" s="7">
        <f t="shared" si="84"/>
        <v>605511</v>
      </c>
      <c r="K557" s="7">
        <f t="shared" si="84"/>
        <v>896622</v>
      </c>
      <c r="L557" s="7">
        <f t="shared" si="84"/>
        <v>1236332</v>
      </c>
      <c r="M557" s="7">
        <f t="shared" si="84"/>
        <v>467230</v>
      </c>
      <c r="N557" s="7">
        <f t="shared" si="84"/>
        <v>426159</v>
      </c>
      <c r="O557" s="7" t="str">
        <f t="shared" si="84"/>
        <v/>
      </c>
      <c r="P557" s="6"/>
      <c r="Q557" s="9" t="s">
        <v>14</v>
      </c>
    </row>
    <row r="558" spans="1:17" x14ac:dyDescent="0.25">
      <c r="B558" s="18">
        <f t="shared" si="84"/>
        <v>519554</v>
      </c>
      <c r="C558" s="18">
        <f t="shared" si="84"/>
        <v>564476.54999999981</v>
      </c>
      <c r="D558" s="18">
        <f t="shared" si="84"/>
        <v>401985.33999999997</v>
      </c>
      <c r="E558" s="18">
        <f t="shared" si="84"/>
        <v>-22232.810000000056</v>
      </c>
      <c r="F558" s="18">
        <f t="shared" si="84"/>
        <v>796004.04000000039</v>
      </c>
      <c r="G558" s="18">
        <f t="shared" si="84"/>
        <v>738868.29000000015</v>
      </c>
      <c r="H558" s="18">
        <f t="shared" si="84"/>
        <v>575727.14999999979</v>
      </c>
      <c r="I558" s="18">
        <f t="shared" si="84"/>
        <v>1300558.18</v>
      </c>
      <c r="J558" s="18">
        <f t="shared" si="84"/>
        <v>439010.65000000037</v>
      </c>
      <c r="K558" s="18">
        <f t="shared" si="84"/>
        <v>721224.16000000027</v>
      </c>
      <c r="L558" s="18">
        <f t="shared" si="84"/>
        <v>509634.24000000034</v>
      </c>
      <c r="M558" s="18">
        <f t="shared" si="84"/>
        <v>361042.64000000013</v>
      </c>
      <c r="N558" s="18">
        <f t="shared" si="84"/>
        <v>503319.9500000003</v>
      </c>
      <c r="O558" s="18" t="str">
        <f t="shared" si="84"/>
        <v/>
      </c>
      <c r="P558" s="6"/>
      <c r="Q558" s="9" t="s">
        <v>19</v>
      </c>
    </row>
    <row r="559" spans="1:17" x14ac:dyDescent="0.25">
      <c r="B559" s="25">
        <f t="shared" ref="B559:O559" si="85">IFERROR(B551+B596,"")</f>
        <v>2347796</v>
      </c>
      <c r="C559" s="18">
        <f t="shared" si="85"/>
        <v>2369705.5499999993</v>
      </c>
      <c r="D559" s="18">
        <f t="shared" si="85"/>
        <v>2286121.3400000008</v>
      </c>
      <c r="E559" s="18">
        <f t="shared" si="85"/>
        <v>932207.18999999971</v>
      </c>
      <c r="F559" s="18">
        <f t="shared" si="85"/>
        <v>1761918.0399999998</v>
      </c>
      <c r="G559" s="18">
        <f t="shared" si="85"/>
        <v>3312686.2899999986</v>
      </c>
      <c r="H559" s="18">
        <f t="shared" si="85"/>
        <v>3341262.1500000008</v>
      </c>
      <c r="I559" s="18">
        <f t="shared" si="85"/>
        <v>2882090.1800000016</v>
      </c>
      <c r="J559" s="18">
        <f t="shared" si="85"/>
        <v>2438025.6500000004</v>
      </c>
      <c r="K559" s="18">
        <f t="shared" si="85"/>
        <v>2674683.16</v>
      </c>
      <c r="L559" s="18">
        <f t="shared" si="85"/>
        <v>3088070.2400000012</v>
      </c>
      <c r="M559" s="18">
        <f t="shared" si="85"/>
        <v>1826562.6400000008</v>
      </c>
      <c r="N559" s="18">
        <f t="shared" si="85"/>
        <v>1651695.9500000002</v>
      </c>
      <c r="O559" s="18">
        <f t="shared" si="85"/>
        <v>1213200</v>
      </c>
      <c r="P559" s="6"/>
      <c r="Q559" s="9" t="s">
        <v>15</v>
      </c>
    </row>
    <row r="560" spans="1:17" x14ac:dyDescent="0.25">
      <c r="B560" s="10">
        <f t="shared" ref="B560:O560" si="86">+B559/(B$465+B$472)</f>
        <v>0.21942496504830433</v>
      </c>
      <c r="C560" s="10">
        <f t="shared" si="86"/>
        <v>0.20668977121512475</v>
      </c>
      <c r="D560" s="10">
        <f t="shared" si="86"/>
        <v>0.17184798191442149</v>
      </c>
      <c r="E560" s="10">
        <f t="shared" si="86"/>
        <v>9.3077570443613783E-2</v>
      </c>
      <c r="F560" s="10">
        <f t="shared" si="86"/>
        <v>0.13340964669621833</v>
      </c>
      <c r="G560" s="10">
        <f t="shared" si="86"/>
        <v>0.16695001021719436</v>
      </c>
      <c r="H560" s="10">
        <f t="shared" si="86"/>
        <v>0.15645314925650056</v>
      </c>
      <c r="I560" s="10">
        <f t="shared" si="86"/>
        <v>0.14030986435716605</v>
      </c>
      <c r="J560" s="10">
        <f t="shared" si="86"/>
        <v>0.12634994877571473</v>
      </c>
      <c r="K560" s="10">
        <f t="shared" si="86"/>
        <v>0.14798637579062299</v>
      </c>
      <c r="L560" s="10">
        <f t="shared" si="86"/>
        <v>0.18914728091502331</v>
      </c>
      <c r="M560" s="10">
        <f t="shared" si="86"/>
        <v>0.16705735879911615</v>
      </c>
      <c r="N560" s="10">
        <f t="shared" si="86"/>
        <v>0.17628038759098766</v>
      </c>
      <c r="O560" s="10">
        <f t="shared" si="86"/>
        <v>0.14244442237095994</v>
      </c>
      <c r="P560" s="6"/>
      <c r="Q560" s="11" t="s">
        <v>28</v>
      </c>
    </row>
    <row r="561" spans="1:17" s="87" customFormat="1" x14ac:dyDescent="0.25">
      <c r="A561" s="86"/>
      <c r="B561" s="19"/>
      <c r="C561" s="10">
        <f t="shared" ref="C561:M561" si="87">C559/B559-1</f>
        <v>9.3319649577727759E-3</v>
      </c>
      <c r="D561" s="10">
        <f t="shared" si="87"/>
        <v>-3.5271981364941585E-2</v>
      </c>
      <c r="E561" s="10">
        <f t="shared" si="87"/>
        <v>-0.59223197225393154</v>
      </c>
      <c r="F561" s="10">
        <f t="shared" si="87"/>
        <v>0.8900498289441432</v>
      </c>
      <c r="G561" s="10">
        <f t="shared" si="87"/>
        <v>0.88015913044400129</v>
      </c>
      <c r="H561" s="10">
        <f t="shared" si="87"/>
        <v>8.6261895930996868E-3</v>
      </c>
      <c r="I561" s="10">
        <f t="shared" si="87"/>
        <v>-0.137424706409223</v>
      </c>
      <c r="J561" s="10">
        <f t="shared" si="87"/>
        <v>-0.15407725028229369</v>
      </c>
      <c r="K561" s="10">
        <f t="shared" si="87"/>
        <v>9.7069327387921289E-2</v>
      </c>
      <c r="L561" s="10">
        <f t="shared" si="87"/>
        <v>0.15455553247660214</v>
      </c>
      <c r="M561" s="10">
        <f t="shared" si="87"/>
        <v>-0.4085100085029153</v>
      </c>
      <c r="N561" s="10">
        <f>N559/M559-1</f>
        <v>-9.5735391806765824E-2</v>
      </c>
      <c r="O561" s="10">
        <f>O559/N559-1</f>
        <v>-0.26548224568813661</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8">IFERROR(VLOOKUP($B$562,$130:$216,MATCH($Q563&amp;"/"&amp;B$348,$128:$128,0),FALSE),"")</f>
        <v>36774</v>
      </c>
      <c r="C563" s="16">
        <f t="shared" si="88"/>
        <v>76577</v>
      </c>
      <c r="D563" s="16">
        <f t="shared" si="88"/>
        <v>53575</v>
      </c>
      <c r="E563" s="16">
        <f t="shared" si="88"/>
        <v>64365</v>
      </c>
      <c r="F563" s="16">
        <f t="shared" si="88"/>
        <v>90925</v>
      </c>
      <c r="G563" s="16">
        <f t="shared" si="88"/>
        <v>54099</v>
      </c>
      <c r="H563" s="16">
        <f t="shared" si="88"/>
        <v>56419</v>
      </c>
      <c r="I563" s="16">
        <f t="shared" si="88"/>
        <v>65589</v>
      </c>
      <c r="J563" s="16">
        <f t="shared" si="88"/>
        <v>89319</v>
      </c>
      <c r="K563" s="16">
        <f t="shared" si="88"/>
        <v>78633</v>
      </c>
      <c r="L563" s="16">
        <f t="shared" si="88"/>
        <v>87676</v>
      </c>
      <c r="M563" s="16">
        <f t="shared" si="88"/>
        <v>98866</v>
      </c>
      <c r="N563" s="16">
        <f t="shared" si="88"/>
        <v>99779</v>
      </c>
      <c r="O563" s="16">
        <f t="shared" si="88"/>
        <v>84005</v>
      </c>
      <c r="P563" s="6"/>
      <c r="Q563" s="9" t="s">
        <v>12</v>
      </c>
    </row>
    <row r="564" spans="1:17" x14ac:dyDescent="0.25">
      <c r="B564" s="7">
        <f t="shared" si="88"/>
        <v>38239</v>
      </c>
      <c r="C564" s="7">
        <f t="shared" si="88"/>
        <v>70811</v>
      </c>
      <c r="D564" s="7">
        <f t="shared" si="88"/>
        <v>69801</v>
      </c>
      <c r="E564" s="7">
        <f t="shared" si="88"/>
        <v>62926</v>
      </c>
      <c r="F564" s="7">
        <f t="shared" si="88"/>
        <v>69919</v>
      </c>
      <c r="G564" s="7">
        <f t="shared" si="88"/>
        <v>60366</v>
      </c>
      <c r="H564" s="7">
        <f t="shared" si="88"/>
        <v>60612</v>
      </c>
      <c r="I564" s="7">
        <f t="shared" si="88"/>
        <v>73606</v>
      </c>
      <c r="J564" s="7">
        <f t="shared" si="88"/>
        <v>84040</v>
      </c>
      <c r="K564" s="7">
        <f t="shared" si="88"/>
        <v>89097</v>
      </c>
      <c r="L564" s="7">
        <f t="shared" si="88"/>
        <v>83976</v>
      </c>
      <c r="M564" s="7">
        <f t="shared" si="88"/>
        <v>102681</v>
      </c>
      <c r="N564" s="7">
        <f t="shared" si="88"/>
        <v>101871</v>
      </c>
      <c r="O564" s="7">
        <f t="shared" si="88"/>
        <v>81525</v>
      </c>
      <c r="P564" s="6"/>
      <c r="Q564" s="9" t="s">
        <v>13</v>
      </c>
    </row>
    <row r="565" spans="1:17" x14ac:dyDescent="0.25">
      <c r="B565" s="7">
        <f t="shared" si="88"/>
        <v>46056</v>
      </c>
      <c r="C565" s="7">
        <f t="shared" si="88"/>
        <v>66623</v>
      </c>
      <c r="D565" s="7">
        <f t="shared" si="88"/>
        <v>65833</v>
      </c>
      <c r="E565" s="7">
        <f t="shared" si="88"/>
        <v>90740</v>
      </c>
      <c r="F565" s="7">
        <f t="shared" si="88"/>
        <v>69657</v>
      </c>
      <c r="G565" s="7">
        <f t="shared" si="88"/>
        <v>52996</v>
      </c>
      <c r="H565" s="7">
        <f t="shared" si="88"/>
        <v>80901</v>
      </c>
      <c r="I565" s="7">
        <f t="shared" si="88"/>
        <v>91925</v>
      </c>
      <c r="J565" s="7">
        <f t="shared" si="88"/>
        <v>80525</v>
      </c>
      <c r="K565" s="7">
        <f t="shared" si="88"/>
        <v>93709</v>
      </c>
      <c r="L565" s="7">
        <f t="shared" si="88"/>
        <v>85812</v>
      </c>
      <c r="M565" s="7">
        <f t="shared" si="88"/>
        <v>96675</v>
      </c>
      <c r="N565" s="7">
        <f t="shared" si="88"/>
        <v>97610</v>
      </c>
      <c r="O565" s="7" t="str">
        <f t="shared" si="88"/>
        <v/>
      </c>
      <c r="P565" s="6"/>
      <c r="Q565" s="9" t="s">
        <v>14</v>
      </c>
    </row>
    <row r="566" spans="1:17" x14ac:dyDescent="0.25">
      <c r="B566" s="18">
        <f t="shared" si="88"/>
        <v>92196</v>
      </c>
      <c r="C566" s="18">
        <f t="shared" si="88"/>
        <v>56691.14</v>
      </c>
      <c r="D566" s="18">
        <f t="shared" si="88"/>
        <v>69683.22</v>
      </c>
      <c r="E566" s="18">
        <f t="shared" si="88"/>
        <v>91065.64</v>
      </c>
      <c r="F566" s="18">
        <f t="shared" si="88"/>
        <v>64306.11</v>
      </c>
      <c r="G566" s="18">
        <f t="shared" si="88"/>
        <v>60600.82</v>
      </c>
      <c r="H566" s="18">
        <f t="shared" si="88"/>
        <v>56840.03</v>
      </c>
      <c r="I566" s="18">
        <f t="shared" si="88"/>
        <v>98112.03</v>
      </c>
      <c r="J566" s="18">
        <f t="shared" si="88"/>
        <v>81583.42</v>
      </c>
      <c r="K566" s="18">
        <f t="shared" si="88"/>
        <v>95112.06</v>
      </c>
      <c r="L566" s="18">
        <f t="shared" si="88"/>
        <v>98982.12</v>
      </c>
      <c r="M566" s="18">
        <f t="shared" si="88"/>
        <v>91818.89</v>
      </c>
      <c r="N566" s="18">
        <f t="shared" si="88"/>
        <v>92651.43</v>
      </c>
      <c r="O566" s="18" t="str">
        <f t="shared" si="88"/>
        <v/>
      </c>
      <c r="P566" s="6"/>
      <c r="Q566" s="9" t="s">
        <v>19</v>
      </c>
    </row>
    <row r="567" spans="1:17" x14ac:dyDescent="0.25">
      <c r="B567" s="18">
        <f>SUM(B563:B566)</f>
        <v>213265</v>
      </c>
      <c r="C567" s="18">
        <f t="shared" ref="C567:M567" si="89">SUM(C563:C566)</f>
        <v>270702.14</v>
      </c>
      <c r="D567" s="18">
        <f t="shared" si="89"/>
        <v>258892.22</v>
      </c>
      <c r="E567" s="18">
        <f t="shared" si="89"/>
        <v>309096.64</v>
      </c>
      <c r="F567" s="18">
        <f t="shared" si="89"/>
        <v>294807.11</v>
      </c>
      <c r="G567" s="18">
        <f t="shared" si="89"/>
        <v>228061.82</v>
      </c>
      <c r="H567" s="18">
        <f t="shared" si="89"/>
        <v>254772.03</v>
      </c>
      <c r="I567" s="18">
        <f t="shared" si="89"/>
        <v>329232.03000000003</v>
      </c>
      <c r="J567" s="18">
        <f t="shared" si="89"/>
        <v>335467.42</v>
      </c>
      <c r="K567" s="18">
        <f t="shared" si="89"/>
        <v>356551.06</v>
      </c>
      <c r="L567" s="18">
        <f t="shared" si="89"/>
        <v>356446.12</v>
      </c>
      <c r="M567" s="18">
        <f t="shared" si="89"/>
        <v>390040.89</v>
      </c>
      <c r="N567" s="18">
        <f>IF(N564="",N563*4,IF(N565="",(N564+N563)*2,IF(N566="",((N565+N564+N563)/3)*4,SUM(N563:N566))))</f>
        <v>391911.43</v>
      </c>
      <c r="O567" s="18">
        <f>IF(O564="",O563*4,IF(O565="",(O564+O563)*2,IF(O566="",((O565+O564+O563)/3)*4,SUM(O563:O566))))</f>
        <v>331060</v>
      </c>
      <c r="P567" s="6"/>
      <c r="Q567" s="9" t="s">
        <v>15</v>
      </c>
    </row>
    <row r="568" spans="1:17" x14ac:dyDescent="0.25">
      <c r="B568" s="10">
        <f t="shared" ref="B568:O568" si="90">+B567/(B$465+B$472)</f>
        <v>1.9931742438877409E-2</v>
      </c>
      <c r="C568" s="10">
        <f t="shared" si="90"/>
        <v>2.3611103659711936E-2</v>
      </c>
      <c r="D568" s="10">
        <f t="shared" si="90"/>
        <v>1.9460955445324009E-2</v>
      </c>
      <c r="E568" s="10">
        <f t="shared" si="90"/>
        <v>3.0862199511124067E-2</v>
      </c>
      <c r="F568" s="10">
        <f t="shared" si="90"/>
        <v>2.2322327994685368E-2</v>
      </c>
      <c r="G568" s="10">
        <f t="shared" si="90"/>
        <v>1.1493670044787718E-2</v>
      </c>
      <c r="H568" s="10">
        <f t="shared" si="90"/>
        <v>1.1929589671966214E-2</v>
      </c>
      <c r="I568" s="10">
        <f t="shared" si="90"/>
        <v>1.602812493234837E-2</v>
      </c>
      <c r="J568" s="10">
        <f t="shared" si="90"/>
        <v>1.738549852128142E-2</v>
      </c>
      <c r="K568" s="10">
        <f t="shared" si="90"/>
        <v>1.9727457794928113E-2</v>
      </c>
      <c r="L568" s="10">
        <f t="shared" si="90"/>
        <v>2.1832668673595353E-2</v>
      </c>
      <c r="M568" s="10">
        <f t="shared" si="90"/>
        <v>3.5673126932595403E-2</v>
      </c>
      <c r="N568" s="10">
        <f t="shared" si="90"/>
        <v>4.182749178608703E-2</v>
      </c>
      <c r="O568" s="10">
        <f t="shared" si="90"/>
        <v>3.8870466922296405E-2</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1">IFERROR(B547-B563,"")</f>
        <v>324720</v>
      </c>
      <c r="C570" s="16">
        <f t="shared" si="91"/>
        <v>288447</v>
      </c>
      <c r="D570" s="16">
        <f t="shared" si="91"/>
        <v>1003591</v>
      </c>
      <c r="E570" s="16">
        <f t="shared" si="91"/>
        <v>48097</v>
      </c>
      <c r="F570" s="16">
        <f t="shared" si="91"/>
        <v>156701</v>
      </c>
      <c r="G570" s="16">
        <f t="shared" si="91"/>
        <v>344672</v>
      </c>
      <c r="H570" s="16">
        <f t="shared" si="91"/>
        <v>507153</v>
      </c>
      <c r="I570" s="16">
        <f t="shared" si="91"/>
        <v>383346</v>
      </c>
      <c r="J570" s="16">
        <f t="shared" si="91"/>
        <v>510859</v>
      </c>
      <c r="K570" s="16">
        <f t="shared" si="91"/>
        <v>334424</v>
      </c>
      <c r="L570" s="16">
        <f t="shared" si="91"/>
        <v>541066</v>
      </c>
      <c r="M570" s="16">
        <f t="shared" si="91"/>
        <v>522299</v>
      </c>
      <c r="N570" s="16">
        <f t="shared" si="91"/>
        <v>124478</v>
      </c>
      <c r="O570" s="16">
        <f t="shared" si="91"/>
        <v>92065</v>
      </c>
      <c r="P570" s="6"/>
      <c r="Q570" s="9" t="s">
        <v>12</v>
      </c>
    </row>
    <row r="571" spans="1:17" x14ac:dyDescent="0.25">
      <c r="B571" s="7">
        <f t="shared" si="91"/>
        <v>592123</v>
      </c>
      <c r="C571" s="7">
        <f t="shared" si="91"/>
        <v>518312</v>
      </c>
      <c r="D571" s="7">
        <f t="shared" si="91"/>
        <v>361347</v>
      </c>
      <c r="E571" s="7">
        <f t="shared" si="91"/>
        <v>297418</v>
      </c>
      <c r="F571" s="7">
        <f t="shared" si="91"/>
        <v>191050</v>
      </c>
      <c r="G571" s="7">
        <f t="shared" si="91"/>
        <v>1079370</v>
      </c>
      <c r="H571" s="7">
        <f t="shared" si="91"/>
        <v>912705</v>
      </c>
      <c r="I571" s="7">
        <f t="shared" si="91"/>
        <v>476302</v>
      </c>
      <c r="J571" s="7">
        <f t="shared" si="91"/>
        <v>610934</v>
      </c>
      <c r="K571" s="7">
        <f t="shared" si="91"/>
        <v>459598</v>
      </c>
      <c r="L571" s="7">
        <f t="shared" si="91"/>
        <v>537784</v>
      </c>
      <c r="M571" s="7">
        <f t="shared" si="91"/>
        <v>151373</v>
      </c>
      <c r="N571" s="7">
        <f t="shared" si="91"/>
        <v>200512</v>
      </c>
      <c r="O571" s="7">
        <f t="shared" si="91"/>
        <v>159242</v>
      </c>
      <c r="P571" s="6"/>
      <c r="Q571" s="9" t="s">
        <v>13</v>
      </c>
    </row>
    <row r="572" spans="1:17" x14ac:dyDescent="0.25">
      <c r="B572" s="7">
        <f t="shared" si="91"/>
        <v>553703</v>
      </c>
      <c r="C572" s="7">
        <f t="shared" si="91"/>
        <v>562525</v>
      </c>
      <c r="D572" s="7">
        <f t="shared" si="91"/>
        <v>116128</v>
      </c>
      <c r="E572" s="7">
        <f t="shared" si="91"/>
        <v>215604</v>
      </c>
      <c r="F572" s="7">
        <f t="shared" si="91"/>
        <v>209970</v>
      </c>
      <c r="G572" s="7">
        <f t="shared" si="91"/>
        <v>857292</v>
      </c>
      <c r="H572" s="7">
        <f t="shared" si="91"/>
        <v>1013667</v>
      </c>
      <c r="I572" s="7">
        <f t="shared" si="91"/>
        <v>346554</v>
      </c>
      <c r="J572" s="7">
        <f t="shared" si="91"/>
        <v>479055</v>
      </c>
      <c r="K572" s="7">
        <f t="shared" si="91"/>
        <v>758547</v>
      </c>
      <c r="L572" s="7">
        <f t="shared" si="91"/>
        <v>1108279</v>
      </c>
      <c r="M572" s="7">
        <f t="shared" si="91"/>
        <v>316457</v>
      </c>
      <c r="N572" s="7">
        <f t="shared" si="91"/>
        <v>230933</v>
      </c>
      <c r="O572" s="7" t="str">
        <f t="shared" si="91"/>
        <v/>
      </c>
      <c r="P572" s="6"/>
      <c r="Q572" s="9" t="s">
        <v>14</v>
      </c>
    </row>
    <row r="573" spans="1:17" x14ac:dyDescent="0.25">
      <c r="B573" s="7">
        <f t="shared" si="91"/>
        <v>350160</v>
      </c>
      <c r="C573" s="18">
        <f t="shared" si="91"/>
        <v>436134.58999999973</v>
      </c>
      <c r="D573" s="18">
        <f t="shared" si="91"/>
        <v>261773.04999999996</v>
      </c>
      <c r="E573" s="18">
        <f t="shared" si="91"/>
        <v>-181685.69000000006</v>
      </c>
      <c r="F573" s="18">
        <f t="shared" si="91"/>
        <v>688148.90000000037</v>
      </c>
      <c r="G573" s="18">
        <f t="shared" si="91"/>
        <v>627481.25000000023</v>
      </c>
      <c r="H573" s="18">
        <f t="shared" si="91"/>
        <v>474222.7799999998</v>
      </c>
      <c r="I573" s="18">
        <f t="shared" si="91"/>
        <v>1155867.1399999999</v>
      </c>
      <c r="J573" s="18">
        <f t="shared" si="91"/>
        <v>312104.7400000004</v>
      </c>
      <c r="K573" s="18">
        <f t="shared" si="91"/>
        <v>582160.77000000025</v>
      </c>
      <c r="L573" s="18">
        <f t="shared" si="91"/>
        <v>363150.28000000038</v>
      </c>
      <c r="M573" s="18">
        <f t="shared" si="91"/>
        <v>214945.59000000008</v>
      </c>
      <c r="N573" s="18">
        <f t="shared" si="91"/>
        <v>313895.62000000029</v>
      </c>
      <c r="O573" s="18" t="str">
        <f t="shared" si="91"/>
        <v/>
      </c>
      <c r="P573" s="6"/>
      <c r="Q573" s="9" t="s">
        <v>19</v>
      </c>
    </row>
    <row r="574" spans="1:17" x14ac:dyDescent="0.25">
      <c r="B574" s="25">
        <f t="shared" ref="B574:M574" si="92">B551-B567</f>
        <v>1820706</v>
      </c>
      <c r="C574" s="18">
        <f t="shared" si="92"/>
        <v>1805418.5899999994</v>
      </c>
      <c r="D574" s="18">
        <f t="shared" si="92"/>
        <v>1742839.0500000007</v>
      </c>
      <c r="E574" s="18">
        <f t="shared" si="92"/>
        <v>379433.30999999971</v>
      </c>
      <c r="F574" s="18">
        <f t="shared" si="92"/>
        <v>1245869.8999999999</v>
      </c>
      <c r="G574" s="18">
        <f t="shared" si="92"/>
        <v>2908815.2499999986</v>
      </c>
      <c r="H574" s="18">
        <f t="shared" si="92"/>
        <v>2907747.7800000012</v>
      </c>
      <c r="I574" s="18">
        <f t="shared" si="92"/>
        <v>2362069.1400000015</v>
      </c>
      <c r="J574" s="18">
        <f t="shared" si="92"/>
        <v>1912952.7400000007</v>
      </c>
      <c r="K574" s="18">
        <f t="shared" si="92"/>
        <v>2134729.77</v>
      </c>
      <c r="L574" s="18">
        <f t="shared" si="92"/>
        <v>2550279.2800000012</v>
      </c>
      <c r="M574" s="18">
        <f t="shared" si="92"/>
        <v>1205074.5900000008</v>
      </c>
      <c r="N574" s="18">
        <f>IFERROR(N551-N567,"")</f>
        <v>869818.62000000034</v>
      </c>
      <c r="O574" s="18">
        <f>IFERROR(O551-O567,"")</f>
        <v>502614</v>
      </c>
      <c r="P574" s="6"/>
      <c r="Q574" s="9" t="s">
        <v>15</v>
      </c>
    </row>
    <row r="575" spans="1:17" x14ac:dyDescent="0.25">
      <c r="B575" s="10">
        <f t="shared" ref="B575:O575" si="93">+B574/(B$465+B$472)</f>
        <v>0.17016314467408497</v>
      </c>
      <c r="C575" s="10">
        <f t="shared" si="93"/>
        <v>0.15747169740756739</v>
      </c>
      <c r="D575" s="10">
        <f t="shared" si="93"/>
        <v>0.13100939495370248</v>
      </c>
      <c r="E575" s="10">
        <f t="shared" si="93"/>
        <v>3.7885065701090043E-2</v>
      </c>
      <c r="F575" s="10">
        <f t="shared" si="93"/>
        <v>9.4335297905487628E-2</v>
      </c>
      <c r="G575" s="10">
        <f t="shared" si="93"/>
        <v>0.1465960532312979</v>
      </c>
      <c r="H575" s="10">
        <f t="shared" si="93"/>
        <v>0.13615402713151323</v>
      </c>
      <c r="I575" s="10">
        <f t="shared" si="93"/>
        <v>0.11499348734315035</v>
      </c>
      <c r="J575" s="10">
        <f t="shared" si="93"/>
        <v>9.913820254900238E-2</v>
      </c>
      <c r="K575" s="10">
        <f t="shared" si="93"/>
        <v>0.11811153062131298</v>
      </c>
      <c r="L575" s="10">
        <f t="shared" si="93"/>
        <v>0.15620706586839925</v>
      </c>
      <c r="M575" s="10">
        <f t="shared" si="93"/>
        <v>0.11021608224798018</v>
      </c>
      <c r="N575" s="10">
        <f t="shared" si="93"/>
        <v>9.2833044403516307E-2</v>
      </c>
      <c r="O575" s="10">
        <f t="shared" si="93"/>
        <v>5.9012991184930481E-2</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4">IFERROR(VLOOKUP($B$576,$130:$216,MATCH($Q577&amp;"/"&amp;B$348,$128:$128,0),FALSE),"")</f>
        <v>97398</v>
      </c>
      <c r="C577" s="16">
        <f t="shared" si="94"/>
        <v>94072</v>
      </c>
      <c r="D577" s="16">
        <f t="shared" si="94"/>
        <v>320296</v>
      </c>
      <c r="E577" s="16">
        <f t="shared" si="94"/>
        <v>30648</v>
      </c>
      <c r="F577" s="16">
        <f t="shared" si="94"/>
        <v>41644</v>
      </c>
      <c r="G577" s="16">
        <f t="shared" si="94"/>
        <v>111296</v>
      </c>
      <c r="H577" s="16">
        <f t="shared" si="94"/>
        <v>112221</v>
      </c>
      <c r="I577" s="16">
        <f t="shared" si="94"/>
        <v>92615</v>
      </c>
      <c r="J577" s="16">
        <f t="shared" si="94"/>
        <v>111873</v>
      </c>
      <c r="K577" s="16">
        <f t="shared" si="94"/>
        <v>75073</v>
      </c>
      <c r="L577" s="16">
        <f t="shared" si="94"/>
        <v>115809</v>
      </c>
      <c r="M577" s="16">
        <f t="shared" si="94"/>
        <v>110589</v>
      </c>
      <c r="N577" s="16">
        <f t="shared" si="94"/>
        <v>44697</v>
      </c>
      <c r="O577" s="16">
        <f t="shared" si="94"/>
        <v>47969</v>
      </c>
      <c r="P577" s="6"/>
      <c r="Q577" s="9" t="s">
        <v>12</v>
      </c>
    </row>
    <row r="578" spans="1:17" x14ac:dyDescent="0.25">
      <c r="B578" s="7">
        <f t="shared" si="94"/>
        <v>197545</v>
      </c>
      <c r="C578" s="7">
        <f t="shared" si="94"/>
        <v>153802</v>
      </c>
      <c r="D578" s="7">
        <f t="shared" si="94"/>
        <v>110865</v>
      </c>
      <c r="E578" s="7">
        <f t="shared" si="94"/>
        <v>83903</v>
      </c>
      <c r="F578" s="7">
        <f t="shared" si="94"/>
        <v>45190</v>
      </c>
      <c r="G578" s="7">
        <f t="shared" si="94"/>
        <v>229329</v>
      </c>
      <c r="H578" s="7">
        <f t="shared" si="94"/>
        <v>198432</v>
      </c>
      <c r="I578" s="7">
        <f t="shared" si="94"/>
        <v>106302</v>
      </c>
      <c r="J578" s="7">
        <f t="shared" si="94"/>
        <v>137629</v>
      </c>
      <c r="K578" s="7">
        <f t="shared" si="94"/>
        <v>102652</v>
      </c>
      <c r="L578" s="7">
        <f t="shared" si="94"/>
        <v>121953</v>
      </c>
      <c r="M578" s="7">
        <f t="shared" si="94"/>
        <v>36207</v>
      </c>
      <c r="N578" s="7">
        <f t="shared" si="94"/>
        <v>57930</v>
      </c>
      <c r="O578" s="7">
        <f t="shared" si="94"/>
        <v>60733</v>
      </c>
      <c r="P578" s="6"/>
      <c r="Q578" s="9" t="s">
        <v>13</v>
      </c>
    </row>
    <row r="579" spans="1:17" x14ac:dyDescent="0.25">
      <c r="B579" s="7">
        <f t="shared" si="94"/>
        <v>158008</v>
      </c>
      <c r="C579" s="7">
        <f t="shared" si="94"/>
        <v>175577</v>
      </c>
      <c r="D579" s="7">
        <f t="shared" si="94"/>
        <v>47879</v>
      </c>
      <c r="E579" s="7">
        <f t="shared" si="94"/>
        <v>96917</v>
      </c>
      <c r="F579" s="7">
        <f t="shared" si="94"/>
        <v>480779</v>
      </c>
      <c r="G579" s="7">
        <f t="shared" si="94"/>
        <v>182883</v>
      </c>
      <c r="H579" s="7">
        <f t="shared" si="94"/>
        <v>215315</v>
      </c>
      <c r="I579" s="7">
        <f t="shared" si="94"/>
        <v>76973</v>
      </c>
      <c r="J579" s="7">
        <f t="shared" si="94"/>
        <v>104415</v>
      </c>
      <c r="K579" s="7">
        <f t="shared" si="94"/>
        <v>33379</v>
      </c>
      <c r="L579" s="7">
        <f t="shared" si="94"/>
        <v>226002</v>
      </c>
      <c r="M579" s="7">
        <f t="shared" si="94"/>
        <v>66818</v>
      </c>
      <c r="N579" s="7">
        <f t="shared" si="94"/>
        <v>65793</v>
      </c>
      <c r="O579" s="7" t="str">
        <f t="shared" si="94"/>
        <v/>
      </c>
      <c r="P579" s="6"/>
      <c r="Q579" s="9" t="s">
        <v>14</v>
      </c>
    </row>
    <row r="580" spans="1:17" x14ac:dyDescent="0.25">
      <c r="B580" s="18">
        <f t="shared" si="94"/>
        <v>112774</v>
      </c>
      <c r="C580" s="18">
        <f t="shared" si="94"/>
        <v>201213.37</v>
      </c>
      <c r="D580" s="18">
        <f t="shared" si="94"/>
        <v>131877.42000000001</v>
      </c>
      <c r="E580" s="18">
        <f t="shared" si="94"/>
        <v>-29157.19</v>
      </c>
      <c r="F580" s="18">
        <f t="shared" si="94"/>
        <v>222681.97</v>
      </c>
      <c r="G580" s="18">
        <f t="shared" si="94"/>
        <v>112335</v>
      </c>
      <c r="H580" s="18">
        <f t="shared" si="94"/>
        <v>102399.16</v>
      </c>
      <c r="I580" s="18">
        <f t="shared" si="94"/>
        <v>249421.03</v>
      </c>
      <c r="J580" s="18">
        <f t="shared" si="94"/>
        <v>86296.68</v>
      </c>
      <c r="K580" s="18">
        <f t="shared" si="94"/>
        <v>131475.04999999999</v>
      </c>
      <c r="L580" s="18">
        <f t="shared" si="94"/>
        <v>77165.37</v>
      </c>
      <c r="M580" s="18">
        <f t="shared" si="94"/>
        <v>80289.960000000006</v>
      </c>
      <c r="N580" s="18">
        <f t="shared" si="94"/>
        <v>115329.89</v>
      </c>
      <c r="O580" s="18" t="str">
        <f t="shared" si="94"/>
        <v/>
      </c>
      <c r="P580" s="6"/>
      <c r="Q580" s="9" t="s">
        <v>19</v>
      </c>
    </row>
    <row r="581" spans="1:17" x14ac:dyDescent="0.25">
      <c r="B581" s="18">
        <f>SUM(B577:B580)</f>
        <v>565725</v>
      </c>
      <c r="C581" s="18">
        <f t="shared" ref="C581:M581" si="95">SUM(C577:C580)</f>
        <v>624664.37</v>
      </c>
      <c r="D581" s="18">
        <f t="shared" si="95"/>
        <v>610917.42000000004</v>
      </c>
      <c r="E581" s="18">
        <f t="shared" si="95"/>
        <v>182310.81</v>
      </c>
      <c r="F581" s="18">
        <f t="shared" si="95"/>
        <v>790294.97</v>
      </c>
      <c r="G581" s="18">
        <f t="shared" si="95"/>
        <v>635843</v>
      </c>
      <c r="H581" s="18">
        <f t="shared" si="95"/>
        <v>628367.16</v>
      </c>
      <c r="I581" s="18">
        <f t="shared" si="95"/>
        <v>525311.03</v>
      </c>
      <c r="J581" s="18">
        <f t="shared" si="95"/>
        <v>440213.68</v>
      </c>
      <c r="K581" s="18">
        <f t="shared" si="95"/>
        <v>342579.05</v>
      </c>
      <c r="L581" s="18">
        <f t="shared" si="95"/>
        <v>540929.37</v>
      </c>
      <c r="M581" s="18">
        <f t="shared" si="95"/>
        <v>293903.96000000002</v>
      </c>
      <c r="N581" s="18">
        <f>IF(N578="",N577*4,IF(N579="",(N578+N577)*2,IF(N580="",((N579+N578+N577)/3)*4,SUM(N577:N580))))</f>
        <v>283749.89</v>
      </c>
      <c r="O581" s="18">
        <f>IF(O578="",O577*4,IF(O579="",(O578+O577)*2,IF(O580="",((O579+O578+O577)/3)*4,SUM(O577:O580))))</f>
        <v>217404</v>
      </c>
      <c r="P581" s="6"/>
      <c r="Q581" s="9" t="s">
        <v>15</v>
      </c>
    </row>
    <row r="582" spans="1:17" x14ac:dyDescent="0.25">
      <c r="B582" s="10">
        <f t="shared" ref="B582:M582" si="96">+B581/B$574</f>
        <v>0.31071738105987456</v>
      </c>
      <c r="C582" s="10">
        <f t="shared" si="96"/>
        <v>0.34599420514441487</v>
      </c>
      <c r="D582" s="10">
        <f t="shared" si="96"/>
        <v>0.3505300274285223</v>
      </c>
      <c r="E582" s="10">
        <f t="shared" si="96"/>
        <v>0.48048182696453334</v>
      </c>
      <c r="F582" s="10">
        <f t="shared" si="96"/>
        <v>0.63433185920937651</v>
      </c>
      <c r="G582" s="10">
        <f t="shared" si="96"/>
        <v>0.21859174452554189</v>
      </c>
      <c r="H582" s="10">
        <f t="shared" si="96"/>
        <v>0.21610098520993445</v>
      </c>
      <c r="I582" s="10">
        <f t="shared" si="96"/>
        <v>0.22239443422896574</v>
      </c>
      <c r="J582" s="10">
        <f t="shared" si="96"/>
        <v>0.23012261139289819</v>
      </c>
      <c r="K582" s="10">
        <f t="shared" si="96"/>
        <v>0.16047888347010777</v>
      </c>
      <c r="L582" s="10">
        <f t="shared" si="96"/>
        <v>0.21210593453121721</v>
      </c>
      <c r="M582" s="10">
        <f t="shared" si="96"/>
        <v>0.24388860443899976</v>
      </c>
      <c r="N582" s="10">
        <f>+N581/N$574</f>
        <v>0.3262173095351763</v>
      </c>
      <c r="O582" s="10">
        <f>+O581/O$574</f>
        <v>0.43254664613401139</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7">IFERROR(VLOOKUP($B$583,$130:$216,MATCH($Q584&amp;"/"&amp;B$348,$128:$128,0),FALSE),"")</f>
        <v>306776</v>
      </c>
      <c r="C584" s="16">
        <f t="shared" si="97"/>
        <v>292057</v>
      </c>
      <c r="D584" s="16">
        <f t="shared" si="97"/>
        <v>1001666</v>
      </c>
      <c r="E584" s="16">
        <f t="shared" si="97"/>
        <v>157710</v>
      </c>
      <c r="F584" s="16">
        <f t="shared" si="97"/>
        <v>304322</v>
      </c>
      <c r="G584" s="16">
        <f t="shared" si="97"/>
        <v>590278</v>
      </c>
      <c r="H584" s="16">
        <f t="shared" si="97"/>
        <v>631861</v>
      </c>
      <c r="I584" s="16">
        <f t="shared" si="97"/>
        <v>559289</v>
      </c>
      <c r="J584" s="16">
        <f t="shared" si="97"/>
        <v>744412</v>
      </c>
      <c r="K584" s="16">
        <f t="shared" si="97"/>
        <v>652837</v>
      </c>
      <c r="L584" s="16">
        <f t="shared" si="97"/>
        <v>844734</v>
      </c>
      <c r="M584" s="16">
        <f t="shared" si="97"/>
        <v>869626</v>
      </c>
      <c r="N584" s="16">
        <f t="shared" si="97"/>
        <v>511069</v>
      </c>
      <c r="O584" s="16">
        <f t="shared" si="97"/>
        <v>431088</v>
      </c>
      <c r="P584" s="6"/>
      <c r="Q584" s="9" t="s">
        <v>12</v>
      </c>
    </row>
    <row r="585" spans="1:17" x14ac:dyDescent="0.25">
      <c r="B585" s="7">
        <f t="shared" si="97"/>
        <v>431159</v>
      </c>
      <c r="C585" s="7">
        <f t="shared" si="97"/>
        <v>473528</v>
      </c>
      <c r="D585" s="7">
        <f t="shared" si="97"/>
        <v>385613</v>
      </c>
      <c r="E585" s="7">
        <f t="shared" si="97"/>
        <v>367564</v>
      </c>
      <c r="F585" s="7">
        <f t="shared" si="97"/>
        <v>337240</v>
      </c>
      <c r="G585" s="7">
        <f t="shared" si="97"/>
        <v>1108082</v>
      </c>
      <c r="H585" s="7">
        <f t="shared" si="97"/>
        <v>978947</v>
      </c>
      <c r="I585" s="7">
        <f t="shared" si="97"/>
        <v>674030</v>
      </c>
      <c r="J585" s="7">
        <f t="shared" si="97"/>
        <v>894646</v>
      </c>
      <c r="K585" s="7">
        <f t="shared" si="97"/>
        <v>776113</v>
      </c>
      <c r="L585" s="7">
        <f t="shared" si="97"/>
        <v>848537</v>
      </c>
      <c r="M585" s="7">
        <f t="shared" si="97"/>
        <v>592782</v>
      </c>
      <c r="N585" s="7">
        <f t="shared" si="97"/>
        <v>457517</v>
      </c>
      <c r="O585" s="7">
        <f t="shared" si="97"/>
        <v>481718</v>
      </c>
      <c r="P585" s="6"/>
      <c r="Q585" s="9" t="s">
        <v>13</v>
      </c>
    </row>
    <row r="586" spans="1:17" x14ac:dyDescent="0.25">
      <c r="B586" s="7">
        <f t="shared" si="97"/>
        <v>493276</v>
      </c>
      <c r="C586" s="7">
        <f t="shared" si="97"/>
        <v>505547</v>
      </c>
      <c r="D586" s="7">
        <f t="shared" si="97"/>
        <v>204552</v>
      </c>
      <c r="E586" s="7">
        <f t="shared" si="97"/>
        <v>275399</v>
      </c>
      <c r="F586" s="7">
        <f t="shared" si="97"/>
        <v>1026463</v>
      </c>
      <c r="G586" s="7">
        <f t="shared" si="97"/>
        <v>881536</v>
      </c>
      <c r="H586" s="7">
        <f t="shared" si="97"/>
        <v>1069768</v>
      </c>
      <c r="I586" s="7">
        <f t="shared" si="97"/>
        <v>569911</v>
      </c>
      <c r="J586" s="7">
        <f t="shared" si="97"/>
        <v>768192</v>
      </c>
      <c r="K586" s="7">
        <f t="shared" si="97"/>
        <v>1127798</v>
      </c>
      <c r="L586" s="7">
        <f t="shared" si="97"/>
        <v>1321885</v>
      </c>
      <c r="M586" s="7">
        <f t="shared" si="97"/>
        <v>716404</v>
      </c>
      <c r="N586" s="7">
        <f t="shared" si="97"/>
        <v>575040</v>
      </c>
      <c r="O586" s="7" t="str">
        <f t="shared" si="97"/>
        <v/>
      </c>
      <c r="P586" s="6"/>
      <c r="Q586" s="9" t="s">
        <v>14</v>
      </c>
    </row>
    <row r="587" spans="1:17" x14ac:dyDescent="0.25">
      <c r="B587" s="7">
        <f t="shared" si="97"/>
        <v>326392</v>
      </c>
      <c r="C587" s="18">
        <f t="shared" si="97"/>
        <v>444735.94</v>
      </c>
      <c r="D587" s="18">
        <f t="shared" si="97"/>
        <v>410807.59</v>
      </c>
      <c r="E587" s="18">
        <f t="shared" si="97"/>
        <v>52247.46</v>
      </c>
      <c r="F587" s="18">
        <f t="shared" si="97"/>
        <v>717643.75</v>
      </c>
      <c r="G587" s="18">
        <f t="shared" si="97"/>
        <v>727433.17</v>
      </c>
      <c r="H587" s="18">
        <f t="shared" si="97"/>
        <v>648622.98</v>
      </c>
      <c r="I587" s="18">
        <f t="shared" si="97"/>
        <v>1303233.92</v>
      </c>
      <c r="J587" s="18">
        <f t="shared" si="97"/>
        <v>677724.04</v>
      </c>
      <c r="K587" s="18">
        <f t="shared" si="97"/>
        <v>905488.02</v>
      </c>
      <c r="L587" s="18">
        <f t="shared" si="97"/>
        <v>785584.49</v>
      </c>
      <c r="M587" s="18">
        <f t="shared" si="97"/>
        <v>675048.8</v>
      </c>
      <c r="N587" s="18">
        <f t="shared" si="97"/>
        <v>579793.80000000005</v>
      </c>
      <c r="O587" s="18" t="str">
        <f t="shared" si="97"/>
        <v/>
      </c>
      <c r="P587" s="6"/>
      <c r="Q587" s="9" t="s">
        <v>19</v>
      </c>
    </row>
    <row r="588" spans="1:17" x14ac:dyDescent="0.25">
      <c r="B588" s="26">
        <f>SUM(B584:B587)</f>
        <v>1557603</v>
      </c>
      <c r="C588" s="18">
        <f t="shared" ref="C588:M588" si="98">SUM(C584:C587)</f>
        <v>1715867.94</v>
      </c>
      <c r="D588" s="18">
        <f t="shared" si="98"/>
        <v>2002638.59</v>
      </c>
      <c r="E588" s="18">
        <f t="shared" si="98"/>
        <v>852920.46</v>
      </c>
      <c r="F588" s="18">
        <f t="shared" si="98"/>
        <v>2385668.75</v>
      </c>
      <c r="G588" s="18">
        <f t="shared" si="98"/>
        <v>3307329.17</v>
      </c>
      <c r="H588" s="18">
        <f t="shared" si="98"/>
        <v>3329198.98</v>
      </c>
      <c r="I588" s="18">
        <f t="shared" si="98"/>
        <v>3106463.92</v>
      </c>
      <c r="J588" s="18">
        <f t="shared" si="98"/>
        <v>3084974.04</v>
      </c>
      <c r="K588" s="18">
        <f t="shared" si="98"/>
        <v>3462236.02</v>
      </c>
      <c r="L588" s="18">
        <f t="shared" si="98"/>
        <v>3800740.49</v>
      </c>
      <c r="M588" s="18">
        <f t="shared" si="98"/>
        <v>2853860.8</v>
      </c>
      <c r="N588" s="18">
        <f>IF(N585="",N584*4,IF(N586="",(N585+N584)*2,IF(N587="",((N586+N585+N584)/3)*4,SUM(N584:N587))))</f>
        <v>2123419.7999999998</v>
      </c>
      <c r="O588" s="18">
        <f>IF(O585="",O584*4,IF(O586="",(O585+O584)*2,IF(O587="",((O586+O585+O584)/3)*4,SUM(O584:O587))))</f>
        <v>1825612</v>
      </c>
      <c r="P588" s="6"/>
      <c r="Q588" s="9" t="s">
        <v>15</v>
      </c>
    </row>
    <row r="589" spans="1:17" x14ac:dyDescent="0.25">
      <c r="B589" s="10">
        <f t="shared" ref="B589:O589" si="99">+B588/(B$465+B$472)</f>
        <v>0.14557354379772944</v>
      </c>
      <c r="C589" s="10">
        <f t="shared" si="99"/>
        <v>0.14966093654714507</v>
      </c>
      <c r="D589" s="10">
        <f t="shared" si="99"/>
        <v>0.15053855373899028</v>
      </c>
      <c r="E589" s="10">
        <f t="shared" si="99"/>
        <v>8.5161072613535074E-2</v>
      </c>
      <c r="F589" s="10">
        <f t="shared" si="99"/>
        <v>0.18063906370565844</v>
      </c>
      <c r="G589" s="10">
        <f t="shared" si="99"/>
        <v>0.16668002653614544</v>
      </c>
      <c r="H589" s="10">
        <f t="shared" si="99"/>
        <v>0.1558882965595888</v>
      </c>
      <c r="I589" s="10">
        <f t="shared" si="99"/>
        <v>0.15123313429617602</v>
      </c>
      <c r="J589" s="10">
        <f t="shared" si="99"/>
        <v>0.15987785523438183</v>
      </c>
      <c r="K589" s="10">
        <f t="shared" si="99"/>
        <v>0.19156054384084537</v>
      </c>
      <c r="L589" s="10">
        <f t="shared" si="99"/>
        <v>0.2327990211605851</v>
      </c>
      <c r="M589" s="10">
        <f t="shared" si="99"/>
        <v>0.26101401462384688</v>
      </c>
      <c r="N589" s="10">
        <f t="shared" si="99"/>
        <v>0.22662601150192166</v>
      </c>
      <c r="O589" s="10">
        <f t="shared" si="99"/>
        <v>0.21434903298177788</v>
      </c>
      <c r="P589" s="6"/>
      <c r="Q589" s="11" t="s">
        <v>32</v>
      </c>
    </row>
    <row r="590" spans="1:17" s="87" customFormat="1" x14ac:dyDescent="0.25">
      <c r="A590" s="86"/>
      <c r="B590" s="19"/>
      <c r="C590" s="10">
        <f t="shared" ref="C590:M590" si="100">C588/B588-1</f>
        <v>0.10160800922956614</v>
      </c>
      <c r="D590" s="10">
        <f t="shared" si="100"/>
        <v>0.16712862529502126</v>
      </c>
      <c r="E590" s="10">
        <f t="shared" si="100"/>
        <v>-0.57410165555633286</v>
      </c>
      <c r="F590" s="10">
        <f t="shared" si="100"/>
        <v>1.7970588840136394</v>
      </c>
      <c r="G590" s="10">
        <f t="shared" si="100"/>
        <v>0.38633210079982816</v>
      </c>
      <c r="H590" s="10">
        <f t="shared" si="100"/>
        <v>6.6125289851326485E-3</v>
      </c>
      <c r="I590" s="10">
        <f t="shared" si="100"/>
        <v>-6.6903498810996331E-2</v>
      </c>
      <c r="J590" s="10">
        <f t="shared" si="100"/>
        <v>-6.9177948153988922E-3</v>
      </c>
      <c r="K590" s="10">
        <f t="shared" si="100"/>
        <v>0.12229016358270561</v>
      </c>
      <c r="L590" s="10">
        <f t="shared" si="100"/>
        <v>9.7770477819706825E-2</v>
      </c>
      <c r="M590" s="10">
        <f t="shared" si="100"/>
        <v>-0.24913031881321646</v>
      </c>
      <c r="N590" s="10">
        <f>N588/M588-1</f>
        <v>-0.25594836300354951</v>
      </c>
      <c r="O590" s="10">
        <f>O588/N588-1</f>
        <v>-0.14024913961902397</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1">IFERROR(VLOOKUP($B$592,$221:$343,MATCH($Q593&amp;"/"&amp;B$348,$219:$219,0),FALSE),"")</f>
        <v>77760</v>
      </c>
      <c r="C593" s="7">
        <f t="shared" si="101"/>
        <v>77042</v>
      </c>
      <c r="D593" s="7">
        <f t="shared" si="101"/>
        <v>69948</v>
      </c>
      <c r="E593" s="7">
        <f t="shared" si="101"/>
        <v>58118</v>
      </c>
      <c r="F593" s="7">
        <f t="shared" si="101"/>
        <v>63421</v>
      </c>
      <c r="G593" s="7">
        <f t="shared" si="101"/>
        <v>42925</v>
      </c>
      <c r="H593" s="7">
        <f t="shared" si="101"/>
        <v>41616</v>
      </c>
      <c r="I593" s="7">
        <f t="shared" si="101"/>
        <v>44200</v>
      </c>
      <c r="J593" s="7">
        <f t="shared" si="101"/>
        <v>45756</v>
      </c>
      <c r="K593" s="7">
        <f t="shared" si="101"/>
        <v>43956</v>
      </c>
      <c r="L593" s="7">
        <f t="shared" si="101"/>
        <v>42667</v>
      </c>
      <c r="M593" s="7">
        <f t="shared" si="101"/>
        <v>57565</v>
      </c>
      <c r="N593" s="8">
        <f t="shared" si="101"/>
        <v>98044</v>
      </c>
      <c r="O593" s="8">
        <f t="shared" si="101"/>
        <v>94515</v>
      </c>
      <c r="P593" s="6"/>
      <c r="Q593" s="9" t="s">
        <v>12</v>
      </c>
    </row>
    <row r="594" spans="2:17" x14ac:dyDescent="0.25">
      <c r="B594" s="7">
        <f t="shared" si="101"/>
        <v>159027</v>
      </c>
      <c r="C594" s="7">
        <f t="shared" si="101"/>
        <v>152587</v>
      </c>
      <c r="D594" s="7">
        <f t="shared" si="101"/>
        <v>143368</v>
      </c>
      <c r="E594" s="7">
        <f t="shared" si="101"/>
        <v>119352</v>
      </c>
      <c r="F594" s="7">
        <f t="shared" si="101"/>
        <v>126858</v>
      </c>
      <c r="G594" s="7">
        <f t="shared" si="101"/>
        <v>84388</v>
      </c>
      <c r="H594" s="7">
        <f t="shared" si="101"/>
        <v>90786</v>
      </c>
      <c r="I594" s="7">
        <f t="shared" si="101"/>
        <v>97277</v>
      </c>
      <c r="J594" s="7">
        <f t="shared" si="101"/>
        <v>98352</v>
      </c>
      <c r="K594" s="7">
        <f t="shared" si="101"/>
        <v>95085</v>
      </c>
      <c r="L594" s="7">
        <f t="shared" si="101"/>
        <v>91602</v>
      </c>
      <c r="M594" s="7">
        <f t="shared" si="101"/>
        <v>123071</v>
      </c>
      <c r="N594" s="8">
        <f t="shared" si="101"/>
        <v>195577</v>
      </c>
      <c r="O594" s="8">
        <f t="shared" si="101"/>
        <v>189763</v>
      </c>
      <c r="P594" s="6"/>
      <c r="Q594" s="9" t="s">
        <v>13</v>
      </c>
    </row>
    <row r="595" spans="2:17" x14ac:dyDescent="0.25">
      <c r="B595" s="7">
        <f t="shared" si="101"/>
        <v>236627</v>
      </c>
      <c r="C595" s="7">
        <f t="shared" si="101"/>
        <v>221934</v>
      </c>
      <c r="D595" s="7">
        <f t="shared" si="101"/>
        <v>213861</v>
      </c>
      <c r="E595" s="7">
        <f t="shared" si="101"/>
        <v>175290</v>
      </c>
      <c r="F595" s="7">
        <f t="shared" si="101"/>
        <v>177692</v>
      </c>
      <c r="G595" s="7">
        <f t="shared" si="101"/>
        <v>125023</v>
      </c>
      <c r="H595" s="7">
        <f t="shared" si="101"/>
        <v>134078</v>
      </c>
      <c r="I595" s="7">
        <f t="shared" si="101"/>
        <v>144210</v>
      </c>
      <c r="J595" s="7">
        <f t="shared" si="101"/>
        <v>144283</v>
      </c>
      <c r="K595" s="7">
        <f t="shared" si="101"/>
        <v>139451</v>
      </c>
      <c r="L595" s="7">
        <f t="shared" si="101"/>
        <v>133843</v>
      </c>
      <c r="M595" s="7">
        <f t="shared" si="101"/>
        <v>177169</v>
      </c>
      <c r="N595" s="8">
        <f t="shared" si="101"/>
        <v>293193</v>
      </c>
      <c r="O595" s="8" t="str">
        <f t="shared" si="101"/>
        <v/>
      </c>
      <c r="P595" s="6"/>
      <c r="Q595" s="9" t="s">
        <v>14</v>
      </c>
    </row>
    <row r="596" spans="2:17" x14ac:dyDescent="0.25">
      <c r="B596" s="7">
        <f t="shared" si="101"/>
        <v>313825</v>
      </c>
      <c r="C596" s="7">
        <f t="shared" si="101"/>
        <v>293584.82</v>
      </c>
      <c r="D596" s="7">
        <f t="shared" si="101"/>
        <v>284390.07</v>
      </c>
      <c r="E596" s="7">
        <f t="shared" si="101"/>
        <v>243677.24</v>
      </c>
      <c r="F596" s="7">
        <f t="shared" si="101"/>
        <v>221241.03</v>
      </c>
      <c r="G596" s="7">
        <f t="shared" si="101"/>
        <v>175809.22</v>
      </c>
      <c r="H596" s="7">
        <f t="shared" si="101"/>
        <v>178742.34</v>
      </c>
      <c r="I596" s="7">
        <f t="shared" si="101"/>
        <v>190789.01</v>
      </c>
      <c r="J596" s="7">
        <f t="shared" si="101"/>
        <v>189605.49</v>
      </c>
      <c r="K596" s="7">
        <f t="shared" si="101"/>
        <v>183402.33</v>
      </c>
      <c r="L596" s="7">
        <f t="shared" si="101"/>
        <v>181344.84</v>
      </c>
      <c r="M596" s="7">
        <f t="shared" si="101"/>
        <v>231447.16</v>
      </c>
      <c r="N596" s="8">
        <f>IFERROR(VLOOKUP($B$592,$221:$343,MATCH($Q596&amp;"/"&amp;N$348,$219:$219,0),FALSE),IFERROR((VLOOKUP($B$592,$221:$343,MATCH($Q595&amp;"/"&amp;N$348,$219:$219,0),FALSE)/3)*4,IFERROR(VLOOKUP($B$592,$221:$343,MATCH($Q594&amp;"/"&amp;N$348,$219:$219,0),FALSE)*2,IFERROR(VLOOKUP($B$592,$221:$343,MATCH($Q593&amp;"/"&amp;N$348,$219:$219,0),FALSE)*4,""))))</f>
        <v>389965.9</v>
      </c>
      <c r="O596" s="8">
        <f>IFERROR(VLOOKUP($B$592,$221:$343,MATCH($Q596&amp;"/"&amp;O$348,$219:$219,0),FALSE),IFERROR((VLOOKUP($B$592,$221:$343,MATCH($Q595&amp;"/"&amp;O$348,$219:$219,0),FALSE)/3)*4,IFERROR(VLOOKUP($B$592,$221:$343,MATCH($Q594&amp;"/"&amp;O$348,$219:$219,0),FALSE)*2,IFERROR(VLOOKUP($B$592,$221:$343,MATCH($Q593&amp;"/"&amp;O$348,$219:$219,0),FALSE)*4,""))))</f>
        <v>379526</v>
      </c>
      <c r="P596" s="6"/>
      <c r="Q596" s="9" t="s">
        <v>15</v>
      </c>
    </row>
    <row r="597" spans="2:17" x14ac:dyDescent="0.25">
      <c r="B597" s="10">
        <f t="shared" ref="B597:O597" si="102">B596/(B$465+B472)</f>
        <v>2.9330077935341956E-2</v>
      </c>
      <c r="C597" s="10">
        <f t="shared" si="102"/>
        <v>2.5606970147845413E-2</v>
      </c>
      <c r="D597" s="10">
        <f t="shared" si="102"/>
        <v>2.1377631515395002E-2</v>
      </c>
      <c r="E597" s="10">
        <f t="shared" si="102"/>
        <v>2.4330305231399674E-2</v>
      </c>
      <c r="F597" s="10">
        <f t="shared" si="102"/>
        <v>1.675202079604534E-2</v>
      </c>
      <c r="G597" s="10">
        <f t="shared" si="102"/>
        <v>8.8602869411087467E-3</v>
      </c>
      <c r="H597" s="10">
        <f t="shared" si="102"/>
        <v>8.3695324530211317E-3</v>
      </c>
      <c r="I597" s="10">
        <f t="shared" si="102"/>
        <v>9.2882520816673347E-3</v>
      </c>
      <c r="J597" s="10">
        <f t="shared" si="102"/>
        <v>9.8262477054309443E-3</v>
      </c>
      <c r="K597" s="10">
        <f t="shared" si="102"/>
        <v>1.0147387374381886E-2</v>
      </c>
      <c r="L597" s="10">
        <f t="shared" si="102"/>
        <v>1.1107546373028724E-2</v>
      </c>
      <c r="M597" s="10">
        <f t="shared" si="102"/>
        <v>2.1168149618540553E-2</v>
      </c>
      <c r="N597" s="10">
        <f t="shared" si="102"/>
        <v>4.1619851401384335E-2</v>
      </c>
      <c r="O597" s="10">
        <f t="shared" si="102"/>
        <v>4.4560964263733051E-2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3">IFERROR(VLOOKUP($B$598,$221:$343,MATCH($Q599&amp;"/"&amp;B$348,$219:$219,0),FALSE),"")</f>
        <v>-1016556</v>
      </c>
      <c r="C599" s="7">
        <f t="shared" si="103"/>
        <v>135150</v>
      </c>
      <c r="D599" s="7">
        <f t="shared" si="103"/>
        <v>208303</v>
      </c>
      <c r="E599" s="7">
        <f t="shared" si="103"/>
        <v>-1364127</v>
      </c>
      <c r="F599" s="7">
        <f t="shared" si="103"/>
        <v>-365512</v>
      </c>
      <c r="G599" s="7">
        <f t="shared" si="103"/>
        <v>182843</v>
      </c>
      <c r="H599" s="7">
        <f t="shared" si="103"/>
        <v>-2699936</v>
      </c>
      <c r="I599" s="7">
        <f t="shared" si="103"/>
        <v>-2417777</v>
      </c>
      <c r="J599" s="7">
        <f t="shared" si="103"/>
        <v>-21264</v>
      </c>
      <c r="K599" s="7">
        <f t="shared" si="103"/>
        <v>742336</v>
      </c>
      <c r="L599" s="7">
        <f t="shared" si="103"/>
        <v>219129</v>
      </c>
      <c r="M599" s="7">
        <f t="shared" si="103"/>
        <v>611484</v>
      </c>
      <c r="N599" s="8">
        <f t="shared" si="103"/>
        <v>507922</v>
      </c>
      <c r="O599" s="8">
        <f t="shared" si="103"/>
        <v>842985</v>
      </c>
      <c r="P599" s="6"/>
      <c r="Q599" s="9" t="s">
        <v>12</v>
      </c>
    </row>
    <row r="600" spans="2:17" x14ac:dyDescent="0.25">
      <c r="B600" s="7">
        <f t="shared" si="103"/>
        <v>-910559</v>
      </c>
      <c r="C600" s="7">
        <f t="shared" si="103"/>
        <v>1543850</v>
      </c>
      <c r="D600" s="7">
        <f t="shared" si="103"/>
        <v>302495</v>
      </c>
      <c r="E600" s="7">
        <f t="shared" si="103"/>
        <v>-2378226</v>
      </c>
      <c r="F600" s="7">
        <f t="shared" si="103"/>
        <v>-1940278</v>
      </c>
      <c r="G600" s="7">
        <f t="shared" si="103"/>
        <v>2404688</v>
      </c>
      <c r="H600" s="7">
        <f t="shared" si="103"/>
        <v>-3450553</v>
      </c>
      <c r="I600" s="7">
        <f t="shared" si="103"/>
        <v>-2176586</v>
      </c>
      <c r="J600" s="7">
        <f t="shared" si="103"/>
        <v>1276017</v>
      </c>
      <c r="K600" s="7">
        <f t="shared" si="103"/>
        <v>2025976</v>
      </c>
      <c r="L600" s="7">
        <f t="shared" si="103"/>
        <v>220323</v>
      </c>
      <c r="M600" s="7">
        <f t="shared" si="103"/>
        <v>881968</v>
      </c>
      <c r="N600" s="8">
        <f t="shared" si="103"/>
        <v>1953512</v>
      </c>
      <c r="O600" s="8">
        <f t="shared" si="103"/>
        <v>1842026</v>
      </c>
      <c r="P600" s="6"/>
      <c r="Q600" s="9" t="s">
        <v>13</v>
      </c>
    </row>
    <row r="601" spans="2:17" x14ac:dyDescent="0.25">
      <c r="B601" s="7">
        <f t="shared" si="103"/>
        <v>-619087</v>
      </c>
      <c r="C601" s="7">
        <f t="shared" si="103"/>
        <v>2506794</v>
      </c>
      <c r="D601" s="7">
        <f t="shared" si="103"/>
        <v>-844868</v>
      </c>
      <c r="E601" s="7">
        <f t="shared" si="103"/>
        <v>-4616573</v>
      </c>
      <c r="F601" s="7">
        <f t="shared" si="103"/>
        <v>-2287791</v>
      </c>
      <c r="G601" s="7">
        <f t="shared" si="103"/>
        <v>2950813</v>
      </c>
      <c r="H601" s="7">
        <f t="shared" si="103"/>
        <v>-3681902</v>
      </c>
      <c r="I601" s="7">
        <f t="shared" si="103"/>
        <v>-2473368</v>
      </c>
      <c r="J601" s="7">
        <f t="shared" si="103"/>
        <v>2048017</v>
      </c>
      <c r="K601" s="7">
        <f t="shared" si="103"/>
        <v>3512183</v>
      </c>
      <c r="L601" s="7">
        <f t="shared" si="103"/>
        <v>142112</v>
      </c>
      <c r="M601" s="7">
        <f t="shared" si="103"/>
        <v>1662991</v>
      </c>
      <c r="N601" s="8">
        <f t="shared" si="103"/>
        <v>3639728</v>
      </c>
      <c r="O601" s="8" t="str">
        <f t="shared" si="103"/>
        <v/>
      </c>
      <c r="P601" s="6"/>
      <c r="Q601" s="9" t="s">
        <v>14</v>
      </c>
    </row>
    <row r="602" spans="2:17" x14ac:dyDescent="0.25">
      <c r="B602" s="7">
        <f t="shared" si="103"/>
        <v>-2695480</v>
      </c>
      <c r="C602" s="7">
        <f t="shared" si="103"/>
        <v>2764865.58</v>
      </c>
      <c r="D602" s="7">
        <f t="shared" si="103"/>
        <v>-830427.34</v>
      </c>
      <c r="E602" s="7">
        <f t="shared" si="103"/>
        <v>-5685158.04</v>
      </c>
      <c r="F602" s="7">
        <f t="shared" si="103"/>
        <v>-1681878.7</v>
      </c>
      <c r="G602" s="7">
        <f t="shared" si="103"/>
        <v>3284008.47</v>
      </c>
      <c r="H602" s="7">
        <f t="shared" si="103"/>
        <v>-3480943.28</v>
      </c>
      <c r="I602" s="7">
        <f t="shared" si="103"/>
        <v>941933.53</v>
      </c>
      <c r="J602" s="7">
        <f t="shared" si="103"/>
        <v>3090177.47</v>
      </c>
      <c r="K602" s="7">
        <f t="shared" si="103"/>
        <v>4172344.01</v>
      </c>
      <c r="L602" s="7">
        <f t="shared" si="103"/>
        <v>2363313.5299999998</v>
      </c>
      <c r="M602" s="7">
        <f t="shared" si="103"/>
        <v>2148866.27</v>
      </c>
      <c r="N602" s="8">
        <f t="shared" si="103"/>
        <v>5179631.09</v>
      </c>
      <c r="O602" s="8" t="str">
        <f t="shared" si="103"/>
        <v/>
      </c>
      <c r="P602" s="6"/>
      <c r="Q602" s="9" t="s">
        <v>15</v>
      </c>
    </row>
    <row r="603" spans="2:17" x14ac:dyDescent="0.25">
      <c r="B603" s="111">
        <f t="shared" ref="B603:M603" si="104">B602/B$588</f>
        <v>-1.7305308220387352</v>
      </c>
      <c r="C603" s="111">
        <f t="shared" si="104"/>
        <v>1.6113510343925419</v>
      </c>
      <c r="D603" s="111">
        <f t="shared" si="104"/>
        <v>-0.414666602424754</v>
      </c>
      <c r="E603" s="111">
        <f t="shared" si="104"/>
        <v>-6.6655195960476785</v>
      </c>
      <c r="F603" s="111">
        <f t="shared" si="104"/>
        <v>-0.70499255187879706</v>
      </c>
      <c r="G603" s="111">
        <f t="shared" si="104"/>
        <v>0.99294878169021206</v>
      </c>
      <c r="H603" s="111">
        <f t="shared" si="104"/>
        <v>-1.0455798229278563</v>
      </c>
      <c r="I603" s="111">
        <f t="shared" si="104"/>
        <v>0.30321727670347448</v>
      </c>
      <c r="J603" s="111">
        <f t="shared" si="104"/>
        <v>1.0016867013895521</v>
      </c>
      <c r="K603" s="111">
        <f t="shared" si="104"/>
        <v>1.2051009769114469</v>
      </c>
      <c r="L603" s="111">
        <f t="shared" si="104"/>
        <v>0.62180344493869921</v>
      </c>
      <c r="M603" s="111">
        <f t="shared" si="104"/>
        <v>0.75296814406645207</v>
      </c>
      <c r="N603" s="111">
        <f>IFERROR(N602/N$588,IFERROR(N601/N$588,IFERROR(N600/N$588,N599/N$588)))</f>
        <v>2.4392873655977025</v>
      </c>
      <c r="O603" s="111">
        <f>IFERROR(O602/O$588,IFERROR(O601/O$588,IFERROR(O600/O$588,O599/O$588)))</f>
        <v>1.0089909575528644</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-1164127</v>
      </c>
      <c r="C605" s="7">
        <f t="shared" ref="C605:O608" si="105">IFERROR(C599+C611,"")</f>
        <v>110010</v>
      </c>
      <c r="D605" s="7">
        <f t="shared" si="105"/>
        <v>177481</v>
      </c>
      <c r="E605" s="7">
        <f t="shared" si="105"/>
        <v>-1372220</v>
      </c>
      <c r="F605" s="7">
        <f t="shared" si="105"/>
        <v>-380928</v>
      </c>
      <c r="G605" s="7">
        <f t="shared" si="105"/>
        <v>159317</v>
      </c>
      <c r="H605" s="7">
        <f t="shared" si="105"/>
        <v>-2768783</v>
      </c>
      <c r="I605" s="7">
        <f t="shared" si="105"/>
        <v>-2446440</v>
      </c>
      <c r="J605" s="7">
        <f t="shared" si="105"/>
        <v>-25894</v>
      </c>
      <c r="K605" s="7">
        <f t="shared" si="105"/>
        <v>739232</v>
      </c>
      <c r="L605" s="7">
        <f t="shared" si="105"/>
        <v>184717</v>
      </c>
      <c r="M605" s="7">
        <f t="shared" si="105"/>
        <v>604459</v>
      </c>
      <c r="N605" s="8">
        <f t="shared" si="105"/>
        <v>502607</v>
      </c>
      <c r="O605" s="8">
        <f t="shared" si="105"/>
        <v>842350</v>
      </c>
      <c r="P605" s="6"/>
      <c r="Q605" s="9" t="s">
        <v>12</v>
      </c>
    </row>
    <row r="606" spans="2:17" x14ac:dyDescent="0.25">
      <c r="B606" s="7">
        <f t="shared" ref="B606:N608" si="106">IFERROR(B600+B612,"")</f>
        <v>-1156608</v>
      </c>
      <c r="C606" s="7">
        <f t="shared" si="106"/>
        <v>1504071</v>
      </c>
      <c r="D606" s="7">
        <f t="shared" si="106"/>
        <v>246597</v>
      </c>
      <c r="E606" s="7">
        <f t="shared" si="106"/>
        <v>-2398743</v>
      </c>
      <c r="F606" s="7">
        <f t="shared" si="106"/>
        <v>-1967647</v>
      </c>
      <c r="G606" s="7">
        <f t="shared" si="106"/>
        <v>2358642</v>
      </c>
      <c r="H606" s="7">
        <f t="shared" si="106"/>
        <v>-3564311</v>
      </c>
      <c r="I606" s="7">
        <f t="shared" si="106"/>
        <v>-2220302</v>
      </c>
      <c r="J606" s="7">
        <f t="shared" si="106"/>
        <v>1266186</v>
      </c>
      <c r="K606" s="7">
        <f t="shared" si="106"/>
        <v>2019377</v>
      </c>
      <c r="L606" s="7">
        <f t="shared" si="106"/>
        <v>128247</v>
      </c>
      <c r="M606" s="7">
        <f t="shared" si="106"/>
        <v>832956</v>
      </c>
      <c r="N606" s="8">
        <f t="shared" si="106"/>
        <v>1882511</v>
      </c>
      <c r="O606" s="8">
        <f t="shared" si="105"/>
        <v>1835957</v>
      </c>
      <c r="P606" s="6"/>
      <c r="Q606" s="9" t="s">
        <v>13</v>
      </c>
    </row>
    <row r="607" spans="2:17" x14ac:dyDescent="0.25">
      <c r="B607" s="7">
        <f t="shared" si="106"/>
        <v>-936457</v>
      </c>
      <c r="C607" s="7">
        <f t="shared" si="106"/>
        <v>2453788</v>
      </c>
      <c r="D607" s="7">
        <f t="shared" si="106"/>
        <v>-932366</v>
      </c>
      <c r="E607" s="7">
        <f t="shared" si="106"/>
        <v>-4677711</v>
      </c>
      <c r="F607" s="7">
        <f t="shared" si="106"/>
        <v>276740</v>
      </c>
      <c r="G607" s="7">
        <f t="shared" si="106"/>
        <v>2896319</v>
      </c>
      <c r="H607" s="7">
        <f t="shared" si="106"/>
        <v>-3877004</v>
      </c>
      <c r="I607" s="7">
        <f t="shared" si="106"/>
        <v>-2536788</v>
      </c>
      <c r="J607" s="7">
        <f t="shared" si="106"/>
        <v>2038274</v>
      </c>
      <c r="K607" s="7">
        <f t="shared" si="106"/>
        <v>3497809</v>
      </c>
      <c r="L607" s="7">
        <f t="shared" si="106"/>
        <v>-29391</v>
      </c>
      <c r="M607" s="7">
        <f t="shared" si="106"/>
        <v>1608684</v>
      </c>
      <c r="N607" s="8">
        <f t="shared" si="106"/>
        <v>3566177</v>
      </c>
      <c r="O607" s="8" t="str">
        <f t="shared" si="105"/>
        <v/>
      </c>
      <c r="P607" s="6"/>
      <c r="Q607" s="9" t="s">
        <v>14</v>
      </c>
    </row>
    <row r="608" spans="2:17" x14ac:dyDescent="0.25">
      <c r="B608" s="7">
        <f t="shared" si="106"/>
        <v>-3083678</v>
      </c>
      <c r="C608" s="18">
        <f t="shared" si="106"/>
        <v>2691569.43</v>
      </c>
      <c r="D608" s="18">
        <f t="shared" si="106"/>
        <v>-942126.2</v>
      </c>
      <c r="E608" s="18">
        <f t="shared" si="106"/>
        <v>-5791115.21</v>
      </c>
      <c r="F608" s="18">
        <f t="shared" si="106"/>
        <v>-1766774.8399999999</v>
      </c>
      <c r="G608" s="18">
        <f t="shared" si="106"/>
        <v>3204528.5</v>
      </c>
      <c r="H608" s="18">
        <f t="shared" si="106"/>
        <v>-3774352.2699999996</v>
      </c>
      <c r="I608" s="18">
        <f t="shared" si="106"/>
        <v>867846.18</v>
      </c>
      <c r="J608" s="18">
        <f t="shared" si="106"/>
        <v>3072323.89</v>
      </c>
      <c r="K608" s="18">
        <f t="shared" si="106"/>
        <v>4156092.9099999997</v>
      </c>
      <c r="L608" s="18">
        <f t="shared" si="106"/>
        <v>2100863.67</v>
      </c>
      <c r="M608" s="18">
        <f t="shared" si="106"/>
        <v>2070907.69</v>
      </c>
      <c r="N608" s="18">
        <f t="shared" si="106"/>
        <v>5101868.6399999997</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7">IFERROR(VLOOKUP($B$610,$221:$343,MATCH($Q611&amp;"/"&amp;B$348,$219:$219,0),FALSE),"")</f>
        <v>-147571</v>
      </c>
      <c r="C611" s="7">
        <f t="shared" si="107"/>
        <v>-25140</v>
      </c>
      <c r="D611" s="7">
        <f t="shared" si="107"/>
        <v>-30822</v>
      </c>
      <c r="E611" s="7">
        <f t="shared" si="107"/>
        <v>-8093</v>
      </c>
      <c r="F611" s="7">
        <f t="shared" si="107"/>
        <v>-15416</v>
      </c>
      <c r="G611" s="7">
        <f t="shared" si="107"/>
        <v>-23526</v>
      </c>
      <c r="H611" s="7">
        <f t="shared" si="107"/>
        <v>-68847</v>
      </c>
      <c r="I611" s="7">
        <f t="shared" si="107"/>
        <v>-28663</v>
      </c>
      <c r="J611" s="7">
        <f t="shared" si="107"/>
        <v>-4630</v>
      </c>
      <c r="K611" s="7">
        <f t="shared" si="107"/>
        <v>-3104</v>
      </c>
      <c r="L611" s="7">
        <f t="shared" si="107"/>
        <v>-34412</v>
      </c>
      <c r="M611" s="7">
        <f t="shared" si="107"/>
        <v>-7025</v>
      </c>
      <c r="N611" s="8">
        <f t="shared" si="107"/>
        <v>-5315</v>
      </c>
      <c r="O611" s="8">
        <f t="shared" si="107"/>
        <v>-635</v>
      </c>
      <c r="P611" s="6"/>
      <c r="Q611" s="9" t="s">
        <v>12</v>
      </c>
    </row>
    <row r="612" spans="2:17" x14ac:dyDescent="0.25">
      <c r="B612" s="7">
        <f t="shared" si="107"/>
        <v>-246049</v>
      </c>
      <c r="C612" s="7">
        <f t="shared" si="107"/>
        <v>-39779</v>
      </c>
      <c r="D612" s="7">
        <f t="shared" si="107"/>
        <v>-55898</v>
      </c>
      <c r="E612" s="7">
        <f t="shared" si="107"/>
        <v>-20517</v>
      </c>
      <c r="F612" s="7">
        <f t="shared" si="107"/>
        <v>-27369</v>
      </c>
      <c r="G612" s="7">
        <f t="shared" si="107"/>
        <v>-46046</v>
      </c>
      <c r="H612" s="7">
        <f t="shared" si="107"/>
        <v>-113758</v>
      </c>
      <c r="I612" s="7">
        <f t="shared" si="107"/>
        <v>-43716</v>
      </c>
      <c r="J612" s="7">
        <f t="shared" si="107"/>
        <v>-9831</v>
      </c>
      <c r="K612" s="7">
        <f t="shared" si="107"/>
        <v>-6599</v>
      </c>
      <c r="L612" s="7">
        <f t="shared" si="107"/>
        <v>-92076</v>
      </c>
      <c r="M612" s="7">
        <f t="shared" si="107"/>
        <v>-49012</v>
      </c>
      <c r="N612" s="8">
        <f t="shared" si="107"/>
        <v>-71001</v>
      </c>
      <c r="O612" s="8">
        <f t="shared" si="107"/>
        <v>-6069</v>
      </c>
      <c r="P612" s="6"/>
      <c r="Q612" s="9" t="s">
        <v>13</v>
      </c>
    </row>
    <row r="613" spans="2:17" x14ac:dyDescent="0.25">
      <c r="B613" s="7">
        <f t="shared" si="107"/>
        <v>-317370</v>
      </c>
      <c r="C613" s="7">
        <f t="shared" si="107"/>
        <v>-53006</v>
      </c>
      <c r="D613" s="7">
        <f t="shared" si="107"/>
        <v>-87498</v>
      </c>
      <c r="E613" s="7">
        <f t="shared" si="107"/>
        <v>-61138</v>
      </c>
      <c r="F613" s="7">
        <f t="shared" si="107"/>
        <v>2564531</v>
      </c>
      <c r="G613" s="7">
        <f t="shared" si="107"/>
        <v>-54494</v>
      </c>
      <c r="H613" s="7">
        <f t="shared" si="107"/>
        <v>-195102</v>
      </c>
      <c r="I613" s="7">
        <f t="shared" si="107"/>
        <v>-63420</v>
      </c>
      <c r="J613" s="7">
        <f t="shared" si="107"/>
        <v>-9743</v>
      </c>
      <c r="K613" s="7">
        <f t="shared" si="107"/>
        <v>-14374</v>
      </c>
      <c r="L613" s="7">
        <f t="shared" si="107"/>
        <v>-171503</v>
      </c>
      <c r="M613" s="7">
        <f t="shared" si="107"/>
        <v>-54307</v>
      </c>
      <c r="N613" s="8">
        <f t="shared" si="107"/>
        <v>-73551</v>
      </c>
      <c r="O613" s="8" t="str">
        <f t="shared" si="107"/>
        <v/>
      </c>
      <c r="P613" s="6"/>
      <c r="Q613" s="9" t="s">
        <v>14</v>
      </c>
    </row>
    <row r="614" spans="2:17" x14ac:dyDescent="0.25">
      <c r="B614" s="7">
        <f t="shared" si="107"/>
        <v>-388198</v>
      </c>
      <c r="C614" s="7">
        <f t="shared" si="107"/>
        <v>-73296.149999999994</v>
      </c>
      <c r="D614" s="7">
        <f t="shared" si="107"/>
        <v>-111698.86</v>
      </c>
      <c r="E614" s="7">
        <f t="shared" si="107"/>
        <v>-105957.17</v>
      </c>
      <c r="F614" s="7">
        <f t="shared" si="107"/>
        <v>-84896.14</v>
      </c>
      <c r="G614" s="7">
        <f t="shared" si="107"/>
        <v>-79479.97</v>
      </c>
      <c r="H614" s="7">
        <f t="shared" si="107"/>
        <v>-293408.99</v>
      </c>
      <c r="I614" s="7">
        <f t="shared" si="107"/>
        <v>-74087.350000000006</v>
      </c>
      <c r="J614" s="7">
        <f t="shared" si="107"/>
        <v>-17853.580000000002</v>
      </c>
      <c r="K614" s="7">
        <f t="shared" si="107"/>
        <v>-16251.1</v>
      </c>
      <c r="L614" s="7">
        <f t="shared" si="107"/>
        <v>-262449.86</v>
      </c>
      <c r="M614" s="7">
        <f t="shared" si="107"/>
        <v>-77958.58</v>
      </c>
      <c r="N614" s="8">
        <f t="shared" si="107"/>
        <v>-77762.45</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8">IFERROR(VLOOKUP($B$615,$221:$343,MATCH($Q616&amp;"/"&amp;B$348,$219:$219,0),FALSE),"")</f>
        <v>-109432</v>
      </c>
      <c r="C616" s="7">
        <f t="shared" si="108"/>
        <v>33484</v>
      </c>
      <c r="D616" s="7">
        <f t="shared" si="108"/>
        <v>417150</v>
      </c>
      <c r="E616" s="7">
        <f t="shared" si="108"/>
        <v>-1098628</v>
      </c>
      <c r="F616" s="7">
        <f t="shared" si="108"/>
        <v>23170</v>
      </c>
      <c r="G616" s="7">
        <f t="shared" si="108"/>
        <v>375987</v>
      </c>
      <c r="H616" s="7">
        <f t="shared" si="108"/>
        <v>19949</v>
      </c>
      <c r="I616" s="7">
        <f t="shared" si="108"/>
        <v>43383</v>
      </c>
      <c r="J616" s="7">
        <f t="shared" si="108"/>
        <v>65881</v>
      </c>
      <c r="K616" s="7">
        <f t="shared" si="108"/>
        <v>46894</v>
      </c>
      <c r="L616" s="7">
        <f t="shared" si="108"/>
        <v>11154</v>
      </c>
      <c r="M616" s="7">
        <f t="shared" si="108"/>
        <v>154102</v>
      </c>
      <c r="N616" s="8">
        <f t="shared" si="108"/>
        <v>65675</v>
      </c>
      <c r="O616" s="8">
        <f t="shared" si="108"/>
        <v>33177</v>
      </c>
      <c r="P616" s="6"/>
      <c r="Q616" s="9" t="s">
        <v>12</v>
      </c>
    </row>
    <row r="617" spans="2:17" x14ac:dyDescent="0.25">
      <c r="B617" s="7">
        <f t="shared" si="108"/>
        <v>-101354</v>
      </c>
      <c r="C617" s="7">
        <f t="shared" si="108"/>
        <v>206568</v>
      </c>
      <c r="D617" s="7">
        <f t="shared" si="108"/>
        <v>-158846</v>
      </c>
      <c r="E617" s="7">
        <f t="shared" si="108"/>
        <v>-1052868</v>
      </c>
      <c r="F617" s="7">
        <f t="shared" si="108"/>
        <v>240624</v>
      </c>
      <c r="G617" s="7">
        <f t="shared" si="108"/>
        <v>418928</v>
      </c>
      <c r="H617" s="7">
        <f t="shared" si="108"/>
        <v>48553</v>
      </c>
      <c r="I617" s="7">
        <f t="shared" si="108"/>
        <v>254929</v>
      </c>
      <c r="J617" s="7">
        <f t="shared" si="108"/>
        <v>508684</v>
      </c>
      <c r="K617" s="7">
        <f t="shared" si="108"/>
        <v>667040</v>
      </c>
      <c r="L617" s="7">
        <f t="shared" si="108"/>
        <v>560244</v>
      </c>
      <c r="M617" s="7">
        <f t="shared" si="108"/>
        <v>818121</v>
      </c>
      <c r="N617" s="8">
        <f t="shared" si="108"/>
        <v>714858</v>
      </c>
      <c r="O617" s="8">
        <f t="shared" si="108"/>
        <v>695775</v>
      </c>
      <c r="P617" s="6"/>
      <c r="Q617" s="9" t="s">
        <v>13</v>
      </c>
    </row>
    <row r="618" spans="2:17" x14ac:dyDescent="0.25">
      <c r="B618" s="7">
        <f t="shared" si="108"/>
        <v>-186974</v>
      </c>
      <c r="C618" s="7">
        <f t="shared" si="108"/>
        <v>239324</v>
      </c>
      <c r="D618" s="7">
        <f t="shared" si="108"/>
        <v>-152251</v>
      </c>
      <c r="E618" s="7">
        <f t="shared" si="108"/>
        <v>-1055578</v>
      </c>
      <c r="F618" s="7">
        <f t="shared" si="108"/>
        <v>2293850</v>
      </c>
      <c r="G618" s="7">
        <f t="shared" si="108"/>
        <v>475033</v>
      </c>
      <c r="H618" s="7">
        <f t="shared" si="108"/>
        <v>33823</v>
      </c>
      <c r="I618" s="7">
        <f t="shared" si="108"/>
        <v>565475</v>
      </c>
      <c r="J618" s="7">
        <f t="shared" si="108"/>
        <v>862075</v>
      </c>
      <c r="K618" s="7">
        <f t="shared" si="108"/>
        <v>1127065</v>
      </c>
      <c r="L618" s="7">
        <f t="shared" si="108"/>
        <v>947332</v>
      </c>
      <c r="M618" s="7">
        <f t="shared" si="108"/>
        <v>1434215</v>
      </c>
      <c r="N618" s="8">
        <f t="shared" si="108"/>
        <v>1027697</v>
      </c>
      <c r="O618" s="8" t="str">
        <f t="shared" si="108"/>
        <v/>
      </c>
      <c r="P618" s="6"/>
      <c r="Q618" s="9" t="s">
        <v>14</v>
      </c>
    </row>
    <row r="619" spans="2:17" x14ac:dyDescent="0.25">
      <c r="B619" s="7">
        <f t="shared" si="108"/>
        <v>-208441</v>
      </c>
      <c r="C619" s="7">
        <f t="shared" si="108"/>
        <v>409749.44</v>
      </c>
      <c r="D619" s="7">
        <f t="shared" si="108"/>
        <v>20554.060000000001</v>
      </c>
      <c r="E619" s="7">
        <f t="shared" si="108"/>
        <v>-1033417.3</v>
      </c>
      <c r="F619" s="7">
        <f t="shared" si="108"/>
        <v>2339843.13</v>
      </c>
      <c r="G619" s="7">
        <f t="shared" si="108"/>
        <v>501392.11</v>
      </c>
      <c r="H619" s="7">
        <f t="shared" si="108"/>
        <v>-109058.68</v>
      </c>
      <c r="I619" s="7">
        <f t="shared" si="108"/>
        <v>598669.66</v>
      </c>
      <c r="J619" s="7">
        <f t="shared" si="108"/>
        <v>947104.72</v>
      </c>
      <c r="K619" s="7">
        <f t="shared" si="108"/>
        <v>1183583.43</v>
      </c>
      <c r="L619" s="7">
        <f t="shared" si="108"/>
        <v>1044416.36</v>
      </c>
      <c r="M619" s="7">
        <f t="shared" si="108"/>
        <v>1496746.39</v>
      </c>
      <c r="N619" s="8">
        <f t="shared" si="108"/>
        <v>1091601.3700000001</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9">IFERROR(VLOOKUP($B$620,$221:$343,MATCH($Q621&amp;"/"&amp;B$348,$219:$219,0),FALSE),"")</f>
        <v>1472137</v>
      </c>
      <c r="C621" s="7">
        <f t="shared" si="109"/>
        <v>-17493</v>
      </c>
      <c r="D621" s="7">
        <f t="shared" si="109"/>
        <v>-1046220</v>
      </c>
      <c r="E621" s="7">
        <f t="shared" si="109"/>
        <v>2389990</v>
      </c>
      <c r="F621" s="7">
        <f t="shared" si="109"/>
        <v>548977</v>
      </c>
      <c r="G621" s="7">
        <f t="shared" si="109"/>
        <v>-450001</v>
      </c>
      <c r="H621" s="7">
        <f t="shared" si="109"/>
        <v>2824725</v>
      </c>
      <c r="I621" s="7">
        <f t="shared" si="109"/>
        <v>3203000</v>
      </c>
      <c r="J621" s="7">
        <f t="shared" si="109"/>
        <v>318959</v>
      </c>
      <c r="K621" s="7">
        <f t="shared" si="109"/>
        <v>-187571</v>
      </c>
      <c r="L621" s="7">
        <f t="shared" si="109"/>
        <v>-1113390</v>
      </c>
      <c r="M621" s="7">
        <f t="shared" si="109"/>
        <v>-1376994</v>
      </c>
      <c r="N621" s="7">
        <f t="shared" si="109"/>
        <v>1659183</v>
      </c>
      <c r="O621" s="7">
        <f t="shared" si="109"/>
        <v>-276980</v>
      </c>
      <c r="P621" s="6"/>
      <c r="Q621" s="9" t="s">
        <v>12</v>
      </c>
    </row>
    <row r="622" spans="2:17" x14ac:dyDescent="0.25">
      <c r="B622" s="7">
        <f t="shared" si="109"/>
        <v>1590251</v>
      </c>
      <c r="C622" s="7">
        <f t="shared" si="109"/>
        <v>-1199533</v>
      </c>
      <c r="D622" s="7">
        <f t="shared" si="109"/>
        <v>-32488</v>
      </c>
      <c r="E622" s="7">
        <f t="shared" si="109"/>
        <v>3586839</v>
      </c>
      <c r="F622" s="7">
        <f t="shared" si="109"/>
        <v>2043024</v>
      </c>
      <c r="G622" s="7">
        <f t="shared" si="109"/>
        <v>-2187034</v>
      </c>
      <c r="H622" s="7">
        <f t="shared" si="109"/>
        <v>3664453</v>
      </c>
      <c r="I622" s="7">
        <f t="shared" si="109"/>
        <v>4332911</v>
      </c>
      <c r="J622" s="7">
        <f t="shared" si="109"/>
        <v>-2387357</v>
      </c>
      <c r="K622" s="7">
        <f t="shared" si="109"/>
        <v>-273772</v>
      </c>
      <c r="L622" s="7">
        <f t="shared" si="109"/>
        <v>-1558523</v>
      </c>
      <c r="M622" s="7">
        <f t="shared" si="109"/>
        <v>-2997723</v>
      </c>
      <c r="N622" s="7">
        <f t="shared" si="109"/>
        <v>-2535104</v>
      </c>
      <c r="O622" s="7">
        <f t="shared" si="109"/>
        <v>-2095235</v>
      </c>
      <c r="P622" s="6"/>
      <c r="Q622" s="9" t="s">
        <v>13</v>
      </c>
    </row>
    <row r="623" spans="2:17" x14ac:dyDescent="0.25">
      <c r="B623" s="7">
        <f t="shared" si="109"/>
        <v>1579527</v>
      </c>
      <c r="C623" s="7">
        <f t="shared" si="109"/>
        <v>-2323887</v>
      </c>
      <c r="D623" s="7">
        <f t="shared" si="109"/>
        <v>1262709</v>
      </c>
      <c r="E623" s="7">
        <f t="shared" si="109"/>
        <v>5399755</v>
      </c>
      <c r="F623" s="7">
        <f t="shared" si="109"/>
        <v>698524</v>
      </c>
      <c r="G623" s="7">
        <f t="shared" si="109"/>
        <v>-3569884</v>
      </c>
      <c r="H623" s="7">
        <f t="shared" si="109"/>
        <v>3717866</v>
      </c>
      <c r="I623" s="7">
        <f t="shared" si="109"/>
        <v>2797207</v>
      </c>
      <c r="J623" s="7">
        <f t="shared" si="109"/>
        <v>-3416173</v>
      </c>
      <c r="K623" s="7">
        <f t="shared" si="109"/>
        <v>-3710995</v>
      </c>
      <c r="L623" s="7">
        <f t="shared" si="109"/>
        <v>-2610376</v>
      </c>
      <c r="M623" s="7">
        <f t="shared" si="109"/>
        <v>-4734069</v>
      </c>
      <c r="N623" s="7">
        <f t="shared" si="109"/>
        <v>-3249733</v>
      </c>
      <c r="O623" s="7" t="str">
        <f t="shared" si="109"/>
        <v/>
      </c>
      <c r="P623" s="6"/>
      <c r="Q623" s="9" t="s">
        <v>14</v>
      </c>
    </row>
    <row r="624" spans="2:17" x14ac:dyDescent="0.25">
      <c r="B624" s="7">
        <f t="shared" si="109"/>
        <v>3200135</v>
      </c>
      <c r="C624" s="7">
        <f t="shared" si="109"/>
        <v>-2716140.35</v>
      </c>
      <c r="D624" s="7">
        <f t="shared" si="109"/>
        <v>737242.42</v>
      </c>
      <c r="E624" s="7">
        <f t="shared" si="109"/>
        <v>6717753.4100000001</v>
      </c>
      <c r="F624" s="7">
        <f t="shared" si="109"/>
        <v>-121476.53</v>
      </c>
      <c r="G624" s="7">
        <f t="shared" si="109"/>
        <v>-3804883.75</v>
      </c>
      <c r="H624" s="7">
        <f t="shared" si="109"/>
        <v>3417865.97</v>
      </c>
      <c r="I624" s="7">
        <f t="shared" si="109"/>
        <v>-161846.39999999999</v>
      </c>
      <c r="J624" s="7">
        <f t="shared" si="109"/>
        <v>-3986448.03</v>
      </c>
      <c r="K624" s="7">
        <f t="shared" si="109"/>
        <v>-4434623.58</v>
      </c>
      <c r="L624" s="7">
        <f t="shared" si="109"/>
        <v>-3395938.31</v>
      </c>
      <c r="M624" s="7">
        <f t="shared" si="109"/>
        <v>-5254978.07</v>
      </c>
      <c r="N624" s="7">
        <f t="shared" si="109"/>
        <v>-5973233.0099999998</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4"/>
    </row>
    <row r="626" spans="2:17" x14ac:dyDescent="0.25">
      <c r="B626" s="7">
        <f t="shared" ref="B626:O629" si="110">IFERROR(VLOOKUP($B$625,$221:$343,MATCH($Q626&amp;"/"&amp;B$348,$219:$219,0),FALSE),"")</f>
        <v>346149</v>
      </c>
      <c r="C626" s="7">
        <f t="shared" si="110"/>
        <v>151141</v>
      </c>
      <c r="D626" s="7">
        <f t="shared" si="110"/>
        <v>-420767</v>
      </c>
      <c r="E626" s="7">
        <f t="shared" si="110"/>
        <v>-72765</v>
      </c>
      <c r="F626" s="7">
        <f t="shared" si="110"/>
        <v>206635</v>
      </c>
      <c r="G626" s="7">
        <f t="shared" si="110"/>
        <v>108829</v>
      </c>
      <c r="H626" s="7">
        <f t="shared" si="110"/>
        <v>144738</v>
      </c>
      <c r="I626" s="7">
        <f t="shared" si="110"/>
        <v>828606</v>
      </c>
      <c r="J626" s="7">
        <f t="shared" si="110"/>
        <v>363576</v>
      </c>
      <c r="K626" s="7">
        <f t="shared" si="110"/>
        <v>601659</v>
      </c>
      <c r="L626" s="7">
        <f t="shared" si="110"/>
        <v>-883107</v>
      </c>
      <c r="M626" s="7">
        <f t="shared" si="110"/>
        <v>-611408</v>
      </c>
      <c r="N626" s="8">
        <f t="shared" si="110"/>
        <v>2232780</v>
      </c>
      <c r="O626" s="8">
        <f t="shared" si="110"/>
        <v>599182</v>
      </c>
      <c r="P626" s="6"/>
      <c r="Q626" s="9" t="s">
        <v>12</v>
      </c>
    </row>
    <row r="627" spans="2:17" x14ac:dyDescent="0.25">
      <c r="B627" s="7">
        <f t="shared" si="110"/>
        <v>578338</v>
      </c>
      <c r="C627" s="7">
        <f t="shared" si="110"/>
        <v>550885</v>
      </c>
      <c r="D627" s="7">
        <f t="shared" si="110"/>
        <v>111161</v>
      </c>
      <c r="E627" s="7">
        <f t="shared" si="110"/>
        <v>155745</v>
      </c>
      <c r="F627" s="7">
        <f t="shared" si="110"/>
        <v>343370</v>
      </c>
      <c r="G627" s="7">
        <f t="shared" si="110"/>
        <v>636582</v>
      </c>
      <c r="H627" s="7">
        <f t="shared" si="110"/>
        <v>262453</v>
      </c>
      <c r="I627" s="7">
        <f t="shared" si="110"/>
        <v>2411254</v>
      </c>
      <c r="J627" s="7">
        <f t="shared" si="110"/>
        <v>-602656</v>
      </c>
      <c r="K627" s="7">
        <f t="shared" si="110"/>
        <v>2419244</v>
      </c>
      <c r="L627" s="7">
        <f t="shared" si="110"/>
        <v>-777956</v>
      </c>
      <c r="M627" s="7">
        <f t="shared" si="110"/>
        <v>-1297634</v>
      </c>
      <c r="N627" s="8">
        <f t="shared" si="110"/>
        <v>133266</v>
      </c>
      <c r="O627" s="8">
        <f t="shared" si="110"/>
        <v>442566</v>
      </c>
      <c r="P627" s="6"/>
      <c r="Q627" s="9" t="s">
        <v>13</v>
      </c>
    </row>
    <row r="628" spans="2:17" x14ac:dyDescent="0.25">
      <c r="B628" s="7">
        <f t="shared" si="110"/>
        <v>773466</v>
      </c>
      <c r="C628" s="7">
        <f t="shared" si="110"/>
        <v>422231</v>
      </c>
      <c r="D628" s="7">
        <f t="shared" si="110"/>
        <v>265590</v>
      </c>
      <c r="E628" s="7">
        <f t="shared" si="110"/>
        <v>-272396</v>
      </c>
      <c r="F628" s="7">
        <f t="shared" si="110"/>
        <v>704583</v>
      </c>
      <c r="G628" s="7">
        <f t="shared" si="110"/>
        <v>-144038</v>
      </c>
      <c r="H628" s="7">
        <f t="shared" si="110"/>
        <v>69787</v>
      </c>
      <c r="I628" s="7">
        <f t="shared" si="110"/>
        <v>889314</v>
      </c>
      <c r="J628" s="7">
        <f t="shared" si="110"/>
        <v>-506081</v>
      </c>
      <c r="K628" s="7">
        <f t="shared" si="110"/>
        <v>928253</v>
      </c>
      <c r="L628" s="7">
        <f t="shared" si="110"/>
        <v>-1520932</v>
      </c>
      <c r="M628" s="7">
        <f t="shared" si="110"/>
        <v>-1636863</v>
      </c>
      <c r="N628" s="8">
        <f t="shared" si="110"/>
        <v>1417692</v>
      </c>
      <c r="O628" s="8" t="str">
        <f t="shared" si="110"/>
        <v/>
      </c>
      <c r="P628" s="6"/>
      <c r="Q628" s="9" t="s">
        <v>14</v>
      </c>
    </row>
    <row r="629" spans="2:17" x14ac:dyDescent="0.25">
      <c r="B629" s="7">
        <f t="shared" si="110"/>
        <v>296214</v>
      </c>
      <c r="C629" s="7">
        <f t="shared" si="110"/>
        <v>458474.67</v>
      </c>
      <c r="D629" s="7">
        <f t="shared" si="110"/>
        <v>-72630.86</v>
      </c>
      <c r="E629" s="7">
        <f t="shared" si="110"/>
        <v>-821.93</v>
      </c>
      <c r="F629" s="7">
        <f t="shared" si="110"/>
        <v>536487.9</v>
      </c>
      <c r="G629" s="7">
        <f t="shared" si="110"/>
        <v>-19483.169999999998</v>
      </c>
      <c r="H629" s="7">
        <f t="shared" si="110"/>
        <v>-172135.99</v>
      </c>
      <c r="I629" s="7">
        <f t="shared" si="110"/>
        <v>1378756.79</v>
      </c>
      <c r="J629" s="7">
        <f t="shared" si="110"/>
        <v>50834.16</v>
      </c>
      <c r="K629" s="7">
        <f t="shared" si="110"/>
        <v>921303.86</v>
      </c>
      <c r="L629" s="7">
        <f t="shared" si="110"/>
        <v>11791.58</v>
      </c>
      <c r="M629" s="7">
        <f t="shared" si="110"/>
        <v>-1609365.41</v>
      </c>
      <c r="N629" s="8">
        <f t="shared" si="110"/>
        <v>297999.45</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1">B588/B402</f>
        <v>5.4063293291655809E-2</v>
      </c>
      <c r="C632" s="29">
        <f t="shared" si="111"/>
        <v>6.0721896183652958E-2</v>
      </c>
      <c r="D632" s="29">
        <f t="shared" si="111"/>
        <v>6.5555108226234324E-2</v>
      </c>
      <c r="E632" s="29">
        <f t="shared" si="111"/>
        <v>2.2465284364775816E-2</v>
      </c>
      <c r="F632" s="29">
        <f t="shared" si="111"/>
        <v>5.7396424241916467E-2</v>
      </c>
      <c r="G632" s="29">
        <f t="shared" si="111"/>
        <v>7.9404275852267031E-2</v>
      </c>
      <c r="H632" s="29">
        <f t="shared" si="111"/>
        <v>6.8454520694720994E-2</v>
      </c>
      <c r="I632" s="29">
        <f t="shared" si="111"/>
        <v>5.861524618597249E-2</v>
      </c>
      <c r="J632" s="29">
        <f t="shared" si="111"/>
        <v>5.8191352292051468E-2</v>
      </c>
      <c r="K632" s="29">
        <f t="shared" si="111"/>
        <v>6.5252373287024171E-2</v>
      </c>
      <c r="L632" s="29">
        <f t="shared" si="111"/>
        <v>7.0191874333937906E-2</v>
      </c>
      <c r="M632" s="29">
        <f t="shared" si="111"/>
        <v>5.6065883304212916E-2</v>
      </c>
      <c r="N632" s="29">
        <f t="shared" si="111"/>
        <v>4.4546838542330706E-2</v>
      </c>
      <c r="O632" s="29">
        <f t="shared" si="111"/>
        <v>3.9380941535692174E-2</v>
      </c>
      <c r="P632" s="6"/>
      <c r="Q632" s="89" t="s">
        <v>37</v>
      </c>
    </row>
    <row r="633" spans="2:17" x14ac:dyDescent="0.25">
      <c r="B633" s="29">
        <f t="shared" ref="B633:O633" si="112">((B551*(1-B582))/(B457+B432))</f>
        <v>5.2964235986632198E-2</v>
      </c>
      <c r="C633" s="29">
        <f t="shared" si="112"/>
        <v>5.3374337910565957E-2</v>
      </c>
      <c r="D633" s="29">
        <f t="shared" si="112"/>
        <v>4.6327159026064449E-2</v>
      </c>
      <c r="E633" s="29">
        <f t="shared" si="112"/>
        <v>1.0056976162197933E-2</v>
      </c>
      <c r="F633" s="29">
        <f t="shared" si="112"/>
        <v>1.4883370142808702E-2</v>
      </c>
      <c r="G633" s="29">
        <f t="shared" si="112"/>
        <v>6.5195068374737222E-2</v>
      </c>
      <c r="H633" s="29">
        <f t="shared" si="112"/>
        <v>5.5910155450225783E-2</v>
      </c>
      <c r="I633" s="29">
        <f t="shared" si="112"/>
        <v>4.3291254127695258E-2</v>
      </c>
      <c r="J633" s="29">
        <f t="shared" si="112"/>
        <v>3.5745165314157903E-2</v>
      </c>
      <c r="K633" s="29">
        <f t="shared" si="112"/>
        <v>4.3308884019510496E-2</v>
      </c>
      <c r="L633" s="29">
        <f t="shared" si="112"/>
        <v>4.6494813293163809E-2</v>
      </c>
      <c r="M633" s="29">
        <f t="shared" si="112"/>
        <v>2.5417203325274463E-2</v>
      </c>
      <c r="N633" s="29">
        <f t="shared" si="112"/>
        <v>1.9495967860374587E-2</v>
      </c>
      <c r="O633" s="29">
        <f t="shared" si="112"/>
        <v>1.1103795667609233E-2</v>
      </c>
      <c r="P633" s="6"/>
      <c r="Q633" s="89" t="s">
        <v>38</v>
      </c>
    </row>
    <row r="634" spans="2:17" x14ac:dyDescent="0.25">
      <c r="B634" s="29">
        <f t="shared" ref="B634:O634" si="113">B588/B457</f>
        <v>0.13548156794040492</v>
      </c>
      <c r="C634" s="29">
        <f t="shared" si="113"/>
        <v>0.13723053835663934</v>
      </c>
      <c r="D634" s="29">
        <f t="shared" si="113"/>
        <v>0.1497564967847774</v>
      </c>
      <c r="E634" s="29">
        <f t="shared" si="113"/>
        <v>6.477418657800231E-2</v>
      </c>
      <c r="F634" s="29">
        <f t="shared" si="113"/>
        <v>0.154024526328946</v>
      </c>
      <c r="G634" s="29">
        <f t="shared" si="113"/>
        <v>0.19142631613025252</v>
      </c>
      <c r="H634" s="29">
        <f t="shared" si="113"/>
        <v>0.17386041873641897</v>
      </c>
      <c r="I634" s="29">
        <f t="shared" si="113"/>
        <v>0.14418349905726868</v>
      </c>
      <c r="J634" s="29">
        <f t="shared" si="113"/>
        <v>0.13448259971147175</v>
      </c>
      <c r="K634" s="29">
        <f t="shared" si="113"/>
        <v>0.13959382630094891</v>
      </c>
      <c r="L634" s="29">
        <f t="shared" si="113"/>
        <v>0.14468268543998214</v>
      </c>
      <c r="M634" s="29">
        <f t="shared" si="113"/>
        <v>0.10623595686137903</v>
      </c>
      <c r="N634" s="29">
        <f t="shared" si="113"/>
        <v>7.9922641024849916E-2</v>
      </c>
      <c r="O634" s="29">
        <f t="shared" si="113"/>
        <v>6.8709247904393006E-2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4">B378/B414</f>
        <v>1.2403583253606467</v>
      </c>
      <c r="C636" s="27">
        <f t="shared" si="114"/>
        <v>1.5109181939726846</v>
      </c>
      <c r="D636" s="27">
        <f t="shared" si="114"/>
        <v>2.4685228020308192</v>
      </c>
      <c r="E636" s="27">
        <f t="shared" si="114"/>
        <v>1.6128664635570744</v>
      </c>
      <c r="F636" s="27">
        <f t="shared" si="114"/>
        <v>2.4048621344303025</v>
      </c>
      <c r="G636" s="27">
        <f t="shared" si="114"/>
        <v>3.3286937031884949</v>
      </c>
      <c r="H636" s="27">
        <f t="shared" si="114"/>
        <v>2.7369484853071753</v>
      </c>
      <c r="I636" s="27">
        <f t="shared" si="114"/>
        <v>2.6065692447642852</v>
      </c>
      <c r="J636" s="27">
        <f t="shared" si="114"/>
        <v>2.9188376288375641</v>
      </c>
      <c r="K636" s="27">
        <f t="shared" si="114"/>
        <v>2.4889744944465204</v>
      </c>
      <c r="L636" s="27">
        <f t="shared" si="114"/>
        <v>2.0984050370534968</v>
      </c>
      <c r="M636" s="27">
        <f t="shared" si="114"/>
        <v>2.5327693441537567</v>
      </c>
      <c r="N636" s="27">
        <f t="shared" si="114"/>
        <v>2.9121886615591843</v>
      </c>
      <c r="O636" s="27">
        <f>O378/O414</f>
        <v>3.373955672477952</v>
      </c>
      <c r="P636" s="6"/>
      <c r="Q636" s="89" t="s">
        <v>2307</v>
      </c>
    </row>
    <row r="637" spans="2:17" x14ac:dyDescent="0.25">
      <c r="B637" s="27">
        <f t="shared" ref="B637:N637" si="115">(B378-B372)/B414</f>
        <v>0.19853818447858629</v>
      </c>
      <c r="C637" s="27">
        <f t="shared" si="115"/>
        <v>0.20233947192861468</v>
      </c>
      <c r="D637" s="27">
        <f t="shared" si="115"/>
        <v>0.27290937675944799</v>
      </c>
      <c r="E637" s="27">
        <f t="shared" si="115"/>
        <v>0.15521087208344345</v>
      </c>
      <c r="F637" s="27">
        <f t="shared" si="115"/>
        <v>0.27481353585791957</v>
      </c>
      <c r="G637" s="27">
        <f t="shared" si="115"/>
        <v>0.31329102745734477</v>
      </c>
      <c r="H637" s="27">
        <f t="shared" si="115"/>
        <v>0.27254336967092391</v>
      </c>
      <c r="I637" s="27">
        <f t="shared" si="115"/>
        <v>0.31019527895121141</v>
      </c>
      <c r="J637" s="27">
        <f t="shared" si="115"/>
        <v>0.31703972733281438</v>
      </c>
      <c r="K637" s="27">
        <f t="shared" si="115"/>
        <v>0.34414427789322177</v>
      </c>
      <c r="L637" s="27">
        <f t="shared" si="115"/>
        <v>0.28404796183395886</v>
      </c>
      <c r="M637" s="27">
        <f t="shared" si="115"/>
        <v>0.22708818915029003</v>
      </c>
      <c r="N637" s="27">
        <f t="shared" si="115"/>
        <v>0.30957690732732684</v>
      </c>
      <c r="O637" s="27">
        <f>(O378-O372)/O414</f>
        <v>0.43011354497498738</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f t="shared" ref="B639:N639" si="116">B432/B457</f>
        <v>1.3024107861769056</v>
      </c>
      <c r="C639" s="27">
        <f t="shared" si="116"/>
        <v>1.0345511267733456</v>
      </c>
      <c r="D639" s="27">
        <f t="shared" si="116"/>
        <v>1.0985159462013658</v>
      </c>
      <c r="E639" s="27">
        <f t="shared" si="116"/>
        <v>1.7011555530336748</v>
      </c>
      <c r="F639" s="27">
        <f t="shared" si="116"/>
        <v>1.4438648401343381</v>
      </c>
      <c r="G639" s="27">
        <f t="shared" si="116"/>
        <v>1.1761306711125366</v>
      </c>
      <c r="H639" s="27">
        <f t="shared" si="116"/>
        <v>1.3156005382756144</v>
      </c>
      <c r="I639" s="27">
        <f t="shared" si="116"/>
        <v>1.2437307517173466</v>
      </c>
      <c r="J639" s="27">
        <f t="shared" si="116"/>
        <v>1.1110392465699825</v>
      </c>
      <c r="K639" s="27">
        <f t="shared" si="116"/>
        <v>0.94709373265608499</v>
      </c>
      <c r="L639" s="27">
        <f t="shared" si="116"/>
        <v>0.87506216389025571</v>
      </c>
      <c r="M639" s="27">
        <f t="shared" si="116"/>
        <v>0.76639935675256576</v>
      </c>
      <c r="N639" s="27">
        <f t="shared" si="116"/>
        <v>0.64125272442993109</v>
      </c>
      <c r="O639" s="27">
        <f>O432/O457</f>
        <v>0.60347309114988101</v>
      </c>
      <c r="P639" s="6"/>
      <c r="Q639" s="89" t="s">
        <v>40</v>
      </c>
    </row>
    <row r="640" spans="2:17" x14ac:dyDescent="0.25">
      <c r="B640" s="27">
        <f t="shared" ref="B640:N640" si="117">B432/B588</f>
        <v>9.6131954034500442</v>
      </c>
      <c r="C640" s="27">
        <f t="shared" si="117"/>
        <v>7.5387821046414558</v>
      </c>
      <c r="D640" s="27">
        <f t="shared" si="117"/>
        <v>7.3353475127032279</v>
      </c>
      <c r="E640" s="27">
        <f t="shared" si="117"/>
        <v>26.26286245964835</v>
      </c>
      <c r="F640" s="27">
        <f t="shared" si="117"/>
        <v>9.374252754075771</v>
      </c>
      <c r="G640" s="27">
        <f t="shared" si="117"/>
        <v>6.1440385778111102</v>
      </c>
      <c r="H640" s="27">
        <f t="shared" si="117"/>
        <v>7.5669928085824427</v>
      </c>
      <c r="I640" s="27">
        <f t="shared" si="117"/>
        <v>8.6260269715284501</v>
      </c>
      <c r="J640" s="27">
        <f t="shared" si="117"/>
        <v>8.261583646908095</v>
      </c>
      <c r="K640" s="27">
        <f t="shared" si="117"/>
        <v>6.7846391044132224</v>
      </c>
      <c r="L640" s="27">
        <f t="shared" si="117"/>
        <v>6.0481470967253541</v>
      </c>
      <c r="M640" s="27">
        <f t="shared" si="117"/>
        <v>7.2141239124206757</v>
      </c>
      <c r="N640" s="27">
        <f t="shared" si="117"/>
        <v>8.0234175974058459</v>
      </c>
      <c r="O640" s="27">
        <f>O432/O588</f>
        <v>8.7829966060696361</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8">365/(C465/((C366+B366)/2))</f>
        <v>1.6272236978590413</v>
      </c>
      <c r="D642" s="43">
        <f t="shared" si="118"/>
        <v>1.5476077722467911</v>
      </c>
      <c r="E642" s="43">
        <f t="shared" si="118"/>
        <v>2.2004198080685242</v>
      </c>
      <c r="F642" s="43">
        <f t="shared" si="118"/>
        <v>2.1645268501585821</v>
      </c>
      <c r="G642" s="43">
        <f t="shared" si="118"/>
        <v>1.6579015925202982</v>
      </c>
      <c r="H642" s="43">
        <f t="shared" si="118"/>
        <v>1.4204135510668345</v>
      </c>
      <c r="I642" s="43">
        <f t="shared" si="118"/>
        <v>1.1818448082390567</v>
      </c>
      <c r="J642" s="43">
        <f t="shared" si="118"/>
        <v>1.0266402870402767</v>
      </c>
      <c r="K642" s="43">
        <f t="shared" si="118"/>
        <v>1.1396955351845193</v>
      </c>
      <c r="L642" s="43">
        <f t="shared" si="118"/>
        <v>1.3011413255947415</v>
      </c>
      <c r="M642" s="43">
        <f t="shared" si="118"/>
        <v>2.6570607041341319</v>
      </c>
      <c r="N642" s="44">
        <f t="shared" si="118"/>
        <v>2.6854986241700098</v>
      </c>
      <c r="O642" s="44">
        <f t="shared" si="118"/>
        <v>1.9920564621178034</v>
      </c>
      <c r="P642" s="40"/>
      <c r="Q642" s="41" t="s">
        <v>60</v>
      </c>
    </row>
    <row r="643" spans="2:17" x14ac:dyDescent="0.25">
      <c r="B643" s="42"/>
      <c r="C643" s="43">
        <f t="shared" ref="C643:O643" si="119">365/(C503/((C372+B372)/2))</f>
        <v>442.27927382254165</v>
      </c>
      <c r="D643" s="43">
        <f t="shared" si="119"/>
        <v>415.45854045058979</v>
      </c>
      <c r="E643" s="43">
        <f t="shared" si="119"/>
        <v>713.28444082636452</v>
      </c>
      <c r="F643" s="43">
        <f t="shared" si="119"/>
        <v>770.71702768384489</v>
      </c>
      <c r="G643" s="43">
        <f t="shared" si="119"/>
        <v>606.7249943689884</v>
      </c>
      <c r="H643" s="43">
        <f t="shared" si="119"/>
        <v>605.76102706004133</v>
      </c>
      <c r="I643" s="43">
        <f t="shared" si="119"/>
        <v>704.52495311092525</v>
      </c>
      <c r="J643" s="43">
        <f t="shared" si="119"/>
        <v>791.62535437431507</v>
      </c>
      <c r="K643" s="43">
        <f t="shared" si="119"/>
        <v>826.3355160111912</v>
      </c>
      <c r="L643" s="43">
        <f t="shared" si="119"/>
        <v>906.88944205726136</v>
      </c>
      <c r="M643" s="43">
        <f t="shared" si="119"/>
        <v>1310.0359569676737</v>
      </c>
      <c r="N643" s="44">
        <f t="shared" si="119"/>
        <v>1374.6154445101349</v>
      </c>
      <c r="O643" s="44">
        <f t="shared" si="119"/>
        <v>1375.2887162173697</v>
      </c>
      <c r="P643" s="40"/>
      <c r="Q643" s="41" t="s">
        <v>61</v>
      </c>
    </row>
    <row r="644" spans="2:17" x14ac:dyDescent="0.25">
      <c r="B644" s="42"/>
      <c r="C644" s="43">
        <f t="shared" ref="C644:O644" si="120">365/(C503/((C408+B408)/2))</f>
        <v>22.068951391967271</v>
      </c>
      <c r="D644" s="43">
        <f t="shared" si="120"/>
        <v>18.282389501305765</v>
      </c>
      <c r="E644" s="43">
        <f t="shared" si="120"/>
        <v>27.276122049735051</v>
      </c>
      <c r="F644" s="43">
        <f t="shared" si="120"/>
        <v>27.30668695510964</v>
      </c>
      <c r="G644" s="43">
        <f t="shared" si="120"/>
        <v>23.131373096004783</v>
      </c>
      <c r="H644" s="43">
        <f t="shared" si="120"/>
        <v>24.63761411080953</v>
      </c>
      <c r="I644" s="43">
        <f t="shared" si="120"/>
        <v>31.310437724808811</v>
      </c>
      <c r="J644" s="43">
        <f t="shared" si="120"/>
        <v>32.982368958546871</v>
      </c>
      <c r="K644" s="43">
        <f t="shared" si="120"/>
        <v>32.800444661527344</v>
      </c>
      <c r="L644" s="43">
        <f t="shared" si="120"/>
        <v>40.198319304173708</v>
      </c>
      <c r="M644" s="43">
        <f t="shared" si="120"/>
        <v>46.625937596761275</v>
      </c>
      <c r="N644" s="44">
        <f t="shared" si="120"/>
        <v>32.724092305484305</v>
      </c>
      <c r="O644" s="44">
        <f t="shared" si="120"/>
        <v>28.934507982696193</v>
      </c>
      <c r="P644" s="40"/>
      <c r="Q644" s="41" t="s">
        <v>62</v>
      </c>
    </row>
    <row r="645" spans="2:17" x14ac:dyDescent="0.25">
      <c r="B645" s="45"/>
      <c r="C645" s="46">
        <f t="shared" ref="C645:M645" si="121">C643+C642-C644</f>
        <v>421.83754612843342</v>
      </c>
      <c r="D645" s="46">
        <f t="shared" si="121"/>
        <v>398.72375872153083</v>
      </c>
      <c r="E645" s="46">
        <f t="shared" si="121"/>
        <v>688.20873858469804</v>
      </c>
      <c r="F645" s="46">
        <f t="shared" si="121"/>
        <v>745.57486757889387</v>
      </c>
      <c r="G645" s="46">
        <f t="shared" si="121"/>
        <v>585.25152286550383</v>
      </c>
      <c r="H645" s="46">
        <f t="shared" si="121"/>
        <v>582.54382650029868</v>
      </c>
      <c r="I645" s="46">
        <f t="shared" si="121"/>
        <v>674.39636019435545</v>
      </c>
      <c r="J645" s="46">
        <f t="shared" si="121"/>
        <v>759.6696257028085</v>
      </c>
      <c r="K645" s="46">
        <f t="shared" si="121"/>
        <v>794.6747668848484</v>
      </c>
      <c r="L645" s="46">
        <f t="shared" si="121"/>
        <v>867.99226407868241</v>
      </c>
      <c r="M645" s="46">
        <f t="shared" si="121"/>
        <v>1266.0670800750465</v>
      </c>
      <c r="N645" s="47">
        <f>N643+N642-N644</f>
        <v>1344.5768508288206</v>
      </c>
      <c r="O645" s="47">
        <f>O643+O642-O644</f>
        <v>1348.3462646967912</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30">
        <v>8477</v>
      </c>
      <c r="C647" s="130">
        <v>8477</v>
      </c>
      <c r="D647" s="130">
        <v>8477</v>
      </c>
      <c r="E647" s="130">
        <v>8477</v>
      </c>
      <c r="F647" s="130">
        <v>9183</v>
      </c>
      <c r="G647" s="130">
        <v>9183</v>
      </c>
      <c r="H647" s="130">
        <v>9183</v>
      </c>
      <c r="I647" s="130">
        <v>10714</v>
      </c>
      <c r="J647" s="130">
        <v>10714</v>
      </c>
      <c r="K647" s="130">
        <v>10714</v>
      </c>
      <c r="L647" s="130">
        <v>10714</v>
      </c>
      <c r="M647" s="130">
        <v>10714</v>
      </c>
      <c r="N647" s="130">
        <v>10714</v>
      </c>
      <c r="O647" s="130">
        <v>10714</v>
      </c>
      <c r="P647" s="30"/>
      <c r="Q647" s="90" t="s">
        <v>43</v>
      </c>
    </row>
    <row r="648" spans="2:17" x14ac:dyDescent="0.25">
      <c r="B648" s="13">
        <f t="shared" ref="B648:O648" si="122">B457/B647</f>
        <v>1356.2332192992803</v>
      </c>
      <c r="C648" s="13">
        <f t="shared" si="122"/>
        <v>1474.9962274389525</v>
      </c>
      <c r="D648" s="13">
        <f t="shared" si="122"/>
        <v>1577.5194597145216</v>
      </c>
      <c r="E648" s="13">
        <f t="shared" si="122"/>
        <v>1553.3323298336677</v>
      </c>
      <c r="F648" s="13">
        <f t="shared" si="122"/>
        <v>1686.6915746488075</v>
      </c>
      <c r="G648" s="13">
        <f t="shared" si="122"/>
        <v>1881.4435620167701</v>
      </c>
      <c r="H648" s="13">
        <f t="shared" si="122"/>
        <v>2085.2323184144616</v>
      </c>
      <c r="I648" s="13">
        <f t="shared" si="122"/>
        <v>2010.939991599776</v>
      </c>
      <c r="J648" s="13">
        <f t="shared" si="122"/>
        <v>2141.0843438491693</v>
      </c>
      <c r="K648" s="13">
        <f t="shared" si="122"/>
        <v>2314.9350830688818</v>
      </c>
      <c r="L648" s="13">
        <f t="shared" si="122"/>
        <v>2451.8845351876048</v>
      </c>
      <c r="M648" s="13">
        <f t="shared" si="122"/>
        <v>2507.3191067761809</v>
      </c>
      <c r="N648" s="13">
        <f t="shared" si="122"/>
        <v>2479.7870860556282</v>
      </c>
      <c r="O648" s="13">
        <f t="shared" si="122"/>
        <v>2479.9426918051149</v>
      </c>
      <c r="P648" s="6"/>
      <c r="Q648" s="90" t="s">
        <v>44</v>
      </c>
    </row>
    <row r="649" spans="2:17" x14ac:dyDescent="0.25">
      <c r="B649" s="13">
        <f t="shared" ref="B649:O649" si="123">B588/B647</f>
        <v>183.74460304352954</v>
      </c>
      <c r="C649" s="13">
        <f t="shared" si="123"/>
        <v>202.41452636545947</v>
      </c>
      <c r="D649" s="13">
        <f t="shared" si="123"/>
        <v>236.24378789666156</v>
      </c>
      <c r="E649" s="13">
        <f t="shared" si="123"/>
        <v>100.61583815028901</v>
      </c>
      <c r="F649" s="13">
        <f t="shared" si="123"/>
        <v>259.79187084830664</v>
      </c>
      <c r="G649" s="13">
        <f t="shared" si="123"/>
        <v>360.15781008385056</v>
      </c>
      <c r="H649" s="13">
        <f t="shared" si="123"/>
        <v>362.53936404225198</v>
      </c>
      <c r="I649" s="13">
        <f t="shared" si="123"/>
        <v>289.94436438305019</v>
      </c>
      <c r="J649" s="13">
        <f t="shared" si="123"/>
        <v>287.93858876236698</v>
      </c>
      <c r="K649" s="13">
        <f t="shared" si="123"/>
        <v>323.15064588389026</v>
      </c>
      <c r="L649" s="13">
        <f t="shared" si="123"/>
        <v>354.74523893970508</v>
      </c>
      <c r="M649" s="13">
        <f t="shared" si="123"/>
        <v>266.36744446518571</v>
      </c>
      <c r="N649" s="13">
        <f t="shared" si="123"/>
        <v>198.19113309688257</v>
      </c>
      <c r="O649" s="13">
        <f t="shared" si="123"/>
        <v>170.39499719992534</v>
      </c>
      <c r="P649" s="6"/>
      <c r="Q649" s="89" t="s">
        <v>45</v>
      </c>
    </row>
    <row r="650" spans="2:17" x14ac:dyDescent="0.25">
      <c r="B650" s="91"/>
      <c r="C650" s="91">
        <f t="shared" ref="C650:M650" si="124">+C649/B649-1</f>
        <v>0.10160800922956614</v>
      </c>
      <c r="D650" s="92">
        <f t="shared" si="124"/>
        <v>0.16712862529502126</v>
      </c>
      <c r="E650" s="91">
        <f t="shared" si="124"/>
        <v>-0.57410165555633286</v>
      </c>
      <c r="F650" s="92">
        <f t="shared" si="124"/>
        <v>1.5820176586936321</v>
      </c>
      <c r="G650" s="91">
        <f t="shared" si="124"/>
        <v>0.38633210079982816</v>
      </c>
      <c r="H650" s="92">
        <f t="shared" si="124"/>
        <v>6.6125289851328706E-3</v>
      </c>
      <c r="I650" s="91">
        <f t="shared" si="124"/>
        <v>-0.20024032383623103</v>
      </c>
      <c r="J650" s="92">
        <f t="shared" si="124"/>
        <v>-6.9177948153990032E-3</v>
      </c>
      <c r="K650" s="91">
        <f t="shared" si="124"/>
        <v>0.12229016358270561</v>
      </c>
      <c r="L650" s="92">
        <f t="shared" si="124"/>
        <v>9.7770477819706825E-2</v>
      </c>
      <c r="M650" s="91">
        <f t="shared" si="124"/>
        <v>-0.24913031881321646</v>
      </c>
      <c r="N650" s="93">
        <f>+N649/M649-1</f>
        <v>-0.2559483630035494</v>
      </c>
      <c r="O650" s="93">
        <f>+O649/N649-1</f>
        <v>-0.14024913961902385</v>
      </c>
      <c r="P650" s="31"/>
      <c r="Q650" s="94" t="s">
        <v>46</v>
      </c>
    </row>
    <row r="651" spans="2:17" x14ac:dyDescent="0.25">
      <c r="B651" s="130">
        <v>6.3295120799999993E-2</v>
      </c>
      <c r="C651" s="130">
        <v>9.494268119999999E-2</v>
      </c>
      <c r="D651" s="130">
        <v>9.494268119999999E-2</v>
      </c>
      <c r="E651" s="130">
        <v>7.9367459999999997E-3</v>
      </c>
      <c r="F651" s="130">
        <v>0.102852</v>
      </c>
      <c r="G651" s="130">
        <v>0.13713600000000001</v>
      </c>
      <c r="H651" s="130">
        <v>7.8517000000000003E-2</v>
      </c>
      <c r="I651" s="130">
        <v>0.14000000000000001</v>
      </c>
      <c r="J651" s="130">
        <v>0.15000000000000002</v>
      </c>
      <c r="K651" s="130">
        <v>0.2</v>
      </c>
      <c r="L651" s="130">
        <v>0.22000000000000003</v>
      </c>
      <c r="M651" s="130">
        <v>0.2</v>
      </c>
      <c r="N651" s="130">
        <v>0.12</v>
      </c>
      <c r="O651" s="130">
        <v>0.03</v>
      </c>
      <c r="P651" s="6"/>
      <c r="Q651" s="90" t="s">
        <v>47</v>
      </c>
    </row>
    <row r="652" spans="2:17" x14ac:dyDescent="0.25">
      <c r="B652" s="91">
        <f t="shared" ref="B652:O652" si="125">+B651/B661</f>
        <v>5.5592678546124402E-2</v>
      </c>
      <c r="C652" s="91">
        <f t="shared" si="125"/>
        <v>7.4781049675840303E-2</v>
      </c>
      <c r="D652" s="92">
        <f t="shared" si="125"/>
        <v>5.2255165080356027E-2</v>
      </c>
      <c r="E652" s="91">
        <f t="shared" si="125"/>
        <v>5.2768972492604474E-3</v>
      </c>
      <c r="F652" s="92">
        <f t="shared" si="125"/>
        <v>6.5781986124012148E-2</v>
      </c>
      <c r="G652" s="91">
        <f t="shared" si="125"/>
        <v>4.7265642547304004E-2</v>
      </c>
      <c r="H652" s="92">
        <f t="shared" si="125"/>
        <v>2.5771744836008748E-2</v>
      </c>
      <c r="I652" s="91">
        <f t="shared" si="125"/>
        <v>5.1384433021152795E-2</v>
      </c>
      <c r="J652" s="92">
        <f t="shared" si="125"/>
        <v>5.9320440052451649E-2</v>
      </c>
      <c r="K652" s="91">
        <f t="shared" si="125"/>
        <v>7.3131027545811383E-2</v>
      </c>
      <c r="L652" s="92">
        <f t="shared" si="125"/>
        <v>6.8439659124869559E-2</v>
      </c>
      <c r="M652" s="91">
        <f t="shared" si="125"/>
        <v>6.9026060348084603E-2</v>
      </c>
      <c r="N652" s="93">
        <f t="shared" si="125"/>
        <v>5.3690177770976608E-2</v>
      </c>
      <c r="O652" s="93">
        <f t="shared" si="125"/>
        <v>1.282051282051282E-2</v>
      </c>
      <c r="P652" s="6"/>
      <c r="Q652" s="94" t="s">
        <v>48</v>
      </c>
    </row>
    <row r="653" spans="2:17" x14ac:dyDescent="0.25">
      <c r="B653" s="95">
        <f t="shared" ref="B653:M653" si="126">+B651/B649</f>
        <v>3.4447336004206461E-4</v>
      </c>
      <c r="C653" s="95">
        <f t="shared" si="126"/>
        <v>4.690507292375892E-4</v>
      </c>
      <c r="D653" s="96">
        <f t="shared" si="126"/>
        <v>4.0188435025233379E-4</v>
      </c>
      <c r="E653" s="95">
        <f t="shared" si="126"/>
        <v>7.8881676542265155E-5</v>
      </c>
      <c r="F653" s="96">
        <f t="shared" si="126"/>
        <v>3.9590153327028323E-4</v>
      </c>
      <c r="G653" s="95">
        <f t="shared" si="126"/>
        <v>3.8076642005367738E-4</v>
      </c>
      <c r="H653" s="96">
        <f t="shared" si="126"/>
        <v>2.1657510269932861E-4</v>
      </c>
      <c r="I653" s="95">
        <f t="shared" si="126"/>
        <v>4.8285125423249732E-4</v>
      </c>
      <c r="J653" s="96">
        <f t="shared" si="126"/>
        <v>5.2094441611573504E-4</v>
      </c>
      <c r="K653" s="95">
        <f t="shared" si="126"/>
        <v>6.1890639102067917E-4</v>
      </c>
      <c r="L653" s="96">
        <f t="shared" si="126"/>
        <v>6.2016336190319596E-4</v>
      </c>
      <c r="M653" s="95">
        <f t="shared" si="126"/>
        <v>7.5084250780556652E-4</v>
      </c>
      <c r="N653" s="97">
        <f>+N651/N649</f>
        <v>6.0547612864870148E-4</v>
      </c>
      <c r="O653" s="97">
        <f>+O651/O649</f>
        <v>1.7606150704530863E-4</v>
      </c>
      <c r="P653" s="28"/>
      <c r="Q653" s="98" t="s">
        <v>49</v>
      </c>
    </row>
    <row r="654" spans="2:17" x14ac:dyDescent="0.25">
      <c r="B654" s="16">
        <f t="shared" ref="B654:M654" si="127">+B661*B647</f>
        <v>9651.5000365817996</v>
      </c>
      <c r="C654" s="16">
        <f t="shared" si="127"/>
        <v>10762.474076268791</v>
      </c>
      <c r="D654" s="16">
        <f t="shared" si="127"/>
        <v>15401.905386668745</v>
      </c>
      <c r="E654" s="16">
        <f t="shared" si="127"/>
        <v>12749.877942275492</v>
      </c>
      <c r="F654" s="16">
        <f t="shared" si="127"/>
        <v>14357.880806752297</v>
      </c>
      <c r="G654" s="16">
        <f t="shared" si="127"/>
        <v>26643.452201874923</v>
      </c>
      <c r="H654" s="16">
        <f t="shared" si="127"/>
        <v>27977.213634079431</v>
      </c>
      <c r="I654" s="16">
        <f t="shared" si="127"/>
        <v>29190.94192170088</v>
      </c>
      <c r="J654" s="16">
        <f t="shared" si="127"/>
        <v>27091.84218085686</v>
      </c>
      <c r="K654" s="16">
        <f t="shared" si="127"/>
        <v>29300.832654890408</v>
      </c>
      <c r="L654" s="16">
        <f t="shared" si="127"/>
        <v>34440.265047192297</v>
      </c>
      <c r="M654" s="16">
        <f t="shared" si="127"/>
        <v>31043.347819566821</v>
      </c>
      <c r="N654" s="16">
        <f>+N661*N647</f>
        <v>23946.27943837806</v>
      </c>
      <c r="O654" s="16">
        <f>+O661*O647</f>
        <v>25070.76</v>
      </c>
      <c r="P654" s="6"/>
      <c r="Q654" s="89" t="s">
        <v>50</v>
      </c>
    </row>
    <row r="655" spans="2:17" x14ac:dyDescent="0.25">
      <c r="B655" s="32">
        <f t="shared" ref="B655:M655" si="128">+B661/B$648</f>
        <v>8.3949527442678132E-4</v>
      </c>
      <c r="C655" s="32">
        <f t="shared" si="128"/>
        <v>8.6075395262396519E-4</v>
      </c>
      <c r="D655" s="33">
        <f t="shared" si="128"/>
        <v>1.1517482016154016E-3</v>
      </c>
      <c r="E655" s="32">
        <f t="shared" si="128"/>
        <v>9.6827665815369106E-4</v>
      </c>
      <c r="F655" s="33">
        <f t="shared" si="128"/>
        <v>9.2697940162375333E-4</v>
      </c>
      <c r="G655" s="32">
        <f t="shared" si="128"/>
        <v>1.5421077376454131E-3</v>
      </c>
      <c r="H655" s="33">
        <f t="shared" si="128"/>
        <v>1.4610511737869448E-3</v>
      </c>
      <c r="I655" s="32">
        <f t="shared" si="128"/>
        <v>1.3548691552317607E-3</v>
      </c>
      <c r="J655" s="33">
        <f t="shared" si="128"/>
        <v>1.1810087605970711E-3</v>
      </c>
      <c r="K655" s="32">
        <f t="shared" si="128"/>
        <v>1.1813796981119569E-3</v>
      </c>
      <c r="L655" s="33">
        <f t="shared" si="128"/>
        <v>1.3110366380979974E-3</v>
      </c>
      <c r="M655" s="32">
        <f t="shared" si="128"/>
        <v>1.1555993760425476E-3</v>
      </c>
      <c r="N655" s="34">
        <f>+N661/N$648</f>
        <v>9.0130547687001627E-4</v>
      </c>
      <c r="O655" s="34">
        <f>+O661/O$648</f>
        <v>9.4357019125177735E-4</v>
      </c>
      <c r="P655" s="35">
        <f>(SUM(INDEX($B655:$O655,,$Q$348-$B$348-$P$348+1):INDEX($B655:$O655,$Q$348-$B$348+1))-MAX(INDEX($B655:$O655,,$Q$348-$B$348-$P$348+1):INDEX($B655:$O655,$Q$348-$B$348+1))-MIN(INDEX($B655:$O655,,$Q$348-$B$348-$P$348+1):INDEX($B655:$O655,$Q$348-$B$348+1)))/(COUNT(INDEX($B655:$O655,,$Q$348-$B$348-$P$348+1):INDEX($B655:$O655,$Q$348-$B$348+1))-2)</f>
        <v>1.2269307133028653E-3</v>
      </c>
      <c r="Q655" s="36" t="s">
        <v>51</v>
      </c>
    </row>
    <row r="656" spans="2:17" x14ac:dyDescent="0.25">
      <c r="B656" s="32">
        <f t="shared" ref="B656:M656" si="129">+B661/B$649</f>
        <v>6.1963799739611445E-3</v>
      </c>
      <c r="C656" s="32">
        <f t="shared" si="129"/>
        <v>6.2723207453067699E-3</v>
      </c>
      <c r="D656" s="33">
        <f t="shared" si="129"/>
        <v>7.6908062511013252E-3</v>
      </c>
      <c r="E656" s="32">
        <f t="shared" si="129"/>
        <v>1.4948495833099717E-2</v>
      </c>
      <c r="F656" s="33">
        <f t="shared" si="129"/>
        <v>6.0183882639835463E-3</v>
      </c>
      <c r="G656" s="32">
        <f t="shared" si="129"/>
        <v>8.0558815988294643E-3</v>
      </c>
      <c r="H656" s="33">
        <f t="shared" si="129"/>
        <v>8.4035871097375599E-3</v>
      </c>
      <c r="I656" s="32">
        <f t="shared" si="129"/>
        <v>9.3968391951260409E-3</v>
      </c>
      <c r="J656" s="33">
        <f t="shared" si="129"/>
        <v>8.7818703916409165E-3</v>
      </c>
      <c r="K656" s="32">
        <f t="shared" si="129"/>
        <v>8.4629795558797301E-3</v>
      </c>
      <c r="L656" s="33">
        <f t="shared" si="129"/>
        <v>9.0614618750759005E-3</v>
      </c>
      <c r="M656" s="32">
        <f t="shared" si="129"/>
        <v>1.0877667130634691E-2</v>
      </c>
      <c r="N656" s="34">
        <f>+N661/N$649</f>
        <v>1.1277223391426444E-2</v>
      </c>
      <c r="O656" s="34">
        <f>+O661/O$649</f>
        <v>1.3732797549534072E-2</v>
      </c>
      <c r="P656" s="35">
        <f>(SUM(INDEX($B656:$O656,,$Q$348-$B$348-$P$348+1):INDEX($B656:$O656,$Q$348-$B$348+1))-MAX(INDEX($B656:$O656,,$Q$348-$B$348-$P$348+1):INDEX($B656:$O656,$Q$348-$B$348+1))-MIN(INDEX($B656:$O656,,$Q$348-$B$348-$P$348+1):INDEX($B656:$O656,$Q$348-$B$348+1)))/(COUNT(INDEX($B656:$O656,,$Q$348-$B$348-$P$348+1):INDEX($B656:$O656,$Q$348-$B$348+1))-2)</f>
        <v>9.4659469499316137E-3</v>
      </c>
      <c r="Q656" s="36" t="s">
        <v>52</v>
      </c>
    </row>
    <row r="657" spans="1:17" x14ac:dyDescent="0.25">
      <c r="B657" s="32">
        <f t="shared" ref="B657:O657" si="130">+(B654+B432-B354-B360)/B559</f>
        <v>6.0085682487049903</v>
      </c>
      <c r="C657" s="32">
        <f t="shared" si="130"/>
        <v>4.9624485725985119</v>
      </c>
      <c r="D657" s="33">
        <f t="shared" si="130"/>
        <v>5.9451383693337405</v>
      </c>
      <c r="E657" s="32">
        <f t="shared" si="130"/>
        <v>22.84852611782825</v>
      </c>
      <c r="F657" s="33">
        <f t="shared" si="130"/>
        <v>11.764684327090922</v>
      </c>
      <c r="G657" s="32">
        <f t="shared" si="130"/>
        <v>5.6499990683397545</v>
      </c>
      <c r="H657" s="33">
        <f t="shared" si="130"/>
        <v>7.1116272405127132</v>
      </c>
      <c r="I657" s="32">
        <f t="shared" si="130"/>
        <v>8.3233636644644076</v>
      </c>
      <c r="J657" s="33">
        <f t="shared" si="130"/>
        <v>9.280493395211348</v>
      </c>
      <c r="K657" s="32">
        <f t="shared" si="130"/>
        <v>7.3691856954955703</v>
      </c>
      <c r="L657" s="33">
        <f t="shared" si="130"/>
        <v>6.2177991149084697</v>
      </c>
      <c r="M657" s="32">
        <f t="shared" si="130"/>
        <v>10.077747329716301</v>
      </c>
      <c r="N657" s="34">
        <f t="shared" si="130"/>
        <v>8.8100467882350699</v>
      </c>
      <c r="O657" s="34">
        <f t="shared" si="130"/>
        <v>10.803938147049125</v>
      </c>
      <c r="P657" s="35">
        <f>(SUM(INDEX($B657:$O657,,$Q$348-$B$348-$P$348+1):INDEX($B657:$O657,$Q$348-$B$348+1))-MAX(INDEX($B657:$O657,,$Q$348-$B$348-$P$348+1):INDEX($B657:$O657,$Q$348-$B$348+1))-MIN(INDEX($B657:$O657,,$Q$348-$B$348-$P$348+1):INDEX($B657:$O657,$Q$348-$B$348+1)))/(COUNT(INDEX($B657:$O657,,$Q$348-$B$348-$P$348+1):INDEX($B657:$O657,$Q$348-$B$348+1))-2)</f>
        <v>8.170037604077697</v>
      </c>
      <c r="Q657" s="36" t="s">
        <v>53</v>
      </c>
    </row>
    <row r="658" spans="1:17" x14ac:dyDescent="0.25">
      <c r="B658" s="32">
        <f t="shared" ref="B658:O658" si="131">B654/B465</f>
        <v>9.0878181210252737E-4</v>
      </c>
      <c r="C658" s="32">
        <f t="shared" si="131"/>
        <v>9.4781526164888319E-4</v>
      </c>
      <c r="D658" s="33">
        <f t="shared" si="131"/>
        <v>1.1632226432456382E-3</v>
      </c>
      <c r="E658" s="32">
        <f t="shared" si="131"/>
        <v>1.2945311024436673E-3</v>
      </c>
      <c r="F658" s="33">
        <f t="shared" si="131"/>
        <v>1.0979651079432121E-3</v>
      </c>
      <c r="G658" s="32">
        <f t="shared" si="131"/>
        <v>1.3525334772891049E-3</v>
      </c>
      <c r="H658" s="33">
        <f t="shared" si="131"/>
        <v>1.3184641518849487E-3</v>
      </c>
      <c r="I658" s="32">
        <f t="shared" si="131"/>
        <v>1.4338679929143763E-3</v>
      </c>
      <c r="J658" s="33">
        <f t="shared" si="131"/>
        <v>1.4165342144746604E-3</v>
      </c>
      <c r="K658" s="32">
        <f t="shared" si="131"/>
        <v>1.7128601259010303E-3</v>
      </c>
      <c r="L658" s="33">
        <f t="shared" si="131"/>
        <v>2.1417555449526251E-3</v>
      </c>
      <c r="M658" s="32">
        <f t="shared" si="131"/>
        <v>2.906777498014608E-3</v>
      </c>
      <c r="N658" s="34">
        <f t="shared" si="131"/>
        <v>2.6206341190338953E-3</v>
      </c>
      <c r="O658" s="34">
        <f t="shared" si="131"/>
        <v>3.029439898072769E-3</v>
      </c>
      <c r="P658" s="35">
        <f>(SUM(INDEX($B658:$O658,,$Q$348-$B$348-$P$348+1):INDEX($B658:$O658,$Q$348-$B$348+1))-MAX(INDEX($B658:$O658,,$Q$348-$B$348-$P$348+1):INDEX($B658:$O658,$Q$348-$B$348+1))-MIN(INDEX($B658:$O658,,$Q$348-$B$348-$P$348+1):INDEX($B658:$O658,$Q$348-$B$348+1)))/(COUNT(INDEX($B658:$O658,,$Q$348-$B$348-$P$348+1):INDEX($B658:$O658,$Q$348-$B$348+1))-2)</f>
        <v>1.9407089960828999E-3</v>
      </c>
      <c r="Q658" s="36" t="s">
        <v>54</v>
      </c>
    </row>
    <row r="659" spans="1:17" s="15" customFormat="1" x14ac:dyDescent="0.25">
      <c r="A659" s="99"/>
      <c r="B659" s="130">
        <v>2.4210383705999998</v>
      </c>
      <c r="C659" s="130">
        <v>2.2628005685999999</v>
      </c>
      <c r="D659" s="130">
        <v>2.1836816675999997</v>
      </c>
      <c r="E659" s="130">
        <v>1.9305011844</v>
      </c>
      <c r="F659" s="130">
        <v>1.9713299999999998</v>
      </c>
      <c r="G659" s="130">
        <v>4.1997900000000001</v>
      </c>
      <c r="H659" s="130">
        <v>3.8398080000000001</v>
      </c>
      <c r="I659" s="130">
        <v>3.6169619999999996</v>
      </c>
      <c r="J659" s="130">
        <v>2.88</v>
      </c>
      <c r="K659" s="130">
        <v>3.28</v>
      </c>
      <c r="L659" s="130">
        <v>3.7</v>
      </c>
      <c r="M659" s="130">
        <v>3.18</v>
      </c>
      <c r="N659" s="130">
        <v>2.66</v>
      </c>
      <c r="O659" s="130">
        <v>2.58</v>
      </c>
      <c r="P659" s="31"/>
      <c r="Q659" s="37" t="s">
        <v>55</v>
      </c>
    </row>
    <row r="660" spans="1:17" s="71" customFormat="1" x14ac:dyDescent="0.25">
      <c r="A660" s="100"/>
      <c r="B660" s="130">
        <v>0.52218474660000003</v>
      </c>
      <c r="C660" s="130">
        <v>0.55383230699999997</v>
      </c>
      <c r="D660" s="130">
        <v>1.5111710090999999</v>
      </c>
      <c r="E660" s="130">
        <v>0.96525059219999998</v>
      </c>
      <c r="F660" s="130">
        <v>1.1867835149999999</v>
      </c>
      <c r="G660" s="130">
        <v>1.8513360000000001</v>
      </c>
      <c r="H660" s="130">
        <v>1.9541879999999998</v>
      </c>
      <c r="I660" s="130">
        <v>2.04</v>
      </c>
      <c r="J660" s="130">
        <v>2.12</v>
      </c>
      <c r="K660" s="130">
        <v>2.36</v>
      </c>
      <c r="L660" s="130">
        <v>2.58</v>
      </c>
      <c r="M660" s="130">
        <v>2.48</v>
      </c>
      <c r="N660" s="130">
        <v>1.72</v>
      </c>
      <c r="O660" s="130">
        <v>2.14</v>
      </c>
      <c r="P660" s="38"/>
      <c r="Q660" s="39" t="s">
        <v>56</v>
      </c>
    </row>
    <row r="661" spans="1:17" s="3" customFormat="1" x14ac:dyDescent="0.25">
      <c r="A661" s="101"/>
      <c r="B661" s="130">
        <v>1.1385513786223664</v>
      </c>
      <c r="C661" s="130">
        <v>1.2696088328735156</v>
      </c>
      <c r="D661" s="130">
        <v>1.8169052007395003</v>
      </c>
      <c r="E661" s="130">
        <v>1.5040554373334307</v>
      </c>
      <c r="F661" s="130">
        <v>1.563528346591778</v>
      </c>
      <c r="G661" s="130">
        <v>2.9013886749292088</v>
      </c>
      <c r="H661" s="130">
        <v>3.0466311264379211</v>
      </c>
      <c r="I661" s="130">
        <v>2.7245605676405527</v>
      </c>
      <c r="J661" s="130">
        <v>2.5286393672631005</v>
      </c>
      <c r="K661" s="130">
        <v>2.7348173095846935</v>
      </c>
      <c r="L661" s="130">
        <v>3.2145104580168282</v>
      </c>
      <c r="M661" s="130">
        <v>2.8974563953301122</v>
      </c>
      <c r="N661" s="130">
        <v>2.2350456821334759</v>
      </c>
      <c r="O661" s="152">
        <f>VLOOKUP($P661,Price!$A:$E,5,FALSE)</f>
        <v>2.34</v>
      </c>
      <c r="P661" s="151" t="s">
        <v>343</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f t="shared" ref="C663:O663" si="132">+C656/C650/100</f>
        <v>6.1730574123694526E-4</v>
      </c>
      <c r="D663" s="102">
        <f t="shared" si="132"/>
        <v>4.6017289004353661E-4</v>
      </c>
      <c r="E663" s="103">
        <f t="shared" si="132"/>
        <v>-2.6038064319138546E-4</v>
      </c>
      <c r="F663" s="102">
        <f t="shared" si="132"/>
        <v>3.8042484740361843E-5</v>
      </c>
      <c r="G663" s="103">
        <f t="shared" si="132"/>
        <v>2.0852219067872622E-4</v>
      </c>
      <c r="H663" s="102">
        <f t="shared" si="132"/>
        <v>1.2708582644600236E-2</v>
      </c>
      <c r="I663" s="103">
        <f t="shared" si="132"/>
        <v>-4.6927806623062396E-4</v>
      </c>
      <c r="J663" s="102">
        <f t="shared" si="132"/>
        <v>-1.2694609519340589E-2</v>
      </c>
      <c r="K663" s="103">
        <f t="shared" si="132"/>
        <v>6.920409056576462E-4</v>
      </c>
      <c r="L663" s="102">
        <f t="shared" si="132"/>
        <v>9.2680961340760185E-4</v>
      </c>
      <c r="M663" s="103">
        <f t="shared" si="132"/>
        <v>-4.36625585454741E-4</v>
      </c>
      <c r="N663" s="104">
        <f t="shared" si="132"/>
        <v>-4.406054119310799E-4</v>
      </c>
      <c r="O663" s="104">
        <f t="shared" si="132"/>
        <v>-9.7917160752915657E-4</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2.50</v>
      </c>
      <c r="P664" s="30"/>
      <c r="Q664" s="90" t="s">
        <v>66</v>
      </c>
    </row>
    <row r="665" spans="1:17" x14ac:dyDescent="0.25">
      <c r="B665" s="48">
        <f t="shared" ref="B665:O668" si="133">($P655-B655)/$P655</f>
        <v>0.31577613525797066</v>
      </c>
      <c r="C665" s="49">
        <f t="shared" si="133"/>
        <v>0.29844942074451941</v>
      </c>
      <c r="D665" s="48">
        <f t="shared" si="133"/>
        <v>6.1276900865146935E-2</v>
      </c>
      <c r="E665" s="49">
        <f t="shared" si="133"/>
        <v>0.210813905255403</v>
      </c>
      <c r="F665" s="48">
        <f t="shared" si="133"/>
        <v>0.24447290171068498</v>
      </c>
      <c r="G665" s="49">
        <f t="shared" si="133"/>
        <v>-0.25688249623656373</v>
      </c>
      <c r="H665" s="48">
        <f t="shared" si="133"/>
        <v>-0.19081799644075526</v>
      </c>
      <c r="I665" s="49">
        <f t="shared" si="133"/>
        <v>-0.10427519707652311</v>
      </c>
      <c r="J665" s="48">
        <f t="shared" si="133"/>
        <v>3.7428317840518914E-2</v>
      </c>
      <c r="K665" s="49">
        <f t="shared" si="133"/>
        <v>3.7125988205386352E-2</v>
      </c>
      <c r="L665" s="48">
        <f t="shared" si="133"/>
        <v>-6.8549856877183499E-2</v>
      </c>
      <c r="M665" s="49">
        <f t="shared" si="133"/>
        <v>5.8138032153662263E-2</v>
      </c>
      <c r="N665" s="50">
        <f t="shared" si="133"/>
        <v>0.26539822738341473</v>
      </c>
      <c r="O665" s="50">
        <f t="shared" si="133"/>
        <v>0.23095071219489557</v>
      </c>
      <c r="P665" s="31"/>
      <c r="Q665" s="51" t="s">
        <v>67</v>
      </c>
    </row>
    <row r="666" spans="1:17" x14ac:dyDescent="0.25">
      <c r="B666" s="48">
        <f t="shared" si="133"/>
        <v>0.34540305299239926</v>
      </c>
      <c r="C666" s="49">
        <f t="shared" si="133"/>
        <v>0.33738053060269008</v>
      </c>
      <c r="D666" s="48">
        <f t="shared" si="133"/>
        <v>0.18752911971930214</v>
      </c>
      <c r="E666" s="49">
        <f t="shared" si="133"/>
        <v>-0.57918652113381131</v>
      </c>
      <c r="F666" s="48">
        <f t="shared" si="133"/>
        <v>0.36420642374009649</v>
      </c>
      <c r="G666" s="49">
        <f t="shared" si="133"/>
        <v>0.1489618902958606</v>
      </c>
      <c r="H666" s="48">
        <f t="shared" si="133"/>
        <v>0.11222964229708986</v>
      </c>
      <c r="I666" s="49">
        <f t="shared" si="133"/>
        <v>7.3006699880218554E-3</v>
      </c>
      <c r="J666" s="48">
        <f t="shared" si="133"/>
        <v>7.2267102478916725E-2</v>
      </c>
      <c r="K666" s="49">
        <f t="shared" si="133"/>
        <v>0.10595531533790493</v>
      </c>
      <c r="L666" s="48">
        <f t="shared" si="133"/>
        <v>4.2730545289886228E-2</v>
      </c>
      <c r="M666" s="49">
        <f t="shared" si="133"/>
        <v>-0.14913670953050043</v>
      </c>
      <c r="N666" s="50">
        <f t="shared" si="133"/>
        <v>-0.1913465658613179</v>
      </c>
      <c r="O666" s="50">
        <f t="shared" si="133"/>
        <v>-0.45075792439691248</v>
      </c>
      <c r="P666" s="31"/>
      <c r="Q666" s="51" t="s">
        <v>68</v>
      </c>
    </row>
    <row r="667" spans="1:17" x14ac:dyDescent="0.25">
      <c r="B667" s="48">
        <f t="shared" si="133"/>
        <v>0.26456051491047106</v>
      </c>
      <c r="C667" s="49">
        <f t="shared" si="133"/>
        <v>0.39260394956790223</v>
      </c>
      <c r="D667" s="48">
        <f t="shared" si="133"/>
        <v>0.27232423430138203</v>
      </c>
      <c r="E667" s="49">
        <f t="shared" si="133"/>
        <v>-1.7966243516950844</v>
      </c>
      <c r="F667" s="48">
        <f t="shared" si="133"/>
        <v>-0.43997921395357142</v>
      </c>
      <c r="G667" s="49">
        <f t="shared" si="133"/>
        <v>0.30844882947419749</v>
      </c>
      <c r="H667" s="48">
        <f t="shared" si="133"/>
        <v>0.12954779584328072</v>
      </c>
      <c r="I667" s="49">
        <f t="shared" si="133"/>
        <v>-1.8766873277325551E-2</v>
      </c>
      <c r="J667" s="48">
        <f t="shared" si="133"/>
        <v>-0.13591807589470803</v>
      </c>
      <c r="K667" s="49">
        <f t="shared" si="133"/>
        <v>9.8023038251674438E-2</v>
      </c>
      <c r="L667" s="48">
        <f t="shared" si="133"/>
        <v>0.23895097963745693</v>
      </c>
      <c r="M667" s="49">
        <f t="shared" si="133"/>
        <v>-0.23350072766941229</v>
      </c>
      <c r="N667" s="50">
        <f t="shared" si="133"/>
        <v>-7.8336136890966315E-2</v>
      </c>
      <c r="O667" s="50">
        <f t="shared" si="133"/>
        <v>-0.32238536352107344</v>
      </c>
      <c r="P667" s="31"/>
      <c r="Q667" s="51" t="s">
        <v>69</v>
      </c>
    </row>
    <row r="668" spans="1:17" x14ac:dyDescent="0.25">
      <c r="B668" s="48">
        <f t="shared" si="133"/>
        <v>0.53172690293248503</v>
      </c>
      <c r="C668" s="49">
        <f t="shared" si="133"/>
        <v>0.51161391864419636</v>
      </c>
      <c r="D668" s="48">
        <f t="shared" si="133"/>
        <v>0.40061975000194744</v>
      </c>
      <c r="E668" s="49">
        <f t="shared" si="133"/>
        <v>0.33295970438817418</v>
      </c>
      <c r="F668" s="48">
        <f t="shared" si="133"/>
        <v>0.43424536591558571</v>
      </c>
      <c r="G668" s="49">
        <f t="shared" si="133"/>
        <v>0.30307249566058608</v>
      </c>
      <c r="H668" s="48">
        <f t="shared" si="133"/>
        <v>0.32062758788354234</v>
      </c>
      <c r="I668" s="49">
        <f t="shared" si="133"/>
        <v>0.26116280400179753</v>
      </c>
      <c r="J668" s="48">
        <f t="shared" si="133"/>
        <v>0.27009447715563056</v>
      </c>
      <c r="K668" s="49">
        <f t="shared" si="133"/>
        <v>0.11740496418667434</v>
      </c>
      <c r="L668" s="48">
        <f t="shared" si="133"/>
        <v>-0.1035943818859575</v>
      </c>
      <c r="M668" s="49">
        <f t="shared" si="133"/>
        <v>-0.49779153076613097</v>
      </c>
      <c r="N668" s="50">
        <f t="shared" si="133"/>
        <v>-0.35034882835260039</v>
      </c>
      <c r="O668" s="50">
        <f t="shared" si="133"/>
        <v>-0.5609964730350343</v>
      </c>
      <c r="P668" s="31"/>
      <c r="Q668" s="51" t="s">
        <v>70</v>
      </c>
    </row>
    <row r="669" spans="1:17" x14ac:dyDescent="0.25">
      <c r="B669" s="105"/>
      <c r="D669" s="105"/>
      <c r="F669" s="105"/>
      <c r="H669" s="105"/>
      <c r="I669" s="96"/>
      <c r="J669" s="95"/>
      <c r="K669" s="96"/>
      <c r="L669" s="95"/>
      <c r="M669" s="96"/>
      <c r="N669" s="97">
        <f>N664/N661-1</f>
        <v>-1</v>
      </c>
      <c r="O669" s="97">
        <f>O664/O661-1</f>
        <v>6.8376068376068355E-2</v>
      </c>
      <c r="P669" s="28"/>
      <c r="Q669" s="98" t="s">
        <v>71</v>
      </c>
    </row>
    <row r="670" spans="1:17" x14ac:dyDescent="0.25">
      <c r="B670" s="109">
        <f t="shared" ref="B670:M670" si="134">AVERAGE(B665:B669)</f>
        <v>0.36436665152333148</v>
      </c>
      <c r="C670" s="110">
        <f t="shared" si="134"/>
        <v>0.38501195488982698</v>
      </c>
      <c r="D670" s="109">
        <f t="shared" si="134"/>
        <v>0.23043750122194462</v>
      </c>
      <c r="E670" s="110">
        <f t="shared" si="134"/>
        <v>-0.45800931579632964</v>
      </c>
      <c r="F670" s="109">
        <f t="shared" si="134"/>
        <v>0.15073636935319892</v>
      </c>
      <c r="G670" s="110">
        <f t="shared" si="134"/>
        <v>0.12590017979852011</v>
      </c>
      <c r="H670" s="109">
        <f t="shared" si="134"/>
        <v>9.2896757395789412E-2</v>
      </c>
      <c r="I670" s="110">
        <f t="shared" si="134"/>
        <v>3.6355350908992681E-2</v>
      </c>
      <c r="J670" s="52">
        <f t="shared" si="134"/>
        <v>6.0967955395089542E-2</v>
      </c>
      <c r="K670" s="53">
        <f t="shared" si="134"/>
        <v>8.9627326495410026E-2</v>
      </c>
      <c r="L670" s="52">
        <f t="shared" si="134"/>
        <v>2.7384321541050537E-2</v>
      </c>
      <c r="M670" s="53">
        <f t="shared" si="134"/>
        <v>-0.20557273395309536</v>
      </c>
      <c r="N670" s="54">
        <f>AVERAGE(N665:N669)</f>
        <v>-0.270926660744294</v>
      </c>
      <c r="O670" s="54">
        <f>AVERAGE(O665:O669)</f>
        <v>-0.20696259607641126</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6.3295120799999993E-2</v>
      </c>
      <c r="D672" s="56">
        <f t="shared" ref="D672:N672" si="135">+C$651+C672</f>
        <v>0.15823780199999998</v>
      </c>
      <c r="E672" s="56">
        <f t="shared" si="135"/>
        <v>0.25318048319999997</v>
      </c>
      <c r="F672" s="56">
        <f t="shared" si="135"/>
        <v>0.26111722919999997</v>
      </c>
      <c r="G672" s="56">
        <f t="shared" si="135"/>
        <v>0.36396922919999997</v>
      </c>
      <c r="H672" s="56">
        <f t="shared" si="135"/>
        <v>0.5011052292</v>
      </c>
      <c r="I672" s="56">
        <f t="shared" si="135"/>
        <v>0.57962222919999995</v>
      </c>
      <c r="J672" s="56">
        <f t="shared" si="135"/>
        <v>0.71962222919999996</v>
      </c>
      <c r="K672" s="56">
        <f t="shared" si="135"/>
        <v>0.86962222919999999</v>
      </c>
      <c r="L672" s="56">
        <f t="shared" si="135"/>
        <v>1.0696222291999999</v>
      </c>
      <c r="M672" s="56">
        <f t="shared" si="135"/>
        <v>1.2896222291999999</v>
      </c>
      <c r="N672" s="57">
        <f t="shared" si="135"/>
        <v>1.4896222291999999</v>
      </c>
      <c r="O672" s="57">
        <f>+N$651+N672</f>
        <v>1.6096222291999998</v>
      </c>
      <c r="P672" s="31"/>
      <c r="Q672" s="36" t="s">
        <v>74</v>
      </c>
    </row>
    <row r="673" spans="1:17" s="3" customFormat="1" x14ac:dyDescent="0.25">
      <c r="B673" s="58">
        <f>+B$661+B672</f>
        <v>1.1385513786223664</v>
      </c>
      <c r="C673" s="59">
        <f t="shared" ref="C673:O673" si="136">+C$661+C672</f>
        <v>1.3329039536735157</v>
      </c>
      <c r="D673" s="59">
        <f t="shared" si="136"/>
        <v>1.9751430027395003</v>
      </c>
      <c r="E673" s="59">
        <f t="shared" si="136"/>
        <v>1.7572359205334307</v>
      </c>
      <c r="F673" s="59">
        <f t="shared" si="136"/>
        <v>1.8246455757917779</v>
      </c>
      <c r="G673" s="59">
        <f t="shared" si="136"/>
        <v>3.2653579041292087</v>
      </c>
      <c r="H673" s="59">
        <f t="shared" si="136"/>
        <v>3.5477363556379213</v>
      </c>
      <c r="I673" s="59">
        <f t="shared" si="136"/>
        <v>3.3041827968405526</v>
      </c>
      <c r="J673" s="59">
        <f t="shared" si="136"/>
        <v>3.2482615964631005</v>
      </c>
      <c r="K673" s="59">
        <f t="shared" si="136"/>
        <v>3.6044395387846935</v>
      </c>
      <c r="L673" s="59">
        <f t="shared" si="136"/>
        <v>4.2841326872168279</v>
      </c>
      <c r="M673" s="59">
        <f t="shared" si="136"/>
        <v>4.1870786245301126</v>
      </c>
      <c r="N673" s="60">
        <f t="shared" si="136"/>
        <v>3.7246679113334755</v>
      </c>
      <c r="O673" s="60">
        <f t="shared" si="136"/>
        <v>3.9496222291999996</v>
      </c>
      <c r="P673" s="31"/>
      <c r="Q673" s="36" t="s">
        <v>75</v>
      </c>
    </row>
    <row r="674" spans="1:17" s="3" customFormat="1" x14ac:dyDescent="0.25">
      <c r="B674" s="72"/>
      <c r="I674" s="61"/>
      <c r="J674" s="61"/>
      <c r="K674" s="61"/>
      <c r="L674" s="61"/>
      <c r="M674" s="61"/>
      <c r="N674" s="62"/>
      <c r="O674" s="62">
        <f>+O673/B673-1</f>
        <v>2.468989018290062</v>
      </c>
      <c r="P674" s="31"/>
      <c r="Q674" s="63" t="s">
        <v>76</v>
      </c>
    </row>
    <row r="675" spans="1:17" s="70" customFormat="1" x14ac:dyDescent="0.25">
      <c r="A675" s="64"/>
      <c r="B675" s="65"/>
      <c r="C675" s="66">
        <f>RATE(C$348-$B$348,,-$B673,C673)</f>
        <v>0.17070162901766758</v>
      </c>
      <c r="D675" s="66">
        <f t="shared" ref="D675:O675" si="137">RATE(D$348-$B$348,,-$B673,D673)</f>
        <v>0.31711275504691333</v>
      </c>
      <c r="E675" s="66">
        <f t="shared" si="137"/>
        <v>0.15564864105435927</v>
      </c>
      <c r="F675" s="66">
        <f t="shared" si="137"/>
        <v>0.12513975805323527</v>
      </c>
      <c r="G675" s="66">
        <f t="shared" si="137"/>
        <v>0.2345697493121604</v>
      </c>
      <c r="H675" s="66">
        <f t="shared" si="137"/>
        <v>0.20855508730119698</v>
      </c>
      <c r="I675" s="66">
        <f t="shared" si="137"/>
        <v>0.16439848893805145</v>
      </c>
      <c r="J675" s="66">
        <f t="shared" si="137"/>
        <v>0.14001954072652181</v>
      </c>
      <c r="K675" s="66">
        <f t="shared" si="137"/>
        <v>0.13660472423901451</v>
      </c>
      <c r="L675" s="66">
        <f t="shared" si="137"/>
        <v>0.14169744190919564</v>
      </c>
      <c r="M675" s="66">
        <f t="shared" si="137"/>
        <v>0.12567859379945709</v>
      </c>
      <c r="N675" s="67">
        <f t="shared" si="137"/>
        <v>0.10381064237658871</v>
      </c>
      <c r="O675" s="67">
        <f t="shared" si="137"/>
        <v>0.10040884144646853</v>
      </c>
      <c r="P675" s="68"/>
      <c r="Q675" s="69" t="s">
        <v>77</v>
      </c>
    </row>
    <row r="676" spans="1:17" s="3" customFormat="1" x14ac:dyDescent="0.25">
      <c r="B676" s="55"/>
      <c r="C676" s="56"/>
      <c r="D676" s="56">
        <f t="shared" ref="D676:N676" si="138">+C$651+C676</f>
        <v>9.494268119999999E-2</v>
      </c>
      <c r="E676" s="56">
        <f t="shared" si="138"/>
        <v>0.18988536239999998</v>
      </c>
      <c r="F676" s="56">
        <f t="shared" si="138"/>
        <v>0.19782210839999997</v>
      </c>
      <c r="G676" s="56">
        <f t="shared" si="138"/>
        <v>0.30067410839999997</v>
      </c>
      <c r="H676" s="56">
        <f t="shared" si="138"/>
        <v>0.43781010840000001</v>
      </c>
      <c r="I676" s="56">
        <f t="shared" si="138"/>
        <v>0.51632710840000007</v>
      </c>
      <c r="J676" s="56">
        <f t="shared" si="138"/>
        <v>0.65632710840000008</v>
      </c>
      <c r="K676" s="56">
        <f t="shared" si="138"/>
        <v>0.8063271084000001</v>
      </c>
      <c r="L676" s="56">
        <f t="shared" si="138"/>
        <v>1.0063271084000001</v>
      </c>
      <c r="M676" s="56">
        <f t="shared" si="138"/>
        <v>1.2263271084</v>
      </c>
      <c r="N676" s="57">
        <f t="shared" si="138"/>
        <v>1.4263271084</v>
      </c>
      <c r="O676" s="57">
        <f>+N$651+N676</f>
        <v>1.5463271083999999</v>
      </c>
      <c r="P676" s="31"/>
      <c r="Q676" s="36" t="s">
        <v>74</v>
      </c>
    </row>
    <row r="677" spans="1:17" s="3" customFormat="1" x14ac:dyDescent="0.25">
      <c r="B677" s="58"/>
      <c r="C677" s="59">
        <f t="shared" ref="C677:O677" si="139">+C$661+C676</f>
        <v>1.2696088328735156</v>
      </c>
      <c r="D677" s="59">
        <f t="shared" si="139"/>
        <v>1.9118478819395004</v>
      </c>
      <c r="E677" s="59">
        <f t="shared" si="139"/>
        <v>1.6939407997334306</v>
      </c>
      <c r="F677" s="59">
        <f t="shared" si="139"/>
        <v>1.761350454991778</v>
      </c>
      <c r="G677" s="59">
        <f t="shared" si="139"/>
        <v>3.2020627833292088</v>
      </c>
      <c r="H677" s="59">
        <f t="shared" si="139"/>
        <v>3.484441234837921</v>
      </c>
      <c r="I677" s="59">
        <f t="shared" si="139"/>
        <v>3.2408876760405527</v>
      </c>
      <c r="J677" s="59">
        <f t="shared" si="139"/>
        <v>3.1849664756631006</v>
      </c>
      <c r="K677" s="59">
        <f t="shared" si="139"/>
        <v>3.5411444179846936</v>
      </c>
      <c r="L677" s="59">
        <f t="shared" si="139"/>
        <v>4.2208375664168285</v>
      </c>
      <c r="M677" s="59">
        <f t="shared" si="139"/>
        <v>4.1237835037301123</v>
      </c>
      <c r="N677" s="60">
        <f t="shared" si="139"/>
        <v>3.6613727905334761</v>
      </c>
      <c r="O677" s="60">
        <f t="shared" si="139"/>
        <v>3.8863271083999997</v>
      </c>
      <c r="P677" s="31"/>
      <c r="Q677" s="36" t="s">
        <v>75</v>
      </c>
    </row>
    <row r="678" spans="1:17" s="3" customFormat="1" x14ac:dyDescent="0.25">
      <c r="B678" s="72"/>
      <c r="I678" s="61"/>
      <c r="J678" s="61"/>
      <c r="K678" s="61"/>
      <c r="L678" s="61"/>
      <c r="M678" s="61"/>
      <c r="N678" s="62"/>
      <c r="O678" s="62">
        <f>+O677/C677-1</f>
        <v>2.0610429037454359</v>
      </c>
      <c r="P678" s="31"/>
      <c r="Q678" s="63" t="s">
        <v>76</v>
      </c>
    </row>
    <row r="679" spans="1:17" s="70" customFormat="1" x14ac:dyDescent="0.25">
      <c r="A679" s="64"/>
      <c r="B679" s="65"/>
      <c r="C679" s="66"/>
      <c r="D679" s="66">
        <f>RATE(D$348-$C$348,,-$C677,D677)</f>
        <v>0.50585584507347825</v>
      </c>
      <c r="E679" s="66">
        <f t="shared" ref="E679:O679" si="140">RATE(E$348-$C$348,,-$C677,E677)</f>
        <v>0.1550855385564486</v>
      </c>
      <c r="F679" s="66">
        <f t="shared" si="140"/>
        <v>0.11530062840658797</v>
      </c>
      <c r="G679" s="66">
        <f t="shared" si="140"/>
        <v>0.26020145565756103</v>
      </c>
      <c r="H679" s="66">
        <f t="shared" si="140"/>
        <v>0.22374982262788748</v>
      </c>
      <c r="I679" s="66">
        <f t="shared" si="140"/>
        <v>0.16904799311340193</v>
      </c>
      <c r="J679" s="66">
        <f t="shared" si="140"/>
        <v>0.14041293049264805</v>
      </c>
      <c r="K679" s="66">
        <f t="shared" si="140"/>
        <v>0.13680038750585402</v>
      </c>
      <c r="L679" s="66">
        <f t="shared" si="140"/>
        <v>0.14279901135431267</v>
      </c>
      <c r="M679" s="66">
        <f t="shared" si="140"/>
        <v>0.12502608501658874</v>
      </c>
      <c r="N679" s="67">
        <f t="shared" si="140"/>
        <v>0.10107225538210625</v>
      </c>
      <c r="O679" s="67">
        <f t="shared" si="140"/>
        <v>9.7713784964993403E-2</v>
      </c>
      <c r="P679" s="68"/>
      <c r="Q679" s="69" t="s">
        <v>77</v>
      </c>
    </row>
    <row r="680" spans="1:17" s="3" customFormat="1" x14ac:dyDescent="0.25">
      <c r="B680" s="55"/>
      <c r="C680" s="56"/>
      <c r="D680" s="56"/>
      <c r="E680" s="56">
        <f t="shared" ref="E680:N680" si="141">+D$651+D680</f>
        <v>9.494268119999999E-2</v>
      </c>
      <c r="F680" s="56">
        <f t="shared" si="141"/>
        <v>0.10287942719999998</v>
      </c>
      <c r="G680" s="56">
        <f t="shared" si="141"/>
        <v>0.20573142719999998</v>
      </c>
      <c r="H680" s="56">
        <f t="shared" si="141"/>
        <v>0.34286742719999996</v>
      </c>
      <c r="I680" s="56">
        <f t="shared" si="141"/>
        <v>0.42138442719999997</v>
      </c>
      <c r="J680" s="56">
        <f t="shared" si="141"/>
        <v>0.56138442719999992</v>
      </c>
      <c r="K680" s="56">
        <f t="shared" si="141"/>
        <v>0.71138442719999995</v>
      </c>
      <c r="L680" s="56">
        <f t="shared" si="141"/>
        <v>0.91138442720000001</v>
      </c>
      <c r="M680" s="56">
        <f t="shared" si="141"/>
        <v>1.1313844272</v>
      </c>
      <c r="N680" s="57">
        <f t="shared" si="141"/>
        <v>1.3313844271999999</v>
      </c>
      <c r="O680" s="57">
        <f>+N$651+N680</f>
        <v>1.4513844271999998</v>
      </c>
      <c r="P680" s="31"/>
      <c r="Q680" s="36" t="s">
        <v>74</v>
      </c>
    </row>
    <row r="681" spans="1:17" s="3" customFormat="1" x14ac:dyDescent="0.25">
      <c r="B681" s="58"/>
      <c r="C681" s="59"/>
      <c r="D681" s="59">
        <f t="shared" ref="D681:O681" si="142">+D$661+D680</f>
        <v>1.8169052007395003</v>
      </c>
      <c r="E681" s="59">
        <f t="shared" si="142"/>
        <v>1.5989981185334308</v>
      </c>
      <c r="F681" s="59">
        <f t="shared" si="142"/>
        <v>1.666407773791778</v>
      </c>
      <c r="G681" s="59">
        <f t="shared" si="142"/>
        <v>3.1071201021292087</v>
      </c>
      <c r="H681" s="59">
        <f t="shared" si="142"/>
        <v>3.389498553637921</v>
      </c>
      <c r="I681" s="59">
        <f t="shared" si="142"/>
        <v>3.1459449948405527</v>
      </c>
      <c r="J681" s="59">
        <f t="shared" si="142"/>
        <v>3.0900237944631002</v>
      </c>
      <c r="K681" s="59">
        <f t="shared" si="142"/>
        <v>3.4462017367846935</v>
      </c>
      <c r="L681" s="59">
        <f t="shared" si="142"/>
        <v>4.1258948852168285</v>
      </c>
      <c r="M681" s="59">
        <f t="shared" si="142"/>
        <v>4.0288408225301122</v>
      </c>
      <c r="N681" s="60">
        <f t="shared" si="142"/>
        <v>3.566430109333476</v>
      </c>
      <c r="O681" s="60">
        <f t="shared" si="142"/>
        <v>3.7913844271999997</v>
      </c>
      <c r="P681" s="31"/>
      <c r="Q681" s="36" t="s">
        <v>75</v>
      </c>
    </row>
    <row r="682" spans="1:17" s="3" customFormat="1" x14ac:dyDescent="0.25">
      <c r="B682" s="72"/>
      <c r="I682" s="61"/>
      <c r="J682" s="61"/>
      <c r="K682" s="61"/>
      <c r="L682" s="61"/>
      <c r="M682" s="61"/>
      <c r="N682" s="62"/>
      <c r="O682" s="62">
        <f>+O681/D681-1</f>
        <v>1.0867266083320497</v>
      </c>
      <c r="P682" s="31"/>
      <c r="Q682" s="63" t="s">
        <v>76</v>
      </c>
    </row>
    <row r="683" spans="1:17" s="70" customFormat="1" x14ac:dyDescent="0.25">
      <c r="A683" s="64"/>
      <c r="B683" s="65"/>
      <c r="C683" s="66"/>
      <c r="D683" s="66"/>
      <c r="E683" s="66">
        <f>RATE(E$348-$D$348,,-$D681,E681)</f>
        <v>-0.11993310499489969</v>
      </c>
      <c r="F683" s="66">
        <f t="shared" ref="F683:O683" si="143">RATE(F$348-$D$348,,-$D681,F681)</f>
        <v>-4.2310981721349721E-2</v>
      </c>
      <c r="G683" s="66">
        <f t="shared" si="143"/>
        <v>0.19584600652329343</v>
      </c>
      <c r="H683" s="66">
        <f t="shared" si="143"/>
        <v>0.16869395105687079</v>
      </c>
      <c r="I683" s="66">
        <f t="shared" si="143"/>
        <v>0.11605030728570911</v>
      </c>
      <c r="J683" s="66">
        <f t="shared" si="143"/>
        <v>9.2542296752496297E-2</v>
      </c>
      <c r="K683" s="66">
        <f t="shared" si="143"/>
        <v>9.5760118817926759E-2</v>
      </c>
      <c r="L683" s="66">
        <f t="shared" si="143"/>
        <v>0.10795784375398935</v>
      </c>
      <c r="M683" s="66">
        <f t="shared" si="143"/>
        <v>9.2515325583344757E-2</v>
      </c>
      <c r="N683" s="67">
        <f t="shared" si="143"/>
        <v>6.9769335737263183E-2</v>
      </c>
      <c r="O683" s="67">
        <f t="shared" si="143"/>
        <v>6.915906636197465E-2</v>
      </c>
      <c r="P683" s="68"/>
      <c r="Q683" s="69" t="s">
        <v>77</v>
      </c>
    </row>
    <row r="684" spans="1:17" s="3" customFormat="1" x14ac:dyDescent="0.25">
      <c r="B684" s="55"/>
      <c r="C684" s="56"/>
      <c r="D684" s="56"/>
      <c r="E684" s="56"/>
      <c r="F684" s="56">
        <f t="shared" ref="F684:N684" si="144">+E$651+E684</f>
        <v>7.9367459999999997E-3</v>
      </c>
      <c r="G684" s="56">
        <f t="shared" si="144"/>
        <v>0.11078874599999999</v>
      </c>
      <c r="H684" s="56">
        <f t="shared" si="144"/>
        <v>0.247924746</v>
      </c>
      <c r="I684" s="56">
        <f t="shared" si="144"/>
        <v>0.32644174599999998</v>
      </c>
      <c r="J684" s="56">
        <f t="shared" si="144"/>
        <v>0.46644174599999999</v>
      </c>
      <c r="K684" s="56">
        <f t="shared" si="144"/>
        <v>0.61644174600000001</v>
      </c>
      <c r="L684" s="56">
        <f t="shared" si="144"/>
        <v>0.81644174599999997</v>
      </c>
      <c r="M684" s="56">
        <f t="shared" si="144"/>
        <v>1.0364417459999999</v>
      </c>
      <c r="N684" s="57">
        <f t="shared" si="144"/>
        <v>1.2364417459999999</v>
      </c>
      <c r="O684" s="57">
        <f>+N$651+N684</f>
        <v>1.3564417459999998</v>
      </c>
      <c r="P684" s="31"/>
      <c r="Q684" s="36" t="s">
        <v>74</v>
      </c>
    </row>
    <row r="685" spans="1:17" s="3" customFormat="1" x14ac:dyDescent="0.25">
      <c r="B685" s="58"/>
      <c r="C685" s="59"/>
      <c r="D685" s="59"/>
      <c r="E685" s="59">
        <f t="shared" ref="E685:O685" si="145">+E$661+E684</f>
        <v>1.5040554373334307</v>
      </c>
      <c r="F685" s="59">
        <f t="shared" si="145"/>
        <v>1.5714650925917779</v>
      </c>
      <c r="G685" s="59">
        <f t="shared" si="145"/>
        <v>3.0121774209292087</v>
      </c>
      <c r="H685" s="59">
        <f t="shared" si="145"/>
        <v>3.2945558724379209</v>
      </c>
      <c r="I685" s="59">
        <f t="shared" si="145"/>
        <v>3.0510023136405526</v>
      </c>
      <c r="J685" s="59">
        <f t="shared" si="145"/>
        <v>2.9950811132631006</v>
      </c>
      <c r="K685" s="59">
        <f t="shared" si="145"/>
        <v>3.3512590555846935</v>
      </c>
      <c r="L685" s="59">
        <f t="shared" si="145"/>
        <v>4.0309522040168284</v>
      </c>
      <c r="M685" s="59">
        <f t="shared" si="145"/>
        <v>3.9338981413301122</v>
      </c>
      <c r="N685" s="60">
        <f t="shared" si="145"/>
        <v>3.471487428133476</v>
      </c>
      <c r="O685" s="60">
        <f t="shared" si="145"/>
        <v>3.6964417459999996</v>
      </c>
      <c r="P685" s="31"/>
      <c r="Q685" s="36" t="s">
        <v>75</v>
      </c>
    </row>
    <row r="686" spans="1:17" s="3" customFormat="1" x14ac:dyDescent="0.25">
      <c r="B686" s="72"/>
      <c r="I686" s="61"/>
      <c r="J686" s="61"/>
      <c r="K686" s="61"/>
      <c r="L686" s="61"/>
      <c r="M686" s="61"/>
      <c r="N686" s="62"/>
      <c r="O686" s="62">
        <f>+O685/E685-1</f>
        <v>1.4576499338039648</v>
      </c>
      <c r="P686" s="31"/>
      <c r="Q686" s="63" t="s">
        <v>76</v>
      </c>
    </row>
    <row r="687" spans="1:17" s="70" customFormat="1" x14ac:dyDescent="0.25">
      <c r="A687" s="64"/>
      <c r="B687" s="65"/>
      <c r="C687" s="66"/>
      <c r="D687" s="66"/>
      <c r="E687" s="66"/>
      <c r="F687" s="66">
        <f>RATE(F$348-$E$348,,-$E685,F685)</f>
        <v>4.4818597496551621E-2</v>
      </c>
      <c r="G687" s="66">
        <f t="shared" ref="G687:O687" si="146">RATE(G$348-$E$348,,-$E685,G685)</f>
        <v>0.41516914925184556</v>
      </c>
      <c r="H687" s="66">
        <f t="shared" si="146"/>
        <v>0.29870649064004612</v>
      </c>
      <c r="I687" s="66">
        <f t="shared" si="146"/>
        <v>0.19342374139263693</v>
      </c>
      <c r="J687" s="66">
        <f t="shared" si="146"/>
        <v>0.14770149907926045</v>
      </c>
      <c r="K687" s="66">
        <f t="shared" si="146"/>
        <v>0.14285384232684015</v>
      </c>
      <c r="L687" s="66">
        <f t="shared" si="146"/>
        <v>0.15123345205922764</v>
      </c>
      <c r="M687" s="66">
        <f t="shared" si="146"/>
        <v>0.12770344807795039</v>
      </c>
      <c r="N687" s="67">
        <f t="shared" si="146"/>
        <v>9.7390777024797301E-2</v>
      </c>
      <c r="O687" s="67">
        <f t="shared" si="146"/>
        <v>9.4087363970285859E-2</v>
      </c>
      <c r="P687" s="68"/>
      <c r="Q687" s="69" t="s">
        <v>77</v>
      </c>
    </row>
    <row r="688" spans="1:17" s="3" customFormat="1" x14ac:dyDescent="0.25">
      <c r="B688" s="55"/>
      <c r="C688" s="56"/>
      <c r="D688" s="56"/>
      <c r="E688" s="56"/>
      <c r="F688" s="56"/>
      <c r="G688" s="56">
        <f t="shared" ref="G688:N688" si="147">+F$651+F688</f>
        <v>0.102852</v>
      </c>
      <c r="H688" s="56">
        <f t="shared" si="147"/>
        <v>0.23998800000000001</v>
      </c>
      <c r="I688" s="56">
        <f t="shared" si="147"/>
        <v>0.31850500000000004</v>
      </c>
      <c r="J688" s="56">
        <f t="shared" si="147"/>
        <v>0.45850500000000005</v>
      </c>
      <c r="K688" s="56">
        <f t="shared" si="147"/>
        <v>0.60850500000000007</v>
      </c>
      <c r="L688" s="56">
        <f t="shared" si="147"/>
        <v>0.80850500000000003</v>
      </c>
      <c r="M688" s="56">
        <f t="shared" si="147"/>
        <v>1.028505</v>
      </c>
      <c r="N688" s="57">
        <f t="shared" si="147"/>
        <v>1.228505</v>
      </c>
      <c r="O688" s="57">
        <f>+N$651+N688</f>
        <v>1.3485049999999998</v>
      </c>
      <c r="P688" s="31"/>
      <c r="Q688" s="36" t="s">
        <v>74</v>
      </c>
    </row>
    <row r="689" spans="1:17" s="3" customFormat="1" x14ac:dyDescent="0.25">
      <c r="B689" s="58"/>
      <c r="C689" s="59"/>
      <c r="D689" s="59"/>
      <c r="E689" s="59"/>
      <c r="F689" s="59">
        <f t="shared" ref="F689:O689" si="148">+F$661+F688</f>
        <v>1.563528346591778</v>
      </c>
      <c r="G689" s="59">
        <f t="shared" si="148"/>
        <v>3.0042406749292088</v>
      </c>
      <c r="H689" s="59">
        <f t="shared" si="148"/>
        <v>3.286619126437921</v>
      </c>
      <c r="I689" s="59">
        <f t="shared" si="148"/>
        <v>3.0430655676405527</v>
      </c>
      <c r="J689" s="59">
        <f t="shared" si="148"/>
        <v>2.9871443672631006</v>
      </c>
      <c r="K689" s="59">
        <f t="shared" si="148"/>
        <v>3.3433223095846936</v>
      </c>
      <c r="L689" s="59">
        <f t="shared" si="148"/>
        <v>4.023015458016828</v>
      </c>
      <c r="M689" s="59">
        <f t="shared" si="148"/>
        <v>3.9259613953301122</v>
      </c>
      <c r="N689" s="60">
        <f t="shared" si="148"/>
        <v>3.4635506821334756</v>
      </c>
      <c r="O689" s="60">
        <f t="shared" si="148"/>
        <v>3.6885049999999997</v>
      </c>
      <c r="P689" s="31"/>
      <c r="Q689" s="36" t="s">
        <v>75</v>
      </c>
    </row>
    <row r="690" spans="1:17" s="3" customFormat="1" x14ac:dyDescent="0.25">
      <c r="B690" s="72"/>
      <c r="I690" s="61"/>
      <c r="J690" s="61"/>
      <c r="K690" s="61"/>
      <c r="L690" s="61"/>
      <c r="M690" s="61"/>
      <c r="N690" s="62"/>
      <c r="O690" s="62">
        <f>+O689/F689-1</f>
        <v>1.3590905838325886</v>
      </c>
      <c r="P690" s="31"/>
      <c r="Q690" s="63" t="s">
        <v>76</v>
      </c>
    </row>
    <row r="691" spans="1:17" s="70" customFormat="1" x14ac:dyDescent="0.25">
      <c r="A691" s="64"/>
      <c r="B691" s="65"/>
      <c r="C691" s="66"/>
      <c r="D691" s="66"/>
      <c r="E691" s="66"/>
      <c r="F691" s="66"/>
      <c r="G691" s="66">
        <f>RATE(G$348-$F$348,,-$F689,G689)</f>
        <v>0.92144944572187326</v>
      </c>
      <c r="H691" s="66">
        <f t="shared" ref="H691:O691" si="149">RATE(H$348-$F$348,,-$F689,H689)</f>
        <v>0.44984578216878368</v>
      </c>
      <c r="I691" s="66">
        <f t="shared" si="149"/>
        <v>0.24853824527596077</v>
      </c>
      <c r="J691" s="66">
        <f t="shared" si="149"/>
        <v>0.17567589322162741</v>
      </c>
      <c r="K691" s="66">
        <f t="shared" si="149"/>
        <v>0.16416489031132067</v>
      </c>
      <c r="L691" s="66">
        <f t="shared" si="149"/>
        <v>0.17059767444033724</v>
      </c>
      <c r="M691" s="66">
        <f t="shared" si="149"/>
        <v>0.14056499333592543</v>
      </c>
      <c r="N691" s="67">
        <f t="shared" si="149"/>
        <v>0.10452861970474919</v>
      </c>
      <c r="O691" s="67">
        <f t="shared" si="149"/>
        <v>0.10005922812449376</v>
      </c>
      <c r="P691" s="68"/>
      <c r="Q691" s="69" t="s">
        <v>77</v>
      </c>
    </row>
    <row r="692" spans="1:17" s="3" customFormat="1" x14ac:dyDescent="0.25">
      <c r="B692" s="55"/>
      <c r="C692" s="56"/>
      <c r="D692" s="56"/>
      <c r="E692" s="56"/>
      <c r="F692" s="56"/>
      <c r="G692" s="56"/>
      <c r="H692" s="56">
        <f t="shared" ref="H692:N692" si="150">+G$651+G692</f>
        <v>0.13713600000000001</v>
      </c>
      <c r="I692" s="56">
        <f t="shared" si="150"/>
        <v>0.21565300000000001</v>
      </c>
      <c r="J692" s="56">
        <f t="shared" si="150"/>
        <v>0.355653</v>
      </c>
      <c r="K692" s="56">
        <f t="shared" si="150"/>
        <v>0.50565300000000002</v>
      </c>
      <c r="L692" s="56">
        <f t="shared" si="150"/>
        <v>0.70565300000000009</v>
      </c>
      <c r="M692" s="56">
        <f t="shared" si="150"/>
        <v>0.92565300000000006</v>
      </c>
      <c r="N692" s="57">
        <f t="shared" si="150"/>
        <v>1.125653</v>
      </c>
      <c r="O692" s="57">
        <f>+N$651+N692</f>
        <v>1.2456529999999999</v>
      </c>
      <c r="P692" s="31"/>
      <c r="Q692" s="36" t="s">
        <v>74</v>
      </c>
    </row>
    <row r="693" spans="1:17" s="3" customFormat="1" x14ac:dyDescent="0.25">
      <c r="B693" s="58"/>
      <c r="C693" s="59"/>
      <c r="D693" s="59"/>
      <c r="E693" s="59"/>
      <c r="F693" s="59"/>
      <c r="G693" s="59">
        <f t="shared" ref="G693:O693" si="151">+G$661+G692</f>
        <v>2.9013886749292088</v>
      </c>
      <c r="H693" s="59">
        <f t="shared" si="151"/>
        <v>3.183767126437921</v>
      </c>
      <c r="I693" s="59">
        <f t="shared" si="151"/>
        <v>2.9402135676405527</v>
      </c>
      <c r="J693" s="59">
        <f t="shared" si="151"/>
        <v>2.8842923672631002</v>
      </c>
      <c r="K693" s="59">
        <f t="shared" si="151"/>
        <v>3.2404703095846936</v>
      </c>
      <c r="L693" s="59">
        <f t="shared" si="151"/>
        <v>3.9201634580168285</v>
      </c>
      <c r="M693" s="59">
        <f t="shared" si="151"/>
        <v>3.8231093953301123</v>
      </c>
      <c r="N693" s="60">
        <f t="shared" si="151"/>
        <v>3.3606986821334761</v>
      </c>
      <c r="O693" s="60">
        <f t="shared" si="151"/>
        <v>3.5856529999999998</v>
      </c>
      <c r="P693" s="31"/>
      <c r="Q693" s="36" t="s">
        <v>75</v>
      </c>
    </row>
    <row r="694" spans="1:17" s="3" customFormat="1" x14ac:dyDescent="0.25">
      <c r="B694" s="72"/>
      <c r="I694" s="61"/>
      <c r="J694" s="61"/>
      <c r="K694" s="61"/>
      <c r="L694" s="61"/>
      <c r="M694" s="61"/>
      <c r="N694" s="62"/>
      <c r="O694" s="62">
        <f>+O693/G693-1</f>
        <v>0.23584028261483669</v>
      </c>
      <c r="P694" s="31"/>
      <c r="Q694" s="63" t="s">
        <v>76</v>
      </c>
    </row>
    <row r="695" spans="1:17" s="70" customFormat="1" x14ac:dyDescent="0.25">
      <c r="A695" s="64"/>
      <c r="B695" s="65"/>
      <c r="C695" s="66"/>
      <c r="D695" s="66"/>
      <c r="E695" s="66"/>
      <c r="F695" s="66"/>
      <c r="G695" s="66"/>
      <c r="H695" s="66">
        <f>RATE(H$348-$G$348,,-$G693,H693)</f>
        <v>9.7325275289289415E-2</v>
      </c>
      <c r="I695" s="66">
        <f t="shared" ref="I695:O695" si="152">RATE(I$348-$G$348,,-$G693,I693)</f>
        <v>6.6685086302633208E-3</v>
      </c>
      <c r="J695" s="66">
        <f t="shared" si="152"/>
        <v>-1.9680228672887966E-3</v>
      </c>
      <c r="K695" s="66">
        <f t="shared" si="152"/>
        <v>2.8017561632046918E-2</v>
      </c>
      <c r="L695" s="66">
        <f t="shared" si="152"/>
        <v>6.203701378874707E-2</v>
      </c>
      <c r="M695" s="66">
        <f t="shared" si="152"/>
        <v>4.7052526205442702E-2</v>
      </c>
      <c r="N695" s="67">
        <f t="shared" si="152"/>
        <v>2.1216131144201483E-2</v>
      </c>
      <c r="O695" s="67">
        <f t="shared" si="152"/>
        <v>2.6822303542355239E-2</v>
      </c>
      <c r="P695" s="68"/>
      <c r="Q695" s="69" t="s">
        <v>77</v>
      </c>
    </row>
    <row r="696" spans="1:17" s="3" customFormat="1" x14ac:dyDescent="0.25">
      <c r="B696" s="55"/>
      <c r="C696" s="56"/>
      <c r="D696" s="56"/>
      <c r="E696" s="56"/>
      <c r="F696" s="56"/>
      <c r="G696" s="56"/>
      <c r="H696" s="56"/>
      <c r="I696" s="56">
        <f t="shared" ref="I696:N696" si="153">+H$651+H696</f>
        <v>7.8517000000000003E-2</v>
      </c>
      <c r="J696" s="56">
        <f t="shared" si="153"/>
        <v>0.21851700000000002</v>
      </c>
      <c r="K696" s="56">
        <f t="shared" si="153"/>
        <v>0.36851700000000004</v>
      </c>
      <c r="L696" s="56">
        <f t="shared" si="153"/>
        <v>0.56851700000000005</v>
      </c>
      <c r="M696" s="56">
        <f t="shared" si="153"/>
        <v>0.78851700000000013</v>
      </c>
      <c r="N696" s="57">
        <f t="shared" si="153"/>
        <v>0.98851700000000009</v>
      </c>
      <c r="O696" s="57">
        <f>+N$651+N696</f>
        <v>1.108517</v>
      </c>
      <c r="P696" s="31"/>
      <c r="Q696" s="36" t="s">
        <v>74</v>
      </c>
    </row>
    <row r="697" spans="1:17" s="3" customFormat="1" x14ac:dyDescent="0.25">
      <c r="B697" s="58"/>
      <c r="C697" s="59"/>
      <c r="D697" s="59"/>
      <c r="E697" s="59"/>
      <c r="F697" s="59"/>
      <c r="G697" s="59"/>
      <c r="H697" s="59">
        <f t="shared" ref="H697:O697" si="154">+H$661+H696</f>
        <v>3.0466311264379211</v>
      </c>
      <c r="I697" s="59">
        <f t="shared" si="154"/>
        <v>2.8030775676405528</v>
      </c>
      <c r="J697" s="59">
        <f t="shared" si="154"/>
        <v>2.7471563672631003</v>
      </c>
      <c r="K697" s="59">
        <f t="shared" si="154"/>
        <v>3.1033343095846937</v>
      </c>
      <c r="L697" s="59">
        <f t="shared" si="154"/>
        <v>3.7830274580168282</v>
      </c>
      <c r="M697" s="59">
        <f t="shared" si="154"/>
        <v>3.6859733953301124</v>
      </c>
      <c r="N697" s="60">
        <f t="shared" si="154"/>
        <v>3.2235626821334762</v>
      </c>
      <c r="O697" s="60">
        <f t="shared" si="154"/>
        <v>3.4485169999999998</v>
      </c>
      <c r="P697" s="31"/>
      <c r="Q697" s="36" t="s">
        <v>75</v>
      </c>
    </row>
    <row r="698" spans="1:17" s="3" customFormat="1" x14ac:dyDescent="0.25">
      <c r="B698" s="72"/>
      <c r="I698" s="61"/>
      <c r="J698" s="61"/>
      <c r="K698" s="61"/>
      <c r="L698" s="61"/>
      <c r="M698" s="61"/>
      <c r="N698" s="62"/>
      <c r="O698" s="62">
        <f>+O697/H697-1</f>
        <v>0.13191156293080941</v>
      </c>
      <c r="P698" s="31"/>
      <c r="Q698" s="63" t="s">
        <v>76</v>
      </c>
    </row>
    <row r="699" spans="1:17" s="70" customFormat="1" x14ac:dyDescent="0.25">
      <c r="A699" s="64"/>
      <c r="B699" s="65"/>
      <c r="C699" s="66"/>
      <c r="D699" s="66"/>
      <c r="E699" s="66"/>
      <c r="F699" s="66"/>
      <c r="G699" s="66"/>
      <c r="H699" s="66"/>
      <c r="I699" s="66">
        <f t="shared" ref="I699:O699" si="155">RATE(I$348-$H$348,,-$H697,I697)</f>
        <v>-7.9941925585893886E-2</v>
      </c>
      <c r="J699" s="66">
        <f t="shared" si="155"/>
        <v>-5.0419576590287896E-2</v>
      </c>
      <c r="K699" s="66">
        <f t="shared" si="155"/>
        <v>6.1658261813743263E-3</v>
      </c>
      <c r="L699" s="66">
        <f t="shared" si="155"/>
        <v>5.5613424639982263E-2</v>
      </c>
      <c r="M699" s="66">
        <f t="shared" si="155"/>
        <v>3.883473929561089E-2</v>
      </c>
      <c r="N699" s="67">
        <f t="shared" si="155"/>
        <v>9.4528552422417714E-3</v>
      </c>
      <c r="O699" s="67">
        <f t="shared" si="155"/>
        <v>1.7858715071602953E-2</v>
      </c>
      <c r="P699" s="68"/>
      <c r="Q699" s="69" t="s">
        <v>77</v>
      </c>
    </row>
    <row r="700" spans="1:17" s="3" customFormat="1" x14ac:dyDescent="0.25">
      <c r="B700" s="55"/>
      <c r="C700" s="56"/>
      <c r="D700" s="56"/>
      <c r="E700" s="56"/>
      <c r="F700" s="56"/>
      <c r="G700" s="56"/>
      <c r="H700" s="56"/>
      <c r="I700" s="56"/>
      <c r="J700" s="56">
        <f t="shared" ref="J700:N700" si="156">+I$651+I700</f>
        <v>0.14000000000000001</v>
      </c>
      <c r="K700" s="56">
        <f t="shared" si="156"/>
        <v>0.29000000000000004</v>
      </c>
      <c r="L700" s="56">
        <f t="shared" si="156"/>
        <v>0.49000000000000005</v>
      </c>
      <c r="M700" s="56">
        <f t="shared" si="156"/>
        <v>0.71000000000000008</v>
      </c>
      <c r="N700" s="57">
        <f t="shared" si="156"/>
        <v>0.91000000000000014</v>
      </c>
      <c r="O700" s="57">
        <f>+N$651+N700</f>
        <v>1.0300000000000002</v>
      </c>
      <c r="P700" s="31"/>
      <c r="Q700" s="36" t="s">
        <v>74</v>
      </c>
    </row>
    <row r="701" spans="1:17" s="3" customFormat="1" x14ac:dyDescent="0.25">
      <c r="B701" s="58"/>
      <c r="C701" s="59"/>
      <c r="D701" s="59"/>
      <c r="E701" s="59"/>
      <c r="F701" s="59"/>
      <c r="G701" s="59"/>
      <c r="H701" s="59"/>
      <c r="I701" s="59">
        <f t="shared" ref="I701:O701" si="157">+I$661+I700</f>
        <v>2.7245605676405527</v>
      </c>
      <c r="J701" s="59">
        <f t="shared" si="157"/>
        <v>2.6686393672631006</v>
      </c>
      <c r="K701" s="59">
        <f t="shared" si="157"/>
        <v>3.0248173095846935</v>
      </c>
      <c r="L701" s="59">
        <f t="shared" si="157"/>
        <v>3.7045104580168284</v>
      </c>
      <c r="M701" s="59">
        <f t="shared" si="157"/>
        <v>3.6074563953301122</v>
      </c>
      <c r="N701" s="60">
        <f t="shared" si="157"/>
        <v>3.145045682133476</v>
      </c>
      <c r="O701" s="60">
        <f t="shared" si="157"/>
        <v>3.37</v>
      </c>
      <c r="P701" s="31"/>
      <c r="Q701" s="36" t="s">
        <v>75</v>
      </c>
    </row>
    <row r="702" spans="1:17" s="3" customFormat="1" x14ac:dyDescent="0.25">
      <c r="B702" s="72"/>
      <c r="I702" s="61"/>
      <c r="J702" s="61"/>
      <c r="K702" s="61"/>
      <c r="L702" s="61"/>
      <c r="M702" s="61"/>
      <c r="N702" s="62"/>
      <c r="O702" s="62">
        <f>+O701/I701-1</f>
        <v>0.23689670915203509</v>
      </c>
      <c r="P702" s="31"/>
      <c r="Q702" s="63" t="s">
        <v>76</v>
      </c>
    </row>
    <row r="703" spans="1:17" s="70" customFormat="1" x14ac:dyDescent="0.25">
      <c r="A703" s="64"/>
      <c r="B703" s="65"/>
      <c r="C703" s="66"/>
      <c r="D703" s="66"/>
      <c r="E703" s="66"/>
      <c r="F703" s="66"/>
      <c r="G703" s="66"/>
      <c r="H703" s="66"/>
      <c r="I703" s="66"/>
      <c r="J703" s="66">
        <f t="shared" ref="J703:O703" si="158">RATE(J$348-$I$348,,-$I701,J701)</f>
        <v>-2.0524851251840302E-2</v>
      </c>
      <c r="K703" s="66">
        <f t="shared" si="158"/>
        <v>5.3662057660973678E-2</v>
      </c>
      <c r="L703" s="66">
        <f t="shared" si="158"/>
        <v>0.10784274881338318</v>
      </c>
      <c r="M703" s="66">
        <f t="shared" si="158"/>
        <v>7.2694751925531348E-2</v>
      </c>
      <c r="N703" s="67">
        <f t="shared" si="158"/>
        <v>2.9120189194052983E-2</v>
      </c>
      <c r="O703" s="67">
        <f t="shared" si="158"/>
        <v>3.6069539662067697E-2</v>
      </c>
      <c r="P703" s="68"/>
      <c r="Q703" s="69" t="s">
        <v>77</v>
      </c>
    </row>
    <row r="704" spans="1:17" s="3" customFormat="1" x14ac:dyDescent="0.25">
      <c r="B704" s="55"/>
      <c r="C704" s="56"/>
      <c r="D704" s="56"/>
      <c r="E704" s="56"/>
      <c r="F704" s="56"/>
      <c r="G704" s="56"/>
      <c r="H704" s="56"/>
      <c r="I704" s="56"/>
      <c r="J704" s="56"/>
      <c r="K704" s="56">
        <f>+J$651+J704</f>
        <v>0.15000000000000002</v>
      </c>
      <c r="L704" s="56">
        <f>+K$651+K704</f>
        <v>0.35000000000000003</v>
      </c>
      <c r="M704" s="56">
        <f>+L$651+L704</f>
        <v>0.57000000000000006</v>
      </c>
      <c r="N704" s="57">
        <f>+M$651+M704</f>
        <v>0.77</v>
      </c>
      <c r="O704" s="57">
        <f>+N$651+N704</f>
        <v>0.89</v>
      </c>
      <c r="P704" s="31"/>
      <c r="Q704" s="36" t="s">
        <v>74</v>
      </c>
    </row>
    <row r="705" spans="1:17" s="3" customFormat="1" x14ac:dyDescent="0.25">
      <c r="B705" s="58"/>
      <c r="C705" s="59"/>
      <c r="D705" s="59"/>
      <c r="E705" s="59"/>
      <c r="F705" s="59"/>
      <c r="G705" s="59"/>
      <c r="H705" s="59"/>
      <c r="I705" s="59"/>
      <c r="J705" s="59">
        <f t="shared" ref="J705:O705" si="159">+J$661+J704</f>
        <v>2.5286393672631005</v>
      </c>
      <c r="K705" s="59">
        <f t="shared" si="159"/>
        <v>2.8848173095846934</v>
      </c>
      <c r="L705" s="59">
        <f t="shared" si="159"/>
        <v>3.5645104580168283</v>
      </c>
      <c r="M705" s="59">
        <f t="shared" si="159"/>
        <v>3.4674563953301121</v>
      </c>
      <c r="N705" s="60">
        <f t="shared" si="159"/>
        <v>3.0050456821334759</v>
      </c>
      <c r="O705" s="60">
        <f t="shared" si="159"/>
        <v>3.23</v>
      </c>
      <c r="P705" s="31"/>
      <c r="Q705" s="36" t="s">
        <v>75</v>
      </c>
    </row>
    <row r="706" spans="1:17" s="3" customFormat="1" x14ac:dyDescent="0.25">
      <c r="B706" s="72"/>
      <c r="I706" s="61"/>
      <c r="J706" s="61"/>
      <c r="K706" s="61"/>
      <c r="L706" s="61"/>
      <c r="M706" s="61"/>
      <c r="N706" s="62"/>
      <c r="O706" s="62">
        <f>+O705/J705-1</f>
        <v>0.27736680912945877</v>
      </c>
      <c r="P706" s="31"/>
      <c r="Q706" s="63" t="s">
        <v>76</v>
      </c>
    </row>
    <row r="707" spans="1:17" s="70" customFormat="1" x14ac:dyDescent="0.25">
      <c r="A707" s="64"/>
      <c r="B707" s="65"/>
      <c r="C707" s="66"/>
      <c r="D707" s="66"/>
      <c r="E707" s="66"/>
      <c r="F707" s="66"/>
      <c r="G707" s="66"/>
      <c r="H707" s="66"/>
      <c r="I707" s="66"/>
      <c r="J707" s="66"/>
      <c r="K707" s="66">
        <f>RATE(K$348-$J$348,,-$J705,K705)</f>
        <v>0.14085754850329091</v>
      </c>
      <c r="L707" s="66">
        <f>RATE(L$348-$J$348,,-$J705,L705)</f>
        <v>0.18728915023854295</v>
      </c>
      <c r="M707" s="66">
        <f>RATE(M$348-$J$348,,-$J705,M705)</f>
        <v>0.11098459695664561</v>
      </c>
      <c r="N707" s="67">
        <f>RATE(N$348-$J$348,,-$J705,N705)</f>
        <v>4.409747591331941E-2</v>
      </c>
      <c r="O707" s="67">
        <f>RATE(O$348-$J$348,,-$J705,O705)</f>
        <v>5.0178506312967552E-2</v>
      </c>
      <c r="P707" s="68"/>
      <c r="Q707" s="69" t="s">
        <v>77</v>
      </c>
    </row>
    <row r="708" spans="1:17" s="3" customFormat="1" x14ac:dyDescent="0.25">
      <c r="B708" s="73"/>
      <c r="C708" s="74"/>
      <c r="D708" s="74"/>
      <c r="E708" s="74"/>
      <c r="F708" s="74"/>
      <c r="G708" s="74"/>
      <c r="H708" s="74"/>
      <c r="I708" s="74"/>
      <c r="J708" s="74"/>
      <c r="K708" s="74"/>
      <c r="L708" s="74">
        <f>+K$651+K708</f>
        <v>0.2</v>
      </c>
      <c r="M708" s="74">
        <f>+L$651+L708</f>
        <v>0.42000000000000004</v>
      </c>
      <c r="N708" s="75">
        <f>+M$651+M708</f>
        <v>0.62000000000000011</v>
      </c>
      <c r="O708" s="75">
        <f>+N$651+N708</f>
        <v>0.7400000000000001</v>
      </c>
      <c r="P708" s="31"/>
      <c r="Q708" s="36" t="s">
        <v>74</v>
      </c>
    </row>
    <row r="709" spans="1:17" s="3" customFormat="1" x14ac:dyDescent="0.25">
      <c r="B709" s="76"/>
      <c r="C709" s="77"/>
      <c r="D709" s="77"/>
      <c r="E709" s="77"/>
      <c r="F709" s="77"/>
      <c r="G709" s="77"/>
      <c r="H709" s="77"/>
      <c r="I709" s="77"/>
      <c r="J709" s="77"/>
      <c r="K709" s="77">
        <f>+K$661+K708</f>
        <v>2.7348173095846935</v>
      </c>
      <c r="L709" s="77">
        <f>+L$661+L708</f>
        <v>3.4145104580168284</v>
      </c>
      <c r="M709" s="77">
        <f>+M$661+M708</f>
        <v>3.3174563953301122</v>
      </c>
      <c r="N709" s="78">
        <f>+N$661+N708</f>
        <v>2.855045682133476</v>
      </c>
      <c r="O709" s="78">
        <f>+O$661+O708</f>
        <v>3.08</v>
      </c>
      <c r="P709" s="31"/>
      <c r="Q709" s="36" t="s">
        <v>75</v>
      </c>
    </row>
    <row r="710" spans="1:17" s="3" customFormat="1" x14ac:dyDescent="0.25">
      <c r="B710" s="72"/>
      <c r="I710" s="61"/>
      <c r="J710" s="61"/>
      <c r="K710" s="61"/>
      <c r="L710" s="61"/>
      <c r="M710" s="61"/>
      <c r="N710" s="62"/>
      <c r="O710" s="62">
        <f>+O709/K709-1</f>
        <v>0.12621782420549543</v>
      </c>
      <c r="P710" s="31"/>
      <c r="Q710" s="63" t="s">
        <v>76</v>
      </c>
    </row>
    <row r="711" spans="1:17" s="70" customFormat="1" x14ac:dyDescent="0.25">
      <c r="A711" s="64"/>
      <c r="B711" s="65"/>
      <c r="C711" s="66"/>
      <c r="D711" s="66"/>
      <c r="E711" s="66"/>
      <c r="F711" s="66"/>
      <c r="G711" s="66"/>
      <c r="H711" s="66"/>
      <c r="I711" s="66"/>
      <c r="J711" s="66"/>
      <c r="K711" s="66"/>
      <c r="L711" s="66">
        <f>RATE(L$348-$K$348,,-$K709,L709)</f>
        <v>0.24853329180344866</v>
      </c>
      <c r="M711" s="66">
        <f>RATE(M$348-$K$348,,-$K709,M709)</f>
        <v>0.10138320994310168</v>
      </c>
      <c r="N711" s="67">
        <f>RATE(N$348-$K$348,,-$K709,N709)</f>
        <v>1.4444395581759976E-2</v>
      </c>
      <c r="O711" s="67">
        <f>RATE(O$348-$K$348,,-$K709,O709)</f>
        <v>3.0162173803685795E-2</v>
      </c>
      <c r="P711" s="68"/>
      <c r="Q711" s="69" t="s">
        <v>77</v>
      </c>
    </row>
    <row r="712" spans="1:17" s="3" customFormat="1" x14ac:dyDescent="0.25">
      <c r="B712" s="73"/>
      <c r="C712" s="74"/>
      <c r="D712" s="74"/>
      <c r="E712" s="74"/>
      <c r="F712" s="74"/>
      <c r="G712" s="74"/>
      <c r="H712" s="74"/>
      <c r="I712" s="74"/>
      <c r="J712" s="74"/>
      <c r="K712" s="74"/>
      <c r="L712" s="74"/>
      <c r="M712" s="74">
        <f>+L$651+L712</f>
        <v>0.22000000000000003</v>
      </c>
      <c r="N712" s="75">
        <f>+M$651+M712</f>
        <v>0.42000000000000004</v>
      </c>
      <c r="O712" s="75">
        <f>+N$651+N712</f>
        <v>0.54</v>
      </c>
      <c r="P712" s="31"/>
      <c r="Q712" s="36" t="s">
        <v>74</v>
      </c>
    </row>
    <row r="713" spans="1:17" s="3" customFormat="1" x14ac:dyDescent="0.25">
      <c r="B713" s="76"/>
      <c r="C713" s="77"/>
      <c r="D713" s="77"/>
      <c r="E713" s="77"/>
      <c r="F713" s="77"/>
      <c r="G713" s="77"/>
      <c r="H713" s="77"/>
      <c r="I713" s="77"/>
      <c r="J713" s="77"/>
      <c r="K713" s="77"/>
      <c r="L713" s="77">
        <f>+L$661+L712</f>
        <v>3.2145104580168282</v>
      </c>
      <c r="M713" s="77">
        <f>+M$661+M712</f>
        <v>3.1174563953301124</v>
      </c>
      <c r="N713" s="78">
        <f>+N$661+N712</f>
        <v>2.6550456821334758</v>
      </c>
      <c r="O713" s="78">
        <f>+O$661+O712</f>
        <v>2.88</v>
      </c>
      <c r="P713" s="31"/>
      <c r="Q713" s="36" t="s">
        <v>75</v>
      </c>
    </row>
    <row r="714" spans="1:17" s="3" customFormat="1" x14ac:dyDescent="0.25">
      <c r="B714" s="72"/>
      <c r="I714" s="61"/>
      <c r="J714" s="61"/>
      <c r="K714" s="61"/>
      <c r="L714" s="61"/>
      <c r="M714" s="61"/>
      <c r="N714" s="62"/>
      <c r="O714" s="62">
        <f>+O713/L713-1</f>
        <v>-0.10406264418352595</v>
      </c>
      <c r="P714" s="31"/>
      <c r="Q714" s="63" t="s">
        <v>76</v>
      </c>
    </row>
    <row r="715" spans="1:17" s="70" customFormat="1" x14ac:dyDescent="0.25">
      <c r="A715" s="64"/>
      <c r="B715" s="65"/>
      <c r="C715" s="66"/>
      <c r="D715" s="66"/>
      <c r="E715" s="66"/>
      <c r="F715" s="66"/>
      <c r="G715" s="66"/>
      <c r="H715" s="66"/>
      <c r="I715" s="66"/>
      <c r="J715" s="66"/>
      <c r="K715" s="66"/>
      <c r="L715" s="66"/>
      <c r="M715" s="66">
        <f>RATE(M$348-$L$348,,-$L713,M713)</f>
        <v>-3.0192486213466173E-2</v>
      </c>
      <c r="N715" s="67">
        <f>RATE(N$348-$L$348,,-$L713,N713)</f>
        <v>-9.1178531768123891E-2</v>
      </c>
      <c r="O715" s="67">
        <f>RATE(O$348-$L$348,,-$L713,O713)</f>
        <v>-3.5965562320257105E-2</v>
      </c>
      <c r="P715" s="68"/>
      <c r="Q715" s="69" t="s">
        <v>77</v>
      </c>
    </row>
    <row r="716" spans="1:17" s="3" customFormat="1" x14ac:dyDescent="0.25">
      <c r="B716" s="73"/>
      <c r="C716" s="74"/>
      <c r="D716" s="74"/>
      <c r="E716" s="74"/>
      <c r="F716" s="74"/>
      <c r="G716" s="74"/>
      <c r="H716" s="74"/>
      <c r="I716" s="74"/>
      <c r="J716" s="74"/>
      <c r="K716" s="74"/>
      <c r="L716" s="74"/>
      <c r="M716" s="74"/>
      <c r="N716" s="75">
        <f>+M$651+M716</f>
        <v>0.2</v>
      </c>
      <c r="O716" s="75">
        <f>+N$651+N716</f>
        <v>0.32</v>
      </c>
      <c r="P716" s="31"/>
      <c r="Q716" s="36" t="s">
        <v>74</v>
      </c>
    </row>
    <row r="717" spans="1:17" s="3" customFormat="1" x14ac:dyDescent="0.25">
      <c r="B717" s="76"/>
      <c r="C717" s="77"/>
      <c r="D717" s="77"/>
      <c r="E717" s="77"/>
      <c r="F717" s="77"/>
      <c r="G717" s="77"/>
      <c r="H717" s="77"/>
      <c r="I717" s="77"/>
      <c r="J717" s="77"/>
      <c r="K717" s="77"/>
      <c r="L717" s="77"/>
      <c r="M717" s="77">
        <f>+M$661+M716</f>
        <v>2.8974563953301122</v>
      </c>
      <c r="N717" s="78">
        <f>+N$661+N716</f>
        <v>2.4350456821334761</v>
      </c>
      <c r="O717" s="78">
        <f>+O$661+O716</f>
        <v>2.6599999999999997</v>
      </c>
      <c r="P717" s="31"/>
      <c r="Q717" s="36" t="s">
        <v>75</v>
      </c>
    </row>
    <row r="718" spans="1:17" s="3" customFormat="1" x14ac:dyDescent="0.25">
      <c r="B718" s="72"/>
      <c r="I718" s="61"/>
      <c r="J718" s="61"/>
      <c r="K718" s="61"/>
      <c r="L718" s="61"/>
      <c r="M718" s="61"/>
      <c r="N718" s="62"/>
      <c r="O718" s="62">
        <f>+O717/M717-1</f>
        <v>-8.1953397370474912E-2</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-0.15959194897355919</v>
      </c>
      <c r="O719" s="67">
        <f>RATE(O$348-$M$348,,-$M717,O717)</f>
        <v>-4.1852515199498064E-2</v>
      </c>
      <c r="P719" s="68"/>
      <c r="Q719" s="69" t="s">
        <v>77</v>
      </c>
    </row>
    <row r="720" spans="1:17" s="3" customFormat="1" x14ac:dyDescent="0.25">
      <c r="B720" s="73"/>
      <c r="C720" s="74"/>
      <c r="D720" s="74"/>
      <c r="E720" s="74"/>
      <c r="F720" s="74"/>
      <c r="G720" s="74"/>
      <c r="H720" s="74"/>
      <c r="I720" s="74"/>
      <c r="J720" s="74"/>
      <c r="K720" s="74"/>
      <c r="L720" s="74"/>
      <c r="M720" s="74"/>
      <c r="N720" s="75"/>
      <c r="O720" s="75">
        <f>+N$651+N720</f>
        <v>0.12</v>
      </c>
      <c r="P720" s="31"/>
      <c r="Q720" s="36" t="s">
        <v>74</v>
      </c>
    </row>
    <row r="721" spans="1:17" s="3" customFormat="1" x14ac:dyDescent="0.25">
      <c r="B721" s="76"/>
      <c r="C721" s="77"/>
      <c r="D721" s="77"/>
      <c r="E721" s="77"/>
      <c r="F721" s="77"/>
      <c r="G721" s="77"/>
      <c r="H721" s="77"/>
      <c r="I721" s="77"/>
      <c r="J721" s="77"/>
      <c r="K721" s="77"/>
      <c r="L721" s="77"/>
      <c r="M721" s="77"/>
      <c r="N721" s="78">
        <f>+N$661+N720</f>
        <v>2.2350456821334759</v>
      </c>
      <c r="O721" s="78">
        <f>+O$661+O720</f>
        <v>2.46</v>
      </c>
      <c r="P721" s="31"/>
      <c r="Q721" s="36" t="s">
        <v>75</v>
      </c>
    </row>
    <row r="722" spans="1:17" s="3" customFormat="1" x14ac:dyDescent="0.25">
      <c r="B722" s="72"/>
      <c r="I722" s="61"/>
      <c r="J722" s="61"/>
      <c r="K722" s="61"/>
      <c r="L722" s="61"/>
      <c r="M722" s="61"/>
      <c r="N722" s="62"/>
      <c r="O722" s="62">
        <f>+O721/N721-1</f>
        <v>0.10064864430502052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0.10064864430502049</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176" priority="1195" operator="lessThan">
      <formula>0</formula>
    </cfRule>
  </conditionalFormatting>
  <conditionalFormatting sqref="P583">
    <cfRule type="cellIs" dxfId="7175" priority="1190" operator="lessThan">
      <formula>0</formula>
    </cfRule>
  </conditionalFormatting>
  <conditionalFormatting sqref="B348:N348">
    <cfRule type="cellIs" dxfId="7174" priority="1189" operator="lessThan">
      <formula>0</formula>
    </cfRule>
  </conditionalFormatting>
  <conditionalFormatting sqref="P514:P515">
    <cfRule type="cellIs" dxfId="7173" priority="1191" operator="lessThan">
      <formula>0</formula>
    </cfRule>
  </conditionalFormatting>
  <conditionalFormatting sqref="P523 Q529 Q539:Q545">
    <cfRule type="cellIs" dxfId="7172" priority="1192" operator="lessThan">
      <formula>0</formula>
    </cfRule>
  </conditionalFormatting>
  <conditionalFormatting sqref="P531">
    <cfRule type="cellIs" dxfId="7171" priority="1193" operator="lessThan">
      <formula>0</formula>
    </cfRule>
  </conditionalFormatting>
  <conditionalFormatting sqref="P562">
    <cfRule type="cellIs" dxfId="7170" priority="1194" operator="lessThan">
      <formula>0</formula>
    </cfRule>
  </conditionalFormatting>
  <conditionalFormatting sqref="B348:N348">
    <cfRule type="cellIs" dxfId="7169" priority="1188" operator="lessThan">
      <formula>0</formula>
    </cfRule>
  </conditionalFormatting>
  <conditionalFormatting sqref="Q588">
    <cfRule type="cellIs" dxfId="7168" priority="1173" operator="lessThan">
      <formula>0</formula>
    </cfRule>
  </conditionalFormatting>
  <conditionalFormatting sqref="Q499:Q502">
    <cfRule type="cellIs" dxfId="7167" priority="1187" operator="lessThan">
      <formula>0</formula>
    </cfRule>
  </conditionalFormatting>
  <conditionalFormatting sqref="Q503">
    <cfRule type="cellIs" dxfId="7166" priority="1186" operator="lessThan">
      <formula>0</formula>
    </cfRule>
  </conditionalFormatting>
  <conditionalFormatting sqref="Q503">
    <cfRule type="cellIs" dxfId="7165" priority="1185" operator="lessThan">
      <formula>0</formula>
    </cfRule>
  </conditionalFormatting>
  <conditionalFormatting sqref="B514">
    <cfRule type="cellIs" dxfId="7164" priority="1183" operator="lessThan">
      <formula>0</formula>
    </cfRule>
  </conditionalFormatting>
  <conditionalFormatting sqref="B531">
    <cfRule type="cellIs" dxfId="7163" priority="1182" operator="lessThan">
      <formula>0</formula>
    </cfRule>
  </conditionalFormatting>
  <conditionalFormatting sqref="Q520">
    <cfRule type="cellIs" dxfId="7162" priority="1181" operator="lessThan">
      <formula>0</formula>
    </cfRule>
  </conditionalFormatting>
  <conditionalFormatting sqref="Q520">
    <cfRule type="cellIs" dxfId="7161" priority="1180" operator="lessThan">
      <formula>0</formula>
    </cfRule>
  </conditionalFormatting>
  <conditionalFormatting sqref="Q567">
    <cfRule type="cellIs" dxfId="7160" priority="1175" operator="lessThan">
      <formula>0</formula>
    </cfRule>
  </conditionalFormatting>
  <conditionalFormatting sqref="B523 B515">
    <cfRule type="cellIs" dxfId="7159" priority="1184" operator="lessThan">
      <formula>0</formula>
    </cfRule>
  </conditionalFormatting>
  <conditionalFormatting sqref="Q528">
    <cfRule type="cellIs" dxfId="7158" priority="1178" operator="lessThan">
      <formula>0</formula>
    </cfRule>
  </conditionalFormatting>
  <conditionalFormatting sqref="Q536">
    <cfRule type="cellIs" dxfId="7157" priority="1177" operator="lessThan">
      <formula>0</formula>
    </cfRule>
  </conditionalFormatting>
  <conditionalFormatting sqref="Q536">
    <cfRule type="cellIs" dxfId="7156" priority="1176" operator="lessThan">
      <formula>0</formula>
    </cfRule>
  </conditionalFormatting>
  <conditionalFormatting sqref="P539">
    <cfRule type="cellIs" dxfId="7155" priority="1164" operator="lessThan">
      <formula>0</formula>
    </cfRule>
  </conditionalFormatting>
  <conditionalFormatting sqref="Q528">
    <cfRule type="cellIs" dxfId="7154" priority="1179" operator="lessThan">
      <formula>0</formula>
    </cfRule>
  </conditionalFormatting>
  <conditionalFormatting sqref="Q567">
    <cfRule type="cellIs" dxfId="7153" priority="1174" operator="lessThan">
      <formula>0</formula>
    </cfRule>
  </conditionalFormatting>
  <conditionalFormatting sqref="P584:P587">
    <cfRule type="cellIs" dxfId="7152" priority="1166" operator="lessThan">
      <formula>0</formula>
    </cfRule>
  </conditionalFormatting>
  <conditionalFormatting sqref="P563:P566">
    <cfRule type="cellIs" dxfId="7151" priority="1167" operator="lessThan">
      <formula>0</formula>
    </cfRule>
  </conditionalFormatting>
  <conditionalFormatting sqref="Q366">
    <cfRule type="cellIs" dxfId="7150" priority="1129" operator="lessThan">
      <formula>0</formula>
    </cfRule>
  </conditionalFormatting>
  <conditionalFormatting sqref="Q588">
    <cfRule type="cellIs" dxfId="7149" priority="1172" operator="lessThan">
      <formula>0</formula>
    </cfRule>
  </conditionalFormatting>
  <conditionalFormatting sqref="Q544">
    <cfRule type="cellIs" dxfId="7148" priority="1163" operator="lessThan">
      <formula>0</formula>
    </cfRule>
  </conditionalFormatting>
  <conditionalFormatting sqref="J353:N354 K351:N352">
    <cfRule type="cellIs" dxfId="7147" priority="1152" operator="lessThan">
      <formula>0</formula>
    </cfRule>
  </conditionalFormatting>
  <conditionalFormatting sqref="P516:P519">
    <cfRule type="cellIs" dxfId="7146" priority="1171" operator="lessThan">
      <formula>0</formula>
    </cfRule>
  </conditionalFormatting>
  <conditionalFormatting sqref="P524:P527">
    <cfRule type="cellIs" dxfId="7145" priority="1170" operator="lessThan">
      <formula>0</formula>
    </cfRule>
  </conditionalFormatting>
  <conditionalFormatting sqref="P539:P543">
    <cfRule type="cellIs" dxfId="7144" priority="1169" operator="lessThan">
      <formula>0</formula>
    </cfRule>
  </conditionalFormatting>
  <conditionalFormatting sqref="P532:P535">
    <cfRule type="cellIs" dxfId="7143" priority="1168" operator="lessThan">
      <formula>0</formula>
    </cfRule>
  </conditionalFormatting>
  <conditionalFormatting sqref="Q544">
    <cfRule type="cellIs" dxfId="7142" priority="1162" operator="lessThan">
      <formula>0</formula>
    </cfRule>
  </conditionalFormatting>
  <conditionalFormatting sqref="Q354">
    <cfRule type="cellIs" dxfId="7141" priority="1145" operator="lessThan">
      <formula>0</formula>
    </cfRule>
  </conditionalFormatting>
  <conditionalFormatting sqref="Q540:Q543 B539">
    <cfRule type="cellIs" dxfId="7140" priority="1165" operator="lessThan">
      <formula>0</formula>
    </cfRule>
  </conditionalFormatting>
  <conditionalFormatting sqref="P555:P558">
    <cfRule type="cellIs" dxfId="7139" priority="1157" operator="lessThan">
      <formula>0</formula>
    </cfRule>
  </conditionalFormatting>
  <conditionalFormatting sqref="Q555:Q558 Q560">
    <cfRule type="cellIs" dxfId="7138" priority="1160" operator="lessThan">
      <formula>0</formula>
    </cfRule>
  </conditionalFormatting>
  <conditionalFormatting sqref="Q559">
    <cfRule type="cellIs" dxfId="7137" priority="1159" operator="lessThan">
      <formula>0</formula>
    </cfRule>
  </conditionalFormatting>
  <conditionalFormatting sqref="Q468:Q472">
    <cfRule type="cellIs" dxfId="7136" priority="1156" operator="lessThan">
      <formula>0</formula>
    </cfRule>
  </conditionalFormatting>
  <conditionalFormatting sqref="Q559">
    <cfRule type="cellIs" dxfId="7135" priority="1158" operator="lessThan">
      <formula>0</formula>
    </cfRule>
  </conditionalFormatting>
  <conditionalFormatting sqref="J351">
    <cfRule type="cellIs" dxfId="7134" priority="1151" operator="lessThan">
      <formula>0</formula>
    </cfRule>
  </conditionalFormatting>
  <conditionalFormatting sqref="P540:P543">
    <cfRule type="cellIs" dxfId="7133" priority="1161" operator="lessThan">
      <formula>0</formula>
    </cfRule>
  </conditionalFormatting>
  <conditionalFormatting sqref="P349:Q350 Q351:Q353">
    <cfRule type="cellIs" dxfId="7132" priority="1155" operator="lessThan">
      <formula>0</formula>
    </cfRule>
  </conditionalFormatting>
  <conditionalFormatting sqref="Q396">
    <cfRule type="cellIs" dxfId="7131" priority="1082" operator="lessThan">
      <formula>0</formula>
    </cfRule>
  </conditionalFormatting>
  <conditionalFormatting sqref="B349">
    <cfRule type="cellIs" dxfId="7130" priority="1150" operator="lessThan">
      <formula>0</formula>
    </cfRule>
  </conditionalFormatting>
  <conditionalFormatting sqref="P393:P395">
    <cfRule type="cellIs" dxfId="7129" priority="1086" operator="lessThan">
      <formula>0</formula>
    </cfRule>
  </conditionalFormatting>
  <conditionalFormatting sqref="Q397">
    <cfRule type="cellIs" dxfId="7128" priority="1084" operator="lessThan">
      <formula>0</formula>
    </cfRule>
  </conditionalFormatting>
  <conditionalFormatting sqref="P349:P350">
    <cfRule type="cellIs" dxfId="7127" priority="1154" operator="lessThan">
      <formula>0</formula>
    </cfRule>
  </conditionalFormatting>
  <conditionalFormatting sqref="P351:P354">
    <cfRule type="cellIs" dxfId="7126" priority="1153" operator="lessThan">
      <formula>0</formula>
    </cfRule>
  </conditionalFormatting>
  <conditionalFormatting sqref="C397:M397">
    <cfRule type="cellIs" dxfId="7125" priority="1081" operator="lessThan">
      <formula>0</formula>
    </cfRule>
  </conditionalFormatting>
  <conditionalFormatting sqref="Q355">
    <cfRule type="cellIs" dxfId="7124" priority="1148" operator="lessThan">
      <formula>0</formula>
    </cfRule>
  </conditionalFormatting>
  <conditionalFormatting sqref="P398:Q398 Q399:Q401">
    <cfRule type="cellIs" dxfId="7123" priority="1080" operator="lessThan">
      <formula>0</formula>
    </cfRule>
  </conditionalFormatting>
  <conditionalFormatting sqref="P399:P401">
    <cfRule type="cellIs" dxfId="7122" priority="1078" operator="lessThan">
      <formula>0</formula>
    </cfRule>
  </conditionalFormatting>
  <conditionalFormatting sqref="H385">
    <cfRule type="cellIs" dxfId="7121" priority="1043" operator="lessThan">
      <formula>0</formula>
    </cfRule>
  </conditionalFormatting>
  <conditionalFormatting sqref="Q402">
    <cfRule type="cellIs" dxfId="7120" priority="1076" operator="lessThan">
      <formula>0</formula>
    </cfRule>
  </conditionalFormatting>
  <conditionalFormatting sqref="B350">
    <cfRule type="cellIs" dxfId="7119" priority="1149" operator="lessThan">
      <formula>0</formula>
    </cfRule>
  </conditionalFormatting>
  <conditionalFormatting sqref="J352">
    <cfRule type="cellIs" dxfId="7118" priority="1146" operator="lessThan">
      <formula>0</formula>
    </cfRule>
  </conditionalFormatting>
  <conditionalFormatting sqref="P355">
    <cfRule type="cellIs" dxfId="7117" priority="1147" operator="lessThan">
      <formula>0</formula>
    </cfRule>
  </conditionalFormatting>
  <conditionalFormatting sqref="P440">
    <cfRule type="cellIs" dxfId="7116" priority="1030" operator="lessThan">
      <formula>0</formula>
    </cfRule>
  </conditionalFormatting>
  <conditionalFormatting sqref="Q354">
    <cfRule type="cellIs" dxfId="7115" priority="1144" operator="lessThan">
      <formula>0</formula>
    </cfRule>
  </conditionalFormatting>
  <conditionalFormatting sqref="P356:Q356 Q357:Q359">
    <cfRule type="cellIs" dxfId="7114" priority="1143" operator="lessThan">
      <formula>0</formula>
    </cfRule>
  </conditionalFormatting>
  <conditionalFormatting sqref="P356">
    <cfRule type="cellIs" dxfId="7113" priority="1142" operator="lessThan">
      <formula>0</formula>
    </cfRule>
  </conditionalFormatting>
  <conditionalFormatting sqref="P357:P360">
    <cfRule type="cellIs" dxfId="7112" priority="1141" operator="lessThan">
      <formula>0</formula>
    </cfRule>
  </conditionalFormatting>
  <conditionalFormatting sqref="B356">
    <cfRule type="cellIs" dxfId="7111" priority="1140" operator="lessThan">
      <formula>0</formula>
    </cfRule>
  </conditionalFormatting>
  <conditionalFormatting sqref="Q361">
    <cfRule type="cellIs" dxfId="7110" priority="1139" operator="lessThan">
      <formula>0</formula>
    </cfRule>
  </conditionalFormatting>
  <conditionalFormatting sqref="Q360">
    <cfRule type="cellIs" dxfId="7109" priority="1138" operator="lessThan">
      <formula>0</formula>
    </cfRule>
  </conditionalFormatting>
  <conditionalFormatting sqref="Q360">
    <cfRule type="cellIs" dxfId="7108" priority="1137" operator="lessThan">
      <formula>0</formula>
    </cfRule>
  </conditionalFormatting>
  <conditionalFormatting sqref="P362:Q362 Q363:Q365">
    <cfRule type="cellIs" dxfId="7107" priority="1136" operator="lessThan">
      <formula>0</formula>
    </cfRule>
  </conditionalFormatting>
  <conditionalFormatting sqref="P362">
    <cfRule type="cellIs" dxfId="7106" priority="1135" operator="lessThan">
      <formula>0</formula>
    </cfRule>
  </conditionalFormatting>
  <conditionalFormatting sqref="J363">
    <cfRule type="cellIs" dxfId="7105" priority="1133" operator="lessThan">
      <formula>0</formula>
    </cfRule>
  </conditionalFormatting>
  <conditionalFormatting sqref="K363:N364 J365:M366">
    <cfRule type="cellIs" dxfId="7104" priority="1134" operator="lessThan">
      <formula>0</formula>
    </cfRule>
  </conditionalFormatting>
  <conditionalFormatting sqref="P368">
    <cfRule type="cellIs" dxfId="7103" priority="1126" operator="lessThan">
      <formula>0</formula>
    </cfRule>
  </conditionalFormatting>
  <conditionalFormatting sqref="Q367">
    <cfRule type="cellIs" dxfId="7102" priority="1131" operator="lessThan">
      <formula>0</formula>
    </cfRule>
  </conditionalFormatting>
  <conditionalFormatting sqref="B362">
    <cfRule type="cellIs" dxfId="7101" priority="1132" operator="lessThan">
      <formula>0</formula>
    </cfRule>
  </conditionalFormatting>
  <conditionalFormatting sqref="P405:P407">
    <cfRule type="cellIs" dxfId="7100" priority="1064" operator="lessThan">
      <formula>0</formula>
    </cfRule>
  </conditionalFormatting>
  <conditionalFormatting sqref="J364">
    <cfRule type="cellIs" dxfId="7099" priority="1130" operator="lessThan">
      <formula>0</formula>
    </cfRule>
  </conditionalFormatting>
  <conditionalFormatting sqref="Q366">
    <cfRule type="cellIs" dxfId="7098" priority="1128" operator="lessThan">
      <formula>0</formula>
    </cfRule>
  </conditionalFormatting>
  <conditionalFormatting sqref="P368:Q368 Q369:Q371">
    <cfRule type="cellIs" dxfId="7097" priority="1127" operator="lessThan">
      <formula>0</formula>
    </cfRule>
  </conditionalFormatting>
  <conditionalFormatting sqref="Q372">
    <cfRule type="cellIs" dxfId="7096" priority="1118" operator="lessThan">
      <formula>0</formula>
    </cfRule>
  </conditionalFormatting>
  <conditionalFormatting sqref="I370 K369:N370 C371:M372">
    <cfRule type="cellIs" dxfId="7095" priority="1125" operator="lessThan">
      <formula>0</formula>
    </cfRule>
  </conditionalFormatting>
  <conditionalFormatting sqref="I369">
    <cfRule type="cellIs" dxfId="7094" priority="1123" operator="lessThan">
      <formula>0</formula>
    </cfRule>
  </conditionalFormatting>
  <conditionalFormatting sqref="C369:J369">
    <cfRule type="cellIs" dxfId="7093" priority="1124" operator="lessThan">
      <formula>0</formula>
    </cfRule>
  </conditionalFormatting>
  <conditionalFormatting sqref="B368">
    <cfRule type="cellIs" dxfId="7092" priority="1122" operator="lessThan">
      <formula>0</formula>
    </cfRule>
  </conditionalFormatting>
  <conditionalFormatting sqref="Q373">
    <cfRule type="cellIs" dxfId="7091" priority="1121" operator="lessThan">
      <formula>0</formula>
    </cfRule>
  </conditionalFormatting>
  <conditionalFormatting sqref="P411:P413">
    <cfRule type="cellIs" dxfId="7090" priority="1057" operator="lessThan">
      <formula>0</formula>
    </cfRule>
  </conditionalFormatting>
  <conditionalFormatting sqref="C370:J370">
    <cfRule type="cellIs" dxfId="7089" priority="1120" operator="lessThan">
      <formula>0</formula>
    </cfRule>
  </conditionalFormatting>
  <conditionalFormatting sqref="Q372">
    <cfRule type="cellIs" dxfId="7088" priority="1119" operator="lessThan">
      <formula>0</formula>
    </cfRule>
  </conditionalFormatting>
  <conditionalFormatting sqref="P374:Q374 Q375:Q377">
    <cfRule type="cellIs" dxfId="7087" priority="1117" operator="lessThan">
      <formula>0</formula>
    </cfRule>
  </conditionalFormatting>
  <conditionalFormatting sqref="P374">
    <cfRule type="cellIs" dxfId="7086" priority="1116" operator="lessThan">
      <formula>0</formula>
    </cfRule>
  </conditionalFormatting>
  <conditionalFormatting sqref="P375:P377">
    <cfRule type="cellIs" dxfId="7085" priority="1115" operator="lessThan">
      <formula>0</formula>
    </cfRule>
  </conditionalFormatting>
  <conditionalFormatting sqref="I376 K375:N376 C377:M378">
    <cfRule type="cellIs" dxfId="7084" priority="1114" operator="lessThan">
      <formula>0</formula>
    </cfRule>
  </conditionalFormatting>
  <conditionalFormatting sqref="I375">
    <cfRule type="cellIs" dxfId="7083" priority="1112" operator="lessThan">
      <formula>0</formula>
    </cfRule>
  </conditionalFormatting>
  <conditionalFormatting sqref="C375:J375">
    <cfRule type="cellIs" dxfId="7082" priority="1113" operator="lessThan">
      <formula>0</formula>
    </cfRule>
  </conditionalFormatting>
  <conditionalFormatting sqref="B374">
    <cfRule type="cellIs" dxfId="7081" priority="1111" operator="lessThan">
      <formula>0</formula>
    </cfRule>
  </conditionalFormatting>
  <conditionalFormatting sqref="Q379">
    <cfRule type="cellIs" dxfId="7080" priority="1110" operator="lessThan">
      <formula>0</formula>
    </cfRule>
  </conditionalFormatting>
  <conditionalFormatting sqref="C376:J376">
    <cfRule type="cellIs" dxfId="7079" priority="1109" operator="lessThan">
      <formula>0</formula>
    </cfRule>
  </conditionalFormatting>
  <conditionalFormatting sqref="Q378">
    <cfRule type="cellIs" dxfId="7078" priority="1108" operator="lessThan">
      <formula>0</formula>
    </cfRule>
  </conditionalFormatting>
  <conditionalFormatting sqref="Q378">
    <cfRule type="cellIs" dxfId="7077" priority="1107" operator="lessThan">
      <formula>0</formula>
    </cfRule>
  </conditionalFormatting>
  <conditionalFormatting sqref="P380:Q380 Q381:Q383">
    <cfRule type="cellIs" dxfId="7076" priority="1106" operator="lessThan">
      <formula>0</formula>
    </cfRule>
  </conditionalFormatting>
  <conditionalFormatting sqref="P380">
    <cfRule type="cellIs" dxfId="7075" priority="1105" operator="lessThan">
      <formula>0</formula>
    </cfRule>
  </conditionalFormatting>
  <conditionalFormatting sqref="P381:P383">
    <cfRule type="cellIs" dxfId="7074" priority="1104" operator="lessThan">
      <formula>0</formula>
    </cfRule>
  </conditionalFormatting>
  <conditionalFormatting sqref="I382 K381:N382 C383:N383 C384:M384">
    <cfRule type="cellIs" dxfId="7073" priority="1103" operator="lessThan">
      <formula>0</formula>
    </cfRule>
  </conditionalFormatting>
  <conditionalFormatting sqref="I381">
    <cfRule type="cellIs" dxfId="7072" priority="1101" operator="lessThan">
      <formula>0</formula>
    </cfRule>
  </conditionalFormatting>
  <conditionalFormatting sqref="C381:J381">
    <cfRule type="cellIs" dxfId="7071" priority="1102" operator="lessThan">
      <formula>0</formula>
    </cfRule>
  </conditionalFormatting>
  <conditionalFormatting sqref="B380">
    <cfRule type="cellIs" dxfId="7070" priority="1100" operator="lessThan">
      <formula>0</formula>
    </cfRule>
  </conditionalFormatting>
  <conditionalFormatting sqref="Q385">
    <cfRule type="cellIs" dxfId="7069" priority="1099" operator="lessThan">
      <formula>0</formula>
    </cfRule>
  </conditionalFormatting>
  <conditionalFormatting sqref="C382:J382">
    <cfRule type="cellIs" dxfId="7068" priority="1098" operator="lessThan">
      <formula>0</formula>
    </cfRule>
  </conditionalFormatting>
  <conditionalFormatting sqref="Q384">
    <cfRule type="cellIs" dxfId="7067" priority="1097" operator="lessThan">
      <formula>0</formula>
    </cfRule>
  </conditionalFormatting>
  <conditionalFormatting sqref="Q384">
    <cfRule type="cellIs" dxfId="7066" priority="1096" operator="lessThan">
      <formula>0</formula>
    </cfRule>
  </conditionalFormatting>
  <conditionalFormatting sqref="P386:Q386 Q387:Q389">
    <cfRule type="cellIs" dxfId="7065" priority="1095" operator="lessThan">
      <formula>0</formula>
    </cfRule>
  </conditionalFormatting>
  <conditionalFormatting sqref="P386">
    <cfRule type="cellIs" dxfId="7064" priority="1094" operator="lessThan">
      <formula>0</formula>
    </cfRule>
  </conditionalFormatting>
  <conditionalFormatting sqref="P387:P389">
    <cfRule type="cellIs" dxfId="7063" priority="1093" operator="lessThan">
      <formula>0</formula>
    </cfRule>
  </conditionalFormatting>
  <conditionalFormatting sqref="B386">
    <cfRule type="cellIs" dxfId="7062" priority="1092" operator="lessThan">
      <formula>0</formula>
    </cfRule>
  </conditionalFormatting>
  <conditionalFormatting sqref="Q391">
    <cfRule type="cellIs" dxfId="7061" priority="1091" operator="lessThan">
      <formula>0</formula>
    </cfRule>
  </conditionalFormatting>
  <conditionalFormatting sqref="Q390">
    <cfRule type="cellIs" dxfId="7060" priority="1090" operator="lessThan">
      <formula>0</formula>
    </cfRule>
  </conditionalFormatting>
  <conditionalFormatting sqref="Q390">
    <cfRule type="cellIs" dxfId="7059" priority="1089" operator="lessThan">
      <formula>0</formula>
    </cfRule>
  </conditionalFormatting>
  <conditionalFormatting sqref="P392:Q392 Q393:Q395">
    <cfRule type="cellIs" dxfId="7058" priority="1088" operator="lessThan">
      <formula>0</formula>
    </cfRule>
  </conditionalFormatting>
  <conditionalFormatting sqref="P392">
    <cfRule type="cellIs" dxfId="7057" priority="1087" operator="lessThan">
      <formula>0</formula>
    </cfRule>
  </conditionalFormatting>
  <conditionalFormatting sqref="H397">
    <cfRule type="cellIs" dxfId="7056" priority="1046" operator="lessThan">
      <formula>0</formula>
    </cfRule>
  </conditionalFormatting>
  <conditionalFormatting sqref="B392">
    <cfRule type="cellIs" dxfId="7055" priority="1085" operator="lessThan">
      <formula>0</formula>
    </cfRule>
  </conditionalFormatting>
  <conditionalFormatting sqref="H378">
    <cfRule type="cellIs" dxfId="7054" priority="1042" operator="lessThan">
      <formula>0</formula>
    </cfRule>
  </conditionalFormatting>
  <conditionalFormatting sqref="Q396">
    <cfRule type="cellIs" dxfId="7053" priority="1083" operator="lessThan">
      <formula>0</formula>
    </cfRule>
  </conditionalFormatting>
  <conditionalFormatting sqref="H361">
    <cfRule type="cellIs" dxfId="7052" priority="1040" operator="lessThan">
      <formula>0</formula>
    </cfRule>
  </conditionalFormatting>
  <conditionalFormatting sqref="P398">
    <cfRule type="cellIs" dxfId="7051" priority="1079" operator="lessThan">
      <formula>0</formula>
    </cfRule>
  </conditionalFormatting>
  <conditionalFormatting sqref="Q438">
    <cfRule type="cellIs" dxfId="7050" priority="1033" operator="lessThan">
      <formula>0</formula>
    </cfRule>
  </conditionalFormatting>
  <conditionalFormatting sqref="H372">
    <cfRule type="cellIs" dxfId="7049" priority="1039" operator="lessThan">
      <formula>0</formula>
    </cfRule>
  </conditionalFormatting>
  <conditionalFormatting sqref="Q402">
    <cfRule type="cellIs" dxfId="7048" priority="1077" operator="lessThan">
      <formula>0</formula>
    </cfRule>
  </conditionalFormatting>
  <conditionalFormatting sqref="P440:Q440 Q441:Q443">
    <cfRule type="cellIs" dxfId="7047" priority="1031" operator="lessThan">
      <formula>0</formula>
    </cfRule>
  </conditionalFormatting>
  <conditionalFormatting sqref="C391:M391">
    <cfRule type="cellIs" dxfId="7046" priority="1075" operator="lessThan">
      <formula>0</formula>
    </cfRule>
  </conditionalFormatting>
  <conditionalFormatting sqref="C385:M385">
    <cfRule type="cellIs" dxfId="7045" priority="1074" operator="lessThan">
      <formula>0</formula>
    </cfRule>
  </conditionalFormatting>
  <conditionalFormatting sqref="C379:M379">
    <cfRule type="cellIs" dxfId="7044" priority="1073" operator="lessThan">
      <formula>0</formula>
    </cfRule>
  </conditionalFormatting>
  <conditionalFormatting sqref="C373:M373">
    <cfRule type="cellIs" dxfId="7043" priority="1072" operator="lessThan">
      <formula>0</formula>
    </cfRule>
  </conditionalFormatting>
  <conditionalFormatting sqref="J367:M367">
    <cfRule type="cellIs" dxfId="7042" priority="1071" operator="lessThan">
      <formula>0</formula>
    </cfRule>
  </conditionalFormatting>
  <conditionalFormatting sqref="C361:M361">
    <cfRule type="cellIs" dxfId="7041" priority="1070" operator="lessThan">
      <formula>0</formula>
    </cfRule>
  </conditionalFormatting>
  <conditionalFormatting sqref="J355:N355">
    <cfRule type="cellIs" dxfId="7040" priority="1069" operator="lessThan">
      <formula>0</formula>
    </cfRule>
  </conditionalFormatting>
  <conditionalFormatting sqref="B398">
    <cfRule type="cellIs" dxfId="7039" priority="1068" operator="lessThan">
      <formula>0</formula>
    </cfRule>
  </conditionalFormatting>
  <conditionalFormatting sqref="B403">
    <cfRule type="cellIs" dxfId="7038" priority="1067" operator="lessThan">
      <formula>0</formula>
    </cfRule>
  </conditionalFormatting>
  <conditionalFormatting sqref="Q408">
    <cfRule type="cellIs" dxfId="7037" priority="1061" operator="lessThan">
      <formula>0</formula>
    </cfRule>
  </conditionalFormatting>
  <conditionalFormatting sqref="Q409">
    <cfRule type="cellIs" dxfId="7036" priority="1063" operator="lessThan">
      <formula>0</formula>
    </cfRule>
  </conditionalFormatting>
  <conditionalFormatting sqref="P404:Q404 Q405:Q407">
    <cfRule type="cellIs" dxfId="7035" priority="1066" operator="lessThan">
      <formula>0</formula>
    </cfRule>
  </conditionalFormatting>
  <conditionalFormatting sqref="P404">
    <cfRule type="cellIs" dxfId="7034" priority="1065" operator="lessThan">
      <formula>0</formula>
    </cfRule>
  </conditionalFormatting>
  <conditionalFormatting sqref="Q408">
    <cfRule type="cellIs" dxfId="7033" priority="1062" operator="lessThan">
      <formula>0</formula>
    </cfRule>
  </conditionalFormatting>
  <conditionalFormatting sqref="B404">
    <cfRule type="cellIs" dxfId="7032" priority="1060" operator="lessThan">
      <formula>0</formula>
    </cfRule>
  </conditionalFormatting>
  <conditionalFormatting sqref="Q414">
    <cfRule type="cellIs" dxfId="7031" priority="1054" operator="lessThan">
      <formula>0</formula>
    </cfRule>
  </conditionalFormatting>
  <conditionalFormatting sqref="Q415">
    <cfRule type="cellIs" dxfId="7030" priority="1056" operator="lessThan">
      <formula>0</formula>
    </cfRule>
  </conditionalFormatting>
  <conditionalFormatting sqref="P410:Q410 Q411:Q413">
    <cfRule type="cellIs" dxfId="7029" priority="1059" operator="lessThan">
      <formula>0</formula>
    </cfRule>
  </conditionalFormatting>
  <conditionalFormatting sqref="P410">
    <cfRule type="cellIs" dxfId="7028" priority="1058" operator="lessThan">
      <formula>0</formula>
    </cfRule>
  </conditionalFormatting>
  <conditionalFormatting sqref="Q414">
    <cfRule type="cellIs" dxfId="7027" priority="1055" operator="lessThan">
      <formula>0</formula>
    </cfRule>
  </conditionalFormatting>
  <conditionalFormatting sqref="B410">
    <cfRule type="cellIs" dxfId="7026" priority="1053" operator="lessThan">
      <formula>0</formula>
    </cfRule>
  </conditionalFormatting>
  <conditionalFormatting sqref="Q432">
    <cfRule type="cellIs" dxfId="7025" priority="1047" operator="lessThan">
      <formula>0</formula>
    </cfRule>
  </conditionalFormatting>
  <conditionalFormatting sqref="P429:P431">
    <cfRule type="cellIs" dxfId="7024" priority="1050" operator="lessThan">
      <formula>0</formula>
    </cfRule>
  </conditionalFormatting>
  <conditionalFormatting sqref="Q433">
    <cfRule type="cellIs" dxfId="7023" priority="1049" operator="lessThan">
      <formula>0</formula>
    </cfRule>
  </conditionalFormatting>
  <conditionalFormatting sqref="P428:Q428 Q429:Q431">
    <cfRule type="cellIs" dxfId="7022" priority="1052" operator="lessThan">
      <formula>0</formula>
    </cfRule>
  </conditionalFormatting>
  <conditionalFormatting sqref="P428">
    <cfRule type="cellIs" dxfId="7021" priority="1051" operator="lessThan">
      <formula>0</formula>
    </cfRule>
  </conditionalFormatting>
  <conditionalFormatting sqref="Q432">
    <cfRule type="cellIs" dxfId="7020" priority="1048" operator="lessThan">
      <formula>0</formula>
    </cfRule>
  </conditionalFormatting>
  <conditionalFormatting sqref="H391">
    <cfRule type="cellIs" dxfId="7019" priority="1045" operator="lessThan">
      <formula>0</formula>
    </cfRule>
  </conditionalFormatting>
  <conditionalFormatting sqref="P435:P437">
    <cfRule type="cellIs" dxfId="7018" priority="1035" operator="lessThan">
      <formula>0</formula>
    </cfRule>
  </conditionalFormatting>
  <conditionalFormatting sqref="Q444">
    <cfRule type="cellIs" dxfId="7017" priority="1027" operator="lessThan">
      <formula>0</formula>
    </cfRule>
  </conditionalFormatting>
  <conditionalFormatting sqref="H384">
    <cfRule type="cellIs" dxfId="7016" priority="1044" operator="lessThan">
      <formula>0</formula>
    </cfRule>
  </conditionalFormatting>
  <conditionalFormatting sqref="H379">
    <cfRule type="cellIs" dxfId="7015" priority="1041" operator="lessThan">
      <formula>0</formula>
    </cfRule>
  </conditionalFormatting>
  <conditionalFormatting sqref="Q438">
    <cfRule type="cellIs" dxfId="7014" priority="1034" operator="lessThan">
      <formula>0</formula>
    </cfRule>
  </conditionalFormatting>
  <conditionalFormatting sqref="H373">
    <cfRule type="cellIs" dxfId="7013" priority="1038" operator="lessThan">
      <formula>0</formula>
    </cfRule>
  </conditionalFormatting>
  <conditionalFormatting sqref="P441:P443">
    <cfRule type="cellIs" dxfId="7012" priority="1029" operator="lessThan">
      <formula>0</formula>
    </cfRule>
  </conditionalFormatting>
  <conditionalFormatting sqref="P434:Q434 Q435:Q437">
    <cfRule type="cellIs" dxfId="7011" priority="1037" operator="lessThan">
      <formula>0</formula>
    </cfRule>
  </conditionalFormatting>
  <conditionalFormatting sqref="P434">
    <cfRule type="cellIs" dxfId="7010" priority="1036" operator="lessThan">
      <formula>0</formula>
    </cfRule>
  </conditionalFormatting>
  <conditionalFormatting sqref="B434">
    <cfRule type="cellIs" dxfId="7009" priority="1032" operator="lessThan">
      <formula>0</formula>
    </cfRule>
  </conditionalFormatting>
  <conditionalFormatting sqref="Q445:Q446">
    <cfRule type="cellIs" dxfId="7008" priority="1023" operator="lessThan">
      <formula>0</formula>
    </cfRule>
  </conditionalFormatting>
  <conditionalFormatting sqref="Q444">
    <cfRule type="cellIs" dxfId="7007" priority="1026" operator="lessThan">
      <formula>0</formula>
    </cfRule>
  </conditionalFormatting>
  <conditionalFormatting sqref="B446">
    <cfRule type="cellIs" dxfId="7006" priority="1022" operator="lessThan">
      <formula>0</formula>
    </cfRule>
  </conditionalFormatting>
  <conditionalFormatting sqref="B440">
    <cfRule type="cellIs" dxfId="7005" priority="1025" operator="lessThan">
      <formula>0</formula>
    </cfRule>
  </conditionalFormatting>
  <conditionalFormatting sqref="P446">
    <cfRule type="cellIs" dxfId="7004" priority="1028" operator="lessThan">
      <formula>0</formula>
    </cfRule>
  </conditionalFormatting>
  <conditionalFormatting sqref="B447">
    <cfRule type="cellIs" dxfId="7003" priority="1021" operator="lessThan">
      <formula>0</formula>
    </cfRule>
  </conditionalFormatting>
  <conditionalFormatting sqref="Q439">
    <cfRule type="cellIs" dxfId="7002" priority="1024" operator="lessThan">
      <formula>0</formula>
    </cfRule>
  </conditionalFormatting>
  <conditionalFormatting sqref="Q448:Q450">
    <cfRule type="cellIs" dxfId="7001" priority="1020" operator="lessThan">
      <formula>0</formula>
    </cfRule>
  </conditionalFormatting>
  <conditionalFormatting sqref="P448:P450">
    <cfRule type="cellIs" dxfId="7000" priority="1019" operator="lessThan">
      <formula>0</formula>
    </cfRule>
  </conditionalFormatting>
  <conditionalFormatting sqref="Q603">
    <cfRule type="cellIs" dxfId="6999" priority="994" operator="lessThan">
      <formula>0</formula>
    </cfRule>
  </conditionalFormatting>
  <conditionalFormatting sqref="B625">
    <cfRule type="cellIs" dxfId="6998" priority="958" operator="lessThan">
      <formula>0</formula>
    </cfRule>
  </conditionalFormatting>
  <conditionalFormatting sqref="P454:P456">
    <cfRule type="cellIs" dxfId="6997" priority="1015" operator="lessThan">
      <formula>0</formula>
    </cfRule>
  </conditionalFormatting>
  <conditionalFormatting sqref="Q457">
    <cfRule type="cellIs" dxfId="6996" priority="1014" operator="lessThan">
      <formula>0</formula>
    </cfRule>
  </conditionalFormatting>
  <conditionalFormatting sqref="Q597">
    <cfRule type="cellIs" dxfId="6995" priority="1003" operator="lessThan">
      <formula>0</formula>
    </cfRule>
  </conditionalFormatting>
  <conditionalFormatting sqref="Q451">
    <cfRule type="cellIs" dxfId="6994" priority="1018" operator="lessThan">
      <formula>0</formula>
    </cfRule>
  </conditionalFormatting>
  <conditionalFormatting sqref="Q451">
    <cfRule type="cellIs" dxfId="6993" priority="1017" operator="lessThan">
      <formula>0</formula>
    </cfRule>
  </conditionalFormatting>
  <conditionalFormatting sqref="Q457">
    <cfRule type="cellIs" dxfId="6992" priority="1013" operator="lessThan">
      <formula>0</formula>
    </cfRule>
  </conditionalFormatting>
  <conditionalFormatting sqref="J593:N595 J596:M596">
    <cfRule type="cellIs" dxfId="6991" priority="1007" operator="lessThan">
      <formula>0</formula>
    </cfRule>
  </conditionalFormatting>
  <conditionalFormatting sqref="B453">
    <cfRule type="cellIs" dxfId="6990" priority="1011" operator="lessThan">
      <formula>0</formula>
    </cfRule>
  </conditionalFormatting>
  <conditionalFormatting sqref="P599:P602">
    <cfRule type="cellIs" dxfId="6989" priority="1000" operator="lessThan">
      <formula>0</formula>
    </cfRule>
  </conditionalFormatting>
  <conditionalFormatting sqref="Q454:Q456">
    <cfRule type="cellIs" dxfId="6988" priority="1016" operator="lessThan">
      <formula>0</formula>
    </cfRule>
  </conditionalFormatting>
  <conditionalFormatting sqref="Q593:Q595">
    <cfRule type="cellIs" dxfId="6987" priority="1010" operator="lessThan">
      <formula>0</formula>
    </cfRule>
  </conditionalFormatting>
  <conditionalFormatting sqref="Q596">
    <cfRule type="cellIs" dxfId="6986" priority="1005" operator="lessThan">
      <formula>0</formula>
    </cfRule>
  </conditionalFormatting>
  <conditionalFormatting sqref="Q452">
    <cfRule type="cellIs" dxfId="6985" priority="1012" operator="lessThan">
      <formula>0</formula>
    </cfRule>
  </conditionalFormatting>
  <conditionalFormatting sqref="B592">
    <cfRule type="cellIs" dxfId="6984" priority="1002" operator="lessThan">
      <formula>0</formula>
    </cfRule>
  </conditionalFormatting>
  <conditionalFormatting sqref="P593:P595">
    <cfRule type="cellIs" dxfId="6983" priority="1009" operator="lessThan">
      <formula>0</formula>
    </cfRule>
  </conditionalFormatting>
  <conditionalFormatting sqref="J594">
    <cfRule type="cellIs" dxfId="6982" priority="1006" operator="lessThan">
      <formula>0</formula>
    </cfRule>
  </conditionalFormatting>
  <conditionalFormatting sqref="Q602">
    <cfRule type="cellIs" dxfId="6981" priority="995" operator="lessThan">
      <formula>0</formula>
    </cfRule>
  </conditionalFormatting>
  <conditionalFormatting sqref="J595:N595 K593:N594 J596:M596">
    <cfRule type="cellIs" dxfId="6980" priority="1008" operator="lessThan">
      <formula>0</formula>
    </cfRule>
  </conditionalFormatting>
  <conditionalFormatting sqref="Q596">
    <cfRule type="cellIs" dxfId="6979" priority="1004" operator="lessThan">
      <formula>0</formula>
    </cfRule>
  </conditionalFormatting>
  <conditionalFormatting sqref="J599:N599 J601:N602 J600:M600">
    <cfRule type="cellIs" dxfId="6978" priority="998" operator="lessThan">
      <formula>0</formula>
    </cfRule>
  </conditionalFormatting>
  <conditionalFormatting sqref="P616:P619">
    <cfRule type="cellIs" dxfId="6977" priority="992" operator="lessThan">
      <formula>0</formula>
    </cfRule>
  </conditionalFormatting>
  <conditionalFormatting sqref="Q602">
    <cfRule type="cellIs" dxfId="6976" priority="996" operator="lessThan">
      <formula>0</formula>
    </cfRule>
  </conditionalFormatting>
  <conditionalFormatting sqref="J600">
    <cfRule type="cellIs" dxfId="6975" priority="997" operator="lessThan">
      <formula>0</formula>
    </cfRule>
  </conditionalFormatting>
  <conditionalFormatting sqref="J601:N602 K599:N599 K600:M600">
    <cfRule type="cellIs" dxfId="6974" priority="999" operator="lessThan">
      <formula>0</formula>
    </cfRule>
  </conditionalFormatting>
  <conditionalFormatting sqref="Q599:Q601">
    <cfRule type="cellIs" dxfId="6973" priority="1001" operator="lessThan">
      <formula>0</formula>
    </cfRule>
  </conditionalFormatting>
  <conditionalFormatting sqref="Q629">
    <cfRule type="cellIs" dxfId="6972" priority="962" operator="lessThan">
      <formula>0</formula>
    </cfRule>
  </conditionalFormatting>
  <conditionalFormatting sqref="I626">
    <cfRule type="cellIs" dxfId="6971" priority="965" operator="lessThan">
      <formula>0</formula>
    </cfRule>
  </conditionalFormatting>
  <conditionalFormatting sqref="C616:N619">
    <cfRule type="cellIs" dxfId="6970" priority="990" operator="lessThan">
      <formula>0</formula>
    </cfRule>
  </conditionalFormatting>
  <conditionalFormatting sqref="Q619">
    <cfRule type="cellIs" dxfId="6969" priority="986" operator="lessThan">
      <formula>0</formula>
    </cfRule>
  </conditionalFormatting>
  <conditionalFormatting sqref="I616">
    <cfRule type="cellIs" dxfId="6968" priority="989" operator="lessThan">
      <formula>0</formula>
    </cfRule>
  </conditionalFormatting>
  <conditionalFormatting sqref="H621:H624">
    <cfRule type="cellIs" dxfId="6967" priority="972" operator="lessThan">
      <formula>0</formula>
    </cfRule>
  </conditionalFormatting>
  <conditionalFormatting sqref="Q619">
    <cfRule type="cellIs" dxfId="6966" priority="987" operator="lessThan">
      <formula>0</formula>
    </cfRule>
  </conditionalFormatting>
  <conditionalFormatting sqref="H616">
    <cfRule type="cellIs" dxfId="6965" priority="983" operator="lessThan">
      <formula>0</formula>
    </cfRule>
  </conditionalFormatting>
  <conditionalFormatting sqref="H616:H619">
    <cfRule type="cellIs" dxfId="6964" priority="984" operator="lessThan">
      <formula>0</formula>
    </cfRule>
  </conditionalFormatting>
  <conditionalFormatting sqref="C617:J617">
    <cfRule type="cellIs" dxfId="6963" priority="988" operator="lessThan">
      <formula>0</formula>
    </cfRule>
  </conditionalFormatting>
  <conditionalFormatting sqref="H617:H619">
    <cfRule type="cellIs" dxfId="6962" priority="985" operator="lessThan">
      <formula>0</formula>
    </cfRule>
  </conditionalFormatting>
  <conditionalFormatting sqref="I617 K616:N617 C618:N619">
    <cfRule type="cellIs" dxfId="6961" priority="991" operator="lessThan">
      <formula>0</formula>
    </cfRule>
  </conditionalFormatting>
  <conditionalFormatting sqref="Q616:Q618">
    <cfRule type="cellIs" dxfId="6960" priority="993" operator="lessThan">
      <formula>0</formula>
    </cfRule>
  </conditionalFormatting>
  <conditionalFormatting sqref="B615">
    <cfRule type="cellIs" dxfId="6959" priority="982" operator="lessThan">
      <formula>0</formula>
    </cfRule>
  </conditionalFormatting>
  <conditionalFormatting sqref="Q624">
    <cfRule type="cellIs" dxfId="6958" priority="974" operator="lessThan">
      <formula>0</formula>
    </cfRule>
  </conditionalFormatting>
  <conditionalFormatting sqref="I621">
    <cfRule type="cellIs" dxfId="6957" priority="977" operator="lessThan">
      <formula>0</formula>
    </cfRule>
  </conditionalFormatting>
  <conditionalFormatting sqref="C621:N624">
    <cfRule type="cellIs" dxfId="6956" priority="978" operator="lessThan">
      <formula>0</formula>
    </cfRule>
  </conditionalFormatting>
  <conditionalFormatting sqref="Q624">
    <cfRule type="cellIs" dxfId="6955" priority="975" operator="lessThan">
      <formula>0</formula>
    </cfRule>
  </conditionalFormatting>
  <conditionalFormatting sqref="H621">
    <cfRule type="cellIs" dxfId="6954" priority="971" operator="lessThan">
      <formula>0</formula>
    </cfRule>
  </conditionalFormatting>
  <conditionalFormatting sqref="P621:P624">
    <cfRule type="cellIs" dxfId="6953" priority="980" operator="lessThan">
      <formula>0</formula>
    </cfRule>
  </conditionalFormatting>
  <conditionalFormatting sqref="C622:J622">
    <cfRule type="cellIs" dxfId="6952" priority="976" operator="lessThan">
      <formula>0</formula>
    </cfRule>
  </conditionalFormatting>
  <conditionalFormatting sqref="H622:H624">
    <cfRule type="cellIs" dxfId="6951" priority="973" operator="lessThan">
      <formula>0</formula>
    </cfRule>
  </conditionalFormatting>
  <conditionalFormatting sqref="I622 K621:N622 C623:N624">
    <cfRule type="cellIs" dxfId="6950" priority="979" operator="lessThan">
      <formula>0</formula>
    </cfRule>
  </conditionalFormatting>
  <conditionalFormatting sqref="Q621:Q623">
    <cfRule type="cellIs" dxfId="6949" priority="981" operator="lessThan">
      <formula>0</formula>
    </cfRule>
  </conditionalFormatting>
  <conditionalFormatting sqref="B620">
    <cfRule type="cellIs" dxfId="6948" priority="970" operator="lessThan">
      <formula>0</formula>
    </cfRule>
  </conditionalFormatting>
  <conditionalFormatting sqref="C626:N629">
    <cfRule type="cellIs" dxfId="6947" priority="966" operator="lessThan">
      <formula>0</formula>
    </cfRule>
  </conditionalFormatting>
  <conditionalFormatting sqref="Q629">
    <cfRule type="cellIs" dxfId="6946" priority="963" operator="lessThan">
      <formula>0</formula>
    </cfRule>
  </conditionalFormatting>
  <conditionalFormatting sqref="H626">
    <cfRule type="cellIs" dxfId="6945" priority="959" operator="lessThan">
      <formula>0</formula>
    </cfRule>
  </conditionalFormatting>
  <conditionalFormatting sqref="H626:H629">
    <cfRule type="cellIs" dxfId="6944" priority="960" operator="lessThan">
      <formula>0</formula>
    </cfRule>
  </conditionalFormatting>
  <conditionalFormatting sqref="P626:P629">
    <cfRule type="cellIs" dxfId="6943" priority="968" operator="lessThan">
      <formula>0</formula>
    </cfRule>
  </conditionalFormatting>
  <conditionalFormatting sqref="C627:J627">
    <cfRule type="cellIs" dxfId="6942" priority="964" operator="lessThan">
      <formula>0</formula>
    </cfRule>
  </conditionalFormatting>
  <conditionalFormatting sqref="H627:H629">
    <cfRule type="cellIs" dxfId="6941" priority="961" operator="lessThan">
      <formula>0</formula>
    </cfRule>
  </conditionalFormatting>
  <conditionalFormatting sqref="I627 K626:N627 C628:N629">
    <cfRule type="cellIs" dxfId="6940" priority="967" operator="lessThan">
      <formula>0</formula>
    </cfRule>
  </conditionalFormatting>
  <conditionalFormatting sqref="Q626:Q628">
    <cfRule type="cellIs" dxfId="6939" priority="969" operator="lessThan">
      <formula>0</formula>
    </cfRule>
  </conditionalFormatting>
  <conditionalFormatting sqref="C351:I351">
    <cfRule type="cellIs" dxfId="6938" priority="955" operator="lessThan">
      <formula>0</formula>
    </cfRule>
  </conditionalFormatting>
  <conditionalFormatting sqref="C353:I354">
    <cfRule type="cellIs" dxfId="6937" priority="956" operator="lessThan">
      <formula>0</formula>
    </cfRule>
  </conditionalFormatting>
  <conditionalFormatting sqref="P506:Q506">
    <cfRule type="cellIs" dxfId="6936" priority="939" operator="lessThan">
      <formula>0</formula>
    </cfRule>
  </conditionalFormatting>
  <conditionalFormatting sqref="P499:P502">
    <cfRule type="cellIs" dxfId="6935" priority="940" operator="lessThan">
      <formula>0</formula>
    </cfRule>
  </conditionalFormatting>
  <conditionalFormatting sqref="Q611:Q613">
    <cfRule type="cellIs" dxfId="6934" priority="902" operator="lessThan">
      <formula>0</formula>
    </cfRule>
  </conditionalFormatting>
  <conditionalFormatting sqref="B498">
    <cfRule type="cellIs" dxfId="6933" priority="957" operator="lessThan">
      <formula>0</formula>
    </cfRule>
  </conditionalFormatting>
  <conditionalFormatting sqref="N427">
    <cfRule type="cellIs" dxfId="6932" priority="681" operator="lessThan">
      <formula>0</formula>
    </cfRule>
  </conditionalFormatting>
  <conditionalFormatting sqref="C352:I352">
    <cfRule type="cellIs" dxfId="6931" priority="954" operator="lessThan">
      <formula>0</formula>
    </cfRule>
  </conditionalFormatting>
  <conditionalFormatting sqref="C355:I355">
    <cfRule type="cellIs" dxfId="6930" priority="953" operator="lessThan">
      <formula>0</formula>
    </cfRule>
  </conditionalFormatting>
  <conditionalFormatting sqref="C365:I366">
    <cfRule type="cellIs" dxfId="6929" priority="952" operator="lessThan">
      <formula>0</formula>
    </cfRule>
  </conditionalFormatting>
  <conditionalFormatting sqref="C363:I363">
    <cfRule type="cellIs" dxfId="6928" priority="951" operator="lessThan">
      <formula>0</formula>
    </cfRule>
  </conditionalFormatting>
  <conditionalFormatting sqref="C364:I364">
    <cfRule type="cellIs" dxfId="6927" priority="950" operator="lessThan">
      <formula>0</formula>
    </cfRule>
  </conditionalFormatting>
  <conditionalFormatting sqref="C367:I367">
    <cfRule type="cellIs" dxfId="6926" priority="949" operator="lessThan">
      <formula>0</formula>
    </cfRule>
  </conditionalFormatting>
  <conditionalFormatting sqref="C593:I596">
    <cfRule type="cellIs" dxfId="6925" priority="947" operator="lessThan">
      <formula>0</formula>
    </cfRule>
  </conditionalFormatting>
  <conditionalFormatting sqref="C594:I594">
    <cfRule type="cellIs" dxfId="6924" priority="946" operator="lessThan">
      <formula>0</formula>
    </cfRule>
  </conditionalFormatting>
  <conditionalFormatting sqref="C595:I596">
    <cfRule type="cellIs" dxfId="6923" priority="948" operator="lessThan">
      <formula>0</formula>
    </cfRule>
  </conditionalFormatting>
  <conditionalFormatting sqref="Q551">
    <cfRule type="cellIs" dxfId="6922" priority="928" operator="lessThan">
      <formula>0</formula>
    </cfRule>
  </conditionalFormatting>
  <conditionalFormatting sqref="Q551">
    <cfRule type="cellIs" dxfId="6921" priority="929" operator="lessThan">
      <formula>0</formula>
    </cfRule>
  </conditionalFormatting>
  <conditionalFormatting sqref="C599:I602">
    <cfRule type="cellIs" dxfId="6920" priority="944" operator="lessThan">
      <formula>0</formula>
    </cfRule>
  </conditionalFormatting>
  <conditionalFormatting sqref="C600:I600">
    <cfRule type="cellIs" dxfId="6919" priority="943" operator="lessThan">
      <formula>0</formula>
    </cfRule>
  </conditionalFormatting>
  <conditionalFormatting sqref="C601:I602">
    <cfRule type="cellIs" dxfId="6918" priority="945" operator="lessThan">
      <formula>0</formula>
    </cfRule>
  </conditionalFormatting>
  <conditionalFormatting sqref="C461:C464">
    <cfRule type="cellIs" dxfId="6917" priority="942" operator="lessThan">
      <formula>0</formula>
    </cfRule>
  </conditionalFormatting>
  <conditionalFormatting sqref="P468:P471">
    <cfRule type="cellIs" dxfId="6916" priority="941" operator="lessThan">
      <formula>0</formula>
    </cfRule>
  </conditionalFormatting>
  <conditionalFormatting sqref="Q507:Q510">
    <cfRule type="cellIs" dxfId="6915" priority="938" operator="lessThan">
      <formula>0</formula>
    </cfRule>
  </conditionalFormatting>
  <conditionalFormatting sqref="Q511:Q512">
    <cfRule type="cellIs" dxfId="6914" priority="937" operator="lessThan">
      <formula>0</formula>
    </cfRule>
  </conditionalFormatting>
  <conditionalFormatting sqref="Q512">
    <cfRule type="cellIs" dxfId="6913" priority="936" operator="lessThan">
      <formula>0</formula>
    </cfRule>
  </conditionalFormatting>
  <conditionalFormatting sqref="Q511">
    <cfRule type="cellIs" dxfId="6912" priority="935" operator="lessThan">
      <formula>0</formula>
    </cfRule>
  </conditionalFormatting>
  <conditionalFormatting sqref="P507:P510">
    <cfRule type="cellIs" dxfId="6911" priority="934" operator="lessThan">
      <formula>0</formula>
    </cfRule>
  </conditionalFormatting>
  <conditionalFormatting sqref="B506">
    <cfRule type="cellIs" dxfId="6910" priority="933" operator="lessThan">
      <formula>0</formula>
    </cfRule>
  </conditionalFormatting>
  <conditionalFormatting sqref="C611:N614">
    <cfRule type="cellIs" dxfId="6909" priority="899" operator="lessThan">
      <formula>0</formula>
    </cfRule>
  </conditionalFormatting>
  <conditionalFormatting sqref="Q614">
    <cfRule type="cellIs" dxfId="6908" priority="896" operator="lessThan">
      <formula>0</formula>
    </cfRule>
  </conditionalFormatting>
  <conditionalFormatting sqref="P547:P550">
    <cfRule type="cellIs" dxfId="6907" priority="927" operator="lessThan">
      <formula>0</formula>
    </cfRule>
  </conditionalFormatting>
  <conditionalFormatting sqref="H611:H614">
    <cfRule type="cellIs" dxfId="6906" priority="893" operator="lessThan">
      <formula>0</formula>
    </cfRule>
  </conditionalFormatting>
  <conditionalFormatting sqref="Q504">
    <cfRule type="cellIs" dxfId="6905" priority="932" operator="lessThan">
      <formula>0</formula>
    </cfRule>
  </conditionalFormatting>
  <conditionalFormatting sqref="Q547:Q550 Q552 Q554:Q560">
    <cfRule type="cellIs" dxfId="6904" priority="931" operator="lessThan">
      <formula>0</formula>
    </cfRule>
  </conditionalFormatting>
  <conditionalFormatting sqref="P546">
    <cfRule type="cellIs" dxfId="6903" priority="930" operator="lessThan">
      <formula>0</formula>
    </cfRule>
  </conditionalFormatting>
  <conditionalFormatting sqref="P554:P558">
    <cfRule type="cellIs" dxfId="6902" priority="926" operator="lessThan">
      <formula>0</formula>
    </cfRule>
  </conditionalFormatting>
  <conditionalFormatting sqref="Q570:Q573 Q575">
    <cfRule type="cellIs" dxfId="6901" priority="924" operator="lessThan">
      <formula>0</formula>
    </cfRule>
  </conditionalFormatting>
  <conditionalFormatting sqref="B546">
    <cfRule type="cellIs" dxfId="6900" priority="925" operator="lessThan">
      <formula>0</formula>
    </cfRule>
  </conditionalFormatting>
  <conditionalFormatting sqref="P569">
    <cfRule type="cellIs" dxfId="6899" priority="923" operator="lessThan">
      <formula>0</formula>
    </cfRule>
  </conditionalFormatting>
  <conditionalFormatting sqref="Q574">
    <cfRule type="cellIs" dxfId="6898" priority="922" operator="lessThan">
      <formula>0</formula>
    </cfRule>
  </conditionalFormatting>
  <conditionalFormatting sqref="Q574">
    <cfRule type="cellIs" dxfId="6897" priority="921" operator="lessThan">
      <formula>0</formula>
    </cfRule>
  </conditionalFormatting>
  <conditionalFormatting sqref="P570:P573">
    <cfRule type="cellIs" dxfId="6896" priority="920" operator="lessThan">
      <formula>0</formula>
    </cfRule>
  </conditionalFormatting>
  <conditionalFormatting sqref="Q582 Q577:Q580">
    <cfRule type="cellIs" dxfId="6895" priority="918" operator="lessThan">
      <formula>0</formula>
    </cfRule>
  </conditionalFormatting>
  <conditionalFormatting sqref="Q581">
    <cfRule type="cellIs" dxfId="6894" priority="916" operator="lessThan">
      <formula>0</formula>
    </cfRule>
  </conditionalFormatting>
  <conditionalFormatting sqref="B569">
    <cfRule type="cellIs" dxfId="6893" priority="919" operator="lessThan">
      <formula>0</formula>
    </cfRule>
  </conditionalFormatting>
  <conditionalFormatting sqref="P576">
    <cfRule type="cellIs" dxfId="6892" priority="917" operator="lessThan">
      <formula>0</formula>
    </cfRule>
  </conditionalFormatting>
  <conditionalFormatting sqref="P577:P580">
    <cfRule type="cellIs" dxfId="6891" priority="914" operator="lessThan">
      <formula>0</formula>
    </cfRule>
  </conditionalFormatting>
  <conditionalFormatting sqref="Q581">
    <cfRule type="cellIs" dxfId="6890" priority="915" operator="lessThan">
      <formula>0</formula>
    </cfRule>
  </conditionalFormatting>
  <conditionalFormatting sqref="P605:P607 P609">
    <cfRule type="cellIs" dxfId="6889" priority="912" operator="lessThan">
      <formula>0</formula>
    </cfRule>
  </conditionalFormatting>
  <conditionalFormatting sqref="Q605:Q607">
    <cfRule type="cellIs" dxfId="6888" priority="913" operator="lessThan">
      <formula>0</formula>
    </cfRule>
  </conditionalFormatting>
  <conditionalFormatting sqref="C607:I607">
    <cfRule type="cellIs" dxfId="6887" priority="905" operator="lessThan">
      <formula>0</formula>
    </cfRule>
  </conditionalFormatting>
  <conditionalFormatting sqref="C605:I607">
    <cfRule type="cellIs" dxfId="6886" priority="904" operator="lessThan">
      <formula>0</formula>
    </cfRule>
  </conditionalFormatting>
  <conditionalFormatting sqref="B604">
    <cfRule type="cellIs" dxfId="6885" priority="906" operator="lessThan">
      <formula>0</formula>
    </cfRule>
  </conditionalFormatting>
  <conditionalFormatting sqref="J605:N607">
    <cfRule type="cellIs" dxfId="6884" priority="910" operator="lessThan">
      <formula>0</formula>
    </cfRule>
  </conditionalFormatting>
  <conditionalFormatting sqref="P611:P614">
    <cfRule type="cellIs" dxfId="6883" priority="901" operator="lessThan">
      <formula>0</formula>
    </cfRule>
  </conditionalFormatting>
  <conditionalFormatting sqref="Q608:Q609">
    <cfRule type="cellIs" dxfId="6882" priority="907" operator="lessThan">
      <formula>0</formula>
    </cfRule>
  </conditionalFormatting>
  <conditionalFormatting sqref="C433:M433">
    <cfRule type="cellIs" dxfId="6881" priority="679" operator="lessThan">
      <formula>0</formula>
    </cfRule>
  </conditionalFormatting>
  <conditionalFormatting sqref="Q608:Q609">
    <cfRule type="cellIs" dxfId="6880" priority="908" operator="lessThan">
      <formula>0</formula>
    </cfRule>
  </conditionalFormatting>
  <conditionalFormatting sqref="J606">
    <cfRule type="cellIs" dxfId="6879" priority="909" operator="lessThan">
      <formula>0</formula>
    </cfRule>
  </conditionalFormatting>
  <conditionalFormatting sqref="J607:N607 K605:N606">
    <cfRule type="cellIs" dxfId="6878" priority="911" operator="lessThan">
      <formula>0</formula>
    </cfRule>
  </conditionalFormatting>
  <conditionalFormatting sqref="I612 K611:N612 C613:N614">
    <cfRule type="cellIs" dxfId="6877" priority="900" operator="lessThan">
      <formula>0</formula>
    </cfRule>
  </conditionalFormatting>
  <conditionalFormatting sqref="N427">
    <cfRule type="cellIs" dxfId="6876" priority="682" operator="lessThan">
      <formula>0</formula>
    </cfRule>
  </conditionalFormatting>
  <conditionalFormatting sqref="B429:N429">
    <cfRule type="cellIs" dxfId="6875" priority="674" operator="lessThan">
      <formula>0</formula>
    </cfRule>
  </conditionalFormatting>
  <conditionalFormatting sqref="C606:I606">
    <cfRule type="cellIs" dxfId="6874" priority="903" operator="lessThan">
      <formula>0</formula>
    </cfRule>
  </conditionalFormatting>
  <conditionalFormatting sqref="B429:N429">
    <cfRule type="cellIs" dxfId="6873" priority="675" operator="lessThan">
      <formula>0</formula>
    </cfRule>
  </conditionalFormatting>
  <conditionalFormatting sqref="H433">
    <cfRule type="cellIs" dxfId="6872" priority="678" operator="lessThan">
      <formula>0</formula>
    </cfRule>
  </conditionalFormatting>
  <conditionalFormatting sqref="B433">
    <cfRule type="cellIs" dxfId="6871" priority="677" operator="lessThan">
      <formula>0</formula>
    </cfRule>
  </conditionalFormatting>
  <conditionalFormatting sqref="B433">
    <cfRule type="cellIs" dxfId="6870" priority="676" operator="lessThan">
      <formula>0</formula>
    </cfRule>
  </conditionalFormatting>
  <conditionalFormatting sqref="B429:N429">
    <cfRule type="cellIs" dxfId="6869" priority="672" operator="lessThan">
      <formula>0</formula>
    </cfRule>
  </conditionalFormatting>
  <conditionalFormatting sqref="B429:N429">
    <cfRule type="cellIs" dxfId="6868" priority="673" operator="lessThan">
      <formula>0</formula>
    </cfRule>
  </conditionalFormatting>
  <conditionalFormatting sqref="B435:N435">
    <cfRule type="cellIs" dxfId="6867" priority="659" operator="lessThan">
      <formula>0</formula>
    </cfRule>
  </conditionalFormatting>
  <conditionalFormatting sqref="H611">
    <cfRule type="cellIs" dxfId="6866" priority="892" operator="lessThan">
      <formula>0</formula>
    </cfRule>
  </conditionalFormatting>
  <conditionalFormatting sqref="C433:M433">
    <cfRule type="cellIs" dxfId="6865" priority="680" operator="lessThan">
      <formula>0</formula>
    </cfRule>
  </conditionalFormatting>
  <conditionalFormatting sqref="H612:H614">
    <cfRule type="cellIs" dxfId="6864" priority="894" operator="lessThan">
      <formula>0</formula>
    </cfRule>
  </conditionalFormatting>
  <conditionalFormatting sqref="Q614">
    <cfRule type="cellIs" dxfId="6863" priority="895" operator="lessThan">
      <formula>0</formula>
    </cfRule>
  </conditionalFormatting>
  <conditionalFormatting sqref="I611">
    <cfRule type="cellIs" dxfId="6862" priority="898" operator="lessThan">
      <formula>0</formula>
    </cfRule>
  </conditionalFormatting>
  <conditionalFormatting sqref="N439">
    <cfRule type="cellIs" dxfId="6861" priority="652" operator="lessThan">
      <formula>0</formula>
    </cfRule>
  </conditionalFormatting>
  <conditionalFormatting sqref="C612:J612">
    <cfRule type="cellIs" dxfId="6860" priority="897" operator="lessThan">
      <formula>0</formula>
    </cfRule>
  </conditionalFormatting>
  <conditionalFormatting sqref="B610">
    <cfRule type="cellIs" dxfId="6859" priority="891" operator="lessThan">
      <formula>0</formula>
    </cfRule>
  </conditionalFormatting>
  <conditionalFormatting sqref="B435:N435">
    <cfRule type="cellIs" dxfId="6858" priority="658" operator="lessThan">
      <formula>0</formula>
    </cfRule>
  </conditionalFormatting>
  <conditionalFormatting sqref="C445:M445">
    <cfRule type="cellIs" dxfId="6857" priority="649" operator="lessThan">
      <formula>0</formula>
    </cfRule>
  </conditionalFormatting>
  <conditionalFormatting sqref="C445:M445">
    <cfRule type="cellIs" dxfId="6856" priority="650" operator="lessThan">
      <formula>0</formula>
    </cfRule>
  </conditionalFormatting>
  <conditionalFormatting sqref="B435:N435">
    <cfRule type="cellIs" dxfId="6855" priority="657" operator="lessThan">
      <formula>0</formula>
    </cfRule>
  </conditionalFormatting>
  <conditionalFormatting sqref="N438">
    <cfRule type="cellIs" dxfId="6854" priority="653" operator="lessThan">
      <formula>0</formula>
    </cfRule>
  </conditionalFormatting>
  <conditionalFormatting sqref="B435:N435">
    <cfRule type="cellIs" dxfId="6853" priority="656" operator="lessThan">
      <formula>0</formula>
    </cfRule>
  </conditionalFormatting>
  <conditionalFormatting sqref="B435:N435">
    <cfRule type="cellIs" dxfId="6852" priority="654" operator="lessThan">
      <formula>0</formula>
    </cfRule>
  </conditionalFormatting>
  <conditionalFormatting sqref="B598">
    <cfRule type="cellIs" dxfId="6851" priority="890" operator="lessThan">
      <formula>0</formula>
    </cfRule>
  </conditionalFormatting>
  <conditionalFormatting sqref="N439">
    <cfRule type="cellIs" dxfId="6850" priority="651" operator="lessThan">
      <formula>0</formula>
    </cfRule>
  </conditionalFormatting>
  <conditionalFormatting sqref="B435:N435">
    <cfRule type="cellIs" dxfId="6849" priority="655" operator="lessThan">
      <formula>0</formula>
    </cfRule>
  </conditionalFormatting>
  <conditionalFormatting sqref="B598">
    <cfRule type="cellIs" dxfId="6848" priority="889" operator="lessThan">
      <formula>0</formula>
    </cfRule>
  </conditionalFormatting>
  <conditionalFormatting sqref="B641">
    <cfRule type="cellIs" dxfId="6847" priority="877" operator="lessThan">
      <formula>0</formula>
    </cfRule>
  </conditionalFormatting>
  <conditionalFormatting sqref="B591">
    <cfRule type="cellIs" dxfId="6846" priority="887" operator="lessThan">
      <formula>0</formula>
    </cfRule>
  </conditionalFormatting>
  <conditionalFormatting sqref="B591">
    <cfRule type="cellIs" dxfId="6845" priority="888" operator="lessThan">
      <formula>0</formula>
    </cfRule>
  </conditionalFormatting>
  <conditionalFormatting sqref="B609">
    <cfRule type="cellIs" dxfId="6844" priority="885" operator="lessThan">
      <formula>0</formula>
    </cfRule>
  </conditionalFormatting>
  <conditionalFormatting sqref="B609">
    <cfRule type="cellIs" dxfId="6843" priority="88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842" priority="884" operator="lessThan">
      <formula>0</formula>
    </cfRule>
  </conditionalFormatting>
  <conditionalFormatting sqref="B646">
    <cfRule type="cellIs" dxfId="6841" priority="881" operator="lessThan">
      <formula>0</formula>
    </cfRule>
  </conditionalFormatting>
  <conditionalFormatting sqref="B631">
    <cfRule type="cellIs" dxfId="6840" priority="883" operator="lessThan">
      <formula>0</formula>
    </cfRule>
  </conditionalFormatting>
  <conditionalFormatting sqref="B635">
    <cfRule type="cellIs" dxfId="6839" priority="882" operator="lessThan">
      <formula>0</formula>
    </cfRule>
  </conditionalFormatting>
  <conditionalFormatting sqref="B662">
    <cfRule type="cellIs" dxfId="6838" priority="880" operator="lessThan">
      <formula>0</formula>
    </cfRule>
  </conditionalFormatting>
  <conditionalFormatting sqref="B671">
    <cfRule type="cellIs" dxfId="6837" priority="879" operator="lessThan">
      <formula>0</formula>
    </cfRule>
  </conditionalFormatting>
  <conditionalFormatting sqref="I674:N674 P672:Q675">
    <cfRule type="cellIs" dxfId="6836" priority="878" operator="lessThan">
      <formula>0</formula>
    </cfRule>
  </conditionalFormatting>
  <conditionalFormatting sqref="P641">
    <cfRule type="cellIs" dxfId="6835" priority="875" operator="lessThan">
      <formula>0</formula>
    </cfRule>
  </conditionalFormatting>
  <conditionalFormatting sqref="P641">
    <cfRule type="cellIs" dxfId="6834" priority="876" operator="lessThan">
      <formula>0</formula>
    </cfRule>
  </conditionalFormatting>
  <conditionalFormatting sqref="P422:Q422 Q423:Q425">
    <cfRule type="cellIs" dxfId="6833" priority="862" operator="lessThan">
      <formula>0</formula>
    </cfRule>
  </conditionalFormatting>
  <conditionalFormatting sqref="B416">
    <cfRule type="cellIs" dxfId="6832" priority="863" operator="lessThan">
      <formula>0</formula>
    </cfRule>
  </conditionalFormatting>
  <conditionalFormatting sqref="P423:P425">
    <cfRule type="cellIs" dxfId="6831" priority="860" operator="lessThan">
      <formula>0</formula>
    </cfRule>
  </conditionalFormatting>
  <conditionalFormatting sqref="P422">
    <cfRule type="cellIs" dxfId="6830" priority="861" operator="lessThan">
      <formula>0</formula>
    </cfRule>
  </conditionalFormatting>
  <conditionalFormatting sqref="Q426">
    <cfRule type="cellIs" dxfId="6829" priority="858" operator="lessThan">
      <formula>0</formula>
    </cfRule>
  </conditionalFormatting>
  <conditionalFormatting sqref="Q427">
    <cfRule type="cellIs" dxfId="6828" priority="859" operator="lessThan">
      <formula>0</formula>
    </cfRule>
  </conditionalFormatting>
  <conditionalFormatting sqref="B422">
    <cfRule type="cellIs" dxfId="6827" priority="856" operator="lessThan">
      <formula>0</formula>
    </cfRule>
  </conditionalFormatting>
  <conditionalFormatting sqref="Q426">
    <cfRule type="cellIs" dxfId="6826" priority="857" operator="lessThan">
      <formula>0</formula>
    </cfRule>
  </conditionalFormatting>
  <conditionalFormatting sqref="B454:N454">
    <cfRule type="cellIs" dxfId="6825" priority="612" operator="lessThan">
      <formula>0</formula>
    </cfRule>
  </conditionalFormatting>
  <conditionalFormatting sqref="B454:N454">
    <cfRule type="cellIs" dxfId="6824" priority="613" operator="lessThan">
      <formula>0</formula>
    </cfRule>
  </conditionalFormatting>
  <conditionalFormatting sqref="C652:I652">
    <cfRule type="cellIs" dxfId="6823" priority="874" operator="lessThan">
      <formula>0</formula>
    </cfRule>
  </conditionalFormatting>
  <conditionalFormatting sqref="C653:I653">
    <cfRule type="cellIs" dxfId="6822" priority="873" operator="lessThan">
      <formula>0</formula>
    </cfRule>
  </conditionalFormatting>
  <conditionalFormatting sqref="C658:M658">
    <cfRule type="cellIs" dxfId="6821" priority="872" operator="lessThan">
      <formula>0</formula>
    </cfRule>
  </conditionalFormatting>
  <conditionalFormatting sqref="E647:H647">
    <cfRule type="cellIs" dxfId="6820" priority="871" operator="lessThan">
      <formula>0</formula>
    </cfRule>
  </conditionalFormatting>
  <conditionalFormatting sqref="P650">
    <cfRule type="cellIs" dxfId="6819" priority="870" operator="lessThan">
      <formula>0</formula>
    </cfRule>
  </conditionalFormatting>
  <conditionalFormatting sqref="P417:P419">
    <cfRule type="cellIs" dxfId="6818" priority="867" operator="lessThan">
      <formula>0</formula>
    </cfRule>
  </conditionalFormatting>
  <conditionalFormatting sqref="Q420">
    <cfRule type="cellIs" dxfId="6817" priority="864" operator="lessThan">
      <formula>0</formula>
    </cfRule>
  </conditionalFormatting>
  <conditionalFormatting sqref="Q421">
    <cfRule type="cellIs" dxfId="6816" priority="866" operator="lessThan">
      <formula>0</formula>
    </cfRule>
  </conditionalFormatting>
  <conditionalFormatting sqref="P416:Q416 Q417:Q419">
    <cfRule type="cellIs" dxfId="6815" priority="869" operator="lessThan">
      <formula>0</formula>
    </cfRule>
  </conditionalFormatting>
  <conditionalFormatting sqref="P416">
    <cfRule type="cellIs" dxfId="6814" priority="868" operator="lessThan">
      <formula>0</formula>
    </cfRule>
  </conditionalFormatting>
  <conditionalFormatting sqref="Q420">
    <cfRule type="cellIs" dxfId="6813" priority="865" operator="lessThan">
      <formula>0</formula>
    </cfRule>
  </conditionalFormatting>
  <conditionalFormatting sqref="B454:N454">
    <cfRule type="cellIs" dxfId="6812" priority="611" operator="lessThan">
      <formula>0</formula>
    </cfRule>
  </conditionalFormatting>
  <conditionalFormatting sqref="B454:N454">
    <cfRule type="cellIs" dxfId="6811" priority="610" operator="lessThan">
      <formula>0</formula>
    </cfRule>
  </conditionalFormatting>
  <conditionalFormatting sqref="B454:N454">
    <cfRule type="cellIs" dxfId="6810" priority="609" operator="lessThan">
      <formula>0</formula>
    </cfRule>
  </conditionalFormatting>
  <conditionalFormatting sqref="B454:N454">
    <cfRule type="cellIs" dxfId="6809" priority="607" operator="lessThan">
      <formula>0</formula>
    </cfRule>
  </conditionalFormatting>
  <conditionalFormatting sqref="B454:N454">
    <cfRule type="cellIs" dxfId="6808" priority="608" operator="lessThan">
      <formula>0</formula>
    </cfRule>
  </conditionalFormatting>
  <conditionalFormatting sqref="N457">
    <cfRule type="cellIs" dxfId="6807" priority="605" operator="lessThan">
      <formula>0</formula>
    </cfRule>
  </conditionalFormatting>
  <conditionalFormatting sqref="B454:N454">
    <cfRule type="cellIs" dxfId="6806" priority="606" operator="lessThan">
      <formula>0</formula>
    </cfRule>
  </conditionalFormatting>
  <conditionalFormatting sqref="N458">
    <cfRule type="cellIs" dxfId="6805" priority="604" operator="lessThan">
      <formula>0</formula>
    </cfRule>
  </conditionalFormatting>
  <conditionalFormatting sqref="P530">
    <cfRule type="cellIs" dxfId="6804" priority="326" operator="lessThan">
      <formula>0</formula>
    </cfRule>
  </conditionalFormatting>
  <conditionalFormatting sqref="N458">
    <cfRule type="cellIs" dxfId="6803" priority="603" operator="lessThan">
      <formula>0</formula>
    </cfRule>
  </conditionalFormatting>
  <conditionalFormatting sqref="D461:N464">
    <cfRule type="cellIs" dxfId="6802" priority="600" operator="lessThan">
      <formula>0</formula>
    </cfRule>
  </conditionalFormatting>
  <conditionalFormatting sqref="P538">
    <cfRule type="cellIs" dxfId="6801" priority="323" operator="lessThan">
      <formula>0</formula>
    </cfRule>
  </conditionalFormatting>
  <conditionalFormatting sqref="B461:B464">
    <cfRule type="cellIs" dxfId="6800" priority="597" operator="lessThan">
      <formula>0</formula>
    </cfRule>
  </conditionalFormatting>
  <conditionalFormatting sqref="P553">
    <cfRule type="cellIs" dxfId="6799" priority="320" operator="lessThan">
      <formula>0</formula>
    </cfRule>
  </conditionalFormatting>
  <conditionalFormatting sqref="B512">
    <cfRule type="cellIs" dxfId="6798" priority="594" operator="lessThan">
      <formula>0</formula>
    </cfRule>
  </conditionalFormatting>
  <conditionalFormatting sqref="C512">
    <cfRule type="cellIs" dxfId="6797" priority="591" operator="lessThan">
      <formula>0</formula>
    </cfRule>
  </conditionalFormatting>
  <conditionalFormatting sqref="P561">
    <cfRule type="cellIs" dxfId="6796" priority="317" operator="lessThan">
      <formula>0</formula>
    </cfRule>
  </conditionalFormatting>
  <conditionalFormatting sqref="P590">
    <cfRule type="cellIs" dxfId="6795" priority="314" operator="lessThan">
      <formula>0</formula>
    </cfRule>
  </conditionalFormatting>
  <conditionalFormatting sqref="N365">
    <cfRule type="cellIs" dxfId="6794" priority="855" operator="lessThan">
      <formula>0</formula>
    </cfRule>
  </conditionalFormatting>
  <conditionalFormatting sqref="N371">
    <cfRule type="cellIs" dxfId="6793" priority="854" operator="lessThan">
      <formula>0</formula>
    </cfRule>
  </conditionalFormatting>
  <conditionalFormatting sqref="N377">
    <cfRule type="cellIs" dxfId="6792" priority="853" operator="lessThan">
      <formula>0</formula>
    </cfRule>
  </conditionalFormatting>
  <conditionalFormatting sqref="B376">
    <cfRule type="cellIs" dxfId="6791" priority="840" operator="lessThan">
      <formula>0</formula>
    </cfRule>
  </conditionalFormatting>
  <conditionalFormatting sqref="B588">
    <cfRule type="cellIs" dxfId="6790" priority="847" operator="lessThan">
      <formula>0</formula>
    </cfRule>
  </conditionalFormatting>
  <conditionalFormatting sqref="B371:B372">
    <cfRule type="cellIs" dxfId="6789" priority="845" operator="lessThan">
      <formula>0</formula>
    </cfRule>
  </conditionalFormatting>
  <conditionalFormatting sqref="B377:B378">
    <cfRule type="cellIs" dxfId="6788" priority="842" operator="lessThan">
      <formula>0</formula>
    </cfRule>
  </conditionalFormatting>
  <conditionalFormatting sqref="C351:M354">
    <cfRule type="cellIs" dxfId="6787" priority="852" operator="lessThan">
      <formula>0</formula>
    </cfRule>
  </conditionalFormatting>
  <conditionalFormatting sqref="B428">
    <cfRule type="cellIs" dxfId="6786" priority="851" operator="lessThan">
      <formula>0</formula>
    </cfRule>
  </conditionalFormatting>
  <conditionalFormatting sqref="B428">
    <cfRule type="cellIs" dxfId="6785" priority="850" operator="lessThan">
      <formula>0</formula>
    </cfRule>
  </conditionalFormatting>
  <conditionalFormatting sqref="B391 B397 B381:B385 B375:B379 B369:B373 B363:B367 B361 B351:B355">
    <cfRule type="cellIs" dxfId="6784" priority="849" operator="lessThan">
      <formula>0</formula>
    </cfRule>
  </conditionalFormatting>
  <conditionalFormatting sqref="B585:B587">
    <cfRule type="cellIs" dxfId="6783" priority="848" operator="lessThan">
      <formula>0</formula>
    </cfRule>
  </conditionalFormatting>
  <conditionalFormatting sqref="B584">
    <cfRule type="cellIs" dxfId="6782" priority="846" operator="lessThan">
      <formula>0</formula>
    </cfRule>
  </conditionalFormatting>
  <conditionalFormatting sqref="B397">
    <cfRule type="cellIs" dxfId="6781" priority="836" operator="lessThan">
      <formula>0</formula>
    </cfRule>
  </conditionalFormatting>
  <conditionalFormatting sqref="B369">
    <cfRule type="cellIs" dxfId="6780" priority="844" operator="lessThan">
      <formula>0</formula>
    </cfRule>
  </conditionalFormatting>
  <conditionalFormatting sqref="B370">
    <cfRule type="cellIs" dxfId="6779" priority="843" operator="lessThan">
      <formula>0</formula>
    </cfRule>
  </conditionalFormatting>
  <conditionalFormatting sqref="B375">
    <cfRule type="cellIs" dxfId="6778" priority="841" operator="lessThan">
      <formula>0</formula>
    </cfRule>
  </conditionalFormatting>
  <conditionalFormatting sqref="B383:B384">
    <cfRule type="cellIs" dxfId="6777" priority="839" operator="lessThan">
      <formula>0</formula>
    </cfRule>
  </conditionalFormatting>
  <conditionalFormatting sqref="B381">
    <cfRule type="cellIs" dxfId="6776" priority="838" operator="lessThan">
      <formula>0</formula>
    </cfRule>
  </conditionalFormatting>
  <conditionalFormatting sqref="B382">
    <cfRule type="cellIs" dxfId="6775" priority="837" operator="lessThan">
      <formula>0</formula>
    </cfRule>
  </conditionalFormatting>
  <conditionalFormatting sqref="B391">
    <cfRule type="cellIs" dxfId="6774" priority="835" operator="lessThan">
      <formula>0</formula>
    </cfRule>
  </conditionalFormatting>
  <conditionalFormatting sqref="B385">
    <cfRule type="cellIs" dxfId="6773" priority="834" operator="lessThan">
      <formula>0</formula>
    </cfRule>
  </conditionalFormatting>
  <conditionalFormatting sqref="B379">
    <cfRule type="cellIs" dxfId="6772" priority="833" operator="lessThan">
      <formula>0</formula>
    </cfRule>
  </conditionalFormatting>
  <conditionalFormatting sqref="B373">
    <cfRule type="cellIs" dxfId="6771" priority="832" operator="lessThan">
      <formula>0</formula>
    </cfRule>
  </conditionalFormatting>
  <conditionalFormatting sqref="B361">
    <cfRule type="cellIs" dxfId="6770" priority="831" operator="lessThan">
      <formula>0</formula>
    </cfRule>
  </conditionalFormatting>
  <conditionalFormatting sqref="B621:B624">
    <cfRule type="cellIs" dxfId="6769" priority="826" operator="lessThan">
      <formula>0</formula>
    </cfRule>
  </conditionalFormatting>
  <conditionalFormatting sqref="B616:B619">
    <cfRule type="cellIs" dxfId="6768" priority="829" operator="lessThan">
      <formula>0</formula>
    </cfRule>
  </conditionalFormatting>
  <conditionalFormatting sqref="B617">
    <cfRule type="cellIs" dxfId="6767" priority="828" operator="lessThan">
      <formula>0</formula>
    </cfRule>
  </conditionalFormatting>
  <conditionalFormatting sqref="B618:B619">
    <cfRule type="cellIs" dxfId="6766" priority="830" operator="lessThan">
      <formula>0</formula>
    </cfRule>
  </conditionalFormatting>
  <conditionalFormatting sqref="B628:B629">
    <cfRule type="cellIs" dxfId="6765" priority="824" operator="lessThan">
      <formula>0</formula>
    </cfRule>
  </conditionalFormatting>
  <conditionalFormatting sqref="B622">
    <cfRule type="cellIs" dxfId="6764" priority="825" operator="lessThan">
      <formula>0</formula>
    </cfRule>
  </conditionalFormatting>
  <conditionalFormatting sqref="B623:B624">
    <cfRule type="cellIs" dxfId="6763" priority="827" operator="lessThan">
      <formula>0</formula>
    </cfRule>
  </conditionalFormatting>
  <conditionalFormatting sqref="B626:B629">
    <cfRule type="cellIs" dxfId="6762" priority="823" operator="lessThan">
      <formula>0</formula>
    </cfRule>
  </conditionalFormatting>
  <conditionalFormatting sqref="B627">
    <cfRule type="cellIs" dxfId="6761" priority="822" operator="lessThan">
      <formula>0</formula>
    </cfRule>
  </conditionalFormatting>
  <conditionalFormatting sqref="B365:B366">
    <cfRule type="cellIs" dxfId="6760" priority="817" operator="lessThan">
      <formula>0</formula>
    </cfRule>
  </conditionalFormatting>
  <conditionalFormatting sqref="B355">
    <cfRule type="cellIs" dxfId="6759" priority="818" operator="lessThan">
      <formula>0</formula>
    </cfRule>
  </conditionalFormatting>
  <conditionalFormatting sqref="B393:N393">
    <cfRule type="cellIs" dxfId="6758" priority="773" operator="lessThan">
      <formula>0</formula>
    </cfRule>
  </conditionalFormatting>
  <conditionalFormatting sqref="B387:N387">
    <cfRule type="cellIs" dxfId="6757" priority="784" operator="lessThan">
      <formula>0</formula>
    </cfRule>
  </conditionalFormatting>
  <conditionalFormatting sqref="B387:N387">
    <cfRule type="cellIs" dxfId="6756" priority="783" operator="lessThan">
      <formula>0</formula>
    </cfRule>
  </conditionalFormatting>
  <conditionalFormatting sqref="B353:B354">
    <cfRule type="cellIs" dxfId="6755" priority="821" operator="lessThan">
      <formula>0</formula>
    </cfRule>
  </conditionalFormatting>
  <conditionalFormatting sqref="B351">
    <cfRule type="cellIs" dxfId="6754" priority="820" operator="lessThan">
      <formula>0</formula>
    </cfRule>
  </conditionalFormatting>
  <conditionalFormatting sqref="B352">
    <cfRule type="cellIs" dxfId="6753" priority="819" operator="lessThan">
      <formula>0</formula>
    </cfRule>
  </conditionalFormatting>
  <conditionalFormatting sqref="B363">
    <cfRule type="cellIs" dxfId="6752" priority="816" operator="lessThan">
      <formula>0</formula>
    </cfRule>
  </conditionalFormatting>
  <conditionalFormatting sqref="B364">
    <cfRule type="cellIs" dxfId="6751" priority="815" operator="lessThan">
      <formula>0</formula>
    </cfRule>
  </conditionalFormatting>
  <conditionalFormatting sqref="B367">
    <cfRule type="cellIs" dxfId="6750" priority="814" operator="lessThan">
      <formula>0</formula>
    </cfRule>
  </conditionalFormatting>
  <conditionalFormatting sqref="B593:B596">
    <cfRule type="cellIs" dxfId="6749" priority="812" operator="lessThan">
      <formula>0</formula>
    </cfRule>
  </conditionalFormatting>
  <conditionalFormatting sqref="B594">
    <cfRule type="cellIs" dxfId="6748" priority="811" operator="lessThan">
      <formula>0</formula>
    </cfRule>
  </conditionalFormatting>
  <conditionalFormatting sqref="B595:B596">
    <cfRule type="cellIs" dxfId="6747" priority="813" operator="lessThan">
      <formula>0</formula>
    </cfRule>
  </conditionalFormatting>
  <conditionalFormatting sqref="B603">
    <cfRule type="cellIs" dxfId="6746" priority="806" operator="lessThan">
      <formula>0</formula>
    </cfRule>
  </conditionalFormatting>
  <conditionalFormatting sqref="B603">
    <cfRule type="cellIs" dxfId="6745" priority="807" operator="lessThan">
      <formula>0</formula>
    </cfRule>
  </conditionalFormatting>
  <conditionalFormatting sqref="B599:B602">
    <cfRule type="cellIs" dxfId="6744" priority="809" operator="lessThan">
      <formula>0</formula>
    </cfRule>
  </conditionalFormatting>
  <conditionalFormatting sqref="B600">
    <cfRule type="cellIs" dxfId="6743" priority="808" operator="lessThan">
      <formula>0</formula>
    </cfRule>
  </conditionalFormatting>
  <conditionalFormatting sqref="B601:B602">
    <cfRule type="cellIs" dxfId="6742" priority="810" operator="lessThan">
      <formula>0</formula>
    </cfRule>
  </conditionalFormatting>
  <conditionalFormatting sqref="N390">
    <cfRule type="cellIs" dxfId="6741" priority="778" operator="lessThan">
      <formula>0</formula>
    </cfRule>
  </conditionalFormatting>
  <conditionalFormatting sqref="B393:N393">
    <cfRule type="cellIs" dxfId="6740" priority="776" operator="lessThan">
      <formula>0</formula>
    </cfRule>
  </conditionalFormatting>
  <conditionalFormatting sqref="B571:B573">
    <cfRule type="cellIs" dxfId="6739" priority="805" operator="lessThan">
      <formula>0</formula>
    </cfRule>
  </conditionalFormatting>
  <conditionalFormatting sqref="B574">
    <cfRule type="cellIs" dxfId="6738" priority="804" operator="lessThan">
      <formula>0</formula>
    </cfRule>
  </conditionalFormatting>
  <conditionalFormatting sqref="B570">
    <cfRule type="cellIs" dxfId="6737" priority="803" operator="lessThan">
      <formula>0</formula>
    </cfRule>
  </conditionalFormatting>
  <conditionalFormatting sqref="B607:B608">
    <cfRule type="cellIs" dxfId="6736" priority="802" operator="lessThan">
      <formula>0</formula>
    </cfRule>
  </conditionalFormatting>
  <conditionalFormatting sqref="B605:B608">
    <cfRule type="cellIs" dxfId="6735" priority="801" operator="lessThan">
      <formula>0</formula>
    </cfRule>
  </conditionalFormatting>
  <conditionalFormatting sqref="B589">
    <cfRule type="cellIs" dxfId="6734" priority="528" operator="lessThan">
      <formula>0</formula>
    </cfRule>
  </conditionalFormatting>
  <conditionalFormatting sqref="B613:B614">
    <cfRule type="cellIs" dxfId="6733" priority="799" operator="lessThan">
      <formula>0</formula>
    </cfRule>
  </conditionalFormatting>
  <conditionalFormatting sqref="B606">
    <cfRule type="cellIs" dxfId="6732" priority="800" operator="lessThan">
      <formula>0</formula>
    </cfRule>
  </conditionalFormatting>
  <conditionalFormatting sqref="B611:B614">
    <cfRule type="cellIs" dxfId="6731" priority="798" operator="lessThan">
      <formula>0</formula>
    </cfRule>
  </conditionalFormatting>
  <conditionalFormatting sqref="O616:O619">
    <cfRule type="cellIs" dxfId="6730" priority="280" operator="lessThan">
      <formula>0</formula>
    </cfRule>
  </conditionalFormatting>
  <conditionalFormatting sqref="O599 O601:O602">
    <cfRule type="cellIs" dxfId="6729" priority="282" operator="lessThan">
      <formula>0</formula>
    </cfRule>
  </conditionalFormatting>
  <conditionalFormatting sqref="B612">
    <cfRule type="cellIs" dxfId="6728" priority="797" operator="lessThan">
      <formula>0</formula>
    </cfRule>
  </conditionalFormatting>
  <conditionalFormatting sqref="D589">
    <cfRule type="cellIs" dxfId="6727" priority="522" operator="lessThan">
      <formula>0</formula>
    </cfRule>
  </conditionalFormatting>
  <conditionalFormatting sqref="O605:O607">
    <cfRule type="cellIs" dxfId="6726" priority="274" operator="lessThan">
      <formula>0</formula>
    </cfRule>
  </conditionalFormatting>
  <conditionalFormatting sqref="O626:O629">
    <cfRule type="cellIs" dxfId="6725" priority="276" operator="lessThan">
      <formula>0</formula>
    </cfRule>
  </conditionalFormatting>
  <conditionalFormatting sqref="B650 B655:B657 B663 B665:B668 B642:B645 B670">
    <cfRule type="cellIs" dxfId="6724" priority="796" operator="lessThan">
      <formula>0</formula>
    </cfRule>
  </conditionalFormatting>
  <conditionalFormatting sqref="N378">
    <cfRule type="cellIs" dxfId="6723" priority="788" operator="lessThan">
      <formula>0</formula>
    </cfRule>
  </conditionalFormatting>
  <conditionalFormatting sqref="N372">
    <cfRule type="cellIs" dxfId="6722" priority="789" operator="lessThan">
      <formula>0</formula>
    </cfRule>
  </conditionalFormatting>
  <conditionalFormatting sqref="B387:N387">
    <cfRule type="cellIs" dxfId="6721" priority="786" operator="lessThan">
      <formula>0</formula>
    </cfRule>
  </conditionalFormatting>
  <conditionalFormatting sqref="N384">
    <cfRule type="cellIs" dxfId="6720" priority="787" operator="lessThan">
      <formula>0</formula>
    </cfRule>
  </conditionalFormatting>
  <conditionalFormatting sqref="B387:N387">
    <cfRule type="cellIs" dxfId="6719" priority="785" operator="lessThan">
      <formula>0</formula>
    </cfRule>
  </conditionalFormatting>
  <conditionalFormatting sqref="B387:N387">
    <cfRule type="cellIs" dxfId="6718" priority="782" operator="lessThan">
      <formula>0</formula>
    </cfRule>
  </conditionalFormatting>
  <conditionalFormatting sqref="B652">
    <cfRule type="cellIs" dxfId="6717" priority="795" operator="lessThan">
      <formula>0</formula>
    </cfRule>
  </conditionalFormatting>
  <conditionalFormatting sqref="B653">
    <cfRule type="cellIs" dxfId="6716" priority="794" operator="lessThan">
      <formula>0</formula>
    </cfRule>
  </conditionalFormatting>
  <conditionalFormatting sqref="B658">
    <cfRule type="cellIs" dxfId="6715" priority="793" operator="lessThan">
      <formula>0</formula>
    </cfRule>
  </conditionalFormatting>
  <conditionalFormatting sqref="O365">
    <cfRule type="cellIs" dxfId="6714" priority="268" operator="lessThan">
      <formula>0</formula>
    </cfRule>
  </conditionalFormatting>
  <conditionalFormatting sqref="O371">
    <cfRule type="cellIs" dxfId="6713" priority="267" operator="lessThan">
      <formula>0</formula>
    </cfRule>
  </conditionalFormatting>
  <conditionalFormatting sqref="G589">
    <cfRule type="cellIs" dxfId="6712" priority="513" operator="lessThan">
      <formula>0</formula>
    </cfRule>
  </conditionalFormatting>
  <conditionalFormatting sqref="H589">
    <cfRule type="cellIs" dxfId="6711" priority="510" operator="lessThan">
      <formula>0</formula>
    </cfRule>
  </conditionalFormatting>
  <conditionalFormatting sqref="B351:B354">
    <cfRule type="cellIs" dxfId="6710" priority="791" operator="lessThan">
      <formula>0</formula>
    </cfRule>
  </conditionalFormatting>
  <conditionalFormatting sqref="N366">
    <cfRule type="cellIs" dxfId="6709" priority="790" operator="lessThan">
      <formula>0</formula>
    </cfRule>
  </conditionalFormatting>
  <conditionalFormatting sqref="B387:N387">
    <cfRule type="cellIs" dxfId="6708" priority="781" operator="lessThan">
      <formula>0</formula>
    </cfRule>
  </conditionalFormatting>
  <conditionalFormatting sqref="B387:N387">
    <cfRule type="cellIs" dxfId="6707" priority="780" operator="lessThan">
      <formula>0</formula>
    </cfRule>
  </conditionalFormatting>
  <conditionalFormatting sqref="B387:N387">
    <cfRule type="cellIs" dxfId="6706" priority="779" operator="lessThan">
      <formula>0</formula>
    </cfRule>
  </conditionalFormatting>
  <conditionalFormatting sqref="B393:N393">
    <cfRule type="cellIs" dxfId="6705" priority="774" operator="lessThan">
      <formula>0</formula>
    </cfRule>
  </conditionalFormatting>
  <conditionalFormatting sqref="B393:N393">
    <cfRule type="cellIs" dxfId="6704" priority="777" operator="lessThan">
      <formula>0</formula>
    </cfRule>
  </conditionalFormatting>
  <conditionalFormatting sqref="B393:N393">
    <cfRule type="cellIs" dxfId="6703" priority="772" operator="lessThan">
      <formula>0</formula>
    </cfRule>
  </conditionalFormatting>
  <conditionalFormatting sqref="B393:N393">
    <cfRule type="cellIs" dxfId="6702" priority="775" operator="lessThan">
      <formula>0</formula>
    </cfRule>
  </conditionalFormatting>
  <conditionalFormatting sqref="B393:N393">
    <cfRule type="cellIs" dxfId="6701" priority="770" operator="lessThan">
      <formula>0</formula>
    </cfRule>
  </conditionalFormatting>
  <conditionalFormatting sqref="B393:N393">
    <cfRule type="cellIs" dxfId="6700" priority="771" operator="lessThan">
      <formula>0</formula>
    </cfRule>
  </conditionalFormatting>
  <conditionalFormatting sqref="B399:N399">
    <cfRule type="cellIs" dxfId="6699" priority="768" operator="lessThan">
      <formula>0</formula>
    </cfRule>
  </conditionalFormatting>
  <conditionalFormatting sqref="N396">
    <cfRule type="cellIs" dxfId="6698" priority="769" operator="lessThan">
      <formula>0</formula>
    </cfRule>
  </conditionalFormatting>
  <conditionalFormatting sqref="B399:N399">
    <cfRule type="cellIs" dxfId="6697" priority="767" operator="lessThan">
      <formula>0</formula>
    </cfRule>
  </conditionalFormatting>
  <conditionalFormatting sqref="B399:N399">
    <cfRule type="cellIs" dxfId="6696" priority="766" operator="lessThan">
      <formula>0</formula>
    </cfRule>
  </conditionalFormatting>
  <conditionalFormatting sqref="B399:N399">
    <cfRule type="cellIs" dxfId="6695" priority="765" operator="lessThan">
      <formula>0</formula>
    </cfRule>
  </conditionalFormatting>
  <conditionalFormatting sqref="B399:N399">
    <cfRule type="cellIs" dxfId="6694" priority="764" operator="lessThan">
      <formula>0</formula>
    </cfRule>
  </conditionalFormatting>
  <conditionalFormatting sqref="B399:N399">
    <cfRule type="cellIs" dxfId="6693" priority="763" operator="lessThan">
      <formula>0</formula>
    </cfRule>
  </conditionalFormatting>
  <conditionalFormatting sqref="B399:N399">
    <cfRule type="cellIs" dxfId="6692" priority="762" operator="lessThan">
      <formula>0</formula>
    </cfRule>
  </conditionalFormatting>
  <conditionalFormatting sqref="B399:N399">
    <cfRule type="cellIs" dxfId="6691" priority="761" operator="lessThan">
      <formula>0</formula>
    </cfRule>
  </conditionalFormatting>
  <conditionalFormatting sqref="N402">
    <cfRule type="cellIs" dxfId="6690" priority="760" operator="lessThan">
      <formula>0</formula>
    </cfRule>
  </conditionalFormatting>
  <conditionalFormatting sqref="N355">
    <cfRule type="cellIs" dxfId="6689" priority="759" operator="lessThan">
      <formula>0</formula>
    </cfRule>
  </conditionalFormatting>
  <conditionalFormatting sqref="N361">
    <cfRule type="cellIs" dxfId="6688" priority="758" operator="lessThan">
      <formula>0</formula>
    </cfRule>
  </conditionalFormatting>
  <conditionalFormatting sqref="N361">
    <cfRule type="cellIs" dxfId="6687" priority="757" operator="lessThan">
      <formula>0</formula>
    </cfRule>
  </conditionalFormatting>
  <conditionalFormatting sqref="N367">
    <cfRule type="cellIs" dxfId="6686" priority="756" operator="lessThan">
      <formula>0</formula>
    </cfRule>
  </conditionalFormatting>
  <conditionalFormatting sqref="N367">
    <cfRule type="cellIs" dxfId="6685" priority="755" operator="lessThan">
      <formula>0</formula>
    </cfRule>
  </conditionalFormatting>
  <conditionalFormatting sqref="N373">
    <cfRule type="cellIs" dxfId="6684" priority="754" operator="lessThan">
      <formula>0</formula>
    </cfRule>
  </conditionalFormatting>
  <conditionalFormatting sqref="N373">
    <cfRule type="cellIs" dxfId="6683" priority="753" operator="lessThan">
      <formula>0</formula>
    </cfRule>
  </conditionalFormatting>
  <conditionalFormatting sqref="N379">
    <cfRule type="cellIs" dxfId="6682" priority="752" operator="lessThan">
      <formula>0</formula>
    </cfRule>
  </conditionalFormatting>
  <conditionalFormatting sqref="N379">
    <cfRule type="cellIs" dxfId="6681" priority="751" operator="lessThan">
      <formula>0</formula>
    </cfRule>
  </conditionalFormatting>
  <conditionalFormatting sqref="N385">
    <cfRule type="cellIs" dxfId="6680" priority="750" operator="lessThan">
      <formula>0</formula>
    </cfRule>
  </conditionalFormatting>
  <conditionalFormatting sqref="N385">
    <cfRule type="cellIs" dxfId="6679" priority="749" operator="lessThan">
      <formula>0</formula>
    </cfRule>
  </conditionalFormatting>
  <conditionalFormatting sqref="N391">
    <cfRule type="cellIs" dxfId="6678" priority="748" operator="lessThan">
      <formula>0</formula>
    </cfRule>
  </conditionalFormatting>
  <conditionalFormatting sqref="N391">
    <cfRule type="cellIs" dxfId="6677" priority="747" operator="lessThan">
      <formula>0</formula>
    </cfRule>
  </conditionalFormatting>
  <conditionalFormatting sqref="N397">
    <cfRule type="cellIs" dxfId="6676" priority="746" operator="lessThan">
      <formula>0</formula>
    </cfRule>
  </conditionalFormatting>
  <conditionalFormatting sqref="N397">
    <cfRule type="cellIs" dxfId="6675" priority="745" operator="lessThan">
      <formula>0</formula>
    </cfRule>
  </conditionalFormatting>
  <conditionalFormatting sqref="C409:M409">
    <cfRule type="cellIs" dxfId="6674" priority="744" operator="lessThan">
      <formula>0</formula>
    </cfRule>
  </conditionalFormatting>
  <conditionalFormatting sqref="C409:M409">
    <cfRule type="cellIs" dxfId="6673" priority="743" operator="lessThan">
      <formula>0</formula>
    </cfRule>
  </conditionalFormatting>
  <conditionalFormatting sqref="H409">
    <cfRule type="cellIs" dxfId="6672" priority="742" operator="lessThan">
      <formula>0</formula>
    </cfRule>
  </conditionalFormatting>
  <conditionalFormatting sqref="B409">
    <cfRule type="cellIs" dxfId="6671" priority="741" operator="lessThan">
      <formula>0</formula>
    </cfRule>
  </conditionalFormatting>
  <conditionalFormatting sqref="B409">
    <cfRule type="cellIs" dxfId="6670" priority="740" operator="lessThan">
      <formula>0</formula>
    </cfRule>
  </conditionalFormatting>
  <conditionalFormatting sqref="B405:N405">
    <cfRule type="cellIs" dxfId="6669" priority="739" operator="lessThan">
      <formula>0</formula>
    </cfRule>
  </conditionalFormatting>
  <conditionalFormatting sqref="B405:N405">
    <cfRule type="cellIs" dxfId="6668" priority="738" operator="lessThan">
      <formula>0</formula>
    </cfRule>
  </conditionalFormatting>
  <conditionalFormatting sqref="B405:N405">
    <cfRule type="cellIs" dxfId="6667" priority="737" operator="lessThan">
      <formula>0</formula>
    </cfRule>
  </conditionalFormatting>
  <conditionalFormatting sqref="B405:N405">
    <cfRule type="cellIs" dxfId="6666" priority="736" operator="lessThan">
      <formula>0</formula>
    </cfRule>
  </conditionalFormatting>
  <conditionalFormatting sqref="B405:N405">
    <cfRule type="cellIs" dxfId="6665" priority="735" operator="lessThan">
      <formula>0</formula>
    </cfRule>
  </conditionalFormatting>
  <conditionalFormatting sqref="B405:N405">
    <cfRule type="cellIs" dxfId="6664" priority="734" operator="lessThan">
      <formula>0</formula>
    </cfRule>
  </conditionalFormatting>
  <conditionalFormatting sqref="B405:N405">
    <cfRule type="cellIs" dxfId="6663" priority="733" operator="lessThan">
      <formula>0</formula>
    </cfRule>
  </conditionalFormatting>
  <conditionalFormatting sqref="B405:N405">
    <cfRule type="cellIs" dxfId="6662" priority="732" operator="lessThan">
      <formula>0</formula>
    </cfRule>
  </conditionalFormatting>
  <conditionalFormatting sqref="N408">
    <cfRule type="cellIs" dxfId="6661" priority="731" operator="lessThan">
      <formula>0</formula>
    </cfRule>
  </conditionalFormatting>
  <conditionalFormatting sqref="N409">
    <cfRule type="cellIs" dxfId="6660" priority="730" operator="lessThan">
      <formula>0</formula>
    </cfRule>
  </conditionalFormatting>
  <conditionalFormatting sqref="N409">
    <cfRule type="cellIs" dxfId="6659" priority="729" operator="lessThan">
      <formula>0</formula>
    </cfRule>
  </conditionalFormatting>
  <conditionalFormatting sqref="C415:M415">
    <cfRule type="cellIs" dxfId="6658" priority="728" operator="lessThan">
      <formula>0</formula>
    </cfRule>
  </conditionalFormatting>
  <conditionalFormatting sqref="C415:M415">
    <cfRule type="cellIs" dxfId="6657" priority="727" operator="lessThan">
      <formula>0</formula>
    </cfRule>
  </conditionalFormatting>
  <conditionalFormatting sqref="H415">
    <cfRule type="cellIs" dxfId="6656" priority="726" operator="lessThan">
      <formula>0</formula>
    </cfRule>
  </conditionalFormatting>
  <conditionalFormatting sqref="B415">
    <cfRule type="cellIs" dxfId="6655" priority="725" operator="lessThan">
      <formula>0</formula>
    </cfRule>
  </conditionalFormatting>
  <conditionalFormatting sqref="B415">
    <cfRule type="cellIs" dxfId="6654" priority="724" operator="lessThan">
      <formula>0</formula>
    </cfRule>
  </conditionalFormatting>
  <conditionalFormatting sqref="B411:N411">
    <cfRule type="cellIs" dxfId="6653" priority="723" operator="lessThan">
      <formula>0</formula>
    </cfRule>
  </conditionalFormatting>
  <conditionalFormatting sqref="B411:N411">
    <cfRule type="cellIs" dxfId="6652" priority="722" operator="lessThan">
      <formula>0</formula>
    </cfRule>
  </conditionalFormatting>
  <conditionalFormatting sqref="B411:N411">
    <cfRule type="cellIs" dxfId="6651" priority="721" operator="lessThan">
      <formula>0</formula>
    </cfRule>
  </conditionalFormatting>
  <conditionalFormatting sqref="B411:N411">
    <cfRule type="cellIs" dxfId="6650" priority="720" operator="lessThan">
      <formula>0</formula>
    </cfRule>
  </conditionalFormatting>
  <conditionalFormatting sqref="B411:N411">
    <cfRule type="cellIs" dxfId="6649" priority="719" operator="lessThan">
      <formula>0</formula>
    </cfRule>
  </conditionalFormatting>
  <conditionalFormatting sqref="B411:N411">
    <cfRule type="cellIs" dxfId="6648" priority="718" operator="lessThan">
      <formula>0</formula>
    </cfRule>
  </conditionalFormatting>
  <conditionalFormatting sqref="B411:N411">
    <cfRule type="cellIs" dxfId="6647" priority="717" operator="lessThan">
      <formula>0</formula>
    </cfRule>
  </conditionalFormatting>
  <conditionalFormatting sqref="B411:N411">
    <cfRule type="cellIs" dxfId="6646" priority="716" operator="lessThan">
      <formula>0</formula>
    </cfRule>
  </conditionalFormatting>
  <conditionalFormatting sqref="N414">
    <cfRule type="cellIs" dxfId="6645" priority="715" operator="lessThan">
      <formula>0</formula>
    </cfRule>
  </conditionalFormatting>
  <conditionalFormatting sqref="N415">
    <cfRule type="cellIs" dxfId="6644" priority="714" operator="lessThan">
      <formula>0</formula>
    </cfRule>
  </conditionalFormatting>
  <conditionalFormatting sqref="N415">
    <cfRule type="cellIs" dxfId="6643" priority="713" operator="lessThan">
      <formula>0</formula>
    </cfRule>
  </conditionalFormatting>
  <conditionalFormatting sqref="C421:M421">
    <cfRule type="cellIs" dxfId="6642" priority="712" operator="lessThan">
      <formula>0</formula>
    </cfRule>
  </conditionalFormatting>
  <conditionalFormatting sqref="C421:M421">
    <cfRule type="cellIs" dxfId="6641" priority="711" operator="lessThan">
      <formula>0</formula>
    </cfRule>
  </conditionalFormatting>
  <conditionalFormatting sqref="H421">
    <cfRule type="cellIs" dxfId="6640" priority="710" operator="lessThan">
      <formula>0</formula>
    </cfRule>
  </conditionalFormatting>
  <conditionalFormatting sqref="B421">
    <cfRule type="cellIs" dxfId="6639" priority="709" operator="lessThan">
      <formula>0</formula>
    </cfRule>
  </conditionalFormatting>
  <conditionalFormatting sqref="B421">
    <cfRule type="cellIs" dxfId="6638" priority="708" operator="lessThan">
      <formula>0</formula>
    </cfRule>
  </conditionalFormatting>
  <conditionalFormatting sqref="B417:N417">
    <cfRule type="cellIs" dxfId="6637" priority="707" operator="lessThan">
      <formula>0</formula>
    </cfRule>
  </conditionalFormatting>
  <conditionalFormatting sqref="B417:N417">
    <cfRule type="cellIs" dxfId="6636" priority="706" operator="lessThan">
      <formula>0</formula>
    </cfRule>
  </conditionalFormatting>
  <conditionalFormatting sqref="B417:N417">
    <cfRule type="cellIs" dxfId="6635" priority="705" operator="lessThan">
      <formula>0</formula>
    </cfRule>
  </conditionalFormatting>
  <conditionalFormatting sqref="B417:N417">
    <cfRule type="cellIs" dxfId="6634" priority="704" operator="lessThan">
      <formula>0</formula>
    </cfRule>
  </conditionalFormatting>
  <conditionalFormatting sqref="B417:N417">
    <cfRule type="cellIs" dxfId="6633" priority="703" operator="lessThan">
      <formula>0</formula>
    </cfRule>
  </conditionalFormatting>
  <conditionalFormatting sqref="B417:N417">
    <cfRule type="cellIs" dxfId="6632" priority="702" operator="lessThan">
      <formula>0</formula>
    </cfRule>
  </conditionalFormatting>
  <conditionalFormatting sqref="B417:N417">
    <cfRule type="cellIs" dxfId="6631" priority="701" operator="lessThan">
      <formula>0</formula>
    </cfRule>
  </conditionalFormatting>
  <conditionalFormatting sqref="B417:N417">
    <cfRule type="cellIs" dxfId="6630" priority="700" operator="lessThan">
      <formula>0</formula>
    </cfRule>
  </conditionalFormatting>
  <conditionalFormatting sqref="N420">
    <cfRule type="cellIs" dxfId="6629" priority="699" operator="lessThan">
      <formula>0</formula>
    </cfRule>
  </conditionalFormatting>
  <conditionalFormatting sqref="N421">
    <cfRule type="cellIs" dxfId="6628" priority="698" operator="lessThan">
      <formula>0</formula>
    </cfRule>
  </conditionalFormatting>
  <conditionalFormatting sqref="N421">
    <cfRule type="cellIs" dxfId="6627" priority="697" operator="lessThan">
      <formula>0</formula>
    </cfRule>
  </conditionalFormatting>
  <conditionalFormatting sqref="C427:M427">
    <cfRule type="cellIs" dxfId="6626" priority="696" operator="lessThan">
      <formula>0</formula>
    </cfRule>
  </conditionalFormatting>
  <conditionalFormatting sqref="C427:M427">
    <cfRule type="cellIs" dxfId="6625" priority="695" operator="lessThan">
      <formula>0</formula>
    </cfRule>
  </conditionalFormatting>
  <conditionalFormatting sqref="H427">
    <cfRule type="cellIs" dxfId="6624" priority="694" operator="lessThan">
      <formula>0</formula>
    </cfRule>
  </conditionalFormatting>
  <conditionalFormatting sqref="B427">
    <cfRule type="cellIs" dxfId="6623" priority="693" operator="lessThan">
      <formula>0</formula>
    </cfRule>
  </conditionalFormatting>
  <conditionalFormatting sqref="B427">
    <cfRule type="cellIs" dxfId="6622" priority="692" operator="lessThan">
      <formula>0</formula>
    </cfRule>
  </conditionalFormatting>
  <conditionalFormatting sqref="B423:N423">
    <cfRule type="cellIs" dxfId="6621" priority="691" operator="lessThan">
      <formula>0</formula>
    </cfRule>
  </conditionalFormatting>
  <conditionalFormatting sqref="B423:N423">
    <cfRule type="cellIs" dxfId="6620" priority="690" operator="lessThan">
      <formula>0</formula>
    </cfRule>
  </conditionalFormatting>
  <conditionalFormatting sqref="B423:N423">
    <cfRule type="cellIs" dxfId="6619" priority="689" operator="lessThan">
      <formula>0</formula>
    </cfRule>
  </conditionalFormatting>
  <conditionalFormatting sqref="B423:N423">
    <cfRule type="cellIs" dxfId="6618" priority="688" operator="lessThan">
      <formula>0</formula>
    </cfRule>
  </conditionalFormatting>
  <conditionalFormatting sqref="B423:N423">
    <cfRule type="cellIs" dxfId="6617" priority="687" operator="lessThan">
      <formula>0</formula>
    </cfRule>
  </conditionalFormatting>
  <conditionalFormatting sqref="B423:N423">
    <cfRule type="cellIs" dxfId="6616" priority="686" operator="lessThan">
      <formula>0</formula>
    </cfRule>
  </conditionalFormatting>
  <conditionalFormatting sqref="B423:N423">
    <cfRule type="cellIs" dxfId="6615" priority="685" operator="lessThan">
      <formula>0</formula>
    </cfRule>
  </conditionalFormatting>
  <conditionalFormatting sqref="B423:N423">
    <cfRule type="cellIs" dxfId="6614" priority="684" operator="lessThan">
      <formula>0</formula>
    </cfRule>
  </conditionalFormatting>
  <conditionalFormatting sqref="N426">
    <cfRule type="cellIs" dxfId="6613" priority="683" operator="lessThan">
      <formula>0</formula>
    </cfRule>
  </conditionalFormatting>
  <conditionalFormatting sqref="C537:N537">
    <cfRule type="cellIs" dxfId="6612" priority="403" operator="lessThan">
      <formula>0</formula>
    </cfRule>
  </conditionalFormatting>
  <conditionalFormatting sqref="C568:N568">
    <cfRule type="cellIs" dxfId="6611" priority="400" operator="lessThan">
      <formula>0</formula>
    </cfRule>
  </conditionalFormatting>
  <conditionalFormatting sqref="I552:N552">
    <cfRule type="cellIs" dxfId="6610" priority="397" operator="lessThan">
      <formula>0</formula>
    </cfRule>
  </conditionalFormatting>
  <conditionalFormatting sqref="I560:N560">
    <cfRule type="cellIs" dxfId="6609" priority="394" operator="lessThan">
      <formula>0</formula>
    </cfRule>
  </conditionalFormatting>
  <conditionalFormatting sqref="B429:N429">
    <cfRule type="cellIs" dxfId="6608" priority="671" operator="lessThan">
      <formula>0</formula>
    </cfRule>
  </conditionalFormatting>
  <conditionalFormatting sqref="B429:N429">
    <cfRule type="cellIs" dxfId="6607" priority="670" operator="lessThan">
      <formula>0</formula>
    </cfRule>
  </conditionalFormatting>
  <conditionalFormatting sqref="B429:N429">
    <cfRule type="cellIs" dxfId="6606" priority="669" operator="lessThan">
      <formula>0</formula>
    </cfRule>
  </conditionalFormatting>
  <conditionalFormatting sqref="B429:N429">
    <cfRule type="cellIs" dxfId="6605" priority="668" operator="lessThan">
      <formula>0</formula>
    </cfRule>
  </conditionalFormatting>
  <conditionalFormatting sqref="N432">
    <cfRule type="cellIs" dxfId="6604" priority="667" operator="lessThan">
      <formula>0</formula>
    </cfRule>
  </conditionalFormatting>
  <conditionalFormatting sqref="C439:M439">
    <cfRule type="cellIs" dxfId="6603" priority="666" operator="lessThan">
      <formula>0</formula>
    </cfRule>
  </conditionalFormatting>
  <conditionalFormatting sqref="C439:M439">
    <cfRule type="cellIs" dxfId="6602" priority="665" operator="lessThan">
      <formula>0</formula>
    </cfRule>
  </conditionalFormatting>
  <conditionalFormatting sqref="H439">
    <cfRule type="cellIs" dxfId="6601" priority="664" operator="lessThan">
      <formula>0</formula>
    </cfRule>
  </conditionalFormatting>
  <conditionalFormatting sqref="B439">
    <cfRule type="cellIs" dxfId="6600" priority="663" operator="lessThan">
      <formula>0</formula>
    </cfRule>
  </conditionalFormatting>
  <conditionalFormatting sqref="B439">
    <cfRule type="cellIs" dxfId="6599" priority="662" operator="lessThan">
      <formula>0</formula>
    </cfRule>
  </conditionalFormatting>
  <conditionalFormatting sqref="B435:N435">
    <cfRule type="cellIs" dxfId="6598" priority="661" operator="lessThan">
      <formula>0</formula>
    </cfRule>
  </conditionalFormatting>
  <conditionalFormatting sqref="B435:N435">
    <cfRule type="cellIs" dxfId="6597" priority="660" operator="lessThan">
      <formula>0</formula>
    </cfRule>
  </conditionalFormatting>
  <conditionalFormatting sqref="C641:N645">
    <cfRule type="cellIs" dxfId="6596" priority="379" operator="lessThan">
      <formula>0</formula>
    </cfRule>
  </conditionalFormatting>
  <conditionalFormatting sqref="C597:N597">
    <cfRule type="cellIs" dxfId="6595" priority="378" operator="lessThan">
      <formula>0</formula>
    </cfRule>
  </conditionalFormatting>
  <conditionalFormatting sqref="C603:N603">
    <cfRule type="cellIs" dxfId="6594" priority="375" operator="lessThan">
      <formula>0</formula>
    </cfRule>
  </conditionalFormatting>
  <conditionalFormatting sqref="C603:N603">
    <cfRule type="cellIs" dxfId="6593" priority="374" operator="lessThan">
      <formula>0</formula>
    </cfRule>
  </conditionalFormatting>
  <conditionalFormatting sqref="C603:N603">
    <cfRule type="cellIs" dxfId="6592" priority="373" operator="lessThan">
      <formula>0</formula>
    </cfRule>
  </conditionalFormatting>
  <conditionalFormatting sqref="H445">
    <cfRule type="cellIs" dxfId="6591" priority="648" operator="lessThan">
      <formula>0</formula>
    </cfRule>
  </conditionalFormatting>
  <conditionalFormatting sqref="B445">
    <cfRule type="cellIs" dxfId="6590" priority="647" operator="lessThan">
      <formula>0</formula>
    </cfRule>
  </conditionalFormatting>
  <conditionalFormatting sqref="B445">
    <cfRule type="cellIs" dxfId="6589" priority="646" operator="lessThan">
      <formula>0</formula>
    </cfRule>
  </conditionalFormatting>
  <conditionalFormatting sqref="B441:N441">
    <cfRule type="cellIs" dxfId="6588" priority="645" operator="lessThan">
      <formula>0</formula>
    </cfRule>
  </conditionalFormatting>
  <conditionalFormatting sqref="B441:N441">
    <cfRule type="cellIs" dxfId="6587" priority="644" operator="lessThan">
      <formula>0</formula>
    </cfRule>
  </conditionalFormatting>
  <conditionalFormatting sqref="B441:N441">
    <cfRule type="cellIs" dxfId="6586" priority="643" operator="lessThan">
      <formula>0</formula>
    </cfRule>
  </conditionalFormatting>
  <conditionalFormatting sqref="B441:N441">
    <cfRule type="cellIs" dxfId="6585" priority="642" operator="lessThan">
      <formula>0</formula>
    </cfRule>
  </conditionalFormatting>
  <conditionalFormatting sqref="B441:N441">
    <cfRule type="cellIs" dxfId="6584" priority="641" operator="lessThan">
      <formula>0</formula>
    </cfRule>
  </conditionalFormatting>
  <conditionalFormatting sqref="B441:N441">
    <cfRule type="cellIs" dxfId="6583" priority="640" operator="lessThan">
      <formula>0</formula>
    </cfRule>
  </conditionalFormatting>
  <conditionalFormatting sqref="B441:N441">
    <cfRule type="cellIs" dxfId="6582" priority="639" operator="lessThan">
      <formula>0</formula>
    </cfRule>
  </conditionalFormatting>
  <conditionalFormatting sqref="B441:N441">
    <cfRule type="cellIs" dxfId="6581" priority="638" operator="lessThan">
      <formula>0</formula>
    </cfRule>
  </conditionalFormatting>
  <conditionalFormatting sqref="N444">
    <cfRule type="cellIs" dxfId="6580" priority="637" operator="lessThan">
      <formula>0</formula>
    </cfRule>
  </conditionalFormatting>
  <conditionalFormatting sqref="N445">
    <cfRule type="cellIs" dxfId="6579" priority="636" operator="lessThan">
      <formula>0</formula>
    </cfRule>
  </conditionalFormatting>
  <conditionalFormatting sqref="N445">
    <cfRule type="cellIs" dxfId="6578" priority="635" operator="lessThan">
      <formula>0</formula>
    </cfRule>
  </conditionalFormatting>
  <conditionalFormatting sqref="C452:M452">
    <cfRule type="cellIs" dxfId="6577" priority="634" operator="lessThan">
      <formula>0</formula>
    </cfRule>
  </conditionalFormatting>
  <conditionalFormatting sqref="C452:M452">
    <cfRule type="cellIs" dxfId="6576" priority="633" operator="lessThan">
      <formula>0</formula>
    </cfRule>
  </conditionalFormatting>
  <conditionalFormatting sqref="H452">
    <cfRule type="cellIs" dxfId="6575" priority="632" operator="lessThan">
      <formula>0</formula>
    </cfRule>
  </conditionalFormatting>
  <conditionalFormatting sqref="B452">
    <cfRule type="cellIs" dxfId="6574" priority="631" operator="lessThan">
      <formula>0</formula>
    </cfRule>
  </conditionalFormatting>
  <conditionalFormatting sqref="B452">
    <cfRule type="cellIs" dxfId="6573" priority="630" operator="lessThan">
      <formula>0</formula>
    </cfRule>
  </conditionalFormatting>
  <conditionalFormatting sqref="B448:N448">
    <cfRule type="cellIs" dxfId="6572" priority="629" operator="lessThan">
      <formula>0</formula>
    </cfRule>
  </conditionalFormatting>
  <conditionalFormatting sqref="B448:N448">
    <cfRule type="cellIs" dxfId="6571" priority="628" operator="lessThan">
      <formula>0</formula>
    </cfRule>
  </conditionalFormatting>
  <conditionalFormatting sqref="B448:N448">
    <cfRule type="cellIs" dxfId="6570" priority="627" operator="lessThan">
      <formula>0</formula>
    </cfRule>
  </conditionalFormatting>
  <conditionalFormatting sqref="B448:N448">
    <cfRule type="cellIs" dxfId="6569" priority="626" operator="lessThan">
      <formula>0</formula>
    </cfRule>
  </conditionalFormatting>
  <conditionalFormatting sqref="B448:N448">
    <cfRule type="cellIs" dxfId="6568" priority="625" operator="lessThan">
      <formula>0</formula>
    </cfRule>
  </conditionalFormatting>
  <conditionalFormatting sqref="B448:N448">
    <cfRule type="cellIs" dxfId="6567" priority="624" operator="lessThan">
      <formula>0</formula>
    </cfRule>
  </conditionalFormatting>
  <conditionalFormatting sqref="B448:N448">
    <cfRule type="cellIs" dxfId="6566" priority="623" operator="lessThan">
      <formula>0</formula>
    </cfRule>
  </conditionalFormatting>
  <conditionalFormatting sqref="B448:N448">
    <cfRule type="cellIs" dxfId="6565" priority="622" operator="lessThan">
      <formula>0</formula>
    </cfRule>
  </conditionalFormatting>
  <conditionalFormatting sqref="N451">
    <cfRule type="cellIs" dxfId="6564" priority="621" operator="lessThan">
      <formula>0</formula>
    </cfRule>
  </conditionalFormatting>
  <conditionalFormatting sqref="N452">
    <cfRule type="cellIs" dxfId="6563" priority="620" operator="lessThan">
      <formula>0</formula>
    </cfRule>
  </conditionalFormatting>
  <conditionalFormatting sqref="N452">
    <cfRule type="cellIs" dxfId="6562" priority="619" operator="lessThan">
      <formula>0</formula>
    </cfRule>
  </conditionalFormatting>
  <conditionalFormatting sqref="C458:M458">
    <cfRule type="cellIs" dxfId="6561" priority="618" operator="lessThan">
      <formula>0</formula>
    </cfRule>
  </conditionalFormatting>
  <conditionalFormatting sqref="C458:M458">
    <cfRule type="cellIs" dxfId="6560" priority="617" operator="lessThan">
      <formula>0</formula>
    </cfRule>
  </conditionalFormatting>
  <conditionalFormatting sqref="H458">
    <cfRule type="cellIs" dxfId="6559" priority="616" operator="lessThan">
      <formula>0</formula>
    </cfRule>
  </conditionalFormatting>
  <conditionalFormatting sqref="B458">
    <cfRule type="cellIs" dxfId="6558" priority="615" operator="lessThan">
      <formula>0</formula>
    </cfRule>
  </conditionalFormatting>
  <conditionalFormatting sqref="B458">
    <cfRule type="cellIs" dxfId="6557" priority="614" operator="lessThan">
      <formula>0</formula>
    </cfRule>
  </conditionalFormatting>
  <conditionalFormatting sqref="Q505">
    <cfRule type="cellIs" dxfId="6556" priority="336" operator="lessThan">
      <formula>0</formula>
    </cfRule>
  </conditionalFormatting>
  <conditionalFormatting sqref="P505">
    <cfRule type="cellIs" dxfId="6555" priority="335" operator="lessThan">
      <formula>0</formula>
    </cfRule>
  </conditionalFormatting>
  <conditionalFormatting sqref="Q513">
    <cfRule type="cellIs" dxfId="6554" priority="333" operator="lessThan">
      <formula>0</formula>
    </cfRule>
  </conditionalFormatting>
  <conditionalFormatting sqref="P513">
    <cfRule type="cellIs" dxfId="6553" priority="332" operator="lessThan">
      <formula>0</formula>
    </cfRule>
  </conditionalFormatting>
  <conditionalFormatting sqref="Q522">
    <cfRule type="cellIs" dxfId="6552" priority="330" operator="lessThan">
      <formula>0</formula>
    </cfRule>
  </conditionalFormatting>
  <conditionalFormatting sqref="P522">
    <cfRule type="cellIs" dxfId="6551" priority="329" operator="lessThan">
      <formula>0</formula>
    </cfRule>
  </conditionalFormatting>
  <conditionalFormatting sqref="Q530">
    <cfRule type="cellIs" dxfId="6550" priority="327" operator="lessThan">
      <formula>0</formula>
    </cfRule>
  </conditionalFormatting>
  <conditionalFormatting sqref="C461:C464">
    <cfRule type="expression" dxfId="6549" priority="601">
      <formula>C461/B461&gt;1</formula>
    </cfRule>
    <cfRule type="expression" dxfId="6548" priority="602">
      <formula>C461/B461&lt;1</formula>
    </cfRule>
  </conditionalFormatting>
  <conditionalFormatting sqref="Q538">
    <cfRule type="cellIs" dxfId="6547" priority="324" operator="lessThan">
      <formula>0</formula>
    </cfRule>
  </conditionalFormatting>
  <conditionalFormatting sqref="D461:N464">
    <cfRule type="expression" dxfId="6546" priority="598">
      <formula>D461/C461&gt;1</formula>
    </cfRule>
    <cfRule type="expression" dxfId="6545" priority="599">
      <formula>D461/C461&lt;1</formula>
    </cfRule>
  </conditionalFormatting>
  <conditionalFormatting sqref="Q553">
    <cfRule type="cellIs" dxfId="6544" priority="321" operator="lessThan">
      <formula>0</formula>
    </cfRule>
  </conditionalFormatting>
  <conditionalFormatting sqref="B461:B464 B552:N552 B560:N560 B575:N575 B589:N589">
    <cfRule type="expression" dxfId="6543" priority="595">
      <formula>B461/#REF!&gt;1</formula>
    </cfRule>
    <cfRule type="expression" dxfId="6542" priority="596">
      <formula>B461/#REF!&lt;1</formula>
    </cfRule>
  </conditionalFormatting>
  <conditionalFormatting sqref="Q561">
    <cfRule type="cellIs" dxfId="6541" priority="318" operator="lessThan">
      <formula>0</formula>
    </cfRule>
  </conditionalFormatting>
  <conditionalFormatting sqref="B512">
    <cfRule type="expression" dxfId="6540" priority="592">
      <formula>B512/#REF!&gt;1</formula>
    </cfRule>
    <cfRule type="expression" dxfId="6539" priority="593">
      <formula>B512/#REF!&lt;1</formula>
    </cfRule>
  </conditionalFormatting>
  <conditionalFormatting sqref="Q590">
    <cfRule type="cellIs" dxfId="6538" priority="315" operator="lessThan">
      <formula>0</formula>
    </cfRule>
  </conditionalFormatting>
  <conditionalFormatting sqref="C512">
    <cfRule type="expression" dxfId="6537" priority="589">
      <formula>C512/B512&gt;1</formula>
    </cfRule>
    <cfRule type="expression" dxfId="6536" priority="590">
      <formula>C512/B512&lt;1</formula>
    </cfRule>
  </conditionalFormatting>
  <conditionalFormatting sqref="D512">
    <cfRule type="cellIs" dxfId="6535" priority="588" operator="lessThan">
      <formula>0</formula>
    </cfRule>
  </conditionalFormatting>
  <conditionalFormatting sqref="D512">
    <cfRule type="expression" dxfId="6534" priority="586">
      <formula>D512/C512&gt;1</formula>
    </cfRule>
    <cfRule type="expression" dxfId="6533" priority="587">
      <formula>D512/C512&lt;1</formula>
    </cfRule>
  </conditionalFormatting>
  <conditionalFormatting sqref="E512">
    <cfRule type="cellIs" dxfId="6532" priority="585" operator="lessThan">
      <formula>0</formula>
    </cfRule>
  </conditionalFormatting>
  <conditionalFormatting sqref="E512">
    <cfRule type="expression" dxfId="6531" priority="583">
      <formula>E512/D512&gt;1</formula>
    </cfRule>
    <cfRule type="expression" dxfId="6530" priority="584">
      <formula>E512/D512&lt;1</formula>
    </cfRule>
  </conditionalFormatting>
  <conditionalFormatting sqref="F512">
    <cfRule type="cellIs" dxfId="6529" priority="582" operator="lessThan">
      <formula>0</formula>
    </cfRule>
  </conditionalFormatting>
  <conditionalFormatting sqref="F512">
    <cfRule type="expression" dxfId="6528" priority="580">
      <formula>F512/E512&gt;1</formula>
    </cfRule>
    <cfRule type="expression" dxfId="6527" priority="581">
      <formula>F512/E512&lt;1</formula>
    </cfRule>
  </conditionalFormatting>
  <conditionalFormatting sqref="G512">
    <cfRule type="cellIs" dxfId="6526" priority="579" operator="lessThan">
      <formula>0</formula>
    </cfRule>
  </conditionalFormatting>
  <conditionalFormatting sqref="G512">
    <cfRule type="expression" dxfId="6525" priority="577">
      <formula>G512/F512&gt;1</formula>
    </cfRule>
    <cfRule type="expression" dxfId="6524" priority="578">
      <formula>G512/F512&lt;1</formula>
    </cfRule>
  </conditionalFormatting>
  <conditionalFormatting sqref="H512">
    <cfRule type="cellIs" dxfId="6523" priority="576" operator="lessThan">
      <formula>0</formula>
    </cfRule>
  </conditionalFormatting>
  <conditionalFormatting sqref="H512">
    <cfRule type="expression" dxfId="6522" priority="574">
      <formula>H512/G512&gt;1</formula>
    </cfRule>
    <cfRule type="expression" dxfId="6521" priority="575">
      <formula>H512/G512&lt;1</formula>
    </cfRule>
  </conditionalFormatting>
  <conditionalFormatting sqref="I512:N512">
    <cfRule type="cellIs" dxfId="6520" priority="573" operator="lessThan">
      <formula>0</formula>
    </cfRule>
  </conditionalFormatting>
  <conditionalFormatting sqref="I512:N512">
    <cfRule type="expression" dxfId="6519" priority="571">
      <formula>I512/H512&gt;1</formula>
    </cfRule>
    <cfRule type="expression" dxfId="6518" priority="572">
      <formula>I512/H512&lt;1</formula>
    </cfRule>
  </conditionalFormatting>
  <conditionalFormatting sqref="B552">
    <cfRule type="cellIs" dxfId="6517" priority="570" operator="lessThan">
      <formula>0</formula>
    </cfRule>
  </conditionalFormatting>
  <conditionalFormatting sqref="B552">
    <cfRule type="expression" dxfId="6516" priority="568">
      <formula>B552/#REF!&gt;1</formula>
    </cfRule>
    <cfRule type="expression" dxfId="6515" priority="569">
      <formula>B552/#REF!&lt;1</formula>
    </cfRule>
  </conditionalFormatting>
  <conditionalFormatting sqref="C552">
    <cfRule type="cellIs" dxfId="6514" priority="567" operator="lessThan">
      <formula>0</formula>
    </cfRule>
  </conditionalFormatting>
  <conditionalFormatting sqref="C552">
    <cfRule type="expression" dxfId="6513" priority="565">
      <formula>C552/B552&gt;1</formula>
    </cfRule>
    <cfRule type="expression" dxfId="6512" priority="566">
      <formula>C552/B552&lt;1</formula>
    </cfRule>
  </conditionalFormatting>
  <conditionalFormatting sqref="D552">
    <cfRule type="cellIs" dxfId="6511" priority="564" operator="lessThan">
      <formula>0</formula>
    </cfRule>
  </conditionalFormatting>
  <conditionalFormatting sqref="D552">
    <cfRule type="expression" dxfId="6510" priority="562">
      <formula>D552/C552&gt;1</formula>
    </cfRule>
    <cfRule type="expression" dxfId="6509" priority="563">
      <formula>D552/C552&lt;1</formula>
    </cfRule>
  </conditionalFormatting>
  <conditionalFormatting sqref="E552">
    <cfRule type="cellIs" dxfId="6508" priority="561" operator="lessThan">
      <formula>0</formula>
    </cfRule>
  </conditionalFormatting>
  <conditionalFormatting sqref="E552">
    <cfRule type="expression" dxfId="6507" priority="559">
      <formula>E552/D552&gt;1</formula>
    </cfRule>
    <cfRule type="expression" dxfId="6506" priority="560">
      <formula>E552/D552&lt;1</formula>
    </cfRule>
  </conditionalFormatting>
  <conditionalFormatting sqref="F552">
    <cfRule type="cellIs" dxfId="6505" priority="558" operator="lessThan">
      <formula>0</formula>
    </cfRule>
  </conditionalFormatting>
  <conditionalFormatting sqref="F552">
    <cfRule type="expression" dxfId="6504" priority="556">
      <formula>F552/E552&gt;1</formula>
    </cfRule>
    <cfRule type="expression" dxfId="6503" priority="557">
      <formula>F552/E552&lt;1</formula>
    </cfRule>
  </conditionalFormatting>
  <conditionalFormatting sqref="G552">
    <cfRule type="cellIs" dxfId="6502" priority="555" operator="lessThan">
      <formula>0</formula>
    </cfRule>
  </conditionalFormatting>
  <conditionalFormatting sqref="G552">
    <cfRule type="expression" dxfId="6501" priority="553">
      <formula>G552/F552&gt;1</formula>
    </cfRule>
    <cfRule type="expression" dxfId="6500" priority="554">
      <formula>G552/F552&lt;1</formula>
    </cfRule>
  </conditionalFormatting>
  <conditionalFormatting sqref="H552">
    <cfRule type="cellIs" dxfId="6499" priority="552" operator="lessThan">
      <formula>0</formula>
    </cfRule>
  </conditionalFormatting>
  <conditionalFormatting sqref="H552">
    <cfRule type="expression" dxfId="6498" priority="550">
      <formula>H552/G552&gt;1</formula>
    </cfRule>
    <cfRule type="expression" dxfId="6497" priority="551">
      <formula>H552/G552&lt;1</formula>
    </cfRule>
  </conditionalFormatting>
  <conditionalFormatting sqref="B560">
    <cfRule type="cellIs" dxfId="6496" priority="549" operator="lessThan">
      <formula>0</formula>
    </cfRule>
  </conditionalFormatting>
  <conditionalFormatting sqref="B560">
    <cfRule type="expression" dxfId="6495" priority="547">
      <formula>B560/#REF!&gt;1</formula>
    </cfRule>
    <cfRule type="expression" dxfId="6494" priority="548">
      <formula>B560/#REF!&lt;1</formula>
    </cfRule>
  </conditionalFormatting>
  <conditionalFormatting sqref="C560">
    <cfRule type="cellIs" dxfId="6493" priority="546" operator="lessThan">
      <formula>0</formula>
    </cfRule>
  </conditionalFormatting>
  <conditionalFormatting sqref="C560">
    <cfRule type="expression" dxfId="6492" priority="544">
      <formula>C560/B560&gt;1</formula>
    </cfRule>
    <cfRule type="expression" dxfId="6491" priority="545">
      <formula>C560/B560&lt;1</formula>
    </cfRule>
  </conditionalFormatting>
  <conditionalFormatting sqref="D560">
    <cfRule type="cellIs" dxfId="6490" priority="543" operator="lessThan">
      <formula>0</formula>
    </cfRule>
  </conditionalFormatting>
  <conditionalFormatting sqref="D560">
    <cfRule type="expression" dxfId="6489" priority="541">
      <formula>D560/C560&gt;1</formula>
    </cfRule>
    <cfRule type="expression" dxfId="6488" priority="542">
      <formula>D560/C560&lt;1</formula>
    </cfRule>
  </conditionalFormatting>
  <conditionalFormatting sqref="E560">
    <cfRule type="cellIs" dxfId="6487" priority="540" operator="lessThan">
      <formula>0</formula>
    </cfRule>
  </conditionalFormatting>
  <conditionalFormatting sqref="E560">
    <cfRule type="expression" dxfId="6486" priority="538">
      <formula>E560/D560&gt;1</formula>
    </cfRule>
    <cfRule type="expression" dxfId="6485" priority="539">
      <formula>E560/D560&lt;1</formula>
    </cfRule>
  </conditionalFormatting>
  <conditionalFormatting sqref="F560">
    <cfRule type="cellIs" dxfId="6484" priority="537" operator="lessThan">
      <formula>0</formula>
    </cfRule>
  </conditionalFormatting>
  <conditionalFormatting sqref="F560">
    <cfRule type="expression" dxfId="6483" priority="535">
      <formula>F560/E560&gt;1</formula>
    </cfRule>
    <cfRule type="expression" dxfId="6482" priority="536">
      <formula>F560/E560&lt;1</formula>
    </cfRule>
  </conditionalFormatting>
  <conditionalFormatting sqref="G560">
    <cfRule type="cellIs" dxfId="6481" priority="534" operator="lessThan">
      <formula>0</formula>
    </cfRule>
  </conditionalFormatting>
  <conditionalFormatting sqref="G560">
    <cfRule type="expression" dxfId="6480" priority="532">
      <formula>G560/F560&gt;1</formula>
    </cfRule>
    <cfRule type="expression" dxfId="6479" priority="533">
      <formula>G560/F560&lt;1</formula>
    </cfRule>
  </conditionalFormatting>
  <conditionalFormatting sqref="H560">
    <cfRule type="cellIs" dxfId="6478" priority="531" operator="lessThan">
      <formula>0</formula>
    </cfRule>
  </conditionalFormatting>
  <conditionalFormatting sqref="H560">
    <cfRule type="expression" dxfId="6477" priority="529">
      <formula>H560/G560&gt;1</formula>
    </cfRule>
    <cfRule type="expression" dxfId="6476" priority="530">
      <formula>H560/G560&lt;1</formula>
    </cfRule>
  </conditionalFormatting>
  <conditionalFormatting sqref="O616:O619">
    <cfRule type="cellIs" dxfId="6475" priority="281" operator="lessThan">
      <formula>0</formula>
    </cfRule>
  </conditionalFormatting>
  <conditionalFormatting sqref="B589">
    <cfRule type="expression" dxfId="6474" priority="526">
      <formula>B589/#REF!&gt;1</formula>
    </cfRule>
    <cfRule type="expression" dxfId="6473" priority="527">
      <formula>B589/#REF!&lt;1</formula>
    </cfRule>
  </conditionalFormatting>
  <conditionalFormatting sqref="C589">
    <cfRule type="cellIs" dxfId="6472" priority="525" operator="lessThan">
      <formula>0</formula>
    </cfRule>
  </conditionalFormatting>
  <conditionalFormatting sqref="C589">
    <cfRule type="expression" dxfId="6471" priority="523">
      <formula>C589/B589&gt;1</formula>
    </cfRule>
    <cfRule type="expression" dxfId="6470" priority="524">
      <formula>C589/B589&lt;1</formula>
    </cfRule>
  </conditionalFormatting>
  <conditionalFormatting sqref="O605:O607">
    <cfRule type="cellIs" dxfId="6469" priority="275" operator="lessThan">
      <formula>0</formula>
    </cfRule>
  </conditionalFormatting>
  <conditionalFormatting sqref="D589">
    <cfRule type="expression" dxfId="6468" priority="520">
      <formula>D589/C589&gt;1</formula>
    </cfRule>
    <cfRule type="expression" dxfId="6467" priority="521">
      <formula>D589/C589&lt;1</formula>
    </cfRule>
  </conditionalFormatting>
  <conditionalFormatting sqref="E589">
    <cfRule type="cellIs" dxfId="6466" priority="519" operator="lessThan">
      <formula>0</formula>
    </cfRule>
  </conditionalFormatting>
  <conditionalFormatting sqref="E589">
    <cfRule type="expression" dxfId="6465" priority="517">
      <formula>E589/D589&gt;1</formula>
    </cfRule>
    <cfRule type="expression" dxfId="6464" priority="518">
      <formula>E589/D589&lt;1</formula>
    </cfRule>
  </conditionalFormatting>
  <conditionalFormatting sqref="F589">
    <cfRule type="cellIs" dxfId="6463" priority="516" operator="lessThan">
      <formula>0</formula>
    </cfRule>
  </conditionalFormatting>
  <conditionalFormatting sqref="F589">
    <cfRule type="expression" dxfId="6462" priority="514">
      <formula>F589/E589&gt;1</formula>
    </cfRule>
    <cfRule type="expression" dxfId="6461" priority="515">
      <formula>F589/E589&lt;1</formula>
    </cfRule>
  </conditionalFormatting>
  <conditionalFormatting sqref="O377">
    <cfRule type="cellIs" dxfId="6460" priority="266" operator="lessThan">
      <formula>0</formula>
    </cfRule>
  </conditionalFormatting>
  <conditionalFormatting sqref="G589">
    <cfRule type="expression" dxfId="6459" priority="511">
      <formula>G589/F589&gt;1</formula>
    </cfRule>
    <cfRule type="expression" dxfId="6458" priority="512">
      <formula>G589/F589&lt;1</formula>
    </cfRule>
  </conditionalFormatting>
  <conditionalFormatting sqref="O366">
    <cfRule type="cellIs" dxfId="6457" priority="265" operator="lessThan">
      <formula>0</formula>
    </cfRule>
  </conditionalFormatting>
  <conditionalFormatting sqref="H589">
    <cfRule type="expression" dxfId="6456" priority="508">
      <formula>H589/G589&gt;1</formula>
    </cfRule>
    <cfRule type="expression" dxfId="6455" priority="509">
      <formula>H589/G589&lt;1</formula>
    </cfRule>
  </conditionalFormatting>
  <conditionalFormatting sqref="N596">
    <cfRule type="cellIs" dxfId="6454" priority="507" operator="lessThan">
      <formula>0</formula>
    </cfRule>
  </conditionalFormatting>
  <conditionalFormatting sqref="O387">
    <cfRule type="cellIs" dxfId="6453" priority="260" operator="lessThan">
      <formula>0</formula>
    </cfRule>
  </conditionalFormatting>
  <conditionalFormatting sqref="O387">
    <cfRule type="cellIs" dxfId="6452" priority="261" operator="lessThan">
      <formula>0</formula>
    </cfRule>
  </conditionalFormatting>
  <conditionalFormatting sqref="O387">
    <cfRule type="cellIs" dxfId="6451" priority="258" operator="lessThan">
      <formula>0</formula>
    </cfRule>
  </conditionalFormatting>
  <conditionalFormatting sqref="O387">
    <cfRule type="cellIs" dxfId="6450" priority="259" operator="lessThan">
      <formula>0</formula>
    </cfRule>
  </conditionalFormatting>
  <conditionalFormatting sqref="N600">
    <cfRule type="cellIs" dxfId="6449" priority="506" operator="lessThan">
      <formula>0</formula>
    </cfRule>
  </conditionalFormatting>
  <conditionalFormatting sqref="N600">
    <cfRule type="cellIs" dxfId="6448" priority="505" operator="lessThan">
      <formula>0</formula>
    </cfRule>
  </conditionalFormatting>
  <conditionalFormatting sqref="P363">
    <cfRule type="cellIs" dxfId="6447" priority="504" operator="lessThan">
      <formula>0</formula>
    </cfRule>
  </conditionalFormatting>
  <conditionalFormatting sqref="P364:P365">
    <cfRule type="cellIs" dxfId="6446" priority="503" operator="lessThan">
      <formula>0</formula>
    </cfRule>
  </conditionalFormatting>
  <conditionalFormatting sqref="P461:P464">
    <cfRule type="cellIs" dxfId="6445" priority="502" operator="lessThan">
      <formula>0</formula>
    </cfRule>
  </conditionalFormatting>
  <conditionalFormatting sqref="P361">
    <cfRule type="cellIs" dxfId="6444" priority="501" operator="lessThan">
      <formula>0</formula>
    </cfRule>
  </conditionalFormatting>
  <conditionalFormatting sqref="P366:P367">
    <cfRule type="cellIs" dxfId="6443" priority="500" operator="lessThan">
      <formula>0</formula>
    </cfRule>
  </conditionalFormatting>
  <conditionalFormatting sqref="P369:P373">
    <cfRule type="cellIs" dxfId="6442" priority="499" operator="lessThan">
      <formula>0</formula>
    </cfRule>
  </conditionalFormatting>
  <conditionalFormatting sqref="P378:P379">
    <cfRule type="cellIs" dxfId="6441" priority="498" operator="lessThan">
      <formula>0</formula>
    </cfRule>
  </conditionalFormatting>
  <conditionalFormatting sqref="P384:P385">
    <cfRule type="cellIs" dxfId="6440" priority="497" operator="lessThan">
      <formula>0</formula>
    </cfRule>
  </conditionalFormatting>
  <conditionalFormatting sqref="P390:P391">
    <cfRule type="cellIs" dxfId="6439" priority="496" operator="lessThan">
      <formula>0</formula>
    </cfRule>
  </conditionalFormatting>
  <conditionalFormatting sqref="P396:P397">
    <cfRule type="cellIs" dxfId="6438" priority="495" operator="lessThan">
      <formula>0</formula>
    </cfRule>
  </conditionalFormatting>
  <conditionalFormatting sqref="P402">
    <cfRule type="cellIs" dxfId="6437" priority="494" operator="lessThan">
      <formula>0</formula>
    </cfRule>
  </conditionalFormatting>
  <conditionalFormatting sqref="P408:P409">
    <cfRule type="cellIs" dxfId="6436" priority="493" operator="lessThan">
      <formula>0</formula>
    </cfRule>
  </conditionalFormatting>
  <conditionalFormatting sqref="P414:P415">
    <cfRule type="cellIs" dxfId="6435" priority="492" operator="lessThan">
      <formula>0</formula>
    </cfRule>
  </conditionalFormatting>
  <conditionalFormatting sqref="P420:P421">
    <cfRule type="cellIs" dxfId="6434" priority="491" operator="lessThan">
      <formula>0</formula>
    </cfRule>
  </conditionalFormatting>
  <conditionalFormatting sqref="P426:P427">
    <cfRule type="cellIs" dxfId="6433" priority="490" operator="lessThan">
      <formula>0</formula>
    </cfRule>
  </conditionalFormatting>
  <conditionalFormatting sqref="P432:P433">
    <cfRule type="cellIs" dxfId="6432" priority="489" operator="lessThan">
      <formula>0</formula>
    </cfRule>
  </conditionalFormatting>
  <conditionalFormatting sqref="P438:P439">
    <cfRule type="cellIs" dxfId="6431" priority="488" operator="lessThan">
      <formula>0</formula>
    </cfRule>
  </conditionalFormatting>
  <conditionalFormatting sqref="P444:P445">
    <cfRule type="cellIs" dxfId="6430" priority="487" operator="lessThan">
      <formula>0</formula>
    </cfRule>
  </conditionalFormatting>
  <conditionalFormatting sqref="P451:P452">
    <cfRule type="cellIs" dxfId="6429" priority="486" operator="lessThan">
      <formula>0</formula>
    </cfRule>
  </conditionalFormatting>
  <conditionalFormatting sqref="P457:P458">
    <cfRule type="cellIs" dxfId="6428" priority="485" operator="lessThan">
      <formula>0</formula>
    </cfRule>
  </conditionalFormatting>
  <conditionalFormatting sqref="P465">
    <cfRule type="cellIs" dxfId="6427" priority="484" operator="lessThan">
      <formula>0</formula>
    </cfRule>
  </conditionalFormatting>
  <conditionalFormatting sqref="P472">
    <cfRule type="cellIs" dxfId="6426" priority="483" operator="lessThan">
      <formula>0</formula>
    </cfRule>
  </conditionalFormatting>
  <conditionalFormatting sqref="P503:P504">
    <cfRule type="cellIs" dxfId="6425" priority="482" operator="lessThan">
      <formula>0</formula>
    </cfRule>
  </conditionalFormatting>
  <conditionalFormatting sqref="P511:P512">
    <cfRule type="cellIs" dxfId="6424" priority="481" operator="lessThan">
      <formula>0</formula>
    </cfRule>
  </conditionalFormatting>
  <conditionalFormatting sqref="P520:P521">
    <cfRule type="cellIs" dxfId="6423" priority="480" operator="lessThan">
      <formula>0</formula>
    </cfRule>
  </conditionalFormatting>
  <conditionalFormatting sqref="P528:P529">
    <cfRule type="cellIs" dxfId="6422" priority="479" operator="lessThan">
      <formula>0</formula>
    </cfRule>
  </conditionalFormatting>
  <conditionalFormatting sqref="P544:P545">
    <cfRule type="cellIs" dxfId="6421" priority="478" operator="lessThan">
      <formula>0</formula>
    </cfRule>
  </conditionalFormatting>
  <conditionalFormatting sqref="P536:P537">
    <cfRule type="cellIs" dxfId="6420" priority="477" operator="lessThan">
      <formula>0</formula>
    </cfRule>
  </conditionalFormatting>
  <conditionalFormatting sqref="P551:P552">
    <cfRule type="cellIs" dxfId="6419" priority="476" operator="lessThan">
      <formula>0</formula>
    </cfRule>
  </conditionalFormatting>
  <conditionalFormatting sqref="P559:P560">
    <cfRule type="cellIs" dxfId="6418" priority="475" operator="lessThan">
      <formula>0</formula>
    </cfRule>
  </conditionalFormatting>
  <conditionalFormatting sqref="P567:P568">
    <cfRule type="cellIs" dxfId="6417" priority="474" operator="lessThan">
      <formula>0</formula>
    </cfRule>
  </conditionalFormatting>
  <conditionalFormatting sqref="P574:P575">
    <cfRule type="cellIs" dxfId="6416" priority="473" operator="lessThan">
      <formula>0</formula>
    </cfRule>
  </conditionalFormatting>
  <conditionalFormatting sqref="P581:P582">
    <cfRule type="cellIs" dxfId="6415" priority="472" operator="lessThan">
      <formula>0</formula>
    </cfRule>
  </conditionalFormatting>
  <conditionalFormatting sqref="P588:P589">
    <cfRule type="cellIs" dxfId="6414" priority="471" operator="lessThan">
      <formula>0</formula>
    </cfRule>
  </conditionalFormatting>
  <conditionalFormatting sqref="P596:P597">
    <cfRule type="cellIs" dxfId="6413" priority="470" operator="lessThan">
      <formula>0</formula>
    </cfRule>
  </conditionalFormatting>
  <conditionalFormatting sqref="P603">
    <cfRule type="cellIs" dxfId="6412" priority="469" operator="lessThan">
      <formula>0</formula>
    </cfRule>
  </conditionalFormatting>
  <conditionalFormatting sqref="P608">
    <cfRule type="cellIs" dxfId="6411" priority="468" operator="lessThan">
      <formula>0</formula>
    </cfRule>
  </conditionalFormatting>
  <conditionalFormatting sqref="O405">
    <cfRule type="cellIs" dxfId="6410" priority="218" operator="lessThan">
      <formula>0</formula>
    </cfRule>
  </conditionalFormatting>
  <conditionalFormatting sqref="P632:P634">
    <cfRule type="cellIs" dxfId="6409" priority="467" operator="lessThan">
      <formula>0</formula>
    </cfRule>
  </conditionalFormatting>
  <conditionalFormatting sqref="I710:N710 P708:Q711">
    <cfRule type="cellIs" dxfId="6408" priority="461" operator="lessThan">
      <formula>0</formula>
    </cfRule>
  </conditionalFormatting>
  <conditionalFormatting sqref="P636:P637 P641:P645">
    <cfRule type="cellIs" dxfId="6407" priority="466" operator="lessThan">
      <formula>0</formula>
    </cfRule>
  </conditionalFormatting>
  <conditionalFormatting sqref="P648">
    <cfRule type="cellIs" dxfId="6406" priority="465" operator="lessThan">
      <formula>0</formula>
    </cfRule>
  </conditionalFormatting>
  <conditionalFormatting sqref="P649">
    <cfRule type="cellIs" dxfId="6405" priority="464" operator="lessThan">
      <formula>0</formula>
    </cfRule>
  </conditionalFormatting>
  <conditionalFormatting sqref="P651">
    <cfRule type="cellIs" dxfId="6404" priority="463" operator="lessThan">
      <formula>0</formula>
    </cfRule>
  </conditionalFormatting>
  <conditionalFormatting sqref="P652">
    <cfRule type="cellIs" dxfId="6403" priority="462" operator="lessThan">
      <formula>0</formula>
    </cfRule>
  </conditionalFormatting>
  <conditionalFormatting sqref="D654:N654 D651:N651 D648:N649 D632:N634">
    <cfRule type="expression" dxfId="6402" priority="434">
      <formula>D632/C632&gt;1</formula>
    </cfRule>
    <cfRule type="expression" dxfId="6401" priority="435">
      <formula>D632/C632&lt;1</formula>
    </cfRule>
  </conditionalFormatting>
  <conditionalFormatting sqref="C507:C510">
    <cfRule type="cellIs" dxfId="6400" priority="460" operator="lessThan">
      <formula>0</formula>
    </cfRule>
  </conditionalFormatting>
  <conditionalFormatting sqref="C507:C510">
    <cfRule type="expression" dxfId="6399" priority="458">
      <formula>C507/B507&gt;1</formula>
    </cfRule>
    <cfRule type="expression" dxfId="6398" priority="459">
      <formula>C507/B507&lt;1</formula>
    </cfRule>
  </conditionalFormatting>
  <conditionalFormatting sqref="D507:N510">
    <cfRule type="cellIs" dxfId="6397" priority="457" operator="lessThan">
      <formula>0</formula>
    </cfRule>
  </conditionalFormatting>
  <conditionalFormatting sqref="D507:N510">
    <cfRule type="expression" dxfId="6396" priority="455">
      <formula>D507/C507&gt;1</formula>
    </cfRule>
    <cfRule type="expression" dxfId="6395" priority="456">
      <formula>D507/C507&lt;1</formula>
    </cfRule>
  </conditionalFormatting>
  <conditionalFormatting sqref="B507:B510">
    <cfRule type="cellIs" dxfId="6394" priority="454" operator="lessThan">
      <formula>0</formula>
    </cfRule>
  </conditionalFormatting>
  <conditionalFormatting sqref="B507:B510">
    <cfRule type="expression" dxfId="6393" priority="452">
      <formula>B507/#REF!&gt;1</formula>
    </cfRule>
    <cfRule type="expression" dxfId="6392" priority="453">
      <formula>B507/#REF!&lt;1</formula>
    </cfRule>
  </conditionalFormatting>
  <conditionalFormatting sqref="J588:N588 J574:N574 J559:N559 J551:N551">
    <cfRule type="cellIs" dxfId="6391" priority="451" operator="lessThan">
      <formula>0</formula>
    </cfRule>
  </conditionalFormatting>
  <conditionalFormatting sqref="C588:I588 C584:C587 C574:I574 C570:C573 C559:I559 C555:C558 C551:I551 C547:C550">
    <cfRule type="cellIs" dxfId="6390" priority="450" operator="lessThan">
      <formula>0</formula>
    </cfRule>
  </conditionalFormatting>
  <conditionalFormatting sqref="C588:M588 C574:M574 C559:M559 C551:M551">
    <cfRule type="cellIs" dxfId="6389" priority="449" operator="lessThan">
      <formula>0</formula>
    </cfRule>
  </conditionalFormatting>
  <conditionalFormatting sqref="C584:C587 C570:C573 C555:C558 C547:C550">
    <cfRule type="expression" dxfId="6388" priority="447">
      <formula>C547/B547&gt;1</formula>
    </cfRule>
    <cfRule type="expression" dxfId="6387" priority="448">
      <formula>C547/B547&lt;1</formula>
    </cfRule>
  </conditionalFormatting>
  <conditionalFormatting sqref="D584:N587 D570:N573 D555:N558 D547:N550">
    <cfRule type="cellIs" dxfId="6386" priority="446" operator="lessThan">
      <formula>0</formula>
    </cfRule>
  </conditionalFormatting>
  <conditionalFormatting sqref="D584:N587 D570:N573 D555:N558 D547:N550">
    <cfRule type="expression" dxfId="6385" priority="444">
      <formula>D547/C547&gt;1</formula>
    </cfRule>
    <cfRule type="expression" dxfId="6384" priority="445">
      <formula>D547/C547&lt;1</formula>
    </cfRule>
  </conditionalFormatting>
  <conditionalFormatting sqref="C588:N588 C574:N574 C559:N559 C551:N551">
    <cfRule type="cellIs" dxfId="6383" priority="443" operator="lessThan">
      <formula>0</formula>
    </cfRule>
  </conditionalFormatting>
  <conditionalFormatting sqref="C588:N588 C574:N574 C559:N559 C551:N551">
    <cfRule type="expression" dxfId="6382" priority="441">
      <formula>C551/B551&gt;1</formula>
    </cfRule>
    <cfRule type="expression" dxfId="6381" priority="442">
      <formula>C551/B551&lt;1</formula>
    </cfRule>
  </conditionalFormatting>
  <conditionalFormatting sqref="B654 B651 B648:B649 B632:B634 B641:B645">
    <cfRule type="cellIs" dxfId="6380" priority="440" operator="lessThan">
      <formula>0</formula>
    </cfRule>
  </conditionalFormatting>
  <conditionalFormatting sqref="C654 C651 C648:C649 C632:C634">
    <cfRule type="cellIs" dxfId="6379" priority="439" operator="lessThan">
      <formula>0</formula>
    </cfRule>
  </conditionalFormatting>
  <conditionalFormatting sqref="C654 C651 C648:C649 C632:C634">
    <cfRule type="expression" dxfId="6378" priority="437">
      <formula>C632/B632&gt;1</formula>
    </cfRule>
    <cfRule type="expression" dxfId="6377" priority="438">
      <formula>C632/B632&lt;1</formula>
    </cfRule>
  </conditionalFormatting>
  <conditionalFormatting sqref="D654:N654 D651:N651 D648:N649 D632:N634">
    <cfRule type="cellIs" dxfId="6376" priority="436" operator="lessThan">
      <formula>0</formula>
    </cfRule>
  </conditionalFormatting>
  <conditionalFormatting sqref="B504:N504 B537 B568 B597">
    <cfRule type="expression" dxfId="6375" priority="1196">
      <formula>B504/#REF!&gt;1</formula>
    </cfRule>
    <cfRule type="expression" dxfId="6374" priority="1197">
      <formula>B504/#REF!&lt;1</formula>
    </cfRule>
  </conditionalFormatting>
  <conditionalFormatting sqref="C465">
    <cfRule type="cellIs" dxfId="6373" priority="433" operator="lessThan">
      <formula>0</formula>
    </cfRule>
  </conditionalFormatting>
  <conditionalFormatting sqref="C465">
    <cfRule type="expression" dxfId="6372" priority="431">
      <formula>C465/B465&gt;1</formula>
    </cfRule>
    <cfRule type="expression" dxfId="6371" priority="432">
      <formula>C465/B465&lt;1</formula>
    </cfRule>
  </conditionalFormatting>
  <conditionalFormatting sqref="D465:N465">
    <cfRule type="cellIs" dxfId="6370" priority="430" operator="lessThan">
      <formula>0</formula>
    </cfRule>
  </conditionalFormatting>
  <conditionalFormatting sqref="D465:N465">
    <cfRule type="expression" dxfId="6369" priority="428">
      <formula>D465/C465&gt;1</formula>
    </cfRule>
    <cfRule type="expression" dxfId="6368" priority="429">
      <formula>D465/C465&lt;1</formula>
    </cfRule>
  </conditionalFormatting>
  <conditionalFormatting sqref="B465">
    <cfRule type="cellIs" dxfId="6367" priority="427" operator="lessThan">
      <formula>0</formula>
    </cfRule>
  </conditionalFormatting>
  <conditionalFormatting sqref="B465">
    <cfRule type="expression" dxfId="6366" priority="425">
      <formula>B465/#REF!&gt;1</formula>
    </cfRule>
    <cfRule type="expression" dxfId="6365" priority="426">
      <formula>B465/#REF!&lt;1</formula>
    </cfRule>
  </conditionalFormatting>
  <conditionalFormatting sqref="C511">
    <cfRule type="cellIs" dxfId="6364" priority="424" operator="lessThan">
      <formula>0</formula>
    </cfRule>
  </conditionalFormatting>
  <conditionalFormatting sqref="D511:N511">
    <cfRule type="cellIs" dxfId="6363" priority="421" operator="lessThan">
      <formula>0</formula>
    </cfRule>
  </conditionalFormatting>
  <conditionalFormatting sqref="C511">
    <cfRule type="expression" dxfId="6362" priority="422">
      <formula>C511/B511&gt;1</formula>
    </cfRule>
    <cfRule type="expression" dxfId="6361" priority="423">
      <formula>C511/B511&lt;1</formula>
    </cfRule>
  </conditionalFormatting>
  <conditionalFormatting sqref="D511:N511">
    <cfRule type="expression" dxfId="6360" priority="419">
      <formula>D511/C511&gt;1</formula>
    </cfRule>
    <cfRule type="expression" dxfId="6359" priority="420">
      <formula>D511/C511&lt;1</formula>
    </cfRule>
  </conditionalFormatting>
  <conditionalFormatting sqref="B511">
    <cfRule type="cellIs" dxfId="6358" priority="418" operator="lessThan">
      <formula>0</formula>
    </cfRule>
  </conditionalFormatting>
  <conditionalFormatting sqref="B511">
    <cfRule type="expression" dxfId="6357" priority="416">
      <formula>B511/#REF!&gt;1</formula>
    </cfRule>
    <cfRule type="expression" dxfId="6356" priority="417">
      <formula>B511/#REF!&lt;1</formula>
    </cfRule>
  </conditionalFormatting>
  <conditionalFormatting sqref="B529 B521">
    <cfRule type="cellIs" dxfId="6355" priority="415" operator="lessThan">
      <formula>0</formula>
    </cfRule>
  </conditionalFormatting>
  <conditionalFormatting sqref="B529 B521">
    <cfRule type="expression" dxfId="6354" priority="413">
      <formula>B521/#REF!&gt;1</formula>
    </cfRule>
    <cfRule type="expression" dxfId="6353" priority="414">
      <formula>B521/#REF!&lt;1</formula>
    </cfRule>
  </conditionalFormatting>
  <conditionalFormatting sqref="C521">
    <cfRule type="cellIs" dxfId="6352" priority="412" operator="lessThan">
      <formula>0</formula>
    </cfRule>
  </conditionalFormatting>
  <conditionalFormatting sqref="C521 B636:O637">
    <cfRule type="expression" dxfId="6351" priority="410">
      <formula>B521/A521&gt;1</formula>
    </cfRule>
    <cfRule type="expression" dxfId="6350" priority="411">
      <formula>B521/A521&lt;1</formula>
    </cfRule>
  </conditionalFormatting>
  <conditionalFormatting sqref="C603:N603">
    <cfRule type="expression" dxfId="6349" priority="371">
      <formula>C603/B603&gt;1</formula>
    </cfRule>
    <cfRule type="expression" dxfId="6348" priority="372">
      <formula>C603/B603&lt;1</formula>
    </cfRule>
  </conditionalFormatting>
  <conditionalFormatting sqref="I552:N552">
    <cfRule type="expression" dxfId="6347" priority="395">
      <formula>I552/H552&gt;1</formula>
    </cfRule>
    <cfRule type="expression" dxfId="6346" priority="396">
      <formula>I552/H552&lt;1</formula>
    </cfRule>
  </conditionalFormatting>
  <conditionalFormatting sqref="I560:N560">
    <cfRule type="expression" dxfId="6345" priority="392">
      <formula>I560/H560&gt;1</formula>
    </cfRule>
    <cfRule type="expression" dxfId="6344" priority="393">
      <formula>I560/H560&lt;1</formula>
    </cfRule>
  </conditionalFormatting>
  <conditionalFormatting sqref="B575:N575">
    <cfRule type="cellIs" dxfId="6343" priority="391" operator="lessThan">
      <formula>0</formula>
    </cfRule>
  </conditionalFormatting>
  <conditionalFormatting sqref="B575:N575">
    <cfRule type="expression" dxfId="6342" priority="389">
      <formula>B575/A575&gt;1</formula>
    </cfRule>
    <cfRule type="expression" dxfId="6341" priority="390">
      <formula>B575/A575&lt;1</formula>
    </cfRule>
  </conditionalFormatting>
  <conditionalFormatting sqref="B589:N589">
    <cfRule type="cellIs" dxfId="6340" priority="388" operator="lessThan">
      <formula>0</formula>
    </cfRule>
  </conditionalFormatting>
  <conditionalFormatting sqref="B589:N589">
    <cfRule type="expression" dxfId="6339" priority="386">
      <formula>B589/A589&gt;1</formula>
    </cfRule>
    <cfRule type="expression" dxfId="6338" priority="387">
      <formula>B589/A589&lt;1</formula>
    </cfRule>
  </conditionalFormatting>
  <conditionalFormatting sqref="N608">
    <cfRule type="cellIs" dxfId="6337" priority="364" operator="lessThan">
      <formula>0</formula>
    </cfRule>
  </conditionalFormatting>
  <conditionalFormatting sqref="D521:N521">
    <cfRule type="cellIs" dxfId="6336" priority="409" operator="lessThan">
      <formula>0</formula>
    </cfRule>
  </conditionalFormatting>
  <conditionalFormatting sqref="D521:N521">
    <cfRule type="expression" dxfId="6335" priority="407">
      <formula>D521/C521&gt;1</formula>
    </cfRule>
    <cfRule type="expression" dxfId="6334" priority="408">
      <formula>D521/C521&lt;1</formula>
    </cfRule>
  </conditionalFormatting>
  <conditionalFormatting sqref="C529:N529">
    <cfRule type="cellIs" dxfId="6333" priority="406" operator="lessThan">
      <formula>0</formula>
    </cfRule>
  </conditionalFormatting>
  <conditionalFormatting sqref="C529:N529">
    <cfRule type="expression" dxfId="6332" priority="404">
      <formula>C529/B529&gt;1</formula>
    </cfRule>
    <cfRule type="expression" dxfId="6331" priority="405">
      <formula>C529/B529&lt;1</formula>
    </cfRule>
  </conditionalFormatting>
  <conditionalFormatting sqref="C582:N582">
    <cfRule type="expression" dxfId="6330" priority="380">
      <formula>C582/B582&gt;1</formula>
    </cfRule>
    <cfRule type="expression" dxfId="6329" priority="381">
      <formula>C582/B582&lt;1</formula>
    </cfRule>
  </conditionalFormatting>
  <conditionalFormatting sqref="C537:N537">
    <cfRule type="expression" dxfId="6328" priority="401">
      <formula>C537/B537&gt;1</formula>
    </cfRule>
    <cfRule type="expression" dxfId="6327" priority="402">
      <formula>C537/B537&lt;1</formula>
    </cfRule>
  </conditionalFormatting>
  <conditionalFormatting sqref="C568:N568">
    <cfRule type="expression" dxfId="6326" priority="398">
      <formula>C568/B568&gt;1</formula>
    </cfRule>
    <cfRule type="expression" dxfId="6325" priority="399">
      <formula>C568/B568&lt;1</formula>
    </cfRule>
  </conditionalFormatting>
  <conditionalFormatting sqref="C608:M608">
    <cfRule type="expression" dxfId="6324" priority="366">
      <formula>C608/B608&gt;1</formula>
    </cfRule>
    <cfRule type="expression" dxfId="6323" priority="367">
      <formula>C608/B608&lt;1</formula>
    </cfRule>
  </conditionalFormatting>
  <conditionalFormatting sqref="N608">
    <cfRule type="expression" dxfId="6322" priority="361">
      <formula>N608/M608&gt;1</formula>
    </cfRule>
    <cfRule type="expression" dxfId="6321" priority="362">
      <formula>N608/M608&lt;1</formula>
    </cfRule>
  </conditionalFormatting>
  <conditionalFormatting sqref="C608:M608">
    <cfRule type="cellIs" dxfId="6320" priority="370" operator="lessThan">
      <formula>0</formula>
    </cfRule>
  </conditionalFormatting>
  <conditionalFormatting sqref="C608:M608">
    <cfRule type="cellIs" dxfId="6319" priority="369" operator="lessThan">
      <formula>0</formula>
    </cfRule>
  </conditionalFormatting>
  <conditionalFormatting sqref="B582">
    <cfRule type="cellIs" dxfId="6318" priority="383" operator="lessThan">
      <formula>0</formula>
    </cfRule>
  </conditionalFormatting>
  <conditionalFormatting sqref="B582">
    <cfRule type="expression" dxfId="6317" priority="384">
      <formula>B582/#REF!&gt;1</formula>
    </cfRule>
    <cfRule type="expression" dxfId="6316" priority="385">
      <formula>B582/#REF!&lt;1</formula>
    </cfRule>
  </conditionalFormatting>
  <conditionalFormatting sqref="C582:N582">
    <cfRule type="cellIs" dxfId="6315" priority="382" operator="lessThan">
      <formula>0</formula>
    </cfRule>
  </conditionalFormatting>
  <conditionalFormatting sqref="C597:N597">
    <cfRule type="expression" dxfId="6314" priority="376">
      <formula>C597/B597&gt;1</formula>
    </cfRule>
    <cfRule type="expression" dxfId="6313" priority="377">
      <formula>C597/B597&lt;1</formula>
    </cfRule>
  </conditionalFormatting>
  <conditionalFormatting sqref="N608">
    <cfRule type="cellIs" dxfId="6312" priority="365" operator="lessThan">
      <formula>0</formula>
    </cfRule>
  </conditionalFormatting>
  <conditionalFormatting sqref="C608:M608">
    <cfRule type="cellIs" dxfId="6311" priority="368" operator="lessThan">
      <formula>0</formula>
    </cfRule>
  </conditionalFormatting>
  <conditionalFormatting sqref="N608">
    <cfRule type="cellIs" dxfId="6310" priority="363" operator="lessThan">
      <formula>0</formula>
    </cfRule>
  </conditionalFormatting>
  <conditionalFormatting sqref="B676:N679">
    <cfRule type="cellIs" dxfId="6309" priority="360" operator="lessThan">
      <formula>0</formula>
    </cfRule>
  </conditionalFormatting>
  <conditionalFormatting sqref="I678:N678 P676:Q679">
    <cfRule type="cellIs" dxfId="6308" priority="359" operator="lessThan">
      <formula>0</formula>
    </cfRule>
  </conditionalFormatting>
  <conditionalFormatting sqref="B680:N683">
    <cfRule type="cellIs" dxfId="6307" priority="358" operator="lessThan">
      <formula>0</formula>
    </cfRule>
  </conditionalFormatting>
  <conditionalFormatting sqref="I682:N682 P680:Q683">
    <cfRule type="cellIs" dxfId="6306" priority="357" operator="lessThan">
      <formula>0</formula>
    </cfRule>
  </conditionalFormatting>
  <conditionalFormatting sqref="B684:N687">
    <cfRule type="cellIs" dxfId="6305" priority="356" operator="lessThan">
      <formula>0</formula>
    </cfRule>
  </conditionalFormatting>
  <conditionalFormatting sqref="I686:N686 P684:Q687">
    <cfRule type="cellIs" dxfId="6304" priority="355" operator="lessThan">
      <formula>0</formula>
    </cfRule>
  </conditionalFormatting>
  <conditionalFormatting sqref="B688:N691">
    <cfRule type="cellIs" dxfId="6303" priority="354" operator="lessThan">
      <formula>0</formula>
    </cfRule>
  </conditionalFormatting>
  <conditionalFormatting sqref="I690:N690 P688:Q691">
    <cfRule type="cellIs" dxfId="6302" priority="353" operator="lessThan">
      <formula>0</formula>
    </cfRule>
  </conditionalFormatting>
  <conditionalFormatting sqref="B692:N695 O694">
    <cfRule type="cellIs" dxfId="6301" priority="352" operator="lessThan">
      <formula>0</formula>
    </cfRule>
  </conditionalFormatting>
  <conditionalFormatting sqref="P692:Q695 I694:O694">
    <cfRule type="cellIs" dxfId="6300" priority="351" operator="lessThan">
      <formula>0</formula>
    </cfRule>
  </conditionalFormatting>
  <conditionalFormatting sqref="B696:N699">
    <cfRule type="cellIs" dxfId="6299" priority="350" operator="lessThan">
      <formula>0</formula>
    </cfRule>
  </conditionalFormatting>
  <conditionalFormatting sqref="I698:N698 P696:Q699">
    <cfRule type="cellIs" dxfId="6298" priority="349" operator="lessThan">
      <formula>0</formula>
    </cfRule>
  </conditionalFormatting>
  <conditionalFormatting sqref="B700:N703">
    <cfRule type="cellIs" dxfId="6297" priority="348" operator="lessThan">
      <formula>0</formula>
    </cfRule>
  </conditionalFormatting>
  <conditionalFormatting sqref="I702:N702 P700:Q703">
    <cfRule type="cellIs" dxfId="6296" priority="347" operator="lessThan">
      <formula>0</formula>
    </cfRule>
  </conditionalFormatting>
  <conditionalFormatting sqref="B704:N707">
    <cfRule type="cellIs" dxfId="6295" priority="346" operator="lessThan">
      <formula>0</formula>
    </cfRule>
  </conditionalFormatting>
  <conditionalFormatting sqref="I706:N706 P704:Q707">
    <cfRule type="cellIs" dxfId="6294" priority="345" operator="lessThan">
      <formula>0</formula>
    </cfRule>
  </conditionalFormatting>
  <conditionalFormatting sqref="B712:N715">
    <cfRule type="cellIs" dxfId="6293" priority="344" operator="lessThan">
      <formula>0</formula>
    </cfRule>
  </conditionalFormatting>
  <conditionalFormatting sqref="I714:N714 P712:Q715">
    <cfRule type="cellIs" dxfId="6292" priority="343" operator="lessThan">
      <formula>0</formula>
    </cfRule>
  </conditionalFormatting>
  <conditionalFormatting sqref="B716:N719">
    <cfRule type="cellIs" dxfId="6291" priority="342" operator="lessThan">
      <formula>0</formula>
    </cfRule>
  </conditionalFormatting>
  <conditionalFormatting sqref="I718:N718 P716:Q719">
    <cfRule type="cellIs" dxfId="6290" priority="341" operator="lessThan">
      <formula>0</formula>
    </cfRule>
  </conditionalFormatting>
  <conditionalFormatting sqref="P654">
    <cfRule type="cellIs" dxfId="6289" priority="340" operator="lessThan">
      <formula>0</formula>
    </cfRule>
  </conditionalFormatting>
  <conditionalFormatting sqref="Q466">
    <cfRule type="cellIs" dxfId="6288" priority="339" operator="lessThan">
      <formula>0</formula>
    </cfRule>
  </conditionalFormatting>
  <conditionalFormatting sqref="P466">
    <cfRule type="cellIs" dxfId="6287" priority="338" operator="lessThan">
      <formula>0</formula>
    </cfRule>
  </conditionalFormatting>
  <conditionalFormatting sqref="B466:N466">
    <cfRule type="cellIs" dxfId="6286" priority="337" operator="lessThan">
      <formula>0</formula>
    </cfRule>
  </conditionalFormatting>
  <conditionalFormatting sqref="B505:N505">
    <cfRule type="cellIs" dxfId="6285" priority="334" operator="lessThan">
      <formula>0</formula>
    </cfRule>
  </conditionalFormatting>
  <conditionalFormatting sqref="B513:N513">
    <cfRule type="cellIs" dxfId="6284" priority="331" operator="lessThan">
      <formula>0</formula>
    </cfRule>
  </conditionalFormatting>
  <conditionalFormatting sqref="B522:N522">
    <cfRule type="cellIs" dxfId="6283" priority="328" operator="lessThan">
      <formula>0</formula>
    </cfRule>
  </conditionalFormatting>
  <conditionalFormatting sqref="B530:N530">
    <cfRule type="cellIs" dxfId="6282" priority="325" operator="lessThan">
      <formula>0</formula>
    </cfRule>
  </conditionalFormatting>
  <conditionalFormatting sqref="B538:N538">
    <cfRule type="cellIs" dxfId="6281" priority="322" operator="lessThan">
      <formula>0</formula>
    </cfRule>
  </conditionalFormatting>
  <conditionalFormatting sqref="B553:N553">
    <cfRule type="cellIs" dxfId="6280" priority="319" operator="lessThan">
      <formula>0</formula>
    </cfRule>
  </conditionalFormatting>
  <conditionalFormatting sqref="B561:N561">
    <cfRule type="cellIs" dxfId="6279" priority="316" operator="lessThan">
      <formula>0</formula>
    </cfRule>
  </conditionalFormatting>
  <conditionalFormatting sqref="B590:N590">
    <cfRule type="cellIs" dxfId="6278" priority="313" operator="lessThan">
      <formula>0</formula>
    </cfRule>
  </conditionalFormatting>
  <conditionalFormatting sqref="O608">
    <cfRule type="cellIs" dxfId="6277" priority="54" operator="lessThan">
      <formula>0</formula>
    </cfRule>
  </conditionalFormatting>
  <conditionalFormatting sqref="O608">
    <cfRule type="cellIs" dxfId="6276" priority="55" operator="lessThan">
      <formula>0</formula>
    </cfRule>
  </conditionalFormatting>
  <conditionalFormatting sqref="O603">
    <cfRule type="cellIs" dxfId="6275" priority="58" operator="lessThan">
      <formula>0</formula>
    </cfRule>
  </conditionalFormatting>
  <conditionalFormatting sqref="O603">
    <cfRule type="cellIs" dxfId="6274" priority="59" operator="lessThan">
      <formula>0</formula>
    </cfRule>
  </conditionalFormatting>
  <conditionalFormatting sqref="O603">
    <cfRule type="cellIs" dxfId="6273" priority="60" operator="lessThan">
      <formula>0</formula>
    </cfRule>
  </conditionalFormatting>
  <conditionalFormatting sqref="O608">
    <cfRule type="cellIs" dxfId="6272" priority="53" operator="lessThan">
      <formula>0</formula>
    </cfRule>
  </conditionalFormatting>
  <conditionalFormatting sqref="P491:Q491">
    <cfRule type="cellIs" dxfId="6271" priority="312" operator="lessThan">
      <formula>0</formula>
    </cfRule>
  </conditionalFormatting>
  <conditionalFormatting sqref="Q492:Q496">
    <cfRule type="cellIs" dxfId="6270" priority="311" operator="lessThan">
      <formula>0</formula>
    </cfRule>
  </conditionalFormatting>
  <conditionalFormatting sqref="P492:P495">
    <cfRule type="cellIs" dxfId="6269" priority="310" operator="lessThan">
      <formula>0</formula>
    </cfRule>
  </conditionalFormatting>
  <conditionalFormatting sqref="P496">
    <cfRule type="cellIs" dxfId="6268" priority="309" operator="lessThan">
      <formula>0</formula>
    </cfRule>
  </conditionalFormatting>
  <conditionalFormatting sqref="P473:Q473 B473">
    <cfRule type="cellIs" dxfId="6267" priority="308" operator="lessThan">
      <formula>0</formula>
    </cfRule>
  </conditionalFormatting>
  <conditionalFormatting sqref="Q474:Q478">
    <cfRule type="cellIs" dxfId="6266" priority="307" operator="lessThan">
      <formula>0</formula>
    </cfRule>
  </conditionalFormatting>
  <conditionalFormatting sqref="P474:P477">
    <cfRule type="cellIs" dxfId="6265" priority="306" operator="lessThan">
      <formula>0</formula>
    </cfRule>
  </conditionalFormatting>
  <conditionalFormatting sqref="P478">
    <cfRule type="cellIs" dxfId="6264" priority="305" operator="lessThan">
      <formula>0</formula>
    </cfRule>
  </conditionalFormatting>
  <conditionalFormatting sqref="P479:Q479 B479">
    <cfRule type="cellIs" dxfId="6263" priority="304" operator="lessThan">
      <formula>0</formula>
    </cfRule>
  </conditionalFormatting>
  <conditionalFormatting sqref="Q480:Q484">
    <cfRule type="cellIs" dxfId="6262" priority="303" operator="lessThan">
      <formula>0</formula>
    </cfRule>
  </conditionalFormatting>
  <conditionalFormatting sqref="P480:P483">
    <cfRule type="cellIs" dxfId="6261" priority="302" operator="lessThan">
      <formula>0</formula>
    </cfRule>
  </conditionalFormatting>
  <conditionalFormatting sqref="P484">
    <cfRule type="cellIs" dxfId="6260" priority="301" operator="lessThan">
      <formula>0</formula>
    </cfRule>
  </conditionalFormatting>
  <conditionalFormatting sqref="P485:Q485 B485">
    <cfRule type="cellIs" dxfId="6259" priority="300" operator="lessThan">
      <formula>0</formula>
    </cfRule>
  </conditionalFormatting>
  <conditionalFormatting sqref="Q486:Q490">
    <cfRule type="cellIs" dxfId="6258" priority="299" operator="lessThan">
      <formula>0</formula>
    </cfRule>
  </conditionalFormatting>
  <conditionalFormatting sqref="P486:P489">
    <cfRule type="cellIs" dxfId="6257" priority="298" operator="lessThan">
      <formula>0</formula>
    </cfRule>
  </conditionalFormatting>
  <conditionalFormatting sqref="P490">
    <cfRule type="cellIs" dxfId="6256"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255" priority="294" operator="lessThan">
      <formula>0</formula>
    </cfRule>
  </conditionalFormatting>
  <conditionalFormatting sqref="O348">
    <cfRule type="cellIs" dxfId="6254" priority="293" operator="lessThan">
      <formula>0</formula>
    </cfRule>
  </conditionalFormatting>
  <conditionalFormatting sqref="O348">
    <cfRule type="cellIs" dxfId="6253" priority="292" operator="lessThan">
      <formula>0</formula>
    </cfRule>
  </conditionalFormatting>
  <conditionalFormatting sqref="O351:O354">
    <cfRule type="cellIs" dxfId="6252" priority="291" operator="lessThan">
      <formula>0</formula>
    </cfRule>
  </conditionalFormatting>
  <conditionalFormatting sqref="O363:O364">
    <cfRule type="cellIs" dxfId="6251" priority="290" operator="lessThan">
      <formula>0</formula>
    </cfRule>
  </conditionalFormatting>
  <conditionalFormatting sqref="O369:O370">
    <cfRule type="cellIs" dxfId="6250" priority="289" operator="lessThan">
      <formula>0</formula>
    </cfRule>
  </conditionalFormatting>
  <conditionalFormatting sqref="O375:O376">
    <cfRule type="cellIs" dxfId="6249" priority="288" operator="lessThan">
      <formula>0</formula>
    </cfRule>
  </conditionalFormatting>
  <conditionalFormatting sqref="O381:O383">
    <cfRule type="cellIs" dxfId="6248" priority="287" operator="lessThan">
      <formula>0</formula>
    </cfRule>
  </conditionalFormatting>
  <conditionalFormatting sqref="O355">
    <cfRule type="cellIs" dxfId="6247" priority="286" operator="lessThan">
      <formula>0</formula>
    </cfRule>
  </conditionalFormatting>
  <conditionalFormatting sqref="O593:O595">
    <cfRule type="cellIs" dxfId="6246" priority="284" operator="lessThan">
      <formula>0</formula>
    </cfRule>
  </conditionalFormatting>
  <conditionalFormatting sqref="O593:O595">
    <cfRule type="cellIs" dxfId="6245" priority="285" operator="lessThan">
      <formula>0</formula>
    </cfRule>
  </conditionalFormatting>
  <conditionalFormatting sqref="O601:O602 O599">
    <cfRule type="cellIs" dxfId="6244" priority="283" operator="lessThan">
      <formula>0</formula>
    </cfRule>
  </conditionalFormatting>
  <conditionalFormatting sqref="O621:O624">
    <cfRule type="cellIs" dxfId="6243" priority="278" operator="lessThan">
      <formula>0</formula>
    </cfRule>
  </conditionalFormatting>
  <conditionalFormatting sqref="O621:O624">
    <cfRule type="cellIs" dxfId="6242" priority="279" operator="lessThan">
      <formula>0</formula>
    </cfRule>
  </conditionalFormatting>
  <conditionalFormatting sqref="O626:O629">
    <cfRule type="cellIs" dxfId="6241" priority="277" operator="lessThan">
      <formula>0</formula>
    </cfRule>
  </conditionalFormatting>
  <conditionalFormatting sqref="O611:O614">
    <cfRule type="cellIs" dxfId="6240" priority="272" operator="lessThan">
      <formula>0</formula>
    </cfRule>
  </conditionalFormatting>
  <conditionalFormatting sqref="O611:O614">
    <cfRule type="cellIs" dxfId="6239" priority="273" operator="lessThan">
      <formula>0</formula>
    </cfRule>
  </conditionalFormatting>
  <conditionalFormatting sqref="O650 O663 O655:O660 O642:O645 O652:O653 O672:O675 O708:O711 O665:O670">
    <cfRule type="cellIs" dxfId="6238" priority="271" operator="lessThan">
      <formula>0</formula>
    </cfRule>
  </conditionalFormatting>
  <conditionalFormatting sqref="O674">
    <cfRule type="cellIs" dxfId="6237" priority="270" operator="lessThan">
      <formula>0</formula>
    </cfRule>
  </conditionalFormatting>
  <conditionalFormatting sqref="O647">
    <cfRule type="cellIs" dxfId="6236" priority="269" operator="lessThan">
      <formula>0</formula>
    </cfRule>
  </conditionalFormatting>
  <conditionalFormatting sqref="O393">
    <cfRule type="cellIs" dxfId="6235" priority="248" operator="lessThan">
      <formula>0</formula>
    </cfRule>
  </conditionalFormatting>
  <conditionalFormatting sqref="O390">
    <cfRule type="cellIs" dxfId="6234" priority="253" operator="lessThan">
      <formula>0</formula>
    </cfRule>
  </conditionalFormatting>
  <conditionalFormatting sqref="O393">
    <cfRule type="cellIs" dxfId="6233" priority="251" operator="lessThan">
      <formula>0</formula>
    </cfRule>
  </conditionalFormatting>
  <conditionalFormatting sqref="O378">
    <cfRule type="cellIs" dxfId="6232" priority="263" operator="lessThan">
      <formula>0</formula>
    </cfRule>
  </conditionalFormatting>
  <conditionalFormatting sqref="O372">
    <cfRule type="cellIs" dxfId="6231" priority="264" operator="lessThan">
      <formula>0</formula>
    </cfRule>
  </conditionalFormatting>
  <conditionalFormatting sqref="O384">
    <cfRule type="cellIs" dxfId="6230" priority="262" operator="lessThan">
      <formula>0</formula>
    </cfRule>
  </conditionalFormatting>
  <conditionalFormatting sqref="O387">
    <cfRule type="cellIs" dxfId="6229" priority="257" operator="lessThan">
      <formula>0</formula>
    </cfRule>
  </conditionalFormatting>
  <conditionalFormatting sqref="O387">
    <cfRule type="cellIs" dxfId="6228" priority="256" operator="lessThan">
      <formula>0</formula>
    </cfRule>
  </conditionalFormatting>
  <conditionalFormatting sqref="O387">
    <cfRule type="cellIs" dxfId="6227" priority="255" operator="lessThan">
      <formula>0</formula>
    </cfRule>
  </conditionalFormatting>
  <conditionalFormatting sqref="O387">
    <cfRule type="cellIs" dxfId="6226" priority="254" operator="lessThan">
      <formula>0</formula>
    </cfRule>
  </conditionalFormatting>
  <conditionalFormatting sqref="O393">
    <cfRule type="cellIs" dxfId="6225" priority="249" operator="lessThan">
      <formula>0</formula>
    </cfRule>
  </conditionalFormatting>
  <conditionalFormatting sqref="O393">
    <cfRule type="cellIs" dxfId="6224" priority="252" operator="lessThan">
      <formula>0</formula>
    </cfRule>
  </conditionalFormatting>
  <conditionalFormatting sqref="O393">
    <cfRule type="cellIs" dxfId="6223" priority="247" operator="lessThan">
      <formula>0</formula>
    </cfRule>
  </conditionalFormatting>
  <conditionalFormatting sqref="O393">
    <cfRule type="cellIs" dxfId="6222" priority="250" operator="lessThan">
      <formula>0</formula>
    </cfRule>
  </conditionalFormatting>
  <conditionalFormatting sqref="O393">
    <cfRule type="cellIs" dxfId="6221" priority="245" operator="lessThan">
      <formula>0</formula>
    </cfRule>
  </conditionalFormatting>
  <conditionalFormatting sqref="O393">
    <cfRule type="cellIs" dxfId="6220" priority="246" operator="lessThan">
      <formula>0</formula>
    </cfRule>
  </conditionalFormatting>
  <conditionalFormatting sqref="O399">
    <cfRule type="cellIs" dxfId="6219" priority="243" operator="lessThan">
      <formula>0</formula>
    </cfRule>
  </conditionalFormatting>
  <conditionalFormatting sqref="O396">
    <cfRule type="cellIs" dxfId="6218" priority="244" operator="lessThan">
      <formula>0</formula>
    </cfRule>
  </conditionalFormatting>
  <conditionalFormatting sqref="O399">
    <cfRule type="cellIs" dxfId="6217" priority="242" operator="lessThan">
      <formula>0</formula>
    </cfRule>
  </conditionalFormatting>
  <conditionalFormatting sqref="O399">
    <cfRule type="cellIs" dxfId="6216" priority="241" operator="lessThan">
      <formula>0</formula>
    </cfRule>
  </conditionalFormatting>
  <conditionalFormatting sqref="O399">
    <cfRule type="cellIs" dxfId="6215" priority="240" operator="lessThan">
      <formula>0</formula>
    </cfRule>
  </conditionalFormatting>
  <conditionalFormatting sqref="O399">
    <cfRule type="cellIs" dxfId="6214" priority="239" operator="lessThan">
      <formula>0</formula>
    </cfRule>
  </conditionalFormatting>
  <conditionalFormatting sqref="O399">
    <cfRule type="cellIs" dxfId="6213" priority="238" operator="lessThan">
      <formula>0</formula>
    </cfRule>
  </conditionalFormatting>
  <conditionalFormatting sqref="O399">
    <cfRule type="cellIs" dxfId="6212" priority="237" operator="lessThan">
      <formula>0</formula>
    </cfRule>
  </conditionalFormatting>
  <conditionalFormatting sqref="O399">
    <cfRule type="cellIs" dxfId="6211" priority="236" operator="lessThan">
      <formula>0</formula>
    </cfRule>
  </conditionalFormatting>
  <conditionalFormatting sqref="O402">
    <cfRule type="cellIs" dxfId="6210" priority="235" operator="lessThan">
      <formula>0</formula>
    </cfRule>
  </conditionalFormatting>
  <conditionalFormatting sqref="O355">
    <cfRule type="cellIs" dxfId="6209" priority="234" operator="lessThan">
      <formula>0</formula>
    </cfRule>
  </conditionalFormatting>
  <conditionalFormatting sqref="O361">
    <cfRule type="cellIs" dxfId="6208" priority="233" operator="lessThan">
      <formula>0</formula>
    </cfRule>
  </conditionalFormatting>
  <conditionalFormatting sqref="O361">
    <cfRule type="cellIs" dxfId="6207" priority="232" operator="lessThan">
      <formula>0</formula>
    </cfRule>
  </conditionalFormatting>
  <conditionalFormatting sqref="O367">
    <cfRule type="cellIs" dxfId="6206" priority="231" operator="lessThan">
      <formula>0</formula>
    </cfRule>
  </conditionalFormatting>
  <conditionalFormatting sqref="O367">
    <cfRule type="cellIs" dxfId="6205" priority="230" operator="lessThan">
      <formula>0</formula>
    </cfRule>
  </conditionalFormatting>
  <conditionalFormatting sqref="O373">
    <cfRule type="cellIs" dxfId="6204" priority="229" operator="lessThan">
      <formula>0</formula>
    </cfRule>
  </conditionalFormatting>
  <conditionalFormatting sqref="O373">
    <cfRule type="cellIs" dxfId="6203" priority="228" operator="lessThan">
      <formula>0</formula>
    </cfRule>
  </conditionalFormatting>
  <conditionalFormatting sqref="O379">
    <cfRule type="cellIs" dxfId="6202" priority="227" operator="lessThan">
      <formula>0</formula>
    </cfRule>
  </conditionalFormatting>
  <conditionalFormatting sqref="O379">
    <cfRule type="cellIs" dxfId="6201" priority="226" operator="lessThan">
      <formula>0</formula>
    </cfRule>
  </conditionalFormatting>
  <conditionalFormatting sqref="O385">
    <cfRule type="cellIs" dxfId="6200" priority="225" operator="lessThan">
      <formula>0</formula>
    </cfRule>
  </conditionalFormatting>
  <conditionalFormatting sqref="O385">
    <cfRule type="cellIs" dxfId="6199" priority="224" operator="lessThan">
      <formula>0</formula>
    </cfRule>
  </conditionalFormatting>
  <conditionalFormatting sqref="O391">
    <cfRule type="cellIs" dxfId="6198" priority="223" operator="lessThan">
      <formula>0</formula>
    </cfRule>
  </conditionalFormatting>
  <conditionalFormatting sqref="O391">
    <cfRule type="cellIs" dxfId="6197" priority="222" operator="lessThan">
      <formula>0</formula>
    </cfRule>
  </conditionalFormatting>
  <conditionalFormatting sqref="O397">
    <cfRule type="cellIs" dxfId="6196" priority="221" operator="lessThan">
      <formula>0</formula>
    </cfRule>
  </conditionalFormatting>
  <conditionalFormatting sqref="O397">
    <cfRule type="cellIs" dxfId="6195" priority="220" operator="lessThan">
      <formula>0</formula>
    </cfRule>
  </conditionalFormatting>
  <conditionalFormatting sqref="O405">
    <cfRule type="cellIs" dxfId="6194" priority="219" operator="lessThan">
      <formula>0</formula>
    </cfRule>
  </conditionalFormatting>
  <conditionalFormatting sqref="O405">
    <cfRule type="cellIs" dxfId="6193" priority="217" operator="lessThan">
      <formula>0</formula>
    </cfRule>
  </conditionalFormatting>
  <conditionalFormatting sqref="O405">
    <cfRule type="cellIs" dxfId="6192" priority="216" operator="lessThan">
      <formula>0</formula>
    </cfRule>
  </conditionalFormatting>
  <conditionalFormatting sqref="O405">
    <cfRule type="cellIs" dxfId="6191" priority="215" operator="lessThan">
      <formula>0</formula>
    </cfRule>
  </conditionalFormatting>
  <conditionalFormatting sqref="O405">
    <cfRule type="cellIs" dxfId="6190" priority="214" operator="lessThan">
      <formula>0</formula>
    </cfRule>
  </conditionalFormatting>
  <conditionalFormatting sqref="O405">
    <cfRule type="cellIs" dxfId="6189" priority="213" operator="lessThan">
      <formula>0</formula>
    </cfRule>
  </conditionalFormatting>
  <conditionalFormatting sqref="O405">
    <cfRule type="cellIs" dxfId="6188" priority="212" operator="lessThan">
      <formula>0</formula>
    </cfRule>
  </conditionalFormatting>
  <conditionalFormatting sqref="O408">
    <cfRule type="cellIs" dxfId="6187" priority="211" operator="lessThan">
      <formula>0</formula>
    </cfRule>
  </conditionalFormatting>
  <conditionalFormatting sqref="O409">
    <cfRule type="cellIs" dxfId="6186" priority="210" operator="lessThan">
      <formula>0</formula>
    </cfRule>
  </conditionalFormatting>
  <conditionalFormatting sqref="O409">
    <cfRule type="cellIs" dxfId="6185" priority="209" operator="lessThan">
      <formula>0</formula>
    </cfRule>
  </conditionalFormatting>
  <conditionalFormatting sqref="O411">
    <cfRule type="cellIs" dxfId="6184" priority="208" operator="lessThan">
      <formula>0</formula>
    </cfRule>
  </conditionalFormatting>
  <conditionalFormatting sqref="O411">
    <cfRule type="cellIs" dxfId="6183" priority="207" operator="lessThan">
      <formula>0</formula>
    </cfRule>
  </conditionalFormatting>
  <conditionalFormatting sqref="O411">
    <cfRule type="cellIs" dxfId="6182" priority="206" operator="lessThan">
      <formula>0</formula>
    </cfRule>
  </conditionalFormatting>
  <conditionalFormatting sqref="O411">
    <cfRule type="cellIs" dxfId="6181" priority="205" operator="lessThan">
      <formula>0</formula>
    </cfRule>
  </conditionalFormatting>
  <conditionalFormatting sqref="O411">
    <cfRule type="cellIs" dxfId="6180" priority="204" operator="lessThan">
      <formula>0</formula>
    </cfRule>
  </conditionalFormatting>
  <conditionalFormatting sqref="O411">
    <cfRule type="cellIs" dxfId="6179" priority="203" operator="lessThan">
      <formula>0</formula>
    </cfRule>
  </conditionalFormatting>
  <conditionalFormatting sqref="O411">
    <cfRule type="cellIs" dxfId="6178" priority="202" operator="lessThan">
      <formula>0</formula>
    </cfRule>
  </conditionalFormatting>
  <conditionalFormatting sqref="O411">
    <cfRule type="cellIs" dxfId="6177" priority="201" operator="lessThan">
      <formula>0</formula>
    </cfRule>
  </conditionalFormatting>
  <conditionalFormatting sqref="O414">
    <cfRule type="cellIs" dxfId="6176" priority="200" operator="lessThan">
      <formula>0</formula>
    </cfRule>
  </conditionalFormatting>
  <conditionalFormatting sqref="O415">
    <cfRule type="cellIs" dxfId="6175" priority="199" operator="lessThan">
      <formula>0</formula>
    </cfRule>
  </conditionalFormatting>
  <conditionalFormatting sqref="O415">
    <cfRule type="cellIs" dxfId="6174" priority="198" operator="lessThan">
      <formula>0</formula>
    </cfRule>
  </conditionalFormatting>
  <conditionalFormatting sqref="O417">
    <cfRule type="cellIs" dxfId="6173" priority="197" operator="lessThan">
      <formula>0</formula>
    </cfRule>
  </conditionalFormatting>
  <conditionalFormatting sqref="O417">
    <cfRule type="cellIs" dxfId="6172" priority="196" operator="lessThan">
      <formula>0</formula>
    </cfRule>
  </conditionalFormatting>
  <conditionalFormatting sqref="O417">
    <cfRule type="cellIs" dxfId="6171" priority="195" operator="lessThan">
      <formula>0</formula>
    </cfRule>
  </conditionalFormatting>
  <conditionalFormatting sqref="O417">
    <cfRule type="cellIs" dxfId="6170" priority="194" operator="lessThan">
      <formula>0</formula>
    </cfRule>
  </conditionalFormatting>
  <conditionalFormatting sqref="O417">
    <cfRule type="cellIs" dxfId="6169" priority="193" operator="lessThan">
      <formula>0</formula>
    </cfRule>
  </conditionalFormatting>
  <conditionalFormatting sqref="O417">
    <cfRule type="cellIs" dxfId="6168" priority="192" operator="lessThan">
      <formula>0</formula>
    </cfRule>
  </conditionalFormatting>
  <conditionalFormatting sqref="O417">
    <cfRule type="cellIs" dxfId="6167" priority="191" operator="lessThan">
      <formula>0</formula>
    </cfRule>
  </conditionalFormatting>
  <conditionalFormatting sqref="O417">
    <cfRule type="cellIs" dxfId="6166" priority="190" operator="lessThan">
      <formula>0</formula>
    </cfRule>
  </conditionalFormatting>
  <conditionalFormatting sqref="O420">
    <cfRule type="cellIs" dxfId="6165" priority="189" operator="lessThan">
      <formula>0</formula>
    </cfRule>
  </conditionalFormatting>
  <conditionalFormatting sqref="O421">
    <cfRule type="cellIs" dxfId="6164" priority="188" operator="lessThan">
      <formula>0</formula>
    </cfRule>
  </conditionalFormatting>
  <conditionalFormatting sqref="O421">
    <cfRule type="cellIs" dxfId="6163" priority="187" operator="lessThan">
      <formula>0</formula>
    </cfRule>
  </conditionalFormatting>
  <conditionalFormatting sqref="O423">
    <cfRule type="cellIs" dxfId="6162" priority="186" operator="lessThan">
      <formula>0</formula>
    </cfRule>
  </conditionalFormatting>
  <conditionalFormatting sqref="O423">
    <cfRule type="cellIs" dxfId="6161" priority="185" operator="lessThan">
      <formula>0</formula>
    </cfRule>
  </conditionalFormatting>
  <conditionalFormatting sqref="O423">
    <cfRule type="cellIs" dxfId="6160" priority="184" operator="lessThan">
      <formula>0</formula>
    </cfRule>
  </conditionalFormatting>
  <conditionalFormatting sqref="O423">
    <cfRule type="cellIs" dxfId="6159" priority="183" operator="lessThan">
      <formula>0</formula>
    </cfRule>
  </conditionalFormatting>
  <conditionalFormatting sqref="O423">
    <cfRule type="cellIs" dxfId="6158" priority="182" operator="lessThan">
      <formula>0</formula>
    </cfRule>
  </conditionalFormatting>
  <conditionalFormatting sqref="O423">
    <cfRule type="cellIs" dxfId="6157" priority="181" operator="lessThan">
      <formula>0</formula>
    </cfRule>
  </conditionalFormatting>
  <conditionalFormatting sqref="O423">
    <cfRule type="cellIs" dxfId="6156" priority="180" operator="lessThan">
      <formula>0</formula>
    </cfRule>
  </conditionalFormatting>
  <conditionalFormatting sqref="O423">
    <cfRule type="cellIs" dxfId="6155" priority="179" operator="lessThan">
      <formula>0</formula>
    </cfRule>
  </conditionalFormatting>
  <conditionalFormatting sqref="O426">
    <cfRule type="cellIs" dxfId="6154" priority="178" operator="lessThan">
      <formula>0</formula>
    </cfRule>
  </conditionalFormatting>
  <conditionalFormatting sqref="O427">
    <cfRule type="cellIs" dxfId="6153" priority="177" operator="lessThan">
      <formula>0</formula>
    </cfRule>
  </conditionalFormatting>
  <conditionalFormatting sqref="O427">
    <cfRule type="cellIs" dxfId="6152" priority="176" operator="lessThan">
      <formula>0</formula>
    </cfRule>
  </conditionalFormatting>
  <conditionalFormatting sqref="O429">
    <cfRule type="cellIs" dxfId="6151" priority="175" operator="lessThan">
      <formula>0</formula>
    </cfRule>
  </conditionalFormatting>
  <conditionalFormatting sqref="O429">
    <cfRule type="cellIs" dxfId="6150" priority="174" operator="lessThan">
      <formula>0</formula>
    </cfRule>
  </conditionalFormatting>
  <conditionalFormatting sqref="O429">
    <cfRule type="cellIs" dxfId="6149" priority="173" operator="lessThan">
      <formula>0</formula>
    </cfRule>
  </conditionalFormatting>
  <conditionalFormatting sqref="O429">
    <cfRule type="cellIs" dxfId="6148" priority="172" operator="lessThan">
      <formula>0</formula>
    </cfRule>
  </conditionalFormatting>
  <conditionalFormatting sqref="O429">
    <cfRule type="cellIs" dxfId="6147" priority="171" operator="lessThan">
      <formula>0</formula>
    </cfRule>
  </conditionalFormatting>
  <conditionalFormatting sqref="O429">
    <cfRule type="cellIs" dxfId="6146" priority="170" operator="lessThan">
      <formula>0</formula>
    </cfRule>
  </conditionalFormatting>
  <conditionalFormatting sqref="O429">
    <cfRule type="cellIs" dxfId="6145" priority="169" operator="lessThan">
      <formula>0</formula>
    </cfRule>
  </conditionalFormatting>
  <conditionalFormatting sqref="O429">
    <cfRule type="cellIs" dxfId="6144" priority="168" operator="lessThan">
      <formula>0</formula>
    </cfRule>
  </conditionalFormatting>
  <conditionalFormatting sqref="O432">
    <cfRule type="cellIs" dxfId="6143" priority="167" operator="lessThan">
      <formula>0</formula>
    </cfRule>
  </conditionalFormatting>
  <conditionalFormatting sqref="O435">
    <cfRule type="cellIs" dxfId="6142" priority="166" operator="lessThan">
      <formula>0</formula>
    </cfRule>
  </conditionalFormatting>
  <conditionalFormatting sqref="O435">
    <cfRule type="cellIs" dxfId="6141" priority="165" operator="lessThan">
      <formula>0</formula>
    </cfRule>
  </conditionalFormatting>
  <conditionalFormatting sqref="O435">
    <cfRule type="cellIs" dxfId="6140" priority="164" operator="lessThan">
      <formula>0</formula>
    </cfRule>
  </conditionalFormatting>
  <conditionalFormatting sqref="O435">
    <cfRule type="cellIs" dxfId="6139" priority="163" operator="lessThan">
      <formula>0</formula>
    </cfRule>
  </conditionalFormatting>
  <conditionalFormatting sqref="O435">
    <cfRule type="cellIs" dxfId="6138" priority="162" operator="lessThan">
      <formula>0</formula>
    </cfRule>
  </conditionalFormatting>
  <conditionalFormatting sqref="O435">
    <cfRule type="cellIs" dxfId="6137" priority="161" operator="lessThan">
      <formula>0</formula>
    </cfRule>
  </conditionalFormatting>
  <conditionalFormatting sqref="O435">
    <cfRule type="cellIs" dxfId="6136" priority="160" operator="lessThan">
      <formula>0</formula>
    </cfRule>
  </conditionalFormatting>
  <conditionalFormatting sqref="O435">
    <cfRule type="cellIs" dxfId="6135" priority="159" operator="lessThan">
      <formula>0</formula>
    </cfRule>
  </conditionalFormatting>
  <conditionalFormatting sqref="O438">
    <cfRule type="cellIs" dxfId="6134" priority="158" operator="lessThan">
      <formula>0</formula>
    </cfRule>
  </conditionalFormatting>
  <conditionalFormatting sqref="O439">
    <cfRule type="cellIs" dxfId="6133" priority="157" operator="lessThan">
      <formula>0</formula>
    </cfRule>
  </conditionalFormatting>
  <conditionalFormatting sqref="O439">
    <cfRule type="cellIs" dxfId="6132" priority="156" operator="lessThan">
      <formula>0</formula>
    </cfRule>
  </conditionalFormatting>
  <conditionalFormatting sqref="O441">
    <cfRule type="cellIs" dxfId="6131" priority="155" operator="lessThan">
      <formula>0</formula>
    </cfRule>
  </conditionalFormatting>
  <conditionalFormatting sqref="O441">
    <cfRule type="cellIs" dxfId="6130" priority="154" operator="lessThan">
      <formula>0</formula>
    </cfRule>
  </conditionalFormatting>
  <conditionalFormatting sqref="O441">
    <cfRule type="cellIs" dxfId="6129" priority="153" operator="lessThan">
      <formula>0</formula>
    </cfRule>
  </conditionalFormatting>
  <conditionalFormatting sqref="O441">
    <cfRule type="cellIs" dxfId="6128" priority="152" operator="lessThan">
      <formula>0</formula>
    </cfRule>
  </conditionalFormatting>
  <conditionalFormatting sqref="O441">
    <cfRule type="cellIs" dxfId="6127" priority="151" operator="lessThan">
      <formula>0</formula>
    </cfRule>
  </conditionalFormatting>
  <conditionalFormatting sqref="O441">
    <cfRule type="cellIs" dxfId="6126" priority="150" operator="lessThan">
      <formula>0</formula>
    </cfRule>
  </conditionalFormatting>
  <conditionalFormatting sqref="O441">
    <cfRule type="cellIs" dxfId="6125" priority="149" operator="lessThan">
      <formula>0</formula>
    </cfRule>
  </conditionalFormatting>
  <conditionalFormatting sqref="O441">
    <cfRule type="cellIs" dxfId="6124" priority="148" operator="lessThan">
      <formula>0</formula>
    </cfRule>
  </conditionalFormatting>
  <conditionalFormatting sqref="O444">
    <cfRule type="cellIs" dxfId="6123" priority="147" operator="lessThan">
      <formula>0</formula>
    </cfRule>
  </conditionalFormatting>
  <conditionalFormatting sqref="O445">
    <cfRule type="cellIs" dxfId="6122" priority="146" operator="lessThan">
      <formula>0</formula>
    </cfRule>
  </conditionalFormatting>
  <conditionalFormatting sqref="O445">
    <cfRule type="cellIs" dxfId="6121" priority="145" operator="lessThan">
      <formula>0</formula>
    </cfRule>
  </conditionalFormatting>
  <conditionalFormatting sqref="O448">
    <cfRule type="cellIs" dxfId="6120" priority="144" operator="lessThan">
      <formula>0</formula>
    </cfRule>
  </conditionalFormatting>
  <conditionalFormatting sqref="O448">
    <cfRule type="cellIs" dxfId="6119" priority="143" operator="lessThan">
      <formula>0</formula>
    </cfRule>
  </conditionalFormatting>
  <conditionalFormatting sqref="O448">
    <cfRule type="cellIs" dxfId="6118" priority="142" operator="lessThan">
      <formula>0</formula>
    </cfRule>
  </conditionalFormatting>
  <conditionalFormatting sqref="O448">
    <cfRule type="cellIs" dxfId="6117" priority="141" operator="lessThan">
      <formula>0</formula>
    </cfRule>
  </conditionalFormatting>
  <conditionalFormatting sqref="O448">
    <cfRule type="cellIs" dxfId="6116" priority="140" operator="lessThan">
      <formula>0</formula>
    </cfRule>
  </conditionalFormatting>
  <conditionalFormatting sqref="O448">
    <cfRule type="cellIs" dxfId="6115" priority="139" operator="lessThan">
      <formula>0</formula>
    </cfRule>
  </conditionalFormatting>
  <conditionalFormatting sqref="O448">
    <cfRule type="cellIs" dxfId="6114" priority="138" operator="lessThan">
      <formula>0</formula>
    </cfRule>
  </conditionalFormatting>
  <conditionalFormatting sqref="O448">
    <cfRule type="cellIs" dxfId="6113" priority="137" operator="lessThan">
      <formula>0</formula>
    </cfRule>
  </conditionalFormatting>
  <conditionalFormatting sqref="O451">
    <cfRule type="cellIs" dxfId="6112" priority="136" operator="lessThan">
      <formula>0</formula>
    </cfRule>
  </conditionalFormatting>
  <conditionalFormatting sqref="O452">
    <cfRule type="cellIs" dxfId="6111" priority="135" operator="lessThan">
      <formula>0</formula>
    </cfRule>
  </conditionalFormatting>
  <conditionalFormatting sqref="O452">
    <cfRule type="cellIs" dxfId="6110" priority="134" operator="lessThan">
      <formula>0</formula>
    </cfRule>
  </conditionalFormatting>
  <conditionalFormatting sqref="O454">
    <cfRule type="cellIs" dxfId="6109" priority="133" operator="lessThan">
      <formula>0</formula>
    </cfRule>
  </conditionalFormatting>
  <conditionalFormatting sqref="O454">
    <cfRule type="cellIs" dxfId="6108" priority="132" operator="lessThan">
      <formula>0</formula>
    </cfRule>
  </conditionalFormatting>
  <conditionalFormatting sqref="O454">
    <cfRule type="cellIs" dxfId="6107" priority="131" operator="lessThan">
      <formula>0</formula>
    </cfRule>
  </conditionalFormatting>
  <conditionalFormatting sqref="O454">
    <cfRule type="cellIs" dxfId="6106" priority="130" operator="lessThan">
      <formula>0</formula>
    </cfRule>
  </conditionalFormatting>
  <conditionalFormatting sqref="O454">
    <cfRule type="cellIs" dxfId="6105" priority="129" operator="lessThan">
      <formula>0</formula>
    </cfRule>
  </conditionalFormatting>
  <conditionalFormatting sqref="O454">
    <cfRule type="cellIs" dxfId="6104" priority="128" operator="lessThan">
      <formula>0</formula>
    </cfRule>
  </conditionalFormatting>
  <conditionalFormatting sqref="O454">
    <cfRule type="cellIs" dxfId="6103" priority="127" operator="lessThan">
      <formula>0</formula>
    </cfRule>
  </conditionalFormatting>
  <conditionalFormatting sqref="O454">
    <cfRule type="cellIs" dxfId="6102" priority="126" operator="lessThan">
      <formula>0</formula>
    </cfRule>
  </conditionalFormatting>
  <conditionalFormatting sqref="O457">
    <cfRule type="cellIs" dxfId="6101" priority="125" operator="lessThan">
      <formula>0</formula>
    </cfRule>
  </conditionalFormatting>
  <conditionalFormatting sqref="O458">
    <cfRule type="cellIs" dxfId="6100" priority="124" operator="lessThan">
      <formula>0</formula>
    </cfRule>
  </conditionalFormatting>
  <conditionalFormatting sqref="O458">
    <cfRule type="cellIs" dxfId="6099" priority="123" operator="lessThan">
      <formula>0</formula>
    </cfRule>
  </conditionalFormatting>
  <conditionalFormatting sqref="O461:O464">
    <cfRule type="cellIs" dxfId="6098" priority="122" operator="lessThan">
      <formula>0</formula>
    </cfRule>
  </conditionalFormatting>
  <conditionalFormatting sqref="O461:O464">
    <cfRule type="expression" dxfId="6097" priority="120">
      <formula>O461/N461&gt;1</formula>
    </cfRule>
    <cfRule type="expression" dxfId="6096" priority="121">
      <formula>O461/N461&lt;1</formula>
    </cfRule>
  </conditionalFormatting>
  <conditionalFormatting sqref="O552 O560 O575 O589">
    <cfRule type="expression" dxfId="6095" priority="118">
      <formula>O552/#REF!&gt;1</formula>
    </cfRule>
    <cfRule type="expression" dxfId="6094" priority="119">
      <formula>O552/#REF!&lt;1</formula>
    </cfRule>
  </conditionalFormatting>
  <conditionalFormatting sqref="O512">
    <cfRule type="cellIs" dxfId="6093" priority="117" operator="lessThan">
      <formula>0</formula>
    </cfRule>
  </conditionalFormatting>
  <conditionalFormatting sqref="O512">
    <cfRule type="expression" dxfId="6092" priority="115">
      <formula>O512/N512&gt;1</formula>
    </cfRule>
    <cfRule type="expression" dxfId="6091" priority="116">
      <formula>O512/N512&lt;1</formula>
    </cfRule>
  </conditionalFormatting>
  <conditionalFormatting sqref="O596">
    <cfRule type="cellIs" dxfId="6090" priority="114" operator="lessThan">
      <formula>0</formula>
    </cfRule>
  </conditionalFormatting>
  <conditionalFormatting sqref="O600">
    <cfRule type="cellIs" dxfId="6089" priority="113" operator="lessThan">
      <formula>0</formula>
    </cfRule>
  </conditionalFormatting>
  <conditionalFormatting sqref="O600">
    <cfRule type="cellIs" dxfId="6088" priority="112" operator="lessThan">
      <formula>0</formula>
    </cfRule>
  </conditionalFormatting>
  <conditionalFormatting sqref="O710">
    <cfRule type="cellIs" dxfId="6087" priority="111" operator="lessThan">
      <formula>0</formula>
    </cfRule>
  </conditionalFormatting>
  <conditionalFormatting sqref="O654 O651 O648:O649 O632:O634">
    <cfRule type="expression" dxfId="6086" priority="98">
      <formula>O632/N632&gt;1</formula>
    </cfRule>
    <cfRule type="expression" dxfId="6085" priority="99">
      <formula>O632/N632&lt;1</formula>
    </cfRule>
  </conditionalFormatting>
  <conditionalFormatting sqref="O507:O510">
    <cfRule type="cellIs" dxfId="6084" priority="110" operator="lessThan">
      <formula>0</formula>
    </cfRule>
  </conditionalFormatting>
  <conditionalFormatting sqref="O507:O510">
    <cfRule type="expression" dxfId="6083" priority="108">
      <formula>O507/N507&gt;1</formula>
    </cfRule>
    <cfRule type="expression" dxfId="6082" priority="109">
      <formula>O507/N507&lt;1</formula>
    </cfRule>
  </conditionalFormatting>
  <conditionalFormatting sqref="O588 O574 O559 O551">
    <cfRule type="cellIs" dxfId="6081" priority="107" operator="lessThan">
      <formula>0</formula>
    </cfRule>
  </conditionalFormatting>
  <conditionalFormatting sqref="O584:O587 O570:O573 O555:O558 O547:O550">
    <cfRule type="cellIs" dxfId="6080" priority="106" operator="lessThan">
      <formula>0</formula>
    </cfRule>
  </conditionalFormatting>
  <conditionalFormatting sqref="O584:O587 O570:O573 O555:O558 O547:O550">
    <cfRule type="expression" dxfId="6079" priority="104">
      <formula>O547/N547&gt;1</formula>
    </cfRule>
    <cfRule type="expression" dxfId="6078" priority="105">
      <formula>O547/N547&lt;1</formula>
    </cfRule>
  </conditionalFormatting>
  <conditionalFormatting sqref="O588 O574 O559 O551">
    <cfRule type="cellIs" dxfId="6077" priority="103" operator="lessThan">
      <formula>0</formula>
    </cfRule>
  </conditionalFormatting>
  <conditionalFormatting sqref="O588 O574 O559 O551">
    <cfRule type="expression" dxfId="6076" priority="101">
      <formula>O551/N551&gt;1</formula>
    </cfRule>
    <cfRule type="expression" dxfId="6075" priority="102">
      <formula>O551/N551&lt;1</formula>
    </cfRule>
  </conditionalFormatting>
  <conditionalFormatting sqref="O654 O651 O648:O649 O632:O634">
    <cfRule type="cellIs" dxfId="6074" priority="100" operator="lessThan">
      <formula>0</formula>
    </cfRule>
  </conditionalFormatting>
  <conditionalFormatting sqref="O504">
    <cfRule type="expression" dxfId="6073" priority="295">
      <formula>O504/#REF!&gt;1</formula>
    </cfRule>
    <cfRule type="expression" dxfId="6072" priority="296">
      <formula>O504/#REF!&lt;1</formula>
    </cfRule>
  </conditionalFormatting>
  <conditionalFormatting sqref="O465">
    <cfRule type="cellIs" dxfId="6071" priority="97" operator="lessThan">
      <formula>0</formula>
    </cfRule>
  </conditionalFormatting>
  <conditionalFormatting sqref="O465">
    <cfRule type="expression" dxfId="6070" priority="95">
      <formula>O465/N465&gt;1</formula>
    </cfRule>
    <cfRule type="expression" dxfId="6069" priority="96">
      <formula>O465/N465&lt;1</formula>
    </cfRule>
  </conditionalFormatting>
  <conditionalFormatting sqref="O511">
    <cfRule type="cellIs" dxfId="6068" priority="94" operator="lessThan">
      <formula>0</formula>
    </cfRule>
  </conditionalFormatting>
  <conditionalFormatting sqref="O511">
    <cfRule type="expression" dxfId="6067" priority="92">
      <formula>O511/N511&gt;1</formula>
    </cfRule>
    <cfRule type="expression" dxfId="6066" priority="93">
      <formula>O511/N511&lt;1</formula>
    </cfRule>
  </conditionalFormatting>
  <conditionalFormatting sqref="O568">
    <cfRule type="cellIs" dxfId="6065" priority="82" operator="lessThan">
      <formula>0</formula>
    </cfRule>
  </conditionalFormatting>
  <conditionalFormatting sqref="O603">
    <cfRule type="expression" dxfId="6064" priority="56">
      <formula>O603/N603&gt;1</formula>
    </cfRule>
    <cfRule type="expression" dxfId="6063" priority="57">
      <formula>O603/N603&lt;1</formula>
    </cfRule>
  </conditionalFormatting>
  <conditionalFormatting sqref="O552">
    <cfRule type="cellIs" dxfId="6062" priority="79" operator="lessThan">
      <formula>0</formula>
    </cfRule>
  </conditionalFormatting>
  <conditionalFormatting sqref="O552">
    <cfRule type="expression" dxfId="6061" priority="77">
      <formula>O552/N552&gt;1</formula>
    </cfRule>
    <cfRule type="expression" dxfId="6060" priority="78">
      <formula>O552/N552&lt;1</formula>
    </cfRule>
  </conditionalFormatting>
  <conditionalFormatting sqref="O560">
    <cfRule type="cellIs" dxfId="6059" priority="76" operator="lessThan">
      <formula>0</formula>
    </cfRule>
  </conditionalFormatting>
  <conditionalFormatting sqref="O560">
    <cfRule type="expression" dxfId="6058" priority="74">
      <formula>O560/N560&gt;1</formula>
    </cfRule>
    <cfRule type="expression" dxfId="6057" priority="75">
      <formula>O560/N560&lt;1</formula>
    </cfRule>
  </conditionalFormatting>
  <conditionalFormatting sqref="O575">
    <cfRule type="cellIs" dxfId="6056" priority="73" operator="lessThan">
      <formula>0</formula>
    </cfRule>
  </conditionalFormatting>
  <conditionalFormatting sqref="O575">
    <cfRule type="expression" dxfId="6055" priority="71">
      <formula>O575/N575&gt;1</formula>
    </cfRule>
    <cfRule type="expression" dxfId="6054" priority="72">
      <formula>O575/N575&lt;1</formula>
    </cfRule>
  </conditionalFormatting>
  <conditionalFormatting sqref="O589">
    <cfRule type="cellIs" dxfId="6053" priority="70" operator="lessThan">
      <formula>0</formula>
    </cfRule>
  </conditionalFormatting>
  <conditionalFormatting sqref="O589">
    <cfRule type="expression" dxfId="6052" priority="68">
      <formula>O589/N589&gt;1</formula>
    </cfRule>
    <cfRule type="expression" dxfId="6051" priority="69">
      <formula>O589/N589&lt;1</formula>
    </cfRule>
  </conditionalFormatting>
  <conditionalFormatting sqref="O521">
    <cfRule type="cellIs" dxfId="6050" priority="91" operator="lessThan">
      <formula>0</formula>
    </cfRule>
  </conditionalFormatting>
  <conditionalFormatting sqref="O521">
    <cfRule type="expression" dxfId="6049" priority="89">
      <formula>O521/N521&gt;1</formula>
    </cfRule>
    <cfRule type="expression" dxfId="6048" priority="90">
      <formula>O521/N521&lt;1</formula>
    </cfRule>
  </conditionalFormatting>
  <conditionalFormatting sqref="O529">
    <cfRule type="cellIs" dxfId="6047" priority="88" operator="lessThan">
      <formula>0</formula>
    </cfRule>
  </conditionalFormatting>
  <conditionalFormatting sqref="O529">
    <cfRule type="expression" dxfId="6046" priority="86">
      <formula>O529/N529&gt;1</formula>
    </cfRule>
    <cfRule type="expression" dxfId="6045" priority="87">
      <formula>O529/N529&lt;1</formula>
    </cfRule>
  </conditionalFormatting>
  <conditionalFormatting sqref="O582">
    <cfRule type="expression" dxfId="6044" priority="65">
      <formula>O582/N582&gt;1</formula>
    </cfRule>
    <cfRule type="expression" dxfId="6043" priority="66">
      <formula>O582/N582&lt;1</formula>
    </cfRule>
  </conditionalFormatting>
  <conditionalFormatting sqref="O537">
    <cfRule type="cellIs" dxfId="6042" priority="85" operator="lessThan">
      <formula>0</formula>
    </cfRule>
  </conditionalFormatting>
  <conditionalFormatting sqref="O537">
    <cfRule type="expression" dxfId="6041" priority="83">
      <formula>O537/N537&gt;1</formula>
    </cfRule>
    <cfRule type="expression" dxfId="6040" priority="84">
      <formula>O537/N537&lt;1</formula>
    </cfRule>
  </conditionalFormatting>
  <conditionalFormatting sqref="O641:O645 B636:O637">
    <cfRule type="cellIs" dxfId="6039" priority="64" operator="lessThan">
      <formula>0</formula>
    </cfRule>
  </conditionalFormatting>
  <conditionalFormatting sqref="O568">
    <cfRule type="expression" dxfId="6038" priority="80">
      <formula>O568/N568&gt;1</formula>
    </cfRule>
    <cfRule type="expression" dxfId="6037" priority="81">
      <formula>O568/N568&lt;1</formula>
    </cfRule>
  </conditionalFormatting>
  <conditionalFormatting sqref="O597">
    <cfRule type="cellIs" dxfId="6036" priority="63" operator="lessThan">
      <formula>0</formula>
    </cfRule>
  </conditionalFormatting>
  <conditionalFormatting sqref="O608">
    <cfRule type="expression" dxfId="6035" priority="51">
      <formula>O608/N608&gt;1</formula>
    </cfRule>
    <cfRule type="expression" dxfId="6034" priority="52">
      <formula>O608/N608&lt;1</formula>
    </cfRule>
  </conditionalFormatting>
  <conditionalFormatting sqref="O582">
    <cfRule type="cellIs" dxfId="6033" priority="67" operator="lessThan">
      <formula>0</formula>
    </cfRule>
  </conditionalFormatting>
  <conditionalFormatting sqref="O597">
    <cfRule type="expression" dxfId="6032" priority="61">
      <formula>O597/N597&gt;1</formula>
    </cfRule>
    <cfRule type="expression" dxfId="6031" priority="62">
      <formula>O597/N597&lt;1</formula>
    </cfRule>
  </conditionalFormatting>
  <conditionalFormatting sqref="O676:O679">
    <cfRule type="cellIs" dxfId="6030" priority="50" operator="lessThan">
      <formula>0</formula>
    </cfRule>
  </conditionalFormatting>
  <conditionalFormatting sqref="O678">
    <cfRule type="cellIs" dxfId="6029" priority="49" operator="lessThan">
      <formula>0</formula>
    </cfRule>
  </conditionalFormatting>
  <conditionalFormatting sqref="O680:O683">
    <cfRule type="cellIs" dxfId="6028" priority="48" operator="lessThan">
      <formula>0</formula>
    </cfRule>
  </conditionalFormatting>
  <conditionalFormatting sqref="O682">
    <cfRule type="cellIs" dxfId="6027" priority="47" operator="lessThan">
      <formula>0</formula>
    </cfRule>
  </conditionalFormatting>
  <conditionalFormatting sqref="O684:O687">
    <cfRule type="cellIs" dxfId="6026" priority="46" operator="lessThan">
      <formula>0</formula>
    </cfRule>
  </conditionalFormatting>
  <conditionalFormatting sqref="O686">
    <cfRule type="cellIs" dxfId="6025" priority="45" operator="lessThan">
      <formula>0</formula>
    </cfRule>
  </conditionalFormatting>
  <conditionalFormatting sqref="O688:O691">
    <cfRule type="cellIs" dxfId="6024" priority="44" operator="lessThan">
      <formula>0</formula>
    </cfRule>
  </conditionalFormatting>
  <conditionalFormatting sqref="O690">
    <cfRule type="cellIs" dxfId="6023" priority="43" operator="lessThan">
      <formula>0</formula>
    </cfRule>
  </conditionalFormatting>
  <conditionalFormatting sqref="O692:O693 O695">
    <cfRule type="cellIs" dxfId="6022" priority="42" operator="lessThan">
      <formula>0</formula>
    </cfRule>
  </conditionalFormatting>
  <conditionalFormatting sqref="O696:O699">
    <cfRule type="cellIs" dxfId="6021" priority="41" operator="lessThan">
      <formula>0</formula>
    </cfRule>
  </conditionalFormatting>
  <conditionalFormatting sqref="O698">
    <cfRule type="cellIs" dxfId="6020" priority="40" operator="lessThan">
      <formula>0</formula>
    </cfRule>
  </conditionalFormatting>
  <conditionalFormatting sqref="O700:O703">
    <cfRule type="cellIs" dxfId="6019" priority="39" operator="lessThan">
      <formula>0</formula>
    </cfRule>
  </conditionalFormatting>
  <conditionalFormatting sqref="O702">
    <cfRule type="cellIs" dxfId="6018" priority="38" operator="lessThan">
      <formula>0</formula>
    </cfRule>
  </conditionalFormatting>
  <conditionalFormatting sqref="O704:O707">
    <cfRule type="cellIs" dxfId="6017" priority="37" operator="lessThan">
      <formula>0</formula>
    </cfRule>
  </conditionalFormatting>
  <conditionalFormatting sqref="O706">
    <cfRule type="cellIs" dxfId="6016" priority="36" operator="lessThan">
      <formula>0</formula>
    </cfRule>
  </conditionalFormatting>
  <conditionalFormatting sqref="O712:O715">
    <cfRule type="cellIs" dxfId="6015" priority="35" operator="lessThan">
      <formula>0</formula>
    </cfRule>
  </conditionalFormatting>
  <conditionalFormatting sqref="O714">
    <cfRule type="cellIs" dxfId="6014" priority="34" operator="lessThan">
      <formula>0</formula>
    </cfRule>
  </conditionalFormatting>
  <conditionalFormatting sqref="O716:O719">
    <cfRule type="cellIs" dxfId="6013" priority="33" operator="lessThan">
      <formula>0</formula>
    </cfRule>
  </conditionalFormatting>
  <conditionalFormatting sqref="O718">
    <cfRule type="cellIs" dxfId="6012" priority="32" operator="lessThan">
      <formula>0</formula>
    </cfRule>
  </conditionalFormatting>
  <conditionalFormatting sqref="O466">
    <cfRule type="cellIs" dxfId="6011" priority="31" operator="lessThan">
      <formula>0</formula>
    </cfRule>
  </conditionalFormatting>
  <conditionalFormatting sqref="O505">
    <cfRule type="cellIs" dxfId="6010" priority="30" operator="lessThan">
      <formula>0</formula>
    </cfRule>
  </conditionalFormatting>
  <conditionalFormatting sqref="O513">
    <cfRule type="cellIs" dxfId="6009" priority="29" operator="lessThan">
      <formula>0</formula>
    </cfRule>
  </conditionalFormatting>
  <conditionalFormatting sqref="O522">
    <cfRule type="cellIs" dxfId="6008" priority="28" operator="lessThan">
      <formula>0</formula>
    </cfRule>
  </conditionalFormatting>
  <conditionalFormatting sqref="O530">
    <cfRule type="cellIs" dxfId="6007" priority="27" operator="lessThan">
      <formula>0</formula>
    </cfRule>
  </conditionalFormatting>
  <conditionalFormatting sqref="O538">
    <cfRule type="cellIs" dxfId="6006" priority="26" operator="lessThan">
      <formula>0</formula>
    </cfRule>
  </conditionalFormatting>
  <conditionalFormatting sqref="O553">
    <cfRule type="cellIs" dxfId="6005" priority="25" operator="lessThan">
      <formula>0</formula>
    </cfRule>
  </conditionalFormatting>
  <conditionalFormatting sqref="O561">
    <cfRule type="cellIs" dxfId="6004" priority="24" operator="lessThan">
      <formula>0</formula>
    </cfRule>
  </conditionalFormatting>
  <conditionalFormatting sqref="O590">
    <cfRule type="cellIs" dxfId="6003" priority="23" operator="lessThan">
      <formula>0</formula>
    </cfRule>
  </conditionalFormatting>
  <conditionalFormatting sqref="B720:N723">
    <cfRule type="cellIs" dxfId="6002" priority="22" operator="lessThan">
      <formula>0</formula>
    </cfRule>
  </conditionalFormatting>
  <conditionalFormatting sqref="I722:N722 P720:Q723">
    <cfRule type="cellIs" dxfId="6001" priority="21" operator="lessThan">
      <formula>0</formula>
    </cfRule>
  </conditionalFormatting>
  <conditionalFormatting sqref="O720:O723">
    <cfRule type="cellIs" dxfId="6000" priority="20" operator="lessThan">
      <formula>0</formula>
    </cfRule>
  </conditionalFormatting>
  <conditionalFormatting sqref="O722">
    <cfRule type="cellIs" dxfId="5999" priority="19" operator="lessThan">
      <formula>0</formula>
    </cfRule>
  </conditionalFormatting>
  <conditionalFormatting sqref="P655:P658">
    <cfRule type="cellIs" dxfId="5998" priority="18" operator="lessThan">
      <formula>0</formula>
    </cfRule>
  </conditionalFormatting>
  <conditionalFormatting sqref="P638:Q638 Q639:Q640">
    <cfRule type="cellIs" dxfId="5997" priority="17" operator="lessThan">
      <formula>0</formula>
    </cfRule>
  </conditionalFormatting>
  <conditionalFormatting sqref="B638">
    <cfRule type="cellIs" dxfId="5996" priority="16" operator="lessThan">
      <formula>0</formula>
    </cfRule>
  </conditionalFormatting>
  <conditionalFormatting sqref="P639:P640">
    <cfRule type="cellIs" dxfId="5995" priority="15" operator="lessThan">
      <formula>0</formula>
    </cfRule>
  </conditionalFormatting>
  <conditionalFormatting sqref="B639:O640">
    <cfRule type="expression" dxfId="5994" priority="13">
      <formula>B639/A639&gt;1</formula>
    </cfRule>
    <cfRule type="expression" dxfId="5993" priority="14">
      <formula>B639/A639&lt;1</formula>
    </cfRule>
  </conditionalFormatting>
  <conditionalFormatting sqref="B639:O640">
    <cfRule type="cellIs" dxfId="5992" priority="12" operator="lessThan">
      <formula>0</formula>
    </cfRule>
  </conditionalFormatting>
  <conditionalFormatting sqref="B491">
    <cfRule type="cellIs" dxfId="5991" priority="11" operator="lessThan">
      <formula>0</formula>
    </cfRule>
  </conditionalFormatting>
  <conditionalFormatting sqref="B492:N496">
    <cfRule type="cellIs" dxfId="5990" priority="10" operator="lessThan">
      <formula>0</formula>
    </cfRule>
  </conditionalFormatting>
  <conditionalFormatting sqref="B492:N496">
    <cfRule type="expression" dxfId="5989" priority="8">
      <formula>B492/A492&gt;1</formula>
    </cfRule>
    <cfRule type="expression" dxfId="5988" priority="9">
      <formula>B492/A492&lt;1</formula>
    </cfRule>
  </conditionalFormatting>
  <conditionalFormatting sqref="O492:O496">
    <cfRule type="cellIs" dxfId="5987" priority="7" operator="lessThan">
      <formula>0</formula>
    </cfRule>
  </conditionalFormatting>
  <conditionalFormatting sqref="O492:O496">
    <cfRule type="expression" dxfId="5986" priority="5">
      <formula>O492/N492&gt;1</formula>
    </cfRule>
    <cfRule type="expression" dxfId="5985" priority="6">
      <formula>O492/N492&lt;1</formula>
    </cfRule>
  </conditionalFormatting>
  <conditionalFormatting sqref="B357:O360">
    <cfRule type="cellIs" dxfId="5984" priority="4" operator="lessThan">
      <formula>0</formula>
    </cfRule>
  </conditionalFormatting>
  <conditionalFormatting sqref="O661">
    <cfRule type="cellIs" dxfId="5983" priority="3" operator="lessThan">
      <formula>0</formula>
    </cfRule>
  </conditionalFormatting>
  <conditionalFormatting sqref="I647:N647">
    <cfRule type="cellIs" dxfId="5982" priority="2" operator="lessThan">
      <formula>0</formula>
    </cfRule>
  </conditionalFormatting>
  <conditionalFormatting sqref="B647:D647">
    <cfRule type="cellIs" dxfId="5981" priority="1" operator="lessThan">
      <formula>0</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16A0D-EAC5-4F21-AB9A-4DCC5696D57F}">
  <sheetPr>
    <tabColor rgb="FFFF0000"/>
    <outlinePr summaryBelow="0" summaryRight="0"/>
  </sheetPr>
  <dimension ref="A1:DN723"/>
  <sheetViews>
    <sheetView topLeftCell="E643" zoomScaleNormal="100" workbookViewId="0">
      <selection activeCell="P666" sqref="P666"/>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2319</v>
      </c>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138755.19</v>
      </c>
      <c r="C5">
        <v>112366.54</v>
      </c>
      <c r="D5">
        <v>186726.33</v>
      </c>
      <c r="E5">
        <v>195626.14</v>
      </c>
      <c r="F5">
        <v>89488.91</v>
      </c>
      <c r="G5">
        <v>45932.61</v>
      </c>
      <c r="H5">
        <v>78644.83</v>
      </c>
      <c r="I5">
        <v>17515.740000000002</v>
      </c>
      <c r="J5">
        <v>15872.19</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t="s">
        <v>788</v>
      </c>
      <c r="B6">
        <v>0</v>
      </c>
      <c r="C6">
        <v>0</v>
      </c>
      <c r="D6">
        <v>0</v>
      </c>
      <c r="E6">
        <v>0</v>
      </c>
      <c r="F6">
        <v>0</v>
      </c>
      <c r="G6">
        <v>0</v>
      </c>
      <c r="H6">
        <v>150151.71</v>
      </c>
      <c r="I6">
        <v>121.55</v>
      </c>
      <c r="J6">
        <v>99.53</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t="s">
        <v>789</v>
      </c>
      <c r="B7">
        <v>38841.32</v>
      </c>
      <c r="C7">
        <v>39757.03</v>
      </c>
      <c r="D7">
        <v>65543.34</v>
      </c>
      <c r="E7">
        <v>39019.760000000002</v>
      </c>
      <c r="F7">
        <v>36504.61</v>
      </c>
      <c r="G7">
        <v>30870.77</v>
      </c>
      <c r="H7">
        <v>130664.46</v>
      </c>
      <c r="I7">
        <v>108054.54</v>
      </c>
      <c r="J7">
        <v>115806.18</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t="s">
        <v>2365</v>
      </c>
      <c r="B8">
        <v>3854.01</v>
      </c>
      <c r="C8">
        <v>2028.66</v>
      </c>
      <c r="D8">
        <v>0</v>
      </c>
      <c r="E8">
        <v>0</v>
      </c>
      <c r="F8">
        <v>0</v>
      </c>
      <c r="G8">
        <v>0</v>
      </c>
      <c r="H8">
        <v>1933.21</v>
      </c>
      <c r="I8">
        <v>1795.24</v>
      </c>
      <c r="J8">
        <v>1798.51</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t="s">
        <v>2393</v>
      </c>
      <c r="B9">
        <v>173.57</v>
      </c>
      <c r="C9">
        <v>0</v>
      </c>
      <c r="D9">
        <v>0</v>
      </c>
      <c r="E9">
        <v>0</v>
      </c>
      <c r="F9">
        <v>0</v>
      </c>
      <c r="G9">
        <v>0</v>
      </c>
      <c r="H9">
        <v>12.33</v>
      </c>
      <c r="I9">
        <v>265.63</v>
      </c>
      <c r="J9">
        <v>82.93</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t="s">
        <v>2366</v>
      </c>
      <c r="B10">
        <v>0</v>
      </c>
      <c r="C10">
        <v>0</v>
      </c>
      <c r="D10">
        <v>65543.34</v>
      </c>
      <c r="E10">
        <v>39019.760000000002</v>
      </c>
      <c r="F10">
        <v>36504.61</v>
      </c>
      <c r="G10">
        <v>30870.77</v>
      </c>
      <c r="H10">
        <v>128718.92</v>
      </c>
      <c r="I10">
        <v>105993.67</v>
      </c>
      <c r="J10">
        <v>113924.75</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t="s">
        <v>2604</v>
      </c>
      <c r="B11">
        <v>0</v>
      </c>
      <c r="C11">
        <v>14000</v>
      </c>
      <c r="D11">
        <v>0</v>
      </c>
      <c r="E11">
        <v>0</v>
      </c>
      <c r="F11">
        <v>0</v>
      </c>
      <c r="G11">
        <v>0</v>
      </c>
      <c r="H11">
        <v>0</v>
      </c>
      <c r="I11">
        <v>0</v>
      </c>
      <c r="J11">
        <v>0</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t="s">
        <v>2365</v>
      </c>
      <c r="B12">
        <v>0</v>
      </c>
      <c r="C12">
        <v>14000</v>
      </c>
      <c r="D12">
        <v>0</v>
      </c>
      <c r="E12">
        <v>0</v>
      </c>
      <c r="F12">
        <v>0</v>
      </c>
      <c r="G12">
        <v>0</v>
      </c>
      <c r="H12">
        <v>0</v>
      </c>
      <c r="I12">
        <v>0</v>
      </c>
      <c r="J12">
        <v>0</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t="s">
        <v>790</v>
      </c>
      <c r="B13">
        <v>16132.13</v>
      </c>
      <c r="C13">
        <v>7375.84</v>
      </c>
      <c r="D13">
        <v>9737.2999999999993</v>
      </c>
      <c r="E13">
        <v>18066.18</v>
      </c>
      <c r="F13">
        <v>21277.439999999999</v>
      </c>
      <c r="G13">
        <v>7755.17</v>
      </c>
      <c r="H13">
        <v>7415.29</v>
      </c>
      <c r="I13">
        <v>9278.61</v>
      </c>
      <c r="J13">
        <v>7722.55</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t="s">
        <v>2606</v>
      </c>
      <c r="B14">
        <v>0</v>
      </c>
      <c r="C14">
        <v>651.29</v>
      </c>
      <c r="D14">
        <v>1546.54</v>
      </c>
      <c r="E14">
        <v>2539.98</v>
      </c>
      <c r="F14">
        <v>1433.57</v>
      </c>
      <c r="G14">
        <v>429.11</v>
      </c>
      <c r="H14">
        <v>1210.94</v>
      </c>
      <c r="I14">
        <v>1918.52</v>
      </c>
      <c r="J14">
        <v>152</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t="s">
        <v>2607</v>
      </c>
      <c r="B15">
        <v>0</v>
      </c>
      <c r="C15">
        <v>6724.56</v>
      </c>
      <c r="D15">
        <v>8190.76</v>
      </c>
      <c r="E15">
        <v>15526.2</v>
      </c>
      <c r="F15">
        <v>19843.87</v>
      </c>
      <c r="G15">
        <v>7326.07</v>
      </c>
      <c r="H15">
        <v>6204.35</v>
      </c>
      <c r="I15">
        <v>7360.09</v>
      </c>
      <c r="J15">
        <v>7570.55</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t="s">
        <v>2609</v>
      </c>
      <c r="B16">
        <v>0</v>
      </c>
      <c r="C16">
        <v>0</v>
      </c>
      <c r="D16">
        <v>0</v>
      </c>
      <c r="E16">
        <v>1806.1</v>
      </c>
      <c r="F16">
        <v>113794.28</v>
      </c>
      <c r="G16">
        <v>182557.97</v>
      </c>
      <c r="H16">
        <v>0</v>
      </c>
      <c r="I16">
        <v>0</v>
      </c>
      <c r="J16">
        <v>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2610</v>
      </c>
      <c r="B17">
        <v>0</v>
      </c>
      <c r="C17">
        <v>0</v>
      </c>
      <c r="D17">
        <v>0</v>
      </c>
      <c r="E17">
        <v>1806.1</v>
      </c>
      <c r="F17">
        <v>113794.28</v>
      </c>
      <c r="G17">
        <v>182557.97</v>
      </c>
      <c r="H17">
        <v>0</v>
      </c>
      <c r="I17">
        <v>0</v>
      </c>
      <c r="J17">
        <v>0</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t="s">
        <v>2611</v>
      </c>
      <c r="B18">
        <v>105709.53</v>
      </c>
      <c r="C18">
        <v>19497.14</v>
      </c>
      <c r="D18">
        <v>44606.46</v>
      </c>
      <c r="E18">
        <v>42839.09</v>
      </c>
      <c r="F18">
        <v>27337.62</v>
      </c>
      <c r="G18">
        <v>0</v>
      </c>
      <c r="H18">
        <v>0</v>
      </c>
      <c r="I18">
        <v>0</v>
      </c>
      <c r="J18">
        <v>0</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t="s">
        <v>2369</v>
      </c>
      <c r="B19">
        <v>18119.12</v>
      </c>
      <c r="C19">
        <v>16279.07</v>
      </c>
      <c r="D19">
        <v>11281.08</v>
      </c>
      <c r="E19">
        <v>15428.91</v>
      </c>
      <c r="F19">
        <v>14839.81</v>
      </c>
      <c r="G19">
        <v>59272.93</v>
      </c>
      <c r="H19">
        <v>11672.75</v>
      </c>
      <c r="I19">
        <v>9873.0300000000007</v>
      </c>
      <c r="J19">
        <v>5563.3</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t="s">
        <v>2370</v>
      </c>
      <c r="B20">
        <v>18119.12</v>
      </c>
      <c r="C20">
        <v>16279.07</v>
      </c>
      <c r="D20">
        <v>11281.08</v>
      </c>
      <c r="E20">
        <v>15428.91</v>
      </c>
      <c r="F20">
        <v>14839.81</v>
      </c>
      <c r="G20">
        <v>59272.93</v>
      </c>
      <c r="H20">
        <v>11672.75</v>
      </c>
      <c r="I20">
        <v>9873.0300000000007</v>
      </c>
      <c r="J20">
        <v>5563.3</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t="s">
        <v>791</v>
      </c>
      <c r="B21">
        <v>317557.28999999998</v>
      </c>
      <c r="C21">
        <v>209275.62</v>
      </c>
      <c r="D21">
        <v>317894.51</v>
      </c>
      <c r="E21">
        <v>312786.18</v>
      </c>
      <c r="F21">
        <v>303242.67</v>
      </c>
      <c r="G21">
        <v>326389.45</v>
      </c>
      <c r="H21">
        <v>378549.04</v>
      </c>
      <c r="I21">
        <v>144843.47</v>
      </c>
      <c r="J21">
        <v>145063.75</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t="s">
        <v>2371</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2628</v>
      </c>
      <c r="B23">
        <v>798.4</v>
      </c>
      <c r="C23">
        <v>798.4</v>
      </c>
      <c r="D23">
        <v>3798.4</v>
      </c>
      <c r="E23">
        <v>3798.4</v>
      </c>
      <c r="F23">
        <v>3798.4</v>
      </c>
      <c r="G23">
        <v>3798.4</v>
      </c>
      <c r="H23">
        <v>3798.4</v>
      </c>
      <c r="I23">
        <v>898.4</v>
      </c>
      <c r="J23">
        <v>898.4</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t="s">
        <v>792</v>
      </c>
      <c r="B24">
        <v>155273.16</v>
      </c>
      <c r="C24">
        <v>147894.39999999999</v>
      </c>
      <c r="D24">
        <v>151026.23000000001</v>
      </c>
      <c r="E24">
        <v>150824</v>
      </c>
      <c r="F24">
        <v>152323.28</v>
      </c>
      <c r="G24">
        <v>144639.56</v>
      </c>
      <c r="H24">
        <v>144443.51</v>
      </c>
      <c r="I24">
        <v>141340.70000000001</v>
      </c>
      <c r="J24">
        <v>139860.94</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t="s">
        <v>2384</v>
      </c>
      <c r="B25">
        <v>159834.85999999999</v>
      </c>
      <c r="C25">
        <v>9910.15</v>
      </c>
      <c r="D25">
        <v>0</v>
      </c>
      <c r="E25">
        <v>0</v>
      </c>
      <c r="F25">
        <v>0</v>
      </c>
      <c r="G25">
        <v>0</v>
      </c>
      <c r="H25">
        <v>0</v>
      </c>
      <c r="I25">
        <v>0</v>
      </c>
      <c r="J25">
        <v>0</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793</v>
      </c>
      <c r="B26">
        <v>10245.86</v>
      </c>
      <c r="C26">
        <v>5606.85</v>
      </c>
      <c r="D26">
        <v>6275.07</v>
      </c>
      <c r="E26">
        <v>6071.34</v>
      </c>
      <c r="F26">
        <v>5843.82</v>
      </c>
      <c r="G26">
        <v>4950.12</v>
      </c>
      <c r="H26">
        <v>4304.03</v>
      </c>
      <c r="I26">
        <v>3906.73</v>
      </c>
      <c r="J26">
        <v>2089.58</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t="s">
        <v>2385</v>
      </c>
      <c r="B27">
        <v>10245.86</v>
      </c>
      <c r="C27">
        <v>5606.85</v>
      </c>
      <c r="D27">
        <v>6275.07</v>
      </c>
      <c r="E27">
        <v>6071.34</v>
      </c>
      <c r="F27">
        <v>5843.82</v>
      </c>
      <c r="G27">
        <v>4950.12</v>
      </c>
      <c r="H27">
        <v>4304.03</v>
      </c>
      <c r="I27">
        <v>3906.73</v>
      </c>
      <c r="J27">
        <v>2089.58</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t="s">
        <v>2386</v>
      </c>
      <c r="B28">
        <v>151118.35</v>
      </c>
      <c r="C28">
        <v>0</v>
      </c>
      <c r="D28">
        <v>0</v>
      </c>
      <c r="E28">
        <v>0</v>
      </c>
      <c r="F28">
        <v>0</v>
      </c>
      <c r="G28">
        <v>0</v>
      </c>
      <c r="H28">
        <v>0</v>
      </c>
      <c r="I28">
        <v>0</v>
      </c>
      <c r="J28">
        <v>0</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t="s">
        <v>2387</v>
      </c>
      <c r="B29">
        <v>4293.66</v>
      </c>
      <c r="C29">
        <v>3220.12</v>
      </c>
      <c r="D29">
        <v>2185.52</v>
      </c>
      <c r="E29">
        <v>1478.67</v>
      </c>
      <c r="F29">
        <v>1081.8800000000001</v>
      </c>
      <c r="G29">
        <v>966.07</v>
      </c>
      <c r="H29">
        <v>1594.91</v>
      </c>
      <c r="I29">
        <v>1510.15</v>
      </c>
      <c r="J29">
        <v>1196.2</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t="s">
        <v>2388</v>
      </c>
      <c r="B30">
        <v>7652.11</v>
      </c>
      <c r="C30">
        <v>161944.10999999999</v>
      </c>
      <c r="D30">
        <v>10020.299999999999</v>
      </c>
      <c r="E30">
        <v>10775.39</v>
      </c>
      <c r="F30">
        <v>12996.73</v>
      </c>
      <c r="G30">
        <v>14868.5</v>
      </c>
      <c r="H30">
        <v>2466.25</v>
      </c>
      <c r="I30">
        <v>1355.16</v>
      </c>
      <c r="J30">
        <v>1267.6600000000001</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t="s">
        <v>3310</v>
      </c>
      <c r="B31">
        <v>0</v>
      </c>
      <c r="C31">
        <v>161000</v>
      </c>
      <c r="D31">
        <v>0</v>
      </c>
      <c r="E31">
        <v>0</v>
      </c>
      <c r="F31">
        <v>0</v>
      </c>
      <c r="G31">
        <v>0</v>
      </c>
      <c r="H31">
        <v>0</v>
      </c>
      <c r="I31">
        <v>0</v>
      </c>
      <c r="J31">
        <v>0</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t="s">
        <v>2389</v>
      </c>
      <c r="B32">
        <v>7652.11</v>
      </c>
      <c r="C32">
        <v>944.11</v>
      </c>
      <c r="D32">
        <v>10020.299999999999</v>
      </c>
      <c r="E32">
        <v>10775.39</v>
      </c>
      <c r="F32">
        <v>12996.73</v>
      </c>
      <c r="G32">
        <v>14868.5</v>
      </c>
      <c r="H32">
        <v>2466.25</v>
      </c>
      <c r="I32">
        <v>1355.16</v>
      </c>
      <c r="J32">
        <v>1267.6600000000001</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t="s">
        <v>794</v>
      </c>
      <c r="B33">
        <v>489216.39</v>
      </c>
      <c r="C33">
        <v>329374.03999999998</v>
      </c>
      <c r="D33">
        <v>173305.51</v>
      </c>
      <c r="E33">
        <v>172947.79</v>
      </c>
      <c r="F33">
        <v>176044.1</v>
      </c>
      <c r="G33">
        <v>169222.64</v>
      </c>
      <c r="H33">
        <v>156607.10999999999</v>
      </c>
      <c r="I33">
        <v>149011.13</v>
      </c>
      <c r="J33">
        <v>145312.78</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795</v>
      </c>
      <c r="B34">
        <v>806773.68</v>
      </c>
      <c r="C34">
        <v>538649.65</v>
      </c>
      <c r="D34">
        <v>491200.02</v>
      </c>
      <c r="E34">
        <v>485733.97</v>
      </c>
      <c r="F34">
        <v>479286.78</v>
      </c>
      <c r="G34">
        <v>495612.09</v>
      </c>
      <c r="H34">
        <v>535156.15</v>
      </c>
      <c r="I34">
        <v>293854.59999999998</v>
      </c>
      <c r="J34">
        <v>290376.53000000003</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2390</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t="s">
        <v>2391</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t="s">
        <v>796</v>
      </c>
      <c r="B37">
        <v>0</v>
      </c>
      <c r="C37">
        <v>0</v>
      </c>
      <c r="D37">
        <v>0</v>
      </c>
      <c r="E37">
        <v>0</v>
      </c>
      <c r="F37">
        <v>0</v>
      </c>
      <c r="G37">
        <v>0</v>
      </c>
      <c r="H37">
        <v>0</v>
      </c>
      <c r="I37">
        <v>9471.2800000000007</v>
      </c>
      <c r="J37">
        <v>11049.83</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t="s">
        <v>797</v>
      </c>
      <c r="B38">
        <v>42694.43</v>
      </c>
      <c r="C38">
        <v>16845.87</v>
      </c>
      <c r="D38">
        <v>29828.81</v>
      </c>
      <c r="E38">
        <v>30521.87</v>
      </c>
      <c r="F38">
        <v>25207.49</v>
      </c>
      <c r="G38">
        <v>22424.87</v>
      </c>
      <c r="H38">
        <v>65688.679999999993</v>
      </c>
      <c r="I38">
        <v>51718.6</v>
      </c>
      <c r="J38">
        <v>34249.42</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t="s">
        <v>2365</v>
      </c>
      <c r="B39">
        <v>0</v>
      </c>
      <c r="C39">
        <v>0</v>
      </c>
      <c r="D39">
        <v>29828.81</v>
      </c>
      <c r="E39">
        <v>30521.87</v>
      </c>
      <c r="F39">
        <v>25207.49</v>
      </c>
      <c r="G39">
        <v>22424.87</v>
      </c>
      <c r="H39">
        <v>65688.679999999993</v>
      </c>
      <c r="I39">
        <v>51718.6</v>
      </c>
      <c r="J39">
        <v>34249.42</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t="s">
        <v>799</v>
      </c>
      <c r="B40">
        <v>22098.639999999999</v>
      </c>
      <c r="C40">
        <v>10879.31</v>
      </c>
      <c r="D40">
        <v>0</v>
      </c>
      <c r="E40">
        <v>0</v>
      </c>
      <c r="F40">
        <v>0</v>
      </c>
      <c r="G40">
        <v>0</v>
      </c>
      <c r="H40">
        <v>0</v>
      </c>
      <c r="I40">
        <v>14043.07</v>
      </c>
      <c r="J40">
        <v>13532.56</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2394</v>
      </c>
      <c r="B41">
        <v>22098.639999999999</v>
      </c>
      <c r="C41">
        <v>10879.31</v>
      </c>
      <c r="D41">
        <v>0</v>
      </c>
      <c r="E41">
        <v>0</v>
      </c>
      <c r="F41">
        <v>0</v>
      </c>
      <c r="G41">
        <v>0</v>
      </c>
      <c r="H41">
        <v>0</v>
      </c>
      <c r="I41">
        <v>0</v>
      </c>
      <c r="J41">
        <v>0</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2396</v>
      </c>
      <c r="B42">
        <v>0</v>
      </c>
      <c r="C42">
        <v>0</v>
      </c>
      <c r="D42">
        <v>0</v>
      </c>
      <c r="E42">
        <v>0</v>
      </c>
      <c r="F42">
        <v>0</v>
      </c>
      <c r="G42">
        <v>0</v>
      </c>
      <c r="H42">
        <v>0</v>
      </c>
      <c r="I42">
        <v>14043.07</v>
      </c>
      <c r="J42">
        <v>13532.56</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2400</v>
      </c>
      <c r="B43">
        <v>9365.0499999999993</v>
      </c>
      <c r="C43">
        <v>8597.7800000000007</v>
      </c>
      <c r="D43">
        <v>8141.9</v>
      </c>
      <c r="E43">
        <v>7433.18</v>
      </c>
      <c r="F43">
        <v>8991.77</v>
      </c>
      <c r="G43">
        <v>8447.68</v>
      </c>
      <c r="H43">
        <v>2428.7199999999998</v>
      </c>
      <c r="I43">
        <v>830.17</v>
      </c>
      <c r="J43">
        <v>114.14</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3295</v>
      </c>
      <c r="B44">
        <v>2249.59</v>
      </c>
      <c r="C44">
        <v>0</v>
      </c>
      <c r="D44">
        <v>0</v>
      </c>
      <c r="E44">
        <v>0</v>
      </c>
      <c r="F44">
        <v>0</v>
      </c>
      <c r="G44">
        <v>0</v>
      </c>
      <c r="H44">
        <v>0</v>
      </c>
      <c r="I44">
        <v>0</v>
      </c>
      <c r="J44">
        <v>0</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2401</v>
      </c>
      <c r="B45">
        <v>17801.36</v>
      </c>
      <c r="C45">
        <v>0</v>
      </c>
      <c r="D45">
        <v>0</v>
      </c>
      <c r="E45">
        <v>0</v>
      </c>
      <c r="F45">
        <v>0</v>
      </c>
      <c r="G45">
        <v>0</v>
      </c>
      <c r="H45">
        <v>0</v>
      </c>
      <c r="I45">
        <v>827.71</v>
      </c>
      <c r="J45">
        <v>726.05</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2402</v>
      </c>
      <c r="B46">
        <v>807.8</v>
      </c>
      <c r="C46">
        <v>684.79</v>
      </c>
      <c r="D46">
        <v>849.53</v>
      </c>
      <c r="E46">
        <v>755.97</v>
      </c>
      <c r="F46">
        <v>456.11</v>
      </c>
      <c r="G46">
        <v>837.62</v>
      </c>
      <c r="H46">
        <v>2622.89</v>
      </c>
      <c r="I46">
        <v>3187.28</v>
      </c>
      <c r="J46">
        <v>1345.09</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t="s">
        <v>800</v>
      </c>
      <c r="B47">
        <v>95016.86</v>
      </c>
      <c r="C47">
        <v>37007.75</v>
      </c>
      <c r="D47">
        <v>38820.230000000003</v>
      </c>
      <c r="E47">
        <v>38711.019999999997</v>
      </c>
      <c r="F47">
        <v>34655.370000000003</v>
      </c>
      <c r="G47">
        <v>31710.18</v>
      </c>
      <c r="H47">
        <v>70740.3</v>
      </c>
      <c r="I47">
        <v>80078.12</v>
      </c>
      <c r="J47">
        <v>61017.08</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t="s">
        <v>2403</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801</v>
      </c>
      <c r="B49">
        <v>25187.59</v>
      </c>
      <c r="C49">
        <v>59120.69</v>
      </c>
      <c r="D49">
        <v>0</v>
      </c>
      <c r="E49">
        <v>0</v>
      </c>
      <c r="F49">
        <v>0</v>
      </c>
      <c r="G49">
        <v>0</v>
      </c>
      <c r="H49">
        <v>0</v>
      </c>
      <c r="I49">
        <v>46803.58</v>
      </c>
      <c r="J49">
        <v>57405.81</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t="s">
        <v>2394</v>
      </c>
      <c r="B50">
        <v>25187.59</v>
      </c>
      <c r="C50">
        <v>59120.69</v>
      </c>
      <c r="D50">
        <v>0</v>
      </c>
      <c r="E50">
        <v>0</v>
      </c>
      <c r="F50">
        <v>0</v>
      </c>
      <c r="G50">
        <v>0</v>
      </c>
      <c r="H50">
        <v>0</v>
      </c>
      <c r="I50">
        <v>0</v>
      </c>
      <c r="J50">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t="s">
        <v>2404</v>
      </c>
      <c r="B51">
        <v>0</v>
      </c>
      <c r="C51">
        <v>0</v>
      </c>
      <c r="D51">
        <v>0</v>
      </c>
      <c r="E51">
        <v>0</v>
      </c>
      <c r="F51">
        <v>0</v>
      </c>
      <c r="G51">
        <v>0</v>
      </c>
      <c r="H51">
        <v>0</v>
      </c>
      <c r="I51">
        <v>46803.58</v>
      </c>
      <c r="J51">
        <v>57405.81</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t="s">
        <v>2405</v>
      </c>
      <c r="B52">
        <v>157647.64000000001</v>
      </c>
      <c r="C52">
        <v>6849.85</v>
      </c>
      <c r="D52">
        <v>6631.44</v>
      </c>
      <c r="E52">
        <v>9365.85</v>
      </c>
      <c r="F52">
        <v>9985.93</v>
      </c>
      <c r="G52">
        <v>12664.19</v>
      </c>
      <c r="H52">
        <v>5568</v>
      </c>
      <c r="I52">
        <v>2520.48</v>
      </c>
      <c r="J52">
        <v>490.44</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t="s">
        <v>2616</v>
      </c>
      <c r="B53">
        <v>6282.67</v>
      </c>
      <c r="C53">
        <v>6251.25</v>
      </c>
      <c r="D53">
        <v>1898.13</v>
      </c>
      <c r="E53">
        <v>1866.37</v>
      </c>
      <c r="F53">
        <v>480</v>
      </c>
      <c r="G53">
        <v>480</v>
      </c>
      <c r="H53">
        <v>0</v>
      </c>
      <c r="I53">
        <v>0</v>
      </c>
      <c r="J53">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t="s">
        <v>2408</v>
      </c>
      <c r="B54">
        <v>10083.81</v>
      </c>
      <c r="C54">
        <v>8641.7999999999993</v>
      </c>
      <c r="D54">
        <v>8225.9599999999991</v>
      </c>
      <c r="E54">
        <v>7987.82</v>
      </c>
      <c r="F54">
        <v>7530.69</v>
      </c>
      <c r="G54">
        <v>7073.58</v>
      </c>
      <c r="H54">
        <v>6616.44</v>
      </c>
      <c r="I54">
        <v>6192.61</v>
      </c>
      <c r="J54">
        <v>4921.1000000000004</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t="s">
        <v>2409</v>
      </c>
      <c r="B55">
        <v>639.89</v>
      </c>
      <c r="C55">
        <v>639.89</v>
      </c>
      <c r="D55">
        <v>639.89</v>
      </c>
      <c r="E55">
        <v>0</v>
      </c>
      <c r="F55">
        <v>0</v>
      </c>
      <c r="G55">
        <v>0</v>
      </c>
      <c r="H55">
        <v>639.89</v>
      </c>
      <c r="I55">
        <v>639.89</v>
      </c>
      <c r="J55">
        <v>639.89</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802</v>
      </c>
      <c r="B56">
        <v>199841.61</v>
      </c>
      <c r="C56">
        <v>81503.48</v>
      </c>
      <c r="D56">
        <v>17395.43</v>
      </c>
      <c r="E56">
        <v>19220.04</v>
      </c>
      <c r="F56">
        <v>17996.62</v>
      </c>
      <c r="G56">
        <v>20217.759999999998</v>
      </c>
      <c r="H56">
        <v>12824.33</v>
      </c>
      <c r="I56">
        <v>56156.56</v>
      </c>
      <c r="J56">
        <v>63457.23</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803</v>
      </c>
      <c r="B57">
        <v>294858.46999999997</v>
      </c>
      <c r="C57">
        <v>118511.23</v>
      </c>
      <c r="D57">
        <v>56215.66</v>
      </c>
      <c r="E57">
        <v>57931.05</v>
      </c>
      <c r="F57">
        <v>52651.99</v>
      </c>
      <c r="G57">
        <v>51927.94</v>
      </c>
      <c r="H57">
        <v>83564.63</v>
      </c>
      <c r="I57">
        <v>136234.69</v>
      </c>
      <c r="J57">
        <v>124474.32</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2411</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2412</v>
      </c>
      <c r="B59">
        <v>107500</v>
      </c>
      <c r="C59">
        <v>107500</v>
      </c>
      <c r="D59">
        <v>107500</v>
      </c>
      <c r="E59">
        <v>107500</v>
      </c>
      <c r="F59">
        <v>107500</v>
      </c>
      <c r="G59">
        <v>107500</v>
      </c>
      <c r="H59">
        <v>107500</v>
      </c>
      <c r="I59">
        <v>107500</v>
      </c>
      <c r="J59">
        <v>107500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t="s">
        <v>2413</v>
      </c>
      <c r="B60">
        <v>107500</v>
      </c>
      <c r="C60">
        <v>107500</v>
      </c>
      <c r="D60">
        <v>107500</v>
      </c>
      <c r="E60">
        <v>107500</v>
      </c>
      <c r="F60">
        <v>107500</v>
      </c>
      <c r="G60">
        <v>107500</v>
      </c>
      <c r="H60">
        <v>107500</v>
      </c>
      <c r="I60">
        <v>107500</v>
      </c>
      <c r="J60">
        <v>107500</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2414</v>
      </c>
      <c r="B61">
        <v>107500</v>
      </c>
      <c r="C61">
        <v>107500</v>
      </c>
      <c r="D61">
        <v>107500</v>
      </c>
      <c r="E61">
        <v>107500</v>
      </c>
      <c r="F61">
        <v>107500</v>
      </c>
      <c r="G61">
        <v>107500</v>
      </c>
      <c r="H61">
        <v>107500</v>
      </c>
      <c r="I61">
        <v>80000</v>
      </c>
      <c r="J61">
        <v>80000</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2415</v>
      </c>
      <c r="B62">
        <v>107500</v>
      </c>
      <c r="C62">
        <v>107500</v>
      </c>
      <c r="D62">
        <v>107500</v>
      </c>
      <c r="E62">
        <v>107500</v>
      </c>
      <c r="F62">
        <v>107500</v>
      </c>
      <c r="G62">
        <v>107500</v>
      </c>
      <c r="H62">
        <v>107500</v>
      </c>
      <c r="I62">
        <v>80000</v>
      </c>
      <c r="J62">
        <v>80000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t="s">
        <v>2416</v>
      </c>
      <c r="B63">
        <v>262690.73</v>
      </c>
      <c r="C63">
        <v>262690.73</v>
      </c>
      <c r="D63">
        <v>262690.73</v>
      </c>
      <c r="E63">
        <v>262690.73</v>
      </c>
      <c r="F63">
        <v>262690.73</v>
      </c>
      <c r="G63">
        <v>262690.73</v>
      </c>
      <c r="H63">
        <v>262690.73</v>
      </c>
      <c r="I63">
        <v>0</v>
      </c>
      <c r="J63">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t="s">
        <v>2417</v>
      </c>
      <c r="B64">
        <v>262690.73</v>
      </c>
      <c r="C64">
        <v>262690.73</v>
      </c>
      <c r="D64">
        <v>262690.73</v>
      </c>
      <c r="E64">
        <v>262690.73</v>
      </c>
      <c r="F64">
        <v>262690.73</v>
      </c>
      <c r="G64">
        <v>262690.73</v>
      </c>
      <c r="H64">
        <v>262690.73</v>
      </c>
      <c r="I64">
        <v>0</v>
      </c>
      <c r="J64">
        <v>0</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t="s">
        <v>2419</v>
      </c>
      <c r="B65">
        <v>141724.47</v>
      </c>
      <c r="C65">
        <v>49947.69</v>
      </c>
      <c r="D65">
        <v>64793.63</v>
      </c>
      <c r="E65">
        <v>57612.18</v>
      </c>
      <c r="F65">
        <v>56444.05</v>
      </c>
      <c r="G65">
        <v>73493.42</v>
      </c>
      <c r="H65">
        <v>81400.78</v>
      </c>
      <c r="I65">
        <v>77619.91</v>
      </c>
      <c r="J65">
        <v>85902.21</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t="s">
        <v>2420</v>
      </c>
      <c r="B66">
        <v>8434.59</v>
      </c>
      <c r="C66">
        <v>8434.59</v>
      </c>
      <c r="D66">
        <v>8434.59</v>
      </c>
      <c r="E66">
        <v>8434.59</v>
      </c>
      <c r="F66">
        <v>8434.59</v>
      </c>
      <c r="G66">
        <v>8434.59</v>
      </c>
      <c r="H66">
        <v>8434.59</v>
      </c>
      <c r="I66">
        <v>8434.59</v>
      </c>
      <c r="J66">
        <v>4046.67</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t="s">
        <v>2421</v>
      </c>
      <c r="B67">
        <v>8434.59</v>
      </c>
      <c r="C67">
        <v>8434.59</v>
      </c>
      <c r="D67">
        <v>8434.59</v>
      </c>
      <c r="E67">
        <v>8434.59</v>
      </c>
      <c r="F67">
        <v>8434.59</v>
      </c>
      <c r="G67">
        <v>8434.59</v>
      </c>
      <c r="H67">
        <v>8434.59</v>
      </c>
      <c r="I67">
        <v>8434.59</v>
      </c>
      <c r="J67">
        <v>4046.67</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t="s">
        <v>804</v>
      </c>
      <c r="B68">
        <v>133289.88</v>
      </c>
      <c r="C68">
        <v>41513.1</v>
      </c>
      <c r="D68">
        <v>56359.040000000001</v>
      </c>
      <c r="E68">
        <v>49177.59</v>
      </c>
      <c r="F68">
        <v>48009.46</v>
      </c>
      <c r="G68">
        <v>65058.83</v>
      </c>
      <c r="H68">
        <v>72966.19</v>
      </c>
      <c r="I68">
        <v>69185.33</v>
      </c>
      <c r="J68">
        <v>81855.539999999994</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t="s">
        <v>805</v>
      </c>
      <c r="B69">
        <v>511915.2</v>
      </c>
      <c r="C69">
        <v>420138.43</v>
      </c>
      <c r="D69">
        <v>434984.36</v>
      </c>
      <c r="E69">
        <v>427802.91</v>
      </c>
      <c r="F69">
        <v>426634.78</v>
      </c>
      <c r="G69">
        <v>443684.15</v>
      </c>
      <c r="H69">
        <v>451591.52</v>
      </c>
      <c r="I69">
        <v>157619.91</v>
      </c>
      <c r="J69">
        <v>165902.21</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t="s">
        <v>2430</v>
      </c>
      <c r="B70">
        <v>511915.2</v>
      </c>
      <c r="C70">
        <v>420138.43</v>
      </c>
      <c r="D70">
        <v>434984.36</v>
      </c>
      <c r="E70">
        <v>427802.91</v>
      </c>
      <c r="F70">
        <v>426634.78</v>
      </c>
      <c r="G70">
        <v>443684.15</v>
      </c>
      <c r="H70">
        <v>451591.52</v>
      </c>
      <c r="I70">
        <v>157619.91</v>
      </c>
      <c r="J70">
        <v>165902.21</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2431</v>
      </c>
      <c r="B71">
        <v>806773.68</v>
      </c>
      <c r="C71">
        <v>538649.65</v>
      </c>
      <c r="D71">
        <v>491200.02</v>
      </c>
      <c r="E71">
        <v>485733.97</v>
      </c>
      <c r="F71">
        <v>479286.78</v>
      </c>
      <c r="G71">
        <v>495612.09</v>
      </c>
      <c r="H71">
        <v>535156.15</v>
      </c>
      <c r="I71">
        <v>293854.59999999998</v>
      </c>
      <c r="J71">
        <v>290376.53000000003</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t="s">
        <v>2547</v>
      </c>
      <c r="B72" t="s">
        <v>3279</v>
      </c>
      <c r="C72" t="s">
        <v>2548</v>
      </c>
      <c r="D72" t="s">
        <v>2549</v>
      </c>
      <c r="E72" t="s">
        <v>2550</v>
      </c>
      <c r="F72" t="s">
        <v>2551</v>
      </c>
      <c r="G72" t="s">
        <v>2552</v>
      </c>
      <c r="H72" t="s">
        <v>2553</v>
      </c>
      <c r="I72" t="s">
        <v>2554</v>
      </c>
      <c r="J72" t="s">
        <v>2557</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t="s">
        <v>2601</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t="s">
        <v>3386</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2603</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9471.2800000000007</v>
      </c>
      <c r="J119" s="132">
        <f t="shared" si="0"/>
        <v>11049.83</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22098.639999999999</v>
      </c>
      <c r="C121" s="132">
        <f t="shared" ref="C121:BK121" si="2">IFERROR(INDEX(C$3:C$117,MATCH($A$121,$A$3:$A$117,0),1),0)</f>
        <v>10879.31</v>
      </c>
      <c r="D121" s="132">
        <f t="shared" si="2"/>
        <v>0</v>
      </c>
      <c r="E121" s="132">
        <f t="shared" si="2"/>
        <v>0</v>
      </c>
      <c r="F121" s="132">
        <f t="shared" si="2"/>
        <v>0</v>
      </c>
      <c r="G121" s="132">
        <f t="shared" si="2"/>
        <v>0</v>
      </c>
      <c r="H121" s="132">
        <f t="shared" si="2"/>
        <v>0</v>
      </c>
      <c r="I121" s="132">
        <f t="shared" si="2"/>
        <v>14043.07</v>
      </c>
      <c r="J121" s="132">
        <f t="shared" si="2"/>
        <v>13532.56</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25187.59</v>
      </c>
      <c r="C122" s="132">
        <f>IFERROR(INDEX(C$3:C$117,MATCH($A$122,$A3:$A$117,0),1),0)</f>
        <v>59120.69</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46803.58</v>
      </c>
      <c r="J122" s="132">
        <f>IFERROR(INDEX(J$3:J$117,MATCH($A$122,$A3:$A$117,0),1),0)</f>
        <v>57405.81</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22098.639999999999</v>
      </c>
      <c r="C123" s="80">
        <f t="shared" ref="C123:BB123" si="3">C119+C120+C121</f>
        <v>10879.31</v>
      </c>
      <c r="D123" s="80">
        <f t="shared" si="3"/>
        <v>0</v>
      </c>
      <c r="E123" s="80">
        <f t="shared" si="3"/>
        <v>0</v>
      </c>
      <c r="F123" s="80">
        <f t="shared" si="3"/>
        <v>0</v>
      </c>
      <c r="G123" s="80">
        <f t="shared" si="3"/>
        <v>0</v>
      </c>
      <c r="H123" s="80">
        <f t="shared" si="3"/>
        <v>0</v>
      </c>
      <c r="I123" s="80">
        <f t="shared" si="3"/>
        <v>23514.35</v>
      </c>
      <c r="J123" s="80">
        <f t="shared" si="3"/>
        <v>24582.39</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25187.59</v>
      </c>
      <c r="C124" s="80">
        <f t="shared" ref="C124:BK124" si="5">C122</f>
        <v>59120.69</v>
      </c>
      <c r="D124" s="80">
        <f t="shared" si="5"/>
        <v>0</v>
      </c>
      <c r="E124" s="80">
        <f t="shared" si="5"/>
        <v>0</v>
      </c>
      <c r="F124" s="80">
        <f t="shared" si="5"/>
        <v>0</v>
      </c>
      <c r="G124" s="80">
        <f t="shared" si="5"/>
        <v>0</v>
      </c>
      <c r="H124" s="80">
        <f t="shared" si="5"/>
        <v>0</v>
      </c>
      <c r="I124" s="80">
        <f t="shared" si="5"/>
        <v>46803.58</v>
      </c>
      <c r="J124" s="80">
        <f t="shared" si="5"/>
        <v>57405.81</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47286.229999999996</v>
      </c>
      <c r="C125" s="82">
        <f t="shared" ref="C125:BK125" si="6">SUM(C123:C124)</f>
        <v>70000</v>
      </c>
      <c r="D125" s="82">
        <f t="shared" si="6"/>
        <v>0</v>
      </c>
      <c r="E125" s="82">
        <f t="shared" si="6"/>
        <v>0</v>
      </c>
      <c r="F125" s="82">
        <f t="shared" si="6"/>
        <v>0</v>
      </c>
      <c r="G125" s="82">
        <f t="shared" si="6"/>
        <v>0</v>
      </c>
      <c r="H125" s="82">
        <f t="shared" si="6"/>
        <v>0</v>
      </c>
      <c r="I125" s="82">
        <f t="shared" si="6"/>
        <v>70317.929999999993</v>
      </c>
      <c r="J125" s="82">
        <f t="shared" si="6"/>
        <v>81988.2</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2434</v>
      </c>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213439.18</v>
      </c>
      <c r="C131">
        <v>42495.1</v>
      </c>
      <c r="D131">
        <v>86061.3</v>
      </c>
      <c r="E131">
        <v>71147.259999999995</v>
      </c>
      <c r="F131">
        <v>31339.61</v>
      </c>
      <c r="G131">
        <v>49657.46</v>
      </c>
      <c r="H131">
        <v>96608.86</v>
      </c>
      <c r="I131">
        <v>91632.25</v>
      </c>
      <c r="J131">
        <v>80063.460000000006</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2618</v>
      </c>
      <c r="B132">
        <v>213439.18</v>
      </c>
      <c r="C132">
        <v>42495.1</v>
      </c>
      <c r="D132">
        <v>86061.3</v>
      </c>
      <c r="E132">
        <v>71147.259999999995</v>
      </c>
      <c r="F132">
        <v>31339.61</v>
      </c>
      <c r="G132">
        <v>49657.46</v>
      </c>
      <c r="H132">
        <v>96608.86</v>
      </c>
      <c r="I132">
        <v>91632.25</v>
      </c>
      <c r="J132">
        <v>80063.460000000006</v>
      </c>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786</v>
      </c>
      <c r="B133">
        <v>745.82</v>
      </c>
      <c r="C133">
        <v>312.93</v>
      </c>
      <c r="D133">
        <v>643.52</v>
      </c>
      <c r="E133">
        <v>468.72</v>
      </c>
      <c r="F133">
        <v>790.03</v>
      </c>
      <c r="G133">
        <v>2437.52</v>
      </c>
      <c r="H133">
        <v>203.17</v>
      </c>
      <c r="I133">
        <v>975.73</v>
      </c>
      <c r="J133">
        <v>555.41</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870</v>
      </c>
      <c r="B134">
        <v>214185</v>
      </c>
      <c r="C134">
        <v>42808.03</v>
      </c>
      <c r="D134">
        <v>86704.82</v>
      </c>
      <c r="E134">
        <v>71615.98</v>
      </c>
      <c r="F134">
        <v>32129.64</v>
      </c>
      <c r="G134">
        <v>52094.98</v>
      </c>
      <c r="H134">
        <v>96812.03</v>
      </c>
      <c r="I134">
        <v>92607.98</v>
      </c>
      <c r="J134">
        <v>80618.87</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2449</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871</v>
      </c>
      <c r="B136">
        <v>77675.210000000006</v>
      </c>
      <c r="C136">
        <v>31857.48</v>
      </c>
      <c r="D136">
        <v>56468.55</v>
      </c>
      <c r="E136">
        <v>50463.87</v>
      </c>
      <c r="F136">
        <v>33091.42</v>
      </c>
      <c r="G136">
        <v>40200.69</v>
      </c>
      <c r="H136">
        <v>71394.2</v>
      </c>
      <c r="I136">
        <v>68711.570000000007</v>
      </c>
      <c r="J136">
        <v>54076.09</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3298</v>
      </c>
      <c r="B137">
        <v>77675.210000000006</v>
      </c>
      <c r="C137">
        <v>31857.48</v>
      </c>
      <c r="D137">
        <v>56468.55</v>
      </c>
      <c r="E137">
        <v>50463.87</v>
      </c>
      <c r="F137">
        <v>33091.42</v>
      </c>
      <c r="G137">
        <v>40200.69</v>
      </c>
      <c r="H137">
        <v>71394.2</v>
      </c>
      <c r="I137">
        <v>68711.570000000007</v>
      </c>
      <c r="J137">
        <v>54076.09</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872</v>
      </c>
      <c r="B138">
        <v>22525.59</v>
      </c>
      <c r="C138">
        <v>26330.83</v>
      </c>
      <c r="D138">
        <v>22808.799999999999</v>
      </c>
      <c r="E138">
        <v>19968.3</v>
      </c>
      <c r="F138">
        <v>15831.83</v>
      </c>
      <c r="G138">
        <v>19767.75</v>
      </c>
      <c r="H138">
        <v>22582.98</v>
      </c>
      <c r="I138">
        <v>22204.23</v>
      </c>
      <c r="J138">
        <v>21195.71</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873</v>
      </c>
      <c r="B139">
        <v>4933.45</v>
      </c>
      <c r="C139">
        <v>4125.17</v>
      </c>
      <c r="D139">
        <v>4274.7</v>
      </c>
      <c r="E139">
        <v>3987.79</v>
      </c>
      <c r="F139">
        <v>3190.14</v>
      </c>
      <c r="G139">
        <v>3805.73</v>
      </c>
      <c r="H139">
        <v>5637</v>
      </c>
      <c r="I139">
        <v>4893.68</v>
      </c>
      <c r="J139">
        <v>4278.5600000000004</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874</v>
      </c>
      <c r="B140">
        <v>17592.14</v>
      </c>
      <c r="C140">
        <v>22205.65</v>
      </c>
      <c r="D140">
        <v>18534.099999999999</v>
      </c>
      <c r="E140">
        <v>15980.51</v>
      </c>
      <c r="F140">
        <v>12641.69</v>
      </c>
      <c r="G140">
        <v>15962.02</v>
      </c>
      <c r="H140">
        <v>16945.98</v>
      </c>
      <c r="I140">
        <v>17310.54</v>
      </c>
      <c r="J140">
        <v>16917.16</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2450</v>
      </c>
      <c r="B141">
        <v>100200.8</v>
      </c>
      <c r="C141">
        <v>58188.3</v>
      </c>
      <c r="D141">
        <v>79277.350000000006</v>
      </c>
      <c r="E141">
        <v>70432.17</v>
      </c>
      <c r="F141">
        <v>48923.25</v>
      </c>
      <c r="G141">
        <v>59968.44</v>
      </c>
      <c r="H141">
        <v>93977.18</v>
      </c>
      <c r="I141">
        <v>90915.8</v>
      </c>
      <c r="J141">
        <v>75271.8</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877</v>
      </c>
      <c r="B142">
        <v>0</v>
      </c>
      <c r="C142">
        <v>0</v>
      </c>
      <c r="D142">
        <v>0</v>
      </c>
      <c r="E142">
        <v>0</v>
      </c>
      <c r="F142">
        <v>0</v>
      </c>
      <c r="G142">
        <v>203.37</v>
      </c>
      <c r="H142">
        <v>125</v>
      </c>
      <c r="I142">
        <v>0</v>
      </c>
      <c r="J142">
        <v>110</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3343</v>
      </c>
      <c r="B143">
        <v>0</v>
      </c>
      <c r="C143">
        <v>0</v>
      </c>
      <c r="D143">
        <v>0</v>
      </c>
      <c r="E143">
        <v>0</v>
      </c>
      <c r="F143">
        <v>0</v>
      </c>
      <c r="G143">
        <v>203.37</v>
      </c>
      <c r="H143">
        <v>125</v>
      </c>
      <c r="I143">
        <v>0</v>
      </c>
      <c r="J143">
        <v>110</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2453</v>
      </c>
      <c r="B144">
        <v>113984.2</v>
      </c>
      <c r="C144">
        <v>-15380.27</v>
      </c>
      <c r="D144">
        <v>7427.48</v>
      </c>
      <c r="E144">
        <v>1183.81</v>
      </c>
      <c r="F144">
        <v>-16793.61</v>
      </c>
      <c r="G144">
        <v>-7670.08</v>
      </c>
      <c r="H144">
        <v>3334.85</v>
      </c>
      <c r="I144">
        <v>1692.18</v>
      </c>
      <c r="J144">
        <v>5457.07</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878</v>
      </c>
      <c r="B145">
        <v>2436.17</v>
      </c>
      <c r="C145">
        <v>500.27</v>
      </c>
      <c r="D145">
        <v>312.98</v>
      </c>
      <c r="E145">
        <v>412.46</v>
      </c>
      <c r="F145">
        <v>371.57</v>
      </c>
      <c r="G145">
        <v>444.53</v>
      </c>
      <c r="H145">
        <v>1078.6099999999999</v>
      </c>
      <c r="I145">
        <v>938.49</v>
      </c>
      <c r="J145">
        <v>887.63</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879</v>
      </c>
      <c r="B146">
        <v>19771.259999999998</v>
      </c>
      <c r="C146">
        <v>-1034.5999999999999</v>
      </c>
      <c r="D146">
        <v>-66.959999999999994</v>
      </c>
      <c r="E146">
        <v>-396.78</v>
      </c>
      <c r="F146">
        <v>-115.81</v>
      </c>
      <c r="G146">
        <v>-207.24</v>
      </c>
      <c r="H146">
        <v>-1524.63</v>
      </c>
      <c r="I146">
        <v>226.69</v>
      </c>
      <c r="J146">
        <v>1052.79</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2454</v>
      </c>
      <c r="B147">
        <v>91776.78</v>
      </c>
      <c r="C147">
        <v>-14845.94</v>
      </c>
      <c r="D147">
        <v>7181.45</v>
      </c>
      <c r="E147">
        <v>1168.1300000000001</v>
      </c>
      <c r="F147">
        <v>-17049.37</v>
      </c>
      <c r="G147">
        <v>-7907.36</v>
      </c>
      <c r="H147">
        <v>3780.87</v>
      </c>
      <c r="I147">
        <v>527.01</v>
      </c>
      <c r="J147">
        <v>3516.66</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2455</v>
      </c>
      <c r="B148">
        <v>91776.78</v>
      </c>
      <c r="C148">
        <v>-14845.94</v>
      </c>
      <c r="D148">
        <v>7181.45</v>
      </c>
      <c r="E148">
        <v>1168.1300000000001</v>
      </c>
      <c r="F148">
        <v>-17049.37</v>
      </c>
      <c r="G148">
        <v>-7907.36</v>
      </c>
      <c r="H148">
        <v>3780.87</v>
      </c>
      <c r="I148">
        <v>527.01</v>
      </c>
      <c r="J148">
        <v>3516.66</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2456</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2457</v>
      </c>
      <c r="B150">
        <v>91776.78</v>
      </c>
      <c r="C150">
        <v>-14845.94</v>
      </c>
      <c r="D150">
        <v>7181.45</v>
      </c>
      <c r="E150">
        <v>1168.1300000000001</v>
      </c>
      <c r="F150">
        <v>-17049.37</v>
      </c>
      <c r="G150">
        <v>-7907.36</v>
      </c>
      <c r="H150">
        <v>3780.87</v>
      </c>
      <c r="I150">
        <v>527.01</v>
      </c>
      <c r="J150">
        <v>3516.66</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2458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2462</v>
      </c>
      <c r="B152">
        <v>0</v>
      </c>
      <c r="C152">
        <v>0</v>
      </c>
      <c r="D152">
        <v>0</v>
      </c>
      <c r="E152">
        <v>0</v>
      </c>
      <c r="F152">
        <v>0</v>
      </c>
      <c r="G152">
        <v>0</v>
      </c>
      <c r="H152">
        <v>0</v>
      </c>
      <c r="I152">
        <v>0</v>
      </c>
      <c r="J152">
        <v>-159.97</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2463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2465</v>
      </c>
      <c r="B154">
        <v>0</v>
      </c>
      <c r="C154">
        <v>0</v>
      </c>
      <c r="D154">
        <v>0</v>
      </c>
      <c r="E154">
        <v>0</v>
      </c>
      <c r="F154">
        <v>0</v>
      </c>
      <c r="G154">
        <v>0</v>
      </c>
      <c r="H154">
        <v>0</v>
      </c>
      <c r="I154">
        <v>0</v>
      </c>
      <c r="J154">
        <v>799.87</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2466</v>
      </c>
      <c r="B155">
        <v>0</v>
      </c>
      <c r="C155">
        <v>0</v>
      </c>
      <c r="D155">
        <v>0</v>
      </c>
      <c r="E155">
        <v>0</v>
      </c>
      <c r="F155">
        <v>0</v>
      </c>
      <c r="G155">
        <v>0</v>
      </c>
      <c r="H155">
        <v>0</v>
      </c>
      <c r="I155">
        <v>0</v>
      </c>
      <c r="J155">
        <v>639.89</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2467</v>
      </c>
      <c r="B156">
        <v>91776.78</v>
      </c>
      <c r="C156">
        <v>-14845.94</v>
      </c>
      <c r="D156">
        <v>7181.45</v>
      </c>
      <c r="E156">
        <v>1168.1300000000001</v>
      </c>
      <c r="F156">
        <v>-17049.37</v>
      </c>
      <c r="G156">
        <v>-7907.36</v>
      </c>
      <c r="H156">
        <v>3780.87</v>
      </c>
      <c r="I156">
        <v>527.01</v>
      </c>
      <c r="J156">
        <v>4156.55</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2468</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3277</v>
      </c>
      <c r="B158">
        <v>91776.78</v>
      </c>
      <c r="C158">
        <v>-14845.94</v>
      </c>
      <c r="D158">
        <v>7181.45</v>
      </c>
      <c r="E158">
        <v>1168.1300000000001</v>
      </c>
      <c r="F158">
        <v>-17049.37</v>
      </c>
      <c r="G158">
        <v>-7907.36</v>
      </c>
      <c r="H158">
        <v>3780.87</v>
      </c>
      <c r="I158">
        <v>527.01</v>
      </c>
      <c r="J158">
        <v>3516.66</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2469</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3281</v>
      </c>
      <c r="B160">
        <v>91776.78</v>
      </c>
      <c r="C160">
        <v>-14845.94</v>
      </c>
      <c r="D160">
        <v>7181.45</v>
      </c>
      <c r="E160">
        <v>1168.1300000000001</v>
      </c>
      <c r="F160">
        <v>-17049.37</v>
      </c>
      <c r="G160">
        <v>-7907.36</v>
      </c>
      <c r="H160">
        <v>3780.87</v>
      </c>
      <c r="I160">
        <v>527.01</v>
      </c>
      <c r="J160">
        <v>4156.55</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2470</v>
      </c>
      <c r="B161">
        <v>0</v>
      </c>
      <c r="C161">
        <v>-6.905E-2</v>
      </c>
      <c r="D161">
        <v>3.3399999999999999E-2</v>
      </c>
      <c r="E161">
        <v>5.4299999999999999E-3</v>
      </c>
      <c r="F161">
        <v>-7.9299999999999995E-2</v>
      </c>
      <c r="G161">
        <v>-3.678E-2</v>
      </c>
      <c r="H161">
        <v>2.307E-2</v>
      </c>
      <c r="I161">
        <v>3.29E-3</v>
      </c>
      <c r="J161">
        <v>2.198E-2</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2547</v>
      </c>
      <c r="B162" t="s">
        <v>3279</v>
      </c>
      <c r="C162" t="s">
        <v>2548</v>
      </c>
      <c r="D162" t="s">
        <v>2549</v>
      </c>
      <c r="E162" t="s">
        <v>2550</v>
      </c>
      <c r="F162" t="s">
        <v>2551</v>
      </c>
      <c r="G162" t="s">
        <v>2552</v>
      </c>
      <c r="H162" t="s">
        <v>2553</v>
      </c>
      <c r="I162" t="s">
        <v>2554</v>
      </c>
      <c r="J162" t="s">
        <v>2557</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2601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3386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2603</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2319</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2473</v>
      </c>
      <c r="B221">
        <v>76930.84</v>
      </c>
      <c r="C221">
        <v>-14845.94</v>
      </c>
      <c r="D221">
        <v>-16607.150000000001</v>
      </c>
      <c r="E221">
        <v>-23788.6</v>
      </c>
      <c r="F221">
        <v>-24956.73</v>
      </c>
      <c r="G221">
        <v>-7907.36</v>
      </c>
      <c r="H221">
        <v>10498.57</v>
      </c>
      <c r="I221">
        <v>6717.7</v>
      </c>
      <c r="J221">
        <v>14066.63</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t="s">
        <v>880</v>
      </c>
      <c r="B222">
        <v>15917.04</v>
      </c>
      <c r="C222">
        <v>6436.64</v>
      </c>
      <c r="D222">
        <v>25596.39</v>
      </c>
      <c r="E222">
        <v>19182.39</v>
      </c>
      <c r="F222">
        <v>12585.26</v>
      </c>
      <c r="G222">
        <v>6178.81</v>
      </c>
      <c r="H222">
        <v>18626.32</v>
      </c>
      <c r="I222">
        <v>13711.95</v>
      </c>
      <c r="J222">
        <v>18163.439999999999</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t="s">
        <v>2474</v>
      </c>
      <c r="B223">
        <v>15140.44</v>
      </c>
      <c r="C223">
        <v>6126.48</v>
      </c>
      <c r="D223">
        <v>24655.73</v>
      </c>
      <c r="E223">
        <v>18538</v>
      </c>
      <c r="F223">
        <v>12213.34</v>
      </c>
      <c r="G223">
        <v>6013.2</v>
      </c>
      <c r="H223">
        <v>18280.97</v>
      </c>
      <c r="I223">
        <v>13498.54</v>
      </c>
      <c r="J223">
        <v>18041</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t="s">
        <v>2475</v>
      </c>
      <c r="B224">
        <v>776.6</v>
      </c>
      <c r="C224">
        <v>310.17</v>
      </c>
      <c r="D224">
        <v>940.66</v>
      </c>
      <c r="E224">
        <v>644.39</v>
      </c>
      <c r="F224">
        <v>371.92</v>
      </c>
      <c r="G224">
        <v>165.61</v>
      </c>
      <c r="H224">
        <v>345.35</v>
      </c>
      <c r="I224">
        <v>213.41</v>
      </c>
      <c r="J224">
        <v>122.44</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t="s">
        <v>881</v>
      </c>
      <c r="B225">
        <v>887.33</v>
      </c>
      <c r="C225">
        <v>443.46</v>
      </c>
      <c r="D225">
        <v>425.98</v>
      </c>
      <c r="E225">
        <v>361.46</v>
      </c>
      <c r="F225">
        <v>121.96</v>
      </c>
      <c r="G225">
        <v>0</v>
      </c>
      <c r="H225">
        <v>-515.29</v>
      </c>
      <c r="I225">
        <v>-515.29</v>
      </c>
      <c r="J225">
        <v>986.74</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t="s">
        <v>2481</v>
      </c>
      <c r="B226">
        <v>0</v>
      </c>
      <c r="C226">
        <v>0</v>
      </c>
      <c r="D226">
        <v>0</v>
      </c>
      <c r="E226">
        <v>0</v>
      </c>
      <c r="F226">
        <v>0</v>
      </c>
      <c r="G226">
        <v>0</v>
      </c>
      <c r="H226">
        <v>18.309999999999999</v>
      </c>
      <c r="I226">
        <v>0</v>
      </c>
      <c r="J226">
        <v>182.21</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t="s">
        <v>2483</v>
      </c>
      <c r="B227">
        <v>0</v>
      </c>
      <c r="C227">
        <v>0</v>
      </c>
      <c r="D227">
        <v>0</v>
      </c>
      <c r="E227">
        <v>0</v>
      </c>
      <c r="F227">
        <v>0</v>
      </c>
      <c r="G227">
        <v>0</v>
      </c>
      <c r="H227">
        <v>18.309999999999999</v>
      </c>
      <c r="I227">
        <v>0</v>
      </c>
      <c r="J227">
        <v>182.21</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t="s">
        <v>2484</v>
      </c>
      <c r="B228">
        <v>0</v>
      </c>
      <c r="C228">
        <v>0</v>
      </c>
      <c r="D228">
        <v>-203.37</v>
      </c>
      <c r="E228">
        <v>-203.37</v>
      </c>
      <c r="F228">
        <v>-203.37</v>
      </c>
      <c r="G228">
        <v>-203.37</v>
      </c>
      <c r="H228">
        <v>-500</v>
      </c>
      <c r="I228">
        <v>0</v>
      </c>
      <c r="J228">
        <v>-440</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t="s">
        <v>2485</v>
      </c>
      <c r="B229">
        <v>0</v>
      </c>
      <c r="C229">
        <v>0</v>
      </c>
      <c r="D229">
        <v>-203.37</v>
      </c>
      <c r="E229">
        <v>-203.37</v>
      </c>
      <c r="F229">
        <v>-203.37</v>
      </c>
      <c r="G229">
        <v>-203.37</v>
      </c>
      <c r="H229">
        <v>-500</v>
      </c>
      <c r="I229">
        <v>0</v>
      </c>
      <c r="J229">
        <v>-440</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t="s">
        <v>878</v>
      </c>
      <c r="B230">
        <v>2936.44</v>
      </c>
      <c r="C230">
        <v>500.27</v>
      </c>
      <c r="D230">
        <v>1541.54</v>
      </c>
      <c r="E230">
        <v>1228.56</v>
      </c>
      <c r="F230">
        <v>816.1</v>
      </c>
      <c r="G230">
        <v>444.53</v>
      </c>
      <c r="H230">
        <v>3821.83</v>
      </c>
      <c r="I230">
        <v>2743.22</v>
      </c>
      <c r="J230">
        <v>3550.52</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t="s">
        <v>879</v>
      </c>
      <c r="B231">
        <v>18736.650000000001</v>
      </c>
      <c r="C231">
        <v>-1034.5999999999999</v>
      </c>
      <c r="D231">
        <v>-786.8</v>
      </c>
      <c r="E231">
        <v>-719.84</v>
      </c>
      <c r="F231">
        <v>-323.06</v>
      </c>
      <c r="G231">
        <v>-207.24</v>
      </c>
      <c r="H231">
        <v>358.19</v>
      </c>
      <c r="I231">
        <v>1882.82</v>
      </c>
      <c r="J231">
        <v>4205.2</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t="s">
        <v>2490</v>
      </c>
      <c r="B232">
        <v>1112.1400000000001</v>
      </c>
      <c r="C232">
        <v>415.84</v>
      </c>
      <c r="D232">
        <v>0</v>
      </c>
      <c r="E232">
        <v>0</v>
      </c>
      <c r="F232">
        <v>0</v>
      </c>
      <c r="G232">
        <v>0</v>
      </c>
      <c r="H232">
        <v>0</v>
      </c>
      <c r="I232">
        <v>0</v>
      </c>
      <c r="J232">
        <v>0</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t="s">
        <v>3357</v>
      </c>
      <c r="B233">
        <v>4384.54</v>
      </c>
      <c r="C233">
        <v>4353.12</v>
      </c>
      <c r="D233">
        <v>0</v>
      </c>
      <c r="E233">
        <v>0</v>
      </c>
      <c r="F233">
        <v>0</v>
      </c>
      <c r="G233">
        <v>0</v>
      </c>
      <c r="H233">
        <v>0</v>
      </c>
      <c r="I233">
        <v>0</v>
      </c>
      <c r="J233">
        <v>0</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t="s">
        <v>2491</v>
      </c>
      <c r="B234">
        <v>0</v>
      </c>
      <c r="C234">
        <v>0</v>
      </c>
      <c r="D234">
        <v>3507.66</v>
      </c>
      <c r="E234">
        <v>3237.76</v>
      </c>
      <c r="F234">
        <v>1394.26</v>
      </c>
      <c r="G234">
        <v>937.14</v>
      </c>
      <c r="H234">
        <v>1695.34</v>
      </c>
      <c r="I234">
        <v>1271.51</v>
      </c>
      <c r="J234">
        <v>2427.5300000000002</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t="s">
        <v>2492</v>
      </c>
      <c r="B235">
        <v>120904.98</v>
      </c>
      <c r="C235">
        <v>-3731.21</v>
      </c>
      <c r="D235">
        <v>13474.25</v>
      </c>
      <c r="E235">
        <v>-701.65</v>
      </c>
      <c r="F235">
        <v>-10565.59</v>
      </c>
      <c r="G235">
        <v>-757.5</v>
      </c>
      <c r="H235">
        <v>34003.279999999999</v>
      </c>
      <c r="I235">
        <v>25811.91</v>
      </c>
      <c r="J235">
        <v>43142.28</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t="s">
        <v>2493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t="s">
        <v>2494</v>
      </c>
      <c r="B237">
        <v>27218.99</v>
      </c>
      <c r="C237">
        <v>25342.85</v>
      </c>
      <c r="D237">
        <v>-9221.6299999999992</v>
      </c>
      <c r="E237">
        <v>17366.48</v>
      </c>
      <c r="F237">
        <v>20121.13</v>
      </c>
      <c r="G237">
        <v>25876.93</v>
      </c>
      <c r="H237">
        <v>-14342.99</v>
      </c>
      <c r="I237">
        <v>8266.93</v>
      </c>
      <c r="J237">
        <v>-29098.12</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t="s">
        <v>2495</v>
      </c>
      <c r="B238">
        <v>-688.71</v>
      </c>
      <c r="C238">
        <v>2361.46</v>
      </c>
      <c r="D238">
        <v>-2322</v>
      </c>
      <c r="E238">
        <v>-10650.89</v>
      </c>
      <c r="F238">
        <v>-13862.15</v>
      </c>
      <c r="G238">
        <v>-339.88</v>
      </c>
      <c r="H238">
        <v>307.25</v>
      </c>
      <c r="I238">
        <v>-1556.07</v>
      </c>
      <c r="J238">
        <v>-35.119999999999997</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t="s">
        <v>2496</v>
      </c>
      <c r="B239">
        <v>-50368.19</v>
      </c>
      <c r="C239">
        <v>21812.32</v>
      </c>
      <c r="D239">
        <v>29523.13</v>
      </c>
      <c r="E239">
        <v>28002.67</v>
      </c>
      <c r="F239">
        <v>43486.98</v>
      </c>
      <c r="G239">
        <v>26117.24</v>
      </c>
      <c r="H239">
        <v>-4217.74</v>
      </c>
      <c r="I239">
        <v>-1306.92</v>
      </c>
      <c r="J239">
        <v>-1998.61</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t="s">
        <v>2497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t="s">
        <v>2498</v>
      </c>
      <c r="B241">
        <v>-10874.18</v>
      </c>
      <c r="C241">
        <v>-13184.31</v>
      </c>
      <c r="D241">
        <v>-35859.870000000003</v>
      </c>
      <c r="E241">
        <v>-35166.81</v>
      </c>
      <c r="F241">
        <v>-40481.19</v>
      </c>
      <c r="G241">
        <v>-43263.81</v>
      </c>
      <c r="H241">
        <v>14322.61</v>
      </c>
      <c r="I241">
        <v>4039.77</v>
      </c>
      <c r="J241">
        <v>10570.71</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t="s">
        <v>2499</v>
      </c>
      <c r="B242">
        <v>-228.12</v>
      </c>
      <c r="C242">
        <v>0</v>
      </c>
      <c r="D242">
        <v>0</v>
      </c>
      <c r="E242">
        <v>0</v>
      </c>
      <c r="F242">
        <v>0</v>
      </c>
      <c r="G242">
        <v>0</v>
      </c>
      <c r="H242">
        <v>0</v>
      </c>
      <c r="I242">
        <v>0</v>
      </c>
      <c r="J242">
        <v>0</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t="s">
        <v>2500</v>
      </c>
      <c r="B243">
        <v>-41.73</v>
      </c>
      <c r="C243">
        <v>-164.73</v>
      </c>
      <c r="D243">
        <v>-1773.36</v>
      </c>
      <c r="E243">
        <v>-1866.92</v>
      </c>
      <c r="F243">
        <v>-2166.7800000000002</v>
      </c>
      <c r="G243">
        <v>-1785.27</v>
      </c>
      <c r="H243">
        <v>1277.8</v>
      </c>
      <c r="I243">
        <v>1842.19</v>
      </c>
      <c r="J243">
        <v>-41.08</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t="s">
        <v>2501</v>
      </c>
      <c r="B244">
        <v>85923.05</v>
      </c>
      <c r="C244">
        <v>32436.37</v>
      </c>
      <c r="D244">
        <v>-6179.49</v>
      </c>
      <c r="E244">
        <v>-3017.12</v>
      </c>
      <c r="F244">
        <v>-3467.6</v>
      </c>
      <c r="G244">
        <v>5847.71</v>
      </c>
      <c r="H244">
        <v>31350.21</v>
      </c>
      <c r="I244">
        <v>37097.82</v>
      </c>
      <c r="J244">
        <v>22540.05</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2540</v>
      </c>
      <c r="B245">
        <v>-2805.27</v>
      </c>
      <c r="C245">
        <v>-298.89999999999998</v>
      </c>
      <c r="D245">
        <v>-1541.54</v>
      </c>
      <c r="E245">
        <v>-1228.56</v>
      </c>
      <c r="F245">
        <v>-816.1</v>
      </c>
      <c r="G245">
        <v>-444.53</v>
      </c>
      <c r="H245">
        <v>0</v>
      </c>
      <c r="I245">
        <v>-2813.81</v>
      </c>
      <c r="J245">
        <v>-3606.55</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t="s">
        <v>2502</v>
      </c>
      <c r="B246">
        <v>-9327.26</v>
      </c>
      <c r="C246">
        <v>0</v>
      </c>
      <c r="D246">
        <v>196.19</v>
      </c>
      <c r="E246">
        <v>196.19</v>
      </c>
      <c r="F246">
        <v>196.19</v>
      </c>
      <c r="G246">
        <v>196.19</v>
      </c>
      <c r="H246">
        <v>-4573.25</v>
      </c>
      <c r="I246">
        <v>-6685.41</v>
      </c>
      <c r="J246">
        <v>-3520.62</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t="s">
        <v>882</v>
      </c>
      <c r="B247">
        <v>73790.52</v>
      </c>
      <c r="C247">
        <v>32137.47</v>
      </c>
      <c r="D247">
        <v>-7524.84</v>
      </c>
      <c r="E247">
        <v>-4049.49</v>
      </c>
      <c r="F247">
        <v>-4087.5</v>
      </c>
      <c r="G247">
        <v>5599.38</v>
      </c>
      <c r="H247">
        <v>26776.959999999999</v>
      </c>
      <c r="I247">
        <v>27598.6</v>
      </c>
      <c r="J247">
        <v>15412.88</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2503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2504</v>
      </c>
      <c r="B249">
        <v>0</v>
      </c>
      <c r="C249">
        <v>0</v>
      </c>
      <c r="D249">
        <v>0</v>
      </c>
      <c r="E249">
        <v>0</v>
      </c>
      <c r="F249">
        <v>0</v>
      </c>
      <c r="G249">
        <v>0</v>
      </c>
      <c r="H249">
        <v>-150052.18</v>
      </c>
      <c r="I249">
        <v>-22.02</v>
      </c>
      <c r="J249">
        <v>5424.52</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t="s">
        <v>2505</v>
      </c>
      <c r="B250">
        <v>0</v>
      </c>
      <c r="C250">
        <v>0</v>
      </c>
      <c r="D250">
        <v>150151.71</v>
      </c>
      <c r="E250">
        <v>148345.60999999999</v>
      </c>
      <c r="F250">
        <v>0</v>
      </c>
      <c r="G250">
        <v>0</v>
      </c>
      <c r="H250">
        <v>0</v>
      </c>
      <c r="I250">
        <v>0</v>
      </c>
      <c r="J250">
        <v>0</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t="s">
        <v>2507</v>
      </c>
      <c r="B251">
        <v>0</v>
      </c>
      <c r="C251">
        <v>-161000</v>
      </c>
      <c r="D251">
        <v>0</v>
      </c>
      <c r="E251">
        <v>0</v>
      </c>
      <c r="F251">
        <v>0</v>
      </c>
      <c r="G251">
        <v>0</v>
      </c>
      <c r="H251">
        <v>0</v>
      </c>
      <c r="I251">
        <v>0</v>
      </c>
      <c r="J251">
        <v>0</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2509</v>
      </c>
      <c r="B252">
        <v>-149552.54</v>
      </c>
      <c r="C252">
        <v>0</v>
      </c>
      <c r="D252">
        <v>0</v>
      </c>
      <c r="E252">
        <v>0</v>
      </c>
      <c r="F252">
        <v>0</v>
      </c>
      <c r="G252">
        <v>0</v>
      </c>
      <c r="H252">
        <v>0</v>
      </c>
      <c r="I252">
        <v>0</v>
      </c>
      <c r="J252">
        <v>0</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t="s">
        <v>3326</v>
      </c>
      <c r="B253">
        <v>-14000</v>
      </c>
      <c r="C253">
        <v>-14000</v>
      </c>
      <c r="D253">
        <v>0</v>
      </c>
      <c r="E253">
        <v>0</v>
      </c>
      <c r="F253">
        <v>0</v>
      </c>
      <c r="G253">
        <v>0</v>
      </c>
      <c r="H253">
        <v>0</v>
      </c>
      <c r="I253">
        <v>0</v>
      </c>
      <c r="J253">
        <v>0</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t="s">
        <v>3327</v>
      </c>
      <c r="B254">
        <v>-14000</v>
      </c>
      <c r="C254">
        <v>-14000</v>
      </c>
      <c r="D254">
        <v>0</v>
      </c>
      <c r="E254">
        <v>0</v>
      </c>
      <c r="F254">
        <v>0</v>
      </c>
      <c r="G254">
        <v>0</v>
      </c>
      <c r="H254">
        <v>0</v>
      </c>
      <c r="I254">
        <v>0</v>
      </c>
      <c r="J254">
        <v>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t="s">
        <v>3344</v>
      </c>
      <c r="B255">
        <v>-14000</v>
      </c>
      <c r="C255">
        <v>-14000</v>
      </c>
      <c r="D255">
        <v>0</v>
      </c>
      <c r="E255">
        <v>0</v>
      </c>
      <c r="F255">
        <v>0</v>
      </c>
      <c r="G255">
        <v>0</v>
      </c>
      <c r="H255">
        <v>0</v>
      </c>
      <c r="I255">
        <v>0</v>
      </c>
      <c r="J255">
        <v>0</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t="s">
        <v>2510</v>
      </c>
      <c r="B256">
        <v>0</v>
      </c>
      <c r="C256">
        <v>358.05</v>
      </c>
      <c r="D256">
        <v>261.07</v>
      </c>
      <c r="E256">
        <v>261.07</v>
      </c>
      <c r="F256">
        <v>261.07</v>
      </c>
      <c r="G256">
        <v>261.07</v>
      </c>
      <c r="H256">
        <v>560</v>
      </c>
      <c r="I256">
        <v>0</v>
      </c>
      <c r="J256">
        <v>440</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t="s">
        <v>2511</v>
      </c>
      <c r="B257">
        <v>0</v>
      </c>
      <c r="C257">
        <v>0</v>
      </c>
      <c r="D257">
        <v>261.07</v>
      </c>
      <c r="E257">
        <v>261.07</v>
      </c>
      <c r="F257">
        <v>261.07</v>
      </c>
      <c r="G257">
        <v>261.07</v>
      </c>
      <c r="H257">
        <v>560</v>
      </c>
      <c r="I257">
        <v>0</v>
      </c>
      <c r="J257">
        <v>440</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t="s">
        <v>2512</v>
      </c>
      <c r="B258">
        <v>0</v>
      </c>
      <c r="C258">
        <v>358.05</v>
      </c>
      <c r="D258">
        <v>0</v>
      </c>
      <c r="E258">
        <v>0</v>
      </c>
      <c r="F258">
        <v>0</v>
      </c>
      <c r="G258">
        <v>0</v>
      </c>
      <c r="H258">
        <v>0</v>
      </c>
      <c r="I258">
        <v>0</v>
      </c>
      <c r="J258">
        <v>0</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883</v>
      </c>
      <c r="B259">
        <v>-3240.65</v>
      </c>
      <c r="C259">
        <v>-5529.6</v>
      </c>
      <c r="D259">
        <v>-26418.37</v>
      </c>
      <c r="E259">
        <v>-21213.5</v>
      </c>
      <c r="F259">
        <v>-17503.2</v>
      </c>
      <c r="G259">
        <v>-4116.87</v>
      </c>
      <c r="H259">
        <v>-21671.66</v>
      </c>
      <c r="I259">
        <v>-13178.85</v>
      </c>
      <c r="J259">
        <v>-27203.34</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t="s">
        <v>2511</v>
      </c>
      <c r="B260">
        <v>-2462.0700000000002</v>
      </c>
      <c r="C260">
        <v>-1284.69</v>
      </c>
      <c r="D260">
        <v>-23506.67</v>
      </c>
      <c r="E260">
        <v>-18801.8</v>
      </c>
      <c r="F260">
        <v>-15591.5</v>
      </c>
      <c r="G260">
        <v>-3305.17</v>
      </c>
      <c r="H260">
        <v>-19111.86</v>
      </c>
      <c r="I260">
        <v>-11148.3</v>
      </c>
      <c r="J260">
        <v>-26044.84</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t="s">
        <v>2512</v>
      </c>
      <c r="B261">
        <v>0</v>
      </c>
      <c r="C261">
        <v>0</v>
      </c>
      <c r="D261">
        <v>-2911.7</v>
      </c>
      <c r="E261">
        <v>-2411.6999999999998</v>
      </c>
      <c r="F261">
        <v>-1911.7</v>
      </c>
      <c r="G261">
        <v>-811.7</v>
      </c>
      <c r="H261">
        <v>-2559.8000000000002</v>
      </c>
      <c r="I261">
        <v>-2030.55</v>
      </c>
      <c r="J261">
        <v>-1158.49</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t="s">
        <v>2514</v>
      </c>
      <c r="B262">
        <v>-778.57</v>
      </c>
      <c r="C262">
        <v>-4244.92</v>
      </c>
      <c r="D262">
        <v>0</v>
      </c>
      <c r="E262">
        <v>0</v>
      </c>
      <c r="F262">
        <v>0</v>
      </c>
      <c r="G262">
        <v>0</v>
      </c>
      <c r="H262">
        <v>0</v>
      </c>
      <c r="I262">
        <v>0</v>
      </c>
      <c r="J262">
        <v>0</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t="s">
        <v>2517</v>
      </c>
      <c r="B263">
        <v>0</v>
      </c>
      <c r="C263">
        <v>0</v>
      </c>
      <c r="D263">
        <v>0</v>
      </c>
      <c r="E263">
        <v>0</v>
      </c>
      <c r="F263">
        <v>36357.43</v>
      </c>
      <c r="G263">
        <v>-32406.26</v>
      </c>
      <c r="H263">
        <v>0</v>
      </c>
      <c r="I263">
        <v>0</v>
      </c>
      <c r="J263">
        <v>0</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t="s">
        <v>884</v>
      </c>
      <c r="B264">
        <v>-166793.19</v>
      </c>
      <c r="C264">
        <v>-180171.55</v>
      </c>
      <c r="D264">
        <v>123994.42</v>
      </c>
      <c r="E264">
        <v>127393.19</v>
      </c>
      <c r="F264">
        <v>19115.3</v>
      </c>
      <c r="G264">
        <v>-36262.06</v>
      </c>
      <c r="H264">
        <v>-171163.84</v>
      </c>
      <c r="I264">
        <v>-13200.88</v>
      </c>
      <c r="J264">
        <v>-21338.81</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t="s">
        <v>2518</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t="s">
        <v>2522</v>
      </c>
      <c r="B266">
        <v>70000</v>
      </c>
      <c r="C266">
        <v>70000</v>
      </c>
      <c r="D266">
        <v>0</v>
      </c>
      <c r="E266">
        <v>0</v>
      </c>
      <c r="F266">
        <v>0</v>
      </c>
      <c r="G266">
        <v>0</v>
      </c>
      <c r="H266">
        <v>0</v>
      </c>
      <c r="I266">
        <v>0</v>
      </c>
      <c r="J266">
        <v>39049.83</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t="s">
        <v>2523</v>
      </c>
      <c r="B267">
        <v>0</v>
      </c>
      <c r="C267">
        <v>0</v>
      </c>
      <c r="D267">
        <v>0</v>
      </c>
      <c r="E267">
        <v>0</v>
      </c>
      <c r="F267">
        <v>0</v>
      </c>
      <c r="G267">
        <v>0</v>
      </c>
      <c r="H267">
        <v>0</v>
      </c>
      <c r="I267">
        <v>0</v>
      </c>
      <c r="J267">
        <v>11049.83</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t="s">
        <v>2524</v>
      </c>
      <c r="B268">
        <v>0</v>
      </c>
      <c r="C268">
        <v>0</v>
      </c>
      <c r="D268">
        <v>0</v>
      </c>
      <c r="E268">
        <v>0</v>
      </c>
      <c r="F268">
        <v>0</v>
      </c>
      <c r="G268">
        <v>0</v>
      </c>
      <c r="H268">
        <v>0</v>
      </c>
      <c r="I268">
        <v>0</v>
      </c>
      <c r="J268">
        <v>11049.83</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t="s">
        <v>2525</v>
      </c>
      <c r="B269">
        <v>70000</v>
      </c>
      <c r="C269">
        <v>70000</v>
      </c>
      <c r="D269">
        <v>0</v>
      </c>
      <c r="E269">
        <v>0</v>
      </c>
      <c r="F269">
        <v>0</v>
      </c>
      <c r="G269">
        <v>0</v>
      </c>
      <c r="H269">
        <v>0</v>
      </c>
      <c r="I269">
        <v>0</v>
      </c>
      <c r="J269">
        <v>28000</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t="s">
        <v>2526</v>
      </c>
      <c r="B270">
        <v>70000</v>
      </c>
      <c r="C270">
        <v>70000</v>
      </c>
      <c r="D270">
        <v>0</v>
      </c>
      <c r="E270">
        <v>0</v>
      </c>
      <c r="F270">
        <v>0</v>
      </c>
      <c r="G270">
        <v>0</v>
      </c>
      <c r="H270">
        <v>0</v>
      </c>
      <c r="I270">
        <v>0</v>
      </c>
      <c r="J270">
        <v>0</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t="s">
        <v>2528</v>
      </c>
      <c r="B271">
        <v>0</v>
      </c>
      <c r="C271">
        <v>0</v>
      </c>
      <c r="D271">
        <v>0</v>
      </c>
      <c r="E271">
        <v>0</v>
      </c>
      <c r="F271">
        <v>0</v>
      </c>
      <c r="G271">
        <v>0</v>
      </c>
      <c r="H271">
        <v>0</v>
      </c>
      <c r="I271">
        <v>0</v>
      </c>
      <c r="J271">
        <v>28000</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t="s">
        <v>2529</v>
      </c>
      <c r="B272">
        <v>-22713.77</v>
      </c>
      <c r="C272">
        <v>0</v>
      </c>
      <c r="D272">
        <v>0</v>
      </c>
      <c r="E272">
        <v>0</v>
      </c>
      <c r="F272">
        <v>0</v>
      </c>
      <c r="G272">
        <v>0</v>
      </c>
      <c r="H272">
        <v>-81988.2</v>
      </c>
      <c r="I272">
        <v>-11670.26</v>
      </c>
      <c r="J272">
        <v>-24571.23</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2530</v>
      </c>
      <c r="B273">
        <v>0</v>
      </c>
      <c r="C273">
        <v>0</v>
      </c>
      <c r="D273">
        <v>0</v>
      </c>
      <c r="E273">
        <v>0</v>
      </c>
      <c r="F273">
        <v>0</v>
      </c>
      <c r="G273">
        <v>0</v>
      </c>
      <c r="H273">
        <v>-11049.83</v>
      </c>
      <c r="I273">
        <v>-1578.55</v>
      </c>
      <c r="J273">
        <v>0</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t="s">
        <v>2531</v>
      </c>
      <c r="B274">
        <v>0</v>
      </c>
      <c r="C274">
        <v>0</v>
      </c>
      <c r="D274">
        <v>0</v>
      </c>
      <c r="E274">
        <v>0</v>
      </c>
      <c r="F274">
        <v>0</v>
      </c>
      <c r="G274">
        <v>0</v>
      </c>
      <c r="H274">
        <v>-11049.83</v>
      </c>
      <c r="I274">
        <v>-1578.55</v>
      </c>
      <c r="J274">
        <v>0</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2532</v>
      </c>
      <c r="B275">
        <v>-22713.77</v>
      </c>
      <c r="C275">
        <v>0</v>
      </c>
      <c r="D275">
        <v>0</v>
      </c>
      <c r="E275">
        <v>0</v>
      </c>
      <c r="F275">
        <v>0</v>
      </c>
      <c r="G275">
        <v>0</v>
      </c>
      <c r="H275">
        <v>-70938.37</v>
      </c>
      <c r="I275">
        <v>-10091.709999999999</v>
      </c>
      <c r="J275">
        <v>-9571.23</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t="s">
        <v>2533</v>
      </c>
      <c r="B276">
        <v>-22713.77</v>
      </c>
      <c r="C276">
        <v>0</v>
      </c>
      <c r="D276">
        <v>0</v>
      </c>
      <c r="E276">
        <v>0</v>
      </c>
      <c r="F276">
        <v>0</v>
      </c>
      <c r="G276">
        <v>0</v>
      </c>
      <c r="H276">
        <v>0</v>
      </c>
      <c r="I276">
        <v>0</v>
      </c>
      <c r="J276">
        <v>0</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t="s">
        <v>2625</v>
      </c>
      <c r="B277">
        <v>0</v>
      </c>
      <c r="C277">
        <v>0</v>
      </c>
      <c r="D277">
        <v>0</v>
      </c>
      <c r="E277">
        <v>0</v>
      </c>
      <c r="F277">
        <v>0</v>
      </c>
      <c r="G277">
        <v>0</v>
      </c>
      <c r="H277">
        <v>-70938.37</v>
      </c>
      <c r="I277">
        <v>-10091.709999999999</v>
      </c>
      <c r="J277">
        <v>-9571.23</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t="s">
        <v>3387</v>
      </c>
      <c r="B278">
        <v>0</v>
      </c>
      <c r="C278">
        <v>0</v>
      </c>
      <c r="D278">
        <v>0</v>
      </c>
      <c r="E278">
        <v>0</v>
      </c>
      <c r="F278">
        <v>0</v>
      </c>
      <c r="G278">
        <v>0</v>
      </c>
      <c r="H278">
        <v>0</v>
      </c>
      <c r="I278">
        <v>0</v>
      </c>
      <c r="J278">
        <v>-15000</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2535</v>
      </c>
      <c r="B279">
        <v>-5254.71</v>
      </c>
      <c r="C279">
        <v>674.29</v>
      </c>
      <c r="D279">
        <v>-8388.07</v>
      </c>
      <c r="E279">
        <v>-6362.39</v>
      </c>
      <c r="F279">
        <v>-4183.71</v>
      </c>
      <c r="G279">
        <v>-2049.54</v>
      </c>
      <c r="H279">
        <v>0</v>
      </c>
      <c r="I279">
        <v>-1083.92</v>
      </c>
      <c r="J279">
        <v>-5.33</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t="s">
        <v>2538</v>
      </c>
      <c r="B280">
        <v>0</v>
      </c>
      <c r="C280">
        <v>0</v>
      </c>
      <c r="D280">
        <v>0</v>
      </c>
      <c r="E280">
        <v>0</v>
      </c>
      <c r="F280">
        <v>0</v>
      </c>
      <c r="G280">
        <v>0</v>
      </c>
      <c r="H280">
        <v>330000</v>
      </c>
      <c r="I280">
        <v>0</v>
      </c>
      <c r="J280">
        <v>0</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t="s">
        <v>2539</v>
      </c>
      <c r="B281">
        <v>0</v>
      </c>
      <c r="C281">
        <v>0</v>
      </c>
      <c r="D281">
        <v>0</v>
      </c>
      <c r="E281">
        <v>0</v>
      </c>
      <c r="F281">
        <v>0</v>
      </c>
      <c r="G281">
        <v>0</v>
      </c>
      <c r="H281">
        <v>-10500.06</v>
      </c>
      <c r="I281">
        <v>0</v>
      </c>
      <c r="J281">
        <v>-18000</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t="s">
        <v>2540</v>
      </c>
      <c r="B282">
        <v>0</v>
      </c>
      <c r="C282">
        <v>0</v>
      </c>
      <c r="D282">
        <v>0</v>
      </c>
      <c r="E282">
        <v>0</v>
      </c>
      <c r="F282">
        <v>0</v>
      </c>
      <c r="G282">
        <v>0</v>
      </c>
      <c r="H282">
        <v>-3945.12</v>
      </c>
      <c r="I282">
        <v>0</v>
      </c>
      <c r="J282">
        <v>0</v>
      </c>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t="s">
        <v>2541</v>
      </c>
      <c r="B283">
        <v>0</v>
      </c>
      <c r="C283">
        <v>0</v>
      </c>
      <c r="D283">
        <v>0</v>
      </c>
      <c r="E283">
        <v>0</v>
      </c>
      <c r="F283">
        <v>0</v>
      </c>
      <c r="G283">
        <v>0</v>
      </c>
      <c r="H283">
        <v>-23507.11</v>
      </c>
      <c r="I283">
        <v>0</v>
      </c>
      <c r="J283">
        <v>0</v>
      </c>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t="s">
        <v>885</v>
      </c>
      <c r="B284">
        <v>42031.519999999997</v>
      </c>
      <c r="C284">
        <v>70674.289999999994</v>
      </c>
      <c r="D284">
        <v>-8388.07</v>
      </c>
      <c r="E284">
        <v>-6362.39</v>
      </c>
      <c r="F284">
        <v>-4183.71</v>
      </c>
      <c r="G284">
        <v>-2049.54</v>
      </c>
      <c r="H284">
        <v>210059.51999999999</v>
      </c>
      <c r="I284">
        <v>-12754.18</v>
      </c>
      <c r="J284">
        <v>-3526.72</v>
      </c>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t="s">
        <v>886</v>
      </c>
      <c r="B285">
        <v>-50971.14</v>
      </c>
      <c r="C285">
        <v>-77359.789999999994</v>
      </c>
      <c r="D285">
        <v>108081.5</v>
      </c>
      <c r="E285">
        <v>116981.31</v>
      </c>
      <c r="F285">
        <v>10844.08</v>
      </c>
      <c r="G285">
        <v>-32712.22</v>
      </c>
      <c r="H285">
        <v>65672.639999999999</v>
      </c>
      <c r="I285">
        <v>1643.55</v>
      </c>
      <c r="J285">
        <v>-9452.66</v>
      </c>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t="s">
        <v>2544</v>
      </c>
      <c r="B286">
        <v>3000</v>
      </c>
      <c r="C286">
        <v>3000</v>
      </c>
      <c r="D286">
        <v>0</v>
      </c>
      <c r="E286">
        <v>0</v>
      </c>
      <c r="F286">
        <v>0</v>
      </c>
      <c r="G286">
        <v>0</v>
      </c>
      <c r="H286">
        <v>-2900</v>
      </c>
      <c r="I286">
        <v>0</v>
      </c>
      <c r="J286">
        <v>-239.15</v>
      </c>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t="s">
        <v>2545</v>
      </c>
      <c r="B287">
        <v>186726.33</v>
      </c>
      <c r="C287">
        <v>186726.33</v>
      </c>
      <c r="D287">
        <v>78644.83</v>
      </c>
      <c r="E287">
        <v>78644.83</v>
      </c>
      <c r="F287">
        <v>78644.83</v>
      </c>
      <c r="G287">
        <v>78644.83</v>
      </c>
      <c r="H287">
        <v>15872.19</v>
      </c>
      <c r="I287">
        <v>15872.19</v>
      </c>
      <c r="J287">
        <v>25564</v>
      </c>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t="s">
        <v>2546</v>
      </c>
      <c r="B288">
        <v>138755.19</v>
      </c>
      <c r="C288">
        <v>112366.54</v>
      </c>
      <c r="D288">
        <v>186726.33</v>
      </c>
      <c r="E288">
        <v>195626.14</v>
      </c>
      <c r="F288">
        <v>89488.91</v>
      </c>
      <c r="G288">
        <v>45932.61</v>
      </c>
      <c r="H288">
        <v>78644.83</v>
      </c>
      <c r="I288">
        <v>17515.740000000002</v>
      </c>
      <c r="J288">
        <v>15872.19</v>
      </c>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t="s">
        <v>2547</v>
      </c>
      <c r="B289" t="s">
        <v>3279</v>
      </c>
      <c r="C289" t="s">
        <v>2548</v>
      </c>
      <c r="D289" t="s">
        <v>2549</v>
      </c>
      <c r="E289" t="s">
        <v>2550</v>
      </c>
      <c r="F289" t="s">
        <v>2551</v>
      </c>
      <c r="G289" t="s">
        <v>2552</v>
      </c>
      <c r="H289" t="s">
        <v>2553</v>
      </c>
      <c r="I289" t="s">
        <v>2554</v>
      </c>
      <c r="J289" t="s">
        <v>2557</v>
      </c>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t="s">
        <v>2601</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t="s">
        <v>3386</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t="s">
        <v>2603</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2</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f t="shared" si="9"/>
        <v>45932.61</v>
      </c>
      <c r="O351" s="8">
        <f t="shared" si="9"/>
        <v>112366.54</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f t="shared" si="9"/>
        <v>89488.91</v>
      </c>
      <c r="O352" s="8">
        <f t="shared" si="9"/>
        <v>138755.19</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17515.740000000002</v>
      </c>
      <c r="N353" s="8">
        <f t="shared" si="9"/>
        <v>195626.14</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15872.19</v>
      </c>
      <c r="M354" s="7">
        <f t="shared" si="9"/>
        <v>78644.83</v>
      </c>
      <c r="N354" s="8">
        <f>IFERROR(VLOOKUP($B$350,$4:$126,MATCH($Q354&amp;"/"&amp;N$348,$2:$2,0),FALSE),IFERROR(VLOOKUP($B$350,$4:$126,MATCH($Q353&amp;"/"&amp;N$348,$2:$2,0),FALSE),IFERROR(VLOOKUP($B$350,$4:$126,MATCH($Q352&amp;"/"&amp;N$348,$2:$2,0),FALSE),IFERROR(VLOOKUP($B$350,$4:$126,MATCH($Q351&amp;"/"&amp;N$348,$2:$2,0),FALSE),""))))</f>
        <v>186726.33</v>
      </c>
      <c r="O354" s="8">
        <f>IFERROR(VLOOKUP($B$350,$4:$126,MATCH($Q354&amp;"/"&amp;O$348,$2:$2,0),FALSE),IFERROR(VLOOKUP($B$350,$4:$126,MATCH($Q353&amp;"/"&amp;O$348,$2:$2,0),FALSE),IFERROR(VLOOKUP($B$350,$4:$126,MATCH($Q352&amp;"/"&amp;O$348,$2:$2,0),FALSE),IFERROR(VLOOKUP($B$350,$4:$126,MATCH($Q351&amp;"/"&amp;O$348,$2:$2,0),FALSE),""))))</f>
        <v>138755.19</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5.4660719308134161E-2</v>
      </c>
      <c r="M355" s="12">
        <f t="shared" si="10"/>
        <v>0.14695679008827611</v>
      </c>
      <c r="N355" s="12">
        <f t="shared" si="10"/>
        <v>0.38014316448928481</v>
      </c>
      <c r="O355" s="12">
        <f t="shared" si="10"/>
        <v>0.17198775002179048</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f t="shared" si="11"/>
        <v>0</v>
      </c>
      <c r="O357" s="8">
        <f>IFERROR(VLOOKUP($B$356,$4:$126,MATCH($Q357&amp;"/"&amp;O$348,$2:$2,0),FALSE),"")</f>
        <v>0</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f t="shared" si="11"/>
        <v>0</v>
      </c>
      <c r="O358" s="8">
        <f>IFERROR(VLOOKUP($B$356,$4:$126,MATCH($Q358&amp;"/"&amp;O$348,$2:$2,0),FALSE),"")</f>
        <v>0</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f t="shared" si="11"/>
        <v>121.55</v>
      </c>
      <c r="N359" s="8">
        <f t="shared" si="11"/>
        <v>0</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f t="shared" si="12"/>
        <v>99.53</v>
      </c>
      <c r="M360" s="8">
        <f t="shared" si="12"/>
        <v>150151.71</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f t="shared" si="13"/>
        <v>3.4276186164219262E-4</v>
      </c>
      <c r="M361" s="12">
        <f t="shared" si="13"/>
        <v>0.2805755105308983</v>
      </c>
      <c r="N361" s="12">
        <f t="shared" si="13"/>
        <v>0</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f t="shared" si="14"/>
        <v>30870.77</v>
      </c>
      <c r="O363" s="8">
        <f t="shared" si="14"/>
        <v>39757.03</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f t="shared" si="14"/>
        <v>36504.61</v>
      </c>
      <c r="O364" s="8">
        <f t="shared" si="14"/>
        <v>38841.32</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f t="shared" si="14"/>
        <v>108054.54</v>
      </c>
      <c r="N365" s="8">
        <f t="shared" si="14"/>
        <v>39019.760000000002</v>
      </c>
      <c r="O365" s="8" t="str">
        <f t="shared" si="14"/>
        <v/>
      </c>
      <c r="P365" s="6"/>
      <c r="Q365" s="9" t="s">
        <v>14</v>
      </c>
    </row>
    <row r="366" spans="2:17" x14ac:dyDescent="0.25">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f t="shared" si="14"/>
        <v>115806.18</v>
      </c>
      <c r="M366" s="8">
        <f t="shared" si="14"/>
        <v>130664.46</v>
      </c>
      <c r="N366" s="8">
        <f>IFERROR(VLOOKUP($B$362,$4:$126,MATCH($Q366&amp;"/"&amp;N$348,$2:$2,0),FALSE),IFERROR(VLOOKUP($B$362,$4:$126,MATCH($Q365&amp;"/"&amp;N$348,$2:$2,0),FALSE),IFERROR(VLOOKUP($B$362,$4:$126,MATCH($Q364&amp;"/"&amp;N$348,$2:$2,0),FALSE),IFERROR(VLOOKUP($B$362,$4:$126,MATCH($Q363&amp;"/"&amp;N$348,$2:$2,0),FALSE),""))))</f>
        <v>65543.34</v>
      </c>
      <c r="O366" s="8">
        <f>IFERROR(VLOOKUP($B$362,$4:$126,MATCH($Q366&amp;"/"&amp;O$348,$2:$2,0),FALSE),IFERROR(VLOOKUP($B$362,$4:$126,MATCH($Q365&amp;"/"&amp;O$348,$2:$2,0),FALSE),IFERROR(VLOOKUP($B$362,$4:$126,MATCH($Q364&amp;"/"&amp;O$348,$2:$2,0),FALSE),IFERROR(VLOOKUP($B$362,$4:$126,MATCH($Q363&amp;"/"&amp;O$348,$2:$2,0),FALSE),""))))</f>
        <v>38841.32</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f t="shared" si="15"/>
        <v>0.39881384352929622</v>
      </c>
      <c r="M367" s="12">
        <f t="shared" si="15"/>
        <v>0.2441613723396433</v>
      </c>
      <c r="N367" s="12">
        <f t="shared" si="15"/>
        <v>0.1334351330034555</v>
      </c>
      <c r="O367" s="12">
        <f t="shared" si="15"/>
        <v>4.8144009854163804E-2</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f t="shared" si="16"/>
        <v>7755.17</v>
      </c>
      <c r="O369" s="8">
        <f t="shared" si="16"/>
        <v>7375.84</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f t="shared" si="16"/>
        <v>21277.439999999999</v>
      </c>
      <c r="O370" s="8">
        <f t="shared" si="16"/>
        <v>16132.13</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9278.61</v>
      </c>
      <c r="N371" s="8">
        <f t="shared" si="16"/>
        <v>18066.18</v>
      </c>
      <c r="O371" s="8" t="str">
        <f t="shared" si="16"/>
        <v/>
      </c>
      <c r="P371" s="6"/>
      <c r="Q371" s="9" t="s">
        <v>14</v>
      </c>
    </row>
    <row r="372" spans="1:17" x14ac:dyDescent="0.25">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f t="shared" si="16"/>
        <v>7722.55</v>
      </c>
      <c r="M372" s="8">
        <f t="shared" si="16"/>
        <v>7415.29</v>
      </c>
      <c r="N372" s="8">
        <f>IFERROR(VLOOKUP($B$368,$4:$126,MATCH($Q372&amp;"/"&amp;N$348,$2:$2,0),FALSE),IFERROR(VLOOKUP($B$368,$4:$126,MATCH($Q371&amp;"/"&amp;N$348,$2:$2,0),FALSE),IFERROR(VLOOKUP($B$368,$4:$126,MATCH($Q370&amp;"/"&amp;N$348,$2:$2,0),FALSE),IFERROR(VLOOKUP($B$368,$4:$126,MATCH($Q369&amp;"/"&amp;N$348,$2:$2,0),FALSE),""))))</f>
        <v>9737.2999999999993</v>
      </c>
      <c r="O372" s="8">
        <f>IFERROR(VLOOKUP($B$368,$4:$126,MATCH($Q372&amp;"/"&amp;O$348,$2:$2,0),FALSE),IFERROR(VLOOKUP($B$368,$4:$126,MATCH($Q371&amp;"/"&amp;O$348,$2:$2,0),FALSE),IFERROR(VLOOKUP($B$368,$4:$126,MATCH($Q370&amp;"/"&amp;O$348,$2:$2,0),FALSE),IFERROR(VLOOKUP($B$368,$4:$126,MATCH($Q369&amp;"/"&amp;O$348,$2:$2,0),FALSE),""))))</f>
        <v>16132.13</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f t="shared" si="17"/>
        <v>2.6594952422635532E-2</v>
      </c>
      <c r="M373" s="12">
        <f t="shared" si="17"/>
        <v>1.3856310910376344E-2</v>
      </c>
      <c r="N373" s="12">
        <f t="shared" si="17"/>
        <v>1.9823492678196549E-2</v>
      </c>
      <c r="O373" s="12">
        <f t="shared" si="17"/>
        <v>1.9995855591124389E-2</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f t="shared" si="18"/>
        <v>326389.45</v>
      </c>
      <c r="O375" s="8">
        <f t="shared" si="18"/>
        <v>209275.62</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f t="shared" si="18"/>
        <v>303242.67</v>
      </c>
      <c r="O376" s="8">
        <f t="shared" si="18"/>
        <v>317557.28999999998</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144843.47</v>
      </c>
      <c r="N377" s="8">
        <f t="shared" si="18"/>
        <v>312786.18</v>
      </c>
      <c r="O377" s="8" t="str">
        <f t="shared" si="18"/>
        <v/>
      </c>
      <c r="P377" s="6"/>
      <c r="Q377" s="9" t="s">
        <v>14</v>
      </c>
    </row>
    <row r="378" spans="1:17" x14ac:dyDescent="0.25">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f t="shared" si="18"/>
        <v>145063.75</v>
      </c>
      <c r="M378" s="8">
        <f t="shared" si="18"/>
        <v>378549.04</v>
      </c>
      <c r="N378" s="8">
        <f>IFERROR(VLOOKUP($B$374,$4:$126,MATCH($Q378&amp;"/"&amp;N$348,$2:$2,0),FALSE),IFERROR(VLOOKUP($B$374,$4:$126,MATCH($Q377&amp;"/"&amp;N$348,$2:$2,0),FALSE),IFERROR(VLOOKUP($B$374,$4:$126,MATCH($Q376&amp;"/"&amp;N$348,$2:$2,0),FALSE),IFERROR(VLOOKUP($B$374,$4:$126,MATCH($Q375&amp;"/"&amp;N$348,$2:$2,0),FALSE),""))))</f>
        <v>317894.51</v>
      </c>
      <c r="O378" s="8">
        <f>IFERROR(VLOOKUP($B$374,$4:$126,MATCH($Q378&amp;"/"&amp;O$348,$2:$2,0),FALSE),IFERROR(VLOOKUP($B$374,$4:$126,MATCH($Q377&amp;"/"&amp;O$348,$2:$2,0),FALSE),IFERROR(VLOOKUP($B$374,$4:$126,MATCH($Q376&amp;"/"&amp;O$348,$2:$2,0),FALSE),IFERROR(VLOOKUP($B$374,$4:$126,MATCH($Q375&amp;"/"&amp;O$348,$2:$2,0),FALSE),""))))</f>
        <v>317557.28999999998</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f t="shared" si="19"/>
        <v>0.49957119468298622</v>
      </c>
      <c r="M379" s="12">
        <f t="shared" si="19"/>
        <v>0.70736184195958496</v>
      </c>
      <c r="N379" s="12">
        <f t="shared" si="19"/>
        <v>0.64717935068487986</v>
      </c>
      <c r="O379" s="12">
        <f t="shared" si="19"/>
        <v>0.39361384471541011</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f t="shared" si="20"/>
        <v>144639.56</v>
      </c>
      <c r="O381" s="8">
        <f t="shared" si="20"/>
        <v>147894.39999999999</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f t="shared" si="20"/>
        <v>152323.28</v>
      </c>
      <c r="O382" s="8">
        <f t="shared" si="20"/>
        <v>155273.16</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141340.70000000001</v>
      </c>
      <c r="N383" s="8">
        <f t="shared" si="20"/>
        <v>150824</v>
      </c>
      <c r="O383" s="8" t="str">
        <f t="shared" si="20"/>
        <v/>
      </c>
      <c r="P383" s="6"/>
      <c r="Q383" s="9" t="s">
        <v>14</v>
      </c>
    </row>
    <row r="384" spans="1:17" x14ac:dyDescent="0.25">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f t="shared" si="20"/>
        <v>139860.94</v>
      </c>
      <c r="M384" s="8">
        <f t="shared" si="20"/>
        <v>144443.51</v>
      </c>
      <c r="N384" s="8">
        <f>IFERROR(VLOOKUP($B$380,$4:$126,MATCH($Q384&amp;"/"&amp;N$348,$2:$2,0),FALSE),IFERROR(VLOOKUP($B$380,$4:$126,MATCH($Q383&amp;"/"&amp;N$348,$2:$2,0),FALSE),IFERROR(VLOOKUP($B$380,$4:$126,MATCH($Q382&amp;"/"&amp;N$348,$2:$2,0),FALSE),IFERROR(VLOOKUP($B$380,$4:$126,MATCH($Q381&amp;"/"&amp;N$348,$2:$2,0),FALSE),""))))</f>
        <v>151026.23000000001</v>
      </c>
      <c r="O384" s="8">
        <f>IFERROR(VLOOKUP($B$380,$4:$126,MATCH($Q384&amp;"/"&amp;O$348,$2:$2,0),FALSE),IFERROR(VLOOKUP($B$380,$4:$126,MATCH($Q383&amp;"/"&amp;O$348,$2:$2,0),FALSE),IFERROR(VLOOKUP($B$380,$4:$126,MATCH($Q382&amp;"/"&amp;O$348,$2:$2,0),FALSE),IFERROR(VLOOKUP($B$380,$4:$126,MATCH($Q381&amp;"/"&amp;O$348,$2:$2,0),FALSE),""))))</f>
        <v>155273.16</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f t="shared" si="21"/>
        <v>0.48165373420503366</v>
      </c>
      <c r="M385" s="12">
        <f t="shared" si="21"/>
        <v>0.269909091019509</v>
      </c>
      <c r="N385" s="12">
        <f t="shared" si="21"/>
        <v>0.30746381077101748</v>
      </c>
      <c r="O385" s="12">
        <f t="shared" si="21"/>
        <v>0.19246185621722314</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f t="shared" si="22"/>
        <v>4950.12</v>
      </c>
      <c r="O387" s="8">
        <f t="shared" si="22"/>
        <v>5606.85</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f t="shared" si="22"/>
        <v>5843.82</v>
      </c>
      <c r="O388" s="8">
        <f t="shared" si="22"/>
        <v>10245.86</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3906.73</v>
      </c>
      <c r="N389" s="8">
        <f t="shared" si="22"/>
        <v>6071.34</v>
      </c>
      <c r="O389" s="8" t="str">
        <f t="shared" si="22"/>
        <v/>
      </c>
      <c r="P389" s="6"/>
      <c r="Q389" s="9" t="s">
        <v>14</v>
      </c>
    </row>
    <row r="390" spans="1:17" x14ac:dyDescent="0.25">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f t="shared" si="22"/>
        <v>2089.58</v>
      </c>
      <c r="M390" s="8">
        <f t="shared" si="22"/>
        <v>4304.03</v>
      </c>
      <c r="N390" s="8">
        <f>IFERROR(VLOOKUP($B$386,$4:$126,MATCH($Q390&amp;"/"&amp;N$348,$2:$2,0),FALSE),IFERROR(VLOOKUP($B$386,$4:$126,MATCH($Q389&amp;"/"&amp;N$348,$2:$2,0),FALSE),IFERROR(VLOOKUP($B$386,$4:$126,MATCH($Q388&amp;"/"&amp;N$348,$2:$2,0),FALSE),IFERROR(VLOOKUP($B$386,$4:$126,MATCH($Q387&amp;"/"&amp;N$348,$2:$2,0),FALSE),""))))</f>
        <v>6275.07</v>
      </c>
      <c r="O390" s="8">
        <f>IFERROR(VLOOKUP($B$386,$4:$126,MATCH($Q390&amp;"/"&amp;O$348,$2:$2,0),FALSE),IFERROR(VLOOKUP($B$386,$4:$126,MATCH($Q389&amp;"/"&amp;O$348,$2:$2,0),FALSE),IFERROR(VLOOKUP($B$386,$4:$126,MATCH($Q388&amp;"/"&amp;O$348,$2:$2,0),FALSE),IFERROR(VLOOKUP($B$386,$4:$126,MATCH($Q387&amp;"/"&amp;O$348,$2:$2,0),FALSE),""))))</f>
        <v>10245.86</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f t="shared" si="23"/>
        <v>7.1961050020123863E-3</v>
      </c>
      <c r="M391" s="12">
        <f t="shared" si="23"/>
        <v>8.0425685101441872E-3</v>
      </c>
      <c r="N391" s="12">
        <f t="shared" si="23"/>
        <v>1.2774979121539937E-2</v>
      </c>
      <c r="O391" s="12">
        <f t="shared" si="23"/>
        <v>1.269979456940142E-2</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f t="shared" si="24"/>
        <v>169222.64</v>
      </c>
      <c r="O393" s="8">
        <f t="shared" si="24"/>
        <v>329374.03999999998</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f t="shared" si="24"/>
        <v>176044.1</v>
      </c>
      <c r="O394" s="8">
        <f t="shared" si="24"/>
        <v>489216.39</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149011.13</v>
      </c>
      <c r="N395" s="8">
        <f t="shared" si="24"/>
        <v>172947.79</v>
      </c>
      <c r="O395" s="8" t="str">
        <f t="shared" si="24"/>
        <v/>
      </c>
      <c r="P395" s="6"/>
      <c r="Q395" s="9" t="s">
        <v>14</v>
      </c>
    </row>
    <row r="396" spans="1:17" x14ac:dyDescent="0.25">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f t="shared" si="24"/>
        <v>145312.78</v>
      </c>
      <c r="M396" s="8">
        <f t="shared" si="24"/>
        <v>156607.10999999999</v>
      </c>
      <c r="N396" s="8">
        <f>IFERROR(VLOOKUP($B$392,$4:$126,MATCH($Q396&amp;"/"&amp;N$348,$2:$2,0),FALSE),IFERROR(VLOOKUP($B$392,$4:$126,MATCH($Q395&amp;"/"&amp;N$348,$2:$2,0),FALSE),IFERROR(VLOOKUP($B$392,$4:$126,MATCH($Q394&amp;"/"&amp;N$348,$2:$2,0),FALSE),IFERROR(VLOOKUP($B$392,$4:$126,MATCH($Q393&amp;"/"&amp;N$348,$2:$2,0),FALSE),""))))</f>
        <v>173305.51</v>
      </c>
      <c r="O396" s="8">
        <f>IFERROR(VLOOKUP($B$392,$4:$126,MATCH($Q396&amp;"/"&amp;O$348,$2:$2,0),FALSE),IFERROR(VLOOKUP($B$392,$4:$126,MATCH($Q395&amp;"/"&amp;O$348,$2:$2,0),FALSE),IFERROR(VLOOKUP($B$392,$4:$126,MATCH($Q394&amp;"/"&amp;O$348,$2:$2,0),FALSE),IFERROR(VLOOKUP($B$392,$4:$126,MATCH($Q393&amp;"/"&amp;O$348,$2:$2,0),FALSE),""))))</f>
        <v>489216.39</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f t="shared" si="25"/>
        <v>0.50042880531701373</v>
      </c>
      <c r="M397" s="12">
        <f t="shared" si="25"/>
        <v>0.29263815804041488</v>
      </c>
      <c r="N397" s="12">
        <f>+N396/N$402</f>
        <v>0.35282064931512014</v>
      </c>
      <c r="O397" s="12">
        <f>+O396/O$402</f>
        <v>0.60638615528458983</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f t="shared" si="26"/>
        <v>495612.09</v>
      </c>
      <c r="O399" s="8">
        <f t="shared" si="26"/>
        <v>538649.65</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f t="shared" si="26"/>
        <v>479286.78</v>
      </c>
      <c r="O400" s="8">
        <f t="shared" si="26"/>
        <v>806773.68</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293854.59999999998</v>
      </c>
      <c r="N401" s="8">
        <f t="shared" si="26"/>
        <v>485733.97</v>
      </c>
      <c r="O401" s="8" t="str">
        <f t="shared" si="26"/>
        <v/>
      </c>
      <c r="P401" s="6"/>
      <c r="Q401" s="9" t="s">
        <v>14</v>
      </c>
    </row>
    <row r="402" spans="1:17" x14ac:dyDescent="0.25">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f t="shared" si="26"/>
        <v>290376.53000000003</v>
      </c>
      <c r="M402" s="8">
        <f t="shared" si="26"/>
        <v>535156.15</v>
      </c>
      <c r="N402" s="8">
        <f>IFERROR(VLOOKUP($B$398,$4:$126,MATCH($Q402&amp;"/"&amp;N$348,$2:$2,0),FALSE),IFERROR(VLOOKUP($B$398,$4:$126,MATCH($Q401&amp;"/"&amp;N$348,$2:$2,0),FALSE),IFERROR(VLOOKUP($B$398,$4:$126,MATCH($Q400&amp;"/"&amp;N$348,$2:$2,0),FALSE),IFERROR(VLOOKUP($B$398,$4:$126,MATCH($Q399&amp;"/"&amp;N$348,$2:$2,0),FALSE),""))))</f>
        <v>491200.02</v>
      </c>
      <c r="O402" s="8">
        <f>IFERROR(VLOOKUP($B$398,$4:$126,MATCH($Q402&amp;"/"&amp;O$348,$2:$2,0),FALSE),IFERROR(VLOOKUP($B$398,$4:$126,MATCH($Q401&amp;"/"&amp;O$348,$2:$2,0),FALSE),IFERROR(VLOOKUP($B$398,$4:$126,MATCH($Q400&amp;"/"&amp;O$348,$2:$2,0),FALSE),IFERROR(VLOOKUP($B$398,$4:$126,MATCH($Q399&amp;"/"&amp;O$348,$2:$2,0),FALSE),""))))</f>
        <v>806773.68</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f t="shared" si="27"/>
        <v>22424.87</v>
      </c>
      <c r="O405" s="8">
        <f t="shared" si="27"/>
        <v>16845.87</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f t="shared" si="27"/>
        <v>25207.49</v>
      </c>
      <c r="O406" s="8">
        <f t="shared" si="27"/>
        <v>42694.43</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51718.6</v>
      </c>
      <c r="N407" s="8">
        <f t="shared" si="27"/>
        <v>30521.87</v>
      </c>
      <c r="O407" s="8" t="str">
        <f t="shared" si="27"/>
        <v/>
      </c>
      <c r="P407" s="6"/>
      <c r="Q407" s="9" t="s">
        <v>14</v>
      </c>
    </row>
    <row r="408" spans="1:17" x14ac:dyDescent="0.25">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f t="shared" si="27"/>
        <v>34249.42</v>
      </c>
      <c r="M408" s="8">
        <f t="shared" si="27"/>
        <v>65688.679999999993</v>
      </c>
      <c r="N408" s="8">
        <f>IFERROR(VLOOKUP($B$404,$4:$126,MATCH($Q408&amp;"/"&amp;N$348,$2:$2,0),FALSE),IFERROR(VLOOKUP($B$404,$4:$126,MATCH($Q407&amp;"/"&amp;N$348,$2:$2,0),FALSE),IFERROR(VLOOKUP($B$404,$4:$126,MATCH($Q406&amp;"/"&amp;N$348,$2:$2,0),FALSE),IFERROR(VLOOKUP($B$404,$4:$126,MATCH($Q405&amp;"/"&amp;N$348,$2:$2,0),FALSE),""))))</f>
        <v>29828.81</v>
      </c>
      <c r="O408" s="8">
        <f>IFERROR(VLOOKUP($B$404,$4:$126,MATCH($Q408&amp;"/"&amp;O$348,$2:$2,0),FALSE),IFERROR(VLOOKUP($B$404,$4:$126,MATCH($Q407&amp;"/"&amp;O$348,$2:$2,0),FALSE),IFERROR(VLOOKUP($B$404,$4:$126,MATCH($Q406&amp;"/"&amp;O$348,$2:$2,0),FALSE),IFERROR(VLOOKUP($B$404,$4:$126,MATCH($Q405&amp;"/"&amp;O$348,$2:$2,0),FALSE),""))))</f>
        <v>42694.43</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0.11794830663483717</v>
      </c>
      <c r="M409" s="12">
        <f t="shared" si="28"/>
        <v>0.12274675344756851</v>
      </c>
      <c r="N409" s="12">
        <f>+N408/N$402</f>
        <v>6.0726402250553653E-2</v>
      </c>
      <c r="O409" s="12">
        <f>+O408/O$402</f>
        <v>5.2919958915863492E-2</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f t="shared" si="29"/>
        <v>31710.18</v>
      </c>
      <c r="O411" s="8">
        <f t="shared" si="29"/>
        <v>37007.75</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f t="shared" si="29"/>
        <v>34655.370000000003</v>
      </c>
      <c r="O412" s="8">
        <f t="shared" si="29"/>
        <v>95016.86</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80078.12</v>
      </c>
      <c r="N413" s="8">
        <f t="shared" si="29"/>
        <v>38711.019999999997</v>
      </c>
      <c r="O413" s="8" t="str">
        <f t="shared" si="29"/>
        <v/>
      </c>
      <c r="P413" s="6"/>
      <c r="Q413" s="9" t="s">
        <v>14</v>
      </c>
    </row>
    <row r="414" spans="1:17" x14ac:dyDescent="0.25">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f t="shared" si="29"/>
        <v>61017.08</v>
      </c>
      <c r="M414" s="8">
        <f t="shared" si="29"/>
        <v>70740.3</v>
      </c>
      <c r="N414" s="8">
        <f>IFERROR(VLOOKUP($B$410,$4:$126,MATCH($Q414&amp;"/"&amp;N$348,$2:$2,0),FALSE),IFERROR(VLOOKUP($B$410,$4:$126,MATCH($Q413&amp;"/"&amp;N$348,$2:$2,0),FALSE),IFERROR(VLOOKUP($B$410,$4:$126,MATCH($Q412&amp;"/"&amp;N$348,$2:$2,0),FALSE),IFERROR(VLOOKUP($B$410,$4:$126,MATCH($Q411&amp;"/"&amp;N$348,$2:$2,0),FALSE),""))))</f>
        <v>38820.230000000003</v>
      </c>
      <c r="O414" s="8">
        <f>IFERROR(VLOOKUP($B$410,$4:$126,MATCH($Q414&amp;"/"&amp;O$348,$2:$2,0),FALSE),IFERROR(VLOOKUP($B$410,$4:$126,MATCH($Q413&amp;"/"&amp;O$348,$2:$2,0),FALSE),IFERROR(VLOOKUP($B$410,$4:$126,MATCH($Q412&amp;"/"&amp;O$348,$2:$2,0),FALSE),IFERROR(VLOOKUP($B$410,$4:$126,MATCH($Q411&amp;"/"&amp;O$348,$2:$2,0),FALSE),""))))</f>
        <v>95016.86</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f t="shared" si="30"/>
        <v>0.21013089453200642</v>
      </c>
      <c r="M415" s="12">
        <f t="shared" si="30"/>
        <v>0.13218627871510025</v>
      </c>
      <c r="N415" s="12">
        <f>+N414/N$402</f>
        <v>7.9031409648558246E-2</v>
      </c>
      <c r="O415" s="12">
        <f>+O414/O$402</f>
        <v>0.11777387184966172</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f t="shared" si="31"/>
        <v>0</v>
      </c>
      <c r="O417" s="8">
        <f t="shared" si="31"/>
        <v>10879.31</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f t="shared" si="31"/>
        <v>0</v>
      </c>
      <c r="O418" s="8">
        <f t="shared" si="31"/>
        <v>22098.639999999999</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23514.35</v>
      </c>
      <c r="N419" s="8">
        <f t="shared" si="31"/>
        <v>0</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f t="shared" si="31"/>
        <v>24582.39</v>
      </c>
      <c r="M420" s="8">
        <f t="shared" si="31"/>
        <v>0</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22098.639999999999</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f t="shared" si="32"/>
        <v>8.4656945242785275E-2</v>
      </c>
      <c r="M421" s="12">
        <f t="shared" si="32"/>
        <v>0</v>
      </c>
      <c r="N421" s="12">
        <f>+N420/N$402</f>
        <v>0</v>
      </c>
      <c r="O421" s="12">
        <f>+O420/O$402</f>
        <v>2.7391374493030064E-2</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f t="shared" si="33"/>
        <v>0</v>
      </c>
      <c r="O423" s="8">
        <f t="shared" si="33"/>
        <v>59120.69</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f t="shared" si="33"/>
        <v>0</v>
      </c>
      <c r="O424" s="8">
        <f t="shared" si="33"/>
        <v>25187.59</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46803.58</v>
      </c>
      <c r="N425" s="8">
        <f t="shared" si="33"/>
        <v>0</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f t="shared" si="33"/>
        <v>57405.81</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25187.59</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f t="shared" si="34"/>
        <v>0.19769438666410125</v>
      </c>
      <c r="M427" s="12">
        <f t="shared" si="34"/>
        <v>0</v>
      </c>
      <c r="N427" s="12">
        <f>+N426/N$402</f>
        <v>0</v>
      </c>
      <c r="O427" s="12">
        <f>+O426/O$402</f>
        <v>3.1220143423617883E-2</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f t="shared" si="35"/>
        <v>0</v>
      </c>
      <c r="O429" s="8">
        <f t="shared" si="35"/>
        <v>70000</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f t="shared" si="35"/>
        <v>0</v>
      </c>
      <c r="O430" s="8">
        <f t="shared" si="35"/>
        <v>47286.229999999996</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f t="shared" si="35"/>
        <v>70317.929999999993</v>
      </c>
      <c r="N431" s="8">
        <f t="shared" si="35"/>
        <v>0</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f t="shared" si="35"/>
        <v>81988.2</v>
      </c>
      <c r="M432" s="8">
        <f t="shared" si="35"/>
        <v>0</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47286.229999999996</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f t="shared" si="36"/>
        <v>0.4941959483240157</v>
      </c>
      <c r="M433" s="13">
        <f t="shared" si="36"/>
        <v>0</v>
      </c>
      <c r="N433" s="13">
        <f t="shared" si="36"/>
        <v>0</v>
      </c>
      <c r="O433" s="13">
        <f t="shared" si="36"/>
        <v>9.2371216951557589E-2</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f t="shared" si="37"/>
        <v>20217.759999999998</v>
      </c>
      <c r="O435" s="8">
        <f t="shared" si="37"/>
        <v>81503.48</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f t="shared" si="37"/>
        <v>17996.62</v>
      </c>
      <c r="O436" s="8">
        <f t="shared" si="37"/>
        <v>199841.61</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f t="shared" si="37"/>
        <v>56156.56</v>
      </c>
      <c r="N437" s="8">
        <f t="shared" si="37"/>
        <v>19220.04</v>
      </c>
      <c r="O437" s="8" t="str">
        <f t="shared" si="37"/>
        <v/>
      </c>
      <c r="P437" s="6"/>
      <c r="Q437" s="9" t="s">
        <v>14</v>
      </c>
    </row>
    <row r="438" spans="1:17" x14ac:dyDescent="0.25">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f t="shared" si="37"/>
        <v>63457.23</v>
      </c>
      <c r="M438" s="8">
        <f t="shared" si="37"/>
        <v>12824.33</v>
      </c>
      <c r="N438" s="8">
        <f>IFERROR(VLOOKUP($B$434,$4:$126,MATCH($Q438&amp;"/"&amp;N$348,$2:$2,0),FALSE),IFERROR(VLOOKUP($B$434,$4:$126,MATCH($Q437&amp;"/"&amp;N$348,$2:$2,0),FALSE),IFERROR(VLOOKUP($B$434,$4:$126,MATCH($Q436&amp;"/"&amp;N$348,$2:$2,0),FALSE),IFERROR(VLOOKUP($B$434,$4:$126,MATCH($Q435&amp;"/"&amp;N$348,$2:$2,0),FALSE),""))))</f>
        <v>17395.43</v>
      </c>
      <c r="O438" s="8">
        <f>IFERROR(VLOOKUP($B$434,$4:$126,MATCH($Q438&amp;"/"&amp;O$348,$2:$2,0),FALSE),IFERROR(VLOOKUP($B$434,$4:$126,MATCH($Q437&amp;"/"&amp;O$348,$2:$2,0),FALSE),IFERROR(VLOOKUP($B$434,$4:$126,MATCH($Q436&amp;"/"&amp;O$348,$2:$2,0),FALSE),IFERROR(VLOOKUP($B$434,$4:$126,MATCH($Q435&amp;"/"&amp;O$348,$2:$2,0),FALSE),""))))</f>
        <v>199841.61</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f t="shared" si="38"/>
        <v>0.21853429407672859</v>
      </c>
      <c r="M439" s="12">
        <f t="shared" si="38"/>
        <v>2.3963716010738174E-2</v>
      </c>
      <c r="N439" s="12">
        <f>+N438/N$402</f>
        <v>3.5414147580857182E-2</v>
      </c>
      <c r="O439" s="12">
        <f>+O438/O$402</f>
        <v>0.24770467226942749</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f t="shared" si="39"/>
        <v>51927.94</v>
      </c>
      <c r="O441" s="8">
        <f t="shared" si="39"/>
        <v>118511.23</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f t="shared" si="39"/>
        <v>52651.99</v>
      </c>
      <c r="O442" s="8">
        <f t="shared" si="39"/>
        <v>294858.46999999997</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f t="shared" si="39"/>
        <v>136234.69</v>
      </c>
      <c r="N443" s="8">
        <f t="shared" si="39"/>
        <v>57931.05</v>
      </c>
      <c r="O443" s="8" t="str">
        <f t="shared" si="39"/>
        <v/>
      </c>
      <c r="P443" s="6"/>
      <c r="Q443" s="9" t="s">
        <v>14</v>
      </c>
    </row>
    <row r="444" spans="1:17" x14ac:dyDescent="0.25">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f t="shared" si="39"/>
        <v>124474.32</v>
      </c>
      <c r="M444" s="8">
        <f t="shared" si="39"/>
        <v>83564.63</v>
      </c>
      <c r="N444" s="8">
        <f>IFERROR(VLOOKUP($B$440,$4:$126,MATCH($Q444&amp;"/"&amp;N$348,$2:$2,0),FALSE),IFERROR(VLOOKUP($B$440,$4:$126,MATCH($Q443&amp;"/"&amp;N$348,$2:$2,0),FALSE),IFERROR(VLOOKUP($B$440,$4:$126,MATCH($Q442&amp;"/"&amp;N$348,$2:$2,0),FALSE),IFERROR(VLOOKUP($B$440,$4:$126,MATCH($Q441&amp;"/"&amp;N$348,$2:$2,0),FALSE),""))))</f>
        <v>56215.66</v>
      </c>
      <c r="O444" s="8">
        <f>IFERROR(VLOOKUP($B$440,$4:$126,MATCH($Q444&amp;"/"&amp;O$348,$2:$2,0),FALSE),IFERROR(VLOOKUP($B$440,$4:$126,MATCH($Q443&amp;"/"&amp;O$348,$2:$2,0),FALSE),IFERROR(VLOOKUP($B$440,$4:$126,MATCH($Q442&amp;"/"&amp;O$348,$2:$2,0),FALSE),IFERROR(VLOOKUP($B$440,$4:$126,MATCH($Q441&amp;"/"&amp;O$348,$2:$2,0),FALSE),""))))</f>
        <v>294858.46999999997</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f t="shared" si="40"/>
        <v>0.42866522304677995</v>
      </c>
      <c r="M445" s="12">
        <f t="shared" si="40"/>
        <v>0.15614999472583843</v>
      </c>
      <c r="N445" s="12">
        <f>+N444/N$402</f>
        <v>0.11444555722941542</v>
      </c>
      <c r="O445" s="12">
        <f>+O444/O$402</f>
        <v>0.3654785441190892</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f t="shared" si="41"/>
        <v>65058.83</v>
      </c>
      <c r="O448" s="8">
        <f t="shared" si="41"/>
        <v>41513.1</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f t="shared" si="41"/>
        <v>48009.46</v>
      </c>
      <c r="O449" s="8">
        <f t="shared" si="41"/>
        <v>133289.88</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f t="shared" si="41"/>
        <v>69185.33</v>
      </c>
      <c r="N450" s="8">
        <f t="shared" si="41"/>
        <v>49177.59</v>
      </c>
      <c r="O450" s="8" t="str">
        <f t="shared" si="41"/>
        <v/>
      </c>
      <c r="P450" s="6"/>
      <c r="Q450" s="9" t="s">
        <v>14</v>
      </c>
    </row>
    <row r="451" spans="1:18" x14ac:dyDescent="0.25">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f t="shared" si="41"/>
        <v>81855.539999999994</v>
      </c>
      <c r="M451" s="8">
        <f t="shared" si="41"/>
        <v>72966.19</v>
      </c>
      <c r="N451" s="8">
        <f>IFERROR(VLOOKUP($B$447,$4:$126,MATCH($Q451&amp;"/"&amp;N$348,$2:$2,0),FALSE),IFERROR(VLOOKUP($B$447,$4:$126,MATCH($Q450&amp;"/"&amp;N$348,$2:$2,0),FALSE),IFERROR(VLOOKUP($B$447,$4:$126,MATCH($Q449&amp;"/"&amp;N$348,$2:$2,0),FALSE),IFERROR(VLOOKUP($B$447,$4:$126,MATCH($Q448&amp;"/"&amp;N$348,$2:$2,0),FALSE),""))))</f>
        <v>56359.040000000001</v>
      </c>
      <c r="O451" s="8">
        <f>IFERROR(VLOOKUP($B$447,$4:$126,MATCH($Q451&amp;"/"&amp;O$348,$2:$2,0),FALSE),IFERROR(VLOOKUP($B$447,$4:$126,MATCH($Q450&amp;"/"&amp;O$348,$2:$2,0),FALSE),IFERROR(VLOOKUP($B$447,$4:$126,MATCH($Q449&amp;"/"&amp;O$348,$2:$2,0),FALSE),IFERROR(VLOOKUP($B$447,$4:$126,MATCH($Q448&amp;"/"&amp;O$348,$2:$2,0),FALSE),""))))</f>
        <v>133289.88</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f t="shared" si="42"/>
        <v>0.28189447680224011</v>
      </c>
      <c r="M452" s="12">
        <f t="shared" si="42"/>
        <v>0.13634560679158783</v>
      </c>
      <c r="N452" s="12">
        <f>+N451/N$402</f>
        <v>0.11473745461166715</v>
      </c>
      <c r="O452" s="12">
        <f>+O451/O$402</f>
        <v>0.16521347101953052</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f t="shared" si="43"/>
        <v>443684.15</v>
      </c>
      <c r="O454" s="8">
        <f t="shared" si="43"/>
        <v>420138.43</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f t="shared" si="43"/>
        <v>426634.78</v>
      </c>
      <c r="O455" s="8">
        <f t="shared" si="43"/>
        <v>511915.2</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f t="shared" si="43"/>
        <v>157619.91</v>
      </c>
      <c r="N456" s="8">
        <f t="shared" si="43"/>
        <v>427802.91</v>
      </c>
      <c r="O456" s="8" t="str">
        <f t="shared" si="43"/>
        <v/>
      </c>
      <c r="P456" s="6"/>
      <c r="Q456" s="9" t="s">
        <v>14</v>
      </c>
    </row>
    <row r="457" spans="1:18" x14ac:dyDescent="0.25">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f t="shared" si="43"/>
        <v>165902.21</v>
      </c>
      <c r="M457" s="8">
        <f t="shared" si="43"/>
        <v>451591.52</v>
      </c>
      <c r="N457" s="8">
        <f>IFERROR(VLOOKUP($B$453,$4:$126,MATCH($Q457&amp;"/"&amp;N$348,$2:$2,0),FALSE),IFERROR(VLOOKUP($B$453,$4:$126,MATCH($Q456&amp;"/"&amp;N$348,$2:$2,0),FALSE),IFERROR(VLOOKUP($B$453,$4:$126,MATCH($Q455&amp;"/"&amp;N$348,$2:$2,0),FALSE),IFERROR(VLOOKUP($B$453,$4:$126,MATCH($Q454&amp;"/"&amp;N$348,$2:$2,0),FALSE),""))))</f>
        <v>434984.36</v>
      </c>
      <c r="O457" s="8">
        <f>IFERROR(VLOOKUP($B$453,$4:$126,MATCH($Q457&amp;"/"&amp;O$348,$2:$2,0),FALSE),IFERROR(VLOOKUP($B$453,$4:$126,MATCH($Q456&amp;"/"&amp;O$348,$2:$2,0),FALSE),IFERROR(VLOOKUP($B$453,$4:$126,MATCH($Q455&amp;"/"&amp;O$348,$2:$2,0),FALSE),IFERROR(VLOOKUP($B$453,$4:$126,MATCH($Q454&amp;"/"&amp;O$348,$2:$2,0),FALSE),""))))</f>
        <v>511915.2</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f t="shared" si="44"/>
        <v>0.57133477695321988</v>
      </c>
      <c r="M458" s="12">
        <f t="shared" si="44"/>
        <v>0.84385000527416154</v>
      </c>
      <c r="N458" s="12">
        <f>+N457/N$402</f>
        <v>0.88555444277058448</v>
      </c>
      <c r="O458" s="12">
        <f>+O457/O$402</f>
        <v>0.63452144348586081</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f t="shared" si="45"/>
        <v>49657.46</v>
      </c>
      <c r="O461" s="7">
        <f t="shared" si="45"/>
        <v>42495.1</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f t="shared" si="45"/>
        <v>31339.61</v>
      </c>
      <c r="O462" s="7">
        <f t="shared" si="45"/>
        <v>213439.18</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f t="shared" si="45"/>
        <v>91632.25</v>
      </c>
      <c r="N463" s="7">
        <f t="shared" si="45"/>
        <v>71147.259999999995</v>
      </c>
      <c r="O463" s="7" t="str">
        <f t="shared" si="45"/>
        <v/>
      </c>
      <c r="P463" s="17"/>
      <c r="Q463" s="9" t="s">
        <v>14</v>
      </c>
    </row>
    <row r="464" spans="1:18" x14ac:dyDescent="0.25">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f t="shared" si="45"/>
        <v>80063.460000000006</v>
      </c>
      <c r="M464" s="18">
        <f t="shared" si="45"/>
        <v>96608.86</v>
      </c>
      <c r="N464" s="18">
        <f t="shared" si="45"/>
        <v>86061.3</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80063.460000000006</v>
      </c>
      <c r="M465" s="16">
        <f t="shared" si="46"/>
        <v>188241.11</v>
      </c>
      <c r="N465" s="16">
        <f>IF(N462="",N461*4,IF(N463="",(N462+N461)*2,IF(N464="",((N463+N462+N461)/3)*4,SUM(N461:N464))))</f>
        <v>238205.63</v>
      </c>
      <c r="O465" s="16">
        <f>IF(O462="",O461*4,IF(O463="",(O462+O461)*2,IF(O464="",((O463+O462+O461)/3)*4,SUM(O461:O464))))</f>
        <v>511868.56</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f t="shared" si="47"/>
        <v>1.3511488261936218</v>
      </c>
      <c r="N466" s="12">
        <f>N465/M465-1</f>
        <v>0.26542831159463542</v>
      </c>
      <c r="O466" s="12">
        <f>O465/N465-1</f>
        <v>1.1488516455299567</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f t="shared" si="48"/>
        <v>2437.52</v>
      </c>
      <c r="O468" s="7">
        <f t="shared" si="48"/>
        <v>312.93</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f t="shared" si="48"/>
        <v>790.03</v>
      </c>
      <c r="O469" s="7">
        <f t="shared" si="48"/>
        <v>745.82</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f t="shared" si="48"/>
        <v>975.73</v>
      </c>
      <c r="N470" s="7">
        <f t="shared" si="48"/>
        <v>468.72</v>
      </c>
      <c r="O470" s="7" t="str">
        <f t="shared" si="48"/>
        <v/>
      </c>
      <c r="P470" s="6"/>
      <c r="Q470" s="9" t="s">
        <v>14</v>
      </c>
    </row>
    <row r="471" spans="1:17" x14ac:dyDescent="0.25">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f t="shared" si="48"/>
        <v>555.41</v>
      </c>
      <c r="M471" s="18">
        <f t="shared" si="48"/>
        <v>203.17</v>
      </c>
      <c r="N471" s="18">
        <f t="shared" si="48"/>
        <v>643.52</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555.41</v>
      </c>
      <c r="M472" s="112">
        <f t="shared" si="49"/>
        <v>1178.9000000000001</v>
      </c>
      <c r="N472" s="112">
        <f>IF(N469="",N468*4,IF(N470="",(N469+N468)*2,IF(N471="",((N470+N469+N468)/3)*4,SUM(N468:N471))))</f>
        <v>4339.7900000000009</v>
      </c>
      <c r="O472" s="112">
        <f>IF(O469="",O468*4,IF(O470="",(O469+O468)*2,IF(O471="",((O470+O469+O468)/3)*4,SUM(O468:O471))))</f>
        <v>2117.5</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f t="shared" si="54"/>
        <v>203.37</v>
      </c>
      <c r="O486" s="7">
        <f t="shared" si="54"/>
        <v>0</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f t="shared" si="54"/>
        <v>0</v>
      </c>
      <c r="O487" s="7">
        <f t="shared" si="54"/>
        <v>0</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f t="shared" si="54"/>
        <v>0</v>
      </c>
      <c r="N488" s="7">
        <f t="shared" si="54"/>
        <v>0</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f t="shared" si="54"/>
        <v>110</v>
      </c>
      <c r="M489" s="18">
        <f t="shared" si="54"/>
        <v>125</v>
      </c>
      <c r="N489" s="18">
        <f t="shared" si="54"/>
        <v>0</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110</v>
      </c>
      <c r="M490" s="112">
        <f t="shared" si="55"/>
        <v>125</v>
      </c>
      <c r="N490" s="112">
        <f>IF(N487="",N486*4,IF(N488="",(N487+N486)*2,IF(N489="",((N488+N487+N486)/3)*4,SUM(N486:N489))))</f>
        <v>203.37</v>
      </c>
      <c r="O490" s="112">
        <f>IF(O487="",O486*4,IF(O488="",(O487+O486)*2,IF(O489="",((O488+O487+O486)/3)*4,SUM(O486:O489))))</f>
        <v>0</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f t="shared" si="56"/>
        <v>52094.98</v>
      </c>
      <c r="O492" s="7">
        <f t="shared" si="56"/>
        <v>42808.03</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f t="shared" si="56"/>
        <v>32129.64</v>
      </c>
      <c r="O493" s="7">
        <f t="shared" si="56"/>
        <v>214185</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f t="shared" si="56"/>
        <v>92607.98</v>
      </c>
      <c r="N494" s="7">
        <f t="shared" si="56"/>
        <v>71615.98</v>
      </c>
      <c r="O494" s="7" t="str">
        <f t="shared" si="56"/>
        <v/>
      </c>
      <c r="P494" s="6"/>
      <c r="Q494" s="9" t="s">
        <v>14</v>
      </c>
    </row>
    <row r="495" spans="2:17" s="2" customFormat="1" x14ac:dyDescent="0.25">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f t="shared" si="56"/>
        <v>80618.87</v>
      </c>
      <c r="M495" s="7">
        <f t="shared" si="56"/>
        <v>96812.03</v>
      </c>
      <c r="N495" s="7">
        <f t="shared" si="56"/>
        <v>86704.82</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80618.87</v>
      </c>
      <c r="M496" s="16">
        <f t="shared" si="57"/>
        <v>189420.01</v>
      </c>
      <c r="N496" s="16">
        <f>IF(N493="",N492*4,IF(N494="",(N493+N492)*2,IF(N495="",((N494+N493+N492)/3)*4,SUM(N492:N495))))</f>
        <v>242545.41999999998</v>
      </c>
      <c r="O496" s="16">
        <f>IF(O493="",O492*4,IF(O494="",(O493+O492)*2,IF(O495="",((O494+O493+O492)/3)*4,SUM(O492:O495))))</f>
        <v>513986.06</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f t="shared" si="58"/>
        <v>40200.69</v>
      </c>
      <c r="O499" s="7">
        <f t="shared" si="58"/>
        <v>31857.48</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f t="shared" si="58"/>
        <v>33091.42</v>
      </c>
      <c r="O500" s="7">
        <f t="shared" si="58"/>
        <v>77675.210000000006</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f t="shared" si="58"/>
        <v>68711.570000000007</v>
      </c>
      <c r="N501" s="7">
        <f t="shared" si="58"/>
        <v>50463.87</v>
      </c>
      <c r="O501" s="7" t="str">
        <f t="shared" si="58"/>
        <v/>
      </c>
      <c r="P501" s="6"/>
      <c r="Q501" s="9" t="s">
        <v>14</v>
      </c>
    </row>
    <row r="502" spans="1:17" x14ac:dyDescent="0.25">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f t="shared" si="58"/>
        <v>54076.09</v>
      </c>
      <c r="M502" s="18">
        <f t="shared" si="58"/>
        <v>71394.2</v>
      </c>
      <c r="N502" s="18">
        <f t="shared" si="58"/>
        <v>56468.55</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54076.09</v>
      </c>
      <c r="M503" s="18">
        <f t="shared" si="59"/>
        <v>140105.77000000002</v>
      </c>
      <c r="N503" s="18">
        <f>IF(N500="",N499*4,IF(N501="",(N500+N499)*2,IF(N502="",((N501+N500+N499)/3)*4,SUM(N499:N502))))</f>
        <v>180224.53000000003</v>
      </c>
      <c r="O503" s="18">
        <f>IF(O500="",O499*4,IF(O501="",(O500+O499)*2,IF(O502="",((O501+O500+O499)/3)*4,SUM(O499:O502))))</f>
        <v>219065.38</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f t="shared" si="60"/>
        <v>0.67541535177220657</v>
      </c>
      <c r="M504" s="22">
        <f t="shared" si="60"/>
        <v>0.74428890692367899</v>
      </c>
      <c r="N504" s="23">
        <f t="shared" si="60"/>
        <v>0.75659223503659434</v>
      </c>
      <c r="O504" s="23">
        <f t="shared" si="60"/>
        <v>0.42797193873364681</v>
      </c>
      <c r="P504" s="6"/>
      <c r="Q504" s="11" t="s">
        <v>2305</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f t="shared" si="61"/>
        <v>1.5909005255372572</v>
      </c>
      <c r="N505" s="10">
        <f>N503/M503-1</f>
        <v>0.28634623684663385</v>
      </c>
      <c r="O505" s="10">
        <f>O503/N503-1</f>
        <v>0.21551367064183746</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f t="shared" si="62"/>
        <v>9456.7699999999968</v>
      </c>
      <c r="O507" s="16">
        <f t="shared" si="62"/>
        <v>10637.619999999999</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f t="shared" si="62"/>
        <v>-1751.8099999999977</v>
      </c>
      <c r="O508" s="7">
        <f t="shared" si="62"/>
        <v>135763.96999999997</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f t="shared" si="62"/>
        <v>22920.679999999993</v>
      </c>
      <c r="N509" s="7">
        <f t="shared" si="62"/>
        <v>20683.389999999992</v>
      </c>
      <c r="O509" s="7" t="str">
        <f t="shared" si="62"/>
        <v/>
      </c>
      <c r="P509" s="6"/>
      <c r="Q509" s="9" t="s">
        <v>14</v>
      </c>
    </row>
    <row r="510" spans="1:17" x14ac:dyDescent="0.25">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f t="shared" si="62"/>
        <v>25987.37000000001</v>
      </c>
      <c r="M510" s="18">
        <f t="shared" si="62"/>
        <v>25214.660000000003</v>
      </c>
      <c r="N510" s="18">
        <f t="shared" si="62"/>
        <v>29592.75</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25987.37000000001</v>
      </c>
      <c r="M511" s="16">
        <f t="shared" si="62"/>
        <v>48135.339999999967</v>
      </c>
      <c r="N511" s="16">
        <f t="shared" si="62"/>
        <v>57981.099999999977</v>
      </c>
      <c r="O511" s="16">
        <f t="shared" si="62"/>
        <v>292803.18</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f t="shared" si="63"/>
        <v>0.32458464822779343</v>
      </c>
      <c r="M512" s="10">
        <f t="shared" si="63"/>
        <v>0.25571109307632095</v>
      </c>
      <c r="N512" s="10">
        <f t="shared" si="63"/>
        <v>0.24340776496340569</v>
      </c>
      <c r="O512" s="10">
        <f t="shared" si="63"/>
        <v>0.57202806126635319</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f t="shared" si="64"/>
        <v>0.85225900119942688</v>
      </c>
      <c r="N513" s="10">
        <f>N511/M511-1</f>
        <v>0.20454327319595156</v>
      </c>
      <c r="O513" s="10">
        <f>O511/N511-1</f>
        <v>4.0499762853757533</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f t="shared" si="65"/>
        <v>3805.73</v>
      </c>
      <c r="O516" s="16">
        <f t="shared" si="65"/>
        <v>4125.17</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f t="shared" si="65"/>
        <v>3190.14</v>
      </c>
      <c r="O517" s="7">
        <f t="shared" si="65"/>
        <v>4933.45</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f t="shared" si="65"/>
        <v>4893.68</v>
      </c>
      <c r="N518" s="7">
        <f t="shared" si="65"/>
        <v>3987.79</v>
      </c>
      <c r="O518" s="7" t="str">
        <f t="shared" si="65"/>
        <v/>
      </c>
      <c r="P518" s="6"/>
      <c r="Q518" s="9" t="s">
        <v>14</v>
      </c>
    </row>
    <row r="519" spans="1:17" x14ac:dyDescent="0.25">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f t="shared" si="65"/>
        <v>4278.5600000000004</v>
      </c>
      <c r="M519" s="18">
        <f t="shared" si="65"/>
        <v>5637</v>
      </c>
      <c r="N519" s="18">
        <f t="shared" si="65"/>
        <v>4274.7</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4278.5600000000004</v>
      </c>
      <c r="M520" s="18">
        <f t="shared" si="66"/>
        <v>10530.68</v>
      </c>
      <c r="N520" s="18">
        <f>IF(N517="",N516*4,IF(N518="",(N517+N516)*2,IF(N519="",((N518+N517+N516)/3)*4,SUM(N516:N519))))</f>
        <v>15258.36</v>
      </c>
      <c r="O520" s="18">
        <f>IF(O517="",O516*4,IF(O518="",(O517+O516)*2,IF(O519="",((O518+O517+O516)/3)*4,SUM(O516:O519))))</f>
        <v>18117.239999999998</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f t="shared" si="67"/>
        <v>5.3071445928229953E-2</v>
      </c>
      <c r="M521" s="10">
        <f t="shared" si="67"/>
        <v>5.5594337683753693E-2</v>
      </c>
      <c r="N521" s="10">
        <f>+N520/(N$465+N$472)</f>
        <v>6.2909289319913769E-2</v>
      </c>
      <c r="O521" s="10">
        <f>+O520/(O$465+O$472)</f>
        <v>3.5248504599521627E-2</v>
      </c>
      <c r="P521" s="6"/>
      <c r="Q521" s="11" t="s">
        <v>2305</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f t="shared" si="68"/>
        <v>1.4612673422833851</v>
      </c>
      <c r="N522" s="10">
        <f>N520/M520-1</f>
        <v>0.44894346803815144</v>
      </c>
      <c r="O522" s="10">
        <f>O520/N520-1</f>
        <v>0.1873648281990985</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f t="shared" si="69"/>
        <v>15962.02</v>
      </c>
      <c r="O524" s="16">
        <f t="shared" si="69"/>
        <v>22205.65</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f t="shared" si="69"/>
        <v>12641.69</v>
      </c>
      <c r="O525" s="7">
        <f t="shared" si="69"/>
        <v>17592.14</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f t="shared" si="69"/>
        <v>17310.54</v>
      </c>
      <c r="N526" s="7">
        <f t="shared" si="69"/>
        <v>15980.51</v>
      </c>
      <c r="O526" s="7" t="str">
        <f t="shared" si="69"/>
        <v/>
      </c>
      <c r="P526" s="6"/>
      <c r="Q526" s="9" t="s">
        <v>14</v>
      </c>
    </row>
    <row r="527" spans="1:17" x14ac:dyDescent="0.25">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f t="shared" si="69"/>
        <v>16917.16</v>
      </c>
      <c r="M527" s="18">
        <f t="shared" si="69"/>
        <v>16945.98</v>
      </c>
      <c r="N527" s="18">
        <f t="shared" si="69"/>
        <v>18534.099999999999</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16917.16</v>
      </c>
      <c r="M528" s="18">
        <f t="shared" si="70"/>
        <v>34256.520000000004</v>
      </c>
      <c r="N528" s="18">
        <f>IF(N525="",N524*4,IF(N526="",(N525+N524)*2,IF(N527="",((N526+N525+N524)/3)*4,SUM(N524:N527))))</f>
        <v>63118.32</v>
      </c>
      <c r="O528" s="18">
        <f>IF(O525="",O524*4,IF(O526="",(O525+O524)*2,IF(O527="",((O526+O525+O524)/3)*4,SUM(O524:O527))))</f>
        <v>79595.58</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f t="shared" si="71"/>
        <v>0.20984119474758203</v>
      </c>
      <c r="M529" s="10">
        <f t="shared" si="71"/>
        <v>0.18084953115565777</v>
      </c>
      <c r="N529" s="10">
        <f t="shared" si="71"/>
        <v>0.26023299058790716</v>
      </c>
      <c r="O529" s="10">
        <f t="shared" si="71"/>
        <v>0.15485941389149738</v>
      </c>
      <c r="P529" s="6"/>
      <c r="Q529" s="11" t="s">
        <v>2305</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f t="shared" si="72"/>
        <v>1.024956907660624</v>
      </c>
      <c r="N530" s="10">
        <f>N528/M528-1</f>
        <v>0.84251990569970303</v>
      </c>
      <c r="O530" s="10">
        <f>O528/N528-1</f>
        <v>0.26105352613947908</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f t="shared" si="73"/>
        <v>19767.75</v>
      </c>
      <c r="O532" s="16">
        <f t="shared" si="73"/>
        <v>26330.83</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f t="shared" si="73"/>
        <v>15831.83</v>
      </c>
      <c r="O533" s="7">
        <f t="shared" si="73"/>
        <v>22525.59</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f t="shared" si="73"/>
        <v>22204.23</v>
      </c>
      <c r="N534" s="7">
        <f t="shared" si="73"/>
        <v>19968.3</v>
      </c>
      <c r="O534" s="7" t="str">
        <f t="shared" si="73"/>
        <v/>
      </c>
      <c r="P534" s="6"/>
      <c r="Q534" s="9" t="s">
        <v>14</v>
      </c>
    </row>
    <row r="535" spans="1:17" x14ac:dyDescent="0.25">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f t="shared" si="73"/>
        <v>21195.71</v>
      </c>
      <c r="M535" s="18">
        <f t="shared" si="73"/>
        <v>22582.98</v>
      </c>
      <c r="N535" s="18">
        <f t="shared" si="73"/>
        <v>22808.799999999999</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21195.71</v>
      </c>
      <c r="M536" s="25">
        <f t="shared" si="74"/>
        <v>44787.21</v>
      </c>
      <c r="N536" s="25">
        <f>IF(N533="",N532*4,IF(N534="",(N533+N532)*2,IF(N535="",((N534+N533+N532)/3)*4,SUM(N532:N535))))</f>
        <v>78376.680000000008</v>
      </c>
      <c r="O536" s="25">
        <f>IF(O533="",O532*4,IF(O534="",(O533+O532)*2,IF(O535="",((O534+O533+O532)/3)*4,SUM(O532:O535))))</f>
        <v>97712.84</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f t="shared" si="75"/>
        <v>0.26291251663537329</v>
      </c>
      <c r="M537" s="10">
        <f t="shared" si="75"/>
        <v>0.23644392163214437</v>
      </c>
      <c r="N537" s="10">
        <f t="shared" si="75"/>
        <v>0.32314227990782102</v>
      </c>
      <c r="O537" s="10">
        <f t="shared" si="75"/>
        <v>0.19010795740258013</v>
      </c>
      <c r="P537" s="6"/>
      <c r="Q537" s="11" t="s">
        <v>2305</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f t="shared" si="76"/>
        <v>1.1130318352157111</v>
      </c>
      <c r="N538" s="10">
        <f>N536/M536-1</f>
        <v>0.74997906768472533</v>
      </c>
      <c r="O538" s="10">
        <f>O536/N536-1</f>
        <v>0.24670807694329477</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f t="shared" si="77"/>
        <v>0</v>
      </c>
      <c r="O540" s="16">
        <f t="shared" si="77"/>
        <v>0</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f t="shared" si="77"/>
        <v>0</v>
      </c>
      <c r="O541" s="7">
        <f t="shared" si="77"/>
        <v>0</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f t="shared" si="77"/>
        <v>0</v>
      </c>
      <c r="N542" s="7">
        <f t="shared" si="77"/>
        <v>0</v>
      </c>
      <c r="O542" s="7" t="str">
        <f t="shared" si="77"/>
        <v/>
      </c>
      <c r="P542" s="6"/>
      <c r="Q542" s="9" t="s">
        <v>14</v>
      </c>
    </row>
    <row r="543" spans="1:17" x14ac:dyDescent="0.25">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f t="shared" si="80"/>
        <v>-7873.4600000000028</v>
      </c>
      <c r="O547" s="16">
        <f t="shared" si="80"/>
        <v>-15380.280000000002</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f t="shared" si="80"/>
        <v>-16793.609999999997</v>
      </c>
      <c r="O548" s="7">
        <f t="shared" si="80"/>
        <v>113984.19999999998</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f t="shared" si="80"/>
        <v>1692.179999999993</v>
      </c>
      <c r="N549" s="7">
        <f t="shared" si="80"/>
        <v>1183.809999999994</v>
      </c>
      <c r="O549" s="7" t="str">
        <f t="shared" si="80"/>
        <v/>
      </c>
      <c r="P549" s="6"/>
      <c r="Q549" s="9" t="s">
        <v>14</v>
      </c>
    </row>
    <row r="550" spans="1:17" x14ac:dyDescent="0.25">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f t="shared" si="80"/>
        <v>5347.0700000000106</v>
      </c>
      <c r="M550" s="18">
        <f t="shared" si="80"/>
        <v>2834.8500000000022</v>
      </c>
      <c r="N550" s="18">
        <f t="shared" si="80"/>
        <v>7427.4700000000012</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5347.0700000000106</v>
      </c>
      <c r="M551" s="18">
        <f t="shared" si="80"/>
        <v>4527.0299999999697</v>
      </c>
      <c r="N551" s="18">
        <f t="shared" si="80"/>
        <v>-16055.79000000003</v>
      </c>
      <c r="O551" s="18">
        <f t="shared" si="80"/>
        <v>197207.84</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f t="shared" si="81"/>
        <v>6.6325290840717685E-2</v>
      </c>
      <c r="M552" s="10">
        <f t="shared" si="81"/>
        <v>2.3899428576737856E-2</v>
      </c>
      <c r="N552" s="10">
        <f t="shared" si="81"/>
        <v>-6.6197044660748605E-2</v>
      </c>
      <c r="O552" s="10">
        <f t="shared" si="81"/>
        <v>0.38368324619543182</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f t="shared" si="82"/>
        <v>-0.15336249572196348</v>
      </c>
      <c r="N553" s="10">
        <f>N551/M551-1</f>
        <v>-4.5466497902598695</v>
      </c>
      <c r="O553" s="10">
        <f>O551/N551-1</f>
        <v>-13.282661893310738</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f t="shared" si="83"/>
        <v>-1694.6500000000024</v>
      </c>
      <c r="O555" s="16">
        <f t="shared" si="83"/>
        <v>-8943.6400000000031</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f t="shared" si="84"/>
        <v>-10387.159999999996</v>
      </c>
      <c r="O556" s="7">
        <f t="shared" si="84"/>
        <v>123464.59999999999</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f t="shared" si="84"/>
        <v>7780.9399999999932</v>
      </c>
      <c r="O557" s="7" t="str">
        <f t="shared" si="84"/>
        <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f t="shared" si="84"/>
        <v>7749.2200000000012</v>
      </c>
      <c r="N558" s="18">
        <f t="shared" si="84"/>
        <v>13841.470000000001</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f t="shared" si="85"/>
        <v>23510.510000000009</v>
      </c>
      <c r="M559" s="18">
        <f t="shared" si="85"/>
        <v>23153.349999999969</v>
      </c>
      <c r="N559" s="18">
        <f t="shared" si="85"/>
        <v>9540.5999999999694</v>
      </c>
      <c r="O559" s="18">
        <f t="shared" si="85"/>
        <v>229041.91999999998</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f t="shared" si="86"/>
        <v>0.29162539737905041</v>
      </c>
      <c r="M560" s="10">
        <f t="shared" si="86"/>
        <v>0.12223286230425166</v>
      </c>
      <c r="N560" s="10">
        <f t="shared" si="86"/>
        <v>3.9335312948807565E-2</v>
      </c>
      <c r="O560" s="10">
        <f t="shared" si="86"/>
        <v>0.44561893371193761</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f t="shared" si="87"/>
        <v>-1.5191503714723331E-2</v>
      </c>
      <c r="N561" s="10">
        <f>N559/M559-1</f>
        <v>-0.58793867842018621</v>
      </c>
      <c r="O561" s="10">
        <f>O559/N559-1</f>
        <v>23.007077123032168</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f t="shared" si="88"/>
        <v>444.53</v>
      </c>
      <c r="O563" s="16">
        <f t="shared" si="88"/>
        <v>500.27</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f t="shared" si="88"/>
        <v>371.57</v>
      </c>
      <c r="O564" s="7">
        <f t="shared" si="88"/>
        <v>2436.17</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f t="shared" si="88"/>
        <v>938.49</v>
      </c>
      <c r="N565" s="7">
        <f t="shared" si="88"/>
        <v>412.46</v>
      </c>
      <c r="O565" s="7" t="str">
        <f t="shared" si="88"/>
        <v/>
      </c>
      <c r="P565" s="6"/>
      <c r="Q565" s="9" t="s">
        <v>14</v>
      </c>
    </row>
    <row r="566" spans="1:17" x14ac:dyDescent="0.25">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f t="shared" si="88"/>
        <v>887.63</v>
      </c>
      <c r="M566" s="18">
        <f t="shared" si="88"/>
        <v>1078.6099999999999</v>
      </c>
      <c r="N566" s="18">
        <f t="shared" si="88"/>
        <v>312.98</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887.63</v>
      </c>
      <c r="M567" s="18">
        <f t="shared" si="89"/>
        <v>2017.1</v>
      </c>
      <c r="N567" s="18">
        <f>IF(N564="",N563*4,IF(N565="",(N564+N563)*2,IF(N566="",((N565+N564+N563)/3)*4,SUM(N563:N566))))</f>
        <v>1541.54</v>
      </c>
      <c r="O567" s="18">
        <f>IF(O564="",O563*4,IF(O565="",(O564+O563)*2,IF(O566="",((O565+O564+O563)/3)*4,SUM(O563:O566))))</f>
        <v>5872.88</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f t="shared" si="90"/>
        <v>1.1010201457797658E-2</v>
      </c>
      <c r="M568" s="10">
        <f t="shared" si="90"/>
        <v>1.0648822159813E-2</v>
      </c>
      <c r="N568" s="10">
        <f t="shared" si="90"/>
        <v>6.3556755678998182E-3</v>
      </c>
      <c r="O568" s="10">
        <f t="shared" si="90"/>
        <v>1.1426146460081039E-2</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f t="shared" si="91"/>
        <v>-8317.9900000000034</v>
      </c>
      <c r="O570" s="16">
        <f t="shared" si="91"/>
        <v>-15880.550000000003</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f t="shared" si="91"/>
        <v>-17165.179999999997</v>
      </c>
      <c r="O571" s="7">
        <f t="shared" si="91"/>
        <v>111548.02999999998</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f t="shared" si="91"/>
        <v>753.68999999999301</v>
      </c>
      <c r="N572" s="7">
        <f t="shared" si="91"/>
        <v>771.349999999994</v>
      </c>
      <c r="O572" s="7" t="str">
        <f t="shared" si="91"/>
        <v/>
      </c>
      <c r="P572" s="6"/>
      <c r="Q572" s="9" t="s">
        <v>14</v>
      </c>
    </row>
    <row r="573" spans="1:17" x14ac:dyDescent="0.25">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f t="shared" si="91"/>
        <v>4459.4400000000105</v>
      </c>
      <c r="M573" s="18">
        <f t="shared" si="91"/>
        <v>1756.2400000000023</v>
      </c>
      <c r="N573" s="18">
        <f t="shared" si="91"/>
        <v>7114.4900000000016</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4459.4400000000105</v>
      </c>
      <c r="M574" s="18">
        <f t="shared" si="92"/>
        <v>2509.9299999999698</v>
      </c>
      <c r="N574" s="18">
        <f>IFERROR(N551-N567,"")</f>
        <v>-17597.330000000031</v>
      </c>
      <c r="O574" s="18">
        <f>IFERROR(O551-O567,"")</f>
        <v>191334.96</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f t="shared" si="93"/>
        <v>5.5315089382920027E-2</v>
      </c>
      <c r="M575" s="10">
        <f t="shared" si="93"/>
        <v>1.3250606416924854E-2</v>
      </c>
      <c r="N575" s="10">
        <f t="shared" si="93"/>
        <v>-7.2552720228648435E-2</v>
      </c>
      <c r="O575" s="10">
        <f t="shared" si="93"/>
        <v>0.37225709973535076</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f t="shared" si="94"/>
        <v>-207.24</v>
      </c>
      <c r="O577" s="16">
        <f t="shared" si="94"/>
        <v>-1034.5999999999999</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f t="shared" si="94"/>
        <v>-115.81</v>
      </c>
      <c r="O578" s="7">
        <f t="shared" si="94"/>
        <v>19771.259999999998</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f t="shared" si="94"/>
        <v>226.69</v>
      </c>
      <c r="N579" s="7">
        <f t="shared" si="94"/>
        <v>-396.78</v>
      </c>
      <c r="O579" s="7" t="str">
        <f t="shared" si="94"/>
        <v/>
      </c>
      <c r="P579" s="6"/>
      <c r="Q579" s="9" t="s">
        <v>14</v>
      </c>
    </row>
    <row r="580" spans="1:17" x14ac:dyDescent="0.25">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f t="shared" si="94"/>
        <v>1052.79</v>
      </c>
      <c r="M580" s="18">
        <f t="shared" si="94"/>
        <v>-1524.63</v>
      </c>
      <c r="N580" s="18">
        <f t="shared" si="94"/>
        <v>-66.959999999999994</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1052.79</v>
      </c>
      <c r="M581" s="18">
        <f t="shared" si="95"/>
        <v>-1297.94</v>
      </c>
      <c r="N581" s="18">
        <f>IF(N578="",N577*4,IF(N579="",(N578+N577)*2,IF(N580="",((N579+N578+N577)/3)*4,SUM(N577:N580))))</f>
        <v>-786.79</v>
      </c>
      <c r="O581" s="18">
        <f>IF(O578="",O577*4,IF(O579="",(O578+O577)*2,IF(O580="",((O579+O578+O577)/3)*4,SUM(O577:O580))))</f>
        <v>37473.32</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f t="shared" si="96"/>
        <v>0.23608121199074267</v>
      </c>
      <c r="M582" s="10">
        <f t="shared" si="96"/>
        <v>-0.51712199144996696</v>
      </c>
      <c r="N582" s="10">
        <f>+N581/N$574</f>
        <v>4.4710760098264829E-2</v>
      </c>
      <c r="O582" s="10">
        <f>+O581/O$574</f>
        <v>0.19585192376761676</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f t="shared" si="97"/>
        <v>-7907.36</v>
      </c>
      <c r="O584" s="16">
        <f t="shared" si="97"/>
        <v>-14845.94</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f t="shared" si="97"/>
        <v>-17049.37</v>
      </c>
      <c r="O585" s="7">
        <f t="shared" si="97"/>
        <v>91776.78</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f t="shared" si="97"/>
        <v>527.01</v>
      </c>
      <c r="N586" s="7">
        <f t="shared" si="97"/>
        <v>1168.1300000000001</v>
      </c>
      <c r="O586" s="7" t="str">
        <f t="shared" si="97"/>
        <v/>
      </c>
      <c r="P586" s="6"/>
      <c r="Q586" s="9" t="s">
        <v>14</v>
      </c>
    </row>
    <row r="587" spans="1:17" x14ac:dyDescent="0.25">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f t="shared" si="97"/>
        <v>3516.66</v>
      </c>
      <c r="M587" s="18">
        <f t="shared" si="97"/>
        <v>3780.87</v>
      </c>
      <c r="N587" s="18">
        <f t="shared" si="97"/>
        <v>7181.45</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3516.66</v>
      </c>
      <c r="M588" s="18">
        <f t="shared" si="98"/>
        <v>4307.88</v>
      </c>
      <c r="N588" s="18">
        <f>IF(N585="",N584*4,IF(N586="",(N585+N584)*2,IF(N587="",((N586+N585+N584)/3)*4,SUM(N584:N587))))</f>
        <v>-16607.149999999998</v>
      </c>
      <c r="O588" s="18">
        <f>IF(O585="",O584*4,IF(O586="",(O585+O584)*2,IF(O587="",((O586+O585+O584)/3)*4,SUM(O584:O587))))</f>
        <v>153861.68</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f t="shared" si="99"/>
        <v>4.3620804905848957E-2</v>
      </c>
      <c r="M589" s="10">
        <f t="shared" si="99"/>
        <v>2.2742475834522449E-2</v>
      </c>
      <c r="N589" s="10">
        <f t="shared" si="99"/>
        <v>-6.8470268372826812E-2</v>
      </c>
      <c r="O589" s="10">
        <f t="shared" si="99"/>
        <v>0.29934990843915105</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f t="shared" si="100"/>
        <v>0.22499189571923361</v>
      </c>
      <c r="N590" s="10">
        <f>N588/M588-1</f>
        <v>-4.8550632793856838</v>
      </c>
      <c r="O590" s="10">
        <f>O588/N588-1</f>
        <v>-10.264785348479421</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f t="shared" si="101"/>
        <v>6178.81</v>
      </c>
      <c r="O593" s="8">
        <f t="shared" si="101"/>
        <v>6436.64</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f t="shared" si="101"/>
        <v>12585.26</v>
      </c>
      <c r="O594" s="8">
        <f t="shared" si="101"/>
        <v>15917.04</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f t="shared" si="101"/>
        <v>13711.95</v>
      </c>
      <c r="N595" s="8">
        <f t="shared" si="101"/>
        <v>19182.39</v>
      </c>
      <c r="O595" s="8" t="str">
        <f t="shared" si="101"/>
        <v/>
      </c>
      <c r="P595" s="6"/>
      <c r="Q595" s="9" t="s">
        <v>14</v>
      </c>
    </row>
    <row r="596" spans="2:17" x14ac:dyDescent="0.25">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f t="shared" si="101"/>
        <v>18163.439999999999</v>
      </c>
      <c r="M596" s="7">
        <f t="shared" si="101"/>
        <v>18626.32</v>
      </c>
      <c r="N596" s="8">
        <f>IFERROR(VLOOKUP($B$592,$221:$343,MATCH($Q596&amp;"/"&amp;N$348,$219:$219,0),FALSE),IFERROR((VLOOKUP($B$592,$221:$343,MATCH($Q595&amp;"/"&amp;N$348,$219:$219,0),FALSE)/3)*4,IFERROR(VLOOKUP($B$592,$221:$343,MATCH($Q594&amp;"/"&amp;N$348,$219:$219,0),FALSE)*2,IFERROR(VLOOKUP($B$592,$221:$343,MATCH($Q593&amp;"/"&amp;N$348,$219:$219,0),FALSE)*4,""))))</f>
        <v>25596.39</v>
      </c>
      <c r="O596" s="8">
        <f>IFERROR(VLOOKUP($B$592,$221:$343,MATCH($Q596&amp;"/"&amp;O$348,$219:$219,0),FALSE),IFERROR((VLOOKUP($B$592,$221:$343,MATCH($Q595&amp;"/"&amp;O$348,$219:$219,0),FALSE)/3)*4,IFERROR(VLOOKUP($B$592,$221:$343,MATCH($Q594&amp;"/"&amp;O$348,$219:$219,0),FALSE)*2,IFERROR(VLOOKUP($B$592,$221:$343,MATCH($Q593&amp;"/"&amp;O$348,$219:$219,0),FALSE)*4,""))))</f>
        <v>31834.080000000002</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f t="shared" si="102"/>
        <v>0.22530010653833274</v>
      </c>
      <c r="M597" s="10">
        <f t="shared" si="102"/>
        <v>9.8333433727513797E-2</v>
      </c>
      <c r="N597" s="10">
        <f t="shared" si="102"/>
        <v>0.10553235760955618</v>
      </c>
      <c r="O597" s="10">
        <f t="shared" si="102"/>
        <v>6.19356875165058E-2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f t="shared" si="103"/>
        <v>5599.38</v>
      </c>
      <c r="O599" s="8">
        <f t="shared" si="103"/>
        <v>32137.47</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f t="shared" si="103"/>
        <v>-4087.5</v>
      </c>
      <c r="O600" s="8">
        <f t="shared" si="103"/>
        <v>73790.52</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f t="shared" si="103"/>
        <v>27598.6</v>
      </c>
      <c r="N601" s="8">
        <f t="shared" si="103"/>
        <v>-4049.49</v>
      </c>
      <c r="O601" s="8" t="str">
        <f t="shared" si="103"/>
        <v/>
      </c>
      <c r="P601" s="6"/>
      <c r="Q601" s="9" t="s">
        <v>14</v>
      </c>
    </row>
    <row r="602" spans="2:17" x14ac:dyDescent="0.25">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f t="shared" si="103"/>
        <v>15412.88</v>
      </c>
      <c r="M602" s="7">
        <f t="shared" si="103"/>
        <v>26776.959999999999</v>
      </c>
      <c r="N602" s="8">
        <f t="shared" si="103"/>
        <v>-7524.84</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f t="shared" si="104"/>
        <v>4.3828177873322982</v>
      </c>
      <c r="M603" s="111">
        <f t="shared" si="104"/>
        <v>6.2158091683148085</v>
      </c>
      <c r="N603" s="111">
        <f>IFERROR(N602/N$588,IFERROR(N601/N$588,IFERROR(N600/N$588,N599/N$588)))</f>
        <v>0.45310845027593544</v>
      </c>
      <c r="O603" s="111">
        <f>IFERROR(O602/O$588,IFERROR(O601/O$588,IFERROR(O600/O$588,O599/O$588)))</f>
        <v>0.47958997977924073</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f t="shared" si="105"/>
        <v>1482.5100000000002</v>
      </c>
      <c r="O605" s="8">
        <f t="shared" si="105"/>
        <v>26607.870000000003</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f t="shared" si="106"/>
        <v>-21590.7</v>
      </c>
      <c r="O606" s="8">
        <f t="shared" si="105"/>
        <v>70549.87000000001</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f t="shared" si="106"/>
        <v>14419.749999999998</v>
      </c>
      <c r="N607" s="8">
        <f t="shared" si="106"/>
        <v>-25262.989999999998</v>
      </c>
      <c r="O607" s="8" t="str">
        <f t="shared" si="105"/>
        <v/>
      </c>
      <c r="P607" s="6"/>
      <c r="Q607" s="9" t="s">
        <v>14</v>
      </c>
    </row>
    <row r="608" spans="2:17" x14ac:dyDescent="0.25">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f t="shared" si="106"/>
        <v>-11790.460000000001</v>
      </c>
      <c r="M608" s="18">
        <f t="shared" si="106"/>
        <v>5105.2999999999993</v>
      </c>
      <c r="N608" s="18">
        <f t="shared" si="106"/>
        <v>-33943.21</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f t="shared" si="107"/>
        <v>-4116.87</v>
      </c>
      <c r="O611" s="8">
        <f t="shared" si="107"/>
        <v>-5529.6</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f t="shared" si="107"/>
        <v>-17503.2</v>
      </c>
      <c r="O612" s="8">
        <f t="shared" si="107"/>
        <v>-3240.65</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f t="shared" si="107"/>
        <v>-13178.85</v>
      </c>
      <c r="N613" s="8">
        <f t="shared" si="107"/>
        <v>-21213.5</v>
      </c>
      <c r="O613" s="8" t="str">
        <f t="shared" si="107"/>
        <v/>
      </c>
      <c r="P613" s="6"/>
      <c r="Q613" s="9" t="s">
        <v>14</v>
      </c>
    </row>
    <row r="614" spans="2:17" x14ac:dyDescent="0.25">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f t="shared" si="107"/>
        <v>-27203.34</v>
      </c>
      <c r="M614" s="7">
        <f t="shared" si="107"/>
        <v>-21671.66</v>
      </c>
      <c r="N614" s="8">
        <f t="shared" si="107"/>
        <v>-26418.37</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f t="shared" si="108"/>
        <v>-36262.06</v>
      </c>
      <c r="O616" s="8">
        <f t="shared" si="108"/>
        <v>-180171.55</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f t="shared" si="108"/>
        <v>19115.3</v>
      </c>
      <c r="O617" s="8">
        <f t="shared" si="108"/>
        <v>-166793.19</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f t="shared" si="108"/>
        <v>-13200.88</v>
      </c>
      <c r="N618" s="8">
        <f t="shared" si="108"/>
        <v>127393.19</v>
      </c>
      <c r="O618" s="8" t="str">
        <f t="shared" si="108"/>
        <v/>
      </c>
      <c r="P618" s="6"/>
      <c r="Q618" s="9" t="s">
        <v>14</v>
      </c>
    </row>
    <row r="619" spans="2:17" x14ac:dyDescent="0.25">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f t="shared" si="108"/>
        <v>-21338.81</v>
      </c>
      <c r="M619" s="7">
        <f t="shared" si="108"/>
        <v>-171163.84</v>
      </c>
      <c r="N619" s="8">
        <f t="shared" si="108"/>
        <v>123994.42</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f t="shared" si="109"/>
        <v>-2049.54</v>
      </c>
      <c r="O621" s="7">
        <f t="shared" si="109"/>
        <v>70674.289999999994</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f t="shared" si="109"/>
        <v>-4183.71</v>
      </c>
      <c r="O622" s="7">
        <f t="shared" si="109"/>
        <v>42031.519999999997</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f t="shared" si="109"/>
        <v>-12754.18</v>
      </c>
      <c r="N623" s="7">
        <f t="shared" si="109"/>
        <v>-6362.39</v>
      </c>
      <c r="O623" s="7" t="str">
        <f t="shared" si="109"/>
        <v/>
      </c>
      <c r="P623" s="6"/>
      <c r="Q623" s="9" t="s">
        <v>14</v>
      </c>
    </row>
    <row r="624" spans="2:17" x14ac:dyDescent="0.25">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f t="shared" si="109"/>
        <v>-3526.72</v>
      </c>
      <c r="M624" s="7">
        <f t="shared" si="109"/>
        <v>210059.51999999999</v>
      </c>
      <c r="N624" s="7">
        <f t="shared" si="109"/>
        <v>-8388.07</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6"/>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f t="shared" si="110"/>
        <v>-32712.22</v>
      </c>
      <c r="O626" s="8">
        <f t="shared" si="110"/>
        <v>-77359.789999999994</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f t="shared" si="110"/>
        <v>10844.08</v>
      </c>
      <c r="O627" s="8">
        <f t="shared" si="110"/>
        <v>-50971.14</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f t="shared" si="110"/>
        <v>1643.55</v>
      </c>
      <c r="N628" s="8">
        <f t="shared" si="110"/>
        <v>116981.31</v>
      </c>
      <c r="O628" s="8" t="str">
        <f t="shared" si="110"/>
        <v/>
      </c>
      <c r="P628" s="6"/>
      <c r="Q628" s="9" t="s">
        <v>14</v>
      </c>
    </row>
    <row r="629" spans="2:17" x14ac:dyDescent="0.25">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f t="shared" si="110"/>
        <v>-9452.66</v>
      </c>
      <c r="M629" s="7">
        <f t="shared" si="110"/>
        <v>65672.639999999999</v>
      </c>
      <c r="N629" s="8">
        <f t="shared" si="110"/>
        <v>108081.5</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f t="shared" si="111"/>
        <v>1.2110689524390967E-2</v>
      </c>
      <c r="M632" s="29">
        <f t="shared" si="111"/>
        <v>8.0497626720724413E-3</v>
      </c>
      <c r="N632" s="29">
        <f t="shared" si="111"/>
        <v>-3.3809343085938796E-2</v>
      </c>
      <c r="O632" s="29">
        <f t="shared" si="111"/>
        <v>0.1907123197177181</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f t="shared" si="112"/>
        <v>1.6477955858803364E-2</v>
      </c>
      <c r="M633" s="29">
        <f t="shared" si="112"/>
        <v>1.5208560091991315E-2</v>
      </c>
      <c r="N633" s="29">
        <f t="shared" si="112"/>
        <v>-3.5260861850577592E-2</v>
      </c>
      <c r="O633" s="29">
        <f t="shared" si="112"/>
        <v>0.28359066455524551</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f t="shared" si="113"/>
        <v>2.1197185980825692E-2</v>
      </c>
      <c r="M634" s="29">
        <f t="shared" si="113"/>
        <v>9.5393288164489897E-3</v>
      </c>
      <c r="N634" s="29">
        <f t="shared" si="113"/>
        <v>-3.8178729000739244E-2</v>
      </c>
      <c r="O634" s="29">
        <f t="shared" si="113"/>
        <v>0.30056087414478022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f t="shared" si="114"/>
        <v>2.37742858229204</v>
      </c>
      <c r="M636" s="27">
        <f t="shared" si="114"/>
        <v>5.3512501360610569</v>
      </c>
      <c r="N636" s="27">
        <f t="shared" si="114"/>
        <v>8.1888878556360947</v>
      </c>
      <c r="O636" s="27">
        <f>O378/O414</f>
        <v>3.3421151782957255</v>
      </c>
      <c r="P636" s="6"/>
      <c r="Q636" s="89" t="s">
        <v>2307</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f t="shared" si="115"/>
        <v>2.2508648398120656</v>
      </c>
      <c r="M637" s="27">
        <f t="shared" si="115"/>
        <v>5.2464260117641572</v>
      </c>
      <c r="N637" s="27">
        <f t="shared" si="115"/>
        <v>7.9380572964147813</v>
      </c>
      <c r="O637" s="27">
        <f>(O378-O372)/O414</f>
        <v>3.1723334153538643</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f t="shared" si="116"/>
        <v>0.4941959483240157</v>
      </c>
      <c r="M639" s="27">
        <f t="shared" si="116"/>
        <v>0</v>
      </c>
      <c r="N639" s="27">
        <f t="shared" si="116"/>
        <v>0</v>
      </c>
      <c r="O639" s="27">
        <f>O432/O457</f>
        <v>9.2371216951557589E-2</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f t="shared" si="117"/>
        <v>23.314224292368326</v>
      </c>
      <c r="M640" s="27">
        <f t="shared" si="117"/>
        <v>0</v>
      </c>
      <c r="N640" s="27">
        <f t="shared" si="117"/>
        <v>0</v>
      </c>
      <c r="O640" s="27">
        <f>O432/O588</f>
        <v>0.30732947930894811</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f t="shared" si="118"/>
        <v>238.95360476784271</v>
      </c>
      <c r="N642" s="44">
        <f t="shared" si="118"/>
        <v>150.32358177260545</v>
      </c>
      <c r="O642" s="44">
        <f t="shared" si="118"/>
        <v>37.216977049733238</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f t="shared" si="119"/>
        <v>19.718358494443159</v>
      </c>
      <c r="N643" s="44">
        <f t="shared" si="119"/>
        <v>17.36915432655033</v>
      </c>
      <c r="O643" s="44">
        <f t="shared" si="119"/>
        <v>21.551424396680112</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f t="shared" si="120"/>
        <v>130.17810222947989</v>
      </c>
      <c r="N644" s="44">
        <f t="shared" si="120"/>
        <v>96.723470023753123</v>
      </c>
      <c r="O644" s="44">
        <f t="shared" si="120"/>
        <v>60.417996216471998</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f t="shared" si="121"/>
        <v>128.493861032806</v>
      </c>
      <c r="N645" s="47">
        <f>N643+N642-N644</f>
        <v>70.969266075402658</v>
      </c>
      <c r="O645" s="47">
        <f>O643+O642-O644</f>
        <v>-1.6495947700586484</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t="e">
        <v>#N/A</v>
      </c>
      <c r="C647" t="e">
        <v>#N/A</v>
      </c>
      <c r="D647" t="e">
        <v>#N/A</v>
      </c>
      <c r="E647" t="e">
        <v>#N/A</v>
      </c>
      <c r="F647" t="e">
        <v>#N/A</v>
      </c>
      <c r="G647" t="e">
        <v>#N/A</v>
      </c>
      <c r="H647" t="e">
        <v>#N/A</v>
      </c>
      <c r="I647">
        <v>215000</v>
      </c>
      <c r="J647">
        <v>215000</v>
      </c>
      <c r="K647">
        <v>215000</v>
      </c>
      <c r="L647">
        <v>215000</v>
      </c>
      <c r="M647">
        <v>215000</v>
      </c>
      <c r="N647">
        <v>215000</v>
      </c>
      <c r="O647">
        <v>215000</v>
      </c>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f t="shared" si="122"/>
        <v>0.77163818604651158</v>
      </c>
      <c r="M648" s="13">
        <f t="shared" si="122"/>
        <v>2.1004256744186049</v>
      </c>
      <c r="N648" s="13">
        <f t="shared" si="122"/>
        <v>2.023183069767442</v>
      </c>
      <c r="O648" s="13">
        <f t="shared" si="122"/>
        <v>2.3810009302325583</v>
      </c>
      <c r="P648" s="6"/>
      <c r="Q648" s="90" t="s">
        <v>44</v>
      </c>
    </row>
    <row r="649" spans="2:17" x14ac:dyDescent="0.25">
      <c r="B649" s="13" t="e">
        <f t="shared" ref="B649:O649" si="123">B588/B647</f>
        <v>#N/A</v>
      </c>
      <c r="C649" s="13" t="e">
        <f t="shared" si="123"/>
        <v>#N/A</v>
      </c>
      <c r="D649" s="13" t="e">
        <f t="shared" si="123"/>
        <v>#N/A</v>
      </c>
      <c r="E649" s="13" t="e">
        <f t="shared" si="123"/>
        <v>#N/A</v>
      </c>
      <c r="F649" s="13" t="e">
        <f t="shared" si="123"/>
        <v>#N/A</v>
      </c>
      <c r="G649" s="13" t="e">
        <f t="shared" si="123"/>
        <v>#N/A</v>
      </c>
      <c r="H649" s="13" t="e">
        <f t="shared" si="123"/>
        <v>#N/A</v>
      </c>
      <c r="I649" s="13">
        <f t="shared" si="123"/>
        <v>0</v>
      </c>
      <c r="J649" s="13">
        <f t="shared" si="123"/>
        <v>0</v>
      </c>
      <c r="K649" s="13">
        <f t="shared" si="123"/>
        <v>0</v>
      </c>
      <c r="L649" s="13">
        <f t="shared" si="123"/>
        <v>1.6356558139534884E-2</v>
      </c>
      <c r="M649" s="13">
        <f t="shared" si="123"/>
        <v>2.0036651162790697E-2</v>
      </c>
      <c r="N649" s="13">
        <f t="shared" si="123"/>
        <v>-7.7242558139534873E-2</v>
      </c>
      <c r="O649" s="13">
        <f t="shared" si="123"/>
        <v>0.71563572093023253</v>
      </c>
      <c r="P649" s="6"/>
      <c r="Q649" s="89" t="s">
        <v>45</v>
      </c>
    </row>
    <row r="650" spans="2:17" x14ac:dyDescent="0.25">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#DIV/0!</v>
      </c>
      <c r="K650" s="91" t="e">
        <f t="shared" si="124"/>
        <v>#DIV/0!</v>
      </c>
      <c r="L650" s="92" t="e">
        <f t="shared" si="124"/>
        <v>#DIV/0!</v>
      </c>
      <c r="M650" s="91">
        <f t="shared" si="124"/>
        <v>0.22499189571923361</v>
      </c>
      <c r="N650" s="93">
        <f>+N649/M649-1</f>
        <v>-4.8550632793856838</v>
      </c>
      <c r="O650" s="93">
        <f>+O649/N649-1</f>
        <v>-10.264785348479421</v>
      </c>
      <c r="P650" s="31"/>
      <c r="Q650" s="94" t="s">
        <v>46</v>
      </c>
    </row>
    <row r="651" spans="2:17" x14ac:dyDescent="0.25">
      <c r="B651">
        <v>0</v>
      </c>
      <c r="C651">
        <v>0</v>
      </c>
      <c r="D651">
        <v>0</v>
      </c>
      <c r="E651">
        <v>0</v>
      </c>
      <c r="F651">
        <v>0</v>
      </c>
      <c r="G651">
        <v>0</v>
      </c>
      <c r="H651">
        <v>0</v>
      </c>
      <c r="I651">
        <v>0</v>
      </c>
      <c r="J651">
        <v>0</v>
      </c>
      <c r="K651">
        <v>0</v>
      </c>
      <c r="L651">
        <v>0</v>
      </c>
      <c r="M651">
        <v>0</v>
      </c>
      <c r="N651">
        <v>0</v>
      </c>
      <c r="O651">
        <v>0</v>
      </c>
      <c r="P651" s="6"/>
      <c r="Q651" s="90" t="s">
        <v>47</v>
      </c>
    </row>
    <row r="652" spans="2:17" x14ac:dyDescent="0.25">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f t="shared" si="125"/>
        <v>0</v>
      </c>
      <c r="N652" s="93">
        <f t="shared" si="125"/>
        <v>0</v>
      </c>
      <c r="O652" s="93">
        <f t="shared" si="125"/>
        <v>0</v>
      </c>
      <c r="P652" s="6"/>
      <c r="Q652" s="94" t="s">
        <v>48</v>
      </c>
    </row>
    <row r="653" spans="2:17" x14ac:dyDescent="0.25">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#DIV/0!</v>
      </c>
      <c r="J653" s="96" t="e">
        <f t="shared" si="126"/>
        <v>#DIV/0!</v>
      </c>
      <c r="K653" s="95" t="e">
        <f t="shared" si="126"/>
        <v>#DIV/0!</v>
      </c>
      <c r="L653" s="96">
        <f t="shared" si="126"/>
        <v>0</v>
      </c>
      <c r="M653" s="95">
        <f t="shared" si="126"/>
        <v>0</v>
      </c>
      <c r="N653" s="97">
        <f>+N651/N649</f>
        <v>0</v>
      </c>
      <c r="O653" s="97">
        <f>+O651/O649</f>
        <v>0</v>
      </c>
      <c r="P653" s="28"/>
      <c r="Q653" s="98" t="s">
        <v>49</v>
      </c>
    </row>
    <row r="654" spans="2:17" x14ac:dyDescent="0.25">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f t="shared" si="127"/>
        <v>1087594.8135284192</v>
      </c>
      <c r="N654" s="16">
        <f>+N661*N647</f>
        <v>653137.02305976581</v>
      </c>
      <c r="O654" s="16">
        <f>+O661*O647</f>
        <v>2709000</v>
      </c>
      <c r="P654" s="6"/>
      <c r="Q654" s="89" t="s">
        <v>50</v>
      </c>
    </row>
    <row r="655" spans="2:17" x14ac:dyDescent="0.25">
      <c r="B655" s="32" t="e">
        <f t="shared" ref="B655:K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+L661/L$648</f>
        <v>#N/A</v>
      </c>
      <c r="M655" s="32">
        <f>+M661/M$648</f>
        <v>2.4083596909180649</v>
      </c>
      <c r="N655" s="34">
        <f>+N661/N$648</f>
        <v>1.501518406454351</v>
      </c>
      <c r="O655" s="34">
        <f>+O661/O$648</f>
        <v>5.2918920946281727</v>
      </c>
      <c r="P655" s="35">
        <f>(SUM(INDEX($B655:$O655,,$Q$348-$B$348-$P$348+1):INDEX($B655:$O655,$Q$348-$B$348+1))-MAX(INDEX($B655:$O655,,$Q$348-$B$348-$P$348+1):INDEX($B655:$O655,$Q$348-$B$348+1))-MIN(INDEX($B655:$O655,,$Q$348-$B$348-$P$348+1):INDEX($B655:$O655,$Q$348-$B$348+1)))/(COUNT(INDEX($B655:$O655,,$Q$348-$B$348-$P$348+1):INDEX($B655:$O655,$Q$348-$B$348+1))-2)</f>
        <v>2.408359690918064</v>
      </c>
      <c r="Q655" s="36" t="s">
        <v>51</v>
      </c>
    </row>
    <row r="656" spans="2:17" x14ac:dyDescent="0.25">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f t="shared" si="129"/>
        <v>252.46636710595914</v>
      </c>
      <c r="N656" s="34">
        <f>+N661/N$649</f>
        <v>-39.328664042883084</v>
      </c>
      <c r="O656" s="34">
        <f>+O661/O$649</f>
        <v>17.60672312950177</v>
      </c>
      <c r="P656" s="35">
        <f>(SUM(INDEX($B656:$O656,,$Q$348-$B$348-$P$348+1):INDEX($B656:$O656,$Q$348-$B$348+1))-MAX(INDEX($B656:$O656,,$Q$348-$B$348-$P$348+1):INDEX($B656:$O656,$Q$348-$B$348+1))-MIN(INDEX($B656:$O656,,$Q$348-$B$348-$P$348+1):INDEX($B656:$O656,$Q$348-$B$348+1)))/(COUNT(INDEX($B656:$O656,,$Q$348-$B$348-$P$348+1):INDEX($B656:$O656,$Q$348-$B$348+1))-2)</f>
        <v>17.606723129501781</v>
      </c>
      <c r="Q656" s="36" t="s">
        <v>52</v>
      </c>
    </row>
    <row r="657" spans="1:17" x14ac:dyDescent="0.25">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f t="shared" si="130"/>
        <v>37.091750158332182</v>
      </c>
      <c r="N657" s="34">
        <f t="shared" si="130"/>
        <v>48.88693510468601</v>
      </c>
      <c r="O657" s="34">
        <f t="shared" si="130"/>
        <v>11.428174545515512</v>
      </c>
      <c r="P657" s="35">
        <f>(SUM(INDEX($B657:$O657,,$Q$348-$B$348-$P$348+1):INDEX($B657:$O657,$Q$348-$B$348+1))-MAX(INDEX($B657:$O657,,$Q$348-$B$348-$P$348+1):INDEX($B657:$O657,$Q$348-$B$348+1))-MIN(INDEX($B657:$O657,,$Q$348-$B$348-$P$348+1):INDEX($B657:$O657,$Q$348-$B$348+1)))/(COUNT(INDEX($B657:$O657,,$Q$348-$B$348-$P$348+1):INDEX($B657:$O657,$Q$348-$B$348+1))-2)</f>
        <v>37.091750158332189</v>
      </c>
      <c r="Q657" s="36" t="s">
        <v>53</v>
      </c>
    </row>
    <row r="658" spans="1:17" x14ac:dyDescent="0.25">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f t="shared" si="131"/>
        <v>5.7776689349548533</v>
      </c>
      <c r="N658" s="34">
        <f t="shared" si="131"/>
        <v>2.7419042239252103</v>
      </c>
      <c r="O658" s="34">
        <f t="shared" si="131"/>
        <v>5.2923742767088493</v>
      </c>
      <c r="P658" s="35">
        <f>(SUM(INDEX($B658:$O658,,$Q$348-$B$348-$P$348+1):INDEX($B658:$O658,$Q$348-$B$348+1))-MAX(INDEX($B658:$O658,,$Q$348-$B$348-$P$348+1):INDEX($B658:$O658,$Q$348-$B$348+1))-MIN(INDEX($B658:$O658,,$Q$348-$B$348-$P$348+1):INDEX($B658:$O658,$Q$348-$B$348+1)))/(COUNT(INDEX($B658:$O658,,$Q$348-$B$348-$P$348+1):INDEX($B658:$O658,$Q$348-$B$348+1))-2)</f>
        <v>5.2923742767088484</v>
      </c>
      <c r="Q658" s="36" t="s">
        <v>54</v>
      </c>
    </row>
    <row r="659" spans="1:17" s="15" customFormat="1" x14ac:dyDescent="0.25">
      <c r="A659" s="99"/>
      <c r="B659" t="e">
        <v>#N/A</v>
      </c>
      <c r="C659" t="e">
        <v>#N/A</v>
      </c>
      <c r="D659" t="e">
        <v>#N/A</v>
      </c>
      <c r="E659" t="e">
        <v>#N/A</v>
      </c>
      <c r="F659" t="e">
        <v>#N/A</v>
      </c>
      <c r="G659" t="e">
        <v>#N/A</v>
      </c>
      <c r="H659" t="e">
        <v>#N/A</v>
      </c>
      <c r="I659" t="e">
        <v>#N/A</v>
      </c>
      <c r="J659" t="e">
        <v>#N/A</v>
      </c>
      <c r="K659" t="e">
        <v>#N/A</v>
      </c>
      <c r="L659" t="e">
        <v>#N/A</v>
      </c>
      <c r="M659">
        <v>5.85</v>
      </c>
      <c r="N659">
        <v>4.5</v>
      </c>
      <c r="O659">
        <v>16.2</v>
      </c>
      <c r="P659" s="31"/>
      <c r="Q659" s="37" t="s">
        <v>55</v>
      </c>
    </row>
    <row r="660" spans="1:17" s="71" customFormat="1" x14ac:dyDescent="0.25">
      <c r="A660" s="100"/>
      <c r="B660" t="e">
        <v>#N/A</v>
      </c>
      <c r="C660" t="e">
        <v>#N/A</v>
      </c>
      <c r="D660" t="e">
        <v>#N/A</v>
      </c>
      <c r="E660" t="e">
        <v>#N/A</v>
      </c>
      <c r="F660" t="e">
        <v>#N/A</v>
      </c>
      <c r="G660" t="e">
        <v>#N/A</v>
      </c>
      <c r="H660" t="e">
        <v>#N/A</v>
      </c>
      <c r="I660" t="e">
        <v>#N/A</v>
      </c>
      <c r="J660" t="e">
        <v>#N/A</v>
      </c>
      <c r="K660" t="e">
        <v>#N/A</v>
      </c>
      <c r="L660" t="e">
        <v>#N/A</v>
      </c>
      <c r="M660">
        <v>4.4400000000000004</v>
      </c>
      <c r="N660">
        <v>1.51</v>
      </c>
      <c r="O660">
        <v>2.08</v>
      </c>
      <c r="P660" s="38"/>
      <c r="Q660" s="39" t="s">
        <v>56</v>
      </c>
    </row>
    <row r="661" spans="1:17" s="3" customFormat="1" x14ac:dyDescent="0.25">
      <c r="A661" s="101"/>
      <c r="B661" t="e">
        <v>#N/A</v>
      </c>
      <c r="C661" t="e">
        <v>#N/A</v>
      </c>
      <c r="D661" t="e">
        <v>#N/A</v>
      </c>
      <c r="E661" t="e">
        <v>#N/A</v>
      </c>
      <c r="F661" t="e">
        <v>#N/A</v>
      </c>
      <c r="G661" t="e">
        <v>#N/A</v>
      </c>
      <c r="H661" t="e">
        <v>#N/A</v>
      </c>
      <c r="I661" t="e">
        <v>#N/A</v>
      </c>
      <c r="J661" t="e">
        <v>#N/A</v>
      </c>
      <c r="K661" t="e">
        <v>#N/A</v>
      </c>
      <c r="L661" t="e">
        <v>#N/A</v>
      </c>
      <c r="M661">
        <v>5.0585805280391591</v>
      </c>
      <c r="N661">
        <v>3.0378466188826314</v>
      </c>
      <c r="O661" s="152">
        <f>VLOOKUP($P661,Price!$A:$E,5,FALSE)</f>
        <v>12.6</v>
      </c>
      <c r="P661" s="151" t="s">
        <v>538</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f t="shared" si="132"/>
        <v>11.221131601158238</v>
      </c>
      <c r="N663" s="104">
        <f t="shared" si="132"/>
        <v>8.1005461267354237E-2</v>
      </c>
      <c r="O663" s="104">
        <f t="shared" si="132"/>
        <v>-1.7152548769185857E-2</v>
      </c>
      <c r="P663" s="28"/>
      <c r="Q663" s="89" t="s">
        <v>65</v>
      </c>
    </row>
    <row r="664" spans="1:17" x14ac:dyDescent="0.25">
      <c r="B664" s="105"/>
      <c r="D664" s="105"/>
      <c r="F664" s="105"/>
      <c r="H664" s="105"/>
      <c r="I664" s="106"/>
      <c r="J664" s="107"/>
      <c r="K664" s="106"/>
      <c r="L664" s="107"/>
      <c r="M664" s="106"/>
      <c r="N664" s="108"/>
      <c r="O664" s="137">
        <f>IF(VLOOKUP($P661,Concensus!$A$2:$Y$481,14,FALSE)="-",VLOOKUP($P661,Concensus!$A$2:$Y$481,15,FALSE),VLOOKUP($P661,Concensus!$A$2:$Y$481,14,FALSE))</f>
        <v>0</v>
      </c>
      <c r="P664" s="30"/>
      <c r="Q664" s="90" t="s">
        <v>66</v>
      </c>
    </row>
    <row r="665" spans="1:17" x14ac:dyDescent="0.25">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f t="shared" si="133"/>
        <v>-3.6878977133251743E-16</v>
      </c>
      <c r="N665" s="50">
        <f t="shared" si="133"/>
        <v>0.37653897292975624</v>
      </c>
      <c r="O665" s="50">
        <f t="shared" si="133"/>
        <v>-1.1973013892334783</v>
      </c>
      <c r="P665" s="31"/>
      <c r="Q665" s="51" t="s">
        <v>67</v>
      </c>
    </row>
    <row r="666" spans="1:17" x14ac:dyDescent="0.25">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f t="shared" si="133"/>
        <v>-13.339202431310296</v>
      </c>
      <c r="N666" s="50">
        <f t="shared" si="133"/>
        <v>3.2337299083771058</v>
      </c>
      <c r="O666" s="50">
        <f t="shared" si="133"/>
        <v>6.05344955901689E-16</v>
      </c>
      <c r="P666" s="31"/>
      <c r="Q666" s="51" t="s">
        <v>68</v>
      </c>
    </row>
    <row r="667" spans="1:17" x14ac:dyDescent="0.25">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f t="shared" si="133"/>
        <v>1.9156355058120272E-16</v>
      </c>
      <c r="N667" s="50">
        <f t="shared" si="133"/>
        <v>-0.31800022635772507</v>
      </c>
      <c r="O667" s="50">
        <f t="shared" si="133"/>
        <v>0.69189443753038127</v>
      </c>
      <c r="P667" s="31"/>
      <c r="Q667" s="51" t="s">
        <v>69</v>
      </c>
    </row>
    <row r="668" spans="1:17" x14ac:dyDescent="0.25">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f t="shared" si="133"/>
        <v>-9.1696964891869584E-2</v>
      </c>
      <c r="N668" s="50">
        <f t="shared" si="133"/>
        <v>0.48191415032908269</v>
      </c>
      <c r="O668" s="50">
        <f t="shared" si="133"/>
        <v>-1.6782229926724945E-16</v>
      </c>
      <c r="P668" s="31"/>
      <c r="Q668" s="51" t="s">
        <v>70</v>
      </c>
    </row>
    <row r="669" spans="1:17" x14ac:dyDescent="0.25">
      <c r="B669" s="105"/>
      <c r="D669" s="105"/>
      <c r="F669" s="105"/>
      <c r="H669" s="105"/>
      <c r="I669" s="96"/>
      <c r="J669" s="95"/>
      <c r="K669" s="96"/>
      <c r="L669" s="95"/>
      <c r="M669" s="96"/>
      <c r="N669" s="97">
        <f>N664/N661-1</f>
        <v>-1</v>
      </c>
      <c r="O669" s="97">
        <f>O664/O661-1</f>
        <v>-1</v>
      </c>
      <c r="P669" s="28"/>
      <c r="Q669" s="98" t="s">
        <v>71</v>
      </c>
    </row>
    <row r="670" spans="1:17" x14ac:dyDescent="0.25">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f t="shared" si="134"/>
        <v>-3.3577248490505416</v>
      </c>
      <c r="N670" s="54">
        <f>AVERAGE(N665:N669)</f>
        <v>0.55483656105564394</v>
      </c>
      <c r="O670" s="54">
        <f>AVERAGE(O665:O669)</f>
        <v>-0.30108139034061931</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x14ac:dyDescent="0.25">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f t="shared" si="136"/>
        <v>5.0585805280391591</v>
      </c>
      <c r="N673" s="60">
        <f t="shared" si="136"/>
        <v>3.0378466188826314</v>
      </c>
      <c r="O673" s="60">
        <f t="shared" si="136"/>
        <v>12.6</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x14ac:dyDescent="0.25">
      <c r="B677" s="58"/>
      <c r="C677" s="59" t="e">
        <f t="shared" ref="C677:O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f t="shared" si="139"/>
        <v>5.0585805280391591</v>
      </c>
      <c r="N677" s="60">
        <f t="shared" si="139"/>
        <v>3.0378466188826314</v>
      </c>
      <c r="O677" s="60">
        <f t="shared" si="139"/>
        <v>12.6</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x14ac:dyDescent="0.25">
      <c r="B681" s="58"/>
      <c r="C681" s="59"/>
      <c r="D681" s="59" t="e">
        <f t="shared" ref="D681:O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f t="shared" si="142"/>
        <v>5.0585805280391591</v>
      </c>
      <c r="N681" s="60">
        <f t="shared" si="142"/>
        <v>3.0378466188826314</v>
      </c>
      <c r="O681" s="60">
        <f t="shared" si="142"/>
        <v>12.6</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x14ac:dyDescent="0.25">
      <c r="B685" s="58"/>
      <c r="C685" s="59"/>
      <c r="D685" s="59"/>
      <c r="E685" s="59" t="e">
        <f t="shared" ref="E685:O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f t="shared" si="145"/>
        <v>5.0585805280391591</v>
      </c>
      <c r="N685" s="60">
        <f t="shared" si="145"/>
        <v>3.0378466188826314</v>
      </c>
      <c r="O685" s="60">
        <f t="shared" si="145"/>
        <v>12.6</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x14ac:dyDescent="0.25">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x14ac:dyDescent="0.25">
      <c r="B689" s="58"/>
      <c r="C689" s="59"/>
      <c r="D689" s="59"/>
      <c r="E689" s="59"/>
      <c r="F689" s="59" t="e">
        <f t="shared" ref="F689:O689" si="148">+F$661+F688</f>
        <v>#N/A</v>
      </c>
      <c r="G689" s="59" t="e">
        <f t="shared" si="148"/>
        <v>#N/A</v>
      </c>
      <c r="H689" s="59" t="e">
        <f t="shared" si="148"/>
        <v>#N/A</v>
      </c>
      <c r="I689" s="59" t="e">
        <f t="shared" si="148"/>
        <v>#N/A</v>
      </c>
      <c r="J689" s="59" t="e">
        <f t="shared" si="148"/>
        <v>#N/A</v>
      </c>
      <c r="K689" s="59" t="e">
        <f t="shared" si="148"/>
        <v>#N/A</v>
      </c>
      <c r="L689" s="59" t="e">
        <f t="shared" si="148"/>
        <v>#N/A</v>
      </c>
      <c r="M689" s="59">
        <f t="shared" si="148"/>
        <v>5.0585805280391591</v>
      </c>
      <c r="N689" s="60">
        <f t="shared" si="148"/>
        <v>3.0378466188826314</v>
      </c>
      <c r="O689" s="60">
        <f t="shared" si="148"/>
        <v>12.6</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x14ac:dyDescent="0.25">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x14ac:dyDescent="0.25">
      <c r="B693" s="58"/>
      <c r="C693" s="59"/>
      <c r="D693" s="59"/>
      <c r="E693" s="59"/>
      <c r="F693" s="59"/>
      <c r="G693" s="59" t="e">
        <f t="shared" ref="G693:O693" si="151">+G$661+G692</f>
        <v>#N/A</v>
      </c>
      <c r="H693" s="59" t="e">
        <f t="shared" si="151"/>
        <v>#N/A</v>
      </c>
      <c r="I693" s="59" t="e">
        <f t="shared" si="151"/>
        <v>#N/A</v>
      </c>
      <c r="J693" s="59" t="e">
        <f t="shared" si="151"/>
        <v>#N/A</v>
      </c>
      <c r="K693" s="59" t="e">
        <f t="shared" si="151"/>
        <v>#N/A</v>
      </c>
      <c r="L693" s="59" t="e">
        <f t="shared" si="151"/>
        <v>#N/A</v>
      </c>
      <c r="M693" s="59">
        <f t="shared" si="151"/>
        <v>5.0585805280391591</v>
      </c>
      <c r="N693" s="60">
        <f t="shared" si="151"/>
        <v>3.0378466188826314</v>
      </c>
      <c r="O693" s="60">
        <f t="shared" si="151"/>
        <v>12.6</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x14ac:dyDescent="0.25">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x14ac:dyDescent="0.25">
      <c r="B697" s="58"/>
      <c r="C697" s="59"/>
      <c r="D697" s="59"/>
      <c r="E697" s="59"/>
      <c r="F697" s="59"/>
      <c r="G697" s="59"/>
      <c r="H697" s="59" t="e">
        <f t="shared" ref="H697:O697" si="154">+H$661+H696</f>
        <v>#N/A</v>
      </c>
      <c r="I697" s="59" t="e">
        <f t="shared" si="154"/>
        <v>#N/A</v>
      </c>
      <c r="J697" s="59" t="e">
        <f t="shared" si="154"/>
        <v>#N/A</v>
      </c>
      <c r="K697" s="59" t="e">
        <f t="shared" si="154"/>
        <v>#N/A</v>
      </c>
      <c r="L697" s="59" t="e">
        <f t="shared" si="154"/>
        <v>#N/A</v>
      </c>
      <c r="M697" s="59">
        <f t="shared" si="154"/>
        <v>5.0585805280391591</v>
      </c>
      <c r="N697" s="60">
        <f t="shared" si="154"/>
        <v>3.0378466188826314</v>
      </c>
      <c r="O697" s="60">
        <f t="shared" si="154"/>
        <v>12.6</v>
      </c>
      <c r="P697" s="31"/>
      <c r="Q697" s="36" t="s">
        <v>75</v>
      </c>
    </row>
    <row r="698" spans="1:17" s="3" customFormat="1" x14ac:dyDescent="0.25">
      <c r="B698" s="72"/>
      <c r="I698" s="61"/>
      <c r="J698" s="61"/>
      <c r="K698" s="61"/>
      <c r="L698" s="61"/>
      <c r="M698" s="61"/>
      <c r="N698" s="62"/>
      <c r="O698" s="62" t="e">
        <f>+O697/H697-1</f>
        <v>#N/A</v>
      </c>
      <c r="P698" s="31"/>
      <c r="Q698" s="63" t="s">
        <v>76</v>
      </c>
    </row>
    <row r="699" spans="1:17" s="70" customFormat="1" x14ac:dyDescent="0.25">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x14ac:dyDescent="0.25">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x14ac:dyDescent="0.25">
      <c r="B701" s="58"/>
      <c r="C701" s="59"/>
      <c r="D701" s="59"/>
      <c r="E701" s="59"/>
      <c r="F701" s="59"/>
      <c r="G701" s="59"/>
      <c r="H701" s="59"/>
      <c r="I701" s="59" t="e">
        <f t="shared" ref="I701:O701" si="157">+I$661+I700</f>
        <v>#N/A</v>
      </c>
      <c r="J701" s="59" t="e">
        <f t="shared" si="157"/>
        <v>#N/A</v>
      </c>
      <c r="K701" s="59" t="e">
        <f t="shared" si="157"/>
        <v>#N/A</v>
      </c>
      <c r="L701" s="59" t="e">
        <f t="shared" si="157"/>
        <v>#N/A</v>
      </c>
      <c r="M701" s="59">
        <f t="shared" si="157"/>
        <v>5.0585805280391591</v>
      </c>
      <c r="N701" s="60">
        <f t="shared" si="157"/>
        <v>3.0378466188826314</v>
      </c>
      <c r="O701" s="60">
        <f t="shared" si="157"/>
        <v>12.6</v>
      </c>
      <c r="P701" s="31"/>
      <c r="Q701" s="36" t="s">
        <v>75</v>
      </c>
    </row>
    <row r="702" spans="1:17" s="3" customFormat="1" x14ac:dyDescent="0.25">
      <c r="B702" s="72"/>
      <c r="I702" s="61"/>
      <c r="J702" s="61"/>
      <c r="K702" s="61"/>
      <c r="L702" s="61"/>
      <c r="M702" s="61"/>
      <c r="N702" s="62"/>
      <c r="O702" s="62" t="e">
        <f>+O701/I701-1</f>
        <v>#N/A</v>
      </c>
      <c r="P702" s="31"/>
      <c r="Q702" s="63" t="s">
        <v>76</v>
      </c>
    </row>
    <row r="703" spans="1:17" s="70" customFormat="1" x14ac:dyDescent="0.25">
      <c r="A703" s="64"/>
      <c r="B703" s="65"/>
      <c r="C703" s="66"/>
      <c r="D703" s="66"/>
      <c r="E703" s="66"/>
      <c r="F703" s="66"/>
      <c r="G703" s="66"/>
      <c r="H703" s="66"/>
      <c r="I703" s="66"/>
      <c r="J703" s="66" t="e">
        <f t="shared" ref="J703:O703" si="158">RATE(J$348-$I$348,,-$I701,J701)</f>
        <v>#N/A</v>
      </c>
      <c r="K703" s="66" t="e">
        <f t="shared" si="158"/>
        <v>#N/A</v>
      </c>
      <c r="L703" s="66" t="e">
        <f t="shared" si="158"/>
        <v>#N/A</v>
      </c>
      <c r="M703" s="66" t="e">
        <f t="shared" si="158"/>
        <v>#N/A</v>
      </c>
      <c r="N703" s="67" t="e">
        <f t="shared" si="158"/>
        <v>#N/A</v>
      </c>
      <c r="O703" s="67" t="e">
        <f t="shared" si="158"/>
        <v>#N/A</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x14ac:dyDescent="0.25">
      <c r="B705" s="58"/>
      <c r="C705" s="59"/>
      <c r="D705" s="59"/>
      <c r="E705" s="59"/>
      <c r="F705" s="59"/>
      <c r="G705" s="59"/>
      <c r="H705" s="59"/>
      <c r="I705" s="59"/>
      <c r="J705" s="59" t="e">
        <f t="shared" ref="J705:O705" si="159">+J$661+J704</f>
        <v>#N/A</v>
      </c>
      <c r="K705" s="59" t="e">
        <f t="shared" si="159"/>
        <v>#N/A</v>
      </c>
      <c r="L705" s="59" t="e">
        <f t="shared" si="159"/>
        <v>#N/A</v>
      </c>
      <c r="M705" s="59">
        <f t="shared" si="159"/>
        <v>5.0585805280391591</v>
      </c>
      <c r="N705" s="60">
        <f t="shared" si="159"/>
        <v>3.0378466188826314</v>
      </c>
      <c r="O705" s="60">
        <f t="shared" si="159"/>
        <v>12.6</v>
      </c>
      <c r="P705" s="31"/>
      <c r="Q705" s="36" t="s">
        <v>75</v>
      </c>
    </row>
    <row r="706" spans="1:17" s="3" customFormat="1" x14ac:dyDescent="0.25">
      <c r="B706" s="72"/>
      <c r="I706" s="61"/>
      <c r="J706" s="61"/>
      <c r="K706" s="61"/>
      <c r="L706" s="61"/>
      <c r="M706" s="61"/>
      <c r="N706" s="62"/>
      <c r="O706" s="62" t="e">
        <f>+O705/J705-1</f>
        <v>#N/A</v>
      </c>
      <c r="P706" s="31"/>
      <c r="Q706" s="63" t="s">
        <v>76</v>
      </c>
    </row>
    <row r="707" spans="1:17" s="70" customFormat="1" x14ac:dyDescent="0.25">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x14ac:dyDescent="0.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x14ac:dyDescent="0.25">
      <c r="B709" s="76"/>
      <c r="C709" s="77"/>
      <c r="D709" s="77"/>
      <c r="E709" s="77"/>
      <c r="F709" s="77"/>
      <c r="G709" s="77"/>
      <c r="H709" s="77"/>
      <c r="I709" s="77"/>
      <c r="J709" s="77"/>
      <c r="K709" s="77" t="e">
        <f>+K$661+K708</f>
        <v>#N/A</v>
      </c>
      <c r="L709" s="77" t="e">
        <f>+L$661+L708</f>
        <v>#N/A</v>
      </c>
      <c r="M709" s="77">
        <f>+M$661+M708</f>
        <v>5.0585805280391591</v>
      </c>
      <c r="N709" s="78">
        <f>+N$661+N708</f>
        <v>3.0378466188826314</v>
      </c>
      <c r="O709" s="78">
        <f>+O$661+O708</f>
        <v>12.6</v>
      </c>
      <c r="P709" s="31"/>
      <c r="Q709" s="36" t="s">
        <v>75</v>
      </c>
    </row>
    <row r="710" spans="1:17" s="3" customFormat="1" x14ac:dyDescent="0.25">
      <c r="B710" s="72"/>
      <c r="I710" s="61"/>
      <c r="J710" s="61"/>
      <c r="K710" s="61"/>
      <c r="L710" s="61"/>
      <c r="M710" s="61"/>
      <c r="N710" s="62"/>
      <c r="O710" s="62" t="e">
        <f>+O709/K709-1</f>
        <v>#N/A</v>
      </c>
      <c r="P710" s="31"/>
      <c r="Q710" s="63" t="s">
        <v>76</v>
      </c>
    </row>
    <row r="711" spans="1:17" s="70" customFormat="1" x14ac:dyDescent="0.25">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x14ac:dyDescent="0.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x14ac:dyDescent="0.25">
      <c r="B713" s="76"/>
      <c r="C713" s="77"/>
      <c r="D713" s="77"/>
      <c r="E713" s="77"/>
      <c r="F713" s="77"/>
      <c r="G713" s="77"/>
      <c r="H713" s="77"/>
      <c r="I713" s="77"/>
      <c r="J713" s="77"/>
      <c r="K713" s="77"/>
      <c r="L713" s="77" t="e">
        <f>+L$661+L712</f>
        <v>#N/A</v>
      </c>
      <c r="M713" s="77">
        <f>+M$661+M712</f>
        <v>5.0585805280391591</v>
      </c>
      <c r="N713" s="78">
        <f>+N$661+N712</f>
        <v>3.0378466188826314</v>
      </c>
      <c r="O713" s="78">
        <f>+O$661+O712</f>
        <v>12.6</v>
      </c>
      <c r="P713" s="31"/>
      <c r="Q713" s="36" t="s">
        <v>75</v>
      </c>
    </row>
    <row r="714" spans="1:17" s="3" customFormat="1" x14ac:dyDescent="0.25">
      <c r="B714" s="72"/>
      <c r="I714" s="61"/>
      <c r="J714" s="61"/>
      <c r="K714" s="61"/>
      <c r="L714" s="61"/>
      <c r="M714" s="61"/>
      <c r="N714" s="62"/>
      <c r="O714" s="62" t="e">
        <f>+O713/L713-1</f>
        <v>#N/A</v>
      </c>
      <c r="P714" s="31"/>
      <c r="Q714" s="63" t="s">
        <v>76</v>
      </c>
    </row>
    <row r="715" spans="1:17" s="70" customFormat="1" x14ac:dyDescent="0.25">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8"/>
      <c r="Q715" s="69" t="s">
        <v>77</v>
      </c>
    </row>
    <row r="716" spans="1:17" s="3" customFormat="1" x14ac:dyDescent="0.25">
      <c r="B716" s="73"/>
      <c r="C716" s="74"/>
      <c r="D716" s="74"/>
      <c r="E716" s="74"/>
      <c r="F716" s="74"/>
      <c r="G716" s="74"/>
      <c r="H716" s="74"/>
      <c r="I716" s="74"/>
      <c r="J716" s="74"/>
      <c r="K716" s="74"/>
      <c r="L716" s="74"/>
      <c r="M716" s="74"/>
      <c r="N716" s="75">
        <f>+M$651+M716</f>
        <v>0</v>
      </c>
      <c r="O716" s="75">
        <f>+N$651+N716</f>
        <v>0</v>
      </c>
      <c r="P716" s="31"/>
      <c r="Q716" s="36" t="s">
        <v>74</v>
      </c>
    </row>
    <row r="717" spans="1:17" s="3" customFormat="1" x14ac:dyDescent="0.25">
      <c r="B717" s="76"/>
      <c r="C717" s="77"/>
      <c r="D717" s="77"/>
      <c r="E717" s="77"/>
      <c r="F717" s="77"/>
      <c r="G717" s="77"/>
      <c r="H717" s="77"/>
      <c r="I717" s="77"/>
      <c r="J717" s="77"/>
      <c r="K717" s="77"/>
      <c r="L717" s="77"/>
      <c r="M717" s="77">
        <f>+M$661+M716</f>
        <v>5.0585805280391591</v>
      </c>
      <c r="N717" s="78">
        <f>+N$661+N716</f>
        <v>3.0378466188826314</v>
      </c>
      <c r="O717" s="78">
        <f>+O$661+O716</f>
        <v>12.6</v>
      </c>
      <c r="P717" s="31"/>
      <c r="Q717" s="36" t="s">
        <v>75</v>
      </c>
    </row>
    <row r="718" spans="1:17" s="3" customFormat="1" x14ac:dyDescent="0.25">
      <c r="B718" s="72"/>
      <c r="I718" s="61"/>
      <c r="J718" s="61"/>
      <c r="K718" s="61"/>
      <c r="L718" s="61"/>
      <c r="M718" s="61"/>
      <c r="N718" s="62"/>
      <c r="O718" s="62">
        <f>+O717/M717-1</f>
        <v>1.4908173212148301</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-0.39946658908676463</v>
      </c>
      <c r="O719" s="67">
        <f>RATE(O$348-$M$348,,-$M717,O717)</f>
        <v>0.57823234069474971</v>
      </c>
      <c r="P719" s="68"/>
      <c r="Q719" s="69" t="s">
        <v>77</v>
      </c>
    </row>
    <row r="720" spans="1:17" s="3" customFormat="1" x14ac:dyDescent="0.25">
      <c r="B720" s="73"/>
      <c r="C720" s="74"/>
      <c r="D720" s="74"/>
      <c r="E720" s="74"/>
      <c r="F720" s="74"/>
      <c r="G720" s="74"/>
      <c r="H720" s="74"/>
      <c r="I720" s="74"/>
      <c r="J720" s="74"/>
      <c r="K720" s="74"/>
      <c r="L720" s="74"/>
      <c r="M720" s="74"/>
      <c r="N720" s="75"/>
      <c r="O720" s="75">
        <f>+N$651+N720</f>
        <v>0</v>
      </c>
      <c r="P720" s="31"/>
      <c r="Q720" s="36" t="s">
        <v>74</v>
      </c>
    </row>
    <row r="721" spans="1:17" s="3" customFormat="1" x14ac:dyDescent="0.25">
      <c r="B721" s="76"/>
      <c r="C721" s="77"/>
      <c r="D721" s="77"/>
      <c r="E721" s="77"/>
      <c r="F721" s="77"/>
      <c r="G721" s="77"/>
      <c r="H721" s="77"/>
      <c r="I721" s="77"/>
      <c r="J721" s="77"/>
      <c r="K721" s="77"/>
      <c r="L721" s="77"/>
      <c r="M721" s="77"/>
      <c r="N721" s="78">
        <f>+N$661+N720</f>
        <v>3.0378466188826314</v>
      </c>
      <c r="O721" s="78">
        <f>+O$661+O720</f>
        <v>12.6</v>
      </c>
      <c r="P721" s="31"/>
      <c r="Q721" s="36" t="s">
        <v>75</v>
      </c>
    </row>
    <row r="722" spans="1:17" s="3" customFormat="1" x14ac:dyDescent="0.25">
      <c r="B722" s="72"/>
      <c r="I722" s="61"/>
      <c r="J722" s="61"/>
      <c r="K722" s="61"/>
      <c r="L722" s="61"/>
      <c r="M722" s="61"/>
      <c r="N722" s="62"/>
      <c r="O722" s="62">
        <f>+O721/N721-1</f>
        <v>3.1476748436477946</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3.1476748436477946</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980" priority="1192" operator="lessThan">
      <formula>0</formula>
    </cfRule>
  </conditionalFormatting>
  <conditionalFormatting sqref="P583">
    <cfRule type="cellIs" dxfId="5979" priority="1187" operator="lessThan">
      <formula>0</formula>
    </cfRule>
  </conditionalFormatting>
  <conditionalFormatting sqref="B348:N348">
    <cfRule type="cellIs" dxfId="5978" priority="1186" operator="lessThan">
      <formula>0</formula>
    </cfRule>
  </conditionalFormatting>
  <conditionalFormatting sqref="P514:P515">
    <cfRule type="cellIs" dxfId="5977" priority="1188" operator="lessThan">
      <formula>0</formula>
    </cfRule>
  </conditionalFormatting>
  <conditionalFormatting sqref="P523 Q529 Q539:Q545">
    <cfRule type="cellIs" dxfId="5976" priority="1189" operator="lessThan">
      <formula>0</formula>
    </cfRule>
  </conditionalFormatting>
  <conditionalFormatting sqref="P531">
    <cfRule type="cellIs" dxfId="5975" priority="1190" operator="lessThan">
      <formula>0</formula>
    </cfRule>
  </conditionalFormatting>
  <conditionalFormatting sqref="P562">
    <cfRule type="cellIs" dxfId="5974" priority="1191" operator="lessThan">
      <formula>0</formula>
    </cfRule>
  </conditionalFormatting>
  <conditionalFormatting sqref="B348:N348">
    <cfRule type="cellIs" dxfId="5973" priority="1185" operator="lessThan">
      <formula>0</formula>
    </cfRule>
  </conditionalFormatting>
  <conditionalFormatting sqref="Q588">
    <cfRule type="cellIs" dxfId="5972" priority="1170" operator="lessThan">
      <formula>0</formula>
    </cfRule>
  </conditionalFormatting>
  <conditionalFormatting sqref="Q499:Q502">
    <cfRule type="cellIs" dxfId="5971" priority="1184" operator="lessThan">
      <formula>0</formula>
    </cfRule>
  </conditionalFormatting>
  <conditionalFormatting sqref="Q503">
    <cfRule type="cellIs" dxfId="5970" priority="1183" operator="lessThan">
      <formula>0</formula>
    </cfRule>
  </conditionalFormatting>
  <conditionalFormatting sqref="Q503">
    <cfRule type="cellIs" dxfId="5969" priority="1182" operator="lessThan">
      <formula>0</formula>
    </cfRule>
  </conditionalFormatting>
  <conditionalFormatting sqref="B514">
    <cfRule type="cellIs" dxfId="5968" priority="1180" operator="lessThan">
      <formula>0</formula>
    </cfRule>
  </conditionalFormatting>
  <conditionalFormatting sqref="B531">
    <cfRule type="cellIs" dxfId="5967" priority="1179" operator="lessThan">
      <formula>0</formula>
    </cfRule>
  </conditionalFormatting>
  <conditionalFormatting sqref="Q520">
    <cfRule type="cellIs" dxfId="5966" priority="1178" operator="lessThan">
      <formula>0</formula>
    </cfRule>
  </conditionalFormatting>
  <conditionalFormatting sqref="Q520">
    <cfRule type="cellIs" dxfId="5965" priority="1177" operator="lessThan">
      <formula>0</formula>
    </cfRule>
  </conditionalFormatting>
  <conditionalFormatting sqref="Q567">
    <cfRule type="cellIs" dxfId="5964" priority="1172" operator="lessThan">
      <formula>0</formula>
    </cfRule>
  </conditionalFormatting>
  <conditionalFormatting sqref="B523 B515">
    <cfRule type="cellIs" dxfId="5963" priority="1181" operator="lessThan">
      <formula>0</formula>
    </cfRule>
  </conditionalFormatting>
  <conditionalFormatting sqref="Q528">
    <cfRule type="cellIs" dxfId="5962" priority="1175" operator="lessThan">
      <formula>0</formula>
    </cfRule>
  </conditionalFormatting>
  <conditionalFormatting sqref="Q536">
    <cfRule type="cellIs" dxfId="5961" priority="1174" operator="lessThan">
      <formula>0</formula>
    </cfRule>
  </conditionalFormatting>
  <conditionalFormatting sqref="Q536">
    <cfRule type="cellIs" dxfId="5960" priority="1173" operator="lessThan">
      <formula>0</formula>
    </cfRule>
  </conditionalFormatting>
  <conditionalFormatting sqref="P539">
    <cfRule type="cellIs" dxfId="5959" priority="1161" operator="lessThan">
      <formula>0</formula>
    </cfRule>
  </conditionalFormatting>
  <conditionalFormatting sqref="Q528">
    <cfRule type="cellIs" dxfId="5958" priority="1176" operator="lessThan">
      <formula>0</formula>
    </cfRule>
  </conditionalFormatting>
  <conditionalFormatting sqref="Q567">
    <cfRule type="cellIs" dxfId="5957" priority="1171" operator="lessThan">
      <formula>0</formula>
    </cfRule>
  </conditionalFormatting>
  <conditionalFormatting sqref="P584:P587">
    <cfRule type="cellIs" dxfId="5956" priority="1163" operator="lessThan">
      <formula>0</formula>
    </cfRule>
  </conditionalFormatting>
  <conditionalFormatting sqref="P563:P566">
    <cfRule type="cellIs" dxfId="5955" priority="1164" operator="lessThan">
      <formula>0</formula>
    </cfRule>
  </conditionalFormatting>
  <conditionalFormatting sqref="Q366">
    <cfRule type="cellIs" dxfId="5954" priority="1126" operator="lessThan">
      <formula>0</formula>
    </cfRule>
  </conditionalFormatting>
  <conditionalFormatting sqref="Q588">
    <cfRule type="cellIs" dxfId="5953" priority="1169" operator="lessThan">
      <formula>0</formula>
    </cfRule>
  </conditionalFormatting>
  <conditionalFormatting sqref="Q544">
    <cfRule type="cellIs" dxfId="5952" priority="1160" operator="lessThan">
      <formula>0</formula>
    </cfRule>
  </conditionalFormatting>
  <conditionalFormatting sqref="J353:N354 K351:N352">
    <cfRule type="cellIs" dxfId="5951" priority="1149" operator="lessThan">
      <formula>0</formula>
    </cfRule>
  </conditionalFormatting>
  <conditionalFormatting sqref="P516:P519">
    <cfRule type="cellIs" dxfId="5950" priority="1168" operator="lessThan">
      <formula>0</formula>
    </cfRule>
  </conditionalFormatting>
  <conditionalFormatting sqref="P524:P527">
    <cfRule type="cellIs" dxfId="5949" priority="1167" operator="lessThan">
      <formula>0</formula>
    </cfRule>
  </conditionalFormatting>
  <conditionalFormatting sqref="P539:P543">
    <cfRule type="cellIs" dxfId="5948" priority="1166" operator="lessThan">
      <formula>0</formula>
    </cfRule>
  </conditionalFormatting>
  <conditionalFormatting sqref="P532:P535">
    <cfRule type="cellIs" dxfId="5947" priority="1165" operator="lessThan">
      <formula>0</formula>
    </cfRule>
  </conditionalFormatting>
  <conditionalFormatting sqref="Q544">
    <cfRule type="cellIs" dxfId="5946" priority="1159" operator="lessThan">
      <formula>0</formula>
    </cfRule>
  </conditionalFormatting>
  <conditionalFormatting sqref="Q354">
    <cfRule type="cellIs" dxfId="5945" priority="1142" operator="lessThan">
      <formula>0</formula>
    </cfRule>
  </conditionalFormatting>
  <conditionalFormatting sqref="Q540:Q543 B539">
    <cfRule type="cellIs" dxfId="5944" priority="1162" operator="lessThan">
      <formula>0</formula>
    </cfRule>
  </conditionalFormatting>
  <conditionalFormatting sqref="P555:P558">
    <cfRule type="cellIs" dxfId="5943" priority="1154" operator="lessThan">
      <formula>0</formula>
    </cfRule>
  </conditionalFormatting>
  <conditionalFormatting sqref="Q555:Q558 Q560">
    <cfRule type="cellIs" dxfId="5942" priority="1157" operator="lessThan">
      <formula>0</formula>
    </cfRule>
  </conditionalFormatting>
  <conditionalFormatting sqref="Q559">
    <cfRule type="cellIs" dxfId="5941" priority="1156" operator="lessThan">
      <formula>0</formula>
    </cfRule>
  </conditionalFormatting>
  <conditionalFormatting sqref="Q468:Q472">
    <cfRule type="cellIs" dxfId="5940" priority="1153" operator="lessThan">
      <formula>0</formula>
    </cfRule>
  </conditionalFormatting>
  <conditionalFormatting sqref="Q559">
    <cfRule type="cellIs" dxfId="5939" priority="1155" operator="lessThan">
      <formula>0</formula>
    </cfRule>
  </conditionalFormatting>
  <conditionalFormatting sqref="J351">
    <cfRule type="cellIs" dxfId="5938" priority="1148" operator="lessThan">
      <formula>0</formula>
    </cfRule>
  </conditionalFormatting>
  <conditionalFormatting sqref="P540:P543">
    <cfRule type="cellIs" dxfId="5937" priority="1158" operator="lessThan">
      <formula>0</formula>
    </cfRule>
  </conditionalFormatting>
  <conditionalFormatting sqref="P349:Q350 Q351:Q353">
    <cfRule type="cellIs" dxfId="5936" priority="1152" operator="lessThan">
      <formula>0</formula>
    </cfRule>
  </conditionalFormatting>
  <conditionalFormatting sqref="Q396">
    <cfRule type="cellIs" dxfId="5935" priority="1079" operator="lessThan">
      <formula>0</formula>
    </cfRule>
  </conditionalFormatting>
  <conditionalFormatting sqref="B349">
    <cfRule type="cellIs" dxfId="5934" priority="1147" operator="lessThan">
      <formula>0</formula>
    </cfRule>
  </conditionalFormatting>
  <conditionalFormatting sqref="P393:P395">
    <cfRule type="cellIs" dxfId="5933" priority="1083" operator="lessThan">
      <formula>0</formula>
    </cfRule>
  </conditionalFormatting>
  <conditionalFormatting sqref="Q397">
    <cfRule type="cellIs" dxfId="5932" priority="1081" operator="lessThan">
      <formula>0</formula>
    </cfRule>
  </conditionalFormatting>
  <conditionalFormatting sqref="P349:P350">
    <cfRule type="cellIs" dxfId="5931" priority="1151" operator="lessThan">
      <formula>0</formula>
    </cfRule>
  </conditionalFormatting>
  <conditionalFormatting sqref="P351:P354">
    <cfRule type="cellIs" dxfId="5930" priority="1150" operator="lessThan">
      <formula>0</formula>
    </cfRule>
  </conditionalFormatting>
  <conditionalFormatting sqref="C397:M397">
    <cfRule type="cellIs" dxfId="5929" priority="1078" operator="lessThan">
      <formula>0</formula>
    </cfRule>
  </conditionalFormatting>
  <conditionalFormatting sqref="Q355">
    <cfRule type="cellIs" dxfId="5928" priority="1145" operator="lessThan">
      <formula>0</formula>
    </cfRule>
  </conditionalFormatting>
  <conditionalFormatting sqref="P398:Q398 Q399:Q401">
    <cfRule type="cellIs" dxfId="5927" priority="1077" operator="lessThan">
      <formula>0</formula>
    </cfRule>
  </conditionalFormatting>
  <conditionalFormatting sqref="P399:P401">
    <cfRule type="cellIs" dxfId="5926" priority="1075" operator="lessThan">
      <formula>0</formula>
    </cfRule>
  </conditionalFormatting>
  <conditionalFormatting sqref="H385">
    <cfRule type="cellIs" dxfId="5925" priority="1040" operator="lessThan">
      <formula>0</formula>
    </cfRule>
  </conditionalFormatting>
  <conditionalFormatting sqref="Q402">
    <cfRule type="cellIs" dxfId="5924" priority="1073" operator="lessThan">
      <formula>0</formula>
    </cfRule>
  </conditionalFormatting>
  <conditionalFormatting sqref="B350">
    <cfRule type="cellIs" dxfId="5923" priority="1146" operator="lessThan">
      <formula>0</formula>
    </cfRule>
  </conditionalFormatting>
  <conditionalFormatting sqref="J352">
    <cfRule type="cellIs" dxfId="5922" priority="1143" operator="lessThan">
      <formula>0</formula>
    </cfRule>
  </conditionalFormatting>
  <conditionalFormatting sqref="P355">
    <cfRule type="cellIs" dxfId="5921" priority="1144" operator="lessThan">
      <formula>0</formula>
    </cfRule>
  </conditionalFormatting>
  <conditionalFormatting sqref="P440">
    <cfRule type="cellIs" dxfId="5920" priority="1027" operator="lessThan">
      <formula>0</formula>
    </cfRule>
  </conditionalFormatting>
  <conditionalFormatting sqref="Q354">
    <cfRule type="cellIs" dxfId="5919" priority="1141" operator="lessThan">
      <formula>0</formula>
    </cfRule>
  </conditionalFormatting>
  <conditionalFormatting sqref="P356:Q356 Q357:Q359">
    <cfRule type="cellIs" dxfId="5918" priority="1140" operator="lessThan">
      <formula>0</formula>
    </cfRule>
  </conditionalFormatting>
  <conditionalFormatting sqref="P356">
    <cfRule type="cellIs" dxfId="5917" priority="1139" operator="lessThan">
      <formula>0</formula>
    </cfRule>
  </conditionalFormatting>
  <conditionalFormatting sqref="P357:P360">
    <cfRule type="cellIs" dxfId="5916" priority="1138" operator="lessThan">
      <formula>0</formula>
    </cfRule>
  </conditionalFormatting>
  <conditionalFormatting sqref="B356">
    <cfRule type="cellIs" dxfId="5915" priority="1137" operator="lessThan">
      <formula>0</formula>
    </cfRule>
  </conditionalFormatting>
  <conditionalFormatting sqref="Q361">
    <cfRule type="cellIs" dxfId="5914" priority="1136" operator="lessThan">
      <formula>0</formula>
    </cfRule>
  </conditionalFormatting>
  <conditionalFormatting sqref="Q360">
    <cfRule type="cellIs" dxfId="5913" priority="1135" operator="lessThan">
      <formula>0</formula>
    </cfRule>
  </conditionalFormatting>
  <conditionalFormatting sqref="Q360">
    <cfRule type="cellIs" dxfId="5912" priority="1134" operator="lessThan">
      <formula>0</formula>
    </cfRule>
  </conditionalFormatting>
  <conditionalFormatting sqref="P362:Q362 Q363:Q365">
    <cfRule type="cellIs" dxfId="5911" priority="1133" operator="lessThan">
      <formula>0</formula>
    </cfRule>
  </conditionalFormatting>
  <conditionalFormatting sqref="P362">
    <cfRule type="cellIs" dxfId="5910" priority="1132" operator="lessThan">
      <formula>0</formula>
    </cfRule>
  </conditionalFormatting>
  <conditionalFormatting sqref="J363">
    <cfRule type="cellIs" dxfId="5909" priority="1130" operator="lessThan">
      <formula>0</formula>
    </cfRule>
  </conditionalFormatting>
  <conditionalFormatting sqref="K363:N364 J365:M366">
    <cfRule type="cellIs" dxfId="5908" priority="1131" operator="lessThan">
      <formula>0</formula>
    </cfRule>
  </conditionalFormatting>
  <conditionalFormatting sqref="P368">
    <cfRule type="cellIs" dxfId="5907" priority="1123" operator="lessThan">
      <formula>0</formula>
    </cfRule>
  </conditionalFormatting>
  <conditionalFormatting sqref="Q367">
    <cfRule type="cellIs" dxfId="5906" priority="1128" operator="lessThan">
      <formula>0</formula>
    </cfRule>
  </conditionalFormatting>
  <conditionalFormatting sqref="B362">
    <cfRule type="cellIs" dxfId="5905" priority="1129" operator="lessThan">
      <formula>0</formula>
    </cfRule>
  </conditionalFormatting>
  <conditionalFormatting sqref="P405:P407">
    <cfRule type="cellIs" dxfId="5904" priority="1061" operator="lessThan">
      <formula>0</formula>
    </cfRule>
  </conditionalFormatting>
  <conditionalFormatting sqref="J364">
    <cfRule type="cellIs" dxfId="5903" priority="1127" operator="lessThan">
      <formula>0</formula>
    </cfRule>
  </conditionalFormatting>
  <conditionalFormatting sqref="Q366">
    <cfRule type="cellIs" dxfId="5902" priority="1125" operator="lessThan">
      <formula>0</formula>
    </cfRule>
  </conditionalFormatting>
  <conditionalFormatting sqref="P368:Q368 Q369:Q371">
    <cfRule type="cellIs" dxfId="5901" priority="1124" operator="lessThan">
      <formula>0</formula>
    </cfRule>
  </conditionalFormatting>
  <conditionalFormatting sqref="Q372">
    <cfRule type="cellIs" dxfId="5900" priority="1115" operator="lessThan">
      <formula>0</formula>
    </cfRule>
  </conditionalFormatting>
  <conditionalFormatting sqref="I370 K369:N370 C371:M372">
    <cfRule type="cellIs" dxfId="5899" priority="1122" operator="lessThan">
      <formula>0</formula>
    </cfRule>
  </conditionalFormatting>
  <conditionalFormatting sqref="I369">
    <cfRule type="cellIs" dxfId="5898" priority="1120" operator="lessThan">
      <formula>0</formula>
    </cfRule>
  </conditionalFormatting>
  <conditionalFormatting sqref="C369:J369">
    <cfRule type="cellIs" dxfId="5897" priority="1121" operator="lessThan">
      <formula>0</formula>
    </cfRule>
  </conditionalFormatting>
  <conditionalFormatting sqref="B368">
    <cfRule type="cellIs" dxfId="5896" priority="1119" operator="lessThan">
      <formula>0</formula>
    </cfRule>
  </conditionalFormatting>
  <conditionalFormatting sqref="Q373">
    <cfRule type="cellIs" dxfId="5895" priority="1118" operator="lessThan">
      <formula>0</formula>
    </cfRule>
  </conditionalFormatting>
  <conditionalFormatting sqref="P411:P413">
    <cfRule type="cellIs" dxfId="5894" priority="1054" operator="lessThan">
      <formula>0</formula>
    </cfRule>
  </conditionalFormatting>
  <conditionalFormatting sqref="C370:J370">
    <cfRule type="cellIs" dxfId="5893" priority="1117" operator="lessThan">
      <formula>0</formula>
    </cfRule>
  </conditionalFormatting>
  <conditionalFormatting sqref="Q372">
    <cfRule type="cellIs" dxfId="5892" priority="1116" operator="lessThan">
      <formula>0</formula>
    </cfRule>
  </conditionalFormatting>
  <conditionalFormatting sqref="P374:Q374 Q375:Q377">
    <cfRule type="cellIs" dxfId="5891" priority="1114" operator="lessThan">
      <formula>0</formula>
    </cfRule>
  </conditionalFormatting>
  <conditionalFormatting sqref="P374">
    <cfRule type="cellIs" dxfId="5890" priority="1113" operator="lessThan">
      <formula>0</formula>
    </cfRule>
  </conditionalFormatting>
  <conditionalFormatting sqref="P375:P377">
    <cfRule type="cellIs" dxfId="5889" priority="1112" operator="lessThan">
      <formula>0</formula>
    </cfRule>
  </conditionalFormatting>
  <conditionalFormatting sqref="I376 K375:N376 C377:M378">
    <cfRule type="cellIs" dxfId="5888" priority="1111" operator="lessThan">
      <formula>0</formula>
    </cfRule>
  </conditionalFormatting>
  <conditionalFormatting sqref="I375">
    <cfRule type="cellIs" dxfId="5887" priority="1109" operator="lessThan">
      <formula>0</formula>
    </cfRule>
  </conditionalFormatting>
  <conditionalFormatting sqref="C375:J375">
    <cfRule type="cellIs" dxfId="5886" priority="1110" operator="lessThan">
      <formula>0</formula>
    </cfRule>
  </conditionalFormatting>
  <conditionalFormatting sqref="B374">
    <cfRule type="cellIs" dxfId="5885" priority="1108" operator="lessThan">
      <formula>0</formula>
    </cfRule>
  </conditionalFormatting>
  <conditionalFormatting sqref="Q379">
    <cfRule type="cellIs" dxfId="5884" priority="1107" operator="lessThan">
      <formula>0</formula>
    </cfRule>
  </conditionalFormatting>
  <conditionalFormatting sqref="C376:J376">
    <cfRule type="cellIs" dxfId="5883" priority="1106" operator="lessThan">
      <formula>0</formula>
    </cfRule>
  </conditionalFormatting>
  <conditionalFormatting sqref="Q378">
    <cfRule type="cellIs" dxfId="5882" priority="1105" operator="lessThan">
      <formula>0</formula>
    </cfRule>
  </conditionalFormatting>
  <conditionalFormatting sqref="Q378">
    <cfRule type="cellIs" dxfId="5881" priority="1104" operator="lessThan">
      <formula>0</formula>
    </cfRule>
  </conditionalFormatting>
  <conditionalFormatting sqref="P380:Q380 Q381:Q383">
    <cfRule type="cellIs" dxfId="5880" priority="1103" operator="lessThan">
      <formula>0</formula>
    </cfRule>
  </conditionalFormatting>
  <conditionalFormatting sqref="P380">
    <cfRule type="cellIs" dxfId="5879" priority="1102" operator="lessThan">
      <formula>0</formula>
    </cfRule>
  </conditionalFormatting>
  <conditionalFormatting sqref="P381:P383">
    <cfRule type="cellIs" dxfId="5878" priority="1101" operator="lessThan">
      <formula>0</formula>
    </cfRule>
  </conditionalFormatting>
  <conditionalFormatting sqref="I382 K381:N382 C383:N383 C384:M384">
    <cfRule type="cellIs" dxfId="5877" priority="1100" operator="lessThan">
      <formula>0</formula>
    </cfRule>
  </conditionalFormatting>
  <conditionalFormatting sqref="I381">
    <cfRule type="cellIs" dxfId="5876" priority="1098" operator="lessThan">
      <formula>0</formula>
    </cfRule>
  </conditionalFormatting>
  <conditionalFormatting sqref="C381:J381">
    <cfRule type="cellIs" dxfId="5875" priority="1099" operator="lessThan">
      <formula>0</formula>
    </cfRule>
  </conditionalFormatting>
  <conditionalFormatting sqref="B380">
    <cfRule type="cellIs" dxfId="5874" priority="1097" operator="lessThan">
      <formula>0</formula>
    </cfRule>
  </conditionalFormatting>
  <conditionalFormatting sqref="Q385">
    <cfRule type="cellIs" dxfId="5873" priority="1096" operator="lessThan">
      <formula>0</formula>
    </cfRule>
  </conditionalFormatting>
  <conditionalFormatting sqref="C382:J382">
    <cfRule type="cellIs" dxfId="5872" priority="1095" operator="lessThan">
      <formula>0</formula>
    </cfRule>
  </conditionalFormatting>
  <conditionalFormatting sqref="Q384">
    <cfRule type="cellIs" dxfId="5871" priority="1094" operator="lessThan">
      <formula>0</formula>
    </cfRule>
  </conditionalFormatting>
  <conditionalFormatting sqref="Q384">
    <cfRule type="cellIs" dxfId="5870" priority="1093" operator="lessThan">
      <formula>0</formula>
    </cfRule>
  </conditionalFormatting>
  <conditionalFormatting sqref="P386:Q386 Q387:Q389">
    <cfRule type="cellIs" dxfId="5869" priority="1092" operator="lessThan">
      <formula>0</formula>
    </cfRule>
  </conditionalFormatting>
  <conditionalFormatting sqref="P386">
    <cfRule type="cellIs" dxfId="5868" priority="1091" operator="lessThan">
      <formula>0</formula>
    </cfRule>
  </conditionalFormatting>
  <conditionalFormatting sqref="P387:P389">
    <cfRule type="cellIs" dxfId="5867" priority="1090" operator="lessThan">
      <formula>0</formula>
    </cfRule>
  </conditionalFormatting>
  <conditionalFormatting sqref="B386">
    <cfRule type="cellIs" dxfId="5866" priority="1089" operator="lessThan">
      <formula>0</formula>
    </cfRule>
  </conditionalFormatting>
  <conditionalFormatting sqref="Q391">
    <cfRule type="cellIs" dxfId="5865" priority="1088" operator="lessThan">
      <formula>0</formula>
    </cfRule>
  </conditionalFormatting>
  <conditionalFormatting sqref="Q390">
    <cfRule type="cellIs" dxfId="5864" priority="1087" operator="lessThan">
      <formula>0</formula>
    </cfRule>
  </conditionalFormatting>
  <conditionalFormatting sqref="Q390">
    <cfRule type="cellIs" dxfId="5863" priority="1086" operator="lessThan">
      <formula>0</formula>
    </cfRule>
  </conditionalFormatting>
  <conditionalFormatting sqref="P392:Q392 Q393:Q395">
    <cfRule type="cellIs" dxfId="5862" priority="1085" operator="lessThan">
      <formula>0</formula>
    </cfRule>
  </conditionalFormatting>
  <conditionalFormatting sqref="P392">
    <cfRule type="cellIs" dxfId="5861" priority="1084" operator="lessThan">
      <formula>0</formula>
    </cfRule>
  </conditionalFormatting>
  <conditionalFormatting sqref="H397">
    <cfRule type="cellIs" dxfId="5860" priority="1043" operator="lessThan">
      <formula>0</formula>
    </cfRule>
  </conditionalFormatting>
  <conditionalFormatting sqref="B392">
    <cfRule type="cellIs" dxfId="5859" priority="1082" operator="lessThan">
      <formula>0</formula>
    </cfRule>
  </conditionalFormatting>
  <conditionalFormatting sqref="H378">
    <cfRule type="cellIs" dxfId="5858" priority="1039" operator="lessThan">
      <formula>0</formula>
    </cfRule>
  </conditionalFormatting>
  <conditionalFormatting sqref="Q396">
    <cfRule type="cellIs" dxfId="5857" priority="1080" operator="lessThan">
      <formula>0</formula>
    </cfRule>
  </conditionalFormatting>
  <conditionalFormatting sqref="H361">
    <cfRule type="cellIs" dxfId="5856" priority="1037" operator="lessThan">
      <formula>0</formula>
    </cfRule>
  </conditionalFormatting>
  <conditionalFormatting sqref="P398">
    <cfRule type="cellIs" dxfId="5855" priority="1076" operator="lessThan">
      <formula>0</formula>
    </cfRule>
  </conditionalFormatting>
  <conditionalFormatting sqref="Q438">
    <cfRule type="cellIs" dxfId="5854" priority="1030" operator="lessThan">
      <formula>0</formula>
    </cfRule>
  </conditionalFormatting>
  <conditionalFormatting sqref="H372">
    <cfRule type="cellIs" dxfId="5853" priority="1036" operator="lessThan">
      <formula>0</formula>
    </cfRule>
  </conditionalFormatting>
  <conditionalFormatting sqref="Q402">
    <cfRule type="cellIs" dxfId="5852" priority="1074" operator="lessThan">
      <formula>0</formula>
    </cfRule>
  </conditionalFormatting>
  <conditionalFormatting sqref="P440:Q440 Q441:Q443">
    <cfRule type="cellIs" dxfId="5851" priority="1028" operator="lessThan">
      <formula>0</formula>
    </cfRule>
  </conditionalFormatting>
  <conditionalFormatting sqref="C391:M391">
    <cfRule type="cellIs" dxfId="5850" priority="1072" operator="lessThan">
      <formula>0</formula>
    </cfRule>
  </conditionalFormatting>
  <conditionalFormatting sqref="C385:M385">
    <cfRule type="cellIs" dxfId="5849" priority="1071" operator="lessThan">
      <formula>0</formula>
    </cfRule>
  </conditionalFormatting>
  <conditionalFormatting sqref="C379:M379">
    <cfRule type="cellIs" dxfId="5848" priority="1070" operator="lessThan">
      <formula>0</formula>
    </cfRule>
  </conditionalFormatting>
  <conditionalFormatting sqref="C373:M373">
    <cfRule type="cellIs" dxfId="5847" priority="1069" operator="lessThan">
      <formula>0</formula>
    </cfRule>
  </conditionalFormatting>
  <conditionalFormatting sqref="J367:M367">
    <cfRule type="cellIs" dxfId="5846" priority="1068" operator="lessThan">
      <formula>0</formula>
    </cfRule>
  </conditionalFormatting>
  <conditionalFormatting sqref="C361:M361">
    <cfRule type="cellIs" dxfId="5845" priority="1067" operator="lessThan">
      <formula>0</formula>
    </cfRule>
  </conditionalFormatting>
  <conditionalFormatting sqref="J355:N355">
    <cfRule type="cellIs" dxfId="5844" priority="1066" operator="lessThan">
      <formula>0</formula>
    </cfRule>
  </conditionalFormatting>
  <conditionalFormatting sqref="B398">
    <cfRule type="cellIs" dxfId="5843" priority="1065" operator="lessThan">
      <formula>0</formula>
    </cfRule>
  </conditionalFormatting>
  <conditionalFormatting sqref="B403">
    <cfRule type="cellIs" dxfId="5842" priority="1064" operator="lessThan">
      <formula>0</formula>
    </cfRule>
  </conditionalFormatting>
  <conditionalFormatting sqref="Q408">
    <cfRule type="cellIs" dxfId="5841" priority="1058" operator="lessThan">
      <formula>0</formula>
    </cfRule>
  </conditionalFormatting>
  <conditionalFormatting sqref="Q409">
    <cfRule type="cellIs" dxfId="5840" priority="1060" operator="lessThan">
      <formula>0</formula>
    </cfRule>
  </conditionalFormatting>
  <conditionalFormatting sqref="P404:Q404 Q405:Q407">
    <cfRule type="cellIs" dxfId="5839" priority="1063" operator="lessThan">
      <formula>0</formula>
    </cfRule>
  </conditionalFormatting>
  <conditionalFormatting sqref="P404">
    <cfRule type="cellIs" dxfId="5838" priority="1062" operator="lessThan">
      <formula>0</formula>
    </cfRule>
  </conditionalFormatting>
  <conditionalFormatting sqref="Q408">
    <cfRule type="cellIs" dxfId="5837" priority="1059" operator="lessThan">
      <formula>0</formula>
    </cfRule>
  </conditionalFormatting>
  <conditionalFormatting sqref="B404">
    <cfRule type="cellIs" dxfId="5836" priority="1057" operator="lessThan">
      <formula>0</formula>
    </cfRule>
  </conditionalFormatting>
  <conditionalFormatting sqref="Q414">
    <cfRule type="cellIs" dxfId="5835" priority="1051" operator="lessThan">
      <formula>0</formula>
    </cfRule>
  </conditionalFormatting>
  <conditionalFormatting sqref="Q415">
    <cfRule type="cellIs" dxfId="5834" priority="1053" operator="lessThan">
      <formula>0</formula>
    </cfRule>
  </conditionalFormatting>
  <conditionalFormatting sqref="P410:Q410 Q411:Q413">
    <cfRule type="cellIs" dxfId="5833" priority="1056" operator="lessThan">
      <formula>0</formula>
    </cfRule>
  </conditionalFormatting>
  <conditionalFormatting sqref="P410">
    <cfRule type="cellIs" dxfId="5832" priority="1055" operator="lessThan">
      <formula>0</formula>
    </cfRule>
  </conditionalFormatting>
  <conditionalFormatting sqref="Q414">
    <cfRule type="cellIs" dxfId="5831" priority="1052" operator="lessThan">
      <formula>0</formula>
    </cfRule>
  </conditionalFormatting>
  <conditionalFormatting sqref="B410">
    <cfRule type="cellIs" dxfId="5830" priority="1050" operator="lessThan">
      <formula>0</formula>
    </cfRule>
  </conditionalFormatting>
  <conditionalFormatting sqref="Q432">
    <cfRule type="cellIs" dxfId="5829" priority="1044" operator="lessThan">
      <formula>0</formula>
    </cfRule>
  </conditionalFormatting>
  <conditionalFormatting sqref="P429:P431">
    <cfRule type="cellIs" dxfId="5828" priority="1047" operator="lessThan">
      <formula>0</formula>
    </cfRule>
  </conditionalFormatting>
  <conditionalFormatting sqref="Q433">
    <cfRule type="cellIs" dxfId="5827" priority="1046" operator="lessThan">
      <formula>0</formula>
    </cfRule>
  </conditionalFormatting>
  <conditionalFormatting sqref="P428:Q428 Q429:Q431">
    <cfRule type="cellIs" dxfId="5826" priority="1049" operator="lessThan">
      <formula>0</formula>
    </cfRule>
  </conditionalFormatting>
  <conditionalFormatting sqref="P428">
    <cfRule type="cellIs" dxfId="5825" priority="1048" operator="lessThan">
      <formula>0</formula>
    </cfRule>
  </conditionalFormatting>
  <conditionalFormatting sqref="Q432">
    <cfRule type="cellIs" dxfId="5824" priority="1045" operator="lessThan">
      <formula>0</formula>
    </cfRule>
  </conditionalFormatting>
  <conditionalFormatting sqref="H391">
    <cfRule type="cellIs" dxfId="5823" priority="1042" operator="lessThan">
      <formula>0</formula>
    </cfRule>
  </conditionalFormatting>
  <conditionalFormatting sqref="P435:P437">
    <cfRule type="cellIs" dxfId="5822" priority="1032" operator="lessThan">
      <formula>0</formula>
    </cfRule>
  </conditionalFormatting>
  <conditionalFormatting sqref="Q444">
    <cfRule type="cellIs" dxfId="5821" priority="1024" operator="lessThan">
      <formula>0</formula>
    </cfRule>
  </conditionalFormatting>
  <conditionalFormatting sqref="H384">
    <cfRule type="cellIs" dxfId="5820" priority="1041" operator="lessThan">
      <formula>0</formula>
    </cfRule>
  </conditionalFormatting>
  <conditionalFormatting sqref="H379">
    <cfRule type="cellIs" dxfId="5819" priority="1038" operator="lessThan">
      <formula>0</formula>
    </cfRule>
  </conditionalFormatting>
  <conditionalFormatting sqref="Q438">
    <cfRule type="cellIs" dxfId="5818" priority="1031" operator="lessThan">
      <formula>0</formula>
    </cfRule>
  </conditionalFormatting>
  <conditionalFormatting sqref="H373">
    <cfRule type="cellIs" dxfId="5817" priority="1035" operator="lessThan">
      <formula>0</formula>
    </cfRule>
  </conditionalFormatting>
  <conditionalFormatting sqref="P441:P443">
    <cfRule type="cellIs" dxfId="5816" priority="1026" operator="lessThan">
      <formula>0</formula>
    </cfRule>
  </conditionalFormatting>
  <conditionalFormatting sqref="P434:Q434 Q435:Q437">
    <cfRule type="cellIs" dxfId="5815" priority="1034" operator="lessThan">
      <formula>0</formula>
    </cfRule>
  </conditionalFormatting>
  <conditionalFormatting sqref="P434">
    <cfRule type="cellIs" dxfId="5814" priority="1033" operator="lessThan">
      <formula>0</formula>
    </cfRule>
  </conditionalFormatting>
  <conditionalFormatting sqref="B434">
    <cfRule type="cellIs" dxfId="5813" priority="1029" operator="lessThan">
      <formula>0</formula>
    </cfRule>
  </conditionalFormatting>
  <conditionalFormatting sqref="Q445:Q446">
    <cfRule type="cellIs" dxfId="5812" priority="1020" operator="lessThan">
      <formula>0</formula>
    </cfRule>
  </conditionalFormatting>
  <conditionalFormatting sqref="Q444">
    <cfRule type="cellIs" dxfId="5811" priority="1023" operator="lessThan">
      <formula>0</formula>
    </cfRule>
  </conditionalFormatting>
  <conditionalFormatting sqref="B446">
    <cfRule type="cellIs" dxfId="5810" priority="1019" operator="lessThan">
      <formula>0</formula>
    </cfRule>
  </conditionalFormatting>
  <conditionalFormatting sqref="B440">
    <cfRule type="cellIs" dxfId="5809" priority="1022" operator="lessThan">
      <formula>0</formula>
    </cfRule>
  </conditionalFormatting>
  <conditionalFormatting sqref="P446">
    <cfRule type="cellIs" dxfId="5808" priority="1025" operator="lessThan">
      <formula>0</formula>
    </cfRule>
  </conditionalFormatting>
  <conditionalFormatting sqref="B447">
    <cfRule type="cellIs" dxfId="5807" priority="1018" operator="lessThan">
      <formula>0</formula>
    </cfRule>
  </conditionalFormatting>
  <conditionalFormatting sqref="Q439">
    <cfRule type="cellIs" dxfId="5806" priority="1021" operator="lessThan">
      <formula>0</formula>
    </cfRule>
  </conditionalFormatting>
  <conditionalFormatting sqref="Q448:Q450">
    <cfRule type="cellIs" dxfId="5805" priority="1017" operator="lessThan">
      <formula>0</formula>
    </cfRule>
  </conditionalFormatting>
  <conditionalFormatting sqref="P448:P450">
    <cfRule type="cellIs" dxfId="5804" priority="1016" operator="lessThan">
      <formula>0</formula>
    </cfRule>
  </conditionalFormatting>
  <conditionalFormatting sqref="Q603">
    <cfRule type="cellIs" dxfId="5803" priority="991" operator="lessThan">
      <formula>0</formula>
    </cfRule>
  </conditionalFormatting>
  <conditionalFormatting sqref="B625">
    <cfRule type="cellIs" dxfId="5802" priority="955" operator="lessThan">
      <formula>0</formula>
    </cfRule>
  </conditionalFormatting>
  <conditionalFormatting sqref="P454:P456">
    <cfRule type="cellIs" dxfId="5801" priority="1012" operator="lessThan">
      <formula>0</formula>
    </cfRule>
  </conditionalFormatting>
  <conditionalFormatting sqref="Q457">
    <cfRule type="cellIs" dxfId="5800" priority="1011" operator="lessThan">
      <formula>0</formula>
    </cfRule>
  </conditionalFormatting>
  <conditionalFormatting sqref="Q597">
    <cfRule type="cellIs" dxfId="5799" priority="1000" operator="lessThan">
      <formula>0</formula>
    </cfRule>
  </conditionalFormatting>
  <conditionalFormatting sqref="Q451">
    <cfRule type="cellIs" dxfId="5798" priority="1015" operator="lessThan">
      <formula>0</formula>
    </cfRule>
  </conditionalFormatting>
  <conditionalFormatting sqref="Q451">
    <cfRule type="cellIs" dxfId="5797" priority="1014" operator="lessThan">
      <formula>0</formula>
    </cfRule>
  </conditionalFormatting>
  <conditionalFormatting sqref="Q457">
    <cfRule type="cellIs" dxfId="5796" priority="1010" operator="lessThan">
      <formula>0</formula>
    </cfRule>
  </conditionalFormatting>
  <conditionalFormatting sqref="J593:N595 J596:M596">
    <cfRule type="cellIs" dxfId="5795" priority="1004" operator="lessThan">
      <formula>0</formula>
    </cfRule>
  </conditionalFormatting>
  <conditionalFormatting sqref="B453">
    <cfRule type="cellIs" dxfId="5794" priority="1008" operator="lessThan">
      <formula>0</formula>
    </cfRule>
  </conditionalFormatting>
  <conditionalFormatting sqref="P599:P602">
    <cfRule type="cellIs" dxfId="5793" priority="997" operator="lessThan">
      <formula>0</formula>
    </cfRule>
  </conditionalFormatting>
  <conditionalFormatting sqref="Q454:Q456">
    <cfRule type="cellIs" dxfId="5792" priority="1013" operator="lessThan">
      <formula>0</formula>
    </cfRule>
  </conditionalFormatting>
  <conditionalFormatting sqref="Q593:Q595">
    <cfRule type="cellIs" dxfId="5791" priority="1007" operator="lessThan">
      <formula>0</formula>
    </cfRule>
  </conditionalFormatting>
  <conditionalFormatting sqref="Q596">
    <cfRule type="cellIs" dxfId="5790" priority="1002" operator="lessThan">
      <formula>0</formula>
    </cfRule>
  </conditionalFormatting>
  <conditionalFormatting sqref="Q452">
    <cfRule type="cellIs" dxfId="5789" priority="1009" operator="lessThan">
      <formula>0</formula>
    </cfRule>
  </conditionalFormatting>
  <conditionalFormatting sqref="B592">
    <cfRule type="cellIs" dxfId="5788" priority="999" operator="lessThan">
      <formula>0</formula>
    </cfRule>
  </conditionalFormatting>
  <conditionalFormatting sqref="P593:P595">
    <cfRule type="cellIs" dxfId="5787" priority="1006" operator="lessThan">
      <formula>0</formula>
    </cfRule>
  </conditionalFormatting>
  <conditionalFormatting sqref="J594">
    <cfRule type="cellIs" dxfId="5786" priority="1003" operator="lessThan">
      <formula>0</formula>
    </cfRule>
  </conditionalFormatting>
  <conditionalFormatting sqref="Q602">
    <cfRule type="cellIs" dxfId="5785" priority="992" operator="lessThan">
      <formula>0</formula>
    </cfRule>
  </conditionalFormatting>
  <conditionalFormatting sqref="J595:N595 K593:N594 J596:M596">
    <cfRule type="cellIs" dxfId="5784" priority="1005" operator="lessThan">
      <formula>0</formula>
    </cfRule>
  </conditionalFormatting>
  <conditionalFormatting sqref="Q596">
    <cfRule type="cellIs" dxfId="5783" priority="1001" operator="lessThan">
      <formula>0</formula>
    </cfRule>
  </conditionalFormatting>
  <conditionalFormatting sqref="J599:N599 J601:N602 J600:M600">
    <cfRule type="cellIs" dxfId="5782" priority="995" operator="lessThan">
      <formula>0</formula>
    </cfRule>
  </conditionalFormatting>
  <conditionalFormatting sqref="P616:P619">
    <cfRule type="cellIs" dxfId="5781" priority="989" operator="lessThan">
      <formula>0</formula>
    </cfRule>
  </conditionalFormatting>
  <conditionalFormatting sqref="Q602">
    <cfRule type="cellIs" dxfId="5780" priority="993" operator="lessThan">
      <formula>0</formula>
    </cfRule>
  </conditionalFormatting>
  <conditionalFormatting sqref="J600">
    <cfRule type="cellIs" dxfId="5779" priority="994" operator="lessThan">
      <formula>0</formula>
    </cfRule>
  </conditionalFormatting>
  <conditionalFormatting sqref="J601:N602 K599:N599 K600:M600">
    <cfRule type="cellIs" dxfId="5778" priority="996" operator="lessThan">
      <formula>0</formula>
    </cfRule>
  </conditionalFormatting>
  <conditionalFormatting sqref="Q599:Q601">
    <cfRule type="cellIs" dxfId="5777" priority="998" operator="lessThan">
      <formula>0</formula>
    </cfRule>
  </conditionalFormatting>
  <conditionalFormatting sqref="Q629">
    <cfRule type="cellIs" dxfId="5776" priority="959" operator="lessThan">
      <formula>0</formula>
    </cfRule>
  </conditionalFormatting>
  <conditionalFormatting sqref="I626">
    <cfRule type="cellIs" dxfId="5775" priority="962" operator="lessThan">
      <formula>0</formula>
    </cfRule>
  </conditionalFormatting>
  <conditionalFormatting sqref="C616:N619">
    <cfRule type="cellIs" dxfId="5774" priority="987" operator="lessThan">
      <formula>0</formula>
    </cfRule>
  </conditionalFormatting>
  <conditionalFormatting sqref="Q619">
    <cfRule type="cellIs" dxfId="5773" priority="983" operator="lessThan">
      <formula>0</formula>
    </cfRule>
  </conditionalFormatting>
  <conditionalFormatting sqref="I616">
    <cfRule type="cellIs" dxfId="5772" priority="986" operator="lessThan">
      <formula>0</formula>
    </cfRule>
  </conditionalFormatting>
  <conditionalFormatting sqref="H621:H624">
    <cfRule type="cellIs" dxfId="5771" priority="969" operator="lessThan">
      <formula>0</formula>
    </cfRule>
  </conditionalFormatting>
  <conditionalFormatting sqref="Q619">
    <cfRule type="cellIs" dxfId="5770" priority="984" operator="lessThan">
      <formula>0</formula>
    </cfRule>
  </conditionalFormatting>
  <conditionalFormatting sqref="H616">
    <cfRule type="cellIs" dxfId="5769" priority="980" operator="lessThan">
      <formula>0</formula>
    </cfRule>
  </conditionalFormatting>
  <conditionalFormatting sqref="H616:H619">
    <cfRule type="cellIs" dxfId="5768" priority="981" operator="lessThan">
      <formula>0</formula>
    </cfRule>
  </conditionalFormatting>
  <conditionalFormatting sqref="C617:J617">
    <cfRule type="cellIs" dxfId="5767" priority="985" operator="lessThan">
      <formula>0</formula>
    </cfRule>
  </conditionalFormatting>
  <conditionalFormatting sqref="H617:H619">
    <cfRule type="cellIs" dxfId="5766" priority="982" operator="lessThan">
      <formula>0</formula>
    </cfRule>
  </conditionalFormatting>
  <conditionalFormatting sqref="I617 K616:N617 C618:N619">
    <cfRule type="cellIs" dxfId="5765" priority="988" operator="lessThan">
      <formula>0</formula>
    </cfRule>
  </conditionalFormatting>
  <conditionalFormatting sqref="Q616:Q618">
    <cfRule type="cellIs" dxfId="5764" priority="990" operator="lessThan">
      <formula>0</formula>
    </cfRule>
  </conditionalFormatting>
  <conditionalFormatting sqref="B615">
    <cfRule type="cellIs" dxfId="5763" priority="979" operator="lessThan">
      <formula>0</formula>
    </cfRule>
  </conditionalFormatting>
  <conditionalFormatting sqref="Q624">
    <cfRule type="cellIs" dxfId="5762" priority="971" operator="lessThan">
      <formula>0</formula>
    </cfRule>
  </conditionalFormatting>
  <conditionalFormatting sqref="I621">
    <cfRule type="cellIs" dxfId="5761" priority="974" operator="lessThan">
      <formula>0</formula>
    </cfRule>
  </conditionalFormatting>
  <conditionalFormatting sqref="C621:N624">
    <cfRule type="cellIs" dxfId="5760" priority="975" operator="lessThan">
      <formula>0</formula>
    </cfRule>
  </conditionalFormatting>
  <conditionalFormatting sqref="Q624">
    <cfRule type="cellIs" dxfId="5759" priority="972" operator="lessThan">
      <formula>0</formula>
    </cfRule>
  </conditionalFormatting>
  <conditionalFormatting sqref="H621">
    <cfRule type="cellIs" dxfId="5758" priority="968" operator="lessThan">
      <formula>0</formula>
    </cfRule>
  </conditionalFormatting>
  <conditionalFormatting sqref="P621:P624">
    <cfRule type="cellIs" dxfId="5757" priority="977" operator="lessThan">
      <formula>0</formula>
    </cfRule>
  </conditionalFormatting>
  <conditionalFormatting sqref="C622:J622">
    <cfRule type="cellIs" dxfId="5756" priority="973" operator="lessThan">
      <formula>0</formula>
    </cfRule>
  </conditionalFormatting>
  <conditionalFormatting sqref="H622:H624">
    <cfRule type="cellIs" dxfId="5755" priority="970" operator="lessThan">
      <formula>0</formula>
    </cfRule>
  </conditionalFormatting>
  <conditionalFormatting sqref="I622 K621:N622 C623:N624">
    <cfRule type="cellIs" dxfId="5754" priority="976" operator="lessThan">
      <formula>0</formula>
    </cfRule>
  </conditionalFormatting>
  <conditionalFormatting sqref="Q621:Q623">
    <cfRule type="cellIs" dxfId="5753" priority="978" operator="lessThan">
      <formula>0</formula>
    </cfRule>
  </conditionalFormatting>
  <conditionalFormatting sqref="B620">
    <cfRule type="cellIs" dxfId="5752" priority="967" operator="lessThan">
      <formula>0</formula>
    </cfRule>
  </conditionalFormatting>
  <conditionalFormatting sqref="C626:N629">
    <cfRule type="cellIs" dxfId="5751" priority="963" operator="lessThan">
      <formula>0</formula>
    </cfRule>
  </conditionalFormatting>
  <conditionalFormatting sqref="Q629">
    <cfRule type="cellIs" dxfId="5750" priority="960" operator="lessThan">
      <formula>0</formula>
    </cfRule>
  </conditionalFormatting>
  <conditionalFormatting sqref="H626">
    <cfRule type="cellIs" dxfId="5749" priority="956" operator="lessThan">
      <formula>0</formula>
    </cfRule>
  </conditionalFormatting>
  <conditionalFormatting sqref="H626:H629">
    <cfRule type="cellIs" dxfId="5748" priority="957" operator="lessThan">
      <formula>0</formula>
    </cfRule>
  </conditionalFormatting>
  <conditionalFormatting sqref="P626:P629">
    <cfRule type="cellIs" dxfId="5747" priority="965" operator="lessThan">
      <formula>0</formula>
    </cfRule>
  </conditionalFormatting>
  <conditionalFormatting sqref="C627:J627">
    <cfRule type="cellIs" dxfId="5746" priority="961" operator="lessThan">
      <formula>0</formula>
    </cfRule>
  </conditionalFormatting>
  <conditionalFormatting sqref="H627:H629">
    <cfRule type="cellIs" dxfId="5745" priority="958" operator="lessThan">
      <formula>0</formula>
    </cfRule>
  </conditionalFormatting>
  <conditionalFormatting sqref="I627 K626:N627 C628:N629">
    <cfRule type="cellIs" dxfId="5744" priority="964" operator="lessThan">
      <formula>0</formula>
    </cfRule>
  </conditionalFormatting>
  <conditionalFormatting sqref="Q626:Q628">
    <cfRule type="cellIs" dxfId="5743" priority="966" operator="lessThan">
      <formula>0</formula>
    </cfRule>
  </conditionalFormatting>
  <conditionalFormatting sqref="C351:I351">
    <cfRule type="cellIs" dxfId="5742" priority="952" operator="lessThan">
      <formula>0</formula>
    </cfRule>
  </conditionalFormatting>
  <conditionalFormatting sqref="C353:I354">
    <cfRule type="cellIs" dxfId="5741" priority="953" operator="lessThan">
      <formula>0</formula>
    </cfRule>
  </conditionalFormatting>
  <conditionalFormatting sqref="P506:Q506">
    <cfRule type="cellIs" dxfId="5740" priority="936" operator="lessThan">
      <formula>0</formula>
    </cfRule>
  </conditionalFormatting>
  <conditionalFormatting sqref="P499:P502">
    <cfRule type="cellIs" dxfId="5739" priority="937" operator="lessThan">
      <formula>0</formula>
    </cfRule>
  </conditionalFormatting>
  <conditionalFormatting sqref="Q611:Q613">
    <cfRule type="cellIs" dxfId="5738" priority="899" operator="lessThan">
      <formula>0</formula>
    </cfRule>
  </conditionalFormatting>
  <conditionalFormatting sqref="B498">
    <cfRule type="cellIs" dxfId="5737" priority="954" operator="lessThan">
      <formula>0</formula>
    </cfRule>
  </conditionalFormatting>
  <conditionalFormatting sqref="N427">
    <cfRule type="cellIs" dxfId="5736" priority="678" operator="lessThan">
      <formula>0</formula>
    </cfRule>
  </conditionalFormatting>
  <conditionalFormatting sqref="C352:I352">
    <cfRule type="cellIs" dxfId="5735" priority="951" operator="lessThan">
      <formula>0</formula>
    </cfRule>
  </conditionalFormatting>
  <conditionalFormatting sqref="C355:I355">
    <cfRule type="cellIs" dxfId="5734" priority="950" operator="lessThan">
      <formula>0</formula>
    </cfRule>
  </conditionalFormatting>
  <conditionalFormatting sqref="C365:I366">
    <cfRule type="cellIs" dxfId="5733" priority="949" operator="lessThan">
      <formula>0</formula>
    </cfRule>
  </conditionalFormatting>
  <conditionalFormatting sqref="C363:I363">
    <cfRule type="cellIs" dxfId="5732" priority="948" operator="lessThan">
      <formula>0</formula>
    </cfRule>
  </conditionalFormatting>
  <conditionalFormatting sqref="C364:I364">
    <cfRule type="cellIs" dxfId="5731" priority="947" operator="lessThan">
      <formula>0</formula>
    </cfRule>
  </conditionalFormatting>
  <conditionalFormatting sqref="C367:I367">
    <cfRule type="cellIs" dxfId="5730" priority="946" operator="lessThan">
      <formula>0</formula>
    </cfRule>
  </conditionalFormatting>
  <conditionalFormatting sqref="C593:I596">
    <cfRule type="cellIs" dxfId="5729" priority="944" operator="lessThan">
      <formula>0</formula>
    </cfRule>
  </conditionalFormatting>
  <conditionalFormatting sqref="C594:I594">
    <cfRule type="cellIs" dxfId="5728" priority="943" operator="lessThan">
      <formula>0</formula>
    </cfRule>
  </conditionalFormatting>
  <conditionalFormatting sqref="C595:I596">
    <cfRule type="cellIs" dxfId="5727" priority="945" operator="lessThan">
      <formula>0</formula>
    </cfRule>
  </conditionalFormatting>
  <conditionalFormatting sqref="Q551">
    <cfRule type="cellIs" dxfId="5726" priority="925" operator="lessThan">
      <formula>0</formula>
    </cfRule>
  </conditionalFormatting>
  <conditionalFormatting sqref="Q551">
    <cfRule type="cellIs" dxfId="5725" priority="926" operator="lessThan">
      <formula>0</formula>
    </cfRule>
  </conditionalFormatting>
  <conditionalFormatting sqref="C599:I602">
    <cfRule type="cellIs" dxfId="5724" priority="941" operator="lessThan">
      <formula>0</formula>
    </cfRule>
  </conditionalFormatting>
  <conditionalFormatting sqref="C600:I600">
    <cfRule type="cellIs" dxfId="5723" priority="940" operator="lessThan">
      <formula>0</formula>
    </cfRule>
  </conditionalFormatting>
  <conditionalFormatting sqref="C601:I602">
    <cfRule type="cellIs" dxfId="5722" priority="942" operator="lessThan">
      <formula>0</formula>
    </cfRule>
  </conditionalFormatting>
  <conditionalFormatting sqref="C461:C464">
    <cfRule type="cellIs" dxfId="5721" priority="939" operator="lessThan">
      <formula>0</formula>
    </cfRule>
  </conditionalFormatting>
  <conditionalFormatting sqref="P468:P471">
    <cfRule type="cellIs" dxfId="5720" priority="938" operator="lessThan">
      <formula>0</formula>
    </cfRule>
  </conditionalFormatting>
  <conditionalFormatting sqref="Q507:Q510">
    <cfRule type="cellIs" dxfId="5719" priority="935" operator="lessThan">
      <formula>0</formula>
    </cfRule>
  </conditionalFormatting>
  <conditionalFormatting sqref="Q511:Q512">
    <cfRule type="cellIs" dxfId="5718" priority="934" operator="lessThan">
      <formula>0</formula>
    </cfRule>
  </conditionalFormatting>
  <conditionalFormatting sqref="Q512">
    <cfRule type="cellIs" dxfId="5717" priority="933" operator="lessThan">
      <formula>0</formula>
    </cfRule>
  </conditionalFormatting>
  <conditionalFormatting sqref="Q511">
    <cfRule type="cellIs" dxfId="5716" priority="932" operator="lessThan">
      <formula>0</formula>
    </cfRule>
  </conditionalFormatting>
  <conditionalFormatting sqref="P507:P510">
    <cfRule type="cellIs" dxfId="5715" priority="931" operator="lessThan">
      <formula>0</formula>
    </cfRule>
  </conditionalFormatting>
  <conditionalFormatting sqref="B506">
    <cfRule type="cellIs" dxfId="5714" priority="930" operator="lessThan">
      <formula>0</formula>
    </cfRule>
  </conditionalFormatting>
  <conditionalFormatting sqref="C611:N614">
    <cfRule type="cellIs" dxfId="5713" priority="896" operator="lessThan">
      <formula>0</formula>
    </cfRule>
  </conditionalFormatting>
  <conditionalFormatting sqref="Q614">
    <cfRule type="cellIs" dxfId="5712" priority="893" operator="lessThan">
      <formula>0</formula>
    </cfRule>
  </conditionalFormatting>
  <conditionalFormatting sqref="P547:P550">
    <cfRule type="cellIs" dxfId="5711" priority="924" operator="lessThan">
      <formula>0</formula>
    </cfRule>
  </conditionalFormatting>
  <conditionalFormatting sqref="H611:H614">
    <cfRule type="cellIs" dxfId="5710" priority="890" operator="lessThan">
      <formula>0</formula>
    </cfRule>
  </conditionalFormatting>
  <conditionalFormatting sqref="Q504">
    <cfRule type="cellIs" dxfId="5709" priority="929" operator="lessThan">
      <formula>0</formula>
    </cfRule>
  </conditionalFormatting>
  <conditionalFormatting sqref="Q547:Q550 Q552 Q554:Q560">
    <cfRule type="cellIs" dxfId="5708" priority="928" operator="lessThan">
      <formula>0</formula>
    </cfRule>
  </conditionalFormatting>
  <conditionalFormatting sqref="P546">
    <cfRule type="cellIs" dxfId="5707" priority="927" operator="lessThan">
      <formula>0</formula>
    </cfRule>
  </conditionalFormatting>
  <conditionalFormatting sqref="P554:P558">
    <cfRule type="cellIs" dxfId="5706" priority="923" operator="lessThan">
      <formula>0</formula>
    </cfRule>
  </conditionalFormatting>
  <conditionalFormatting sqref="Q570:Q573 Q575">
    <cfRule type="cellIs" dxfId="5705" priority="921" operator="lessThan">
      <formula>0</formula>
    </cfRule>
  </conditionalFormatting>
  <conditionalFormatting sqref="B546">
    <cfRule type="cellIs" dxfId="5704" priority="922" operator="lessThan">
      <formula>0</formula>
    </cfRule>
  </conditionalFormatting>
  <conditionalFormatting sqref="P569">
    <cfRule type="cellIs" dxfId="5703" priority="920" operator="lessThan">
      <formula>0</formula>
    </cfRule>
  </conditionalFormatting>
  <conditionalFormatting sqref="Q574">
    <cfRule type="cellIs" dxfId="5702" priority="919" operator="lessThan">
      <formula>0</formula>
    </cfRule>
  </conditionalFormatting>
  <conditionalFormatting sqref="Q574">
    <cfRule type="cellIs" dxfId="5701" priority="918" operator="lessThan">
      <formula>0</formula>
    </cfRule>
  </conditionalFormatting>
  <conditionalFormatting sqref="P570:P573">
    <cfRule type="cellIs" dxfId="5700" priority="917" operator="lessThan">
      <formula>0</formula>
    </cfRule>
  </conditionalFormatting>
  <conditionalFormatting sqref="Q582 Q577:Q580">
    <cfRule type="cellIs" dxfId="5699" priority="915" operator="lessThan">
      <formula>0</formula>
    </cfRule>
  </conditionalFormatting>
  <conditionalFormatting sqref="Q581">
    <cfRule type="cellIs" dxfId="5698" priority="913" operator="lessThan">
      <formula>0</formula>
    </cfRule>
  </conditionalFormatting>
  <conditionalFormatting sqref="B569">
    <cfRule type="cellIs" dxfId="5697" priority="916" operator="lessThan">
      <formula>0</formula>
    </cfRule>
  </conditionalFormatting>
  <conditionalFormatting sqref="P576">
    <cfRule type="cellIs" dxfId="5696" priority="914" operator="lessThan">
      <formula>0</formula>
    </cfRule>
  </conditionalFormatting>
  <conditionalFormatting sqref="P577:P580">
    <cfRule type="cellIs" dxfId="5695" priority="911" operator="lessThan">
      <formula>0</formula>
    </cfRule>
  </conditionalFormatting>
  <conditionalFormatting sqref="Q581">
    <cfRule type="cellIs" dxfId="5694" priority="912" operator="lessThan">
      <formula>0</formula>
    </cfRule>
  </conditionalFormatting>
  <conditionalFormatting sqref="P605:P607 P609">
    <cfRule type="cellIs" dxfId="5693" priority="909" operator="lessThan">
      <formula>0</formula>
    </cfRule>
  </conditionalFormatting>
  <conditionalFormatting sqref="Q605:Q607">
    <cfRule type="cellIs" dxfId="5692" priority="910" operator="lessThan">
      <formula>0</formula>
    </cfRule>
  </conditionalFormatting>
  <conditionalFormatting sqref="C607:I607">
    <cfRule type="cellIs" dxfId="5691" priority="902" operator="lessThan">
      <formula>0</formula>
    </cfRule>
  </conditionalFormatting>
  <conditionalFormatting sqref="C605:I607">
    <cfRule type="cellIs" dxfId="5690" priority="901" operator="lessThan">
      <formula>0</formula>
    </cfRule>
  </conditionalFormatting>
  <conditionalFormatting sqref="B604">
    <cfRule type="cellIs" dxfId="5689" priority="903" operator="lessThan">
      <formula>0</formula>
    </cfRule>
  </conditionalFormatting>
  <conditionalFormatting sqref="J605:N607">
    <cfRule type="cellIs" dxfId="5688" priority="907" operator="lessThan">
      <formula>0</formula>
    </cfRule>
  </conditionalFormatting>
  <conditionalFormatting sqref="P611:P614">
    <cfRule type="cellIs" dxfId="5687" priority="898" operator="lessThan">
      <formula>0</formula>
    </cfRule>
  </conditionalFormatting>
  <conditionalFormatting sqref="Q608:Q609">
    <cfRule type="cellIs" dxfId="5686" priority="904" operator="lessThan">
      <formula>0</formula>
    </cfRule>
  </conditionalFormatting>
  <conditionalFormatting sqref="C433:M433">
    <cfRule type="cellIs" dxfId="5685" priority="676" operator="lessThan">
      <formula>0</formula>
    </cfRule>
  </conditionalFormatting>
  <conditionalFormatting sqref="Q608:Q609">
    <cfRule type="cellIs" dxfId="5684" priority="905" operator="lessThan">
      <formula>0</formula>
    </cfRule>
  </conditionalFormatting>
  <conditionalFormatting sqref="J606">
    <cfRule type="cellIs" dxfId="5683" priority="906" operator="lessThan">
      <formula>0</formula>
    </cfRule>
  </conditionalFormatting>
  <conditionalFormatting sqref="J607:N607 K605:N606">
    <cfRule type="cellIs" dxfId="5682" priority="908" operator="lessThan">
      <formula>0</formula>
    </cfRule>
  </conditionalFormatting>
  <conditionalFormatting sqref="I612 K611:N612 C613:N614">
    <cfRule type="cellIs" dxfId="5681" priority="897" operator="lessThan">
      <formula>0</formula>
    </cfRule>
  </conditionalFormatting>
  <conditionalFormatting sqref="N427">
    <cfRule type="cellIs" dxfId="5680" priority="679" operator="lessThan">
      <formula>0</formula>
    </cfRule>
  </conditionalFormatting>
  <conditionalFormatting sqref="B429:N429">
    <cfRule type="cellIs" dxfId="5679" priority="671" operator="lessThan">
      <formula>0</formula>
    </cfRule>
  </conditionalFormatting>
  <conditionalFormatting sqref="C606:I606">
    <cfRule type="cellIs" dxfId="5678" priority="900" operator="lessThan">
      <formula>0</formula>
    </cfRule>
  </conditionalFormatting>
  <conditionalFormatting sqref="B429:N429">
    <cfRule type="cellIs" dxfId="5677" priority="672" operator="lessThan">
      <formula>0</formula>
    </cfRule>
  </conditionalFormatting>
  <conditionalFormatting sqref="H433">
    <cfRule type="cellIs" dxfId="5676" priority="675" operator="lessThan">
      <formula>0</formula>
    </cfRule>
  </conditionalFormatting>
  <conditionalFormatting sqref="B433">
    <cfRule type="cellIs" dxfId="5675" priority="674" operator="lessThan">
      <formula>0</formula>
    </cfRule>
  </conditionalFormatting>
  <conditionalFormatting sqref="B433">
    <cfRule type="cellIs" dxfId="5674" priority="673" operator="lessThan">
      <formula>0</formula>
    </cfRule>
  </conditionalFormatting>
  <conditionalFormatting sqref="B429:N429">
    <cfRule type="cellIs" dxfId="5673" priority="669" operator="lessThan">
      <formula>0</formula>
    </cfRule>
  </conditionalFormatting>
  <conditionalFormatting sqref="B429:N429">
    <cfRule type="cellIs" dxfId="5672" priority="670" operator="lessThan">
      <formula>0</formula>
    </cfRule>
  </conditionalFormatting>
  <conditionalFormatting sqref="B435:N435">
    <cfRule type="cellIs" dxfId="5671" priority="656" operator="lessThan">
      <formula>0</formula>
    </cfRule>
  </conditionalFormatting>
  <conditionalFormatting sqref="H611">
    <cfRule type="cellIs" dxfId="5670" priority="889" operator="lessThan">
      <formula>0</formula>
    </cfRule>
  </conditionalFormatting>
  <conditionalFormatting sqref="C433:M433">
    <cfRule type="cellIs" dxfId="5669" priority="677" operator="lessThan">
      <formula>0</formula>
    </cfRule>
  </conditionalFormatting>
  <conditionalFormatting sqref="H612:H614">
    <cfRule type="cellIs" dxfId="5668" priority="891" operator="lessThan">
      <formula>0</formula>
    </cfRule>
  </conditionalFormatting>
  <conditionalFormatting sqref="Q614">
    <cfRule type="cellIs" dxfId="5667" priority="892" operator="lessThan">
      <formula>0</formula>
    </cfRule>
  </conditionalFormatting>
  <conditionalFormatting sqref="I611">
    <cfRule type="cellIs" dxfId="5666" priority="895" operator="lessThan">
      <formula>0</formula>
    </cfRule>
  </conditionalFormatting>
  <conditionalFormatting sqref="N439">
    <cfRule type="cellIs" dxfId="5665" priority="649" operator="lessThan">
      <formula>0</formula>
    </cfRule>
  </conditionalFormatting>
  <conditionalFormatting sqref="C612:J612">
    <cfRule type="cellIs" dxfId="5664" priority="894" operator="lessThan">
      <formula>0</formula>
    </cfRule>
  </conditionalFormatting>
  <conditionalFormatting sqref="B610">
    <cfRule type="cellIs" dxfId="5663" priority="888" operator="lessThan">
      <formula>0</formula>
    </cfRule>
  </conditionalFormatting>
  <conditionalFormatting sqref="B435:N435">
    <cfRule type="cellIs" dxfId="5662" priority="655" operator="lessThan">
      <formula>0</formula>
    </cfRule>
  </conditionalFormatting>
  <conditionalFormatting sqref="C445:M445">
    <cfRule type="cellIs" dxfId="5661" priority="646" operator="lessThan">
      <formula>0</formula>
    </cfRule>
  </conditionalFormatting>
  <conditionalFormatting sqref="C445:M445">
    <cfRule type="cellIs" dxfId="5660" priority="647" operator="lessThan">
      <formula>0</formula>
    </cfRule>
  </conditionalFormatting>
  <conditionalFormatting sqref="B435:N435">
    <cfRule type="cellIs" dxfId="5659" priority="654" operator="lessThan">
      <formula>0</formula>
    </cfRule>
  </conditionalFormatting>
  <conditionalFormatting sqref="N438">
    <cfRule type="cellIs" dxfId="5658" priority="650" operator="lessThan">
      <formula>0</formula>
    </cfRule>
  </conditionalFormatting>
  <conditionalFormatting sqref="B435:N435">
    <cfRule type="cellIs" dxfId="5657" priority="653" operator="lessThan">
      <formula>0</formula>
    </cfRule>
  </conditionalFormatting>
  <conditionalFormatting sqref="B435:N435">
    <cfRule type="cellIs" dxfId="5656" priority="651" operator="lessThan">
      <formula>0</formula>
    </cfRule>
  </conditionalFormatting>
  <conditionalFormatting sqref="B598">
    <cfRule type="cellIs" dxfId="5655" priority="887" operator="lessThan">
      <formula>0</formula>
    </cfRule>
  </conditionalFormatting>
  <conditionalFormatting sqref="N439">
    <cfRule type="cellIs" dxfId="5654" priority="648" operator="lessThan">
      <formula>0</formula>
    </cfRule>
  </conditionalFormatting>
  <conditionalFormatting sqref="B435:N435">
    <cfRule type="cellIs" dxfId="5653" priority="652" operator="lessThan">
      <formula>0</formula>
    </cfRule>
  </conditionalFormatting>
  <conditionalFormatting sqref="B598">
    <cfRule type="cellIs" dxfId="5652" priority="886" operator="lessThan">
      <formula>0</formula>
    </cfRule>
  </conditionalFormatting>
  <conditionalFormatting sqref="B641">
    <cfRule type="cellIs" dxfId="5651" priority="874" operator="lessThan">
      <formula>0</formula>
    </cfRule>
  </conditionalFormatting>
  <conditionalFormatting sqref="B591">
    <cfRule type="cellIs" dxfId="5650" priority="884" operator="lessThan">
      <formula>0</formula>
    </cfRule>
  </conditionalFormatting>
  <conditionalFormatting sqref="B591">
    <cfRule type="cellIs" dxfId="5649" priority="885" operator="lessThan">
      <formula>0</formula>
    </cfRule>
  </conditionalFormatting>
  <conditionalFormatting sqref="B609">
    <cfRule type="cellIs" dxfId="5648" priority="882" operator="lessThan">
      <formula>0</formula>
    </cfRule>
  </conditionalFormatting>
  <conditionalFormatting sqref="B609">
    <cfRule type="cellIs" dxfId="5647"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46" priority="881" operator="lessThan">
      <formula>0</formula>
    </cfRule>
  </conditionalFormatting>
  <conditionalFormatting sqref="B646">
    <cfRule type="cellIs" dxfId="5645" priority="878" operator="lessThan">
      <formula>0</formula>
    </cfRule>
  </conditionalFormatting>
  <conditionalFormatting sqref="B631">
    <cfRule type="cellIs" dxfId="5644" priority="880" operator="lessThan">
      <formula>0</formula>
    </cfRule>
  </conditionalFormatting>
  <conditionalFormatting sqref="B635">
    <cfRule type="cellIs" dxfId="5643" priority="879" operator="lessThan">
      <formula>0</formula>
    </cfRule>
  </conditionalFormatting>
  <conditionalFormatting sqref="B662">
    <cfRule type="cellIs" dxfId="5642" priority="877" operator="lessThan">
      <formula>0</formula>
    </cfRule>
  </conditionalFormatting>
  <conditionalFormatting sqref="B671">
    <cfRule type="cellIs" dxfId="5641" priority="876" operator="lessThan">
      <formula>0</formula>
    </cfRule>
  </conditionalFormatting>
  <conditionalFormatting sqref="I674:N674 P672:Q675">
    <cfRule type="cellIs" dxfId="5640" priority="875" operator="lessThan">
      <formula>0</formula>
    </cfRule>
  </conditionalFormatting>
  <conditionalFormatting sqref="P641">
    <cfRule type="cellIs" dxfId="5639" priority="872" operator="lessThan">
      <formula>0</formula>
    </cfRule>
  </conditionalFormatting>
  <conditionalFormatting sqref="P641">
    <cfRule type="cellIs" dxfId="5638" priority="873" operator="lessThan">
      <formula>0</formula>
    </cfRule>
  </conditionalFormatting>
  <conditionalFormatting sqref="P422:Q422 Q423:Q425">
    <cfRule type="cellIs" dxfId="5637" priority="859" operator="lessThan">
      <formula>0</formula>
    </cfRule>
  </conditionalFormatting>
  <conditionalFormatting sqref="B416">
    <cfRule type="cellIs" dxfId="5636" priority="860" operator="lessThan">
      <formula>0</formula>
    </cfRule>
  </conditionalFormatting>
  <conditionalFormatting sqref="P423:P425">
    <cfRule type="cellIs" dxfId="5635" priority="857" operator="lessThan">
      <formula>0</formula>
    </cfRule>
  </conditionalFormatting>
  <conditionalFormatting sqref="P422">
    <cfRule type="cellIs" dxfId="5634" priority="858" operator="lessThan">
      <formula>0</formula>
    </cfRule>
  </conditionalFormatting>
  <conditionalFormatting sqref="Q426">
    <cfRule type="cellIs" dxfId="5633" priority="855" operator="lessThan">
      <formula>0</formula>
    </cfRule>
  </conditionalFormatting>
  <conditionalFormatting sqref="Q427">
    <cfRule type="cellIs" dxfId="5632" priority="856" operator="lessThan">
      <formula>0</formula>
    </cfRule>
  </conditionalFormatting>
  <conditionalFormatting sqref="B422">
    <cfRule type="cellIs" dxfId="5631" priority="853" operator="lessThan">
      <formula>0</formula>
    </cfRule>
  </conditionalFormatting>
  <conditionalFormatting sqref="Q426">
    <cfRule type="cellIs" dxfId="5630" priority="854" operator="lessThan">
      <formula>0</formula>
    </cfRule>
  </conditionalFormatting>
  <conditionalFormatting sqref="B454:N454">
    <cfRule type="cellIs" dxfId="5629" priority="609" operator="lessThan">
      <formula>0</formula>
    </cfRule>
  </conditionalFormatting>
  <conditionalFormatting sqref="B454:N454">
    <cfRule type="cellIs" dxfId="5628" priority="610" operator="lessThan">
      <formula>0</formula>
    </cfRule>
  </conditionalFormatting>
  <conditionalFormatting sqref="C652:I652">
    <cfRule type="cellIs" dxfId="5627" priority="871" operator="lessThan">
      <formula>0</formula>
    </cfRule>
  </conditionalFormatting>
  <conditionalFormatting sqref="C653:I653">
    <cfRule type="cellIs" dxfId="5626" priority="870" operator="lessThan">
      <formula>0</formula>
    </cfRule>
  </conditionalFormatting>
  <conditionalFormatting sqref="C658:M658">
    <cfRule type="cellIs" dxfId="5625" priority="869" operator="lessThan">
      <formula>0</formula>
    </cfRule>
  </conditionalFormatting>
  <conditionalFormatting sqref="C647:N647">
    <cfRule type="cellIs" dxfId="5624" priority="868" operator="lessThan">
      <formula>0</formula>
    </cfRule>
  </conditionalFormatting>
  <conditionalFormatting sqref="P650">
    <cfRule type="cellIs" dxfId="5623" priority="867" operator="lessThan">
      <formula>0</formula>
    </cfRule>
  </conditionalFormatting>
  <conditionalFormatting sqref="P417:P419">
    <cfRule type="cellIs" dxfId="5622" priority="864" operator="lessThan">
      <formula>0</formula>
    </cfRule>
  </conditionalFormatting>
  <conditionalFormatting sqref="Q420">
    <cfRule type="cellIs" dxfId="5621" priority="861" operator="lessThan">
      <formula>0</formula>
    </cfRule>
  </conditionalFormatting>
  <conditionalFormatting sqref="Q421">
    <cfRule type="cellIs" dxfId="5620" priority="863" operator="lessThan">
      <formula>0</formula>
    </cfRule>
  </conditionalFormatting>
  <conditionalFormatting sqref="P416:Q416 Q417:Q419">
    <cfRule type="cellIs" dxfId="5619" priority="866" operator="lessThan">
      <formula>0</formula>
    </cfRule>
  </conditionalFormatting>
  <conditionalFormatting sqref="P416">
    <cfRule type="cellIs" dxfId="5618" priority="865" operator="lessThan">
      <formula>0</formula>
    </cfRule>
  </conditionalFormatting>
  <conditionalFormatting sqref="Q420">
    <cfRule type="cellIs" dxfId="5617" priority="862" operator="lessThan">
      <formula>0</formula>
    </cfRule>
  </conditionalFormatting>
  <conditionalFormatting sqref="B454:N454">
    <cfRule type="cellIs" dxfId="5616" priority="608" operator="lessThan">
      <formula>0</formula>
    </cfRule>
  </conditionalFormatting>
  <conditionalFormatting sqref="B454:N454">
    <cfRule type="cellIs" dxfId="5615" priority="607" operator="lessThan">
      <formula>0</formula>
    </cfRule>
  </conditionalFormatting>
  <conditionalFormatting sqref="B454:N454">
    <cfRule type="cellIs" dxfId="5614" priority="606" operator="lessThan">
      <formula>0</formula>
    </cfRule>
  </conditionalFormatting>
  <conditionalFormatting sqref="B454:N454">
    <cfRule type="cellIs" dxfId="5613" priority="604" operator="lessThan">
      <formula>0</formula>
    </cfRule>
  </conditionalFormatting>
  <conditionalFormatting sqref="B454:N454">
    <cfRule type="cellIs" dxfId="5612" priority="605" operator="lessThan">
      <formula>0</formula>
    </cfRule>
  </conditionalFormatting>
  <conditionalFormatting sqref="N457">
    <cfRule type="cellIs" dxfId="5611" priority="602" operator="lessThan">
      <formula>0</formula>
    </cfRule>
  </conditionalFormatting>
  <conditionalFormatting sqref="B454:N454">
    <cfRule type="cellIs" dxfId="5610" priority="603" operator="lessThan">
      <formula>0</formula>
    </cfRule>
  </conditionalFormatting>
  <conditionalFormatting sqref="N458">
    <cfRule type="cellIs" dxfId="5609" priority="601" operator="lessThan">
      <formula>0</formula>
    </cfRule>
  </conditionalFormatting>
  <conditionalFormatting sqref="P530">
    <cfRule type="cellIs" dxfId="5608" priority="323" operator="lessThan">
      <formula>0</formula>
    </cfRule>
  </conditionalFormatting>
  <conditionalFormatting sqref="N458">
    <cfRule type="cellIs" dxfId="5607" priority="600" operator="lessThan">
      <formula>0</formula>
    </cfRule>
  </conditionalFormatting>
  <conditionalFormatting sqref="D461:N464">
    <cfRule type="cellIs" dxfId="5606" priority="597" operator="lessThan">
      <formula>0</formula>
    </cfRule>
  </conditionalFormatting>
  <conditionalFormatting sqref="P538">
    <cfRule type="cellIs" dxfId="5605" priority="320" operator="lessThan">
      <formula>0</formula>
    </cfRule>
  </conditionalFormatting>
  <conditionalFormatting sqref="B461:B464">
    <cfRule type="cellIs" dxfId="5604" priority="594" operator="lessThan">
      <formula>0</formula>
    </cfRule>
  </conditionalFormatting>
  <conditionalFormatting sqref="P553">
    <cfRule type="cellIs" dxfId="5603" priority="317" operator="lessThan">
      <formula>0</formula>
    </cfRule>
  </conditionalFormatting>
  <conditionalFormatting sqref="B512">
    <cfRule type="cellIs" dxfId="5602" priority="591" operator="lessThan">
      <formula>0</formula>
    </cfRule>
  </conditionalFormatting>
  <conditionalFormatting sqref="C512">
    <cfRule type="cellIs" dxfId="5601" priority="588" operator="lessThan">
      <formula>0</formula>
    </cfRule>
  </conditionalFormatting>
  <conditionalFormatting sqref="P561">
    <cfRule type="cellIs" dxfId="5600" priority="314" operator="lessThan">
      <formula>0</formula>
    </cfRule>
  </conditionalFormatting>
  <conditionalFormatting sqref="P590">
    <cfRule type="cellIs" dxfId="5599" priority="311" operator="lessThan">
      <formula>0</formula>
    </cfRule>
  </conditionalFormatting>
  <conditionalFormatting sqref="N365">
    <cfRule type="cellIs" dxfId="5598" priority="852" operator="lessThan">
      <formula>0</formula>
    </cfRule>
  </conditionalFormatting>
  <conditionalFormatting sqref="N371">
    <cfRule type="cellIs" dxfId="5597" priority="851" operator="lessThan">
      <formula>0</formula>
    </cfRule>
  </conditionalFormatting>
  <conditionalFormatting sqref="N377">
    <cfRule type="cellIs" dxfId="5596" priority="850" operator="lessThan">
      <formula>0</formula>
    </cfRule>
  </conditionalFormatting>
  <conditionalFormatting sqref="B376">
    <cfRule type="cellIs" dxfId="5595" priority="837" operator="lessThan">
      <formula>0</formula>
    </cfRule>
  </conditionalFormatting>
  <conditionalFormatting sqref="B588">
    <cfRule type="cellIs" dxfId="5594" priority="844" operator="lessThan">
      <formula>0</formula>
    </cfRule>
  </conditionalFormatting>
  <conditionalFormatting sqref="B371:B372">
    <cfRule type="cellIs" dxfId="5593" priority="842" operator="lessThan">
      <formula>0</formula>
    </cfRule>
  </conditionalFormatting>
  <conditionalFormatting sqref="B377:B378">
    <cfRule type="cellIs" dxfId="5592" priority="839" operator="lessThan">
      <formula>0</formula>
    </cfRule>
  </conditionalFormatting>
  <conditionalFormatting sqref="C351:M354">
    <cfRule type="cellIs" dxfId="5591" priority="849" operator="lessThan">
      <formula>0</formula>
    </cfRule>
  </conditionalFormatting>
  <conditionalFormatting sqref="B428">
    <cfRule type="cellIs" dxfId="5590" priority="848" operator="lessThan">
      <formula>0</formula>
    </cfRule>
  </conditionalFormatting>
  <conditionalFormatting sqref="B428">
    <cfRule type="cellIs" dxfId="5589" priority="847" operator="lessThan">
      <formula>0</formula>
    </cfRule>
  </conditionalFormatting>
  <conditionalFormatting sqref="B391 B397 B381:B385 B375:B379 B369:B373 B363:B367 B361 B351:B355">
    <cfRule type="cellIs" dxfId="5588" priority="846" operator="lessThan">
      <formula>0</formula>
    </cfRule>
  </conditionalFormatting>
  <conditionalFormatting sqref="B585:B587">
    <cfRule type="cellIs" dxfId="5587" priority="845" operator="lessThan">
      <formula>0</formula>
    </cfRule>
  </conditionalFormatting>
  <conditionalFormatting sqref="B584">
    <cfRule type="cellIs" dxfId="5586" priority="843" operator="lessThan">
      <formula>0</formula>
    </cfRule>
  </conditionalFormatting>
  <conditionalFormatting sqref="B397">
    <cfRule type="cellIs" dxfId="5585" priority="833" operator="lessThan">
      <formula>0</formula>
    </cfRule>
  </conditionalFormatting>
  <conditionalFormatting sqref="B369">
    <cfRule type="cellIs" dxfId="5584" priority="841" operator="lessThan">
      <formula>0</formula>
    </cfRule>
  </conditionalFormatting>
  <conditionalFormatting sqref="B370">
    <cfRule type="cellIs" dxfId="5583" priority="840" operator="lessThan">
      <formula>0</formula>
    </cfRule>
  </conditionalFormatting>
  <conditionalFormatting sqref="B375">
    <cfRule type="cellIs" dxfId="5582" priority="838" operator="lessThan">
      <formula>0</formula>
    </cfRule>
  </conditionalFormatting>
  <conditionalFormatting sqref="B383:B384">
    <cfRule type="cellIs" dxfId="5581" priority="836" operator="lessThan">
      <formula>0</formula>
    </cfRule>
  </conditionalFormatting>
  <conditionalFormatting sqref="B381">
    <cfRule type="cellIs" dxfId="5580" priority="835" operator="lessThan">
      <formula>0</formula>
    </cfRule>
  </conditionalFormatting>
  <conditionalFormatting sqref="B382">
    <cfRule type="cellIs" dxfId="5579" priority="834" operator="lessThan">
      <formula>0</formula>
    </cfRule>
  </conditionalFormatting>
  <conditionalFormatting sqref="B391">
    <cfRule type="cellIs" dxfId="5578" priority="832" operator="lessThan">
      <formula>0</formula>
    </cfRule>
  </conditionalFormatting>
  <conditionalFormatting sqref="B385">
    <cfRule type="cellIs" dxfId="5577" priority="831" operator="lessThan">
      <formula>0</formula>
    </cfRule>
  </conditionalFormatting>
  <conditionalFormatting sqref="B379">
    <cfRule type="cellIs" dxfId="5576" priority="830" operator="lessThan">
      <formula>0</formula>
    </cfRule>
  </conditionalFormatting>
  <conditionalFormatting sqref="B373">
    <cfRule type="cellIs" dxfId="5575" priority="829" operator="lessThan">
      <formula>0</formula>
    </cfRule>
  </conditionalFormatting>
  <conditionalFormatting sqref="B361">
    <cfRule type="cellIs" dxfId="5574" priority="828" operator="lessThan">
      <formula>0</formula>
    </cfRule>
  </conditionalFormatting>
  <conditionalFormatting sqref="B621:B624">
    <cfRule type="cellIs" dxfId="5573" priority="823" operator="lessThan">
      <formula>0</formula>
    </cfRule>
  </conditionalFormatting>
  <conditionalFormatting sqref="B616:B619">
    <cfRule type="cellIs" dxfId="5572" priority="826" operator="lessThan">
      <formula>0</formula>
    </cfRule>
  </conditionalFormatting>
  <conditionalFormatting sqref="B617">
    <cfRule type="cellIs" dxfId="5571" priority="825" operator="lessThan">
      <formula>0</formula>
    </cfRule>
  </conditionalFormatting>
  <conditionalFormatting sqref="B618:B619">
    <cfRule type="cellIs" dxfId="5570" priority="827" operator="lessThan">
      <formula>0</formula>
    </cfRule>
  </conditionalFormatting>
  <conditionalFormatting sqref="B628:B629">
    <cfRule type="cellIs" dxfId="5569" priority="821" operator="lessThan">
      <formula>0</formula>
    </cfRule>
  </conditionalFormatting>
  <conditionalFormatting sqref="B622">
    <cfRule type="cellIs" dxfId="5568" priority="822" operator="lessThan">
      <formula>0</formula>
    </cfRule>
  </conditionalFormatting>
  <conditionalFormatting sqref="B623:B624">
    <cfRule type="cellIs" dxfId="5567" priority="824" operator="lessThan">
      <formula>0</formula>
    </cfRule>
  </conditionalFormatting>
  <conditionalFormatting sqref="B626:B629">
    <cfRule type="cellIs" dxfId="5566" priority="820" operator="lessThan">
      <formula>0</formula>
    </cfRule>
  </conditionalFormatting>
  <conditionalFormatting sqref="B627">
    <cfRule type="cellIs" dxfId="5565" priority="819" operator="lessThan">
      <formula>0</formula>
    </cfRule>
  </conditionalFormatting>
  <conditionalFormatting sqref="B365:B366">
    <cfRule type="cellIs" dxfId="5564" priority="814" operator="lessThan">
      <formula>0</formula>
    </cfRule>
  </conditionalFormatting>
  <conditionalFormatting sqref="B355">
    <cfRule type="cellIs" dxfId="5563" priority="815" operator="lessThan">
      <formula>0</formula>
    </cfRule>
  </conditionalFormatting>
  <conditionalFormatting sqref="B393:N393">
    <cfRule type="cellIs" dxfId="5562" priority="770" operator="lessThan">
      <formula>0</formula>
    </cfRule>
  </conditionalFormatting>
  <conditionalFormatting sqref="B387:N387">
    <cfRule type="cellIs" dxfId="5561" priority="781" operator="lessThan">
      <formula>0</formula>
    </cfRule>
  </conditionalFormatting>
  <conditionalFormatting sqref="B387:N387">
    <cfRule type="cellIs" dxfId="5560" priority="780" operator="lessThan">
      <formula>0</formula>
    </cfRule>
  </conditionalFormatting>
  <conditionalFormatting sqref="B353:B354">
    <cfRule type="cellIs" dxfId="5559" priority="818" operator="lessThan">
      <formula>0</formula>
    </cfRule>
  </conditionalFormatting>
  <conditionalFormatting sqref="B351">
    <cfRule type="cellIs" dxfId="5558" priority="817" operator="lessThan">
      <formula>0</formula>
    </cfRule>
  </conditionalFormatting>
  <conditionalFormatting sqref="B352">
    <cfRule type="cellIs" dxfId="5557" priority="816" operator="lessThan">
      <formula>0</formula>
    </cfRule>
  </conditionalFormatting>
  <conditionalFormatting sqref="B363">
    <cfRule type="cellIs" dxfId="5556" priority="813" operator="lessThan">
      <formula>0</formula>
    </cfRule>
  </conditionalFormatting>
  <conditionalFormatting sqref="B364">
    <cfRule type="cellIs" dxfId="5555" priority="812" operator="lessThan">
      <formula>0</formula>
    </cfRule>
  </conditionalFormatting>
  <conditionalFormatting sqref="B367">
    <cfRule type="cellIs" dxfId="5554" priority="811" operator="lessThan">
      <formula>0</formula>
    </cfRule>
  </conditionalFormatting>
  <conditionalFormatting sqref="B593:B596">
    <cfRule type="cellIs" dxfId="5553" priority="809" operator="lessThan">
      <formula>0</formula>
    </cfRule>
  </conditionalFormatting>
  <conditionalFormatting sqref="B594">
    <cfRule type="cellIs" dxfId="5552" priority="808" operator="lessThan">
      <formula>0</formula>
    </cfRule>
  </conditionalFormatting>
  <conditionalFormatting sqref="B595:B596">
    <cfRule type="cellIs" dxfId="5551" priority="810" operator="lessThan">
      <formula>0</formula>
    </cfRule>
  </conditionalFormatting>
  <conditionalFormatting sqref="B603">
    <cfRule type="cellIs" dxfId="5550" priority="803" operator="lessThan">
      <formula>0</formula>
    </cfRule>
  </conditionalFormatting>
  <conditionalFormatting sqref="B603">
    <cfRule type="cellIs" dxfId="5549" priority="804" operator="lessThan">
      <formula>0</formula>
    </cfRule>
  </conditionalFormatting>
  <conditionalFormatting sqref="B599:B602">
    <cfRule type="cellIs" dxfId="5548" priority="806" operator="lessThan">
      <formula>0</formula>
    </cfRule>
  </conditionalFormatting>
  <conditionalFormatting sqref="B600">
    <cfRule type="cellIs" dxfId="5547" priority="805" operator="lessThan">
      <formula>0</formula>
    </cfRule>
  </conditionalFormatting>
  <conditionalFormatting sqref="B601:B602">
    <cfRule type="cellIs" dxfId="5546" priority="807" operator="lessThan">
      <formula>0</formula>
    </cfRule>
  </conditionalFormatting>
  <conditionalFormatting sqref="N390">
    <cfRule type="cellIs" dxfId="5545" priority="775" operator="lessThan">
      <formula>0</formula>
    </cfRule>
  </conditionalFormatting>
  <conditionalFormatting sqref="B393:N393">
    <cfRule type="cellIs" dxfId="5544" priority="773" operator="lessThan">
      <formula>0</formula>
    </cfRule>
  </conditionalFormatting>
  <conditionalFormatting sqref="B571:B573">
    <cfRule type="cellIs" dxfId="5543" priority="802" operator="lessThan">
      <formula>0</formula>
    </cfRule>
  </conditionalFormatting>
  <conditionalFormatting sqref="B574">
    <cfRule type="cellIs" dxfId="5542" priority="801" operator="lessThan">
      <formula>0</formula>
    </cfRule>
  </conditionalFormatting>
  <conditionalFormatting sqref="B570">
    <cfRule type="cellIs" dxfId="5541" priority="800" operator="lessThan">
      <formula>0</formula>
    </cfRule>
  </conditionalFormatting>
  <conditionalFormatting sqref="B607:B608">
    <cfRule type="cellIs" dxfId="5540" priority="799" operator="lessThan">
      <formula>0</formula>
    </cfRule>
  </conditionalFormatting>
  <conditionalFormatting sqref="B605:B608">
    <cfRule type="cellIs" dxfId="5539" priority="798" operator="lessThan">
      <formula>0</formula>
    </cfRule>
  </conditionalFormatting>
  <conditionalFormatting sqref="B589">
    <cfRule type="cellIs" dxfId="5538" priority="525" operator="lessThan">
      <formula>0</formula>
    </cfRule>
  </conditionalFormatting>
  <conditionalFormatting sqref="B613:B614">
    <cfRule type="cellIs" dxfId="5537" priority="796" operator="lessThan">
      <formula>0</formula>
    </cfRule>
  </conditionalFormatting>
  <conditionalFormatting sqref="B606">
    <cfRule type="cellIs" dxfId="5536" priority="797" operator="lessThan">
      <formula>0</formula>
    </cfRule>
  </conditionalFormatting>
  <conditionalFormatting sqref="B611:B614">
    <cfRule type="cellIs" dxfId="5535" priority="795" operator="lessThan">
      <formula>0</formula>
    </cfRule>
  </conditionalFormatting>
  <conditionalFormatting sqref="O616:O619">
    <cfRule type="cellIs" dxfId="5534" priority="277" operator="lessThan">
      <formula>0</formula>
    </cfRule>
  </conditionalFormatting>
  <conditionalFormatting sqref="O599 O601:O602">
    <cfRule type="cellIs" dxfId="5533" priority="279" operator="lessThan">
      <formula>0</formula>
    </cfRule>
  </conditionalFormatting>
  <conditionalFormatting sqref="B612">
    <cfRule type="cellIs" dxfId="5532" priority="794" operator="lessThan">
      <formula>0</formula>
    </cfRule>
  </conditionalFormatting>
  <conditionalFormatting sqref="D589">
    <cfRule type="cellIs" dxfId="5531" priority="519" operator="lessThan">
      <formula>0</formula>
    </cfRule>
  </conditionalFormatting>
  <conditionalFormatting sqref="O605:O607">
    <cfRule type="cellIs" dxfId="5530" priority="271" operator="lessThan">
      <formula>0</formula>
    </cfRule>
  </conditionalFormatting>
  <conditionalFormatting sqref="O626:O629">
    <cfRule type="cellIs" dxfId="5529" priority="273" operator="lessThan">
      <formula>0</formula>
    </cfRule>
  </conditionalFormatting>
  <conditionalFormatting sqref="B650 B655:B657 B663 B665:B668 B642:B645 B670">
    <cfRule type="cellIs" dxfId="5528" priority="793" operator="lessThan">
      <formula>0</formula>
    </cfRule>
  </conditionalFormatting>
  <conditionalFormatting sqref="N378">
    <cfRule type="cellIs" dxfId="5527" priority="785" operator="lessThan">
      <formula>0</formula>
    </cfRule>
  </conditionalFormatting>
  <conditionalFormatting sqref="N372">
    <cfRule type="cellIs" dxfId="5526" priority="786" operator="lessThan">
      <formula>0</formula>
    </cfRule>
  </conditionalFormatting>
  <conditionalFormatting sqref="B387:N387">
    <cfRule type="cellIs" dxfId="5525" priority="783" operator="lessThan">
      <formula>0</formula>
    </cfRule>
  </conditionalFormatting>
  <conditionalFormatting sqref="N384">
    <cfRule type="cellIs" dxfId="5524" priority="784" operator="lessThan">
      <formula>0</formula>
    </cfRule>
  </conditionalFormatting>
  <conditionalFormatting sqref="B387:N387">
    <cfRule type="cellIs" dxfId="5523" priority="782" operator="lessThan">
      <formula>0</formula>
    </cfRule>
  </conditionalFormatting>
  <conditionalFormatting sqref="B387:N387">
    <cfRule type="cellIs" dxfId="5522" priority="779" operator="lessThan">
      <formula>0</formula>
    </cfRule>
  </conditionalFormatting>
  <conditionalFormatting sqref="B652">
    <cfRule type="cellIs" dxfId="5521" priority="792" operator="lessThan">
      <formula>0</formula>
    </cfRule>
  </conditionalFormatting>
  <conditionalFormatting sqref="B653">
    <cfRule type="cellIs" dxfId="5520" priority="791" operator="lessThan">
      <formula>0</formula>
    </cfRule>
  </conditionalFormatting>
  <conditionalFormatting sqref="B658">
    <cfRule type="cellIs" dxfId="5519" priority="790" operator="lessThan">
      <formula>0</formula>
    </cfRule>
  </conditionalFormatting>
  <conditionalFormatting sqref="B647">
    <cfRule type="cellIs" dxfId="5518" priority="789" operator="lessThan">
      <formula>0</formula>
    </cfRule>
  </conditionalFormatting>
  <conditionalFormatting sqref="O365">
    <cfRule type="cellIs" dxfId="5517" priority="265" operator="lessThan">
      <formula>0</formula>
    </cfRule>
  </conditionalFormatting>
  <conditionalFormatting sqref="O371">
    <cfRule type="cellIs" dxfId="5516" priority="264" operator="lessThan">
      <formula>0</formula>
    </cfRule>
  </conditionalFormatting>
  <conditionalFormatting sqref="G589">
    <cfRule type="cellIs" dxfId="5515" priority="510" operator="lessThan">
      <formula>0</formula>
    </cfRule>
  </conditionalFormatting>
  <conditionalFormatting sqref="H589">
    <cfRule type="cellIs" dxfId="5514" priority="507" operator="lessThan">
      <formula>0</formula>
    </cfRule>
  </conditionalFormatting>
  <conditionalFormatting sqref="B351:B354">
    <cfRule type="cellIs" dxfId="5513" priority="788" operator="lessThan">
      <formula>0</formula>
    </cfRule>
  </conditionalFormatting>
  <conditionalFormatting sqref="N366">
    <cfRule type="cellIs" dxfId="5512" priority="787" operator="lessThan">
      <formula>0</formula>
    </cfRule>
  </conditionalFormatting>
  <conditionalFormatting sqref="B387:N387">
    <cfRule type="cellIs" dxfId="5511" priority="778" operator="lessThan">
      <formula>0</formula>
    </cfRule>
  </conditionalFormatting>
  <conditionalFormatting sqref="B387:N387">
    <cfRule type="cellIs" dxfId="5510" priority="777" operator="lessThan">
      <formula>0</formula>
    </cfRule>
  </conditionalFormatting>
  <conditionalFormatting sqref="B387:N387">
    <cfRule type="cellIs" dxfId="5509" priority="776" operator="lessThan">
      <formula>0</formula>
    </cfRule>
  </conditionalFormatting>
  <conditionalFormatting sqref="B393:N393">
    <cfRule type="cellIs" dxfId="5508" priority="771" operator="lessThan">
      <formula>0</formula>
    </cfRule>
  </conditionalFormatting>
  <conditionalFormatting sqref="B393:N393">
    <cfRule type="cellIs" dxfId="5507" priority="774" operator="lessThan">
      <formula>0</formula>
    </cfRule>
  </conditionalFormatting>
  <conditionalFormatting sqref="B393:N393">
    <cfRule type="cellIs" dxfId="5506" priority="769" operator="lessThan">
      <formula>0</formula>
    </cfRule>
  </conditionalFormatting>
  <conditionalFormatting sqref="B393:N393">
    <cfRule type="cellIs" dxfId="5505" priority="772" operator="lessThan">
      <formula>0</formula>
    </cfRule>
  </conditionalFormatting>
  <conditionalFormatting sqref="B393:N393">
    <cfRule type="cellIs" dxfId="5504" priority="767" operator="lessThan">
      <formula>0</formula>
    </cfRule>
  </conditionalFormatting>
  <conditionalFormatting sqref="B393:N393">
    <cfRule type="cellIs" dxfId="5503" priority="768" operator="lessThan">
      <formula>0</formula>
    </cfRule>
  </conditionalFormatting>
  <conditionalFormatting sqref="B399:N399">
    <cfRule type="cellIs" dxfId="5502" priority="765" operator="lessThan">
      <formula>0</formula>
    </cfRule>
  </conditionalFormatting>
  <conditionalFormatting sqref="N396">
    <cfRule type="cellIs" dxfId="5501" priority="766" operator="lessThan">
      <formula>0</formula>
    </cfRule>
  </conditionalFormatting>
  <conditionalFormatting sqref="B399:N399">
    <cfRule type="cellIs" dxfId="5500" priority="764" operator="lessThan">
      <formula>0</formula>
    </cfRule>
  </conditionalFormatting>
  <conditionalFormatting sqref="B399:N399">
    <cfRule type="cellIs" dxfId="5499" priority="763" operator="lessThan">
      <formula>0</formula>
    </cfRule>
  </conditionalFormatting>
  <conditionalFormatting sqref="B399:N399">
    <cfRule type="cellIs" dxfId="5498" priority="762" operator="lessThan">
      <formula>0</formula>
    </cfRule>
  </conditionalFormatting>
  <conditionalFormatting sqref="B399:N399">
    <cfRule type="cellIs" dxfId="5497" priority="761" operator="lessThan">
      <formula>0</formula>
    </cfRule>
  </conditionalFormatting>
  <conditionalFormatting sqref="B399:N399">
    <cfRule type="cellIs" dxfId="5496" priority="760" operator="lessThan">
      <formula>0</formula>
    </cfRule>
  </conditionalFormatting>
  <conditionalFormatting sqref="B399:N399">
    <cfRule type="cellIs" dxfId="5495" priority="759" operator="lessThan">
      <formula>0</formula>
    </cfRule>
  </conditionalFormatting>
  <conditionalFormatting sqref="B399:N399">
    <cfRule type="cellIs" dxfId="5494" priority="758" operator="lessThan">
      <formula>0</formula>
    </cfRule>
  </conditionalFormatting>
  <conditionalFormatting sqref="N402">
    <cfRule type="cellIs" dxfId="5493" priority="757" operator="lessThan">
      <formula>0</formula>
    </cfRule>
  </conditionalFormatting>
  <conditionalFormatting sqref="N355">
    <cfRule type="cellIs" dxfId="5492" priority="756" operator="lessThan">
      <formula>0</formula>
    </cfRule>
  </conditionalFormatting>
  <conditionalFormatting sqref="N361">
    <cfRule type="cellIs" dxfId="5491" priority="755" operator="lessThan">
      <formula>0</formula>
    </cfRule>
  </conditionalFormatting>
  <conditionalFormatting sqref="N361">
    <cfRule type="cellIs" dxfId="5490" priority="754" operator="lessThan">
      <formula>0</formula>
    </cfRule>
  </conditionalFormatting>
  <conditionalFormatting sqref="N367">
    <cfRule type="cellIs" dxfId="5489" priority="753" operator="lessThan">
      <formula>0</formula>
    </cfRule>
  </conditionalFormatting>
  <conditionalFormatting sqref="N367">
    <cfRule type="cellIs" dxfId="5488" priority="752" operator="lessThan">
      <formula>0</formula>
    </cfRule>
  </conditionalFormatting>
  <conditionalFormatting sqref="N373">
    <cfRule type="cellIs" dxfId="5487" priority="751" operator="lessThan">
      <formula>0</formula>
    </cfRule>
  </conditionalFormatting>
  <conditionalFormatting sqref="N373">
    <cfRule type="cellIs" dxfId="5486" priority="750" operator="lessThan">
      <formula>0</formula>
    </cfRule>
  </conditionalFormatting>
  <conditionalFormatting sqref="N379">
    <cfRule type="cellIs" dxfId="5485" priority="749" operator="lessThan">
      <formula>0</formula>
    </cfRule>
  </conditionalFormatting>
  <conditionalFormatting sqref="N379">
    <cfRule type="cellIs" dxfId="5484" priority="748" operator="lessThan">
      <formula>0</formula>
    </cfRule>
  </conditionalFormatting>
  <conditionalFormatting sqref="N385">
    <cfRule type="cellIs" dxfId="5483" priority="747" operator="lessThan">
      <formula>0</formula>
    </cfRule>
  </conditionalFormatting>
  <conditionalFormatting sqref="N385">
    <cfRule type="cellIs" dxfId="5482" priority="746" operator="lessThan">
      <formula>0</formula>
    </cfRule>
  </conditionalFormatting>
  <conditionalFormatting sqref="N391">
    <cfRule type="cellIs" dxfId="5481" priority="745" operator="lessThan">
      <formula>0</formula>
    </cfRule>
  </conditionalFormatting>
  <conditionalFormatting sqref="N391">
    <cfRule type="cellIs" dxfId="5480" priority="744" operator="lessThan">
      <formula>0</formula>
    </cfRule>
  </conditionalFormatting>
  <conditionalFormatting sqref="N397">
    <cfRule type="cellIs" dxfId="5479" priority="743" operator="lessThan">
      <formula>0</formula>
    </cfRule>
  </conditionalFormatting>
  <conditionalFormatting sqref="N397">
    <cfRule type="cellIs" dxfId="5478" priority="742" operator="lessThan">
      <formula>0</formula>
    </cfRule>
  </conditionalFormatting>
  <conditionalFormatting sqref="C409:M409">
    <cfRule type="cellIs" dxfId="5477" priority="741" operator="lessThan">
      <formula>0</formula>
    </cfRule>
  </conditionalFormatting>
  <conditionalFormatting sqref="C409:M409">
    <cfRule type="cellIs" dxfId="5476" priority="740" operator="lessThan">
      <formula>0</formula>
    </cfRule>
  </conditionalFormatting>
  <conditionalFormatting sqref="H409">
    <cfRule type="cellIs" dxfId="5475" priority="739" operator="lessThan">
      <formula>0</formula>
    </cfRule>
  </conditionalFormatting>
  <conditionalFormatting sqref="B409">
    <cfRule type="cellIs" dxfId="5474" priority="738" operator="lessThan">
      <formula>0</formula>
    </cfRule>
  </conditionalFormatting>
  <conditionalFormatting sqref="B409">
    <cfRule type="cellIs" dxfId="5473" priority="737" operator="lessThan">
      <formula>0</formula>
    </cfRule>
  </conditionalFormatting>
  <conditionalFormatting sqref="B405:N405">
    <cfRule type="cellIs" dxfId="5472" priority="736" operator="lessThan">
      <formula>0</formula>
    </cfRule>
  </conditionalFormatting>
  <conditionalFormatting sqref="B405:N405">
    <cfRule type="cellIs" dxfId="5471" priority="735" operator="lessThan">
      <formula>0</formula>
    </cfRule>
  </conditionalFormatting>
  <conditionalFormatting sqref="B405:N405">
    <cfRule type="cellIs" dxfId="5470" priority="734" operator="lessThan">
      <formula>0</formula>
    </cfRule>
  </conditionalFormatting>
  <conditionalFormatting sqref="B405:N405">
    <cfRule type="cellIs" dxfId="5469" priority="733" operator="lessThan">
      <formula>0</formula>
    </cfRule>
  </conditionalFormatting>
  <conditionalFormatting sqref="B405:N405">
    <cfRule type="cellIs" dxfId="5468" priority="732" operator="lessThan">
      <formula>0</formula>
    </cfRule>
  </conditionalFormatting>
  <conditionalFormatting sqref="B405:N405">
    <cfRule type="cellIs" dxfId="5467" priority="731" operator="lessThan">
      <formula>0</formula>
    </cfRule>
  </conditionalFormatting>
  <conditionalFormatting sqref="B405:N405">
    <cfRule type="cellIs" dxfId="5466" priority="730" operator="lessThan">
      <formula>0</formula>
    </cfRule>
  </conditionalFormatting>
  <conditionalFormatting sqref="B405:N405">
    <cfRule type="cellIs" dxfId="5465" priority="729" operator="lessThan">
      <formula>0</formula>
    </cfRule>
  </conditionalFormatting>
  <conditionalFormatting sqref="N408">
    <cfRule type="cellIs" dxfId="5464" priority="728" operator="lessThan">
      <formula>0</formula>
    </cfRule>
  </conditionalFormatting>
  <conditionalFormatting sqref="N409">
    <cfRule type="cellIs" dxfId="5463" priority="727" operator="lessThan">
      <formula>0</formula>
    </cfRule>
  </conditionalFormatting>
  <conditionalFormatting sqref="N409">
    <cfRule type="cellIs" dxfId="5462" priority="726" operator="lessThan">
      <formula>0</formula>
    </cfRule>
  </conditionalFormatting>
  <conditionalFormatting sqref="C415:M415">
    <cfRule type="cellIs" dxfId="5461" priority="725" operator="lessThan">
      <formula>0</formula>
    </cfRule>
  </conditionalFormatting>
  <conditionalFormatting sqref="C415:M415">
    <cfRule type="cellIs" dxfId="5460" priority="724" operator="lessThan">
      <formula>0</formula>
    </cfRule>
  </conditionalFormatting>
  <conditionalFormatting sqref="H415">
    <cfRule type="cellIs" dxfId="5459" priority="723" operator="lessThan">
      <formula>0</formula>
    </cfRule>
  </conditionalFormatting>
  <conditionalFormatting sqref="B415">
    <cfRule type="cellIs" dxfId="5458" priority="722" operator="lessThan">
      <formula>0</formula>
    </cfRule>
  </conditionalFormatting>
  <conditionalFormatting sqref="B415">
    <cfRule type="cellIs" dxfId="5457" priority="721" operator="lessThan">
      <formula>0</formula>
    </cfRule>
  </conditionalFormatting>
  <conditionalFormatting sqref="B411:N411">
    <cfRule type="cellIs" dxfId="5456" priority="720" operator="lessThan">
      <formula>0</formula>
    </cfRule>
  </conditionalFormatting>
  <conditionalFormatting sqref="B411:N411">
    <cfRule type="cellIs" dxfId="5455" priority="719" operator="lessThan">
      <formula>0</formula>
    </cfRule>
  </conditionalFormatting>
  <conditionalFormatting sqref="B411:N411">
    <cfRule type="cellIs" dxfId="5454" priority="718" operator="lessThan">
      <formula>0</formula>
    </cfRule>
  </conditionalFormatting>
  <conditionalFormatting sqref="B411:N411">
    <cfRule type="cellIs" dxfId="5453" priority="717" operator="lessThan">
      <formula>0</formula>
    </cfRule>
  </conditionalFormatting>
  <conditionalFormatting sqref="B411:N411">
    <cfRule type="cellIs" dxfId="5452" priority="716" operator="lessThan">
      <formula>0</formula>
    </cfRule>
  </conditionalFormatting>
  <conditionalFormatting sqref="B411:N411">
    <cfRule type="cellIs" dxfId="5451" priority="715" operator="lessThan">
      <formula>0</formula>
    </cfRule>
  </conditionalFormatting>
  <conditionalFormatting sqref="B411:N411">
    <cfRule type="cellIs" dxfId="5450" priority="714" operator="lessThan">
      <formula>0</formula>
    </cfRule>
  </conditionalFormatting>
  <conditionalFormatting sqref="B411:N411">
    <cfRule type="cellIs" dxfId="5449" priority="713" operator="lessThan">
      <formula>0</formula>
    </cfRule>
  </conditionalFormatting>
  <conditionalFormatting sqref="N414">
    <cfRule type="cellIs" dxfId="5448" priority="712" operator="lessThan">
      <formula>0</formula>
    </cfRule>
  </conditionalFormatting>
  <conditionalFormatting sqref="N415">
    <cfRule type="cellIs" dxfId="5447" priority="711" operator="lessThan">
      <formula>0</formula>
    </cfRule>
  </conditionalFormatting>
  <conditionalFormatting sqref="N415">
    <cfRule type="cellIs" dxfId="5446" priority="710" operator="lessThan">
      <formula>0</formula>
    </cfRule>
  </conditionalFormatting>
  <conditionalFormatting sqref="C421:M421">
    <cfRule type="cellIs" dxfId="5445" priority="709" operator="lessThan">
      <formula>0</formula>
    </cfRule>
  </conditionalFormatting>
  <conditionalFormatting sqref="C421:M421">
    <cfRule type="cellIs" dxfId="5444" priority="708" operator="lessThan">
      <formula>0</formula>
    </cfRule>
  </conditionalFormatting>
  <conditionalFormatting sqref="H421">
    <cfRule type="cellIs" dxfId="5443" priority="707" operator="lessThan">
      <formula>0</formula>
    </cfRule>
  </conditionalFormatting>
  <conditionalFormatting sqref="B421">
    <cfRule type="cellIs" dxfId="5442" priority="706" operator="lessThan">
      <formula>0</formula>
    </cfRule>
  </conditionalFormatting>
  <conditionalFormatting sqref="B421">
    <cfRule type="cellIs" dxfId="5441" priority="705" operator="lessThan">
      <formula>0</formula>
    </cfRule>
  </conditionalFormatting>
  <conditionalFormatting sqref="B417:N417">
    <cfRule type="cellIs" dxfId="5440" priority="704" operator="lessThan">
      <formula>0</formula>
    </cfRule>
  </conditionalFormatting>
  <conditionalFormatting sqref="B417:N417">
    <cfRule type="cellIs" dxfId="5439" priority="703" operator="lessThan">
      <formula>0</formula>
    </cfRule>
  </conditionalFormatting>
  <conditionalFormatting sqref="B417:N417">
    <cfRule type="cellIs" dxfId="5438" priority="702" operator="lessThan">
      <formula>0</formula>
    </cfRule>
  </conditionalFormatting>
  <conditionalFormatting sqref="B417:N417">
    <cfRule type="cellIs" dxfId="5437" priority="701" operator="lessThan">
      <formula>0</formula>
    </cfRule>
  </conditionalFormatting>
  <conditionalFormatting sqref="B417:N417">
    <cfRule type="cellIs" dxfId="5436" priority="700" operator="lessThan">
      <formula>0</formula>
    </cfRule>
  </conditionalFormatting>
  <conditionalFormatting sqref="B417:N417">
    <cfRule type="cellIs" dxfId="5435" priority="699" operator="lessThan">
      <formula>0</formula>
    </cfRule>
  </conditionalFormatting>
  <conditionalFormatting sqref="B417:N417">
    <cfRule type="cellIs" dxfId="5434" priority="698" operator="lessThan">
      <formula>0</formula>
    </cfRule>
  </conditionalFormatting>
  <conditionalFormatting sqref="B417:N417">
    <cfRule type="cellIs" dxfId="5433" priority="697" operator="lessThan">
      <formula>0</formula>
    </cfRule>
  </conditionalFormatting>
  <conditionalFormatting sqref="N420">
    <cfRule type="cellIs" dxfId="5432" priority="696" operator="lessThan">
      <formula>0</formula>
    </cfRule>
  </conditionalFormatting>
  <conditionalFormatting sqref="N421">
    <cfRule type="cellIs" dxfId="5431" priority="695" operator="lessThan">
      <formula>0</formula>
    </cfRule>
  </conditionalFormatting>
  <conditionalFormatting sqref="N421">
    <cfRule type="cellIs" dxfId="5430" priority="694" operator="lessThan">
      <formula>0</formula>
    </cfRule>
  </conditionalFormatting>
  <conditionalFormatting sqref="C427:M427">
    <cfRule type="cellIs" dxfId="5429" priority="693" operator="lessThan">
      <formula>0</formula>
    </cfRule>
  </conditionalFormatting>
  <conditionalFormatting sqref="C427:M427">
    <cfRule type="cellIs" dxfId="5428" priority="692" operator="lessThan">
      <formula>0</formula>
    </cfRule>
  </conditionalFormatting>
  <conditionalFormatting sqref="H427">
    <cfRule type="cellIs" dxfId="5427" priority="691" operator="lessThan">
      <formula>0</formula>
    </cfRule>
  </conditionalFormatting>
  <conditionalFormatting sqref="B427">
    <cfRule type="cellIs" dxfId="5426" priority="690" operator="lessThan">
      <formula>0</formula>
    </cfRule>
  </conditionalFormatting>
  <conditionalFormatting sqref="B427">
    <cfRule type="cellIs" dxfId="5425" priority="689" operator="lessThan">
      <formula>0</formula>
    </cfRule>
  </conditionalFormatting>
  <conditionalFormatting sqref="B423:N423">
    <cfRule type="cellIs" dxfId="5424" priority="688" operator="lessThan">
      <formula>0</formula>
    </cfRule>
  </conditionalFormatting>
  <conditionalFormatting sqref="B423:N423">
    <cfRule type="cellIs" dxfId="5423" priority="687" operator="lessThan">
      <formula>0</formula>
    </cfRule>
  </conditionalFormatting>
  <conditionalFormatting sqref="B423:N423">
    <cfRule type="cellIs" dxfId="5422" priority="686" operator="lessThan">
      <formula>0</formula>
    </cfRule>
  </conditionalFormatting>
  <conditionalFormatting sqref="B423:N423">
    <cfRule type="cellIs" dxfId="5421" priority="685" operator="lessThan">
      <formula>0</formula>
    </cfRule>
  </conditionalFormatting>
  <conditionalFormatting sqref="B423:N423">
    <cfRule type="cellIs" dxfId="5420" priority="684" operator="lessThan">
      <formula>0</formula>
    </cfRule>
  </conditionalFormatting>
  <conditionalFormatting sqref="B423:N423">
    <cfRule type="cellIs" dxfId="5419" priority="683" operator="lessThan">
      <formula>0</formula>
    </cfRule>
  </conditionalFormatting>
  <conditionalFormatting sqref="B423:N423">
    <cfRule type="cellIs" dxfId="5418" priority="682" operator="lessThan">
      <formula>0</formula>
    </cfRule>
  </conditionalFormatting>
  <conditionalFormatting sqref="B423:N423">
    <cfRule type="cellIs" dxfId="5417" priority="681" operator="lessThan">
      <formula>0</formula>
    </cfRule>
  </conditionalFormatting>
  <conditionalFormatting sqref="N426">
    <cfRule type="cellIs" dxfId="5416" priority="680" operator="lessThan">
      <formula>0</formula>
    </cfRule>
  </conditionalFormatting>
  <conditionalFormatting sqref="C537:N537">
    <cfRule type="cellIs" dxfId="5415" priority="400" operator="lessThan">
      <formula>0</formula>
    </cfRule>
  </conditionalFormatting>
  <conditionalFormatting sqref="C568:N568">
    <cfRule type="cellIs" dxfId="5414" priority="397" operator="lessThan">
      <formula>0</formula>
    </cfRule>
  </conditionalFormatting>
  <conditionalFormatting sqref="I552:N552">
    <cfRule type="cellIs" dxfId="5413" priority="394" operator="lessThan">
      <formula>0</formula>
    </cfRule>
  </conditionalFormatting>
  <conditionalFormatting sqref="I560:N560">
    <cfRule type="cellIs" dxfId="5412" priority="391" operator="lessThan">
      <formula>0</formula>
    </cfRule>
  </conditionalFormatting>
  <conditionalFormatting sqref="B429:N429">
    <cfRule type="cellIs" dxfId="5411" priority="668" operator="lessThan">
      <formula>0</formula>
    </cfRule>
  </conditionalFormatting>
  <conditionalFormatting sqref="B429:N429">
    <cfRule type="cellIs" dxfId="5410" priority="667" operator="lessThan">
      <formula>0</formula>
    </cfRule>
  </conditionalFormatting>
  <conditionalFormatting sqref="B429:N429">
    <cfRule type="cellIs" dxfId="5409" priority="666" operator="lessThan">
      <formula>0</formula>
    </cfRule>
  </conditionalFormatting>
  <conditionalFormatting sqref="B429:N429">
    <cfRule type="cellIs" dxfId="5408" priority="665" operator="lessThan">
      <formula>0</formula>
    </cfRule>
  </conditionalFormatting>
  <conditionalFormatting sqref="N432">
    <cfRule type="cellIs" dxfId="5407" priority="664" operator="lessThan">
      <formula>0</formula>
    </cfRule>
  </conditionalFormatting>
  <conditionalFormatting sqref="C439:M439">
    <cfRule type="cellIs" dxfId="5406" priority="663" operator="lessThan">
      <formula>0</formula>
    </cfRule>
  </conditionalFormatting>
  <conditionalFormatting sqref="C439:M439">
    <cfRule type="cellIs" dxfId="5405" priority="662" operator="lessThan">
      <formula>0</formula>
    </cfRule>
  </conditionalFormatting>
  <conditionalFormatting sqref="H439">
    <cfRule type="cellIs" dxfId="5404" priority="661" operator="lessThan">
      <formula>0</formula>
    </cfRule>
  </conditionalFormatting>
  <conditionalFormatting sqref="B439">
    <cfRule type="cellIs" dxfId="5403" priority="660" operator="lessThan">
      <formula>0</formula>
    </cfRule>
  </conditionalFormatting>
  <conditionalFormatting sqref="B439">
    <cfRule type="cellIs" dxfId="5402" priority="659" operator="lessThan">
      <formula>0</formula>
    </cfRule>
  </conditionalFormatting>
  <conditionalFormatting sqref="B435:N435">
    <cfRule type="cellIs" dxfId="5401" priority="658" operator="lessThan">
      <formula>0</formula>
    </cfRule>
  </conditionalFormatting>
  <conditionalFormatting sqref="B435:N435">
    <cfRule type="cellIs" dxfId="5400" priority="657" operator="lessThan">
      <formula>0</formula>
    </cfRule>
  </conditionalFormatting>
  <conditionalFormatting sqref="C641:N645">
    <cfRule type="cellIs" dxfId="5399" priority="376" operator="lessThan">
      <formula>0</formula>
    </cfRule>
  </conditionalFormatting>
  <conditionalFormatting sqref="C597:N597">
    <cfRule type="cellIs" dxfId="5398" priority="375" operator="lessThan">
      <formula>0</formula>
    </cfRule>
  </conditionalFormatting>
  <conditionalFormatting sqref="C603:N603">
    <cfRule type="cellIs" dxfId="5397" priority="372" operator="lessThan">
      <formula>0</formula>
    </cfRule>
  </conditionalFormatting>
  <conditionalFormatting sqref="C603:N603">
    <cfRule type="cellIs" dxfId="5396" priority="371" operator="lessThan">
      <formula>0</formula>
    </cfRule>
  </conditionalFormatting>
  <conditionalFormatting sqref="C603:N603">
    <cfRule type="cellIs" dxfId="5395" priority="370" operator="lessThan">
      <formula>0</formula>
    </cfRule>
  </conditionalFormatting>
  <conditionalFormatting sqref="H445">
    <cfRule type="cellIs" dxfId="5394" priority="645" operator="lessThan">
      <formula>0</formula>
    </cfRule>
  </conditionalFormatting>
  <conditionalFormatting sqref="B445">
    <cfRule type="cellIs" dxfId="5393" priority="644" operator="lessThan">
      <formula>0</formula>
    </cfRule>
  </conditionalFormatting>
  <conditionalFormatting sqref="B445">
    <cfRule type="cellIs" dxfId="5392" priority="643" operator="lessThan">
      <formula>0</formula>
    </cfRule>
  </conditionalFormatting>
  <conditionalFormatting sqref="B441:N441">
    <cfRule type="cellIs" dxfId="5391" priority="642" operator="lessThan">
      <formula>0</formula>
    </cfRule>
  </conditionalFormatting>
  <conditionalFormatting sqref="B441:N441">
    <cfRule type="cellIs" dxfId="5390" priority="641" operator="lessThan">
      <formula>0</formula>
    </cfRule>
  </conditionalFormatting>
  <conditionalFormatting sqref="B441:N441">
    <cfRule type="cellIs" dxfId="5389" priority="640" operator="lessThan">
      <formula>0</formula>
    </cfRule>
  </conditionalFormatting>
  <conditionalFormatting sqref="B441:N441">
    <cfRule type="cellIs" dxfId="5388" priority="639" operator="lessThan">
      <formula>0</formula>
    </cfRule>
  </conditionalFormatting>
  <conditionalFormatting sqref="B441:N441">
    <cfRule type="cellIs" dxfId="5387" priority="638" operator="lessThan">
      <formula>0</formula>
    </cfRule>
  </conditionalFormatting>
  <conditionalFormatting sqref="B441:N441">
    <cfRule type="cellIs" dxfId="5386" priority="637" operator="lessThan">
      <formula>0</formula>
    </cfRule>
  </conditionalFormatting>
  <conditionalFormatting sqref="B441:N441">
    <cfRule type="cellIs" dxfId="5385" priority="636" operator="lessThan">
      <formula>0</formula>
    </cfRule>
  </conditionalFormatting>
  <conditionalFormatting sqref="B441:N441">
    <cfRule type="cellIs" dxfId="5384" priority="635" operator="lessThan">
      <formula>0</formula>
    </cfRule>
  </conditionalFormatting>
  <conditionalFormatting sqref="N444">
    <cfRule type="cellIs" dxfId="5383" priority="634" operator="lessThan">
      <formula>0</formula>
    </cfRule>
  </conditionalFormatting>
  <conditionalFormatting sqref="N445">
    <cfRule type="cellIs" dxfId="5382" priority="633" operator="lessThan">
      <formula>0</formula>
    </cfRule>
  </conditionalFormatting>
  <conditionalFormatting sqref="N445">
    <cfRule type="cellIs" dxfId="5381" priority="632" operator="lessThan">
      <formula>0</formula>
    </cfRule>
  </conditionalFormatting>
  <conditionalFormatting sqref="C452:M452">
    <cfRule type="cellIs" dxfId="5380" priority="631" operator="lessThan">
      <formula>0</formula>
    </cfRule>
  </conditionalFormatting>
  <conditionalFormatting sqref="C452:M452">
    <cfRule type="cellIs" dxfId="5379" priority="630" operator="lessThan">
      <formula>0</formula>
    </cfRule>
  </conditionalFormatting>
  <conditionalFormatting sqref="H452">
    <cfRule type="cellIs" dxfId="5378" priority="629" operator="lessThan">
      <formula>0</formula>
    </cfRule>
  </conditionalFormatting>
  <conditionalFormatting sqref="B452">
    <cfRule type="cellIs" dxfId="5377" priority="628" operator="lessThan">
      <formula>0</formula>
    </cfRule>
  </conditionalFormatting>
  <conditionalFormatting sqref="B452">
    <cfRule type="cellIs" dxfId="5376" priority="627" operator="lessThan">
      <formula>0</formula>
    </cfRule>
  </conditionalFormatting>
  <conditionalFormatting sqref="B448:N448">
    <cfRule type="cellIs" dxfId="5375" priority="626" operator="lessThan">
      <formula>0</formula>
    </cfRule>
  </conditionalFormatting>
  <conditionalFormatting sqref="B448:N448">
    <cfRule type="cellIs" dxfId="5374" priority="625" operator="lessThan">
      <formula>0</formula>
    </cfRule>
  </conditionalFormatting>
  <conditionalFormatting sqref="B448:N448">
    <cfRule type="cellIs" dxfId="5373" priority="624" operator="lessThan">
      <formula>0</formula>
    </cfRule>
  </conditionalFormatting>
  <conditionalFormatting sqref="B448:N448">
    <cfRule type="cellIs" dxfId="5372" priority="623" operator="lessThan">
      <formula>0</formula>
    </cfRule>
  </conditionalFormatting>
  <conditionalFormatting sqref="B448:N448">
    <cfRule type="cellIs" dxfId="5371" priority="622" operator="lessThan">
      <formula>0</formula>
    </cfRule>
  </conditionalFormatting>
  <conditionalFormatting sqref="B448:N448">
    <cfRule type="cellIs" dxfId="5370" priority="621" operator="lessThan">
      <formula>0</formula>
    </cfRule>
  </conditionalFormatting>
  <conditionalFormatting sqref="B448:N448">
    <cfRule type="cellIs" dxfId="5369" priority="620" operator="lessThan">
      <formula>0</formula>
    </cfRule>
  </conditionalFormatting>
  <conditionalFormatting sqref="B448:N448">
    <cfRule type="cellIs" dxfId="5368" priority="619" operator="lessThan">
      <formula>0</formula>
    </cfRule>
  </conditionalFormatting>
  <conditionalFormatting sqref="N451">
    <cfRule type="cellIs" dxfId="5367" priority="618" operator="lessThan">
      <formula>0</formula>
    </cfRule>
  </conditionalFormatting>
  <conditionalFormatting sqref="N452">
    <cfRule type="cellIs" dxfId="5366" priority="617" operator="lessThan">
      <formula>0</formula>
    </cfRule>
  </conditionalFormatting>
  <conditionalFormatting sqref="N452">
    <cfRule type="cellIs" dxfId="5365" priority="616" operator="lessThan">
      <formula>0</formula>
    </cfRule>
  </conditionalFormatting>
  <conditionalFormatting sqref="C458:M458">
    <cfRule type="cellIs" dxfId="5364" priority="615" operator="lessThan">
      <formula>0</formula>
    </cfRule>
  </conditionalFormatting>
  <conditionalFormatting sqref="C458:M458">
    <cfRule type="cellIs" dxfId="5363" priority="614" operator="lessThan">
      <formula>0</formula>
    </cfRule>
  </conditionalFormatting>
  <conditionalFormatting sqref="H458">
    <cfRule type="cellIs" dxfId="5362" priority="613" operator="lessThan">
      <formula>0</formula>
    </cfRule>
  </conditionalFormatting>
  <conditionalFormatting sqref="B458">
    <cfRule type="cellIs" dxfId="5361" priority="612" operator="lessThan">
      <formula>0</formula>
    </cfRule>
  </conditionalFormatting>
  <conditionalFormatting sqref="B458">
    <cfRule type="cellIs" dxfId="5360" priority="611" operator="lessThan">
      <formula>0</formula>
    </cfRule>
  </conditionalFormatting>
  <conditionalFormatting sqref="Q505">
    <cfRule type="cellIs" dxfId="5359" priority="333" operator="lessThan">
      <formula>0</formula>
    </cfRule>
  </conditionalFormatting>
  <conditionalFormatting sqref="P505">
    <cfRule type="cellIs" dxfId="5358" priority="332" operator="lessThan">
      <formula>0</formula>
    </cfRule>
  </conditionalFormatting>
  <conditionalFormatting sqref="Q513">
    <cfRule type="cellIs" dxfId="5357" priority="330" operator="lessThan">
      <formula>0</formula>
    </cfRule>
  </conditionalFormatting>
  <conditionalFormatting sqref="P513">
    <cfRule type="cellIs" dxfId="5356" priority="329" operator="lessThan">
      <formula>0</formula>
    </cfRule>
  </conditionalFormatting>
  <conditionalFormatting sqref="Q522">
    <cfRule type="cellIs" dxfId="5355" priority="327" operator="lessThan">
      <formula>0</formula>
    </cfRule>
  </conditionalFormatting>
  <conditionalFormatting sqref="P522">
    <cfRule type="cellIs" dxfId="5354" priority="326" operator="lessThan">
      <formula>0</formula>
    </cfRule>
  </conditionalFormatting>
  <conditionalFormatting sqref="Q530">
    <cfRule type="cellIs" dxfId="5353" priority="324" operator="lessThan">
      <formula>0</formula>
    </cfRule>
  </conditionalFormatting>
  <conditionalFormatting sqref="C461:C464">
    <cfRule type="expression" dxfId="5352" priority="598">
      <formula>C461/B461&gt;1</formula>
    </cfRule>
    <cfRule type="expression" dxfId="5351" priority="599">
      <formula>C461/B461&lt;1</formula>
    </cfRule>
  </conditionalFormatting>
  <conditionalFormatting sqref="Q538">
    <cfRule type="cellIs" dxfId="5350" priority="321" operator="lessThan">
      <formula>0</formula>
    </cfRule>
  </conditionalFormatting>
  <conditionalFormatting sqref="D461:N464">
    <cfRule type="expression" dxfId="5349" priority="595">
      <formula>D461/C461&gt;1</formula>
    </cfRule>
    <cfRule type="expression" dxfId="5348" priority="596">
      <formula>D461/C461&lt;1</formula>
    </cfRule>
  </conditionalFormatting>
  <conditionalFormatting sqref="Q553">
    <cfRule type="cellIs" dxfId="5347" priority="318" operator="lessThan">
      <formula>0</formula>
    </cfRule>
  </conditionalFormatting>
  <conditionalFormatting sqref="B461:B464 B552:N552 B560:N560 B575:N575 B589:N589">
    <cfRule type="expression" dxfId="5346" priority="592">
      <formula>B461/#REF!&gt;1</formula>
    </cfRule>
    <cfRule type="expression" dxfId="5345" priority="593">
      <formula>B461/#REF!&lt;1</formula>
    </cfRule>
  </conditionalFormatting>
  <conditionalFormatting sqref="Q561">
    <cfRule type="cellIs" dxfId="5344" priority="315" operator="lessThan">
      <formula>0</formula>
    </cfRule>
  </conditionalFormatting>
  <conditionalFormatting sqref="B512">
    <cfRule type="expression" dxfId="5343" priority="589">
      <formula>B512/#REF!&gt;1</formula>
    </cfRule>
    <cfRule type="expression" dxfId="5342" priority="590">
      <formula>B512/#REF!&lt;1</formula>
    </cfRule>
  </conditionalFormatting>
  <conditionalFormatting sqref="Q590">
    <cfRule type="cellIs" dxfId="5341" priority="312" operator="lessThan">
      <formula>0</formula>
    </cfRule>
  </conditionalFormatting>
  <conditionalFormatting sqref="C512">
    <cfRule type="expression" dxfId="5340" priority="586">
      <formula>C512/B512&gt;1</formula>
    </cfRule>
    <cfRule type="expression" dxfId="5339" priority="587">
      <formula>C512/B512&lt;1</formula>
    </cfRule>
  </conditionalFormatting>
  <conditionalFormatting sqref="D512">
    <cfRule type="cellIs" dxfId="5338" priority="585" operator="lessThan">
      <formula>0</formula>
    </cfRule>
  </conditionalFormatting>
  <conditionalFormatting sqref="D512">
    <cfRule type="expression" dxfId="5337" priority="583">
      <formula>D512/C512&gt;1</formula>
    </cfRule>
    <cfRule type="expression" dxfId="5336" priority="584">
      <formula>D512/C512&lt;1</formula>
    </cfRule>
  </conditionalFormatting>
  <conditionalFormatting sqref="E512">
    <cfRule type="cellIs" dxfId="5335" priority="582" operator="lessThan">
      <formula>0</formula>
    </cfRule>
  </conditionalFormatting>
  <conditionalFormatting sqref="E512">
    <cfRule type="expression" dxfId="5334" priority="580">
      <formula>E512/D512&gt;1</formula>
    </cfRule>
    <cfRule type="expression" dxfId="5333" priority="581">
      <formula>E512/D512&lt;1</formula>
    </cfRule>
  </conditionalFormatting>
  <conditionalFormatting sqref="F512">
    <cfRule type="cellIs" dxfId="5332" priority="579" operator="lessThan">
      <formula>0</formula>
    </cfRule>
  </conditionalFormatting>
  <conditionalFormatting sqref="F512">
    <cfRule type="expression" dxfId="5331" priority="577">
      <formula>F512/E512&gt;1</formula>
    </cfRule>
    <cfRule type="expression" dxfId="5330" priority="578">
      <formula>F512/E512&lt;1</formula>
    </cfRule>
  </conditionalFormatting>
  <conditionalFormatting sqref="G512">
    <cfRule type="cellIs" dxfId="5329" priority="576" operator="lessThan">
      <formula>0</formula>
    </cfRule>
  </conditionalFormatting>
  <conditionalFormatting sqref="G512">
    <cfRule type="expression" dxfId="5328" priority="574">
      <formula>G512/F512&gt;1</formula>
    </cfRule>
    <cfRule type="expression" dxfId="5327" priority="575">
      <formula>G512/F512&lt;1</formula>
    </cfRule>
  </conditionalFormatting>
  <conditionalFormatting sqref="H512">
    <cfRule type="cellIs" dxfId="5326" priority="573" operator="lessThan">
      <formula>0</formula>
    </cfRule>
  </conditionalFormatting>
  <conditionalFormatting sqref="H512">
    <cfRule type="expression" dxfId="5325" priority="571">
      <formula>H512/G512&gt;1</formula>
    </cfRule>
    <cfRule type="expression" dxfId="5324" priority="572">
      <formula>H512/G512&lt;1</formula>
    </cfRule>
  </conditionalFormatting>
  <conditionalFormatting sqref="I512:N512">
    <cfRule type="cellIs" dxfId="5323" priority="570" operator="lessThan">
      <formula>0</formula>
    </cfRule>
  </conditionalFormatting>
  <conditionalFormatting sqref="I512:N512">
    <cfRule type="expression" dxfId="5322" priority="568">
      <formula>I512/H512&gt;1</formula>
    </cfRule>
    <cfRule type="expression" dxfId="5321" priority="569">
      <formula>I512/H512&lt;1</formula>
    </cfRule>
  </conditionalFormatting>
  <conditionalFormatting sqref="B552">
    <cfRule type="cellIs" dxfId="5320" priority="567" operator="lessThan">
      <formula>0</formula>
    </cfRule>
  </conditionalFormatting>
  <conditionalFormatting sqref="B552">
    <cfRule type="expression" dxfId="5319" priority="565">
      <formula>B552/#REF!&gt;1</formula>
    </cfRule>
    <cfRule type="expression" dxfId="5318" priority="566">
      <formula>B552/#REF!&lt;1</formula>
    </cfRule>
  </conditionalFormatting>
  <conditionalFormatting sqref="C552">
    <cfRule type="cellIs" dxfId="5317" priority="564" operator="lessThan">
      <formula>0</formula>
    </cfRule>
  </conditionalFormatting>
  <conditionalFormatting sqref="C552">
    <cfRule type="expression" dxfId="5316" priority="562">
      <formula>C552/B552&gt;1</formula>
    </cfRule>
    <cfRule type="expression" dxfId="5315" priority="563">
      <formula>C552/B552&lt;1</formula>
    </cfRule>
  </conditionalFormatting>
  <conditionalFormatting sqref="D552">
    <cfRule type="cellIs" dxfId="5314" priority="561" operator="lessThan">
      <formula>0</formula>
    </cfRule>
  </conditionalFormatting>
  <conditionalFormatting sqref="D552">
    <cfRule type="expression" dxfId="5313" priority="559">
      <formula>D552/C552&gt;1</formula>
    </cfRule>
    <cfRule type="expression" dxfId="5312" priority="560">
      <formula>D552/C552&lt;1</formula>
    </cfRule>
  </conditionalFormatting>
  <conditionalFormatting sqref="E552">
    <cfRule type="cellIs" dxfId="5311" priority="558" operator="lessThan">
      <formula>0</formula>
    </cfRule>
  </conditionalFormatting>
  <conditionalFormatting sqref="E552">
    <cfRule type="expression" dxfId="5310" priority="556">
      <formula>E552/D552&gt;1</formula>
    </cfRule>
    <cfRule type="expression" dxfId="5309" priority="557">
      <formula>E552/D552&lt;1</formula>
    </cfRule>
  </conditionalFormatting>
  <conditionalFormatting sqref="F552">
    <cfRule type="cellIs" dxfId="5308" priority="555" operator="lessThan">
      <formula>0</formula>
    </cfRule>
  </conditionalFormatting>
  <conditionalFormatting sqref="F552">
    <cfRule type="expression" dxfId="5307" priority="553">
      <formula>F552/E552&gt;1</formula>
    </cfRule>
    <cfRule type="expression" dxfId="5306" priority="554">
      <formula>F552/E552&lt;1</formula>
    </cfRule>
  </conditionalFormatting>
  <conditionalFormatting sqref="G552">
    <cfRule type="cellIs" dxfId="5305" priority="552" operator="lessThan">
      <formula>0</formula>
    </cfRule>
  </conditionalFormatting>
  <conditionalFormatting sqref="G552">
    <cfRule type="expression" dxfId="5304" priority="550">
      <formula>G552/F552&gt;1</formula>
    </cfRule>
    <cfRule type="expression" dxfId="5303" priority="551">
      <formula>G552/F552&lt;1</formula>
    </cfRule>
  </conditionalFormatting>
  <conditionalFormatting sqref="H552">
    <cfRule type="cellIs" dxfId="5302" priority="549" operator="lessThan">
      <formula>0</formula>
    </cfRule>
  </conditionalFormatting>
  <conditionalFormatting sqref="H552">
    <cfRule type="expression" dxfId="5301" priority="547">
      <formula>H552/G552&gt;1</formula>
    </cfRule>
    <cfRule type="expression" dxfId="5300" priority="548">
      <formula>H552/G552&lt;1</formula>
    </cfRule>
  </conditionalFormatting>
  <conditionalFormatting sqref="B560">
    <cfRule type="cellIs" dxfId="5299" priority="546" operator="lessThan">
      <formula>0</formula>
    </cfRule>
  </conditionalFormatting>
  <conditionalFormatting sqref="B560">
    <cfRule type="expression" dxfId="5298" priority="544">
      <formula>B560/#REF!&gt;1</formula>
    </cfRule>
    <cfRule type="expression" dxfId="5297" priority="545">
      <formula>B560/#REF!&lt;1</formula>
    </cfRule>
  </conditionalFormatting>
  <conditionalFormatting sqref="C560">
    <cfRule type="cellIs" dxfId="5296" priority="543" operator="lessThan">
      <formula>0</formula>
    </cfRule>
  </conditionalFormatting>
  <conditionalFormatting sqref="C560">
    <cfRule type="expression" dxfId="5295" priority="541">
      <formula>C560/B560&gt;1</formula>
    </cfRule>
    <cfRule type="expression" dxfId="5294" priority="542">
      <formula>C560/B560&lt;1</formula>
    </cfRule>
  </conditionalFormatting>
  <conditionalFormatting sqref="D560">
    <cfRule type="cellIs" dxfId="5293" priority="540" operator="lessThan">
      <formula>0</formula>
    </cfRule>
  </conditionalFormatting>
  <conditionalFormatting sqref="D560">
    <cfRule type="expression" dxfId="5292" priority="538">
      <formula>D560/C560&gt;1</formula>
    </cfRule>
    <cfRule type="expression" dxfId="5291" priority="539">
      <formula>D560/C560&lt;1</formula>
    </cfRule>
  </conditionalFormatting>
  <conditionalFormatting sqref="E560">
    <cfRule type="cellIs" dxfId="5290" priority="537" operator="lessThan">
      <formula>0</formula>
    </cfRule>
  </conditionalFormatting>
  <conditionalFormatting sqref="E560">
    <cfRule type="expression" dxfId="5289" priority="535">
      <formula>E560/D560&gt;1</formula>
    </cfRule>
    <cfRule type="expression" dxfId="5288" priority="536">
      <formula>E560/D560&lt;1</formula>
    </cfRule>
  </conditionalFormatting>
  <conditionalFormatting sqref="F560">
    <cfRule type="cellIs" dxfId="5287" priority="534" operator="lessThan">
      <formula>0</formula>
    </cfRule>
  </conditionalFormatting>
  <conditionalFormatting sqref="F560">
    <cfRule type="expression" dxfId="5286" priority="532">
      <formula>F560/E560&gt;1</formula>
    </cfRule>
    <cfRule type="expression" dxfId="5285" priority="533">
      <formula>F560/E560&lt;1</formula>
    </cfRule>
  </conditionalFormatting>
  <conditionalFormatting sqref="G560">
    <cfRule type="cellIs" dxfId="5284" priority="531" operator="lessThan">
      <formula>0</formula>
    </cfRule>
  </conditionalFormatting>
  <conditionalFormatting sqref="G560">
    <cfRule type="expression" dxfId="5283" priority="529">
      <formula>G560/F560&gt;1</formula>
    </cfRule>
    <cfRule type="expression" dxfId="5282" priority="530">
      <formula>G560/F560&lt;1</formula>
    </cfRule>
  </conditionalFormatting>
  <conditionalFormatting sqref="H560">
    <cfRule type="cellIs" dxfId="5281" priority="528" operator="lessThan">
      <formula>0</formula>
    </cfRule>
  </conditionalFormatting>
  <conditionalFormatting sqref="H560">
    <cfRule type="expression" dxfId="5280" priority="526">
      <formula>H560/G560&gt;1</formula>
    </cfRule>
    <cfRule type="expression" dxfId="5279" priority="527">
      <formula>H560/G560&lt;1</formula>
    </cfRule>
  </conditionalFormatting>
  <conditionalFormatting sqref="O616:O619">
    <cfRule type="cellIs" dxfId="5278" priority="278" operator="lessThan">
      <formula>0</formula>
    </cfRule>
  </conditionalFormatting>
  <conditionalFormatting sqref="B589">
    <cfRule type="expression" dxfId="5277" priority="523">
      <formula>B589/#REF!&gt;1</formula>
    </cfRule>
    <cfRule type="expression" dxfId="5276" priority="524">
      <formula>B589/#REF!&lt;1</formula>
    </cfRule>
  </conditionalFormatting>
  <conditionalFormatting sqref="C589">
    <cfRule type="cellIs" dxfId="5275" priority="522" operator="lessThan">
      <formula>0</formula>
    </cfRule>
  </conditionalFormatting>
  <conditionalFormatting sqref="C589">
    <cfRule type="expression" dxfId="5274" priority="520">
      <formula>C589/B589&gt;1</formula>
    </cfRule>
    <cfRule type="expression" dxfId="5273" priority="521">
      <formula>C589/B589&lt;1</formula>
    </cfRule>
  </conditionalFormatting>
  <conditionalFormatting sqref="O605:O607">
    <cfRule type="cellIs" dxfId="5272" priority="272" operator="lessThan">
      <formula>0</formula>
    </cfRule>
  </conditionalFormatting>
  <conditionalFormatting sqref="D589">
    <cfRule type="expression" dxfId="5271" priority="517">
      <formula>D589/C589&gt;1</formula>
    </cfRule>
    <cfRule type="expression" dxfId="5270" priority="518">
      <formula>D589/C589&lt;1</formula>
    </cfRule>
  </conditionalFormatting>
  <conditionalFormatting sqref="E589">
    <cfRule type="cellIs" dxfId="5269" priority="516" operator="lessThan">
      <formula>0</formula>
    </cfRule>
  </conditionalFormatting>
  <conditionalFormatting sqref="E589">
    <cfRule type="expression" dxfId="5268" priority="514">
      <formula>E589/D589&gt;1</formula>
    </cfRule>
    <cfRule type="expression" dxfId="5267" priority="515">
      <formula>E589/D589&lt;1</formula>
    </cfRule>
  </conditionalFormatting>
  <conditionalFormatting sqref="F589">
    <cfRule type="cellIs" dxfId="5266" priority="513" operator="lessThan">
      <formula>0</formula>
    </cfRule>
  </conditionalFormatting>
  <conditionalFormatting sqref="F589">
    <cfRule type="expression" dxfId="5265" priority="511">
      <formula>F589/E589&gt;1</formula>
    </cfRule>
    <cfRule type="expression" dxfId="5264" priority="512">
      <formula>F589/E589&lt;1</formula>
    </cfRule>
  </conditionalFormatting>
  <conditionalFormatting sqref="O377">
    <cfRule type="cellIs" dxfId="5263" priority="263" operator="lessThan">
      <formula>0</formula>
    </cfRule>
  </conditionalFormatting>
  <conditionalFormatting sqref="G589">
    <cfRule type="expression" dxfId="5262" priority="508">
      <formula>G589/F589&gt;1</formula>
    </cfRule>
    <cfRule type="expression" dxfId="5261" priority="509">
      <formula>G589/F589&lt;1</formula>
    </cfRule>
  </conditionalFormatting>
  <conditionalFormatting sqref="O366">
    <cfRule type="cellIs" dxfId="5260" priority="262" operator="lessThan">
      <formula>0</formula>
    </cfRule>
  </conditionalFormatting>
  <conditionalFormatting sqref="H589">
    <cfRule type="expression" dxfId="5259" priority="505">
      <formula>H589/G589&gt;1</formula>
    </cfRule>
    <cfRule type="expression" dxfId="5258" priority="506">
      <formula>H589/G589&lt;1</formula>
    </cfRule>
  </conditionalFormatting>
  <conditionalFormatting sqref="N596">
    <cfRule type="cellIs" dxfId="5257" priority="504" operator="lessThan">
      <formula>0</formula>
    </cfRule>
  </conditionalFormatting>
  <conditionalFormatting sqref="O387">
    <cfRule type="cellIs" dxfId="5256" priority="257" operator="lessThan">
      <formula>0</formula>
    </cfRule>
  </conditionalFormatting>
  <conditionalFormatting sqref="O387">
    <cfRule type="cellIs" dxfId="5255" priority="258" operator="lessThan">
      <formula>0</formula>
    </cfRule>
  </conditionalFormatting>
  <conditionalFormatting sqref="O387">
    <cfRule type="cellIs" dxfId="5254" priority="255" operator="lessThan">
      <formula>0</formula>
    </cfRule>
  </conditionalFormatting>
  <conditionalFormatting sqref="O387">
    <cfRule type="cellIs" dxfId="5253" priority="256" operator="lessThan">
      <formula>0</formula>
    </cfRule>
  </conditionalFormatting>
  <conditionalFormatting sqref="N600">
    <cfRule type="cellIs" dxfId="5252" priority="503" operator="lessThan">
      <formula>0</formula>
    </cfRule>
  </conditionalFormatting>
  <conditionalFormatting sqref="N600">
    <cfRule type="cellIs" dxfId="5251" priority="502" operator="lessThan">
      <formula>0</formula>
    </cfRule>
  </conditionalFormatting>
  <conditionalFormatting sqref="P363">
    <cfRule type="cellIs" dxfId="5250" priority="501" operator="lessThan">
      <formula>0</formula>
    </cfRule>
  </conditionalFormatting>
  <conditionalFormatting sqref="P364:P365">
    <cfRule type="cellIs" dxfId="5249" priority="500" operator="lessThan">
      <formula>0</formula>
    </cfRule>
  </conditionalFormatting>
  <conditionalFormatting sqref="P461:P464">
    <cfRule type="cellIs" dxfId="5248" priority="499" operator="lessThan">
      <formula>0</formula>
    </cfRule>
  </conditionalFormatting>
  <conditionalFormatting sqref="P361">
    <cfRule type="cellIs" dxfId="5247" priority="498" operator="lessThan">
      <formula>0</formula>
    </cfRule>
  </conditionalFormatting>
  <conditionalFormatting sqref="P366:P367">
    <cfRule type="cellIs" dxfId="5246" priority="497" operator="lessThan">
      <formula>0</formula>
    </cfRule>
  </conditionalFormatting>
  <conditionalFormatting sqref="P369:P373">
    <cfRule type="cellIs" dxfId="5245" priority="496" operator="lessThan">
      <formula>0</formula>
    </cfRule>
  </conditionalFormatting>
  <conditionalFormatting sqref="P378:P379">
    <cfRule type="cellIs" dxfId="5244" priority="495" operator="lessThan">
      <formula>0</formula>
    </cfRule>
  </conditionalFormatting>
  <conditionalFormatting sqref="P384:P385">
    <cfRule type="cellIs" dxfId="5243" priority="494" operator="lessThan">
      <formula>0</formula>
    </cfRule>
  </conditionalFormatting>
  <conditionalFormatting sqref="P390:P391">
    <cfRule type="cellIs" dxfId="5242" priority="493" operator="lessThan">
      <formula>0</formula>
    </cfRule>
  </conditionalFormatting>
  <conditionalFormatting sqref="P396:P397">
    <cfRule type="cellIs" dxfId="5241" priority="492" operator="lessThan">
      <formula>0</formula>
    </cfRule>
  </conditionalFormatting>
  <conditionalFormatting sqref="P402">
    <cfRule type="cellIs" dxfId="5240" priority="491" operator="lessThan">
      <formula>0</formula>
    </cfRule>
  </conditionalFormatting>
  <conditionalFormatting sqref="P408:P409">
    <cfRule type="cellIs" dxfId="5239" priority="490" operator="lessThan">
      <formula>0</formula>
    </cfRule>
  </conditionalFormatting>
  <conditionalFormatting sqref="P414:P415">
    <cfRule type="cellIs" dxfId="5238" priority="489" operator="lessThan">
      <formula>0</formula>
    </cfRule>
  </conditionalFormatting>
  <conditionalFormatting sqref="P420:P421">
    <cfRule type="cellIs" dxfId="5237" priority="488" operator="lessThan">
      <formula>0</formula>
    </cfRule>
  </conditionalFormatting>
  <conditionalFormatting sqref="P426:P427">
    <cfRule type="cellIs" dxfId="5236" priority="487" operator="lessThan">
      <formula>0</formula>
    </cfRule>
  </conditionalFormatting>
  <conditionalFormatting sqref="P432:P433">
    <cfRule type="cellIs" dxfId="5235" priority="486" operator="lessThan">
      <formula>0</formula>
    </cfRule>
  </conditionalFormatting>
  <conditionalFormatting sqref="P438:P439">
    <cfRule type="cellIs" dxfId="5234" priority="485" operator="lessThan">
      <formula>0</formula>
    </cfRule>
  </conditionalFormatting>
  <conditionalFormatting sqref="P444:P445">
    <cfRule type="cellIs" dxfId="5233" priority="484" operator="lessThan">
      <formula>0</formula>
    </cfRule>
  </conditionalFormatting>
  <conditionalFormatting sqref="P451:P452">
    <cfRule type="cellIs" dxfId="5232" priority="483" operator="lessThan">
      <formula>0</formula>
    </cfRule>
  </conditionalFormatting>
  <conditionalFormatting sqref="P457:P458">
    <cfRule type="cellIs" dxfId="5231" priority="482" operator="lessThan">
      <formula>0</formula>
    </cfRule>
  </conditionalFormatting>
  <conditionalFormatting sqref="P465">
    <cfRule type="cellIs" dxfId="5230" priority="481" operator="lessThan">
      <formula>0</formula>
    </cfRule>
  </conditionalFormatting>
  <conditionalFormatting sqref="P472">
    <cfRule type="cellIs" dxfId="5229" priority="480" operator="lessThan">
      <formula>0</formula>
    </cfRule>
  </conditionalFormatting>
  <conditionalFormatting sqref="P503:P504">
    <cfRule type="cellIs" dxfId="5228" priority="479" operator="lessThan">
      <formula>0</formula>
    </cfRule>
  </conditionalFormatting>
  <conditionalFormatting sqref="P511:P512">
    <cfRule type="cellIs" dxfId="5227" priority="478" operator="lessThan">
      <formula>0</formula>
    </cfRule>
  </conditionalFormatting>
  <conditionalFormatting sqref="P520:P521">
    <cfRule type="cellIs" dxfId="5226" priority="477" operator="lessThan">
      <formula>0</formula>
    </cfRule>
  </conditionalFormatting>
  <conditionalFormatting sqref="P528:P529">
    <cfRule type="cellIs" dxfId="5225" priority="476" operator="lessThan">
      <formula>0</formula>
    </cfRule>
  </conditionalFormatting>
  <conditionalFormatting sqref="P544:P545">
    <cfRule type="cellIs" dxfId="5224" priority="475" operator="lessThan">
      <formula>0</formula>
    </cfRule>
  </conditionalFormatting>
  <conditionalFormatting sqref="P536:P537">
    <cfRule type="cellIs" dxfId="5223" priority="474" operator="lessThan">
      <formula>0</formula>
    </cfRule>
  </conditionalFormatting>
  <conditionalFormatting sqref="P551:P552">
    <cfRule type="cellIs" dxfId="5222" priority="473" operator="lessThan">
      <formula>0</formula>
    </cfRule>
  </conditionalFormatting>
  <conditionalFormatting sqref="P559:P560">
    <cfRule type="cellIs" dxfId="5221" priority="472" operator="lessThan">
      <formula>0</formula>
    </cfRule>
  </conditionalFormatting>
  <conditionalFormatting sqref="P567:P568">
    <cfRule type="cellIs" dxfId="5220" priority="471" operator="lessThan">
      <formula>0</formula>
    </cfRule>
  </conditionalFormatting>
  <conditionalFormatting sqref="P574:P575">
    <cfRule type="cellIs" dxfId="5219" priority="470" operator="lessThan">
      <formula>0</formula>
    </cfRule>
  </conditionalFormatting>
  <conditionalFormatting sqref="P581:P582">
    <cfRule type="cellIs" dxfId="5218" priority="469" operator="lessThan">
      <formula>0</formula>
    </cfRule>
  </conditionalFormatting>
  <conditionalFormatting sqref="P588:P589">
    <cfRule type="cellIs" dxfId="5217" priority="468" operator="lessThan">
      <formula>0</formula>
    </cfRule>
  </conditionalFormatting>
  <conditionalFormatting sqref="P596:P597">
    <cfRule type="cellIs" dxfId="5216" priority="467" operator="lessThan">
      <formula>0</formula>
    </cfRule>
  </conditionalFormatting>
  <conditionalFormatting sqref="P603">
    <cfRule type="cellIs" dxfId="5215" priority="466" operator="lessThan">
      <formula>0</formula>
    </cfRule>
  </conditionalFormatting>
  <conditionalFormatting sqref="P608">
    <cfRule type="cellIs" dxfId="5214" priority="465" operator="lessThan">
      <formula>0</formula>
    </cfRule>
  </conditionalFormatting>
  <conditionalFormatting sqref="O405">
    <cfRule type="cellIs" dxfId="5213" priority="215" operator="lessThan">
      <formula>0</formula>
    </cfRule>
  </conditionalFormatting>
  <conditionalFormatting sqref="P632:P634">
    <cfRule type="cellIs" dxfId="5212" priority="464" operator="lessThan">
      <formula>0</formula>
    </cfRule>
  </conditionalFormatting>
  <conditionalFormatting sqref="I710:N710 P708:Q711">
    <cfRule type="cellIs" dxfId="5211" priority="458" operator="lessThan">
      <formula>0</formula>
    </cfRule>
  </conditionalFormatting>
  <conditionalFormatting sqref="P636:P637 P641:P645">
    <cfRule type="cellIs" dxfId="5210" priority="463" operator="lessThan">
      <formula>0</formula>
    </cfRule>
  </conditionalFormatting>
  <conditionalFormatting sqref="P648">
    <cfRule type="cellIs" dxfId="5209" priority="462" operator="lessThan">
      <formula>0</formula>
    </cfRule>
  </conditionalFormatting>
  <conditionalFormatting sqref="P649">
    <cfRule type="cellIs" dxfId="5208" priority="461" operator="lessThan">
      <formula>0</formula>
    </cfRule>
  </conditionalFormatting>
  <conditionalFormatting sqref="P651">
    <cfRule type="cellIs" dxfId="5207" priority="460" operator="lessThan">
      <formula>0</formula>
    </cfRule>
  </conditionalFormatting>
  <conditionalFormatting sqref="P652">
    <cfRule type="cellIs" dxfId="5206" priority="459" operator="lessThan">
      <formula>0</formula>
    </cfRule>
  </conditionalFormatting>
  <conditionalFormatting sqref="D654:N654 D651:N651 D648:N649 D632:N634">
    <cfRule type="expression" dxfId="5205" priority="431">
      <formula>D632/C632&gt;1</formula>
    </cfRule>
    <cfRule type="expression" dxfId="5204" priority="432">
      <formula>D632/C632&lt;1</formula>
    </cfRule>
  </conditionalFormatting>
  <conditionalFormatting sqref="C507:C510">
    <cfRule type="cellIs" dxfId="5203" priority="457" operator="lessThan">
      <formula>0</formula>
    </cfRule>
  </conditionalFormatting>
  <conditionalFormatting sqref="C507:C510">
    <cfRule type="expression" dxfId="5202" priority="455">
      <formula>C507/B507&gt;1</formula>
    </cfRule>
    <cfRule type="expression" dxfId="5201" priority="456">
      <formula>C507/B507&lt;1</formula>
    </cfRule>
  </conditionalFormatting>
  <conditionalFormatting sqref="D507:N510">
    <cfRule type="cellIs" dxfId="5200" priority="454" operator="lessThan">
      <formula>0</formula>
    </cfRule>
  </conditionalFormatting>
  <conditionalFormatting sqref="D507:N510">
    <cfRule type="expression" dxfId="5199" priority="452">
      <formula>D507/C507&gt;1</formula>
    </cfRule>
    <cfRule type="expression" dxfId="5198" priority="453">
      <formula>D507/C507&lt;1</formula>
    </cfRule>
  </conditionalFormatting>
  <conditionalFormatting sqref="B507:B510">
    <cfRule type="cellIs" dxfId="5197" priority="451" operator="lessThan">
      <formula>0</formula>
    </cfRule>
  </conditionalFormatting>
  <conditionalFormatting sqref="B507:B510">
    <cfRule type="expression" dxfId="5196" priority="449">
      <formula>B507/#REF!&gt;1</formula>
    </cfRule>
    <cfRule type="expression" dxfId="5195" priority="450">
      <formula>B507/#REF!&lt;1</formula>
    </cfRule>
  </conditionalFormatting>
  <conditionalFormatting sqref="J588:N588 J574:N574 J559:N559 J551:N551">
    <cfRule type="cellIs" dxfId="5194" priority="448" operator="lessThan">
      <formula>0</formula>
    </cfRule>
  </conditionalFormatting>
  <conditionalFormatting sqref="C588:I588 C584:C587 C574:I574 C570:C573 C559:I559 C555:C558 C551:I551 C547:C550">
    <cfRule type="cellIs" dxfId="5193" priority="447" operator="lessThan">
      <formula>0</formula>
    </cfRule>
  </conditionalFormatting>
  <conditionalFormatting sqref="C588:M588 C574:M574 C559:M559 C551:M551">
    <cfRule type="cellIs" dxfId="5192" priority="446" operator="lessThan">
      <formula>0</formula>
    </cfRule>
  </conditionalFormatting>
  <conditionalFormatting sqref="C584:C587 C570:C573 C555:C558 C547:C550">
    <cfRule type="expression" dxfId="5191" priority="444">
      <formula>C547/B547&gt;1</formula>
    </cfRule>
    <cfRule type="expression" dxfId="5190" priority="445">
      <formula>C547/B547&lt;1</formula>
    </cfRule>
  </conditionalFormatting>
  <conditionalFormatting sqref="D584:N587 D570:N573 D555:N558 D547:N550">
    <cfRule type="cellIs" dxfId="5189" priority="443" operator="lessThan">
      <formula>0</formula>
    </cfRule>
  </conditionalFormatting>
  <conditionalFormatting sqref="D584:N587 D570:N573 D555:N558 D547:N550">
    <cfRule type="expression" dxfId="5188" priority="441">
      <formula>D547/C547&gt;1</formula>
    </cfRule>
    <cfRule type="expression" dxfId="5187" priority="442">
      <formula>D547/C547&lt;1</formula>
    </cfRule>
  </conditionalFormatting>
  <conditionalFormatting sqref="C588:N588 C574:N574 C559:N559 C551:N551">
    <cfRule type="cellIs" dxfId="5186" priority="440" operator="lessThan">
      <formula>0</formula>
    </cfRule>
  </conditionalFormatting>
  <conditionalFormatting sqref="C588:N588 C574:N574 C559:N559 C551:N551">
    <cfRule type="expression" dxfId="5185" priority="438">
      <formula>C551/B551&gt;1</formula>
    </cfRule>
    <cfRule type="expression" dxfId="5184" priority="439">
      <formula>C551/B551&lt;1</formula>
    </cfRule>
  </conditionalFormatting>
  <conditionalFormatting sqref="B654 B651 B648:B649 B632:B634 B641:B645">
    <cfRule type="cellIs" dxfId="5183" priority="437" operator="lessThan">
      <formula>0</formula>
    </cfRule>
  </conditionalFormatting>
  <conditionalFormatting sqref="C654 C651 C648:C649 C632:C634">
    <cfRule type="cellIs" dxfId="5182" priority="436" operator="lessThan">
      <formula>0</formula>
    </cfRule>
  </conditionalFormatting>
  <conditionalFormatting sqref="C654 C651 C648:C649 C632:C634">
    <cfRule type="expression" dxfId="5181" priority="434">
      <formula>C632/B632&gt;1</formula>
    </cfRule>
    <cfRule type="expression" dxfId="5180" priority="435">
      <formula>C632/B632&lt;1</formula>
    </cfRule>
  </conditionalFormatting>
  <conditionalFormatting sqref="D654:N654 D651:N651 D648:N649 D632:N634">
    <cfRule type="cellIs" dxfId="5179" priority="433" operator="lessThan">
      <formula>0</formula>
    </cfRule>
  </conditionalFormatting>
  <conditionalFormatting sqref="B504:N504 B537 B568 B597">
    <cfRule type="expression" dxfId="5178" priority="1193">
      <formula>B504/#REF!&gt;1</formula>
    </cfRule>
    <cfRule type="expression" dxfId="5177" priority="1194">
      <formula>B504/#REF!&lt;1</formula>
    </cfRule>
  </conditionalFormatting>
  <conditionalFormatting sqref="C465">
    <cfRule type="cellIs" dxfId="5176" priority="430" operator="lessThan">
      <formula>0</formula>
    </cfRule>
  </conditionalFormatting>
  <conditionalFormatting sqref="C465">
    <cfRule type="expression" dxfId="5175" priority="428">
      <formula>C465/B465&gt;1</formula>
    </cfRule>
    <cfRule type="expression" dxfId="5174" priority="429">
      <formula>C465/B465&lt;1</formula>
    </cfRule>
  </conditionalFormatting>
  <conditionalFormatting sqref="D465:N465">
    <cfRule type="cellIs" dxfId="5173" priority="427" operator="lessThan">
      <formula>0</formula>
    </cfRule>
  </conditionalFormatting>
  <conditionalFormatting sqref="D465:N465">
    <cfRule type="expression" dxfId="5172" priority="425">
      <formula>D465/C465&gt;1</formula>
    </cfRule>
    <cfRule type="expression" dxfId="5171" priority="426">
      <formula>D465/C465&lt;1</formula>
    </cfRule>
  </conditionalFormatting>
  <conditionalFormatting sqref="B465">
    <cfRule type="cellIs" dxfId="5170" priority="424" operator="lessThan">
      <formula>0</formula>
    </cfRule>
  </conditionalFormatting>
  <conditionalFormatting sqref="B465">
    <cfRule type="expression" dxfId="5169" priority="422">
      <formula>B465/#REF!&gt;1</formula>
    </cfRule>
    <cfRule type="expression" dxfId="5168" priority="423">
      <formula>B465/#REF!&lt;1</formula>
    </cfRule>
  </conditionalFormatting>
  <conditionalFormatting sqref="C511">
    <cfRule type="cellIs" dxfId="5167" priority="421" operator="lessThan">
      <formula>0</formula>
    </cfRule>
  </conditionalFormatting>
  <conditionalFormatting sqref="D511:N511">
    <cfRule type="cellIs" dxfId="5166" priority="418" operator="lessThan">
      <formula>0</formula>
    </cfRule>
  </conditionalFormatting>
  <conditionalFormatting sqref="C511">
    <cfRule type="expression" dxfId="5165" priority="419">
      <formula>C511/B511&gt;1</formula>
    </cfRule>
    <cfRule type="expression" dxfId="5164" priority="420">
      <formula>C511/B511&lt;1</formula>
    </cfRule>
  </conditionalFormatting>
  <conditionalFormatting sqref="D511:N511">
    <cfRule type="expression" dxfId="5163" priority="416">
      <formula>D511/C511&gt;1</formula>
    </cfRule>
    <cfRule type="expression" dxfId="5162" priority="417">
      <formula>D511/C511&lt;1</formula>
    </cfRule>
  </conditionalFormatting>
  <conditionalFormatting sqref="B511">
    <cfRule type="cellIs" dxfId="5161" priority="415" operator="lessThan">
      <formula>0</formula>
    </cfRule>
  </conditionalFormatting>
  <conditionalFormatting sqref="B511">
    <cfRule type="expression" dxfId="5160" priority="413">
      <formula>B511/#REF!&gt;1</formula>
    </cfRule>
    <cfRule type="expression" dxfId="5159" priority="414">
      <formula>B511/#REF!&lt;1</formula>
    </cfRule>
  </conditionalFormatting>
  <conditionalFormatting sqref="B529 B521">
    <cfRule type="cellIs" dxfId="5158" priority="412" operator="lessThan">
      <formula>0</formula>
    </cfRule>
  </conditionalFormatting>
  <conditionalFormatting sqref="B529 B521">
    <cfRule type="expression" dxfId="5157" priority="410">
      <formula>B521/#REF!&gt;1</formula>
    </cfRule>
    <cfRule type="expression" dxfId="5156" priority="411">
      <formula>B521/#REF!&lt;1</formula>
    </cfRule>
  </conditionalFormatting>
  <conditionalFormatting sqref="C521">
    <cfRule type="cellIs" dxfId="5155" priority="409" operator="lessThan">
      <formula>0</formula>
    </cfRule>
  </conditionalFormatting>
  <conditionalFormatting sqref="C521 B636:O637">
    <cfRule type="expression" dxfId="5154" priority="407">
      <formula>B521/A521&gt;1</formula>
    </cfRule>
    <cfRule type="expression" dxfId="5153" priority="408">
      <formula>B521/A521&lt;1</formula>
    </cfRule>
  </conditionalFormatting>
  <conditionalFormatting sqref="C603:N603">
    <cfRule type="expression" dxfId="5152" priority="368">
      <formula>C603/B603&gt;1</formula>
    </cfRule>
    <cfRule type="expression" dxfId="5151" priority="369">
      <formula>C603/B603&lt;1</formula>
    </cfRule>
  </conditionalFormatting>
  <conditionalFormatting sqref="I552:N552">
    <cfRule type="expression" dxfId="5150" priority="392">
      <formula>I552/H552&gt;1</formula>
    </cfRule>
    <cfRule type="expression" dxfId="5149" priority="393">
      <formula>I552/H552&lt;1</formula>
    </cfRule>
  </conditionalFormatting>
  <conditionalFormatting sqref="I560:N560">
    <cfRule type="expression" dxfId="5148" priority="389">
      <formula>I560/H560&gt;1</formula>
    </cfRule>
    <cfRule type="expression" dxfId="5147" priority="390">
      <formula>I560/H560&lt;1</formula>
    </cfRule>
  </conditionalFormatting>
  <conditionalFormatting sqref="B575:N575">
    <cfRule type="cellIs" dxfId="5146" priority="388" operator="lessThan">
      <formula>0</formula>
    </cfRule>
  </conditionalFormatting>
  <conditionalFormatting sqref="B575:N575">
    <cfRule type="expression" dxfId="5145" priority="386">
      <formula>B575/A575&gt;1</formula>
    </cfRule>
    <cfRule type="expression" dxfId="5144" priority="387">
      <formula>B575/A575&lt;1</formula>
    </cfRule>
  </conditionalFormatting>
  <conditionalFormatting sqref="B589:N589">
    <cfRule type="cellIs" dxfId="5143" priority="385" operator="lessThan">
      <formula>0</formula>
    </cfRule>
  </conditionalFormatting>
  <conditionalFormatting sqref="B589:N589">
    <cfRule type="expression" dxfId="5142" priority="383">
      <formula>B589/A589&gt;1</formula>
    </cfRule>
    <cfRule type="expression" dxfId="5141" priority="384">
      <formula>B589/A589&lt;1</formula>
    </cfRule>
  </conditionalFormatting>
  <conditionalFormatting sqref="N608">
    <cfRule type="cellIs" dxfId="5140" priority="361" operator="lessThan">
      <formula>0</formula>
    </cfRule>
  </conditionalFormatting>
  <conditionalFormatting sqref="D521:N521">
    <cfRule type="cellIs" dxfId="5139" priority="406" operator="lessThan">
      <formula>0</formula>
    </cfRule>
  </conditionalFormatting>
  <conditionalFormatting sqref="D521:N521">
    <cfRule type="expression" dxfId="5138" priority="404">
      <formula>D521/C521&gt;1</formula>
    </cfRule>
    <cfRule type="expression" dxfId="5137" priority="405">
      <formula>D521/C521&lt;1</formula>
    </cfRule>
  </conditionalFormatting>
  <conditionalFormatting sqref="C529:N529">
    <cfRule type="cellIs" dxfId="5136" priority="403" operator="lessThan">
      <formula>0</formula>
    </cfRule>
  </conditionalFormatting>
  <conditionalFormatting sqref="C529:N529">
    <cfRule type="expression" dxfId="5135" priority="401">
      <formula>C529/B529&gt;1</formula>
    </cfRule>
    <cfRule type="expression" dxfId="5134" priority="402">
      <formula>C529/B529&lt;1</formula>
    </cfRule>
  </conditionalFormatting>
  <conditionalFormatting sqref="C582:N582">
    <cfRule type="expression" dxfId="5133" priority="377">
      <formula>C582/B582&gt;1</formula>
    </cfRule>
    <cfRule type="expression" dxfId="5132" priority="378">
      <formula>C582/B582&lt;1</formula>
    </cfRule>
  </conditionalFormatting>
  <conditionalFormatting sqref="C537:N537">
    <cfRule type="expression" dxfId="5131" priority="398">
      <formula>C537/B537&gt;1</formula>
    </cfRule>
    <cfRule type="expression" dxfId="5130" priority="399">
      <formula>C537/B537&lt;1</formula>
    </cfRule>
  </conditionalFormatting>
  <conditionalFormatting sqref="C568:N568">
    <cfRule type="expression" dxfId="5129" priority="395">
      <formula>C568/B568&gt;1</formula>
    </cfRule>
    <cfRule type="expression" dxfId="5128" priority="396">
      <formula>C568/B568&lt;1</formula>
    </cfRule>
  </conditionalFormatting>
  <conditionalFormatting sqref="C608:M608">
    <cfRule type="expression" dxfId="5127" priority="363">
      <formula>C608/B608&gt;1</formula>
    </cfRule>
    <cfRule type="expression" dxfId="5126" priority="364">
      <formula>C608/B608&lt;1</formula>
    </cfRule>
  </conditionalFormatting>
  <conditionalFormatting sqref="N608">
    <cfRule type="expression" dxfId="5125" priority="358">
      <formula>N608/M608&gt;1</formula>
    </cfRule>
    <cfRule type="expression" dxfId="5124" priority="359">
      <formula>N608/M608&lt;1</formula>
    </cfRule>
  </conditionalFormatting>
  <conditionalFormatting sqref="C608:M608">
    <cfRule type="cellIs" dxfId="5123" priority="367" operator="lessThan">
      <formula>0</formula>
    </cfRule>
  </conditionalFormatting>
  <conditionalFormatting sqref="C608:M608">
    <cfRule type="cellIs" dxfId="5122" priority="366" operator="lessThan">
      <formula>0</formula>
    </cfRule>
  </conditionalFormatting>
  <conditionalFormatting sqref="B582">
    <cfRule type="cellIs" dxfId="5121" priority="380" operator="lessThan">
      <formula>0</formula>
    </cfRule>
  </conditionalFormatting>
  <conditionalFormatting sqref="B582">
    <cfRule type="expression" dxfId="5120" priority="381">
      <formula>B582/#REF!&gt;1</formula>
    </cfRule>
    <cfRule type="expression" dxfId="5119" priority="382">
      <formula>B582/#REF!&lt;1</formula>
    </cfRule>
  </conditionalFormatting>
  <conditionalFormatting sqref="C582:N582">
    <cfRule type="cellIs" dxfId="5118" priority="379" operator="lessThan">
      <formula>0</formula>
    </cfRule>
  </conditionalFormatting>
  <conditionalFormatting sqref="C597:N597">
    <cfRule type="expression" dxfId="5117" priority="373">
      <formula>C597/B597&gt;1</formula>
    </cfRule>
    <cfRule type="expression" dxfId="5116" priority="374">
      <formula>C597/B597&lt;1</formula>
    </cfRule>
  </conditionalFormatting>
  <conditionalFormatting sqref="N608">
    <cfRule type="cellIs" dxfId="5115" priority="362" operator="lessThan">
      <formula>0</formula>
    </cfRule>
  </conditionalFormatting>
  <conditionalFormatting sqref="C608:M608">
    <cfRule type="cellIs" dxfId="5114" priority="365" operator="lessThan">
      <formula>0</formula>
    </cfRule>
  </conditionalFormatting>
  <conditionalFormatting sqref="N608">
    <cfRule type="cellIs" dxfId="5113" priority="360" operator="lessThan">
      <formula>0</formula>
    </cfRule>
  </conditionalFormatting>
  <conditionalFormatting sqref="B676:N679">
    <cfRule type="cellIs" dxfId="5112" priority="357" operator="lessThan">
      <formula>0</formula>
    </cfRule>
  </conditionalFormatting>
  <conditionalFormatting sqref="I678:N678 P676:Q679">
    <cfRule type="cellIs" dxfId="5111" priority="356" operator="lessThan">
      <formula>0</formula>
    </cfRule>
  </conditionalFormatting>
  <conditionalFormatting sqref="B680:N683">
    <cfRule type="cellIs" dxfId="5110" priority="355" operator="lessThan">
      <formula>0</formula>
    </cfRule>
  </conditionalFormatting>
  <conditionalFormatting sqref="I682:N682 P680:Q683">
    <cfRule type="cellIs" dxfId="5109" priority="354" operator="lessThan">
      <formula>0</formula>
    </cfRule>
  </conditionalFormatting>
  <conditionalFormatting sqref="B684:N687">
    <cfRule type="cellIs" dxfId="5108" priority="353" operator="lessThan">
      <formula>0</formula>
    </cfRule>
  </conditionalFormatting>
  <conditionalFormatting sqref="I686:N686 P684:Q687">
    <cfRule type="cellIs" dxfId="5107" priority="352" operator="lessThan">
      <formula>0</formula>
    </cfRule>
  </conditionalFormatting>
  <conditionalFormatting sqref="B688:N691">
    <cfRule type="cellIs" dxfId="5106" priority="351" operator="lessThan">
      <formula>0</formula>
    </cfRule>
  </conditionalFormatting>
  <conditionalFormatting sqref="I690:N690 P688:Q691">
    <cfRule type="cellIs" dxfId="5105" priority="350" operator="lessThan">
      <formula>0</formula>
    </cfRule>
  </conditionalFormatting>
  <conditionalFormatting sqref="B692:N695 O694">
    <cfRule type="cellIs" dxfId="5104" priority="349" operator="lessThan">
      <formula>0</formula>
    </cfRule>
  </conditionalFormatting>
  <conditionalFormatting sqref="P692:Q695 I694:O694">
    <cfRule type="cellIs" dxfId="5103" priority="348" operator="lessThan">
      <formula>0</formula>
    </cfRule>
  </conditionalFormatting>
  <conditionalFormatting sqref="B696:N699">
    <cfRule type="cellIs" dxfId="5102" priority="347" operator="lessThan">
      <formula>0</formula>
    </cfRule>
  </conditionalFormatting>
  <conditionalFormatting sqref="I698:N698 P696:Q699">
    <cfRule type="cellIs" dxfId="5101" priority="346" operator="lessThan">
      <formula>0</formula>
    </cfRule>
  </conditionalFormatting>
  <conditionalFormatting sqref="B700:N703">
    <cfRule type="cellIs" dxfId="5100" priority="345" operator="lessThan">
      <formula>0</formula>
    </cfRule>
  </conditionalFormatting>
  <conditionalFormatting sqref="I702:N702 P700:Q703">
    <cfRule type="cellIs" dxfId="5099" priority="344" operator="lessThan">
      <formula>0</formula>
    </cfRule>
  </conditionalFormatting>
  <conditionalFormatting sqref="B704:N707">
    <cfRule type="cellIs" dxfId="5098" priority="343" operator="lessThan">
      <formula>0</formula>
    </cfRule>
  </conditionalFormatting>
  <conditionalFormatting sqref="I706:N706 P704:Q707">
    <cfRule type="cellIs" dxfId="5097" priority="342" operator="lessThan">
      <formula>0</formula>
    </cfRule>
  </conditionalFormatting>
  <conditionalFormatting sqref="B712:N715">
    <cfRule type="cellIs" dxfId="5096" priority="341" operator="lessThan">
      <formula>0</formula>
    </cfRule>
  </conditionalFormatting>
  <conditionalFormatting sqref="I714:N714 P712:Q715">
    <cfRule type="cellIs" dxfId="5095" priority="340" operator="lessThan">
      <formula>0</formula>
    </cfRule>
  </conditionalFormatting>
  <conditionalFormatting sqref="B716:N719">
    <cfRule type="cellIs" dxfId="5094" priority="339" operator="lessThan">
      <formula>0</formula>
    </cfRule>
  </conditionalFormatting>
  <conditionalFormatting sqref="I718:N718 P716:Q719">
    <cfRule type="cellIs" dxfId="5093" priority="338" operator="lessThan">
      <formula>0</formula>
    </cfRule>
  </conditionalFormatting>
  <conditionalFormatting sqref="P654">
    <cfRule type="cellIs" dxfId="5092" priority="337" operator="lessThan">
      <formula>0</formula>
    </cfRule>
  </conditionalFormatting>
  <conditionalFormatting sqref="Q466">
    <cfRule type="cellIs" dxfId="5091" priority="336" operator="lessThan">
      <formula>0</formula>
    </cfRule>
  </conditionalFormatting>
  <conditionalFormatting sqref="P466">
    <cfRule type="cellIs" dxfId="5090" priority="335" operator="lessThan">
      <formula>0</formula>
    </cfRule>
  </conditionalFormatting>
  <conditionalFormatting sqref="B466:N466">
    <cfRule type="cellIs" dxfId="5089" priority="334" operator="lessThan">
      <formula>0</formula>
    </cfRule>
  </conditionalFormatting>
  <conditionalFormatting sqref="B505:N505">
    <cfRule type="cellIs" dxfId="5088" priority="331" operator="lessThan">
      <formula>0</formula>
    </cfRule>
  </conditionalFormatting>
  <conditionalFormatting sqref="B513:N513">
    <cfRule type="cellIs" dxfId="5087" priority="328" operator="lessThan">
      <formula>0</formula>
    </cfRule>
  </conditionalFormatting>
  <conditionalFormatting sqref="B522:N522">
    <cfRule type="cellIs" dxfId="5086" priority="325" operator="lessThan">
      <formula>0</formula>
    </cfRule>
  </conditionalFormatting>
  <conditionalFormatting sqref="B530:N530">
    <cfRule type="cellIs" dxfId="5085" priority="322" operator="lessThan">
      <formula>0</formula>
    </cfRule>
  </conditionalFormatting>
  <conditionalFormatting sqref="B538:N538">
    <cfRule type="cellIs" dxfId="5084" priority="319" operator="lessThan">
      <formula>0</formula>
    </cfRule>
  </conditionalFormatting>
  <conditionalFormatting sqref="B553:N553">
    <cfRule type="cellIs" dxfId="5083" priority="316" operator="lessThan">
      <formula>0</formula>
    </cfRule>
  </conditionalFormatting>
  <conditionalFormatting sqref="B561:N561">
    <cfRule type="cellIs" dxfId="5082" priority="313" operator="lessThan">
      <formula>0</formula>
    </cfRule>
  </conditionalFormatting>
  <conditionalFormatting sqref="B590:N590">
    <cfRule type="cellIs" dxfId="5081" priority="310" operator="lessThan">
      <formula>0</formula>
    </cfRule>
  </conditionalFormatting>
  <conditionalFormatting sqref="O608">
    <cfRule type="cellIs" dxfId="5080" priority="51" operator="lessThan">
      <formula>0</formula>
    </cfRule>
  </conditionalFormatting>
  <conditionalFormatting sqref="O608">
    <cfRule type="cellIs" dxfId="5079" priority="52" operator="lessThan">
      <formula>0</formula>
    </cfRule>
  </conditionalFormatting>
  <conditionalFormatting sqref="O603">
    <cfRule type="cellIs" dxfId="5078" priority="55" operator="lessThan">
      <formula>0</formula>
    </cfRule>
  </conditionalFormatting>
  <conditionalFormatting sqref="O603">
    <cfRule type="cellIs" dxfId="5077" priority="56" operator="lessThan">
      <formula>0</formula>
    </cfRule>
  </conditionalFormatting>
  <conditionalFormatting sqref="O603">
    <cfRule type="cellIs" dxfId="5076" priority="57" operator="lessThan">
      <formula>0</formula>
    </cfRule>
  </conditionalFormatting>
  <conditionalFormatting sqref="O608">
    <cfRule type="cellIs" dxfId="5075" priority="50" operator="lessThan">
      <formula>0</formula>
    </cfRule>
  </conditionalFormatting>
  <conditionalFormatting sqref="P491:Q491">
    <cfRule type="cellIs" dxfId="5074" priority="309" operator="lessThan">
      <formula>0</formula>
    </cfRule>
  </conditionalFormatting>
  <conditionalFormatting sqref="Q492:Q496">
    <cfRule type="cellIs" dxfId="5073" priority="308" operator="lessThan">
      <formula>0</formula>
    </cfRule>
  </conditionalFormatting>
  <conditionalFormatting sqref="P492:P495">
    <cfRule type="cellIs" dxfId="5072" priority="307" operator="lessThan">
      <formula>0</formula>
    </cfRule>
  </conditionalFormatting>
  <conditionalFormatting sqref="P496">
    <cfRule type="cellIs" dxfId="5071" priority="306" operator="lessThan">
      <formula>0</formula>
    </cfRule>
  </conditionalFormatting>
  <conditionalFormatting sqref="P473:Q473 B473">
    <cfRule type="cellIs" dxfId="5070" priority="305" operator="lessThan">
      <formula>0</formula>
    </cfRule>
  </conditionalFormatting>
  <conditionalFormatting sqref="Q474:Q478">
    <cfRule type="cellIs" dxfId="5069" priority="304" operator="lessThan">
      <formula>0</formula>
    </cfRule>
  </conditionalFormatting>
  <conditionalFormatting sqref="P474:P477">
    <cfRule type="cellIs" dxfId="5068" priority="303" operator="lessThan">
      <formula>0</formula>
    </cfRule>
  </conditionalFormatting>
  <conditionalFormatting sqref="P478">
    <cfRule type="cellIs" dxfId="5067" priority="302" operator="lessThan">
      <formula>0</formula>
    </cfRule>
  </conditionalFormatting>
  <conditionalFormatting sqref="P479:Q479 B479">
    <cfRule type="cellIs" dxfId="5066" priority="301" operator="lessThan">
      <formula>0</formula>
    </cfRule>
  </conditionalFormatting>
  <conditionalFormatting sqref="Q480:Q484">
    <cfRule type="cellIs" dxfId="5065" priority="300" operator="lessThan">
      <formula>0</formula>
    </cfRule>
  </conditionalFormatting>
  <conditionalFormatting sqref="P480:P483">
    <cfRule type="cellIs" dxfId="5064" priority="299" operator="lessThan">
      <formula>0</formula>
    </cfRule>
  </conditionalFormatting>
  <conditionalFormatting sqref="P484">
    <cfRule type="cellIs" dxfId="5063" priority="298" operator="lessThan">
      <formula>0</formula>
    </cfRule>
  </conditionalFormatting>
  <conditionalFormatting sqref="P485:Q485 B485">
    <cfRule type="cellIs" dxfId="5062" priority="297" operator="lessThan">
      <formula>0</formula>
    </cfRule>
  </conditionalFormatting>
  <conditionalFormatting sqref="Q486:Q490">
    <cfRule type="cellIs" dxfId="5061" priority="296" operator="lessThan">
      <formula>0</formula>
    </cfRule>
  </conditionalFormatting>
  <conditionalFormatting sqref="P486:P489">
    <cfRule type="cellIs" dxfId="5060" priority="295" operator="lessThan">
      <formula>0</formula>
    </cfRule>
  </conditionalFormatting>
  <conditionalFormatting sqref="P490">
    <cfRule type="cellIs" dxfId="5059"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58" priority="291" operator="lessThan">
      <formula>0</formula>
    </cfRule>
  </conditionalFormatting>
  <conditionalFormatting sqref="O348">
    <cfRule type="cellIs" dxfId="5057" priority="290" operator="lessThan">
      <formula>0</formula>
    </cfRule>
  </conditionalFormatting>
  <conditionalFormatting sqref="O348">
    <cfRule type="cellIs" dxfId="5056" priority="289" operator="lessThan">
      <formula>0</formula>
    </cfRule>
  </conditionalFormatting>
  <conditionalFormatting sqref="O351:O354">
    <cfRule type="cellIs" dxfId="5055" priority="288" operator="lessThan">
      <formula>0</formula>
    </cfRule>
  </conditionalFormatting>
  <conditionalFormatting sqref="O363:O364">
    <cfRule type="cellIs" dxfId="5054" priority="287" operator="lessThan">
      <formula>0</formula>
    </cfRule>
  </conditionalFormatting>
  <conditionalFormatting sqref="O369:O370">
    <cfRule type="cellIs" dxfId="5053" priority="286" operator="lessThan">
      <formula>0</formula>
    </cfRule>
  </conditionalFormatting>
  <conditionalFormatting sqref="O375:O376">
    <cfRule type="cellIs" dxfId="5052" priority="285" operator="lessThan">
      <formula>0</formula>
    </cfRule>
  </conditionalFormatting>
  <conditionalFormatting sqref="O381:O383">
    <cfRule type="cellIs" dxfId="5051" priority="284" operator="lessThan">
      <formula>0</formula>
    </cfRule>
  </conditionalFormatting>
  <conditionalFormatting sqref="O355">
    <cfRule type="cellIs" dxfId="5050" priority="283" operator="lessThan">
      <formula>0</formula>
    </cfRule>
  </conditionalFormatting>
  <conditionalFormatting sqref="O593:O595">
    <cfRule type="cellIs" dxfId="5049" priority="281" operator="lessThan">
      <formula>0</formula>
    </cfRule>
  </conditionalFormatting>
  <conditionalFormatting sqref="O593:O595">
    <cfRule type="cellIs" dxfId="5048" priority="282" operator="lessThan">
      <formula>0</formula>
    </cfRule>
  </conditionalFormatting>
  <conditionalFormatting sqref="O601:O602 O599">
    <cfRule type="cellIs" dxfId="5047" priority="280" operator="lessThan">
      <formula>0</formula>
    </cfRule>
  </conditionalFormatting>
  <conditionalFormatting sqref="O621:O624">
    <cfRule type="cellIs" dxfId="5046" priority="275" operator="lessThan">
      <formula>0</formula>
    </cfRule>
  </conditionalFormatting>
  <conditionalFormatting sqref="O621:O624">
    <cfRule type="cellIs" dxfId="5045" priority="276" operator="lessThan">
      <formula>0</formula>
    </cfRule>
  </conditionalFormatting>
  <conditionalFormatting sqref="O626:O629">
    <cfRule type="cellIs" dxfId="5044" priority="274" operator="lessThan">
      <formula>0</formula>
    </cfRule>
  </conditionalFormatting>
  <conditionalFormatting sqref="O611:O614">
    <cfRule type="cellIs" dxfId="5043" priority="269" operator="lessThan">
      <formula>0</formula>
    </cfRule>
  </conditionalFormatting>
  <conditionalFormatting sqref="O611:O614">
    <cfRule type="cellIs" dxfId="5042" priority="270" operator="lessThan">
      <formula>0</formula>
    </cfRule>
  </conditionalFormatting>
  <conditionalFormatting sqref="O650 O663 O655:O661 O642:O645 O652:O653 O672:O675 O708:O711 O665:O670">
    <cfRule type="cellIs" dxfId="5041" priority="268" operator="lessThan">
      <formula>0</formula>
    </cfRule>
  </conditionalFormatting>
  <conditionalFormatting sqref="O674">
    <cfRule type="cellIs" dxfId="5040" priority="267" operator="lessThan">
      <formula>0</formula>
    </cfRule>
  </conditionalFormatting>
  <conditionalFormatting sqref="O647">
    <cfRule type="cellIs" dxfId="5039" priority="266" operator="lessThan">
      <formula>0</formula>
    </cfRule>
  </conditionalFormatting>
  <conditionalFormatting sqref="O393">
    <cfRule type="cellIs" dxfId="5038" priority="245" operator="lessThan">
      <formula>0</formula>
    </cfRule>
  </conditionalFormatting>
  <conditionalFormatting sqref="O390">
    <cfRule type="cellIs" dxfId="5037" priority="250" operator="lessThan">
      <formula>0</formula>
    </cfRule>
  </conditionalFormatting>
  <conditionalFormatting sqref="O393">
    <cfRule type="cellIs" dxfId="5036" priority="248" operator="lessThan">
      <formula>0</formula>
    </cfRule>
  </conditionalFormatting>
  <conditionalFormatting sqref="O378">
    <cfRule type="cellIs" dxfId="5035" priority="260" operator="lessThan">
      <formula>0</formula>
    </cfRule>
  </conditionalFormatting>
  <conditionalFormatting sqref="O372">
    <cfRule type="cellIs" dxfId="5034" priority="261" operator="lessThan">
      <formula>0</formula>
    </cfRule>
  </conditionalFormatting>
  <conditionalFormatting sqref="O384">
    <cfRule type="cellIs" dxfId="5033" priority="259" operator="lessThan">
      <formula>0</formula>
    </cfRule>
  </conditionalFormatting>
  <conditionalFormatting sqref="O387">
    <cfRule type="cellIs" dxfId="5032" priority="254" operator="lessThan">
      <formula>0</formula>
    </cfRule>
  </conditionalFormatting>
  <conditionalFormatting sqref="O387">
    <cfRule type="cellIs" dxfId="5031" priority="253" operator="lessThan">
      <formula>0</formula>
    </cfRule>
  </conditionalFormatting>
  <conditionalFormatting sqref="O387">
    <cfRule type="cellIs" dxfId="5030" priority="252" operator="lessThan">
      <formula>0</formula>
    </cfRule>
  </conditionalFormatting>
  <conditionalFormatting sqref="O387">
    <cfRule type="cellIs" dxfId="5029" priority="251" operator="lessThan">
      <formula>0</formula>
    </cfRule>
  </conditionalFormatting>
  <conditionalFormatting sqref="O393">
    <cfRule type="cellIs" dxfId="5028" priority="246" operator="lessThan">
      <formula>0</formula>
    </cfRule>
  </conditionalFormatting>
  <conditionalFormatting sqref="O393">
    <cfRule type="cellIs" dxfId="5027" priority="249" operator="lessThan">
      <formula>0</formula>
    </cfRule>
  </conditionalFormatting>
  <conditionalFormatting sqref="O393">
    <cfRule type="cellIs" dxfId="5026" priority="244" operator="lessThan">
      <formula>0</formula>
    </cfRule>
  </conditionalFormatting>
  <conditionalFormatting sqref="O393">
    <cfRule type="cellIs" dxfId="5025" priority="247" operator="lessThan">
      <formula>0</formula>
    </cfRule>
  </conditionalFormatting>
  <conditionalFormatting sqref="O393">
    <cfRule type="cellIs" dxfId="5024" priority="242" operator="lessThan">
      <formula>0</formula>
    </cfRule>
  </conditionalFormatting>
  <conditionalFormatting sqref="O393">
    <cfRule type="cellIs" dxfId="5023" priority="243" operator="lessThan">
      <formula>0</formula>
    </cfRule>
  </conditionalFormatting>
  <conditionalFormatting sqref="O399">
    <cfRule type="cellIs" dxfId="5022" priority="240" operator="lessThan">
      <formula>0</formula>
    </cfRule>
  </conditionalFormatting>
  <conditionalFormatting sqref="O396">
    <cfRule type="cellIs" dxfId="5021" priority="241" operator="lessThan">
      <formula>0</formula>
    </cfRule>
  </conditionalFormatting>
  <conditionalFormatting sqref="O399">
    <cfRule type="cellIs" dxfId="5020" priority="239" operator="lessThan">
      <formula>0</formula>
    </cfRule>
  </conditionalFormatting>
  <conditionalFormatting sqref="O399">
    <cfRule type="cellIs" dxfId="5019" priority="238" operator="lessThan">
      <formula>0</formula>
    </cfRule>
  </conditionalFormatting>
  <conditionalFormatting sqref="O399">
    <cfRule type="cellIs" dxfId="5018" priority="237" operator="lessThan">
      <formula>0</formula>
    </cfRule>
  </conditionalFormatting>
  <conditionalFormatting sqref="O399">
    <cfRule type="cellIs" dxfId="5017" priority="236" operator="lessThan">
      <formula>0</formula>
    </cfRule>
  </conditionalFormatting>
  <conditionalFormatting sqref="O399">
    <cfRule type="cellIs" dxfId="5016" priority="235" operator="lessThan">
      <formula>0</formula>
    </cfRule>
  </conditionalFormatting>
  <conditionalFormatting sqref="O399">
    <cfRule type="cellIs" dxfId="5015" priority="234" operator="lessThan">
      <formula>0</formula>
    </cfRule>
  </conditionalFormatting>
  <conditionalFormatting sqref="O399">
    <cfRule type="cellIs" dxfId="5014" priority="233" operator="lessThan">
      <formula>0</formula>
    </cfRule>
  </conditionalFormatting>
  <conditionalFormatting sqref="O402">
    <cfRule type="cellIs" dxfId="5013" priority="232" operator="lessThan">
      <formula>0</formula>
    </cfRule>
  </conditionalFormatting>
  <conditionalFormatting sqref="O355">
    <cfRule type="cellIs" dxfId="5012" priority="231" operator="lessThan">
      <formula>0</formula>
    </cfRule>
  </conditionalFormatting>
  <conditionalFormatting sqref="O361">
    <cfRule type="cellIs" dxfId="5011" priority="230" operator="lessThan">
      <formula>0</formula>
    </cfRule>
  </conditionalFormatting>
  <conditionalFormatting sqref="O361">
    <cfRule type="cellIs" dxfId="5010" priority="229" operator="lessThan">
      <formula>0</formula>
    </cfRule>
  </conditionalFormatting>
  <conditionalFormatting sqref="O367">
    <cfRule type="cellIs" dxfId="5009" priority="228" operator="lessThan">
      <formula>0</formula>
    </cfRule>
  </conditionalFormatting>
  <conditionalFormatting sqref="O367">
    <cfRule type="cellIs" dxfId="5008" priority="227" operator="lessThan">
      <formula>0</formula>
    </cfRule>
  </conditionalFormatting>
  <conditionalFormatting sqref="O373">
    <cfRule type="cellIs" dxfId="5007" priority="226" operator="lessThan">
      <formula>0</formula>
    </cfRule>
  </conditionalFormatting>
  <conditionalFormatting sqref="O373">
    <cfRule type="cellIs" dxfId="5006" priority="225" operator="lessThan">
      <formula>0</formula>
    </cfRule>
  </conditionalFormatting>
  <conditionalFormatting sqref="O379">
    <cfRule type="cellIs" dxfId="5005" priority="224" operator="lessThan">
      <formula>0</formula>
    </cfRule>
  </conditionalFormatting>
  <conditionalFormatting sqref="O379">
    <cfRule type="cellIs" dxfId="5004" priority="223" operator="lessThan">
      <formula>0</formula>
    </cfRule>
  </conditionalFormatting>
  <conditionalFormatting sqref="O385">
    <cfRule type="cellIs" dxfId="5003" priority="222" operator="lessThan">
      <formula>0</formula>
    </cfRule>
  </conditionalFormatting>
  <conditionalFormatting sqref="O385">
    <cfRule type="cellIs" dxfId="5002" priority="221" operator="lessThan">
      <formula>0</formula>
    </cfRule>
  </conditionalFormatting>
  <conditionalFormatting sqref="O391">
    <cfRule type="cellIs" dxfId="5001" priority="220" operator="lessThan">
      <formula>0</formula>
    </cfRule>
  </conditionalFormatting>
  <conditionalFormatting sqref="O391">
    <cfRule type="cellIs" dxfId="5000" priority="219" operator="lessThan">
      <formula>0</formula>
    </cfRule>
  </conditionalFormatting>
  <conditionalFormatting sqref="O397">
    <cfRule type="cellIs" dxfId="4999" priority="218" operator="lessThan">
      <formula>0</formula>
    </cfRule>
  </conditionalFormatting>
  <conditionalFormatting sqref="O397">
    <cfRule type="cellIs" dxfId="4998" priority="217" operator="lessThan">
      <formula>0</formula>
    </cfRule>
  </conditionalFormatting>
  <conditionalFormatting sqref="O405">
    <cfRule type="cellIs" dxfId="4997" priority="216" operator="lessThan">
      <formula>0</formula>
    </cfRule>
  </conditionalFormatting>
  <conditionalFormatting sqref="O405">
    <cfRule type="cellIs" dxfId="4996" priority="214" operator="lessThan">
      <formula>0</formula>
    </cfRule>
  </conditionalFormatting>
  <conditionalFormatting sqref="O405">
    <cfRule type="cellIs" dxfId="4995" priority="213" operator="lessThan">
      <formula>0</formula>
    </cfRule>
  </conditionalFormatting>
  <conditionalFormatting sqref="O405">
    <cfRule type="cellIs" dxfId="4994" priority="212" operator="lessThan">
      <formula>0</formula>
    </cfRule>
  </conditionalFormatting>
  <conditionalFormatting sqref="O405">
    <cfRule type="cellIs" dxfId="4993" priority="211" operator="lessThan">
      <formula>0</formula>
    </cfRule>
  </conditionalFormatting>
  <conditionalFormatting sqref="O405">
    <cfRule type="cellIs" dxfId="4992" priority="210" operator="lessThan">
      <formula>0</formula>
    </cfRule>
  </conditionalFormatting>
  <conditionalFormatting sqref="O405">
    <cfRule type="cellIs" dxfId="4991" priority="209" operator="lessThan">
      <formula>0</formula>
    </cfRule>
  </conditionalFormatting>
  <conditionalFormatting sqref="O408">
    <cfRule type="cellIs" dxfId="4990" priority="208" operator="lessThan">
      <formula>0</formula>
    </cfRule>
  </conditionalFormatting>
  <conditionalFormatting sqref="O409">
    <cfRule type="cellIs" dxfId="4989" priority="207" operator="lessThan">
      <formula>0</formula>
    </cfRule>
  </conditionalFormatting>
  <conditionalFormatting sqref="O409">
    <cfRule type="cellIs" dxfId="4988" priority="206" operator="lessThan">
      <formula>0</formula>
    </cfRule>
  </conditionalFormatting>
  <conditionalFormatting sqref="O411">
    <cfRule type="cellIs" dxfId="4987" priority="205" operator="lessThan">
      <formula>0</formula>
    </cfRule>
  </conditionalFormatting>
  <conditionalFormatting sqref="O411">
    <cfRule type="cellIs" dxfId="4986" priority="204" operator="lessThan">
      <formula>0</formula>
    </cfRule>
  </conditionalFormatting>
  <conditionalFormatting sqref="O411">
    <cfRule type="cellIs" dxfId="4985" priority="203" operator="lessThan">
      <formula>0</formula>
    </cfRule>
  </conditionalFormatting>
  <conditionalFormatting sqref="O411">
    <cfRule type="cellIs" dxfId="4984" priority="202" operator="lessThan">
      <formula>0</formula>
    </cfRule>
  </conditionalFormatting>
  <conditionalFormatting sqref="O411">
    <cfRule type="cellIs" dxfId="4983" priority="201" operator="lessThan">
      <formula>0</formula>
    </cfRule>
  </conditionalFormatting>
  <conditionalFormatting sqref="O411">
    <cfRule type="cellIs" dxfId="4982" priority="200" operator="lessThan">
      <formula>0</formula>
    </cfRule>
  </conditionalFormatting>
  <conditionalFormatting sqref="O411">
    <cfRule type="cellIs" dxfId="4981" priority="199" operator="lessThan">
      <formula>0</formula>
    </cfRule>
  </conditionalFormatting>
  <conditionalFormatting sqref="O411">
    <cfRule type="cellIs" dxfId="4980" priority="198" operator="lessThan">
      <formula>0</formula>
    </cfRule>
  </conditionalFormatting>
  <conditionalFormatting sqref="O414">
    <cfRule type="cellIs" dxfId="4979" priority="197" operator="lessThan">
      <formula>0</formula>
    </cfRule>
  </conditionalFormatting>
  <conditionalFormatting sqref="O415">
    <cfRule type="cellIs" dxfId="4978" priority="196" operator="lessThan">
      <formula>0</formula>
    </cfRule>
  </conditionalFormatting>
  <conditionalFormatting sqref="O415">
    <cfRule type="cellIs" dxfId="4977" priority="195" operator="lessThan">
      <formula>0</formula>
    </cfRule>
  </conditionalFormatting>
  <conditionalFormatting sqref="O417">
    <cfRule type="cellIs" dxfId="4976" priority="194" operator="lessThan">
      <formula>0</formula>
    </cfRule>
  </conditionalFormatting>
  <conditionalFormatting sqref="O417">
    <cfRule type="cellIs" dxfId="4975" priority="193" operator="lessThan">
      <formula>0</formula>
    </cfRule>
  </conditionalFormatting>
  <conditionalFormatting sqref="O417">
    <cfRule type="cellIs" dxfId="4974" priority="192" operator="lessThan">
      <formula>0</formula>
    </cfRule>
  </conditionalFormatting>
  <conditionalFormatting sqref="O417">
    <cfRule type="cellIs" dxfId="4973" priority="191" operator="lessThan">
      <formula>0</formula>
    </cfRule>
  </conditionalFormatting>
  <conditionalFormatting sqref="O417">
    <cfRule type="cellIs" dxfId="4972" priority="190" operator="lessThan">
      <formula>0</formula>
    </cfRule>
  </conditionalFormatting>
  <conditionalFormatting sqref="O417">
    <cfRule type="cellIs" dxfId="4971" priority="189" operator="lessThan">
      <formula>0</formula>
    </cfRule>
  </conditionalFormatting>
  <conditionalFormatting sqref="O417">
    <cfRule type="cellIs" dxfId="4970" priority="188" operator="lessThan">
      <formula>0</formula>
    </cfRule>
  </conditionalFormatting>
  <conditionalFormatting sqref="O417">
    <cfRule type="cellIs" dxfId="4969" priority="187" operator="lessThan">
      <formula>0</formula>
    </cfRule>
  </conditionalFormatting>
  <conditionalFormatting sqref="O420">
    <cfRule type="cellIs" dxfId="4968" priority="186" operator="lessThan">
      <formula>0</formula>
    </cfRule>
  </conditionalFormatting>
  <conditionalFormatting sqref="O421">
    <cfRule type="cellIs" dxfId="4967" priority="185" operator="lessThan">
      <formula>0</formula>
    </cfRule>
  </conditionalFormatting>
  <conditionalFormatting sqref="O421">
    <cfRule type="cellIs" dxfId="4966" priority="184" operator="lessThan">
      <formula>0</formula>
    </cfRule>
  </conditionalFormatting>
  <conditionalFormatting sqref="O423">
    <cfRule type="cellIs" dxfId="4965" priority="183" operator="lessThan">
      <formula>0</formula>
    </cfRule>
  </conditionalFormatting>
  <conditionalFormatting sqref="O423">
    <cfRule type="cellIs" dxfId="4964" priority="182" operator="lessThan">
      <formula>0</formula>
    </cfRule>
  </conditionalFormatting>
  <conditionalFormatting sqref="O423">
    <cfRule type="cellIs" dxfId="4963" priority="181" operator="lessThan">
      <formula>0</formula>
    </cfRule>
  </conditionalFormatting>
  <conditionalFormatting sqref="O423">
    <cfRule type="cellIs" dxfId="4962" priority="180" operator="lessThan">
      <formula>0</formula>
    </cfRule>
  </conditionalFormatting>
  <conditionalFormatting sqref="O423">
    <cfRule type="cellIs" dxfId="4961" priority="179" operator="lessThan">
      <formula>0</formula>
    </cfRule>
  </conditionalFormatting>
  <conditionalFormatting sqref="O423">
    <cfRule type="cellIs" dxfId="4960" priority="178" operator="lessThan">
      <formula>0</formula>
    </cfRule>
  </conditionalFormatting>
  <conditionalFormatting sqref="O423">
    <cfRule type="cellIs" dxfId="4959" priority="177" operator="lessThan">
      <formula>0</formula>
    </cfRule>
  </conditionalFormatting>
  <conditionalFormatting sqref="O423">
    <cfRule type="cellIs" dxfId="4958" priority="176" operator="lessThan">
      <formula>0</formula>
    </cfRule>
  </conditionalFormatting>
  <conditionalFormatting sqref="O426">
    <cfRule type="cellIs" dxfId="4957" priority="175" operator="lessThan">
      <formula>0</formula>
    </cfRule>
  </conditionalFormatting>
  <conditionalFormatting sqref="O427">
    <cfRule type="cellIs" dxfId="4956" priority="174" operator="lessThan">
      <formula>0</formula>
    </cfRule>
  </conditionalFormatting>
  <conditionalFormatting sqref="O427">
    <cfRule type="cellIs" dxfId="4955" priority="173" operator="lessThan">
      <formula>0</formula>
    </cfRule>
  </conditionalFormatting>
  <conditionalFormatting sqref="O429">
    <cfRule type="cellIs" dxfId="4954" priority="172" operator="lessThan">
      <formula>0</formula>
    </cfRule>
  </conditionalFormatting>
  <conditionalFormatting sqref="O429">
    <cfRule type="cellIs" dxfId="4953" priority="171" operator="lessThan">
      <formula>0</formula>
    </cfRule>
  </conditionalFormatting>
  <conditionalFormatting sqref="O429">
    <cfRule type="cellIs" dxfId="4952" priority="170" operator="lessThan">
      <formula>0</formula>
    </cfRule>
  </conditionalFormatting>
  <conditionalFormatting sqref="O429">
    <cfRule type="cellIs" dxfId="4951" priority="169" operator="lessThan">
      <formula>0</formula>
    </cfRule>
  </conditionalFormatting>
  <conditionalFormatting sqref="O429">
    <cfRule type="cellIs" dxfId="4950" priority="168" operator="lessThan">
      <formula>0</formula>
    </cfRule>
  </conditionalFormatting>
  <conditionalFormatting sqref="O429">
    <cfRule type="cellIs" dxfId="4949" priority="167" operator="lessThan">
      <formula>0</formula>
    </cfRule>
  </conditionalFormatting>
  <conditionalFormatting sqref="O429">
    <cfRule type="cellIs" dxfId="4948" priority="166" operator="lessThan">
      <formula>0</formula>
    </cfRule>
  </conditionalFormatting>
  <conditionalFormatting sqref="O429">
    <cfRule type="cellIs" dxfId="4947" priority="165" operator="lessThan">
      <formula>0</formula>
    </cfRule>
  </conditionalFormatting>
  <conditionalFormatting sqref="O432">
    <cfRule type="cellIs" dxfId="4946" priority="164" operator="lessThan">
      <formula>0</formula>
    </cfRule>
  </conditionalFormatting>
  <conditionalFormatting sqref="O435">
    <cfRule type="cellIs" dxfId="4945" priority="163" operator="lessThan">
      <formula>0</formula>
    </cfRule>
  </conditionalFormatting>
  <conditionalFormatting sqref="O435">
    <cfRule type="cellIs" dxfId="4944" priority="162" operator="lessThan">
      <formula>0</formula>
    </cfRule>
  </conditionalFormatting>
  <conditionalFormatting sqref="O435">
    <cfRule type="cellIs" dxfId="4943" priority="161" operator="lessThan">
      <formula>0</formula>
    </cfRule>
  </conditionalFormatting>
  <conditionalFormatting sqref="O435">
    <cfRule type="cellIs" dxfId="4942" priority="160" operator="lessThan">
      <formula>0</formula>
    </cfRule>
  </conditionalFormatting>
  <conditionalFormatting sqref="O435">
    <cfRule type="cellIs" dxfId="4941" priority="159" operator="lessThan">
      <formula>0</formula>
    </cfRule>
  </conditionalFormatting>
  <conditionalFormatting sqref="O435">
    <cfRule type="cellIs" dxfId="4940" priority="158" operator="lessThan">
      <formula>0</formula>
    </cfRule>
  </conditionalFormatting>
  <conditionalFormatting sqref="O435">
    <cfRule type="cellIs" dxfId="4939" priority="157" operator="lessThan">
      <formula>0</formula>
    </cfRule>
  </conditionalFormatting>
  <conditionalFormatting sqref="O435">
    <cfRule type="cellIs" dxfId="4938" priority="156" operator="lessThan">
      <formula>0</formula>
    </cfRule>
  </conditionalFormatting>
  <conditionalFormatting sqref="O438">
    <cfRule type="cellIs" dxfId="4937" priority="155" operator="lessThan">
      <formula>0</formula>
    </cfRule>
  </conditionalFormatting>
  <conditionalFormatting sqref="O439">
    <cfRule type="cellIs" dxfId="4936" priority="154" operator="lessThan">
      <formula>0</formula>
    </cfRule>
  </conditionalFormatting>
  <conditionalFormatting sqref="O439">
    <cfRule type="cellIs" dxfId="4935" priority="153" operator="lessThan">
      <formula>0</formula>
    </cfRule>
  </conditionalFormatting>
  <conditionalFormatting sqref="O441">
    <cfRule type="cellIs" dxfId="4934" priority="152" operator="lessThan">
      <formula>0</formula>
    </cfRule>
  </conditionalFormatting>
  <conditionalFormatting sqref="O441">
    <cfRule type="cellIs" dxfId="4933" priority="151" operator="lessThan">
      <formula>0</formula>
    </cfRule>
  </conditionalFormatting>
  <conditionalFormatting sqref="O441">
    <cfRule type="cellIs" dxfId="4932" priority="150" operator="lessThan">
      <formula>0</formula>
    </cfRule>
  </conditionalFormatting>
  <conditionalFormatting sqref="O441">
    <cfRule type="cellIs" dxfId="4931" priority="149" operator="lessThan">
      <formula>0</formula>
    </cfRule>
  </conditionalFormatting>
  <conditionalFormatting sqref="O441">
    <cfRule type="cellIs" dxfId="4930" priority="148" operator="lessThan">
      <formula>0</formula>
    </cfRule>
  </conditionalFormatting>
  <conditionalFormatting sqref="O441">
    <cfRule type="cellIs" dxfId="4929" priority="147" operator="lessThan">
      <formula>0</formula>
    </cfRule>
  </conditionalFormatting>
  <conditionalFormatting sqref="O441">
    <cfRule type="cellIs" dxfId="4928" priority="146" operator="lessThan">
      <formula>0</formula>
    </cfRule>
  </conditionalFormatting>
  <conditionalFormatting sqref="O441">
    <cfRule type="cellIs" dxfId="4927" priority="145" operator="lessThan">
      <formula>0</formula>
    </cfRule>
  </conditionalFormatting>
  <conditionalFormatting sqref="O444">
    <cfRule type="cellIs" dxfId="4926" priority="144" operator="lessThan">
      <formula>0</formula>
    </cfRule>
  </conditionalFormatting>
  <conditionalFormatting sqref="O445">
    <cfRule type="cellIs" dxfId="4925" priority="143" operator="lessThan">
      <formula>0</formula>
    </cfRule>
  </conditionalFormatting>
  <conditionalFormatting sqref="O445">
    <cfRule type="cellIs" dxfId="4924" priority="142" operator="lessThan">
      <formula>0</formula>
    </cfRule>
  </conditionalFormatting>
  <conditionalFormatting sqref="O448">
    <cfRule type="cellIs" dxfId="4923" priority="141" operator="lessThan">
      <formula>0</formula>
    </cfRule>
  </conditionalFormatting>
  <conditionalFormatting sqref="O448">
    <cfRule type="cellIs" dxfId="4922" priority="140" operator="lessThan">
      <formula>0</formula>
    </cfRule>
  </conditionalFormatting>
  <conditionalFormatting sqref="O448">
    <cfRule type="cellIs" dxfId="4921" priority="139" operator="lessThan">
      <formula>0</formula>
    </cfRule>
  </conditionalFormatting>
  <conditionalFormatting sqref="O448">
    <cfRule type="cellIs" dxfId="4920" priority="138" operator="lessThan">
      <formula>0</formula>
    </cfRule>
  </conditionalFormatting>
  <conditionalFormatting sqref="O448">
    <cfRule type="cellIs" dxfId="4919" priority="137" operator="lessThan">
      <formula>0</formula>
    </cfRule>
  </conditionalFormatting>
  <conditionalFormatting sqref="O448">
    <cfRule type="cellIs" dxfId="4918" priority="136" operator="lessThan">
      <formula>0</formula>
    </cfRule>
  </conditionalFormatting>
  <conditionalFormatting sqref="O448">
    <cfRule type="cellIs" dxfId="4917" priority="135" operator="lessThan">
      <formula>0</formula>
    </cfRule>
  </conditionalFormatting>
  <conditionalFormatting sqref="O448">
    <cfRule type="cellIs" dxfId="4916" priority="134" operator="lessThan">
      <formula>0</formula>
    </cfRule>
  </conditionalFormatting>
  <conditionalFormatting sqref="O451">
    <cfRule type="cellIs" dxfId="4915" priority="133" operator="lessThan">
      <formula>0</formula>
    </cfRule>
  </conditionalFormatting>
  <conditionalFormatting sqref="O452">
    <cfRule type="cellIs" dxfId="4914" priority="132" operator="lessThan">
      <formula>0</formula>
    </cfRule>
  </conditionalFormatting>
  <conditionalFormatting sqref="O452">
    <cfRule type="cellIs" dxfId="4913" priority="131" operator="lessThan">
      <formula>0</formula>
    </cfRule>
  </conditionalFormatting>
  <conditionalFormatting sqref="O454">
    <cfRule type="cellIs" dxfId="4912" priority="130" operator="lessThan">
      <formula>0</formula>
    </cfRule>
  </conditionalFormatting>
  <conditionalFormatting sqref="O454">
    <cfRule type="cellIs" dxfId="4911" priority="129" operator="lessThan">
      <formula>0</formula>
    </cfRule>
  </conditionalFormatting>
  <conditionalFormatting sqref="O454">
    <cfRule type="cellIs" dxfId="4910" priority="128" operator="lessThan">
      <formula>0</formula>
    </cfRule>
  </conditionalFormatting>
  <conditionalFormatting sqref="O454">
    <cfRule type="cellIs" dxfId="4909" priority="127" operator="lessThan">
      <formula>0</formula>
    </cfRule>
  </conditionalFormatting>
  <conditionalFormatting sqref="O454">
    <cfRule type="cellIs" dxfId="4908" priority="126" operator="lessThan">
      <formula>0</formula>
    </cfRule>
  </conditionalFormatting>
  <conditionalFormatting sqref="O454">
    <cfRule type="cellIs" dxfId="4907" priority="125" operator="lessThan">
      <formula>0</formula>
    </cfRule>
  </conditionalFormatting>
  <conditionalFormatting sqref="O454">
    <cfRule type="cellIs" dxfId="4906" priority="124" operator="lessThan">
      <formula>0</formula>
    </cfRule>
  </conditionalFormatting>
  <conditionalFormatting sqref="O454">
    <cfRule type="cellIs" dxfId="4905" priority="123" operator="lessThan">
      <formula>0</formula>
    </cfRule>
  </conditionalFormatting>
  <conditionalFormatting sqref="O457">
    <cfRule type="cellIs" dxfId="4904" priority="122" operator="lessThan">
      <formula>0</formula>
    </cfRule>
  </conditionalFormatting>
  <conditionalFormatting sqref="O458">
    <cfRule type="cellIs" dxfId="4903" priority="121" operator="lessThan">
      <formula>0</formula>
    </cfRule>
  </conditionalFormatting>
  <conditionalFormatting sqref="O458">
    <cfRule type="cellIs" dxfId="4902" priority="120" operator="lessThan">
      <formula>0</formula>
    </cfRule>
  </conditionalFormatting>
  <conditionalFormatting sqref="O461:O464">
    <cfRule type="cellIs" dxfId="4901" priority="119" operator="lessThan">
      <formula>0</formula>
    </cfRule>
  </conditionalFormatting>
  <conditionalFormatting sqref="O461:O464">
    <cfRule type="expression" dxfId="4900" priority="117">
      <formula>O461/N461&gt;1</formula>
    </cfRule>
    <cfRule type="expression" dxfId="4899" priority="118">
      <formula>O461/N461&lt;1</formula>
    </cfRule>
  </conditionalFormatting>
  <conditionalFormatting sqref="O552 O560 O575 O589">
    <cfRule type="expression" dxfId="4898" priority="115">
      <formula>O552/#REF!&gt;1</formula>
    </cfRule>
    <cfRule type="expression" dxfId="4897" priority="116">
      <formula>O552/#REF!&lt;1</formula>
    </cfRule>
  </conditionalFormatting>
  <conditionalFormatting sqref="O512">
    <cfRule type="cellIs" dxfId="4896" priority="114" operator="lessThan">
      <formula>0</formula>
    </cfRule>
  </conditionalFormatting>
  <conditionalFormatting sqref="O512">
    <cfRule type="expression" dxfId="4895" priority="112">
      <formula>O512/N512&gt;1</formula>
    </cfRule>
    <cfRule type="expression" dxfId="4894" priority="113">
      <formula>O512/N512&lt;1</formula>
    </cfRule>
  </conditionalFormatting>
  <conditionalFormatting sqref="O596">
    <cfRule type="cellIs" dxfId="4893" priority="111" operator="lessThan">
      <formula>0</formula>
    </cfRule>
  </conditionalFormatting>
  <conditionalFormatting sqref="O600">
    <cfRule type="cellIs" dxfId="4892" priority="110" operator="lessThan">
      <formula>0</formula>
    </cfRule>
  </conditionalFormatting>
  <conditionalFormatting sqref="O600">
    <cfRule type="cellIs" dxfId="4891" priority="109" operator="lessThan">
      <formula>0</formula>
    </cfRule>
  </conditionalFormatting>
  <conditionalFormatting sqref="O710">
    <cfRule type="cellIs" dxfId="4890" priority="108" operator="lessThan">
      <formula>0</formula>
    </cfRule>
  </conditionalFormatting>
  <conditionalFormatting sqref="O654 O651 O648:O649 O632:O634">
    <cfRule type="expression" dxfId="4889" priority="95">
      <formula>O632/N632&gt;1</formula>
    </cfRule>
    <cfRule type="expression" dxfId="4888" priority="96">
      <formula>O632/N632&lt;1</formula>
    </cfRule>
  </conditionalFormatting>
  <conditionalFormatting sqref="O507:O510">
    <cfRule type="cellIs" dxfId="4887" priority="107" operator="lessThan">
      <formula>0</formula>
    </cfRule>
  </conditionalFormatting>
  <conditionalFormatting sqref="O507:O510">
    <cfRule type="expression" dxfId="4886" priority="105">
      <formula>O507/N507&gt;1</formula>
    </cfRule>
    <cfRule type="expression" dxfId="4885" priority="106">
      <formula>O507/N507&lt;1</formula>
    </cfRule>
  </conditionalFormatting>
  <conditionalFormatting sqref="O588 O574 O559 O551">
    <cfRule type="cellIs" dxfId="4884" priority="104" operator="lessThan">
      <formula>0</formula>
    </cfRule>
  </conditionalFormatting>
  <conditionalFormatting sqref="O584:O587 O570:O573 O555:O558 O547:O550">
    <cfRule type="cellIs" dxfId="4883" priority="103" operator="lessThan">
      <formula>0</formula>
    </cfRule>
  </conditionalFormatting>
  <conditionalFormatting sqref="O584:O587 O570:O573 O555:O558 O547:O550">
    <cfRule type="expression" dxfId="4882" priority="101">
      <formula>O547/N547&gt;1</formula>
    </cfRule>
    <cfRule type="expression" dxfId="4881" priority="102">
      <formula>O547/N547&lt;1</formula>
    </cfRule>
  </conditionalFormatting>
  <conditionalFormatting sqref="O588 O574 O559 O551">
    <cfRule type="cellIs" dxfId="4880" priority="100" operator="lessThan">
      <formula>0</formula>
    </cfRule>
  </conditionalFormatting>
  <conditionalFormatting sqref="O588 O574 O559 O551">
    <cfRule type="expression" dxfId="4879" priority="98">
      <formula>O551/N551&gt;1</formula>
    </cfRule>
    <cfRule type="expression" dxfId="4878" priority="99">
      <formula>O551/N551&lt;1</formula>
    </cfRule>
  </conditionalFormatting>
  <conditionalFormatting sqref="O654 O651 O648:O649 O632:O634">
    <cfRule type="cellIs" dxfId="4877" priority="97" operator="lessThan">
      <formula>0</formula>
    </cfRule>
  </conditionalFormatting>
  <conditionalFormatting sqref="O504">
    <cfRule type="expression" dxfId="4876" priority="292">
      <formula>O504/#REF!&gt;1</formula>
    </cfRule>
    <cfRule type="expression" dxfId="4875" priority="293">
      <formula>O504/#REF!&lt;1</formula>
    </cfRule>
  </conditionalFormatting>
  <conditionalFormatting sqref="O465">
    <cfRule type="cellIs" dxfId="4874" priority="94" operator="lessThan">
      <formula>0</formula>
    </cfRule>
  </conditionalFormatting>
  <conditionalFormatting sqref="O465">
    <cfRule type="expression" dxfId="4873" priority="92">
      <formula>O465/N465&gt;1</formula>
    </cfRule>
    <cfRule type="expression" dxfId="4872" priority="93">
      <formula>O465/N465&lt;1</formula>
    </cfRule>
  </conditionalFormatting>
  <conditionalFormatting sqref="O511">
    <cfRule type="cellIs" dxfId="4871" priority="91" operator="lessThan">
      <formula>0</formula>
    </cfRule>
  </conditionalFormatting>
  <conditionalFormatting sqref="O511">
    <cfRule type="expression" dxfId="4870" priority="89">
      <formula>O511/N511&gt;1</formula>
    </cfRule>
    <cfRule type="expression" dxfId="4869" priority="90">
      <formula>O511/N511&lt;1</formula>
    </cfRule>
  </conditionalFormatting>
  <conditionalFormatting sqref="O568">
    <cfRule type="cellIs" dxfId="4868" priority="79" operator="lessThan">
      <formula>0</formula>
    </cfRule>
  </conditionalFormatting>
  <conditionalFormatting sqref="O603">
    <cfRule type="expression" dxfId="4867" priority="53">
      <formula>O603/N603&gt;1</formula>
    </cfRule>
    <cfRule type="expression" dxfId="4866" priority="54">
      <formula>O603/N603&lt;1</formula>
    </cfRule>
  </conditionalFormatting>
  <conditionalFormatting sqref="O552">
    <cfRule type="cellIs" dxfId="4865" priority="76" operator="lessThan">
      <formula>0</formula>
    </cfRule>
  </conditionalFormatting>
  <conditionalFormatting sqref="O552">
    <cfRule type="expression" dxfId="4864" priority="74">
      <formula>O552/N552&gt;1</formula>
    </cfRule>
    <cfRule type="expression" dxfId="4863" priority="75">
      <formula>O552/N552&lt;1</formula>
    </cfRule>
  </conditionalFormatting>
  <conditionalFormatting sqref="O560">
    <cfRule type="cellIs" dxfId="4862" priority="73" operator="lessThan">
      <formula>0</formula>
    </cfRule>
  </conditionalFormatting>
  <conditionalFormatting sqref="O560">
    <cfRule type="expression" dxfId="4861" priority="71">
      <formula>O560/N560&gt;1</formula>
    </cfRule>
    <cfRule type="expression" dxfId="4860" priority="72">
      <formula>O560/N560&lt;1</formula>
    </cfRule>
  </conditionalFormatting>
  <conditionalFormatting sqref="O575">
    <cfRule type="cellIs" dxfId="4859" priority="70" operator="lessThan">
      <formula>0</formula>
    </cfRule>
  </conditionalFormatting>
  <conditionalFormatting sqref="O575">
    <cfRule type="expression" dxfId="4858" priority="68">
      <formula>O575/N575&gt;1</formula>
    </cfRule>
    <cfRule type="expression" dxfId="4857" priority="69">
      <formula>O575/N575&lt;1</formula>
    </cfRule>
  </conditionalFormatting>
  <conditionalFormatting sqref="O589">
    <cfRule type="cellIs" dxfId="4856" priority="67" operator="lessThan">
      <formula>0</formula>
    </cfRule>
  </conditionalFormatting>
  <conditionalFormatting sqref="O589">
    <cfRule type="expression" dxfId="4855" priority="65">
      <formula>O589/N589&gt;1</formula>
    </cfRule>
    <cfRule type="expression" dxfId="4854" priority="66">
      <formula>O589/N589&lt;1</formula>
    </cfRule>
  </conditionalFormatting>
  <conditionalFormatting sqref="O521">
    <cfRule type="cellIs" dxfId="4853" priority="88" operator="lessThan">
      <formula>0</formula>
    </cfRule>
  </conditionalFormatting>
  <conditionalFormatting sqref="O521">
    <cfRule type="expression" dxfId="4852" priority="86">
      <formula>O521/N521&gt;1</formula>
    </cfRule>
    <cfRule type="expression" dxfId="4851" priority="87">
      <formula>O521/N521&lt;1</formula>
    </cfRule>
  </conditionalFormatting>
  <conditionalFormatting sqref="O529">
    <cfRule type="cellIs" dxfId="4850" priority="85" operator="lessThan">
      <formula>0</formula>
    </cfRule>
  </conditionalFormatting>
  <conditionalFormatting sqref="O529">
    <cfRule type="expression" dxfId="4849" priority="83">
      <formula>O529/N529&gt;1</formula>
    </cfRule>
    <cfRule type="expression" dxfId="4848" priority="84">
      <formula>O529/N529&lt;1</formula>
    </cfRule>
  </conditionalFormatting>
  <conditionalFormatting sqref="O582">
    <cfRule type="expression" dxfId="4847" priority="62">
      <formula>O582/N582&gt;1</formula>
    </cfRule>
    <cfRule type="expression" dxfId="4846" priority="63">
      <formula>O582/N582&lt;1</formula>
    </cfRule>
  </conditionalFormatting>
  <conditionalFormatting sqref="O537">
    <cfRule type="cellIs" dxfId="4845" priority="82" operator="lessThan">
      <formula>0</formula>
    </cfRule>
  </conditionalFormatting>
  <conditionalFormatting sqref="O537">
    <cfRule type="expression" dxfId="4844" priority="80">
      <formula>O537/N537&gt;1</formula>
    </cfRule>
    <cfRule type="expression" dxfId="4843" priority="81">
      <formula>O537/N537&lt;1</formula>
    </cfRule>
  </conditionalFormatting>
  <conditionalFormatting sqref="O641:O645 B636:O637">
    <cfRule type="cellIs" dxfId="4842" priority="61" operator="lessThan">
      <formula>0</formula>
    </cfRule>
  </conditionalFormatting>
  <conditionalFormatting sqref="O568">
    <cfRule type="expression" dxfId="4841" priority="77">
      <formula>O568/N568&gt;1</formula>
    </cfRule>
    <cfRule type="expression" dxfId="4840" priority="78">
      <formula>O568/N568&lt;1</formula>
    </cfRule>
  </conditionalFormatting>
  <conditionalFormatting sqref="O597">
    <cfRule type="cellIs" dxfId="4839" priority="60" operator="lessThan">
      <formula>0</formula>
    </cfRule>
  </conditionalFormatting>
  <conditionalFormatting sqref="O608">
    <cfRule type="expression" dxfId="4838" priority="48">
      <formula>O608/N608&gt;1</formula>
    </cfRule>
    <cfRule type="expression" dxfId="4837" priority="49">
      <formula>O608/N608&lt;1</formula>
    </cfRule>
  </conditionalFormatting>
  <conditionalFormatting sqref="O582">
    <cfRule type="cellIs" dxfId="4836" priority="64" operator="lessThan">
      <formula>0</formula>
    </cfRule>
  </conditionalFormatting>
  <conditionalFormatting sqref="O597">
    <cfRule type="expression" dxfId="4835" priority="58">
      <formula>O597/N597&gt;1</formula>
    </cfRule>
    <cfRule type="expression" dxfId="4834" priority="59">
      <formula>O597/N597&lt;1</formula>
    </cfRule>
  </conditionalFormatting>
  <conditionalFormatting sqref="O676:O679">
    <cfRule type="cellIs" dxfId="4833" priority="47" operator="lessThan">
      <formula>0</formula>
    </cfRule>
  </conditionalFormatting>
  <conditionalFormatting sqref="O678">
    <cfRule type="cellIs" dxfId="4832" priority="46" operator="lessThan">
      <formula>0</formula>
    </cfRule>
  </conditionalFormatting>
  <conditionalFormatting sqref="O680:O683">
    <cfRule type="cellIs" dxfId="4831" priority="45" operator="lessThan">
      <formula>0</formula>
    </cfRule>
  </conditionalFormatting>
  <conditionalFormatting sqref="O682">
    <cfRule type="cellIs" dxfId="4830" priority="44" operator="lessThan">
      <formula>0</formula>
    </cfRule>
  </conditionalFormatting>
  <conditionalFormatting sqref="O684:O687">
    <cfRule type="cellIs" dxfId="4829" priority="43" operator="lessThan">
      <formula>0</formula>
    </cfRule>
  </conditionalFormatting>
  <conditionalFormatting sqref="O686">
    <cfRule type="cellIs" dxfId="4828" priority="42" operator="lessThan">
      <formula>0</formula>
    </cfRule>
  </conditionalFormatting>
  <conditionalFormatting sqref="O688:O691">
    <cfRule type="cellIs" dxfId="4827" priority="41" operator="lessThan">
      <formula>0</formula>
    </cfRule>
  </conditionalFormatting>
  <conditionalFormatting sqref="O690">
    <cfRule type="cellIs" dxfId="4826" priority="40" operator="lessThan">
      <formula>0</formula>
    </cfRule>
  </conditionalFormatting>
  <conditionalFormatting sqref="O692:O693 O695">
    <cfRule type="cellIs" dxfId="4825" priority="39" operator="lessThan">
      <formula>0</formula>
    </cfRule>
  </conditionalFormatting>
  <conditionalFormatting sqref="O696:O699">
    <cfRule type="cellIs" dxfId="4824" priority="38" operator="lessThan">
      <formula>0</formula>
    </cfRule>
  </conditionalFormatting>
  <conditionalFormatting sqref="O698">
    <cfRule type="cellIs" dxfId="4823" priority="37" operator="lessThan">
      <formula>0</formula>
    </cfRule>
  </conditionalFormatting>
  <conditionalFormatting sqref="O700:O703">
    <cfRule type="cellIs" dxfId="4822" priority="36" operator="lessThan">
      <formula>0</formula>
    </cfRule>
  </conditionalFormatting>
  <conditionalFormatting sqref="O702">
    <cfRule type="cellIs" dxfId="4821" priority="35" operator="lessThan">
      <formula>0</formula>
    </cfRule>
  </conditionalFormatting>
  <conditionalFormatting sqref="O704:O707">
    <cfRule type="cellIs" dxfId="4820" priority="34" operator="lessThan">
      <formula>0</formula>
    </cfRule>
  </conditionalFormatting>
  <conditionalFormatting sqref="O706">
    <cfRule type="cellIs" dxfId="4819" priority="33" operator="lessThan">
      <formula>0</formula>
    </cfRule>
  </conditionalFormatting>
  <conditionalFormatting sqref="O712:O715">
    <cfRule type="cellIs" dxfId="4818" priority="32" operator="lessThan">
      <formula>0</formula>
    </cfRule>
  </conditionalFormatting>
  <conditionalFormatting sqref="O714">
    <cfRule type="cellIs" dxfId="4817" priority="31" operator="lessThan">
      <formula>0</formula>
    </cfRule>
  </conditionalFormatting>
  <conditionalFormatting sqref="O716:O719">
    <cfRule type="cellIs" dxfId="4816" priority="30" operator="lessThan">
      <formula>0</formula>
    </cfRule>
  </conditionalFormatting>
  <conditionalFormatting sqref="O718">
    <cfRule type="cellIs" dxfId="4815" priority="29" operator="lessThan">
      <formula>0</formula>
    </cfRule>
  </conditionalFormatting>
  <conditionalFormatting sqref="O466">
    <cfRule type="cellIs" dxfId="4814" priority="28" operator="lessThan">
      <formula>0</formula>
    </cfRule>
  </conditionalFormatting>
  <conditionalFormatting sqref="O505">
    <cfRule type="cellIs" dxfId="4813" priority="27" operator="lessThan">
      <formula>0</formula>
    </cfRule>
  </conditionalFormatting>
  <conditionalFormatting sqref="O513">
    <cfRule type="cellIs" dxfId="4812" priority="26" operator="lessThan">
      <formula>0</formula>
    </cfRule>
  </conditionalFormatting>
  <conditionalFormatting sqref="O522">
    <cfRule type="cellIs" dxfId="4811" priority="25" operator="lessThan">
      <formula>0</formula>
    </cfRule>
  </conditionalFormatting>
  <conditionalFormatting sqref="O530">
    <cfRule type="cellIs" dxfId="4810" priority="24" operator="lessThan">
      <formula>0</formula>
    </cfRule>
  </conditionalFormatting>
  <conditionalFormatting sqref="O538">
    <cfRule type="cellIs" dxfId="4809" priority="23" operator="lessThan">
      <formula>0</formula>
    </cfRule>
  </conditionalFormatting>
  <conditionalFormatting sqref="O553">
    <cfRule type="cellIs" dxfId="4808" priority="22" operator="lessThan">
      <formula>0</formula>
    </cfRule>
  </conditionalFormatting>
  <conditionalFormatting sqref="O561">
    <cfRule type="cellIs" dxfId="4807" priority="21" operator="lessThan">
      <formula>0</formula>
    </cfRule>
  </conditionalFormatting>
  <conditionalFormatting sqref="O590">
    <cfRule type="cellIs" dxfId="4806" priority="20" operator="lessThan">
      <formula>0</formula>
    </cfRule>
  </conditionalFormatting>
  <conditionalFormatting sqref="B720:N723">
    <cfRule type="cellIs" dxfId="4805" priority="19" operator="lessThan">
      <formula>0</formula>
    </cfRule>
  </conditionalFormatting>
  <conditionalFormatting sqref="I722:N722 P720:Q723">
    <cfRule type="cellIs" dxfId="4804" priority="18" operator="lessThan">
      <formula>0</formula>
    </cfRule>
  </conditionalFormatting>
  <conditionalFormatting sqref="O720:O723">
    <cfRule type="cellIs" dxfId="4803" priority="17" operator="lessThan">
      <formula>0</formula>
    </cfRule>
  </conditionalFormatting>
  <conditionalFormatting sqref="O722">
    <cfRule type="cellIs" dxfId="4802" priority="16" operator="lessThan">
      <formula>0</formula>
    </cfRule>
  </conditionalFormatting>
  <conditionalFormatting sqref="P655:P658">
    <cfRule type="cellIs" dxfId="4801" priority="15" operator="lessThan">
      <formula>0</formula>
    </cfRule>
  </conditionalFormatting>
  <conditionalFormatting sqref="P638:Q638 Q639:Q640">
    <cfRule type="cellIs" dxfId="4800" priority="14" operator="lessThan">
      <formula>0</formula>
    </cfRule>
  </conditionalFormatting>
  <conditionalFormatting sqref="B638">
    <cfRule type="cellIs" dxfId="4799" priority="13" operator="lessThan">
      <formula>0</formula>
    </cfRule>
  </conditionalFormatting>
  <conditionalFormatting sqref="P639:P640">
    <cfRule type="cellIs" dxfId="4798" priority="12" operator="lessThan">
      <formula>0</formula>
    </cfRule>
  </conditionalFormatting>
  <conditionalFormatting sqref="B639:O640">
    <cfRule type="expression" dxfId="4797" priority="10">
      <formula>B639/A639&gt;1</formula>
    </cfRule>
    <cfRule type="expression" dxfId="4796" priority="11">
      <formula>B639/A639&lt;1</formula>
    </cfRule>
  </conditionalFormatting>
  <conditionalFormatting sqref="B639:O640">
    <cfRule type="cellIs" dxfId="4795" priority="9" operator="lessThan">
      <formula>0</formula>
    </cfRule>
  </conditionalFormatting>
  <conditionalFormatting sqref="B491">
    <cfRule type="cellIs" dxfId="4794" priority="8" operator="lessThan">
      <formula>0</formula>
    </cfRule>
  </conditionalFormatting>
  <conditionalFormatting sqref="B492:N496">
    <cfRule type="cellIs" dxfId="4793" priority="7" operator="lessThan">
      <formula>0</formula>
    </cfRule>
  </conditionalFormatting>
  <conditionalFormatting sqref="B492:N496">
    <cfRule type="expression" dxfId="4792" priority="5">
      <formula>B492/A492&gt;1</formula>
    </cfRule>
    <cfRule type="expression" dxfId="4791" priority="6">
      <formula>B492/A492&lt;1</formula>
    </cfRule>
  </conditionalFormatting>
  <conditionalFormatting sqref="O492:O496">
    <cfRule type="cellIs" dxfId="4790" priority="4" operator="lessThan">
      <formula>0</formula>
    </cfRule>
  </conditionalFormatting>
  <conditionalFormatting sqref="O492:O496">
    <cfRule type="expression" dxfId="4789" priority="2">
      <formula>O492/N492&gt;1</formula>
    </cfRule>
    <cfRule type="expression" dxfId="4788" priority="3">
      <formula>O492/N492&lt;1</formula>
    </cfRule>
  </conditionalFormatting>
  <conditionalFormatting sqref="B357:O360">
    <cfRule type="cellIs" dxfId="4787" priority="1" operator="lessThan">
      <formula>0</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14583-752C-48EC-8996-276D74C635D2}">
  <sheetPr>
    <tabColor rgb="FFFF0000"/>
    <outlinePr summaryBelow="0" summaryRight="0"/>
  </sheetPr>
  <dimension ref="A1:DN723"/>
  <sheetViews>
    <sheetView topLeftCell="G643" zoomScaleNormal="100" workbookViewId="0">
      <selection activeCell="Q662" sqref="Q662"/>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2317</v>
      </c>
      <c r="K2" t="s">
        <v>2318</v>
      </c>
      <c r="L2" t="s">
        <v>2319</v>
      </c>
      <c r="M2" t="s">
        <v>2320</v>
      </c>
      <c r="N2" t="s">
        <v>2321</v>
      </c>
      <c r="O2" t="s">
        <v>2322</v>
      </c>
      <c r="P2" t="s">
        <v>2323</v>
      </c>
      <c r="Q2" t="s">
        <v>2324</v>
      </c>
      <c r="R2" t="s">
        <v>2325</v>
      </c>
      <c r="S2" t="s">
        <v>2326</v>
      </c>
      <c r="T2" t="s">
        <v>2327</v>
      </c>
      <c r="U2" t="s">
        <v>2328</v>
      </c>
      <c r="V2" t="s">
        <v>2329</v>
      </c>
      <c r="W2" t="s">
        <v>2330</v>
      </c>
      <c r="X2" t="s">
        <v>2331</v>
      </c>
      <c r="Y2" t="s">
        <v>2332</v>
      </c>
      <c r="Z2" t="s">
        <v>2333</v>
      </c>
      <c r="AA2" t="s">
        <v>2334</v>
      </c>
      <c r="AB2" t="s">
        <v>2335</v>
      </c>
      <c r="AC2" t="s">
        <v>2336</v>
      </c>
      <c r="AD2" t="s">
        <v>2337</v>
      </c>
      <c r="AE2" t="s">
        <v>2338</v>
      </c>
      <c r="AF2" t="s">
        <v>2339</v>
      </c>
      <c r="AG2" t="s">
        <v>2340</v>
      </c>
      <c r="AH2" t="s">
        <v>2341</v>
      </c>
      <c r="AI2" t="s">
        <v>2342</v>
      </c>
      <c r="AJ2" t="s">
        <v>2343</v>
      </c>
      <c r="AK2" t="s">
        <v>2344</v>
      </c>
      <c r="AL2" t="s">
        <v>2345</v>
      </c>
      <c r="AM2" t="s">
        <v>2346</v>
      </c>
      <c r="AN2" t="s">
        <v>2347</v>
      </c>
      <c r="AO2" t="s">
        <v>2348</v>
      </c>
      <c r="AP2" t="s">
        <v>2349</v>
      </c>
      <c r="AQ2" t="s">
        <v>2350</v>
      </c>
      <c r="AR2" t="s">
        <v>2351</v>
      </c>
      <c r="AS2"/>
      <c r="AT2"/>
      <c r="AU2"/>
      <c r="AV2"/>
      <c r="AW2"/>
      <c r="AX2"/>
      <c r="AY2"/>
      <c r="AZ2"/>
      <c r="BA2"/>
      <c r="BB2"/>
      <c r="BC2"/>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89959</v>
      </c>
      <c r="C5">
        <v>11072</v>
      </c>
      <c r="D5">
        <v>15444</v>
      </c>
      <c r="E5">
        <v>15770</v>
      </c>
      <c r="F5">
        <v>17458</v>
      </c>
      <c r="G5">
        <v>12263</v>
      </c>
      <c r="H5">
        <v>34388</v>
      </c>
      <c r="I5">
        <v>52114</v>
      </c>
      <c r="J5">
        <v>54235</v>
      </c>
      <c r="K5">
        <v>35462</v>
      </c>
      <c r="L5">
        <v>79117</v>
      </c>
      <c r="M5">
        <v>291941</v>
      </c>
      <c r="N5">
        <v>53903</v>
      </c>
      <c r="O5">
        <v>19067</v>
      </c>
      <c r="P5">
        <v>62868</v>
      </c>
      <c r="Q5">
        <v>39646</v>
      </c>
      <c r="R5">
        <v>22091</v>
      </c>
      <c r="S5">
        <v>28831</v>
      </c>
      <c r="T5">
        <v>558213</v>
      </c>
      <c r="U5">
        <v>31741</v>
      </c>
      <c r="V5">
        <v>286756</v>
      </c>
      <c r="W5">
        <v>152067</v>
      </c>
      <c r="X5">
        <v>122464</v>
      </c>
      <c r="Y5">
        <v>347375</v>
      </c>
      <c r="Z5">
        <v>157727</v>
      </c>
      <c r="AA5">
        <v>177190</v>
      </c>
      <c r="AB5">
        <v>339442</v>
      </c>
      <c r="AC5">
        <v>345550</v>
      </c>
      <c r="AD5">
        <v>270158</v>
      </c>
      <c r="AE5">
        <v>409744</v>
      </c>
      <c r="AF5">
        <v>641263</v>
      </c>
      <c r="AG5">
        <v>639771</v>
      </c>
      <c r="AH5">
        <v>507542</v>
      </c>
      <c r="AI5">
        <v>8947</v>
      </c>
      <c r="AJ5">
        <v>9494</v>
      </c>
      <c r="AK5">
        <v>5347</v>
      </c>
      <c r="AL5">
        <v>4279</v>
      </c>
      <c r="AM5">
        <v>2252</v>
      </c>
      <c r="AN5">
        <v>37097</v>
      </c>
      <c r="AO5">
        <v>31050</v>
      </c>
      <c r="AP5">
        <v>13641</v>
      </c>
      <c r="AQ5">
        <v>47999</v>
      </c>
      <c r="AR5">
        <v>17365</v>
      </c>
      <c r="AS5"/>
      <c r="AT5"/>
      <c r="AU5"/>
      <c r="AV5"/>
      <c r="AW5"/>
      <c r="AX5"/>
      <c r="AY5"/>
      <c r="AZ5"/>
      <c r="BA5"/>
      <c r="BB5"/>
      <c r="BC5"/>
      <c r="BD5"/>
      <c r="BE5"/>
      <c r="BF5"/>
      <c r="BG5"/>
      <c r="BH5"/>
      <c r="BI5"/>
      <c r="BJ5"/>
      <c r="BK5"/>
      <c r="BL5"/>
      <c r="BM5"/>
      <c r="BN5"/>
      <c r="BO5"/>
      <c r="BP5"/>
      <c r="BQ5"/>
      <c r="BR5"/>
      <c r="BS5"/>
      <c r="BT5"/>
    </row>
    <row r="6" spans="1:72" x14ac:dyDescent="0.25">
      <c r="A6" t="s">
        <v>788</v>
      </c>
      <c r="B6">
        <v>0</v>
      </c>
      <c r="C6">
        <v>148</v>
      </c>
      <c r="D6">
        <v>148</v>
      </c>
      <c r="E6">
        <v>148</v>
      </c>
      <c r="F6">
        <v>148</v>
      </c>
      <c r="G6">
        <v>148</v>
      </c>
      <c r="H6">
        <v>148</v>
      </c>
      <c r="I6">
        <v>148</v>
      </c>
      <c r="J6">
        <v>147</v>
      </c>
      <c r="K6">
        <v>146</v>
      </c>
      <c r="L6">
        <v>146</v>
      </c>
      <c r="M6">
        <v>146</v>
      </c>
      <c r="N6">
        <v>144</v>
      </c>
      <c r="O6">
        <v>144</v>
      </c>
      <c r="P6">
        <v>144</v>
      </c>
      <c r="Q6">
        <v>144</v>
      </c>
      <c r="R6">
        <v>143</v>
      </c>
      <c r="S6">
        <v>143</v>
      </c>
      <c r="T6">
        <v>142</v>
      </c>
      <c r="U6">
        <v>4439</v>
      </c>
      <c r="V6">
        <v>10017</v>
      </c>
      <c r="W6">
        <v>16383</v>
      </c>
      <c r="X6">
        <v>20730</v>
      </c>
      <c r="Y6">
        <v>21843</v>
      </c>
      <c r="Z6">
        <v>22547</v>
      </c>
      <c r="AA6">
        <v>128395</v>
      </c>
      <c r="AB6">
        <v>140781</v>
      </c>
      <c r="AC6">
        <v>236758</v>
      </c>
      <c r="AD6">
        <v>235920</v>
      </c>
      <c r="AE6">
        <v>135344</v>
      </c>
      <c r="AF6">
        <v>5097</v>
      </c>
      <c r="AG6">
        <v>5059</v>
      </c>
      <c r="AH6">
        <v>5026</v>
      </c>
      <c r="AI6">
        <v>19</v>
      </c>
      <c r="AJ6">
        <v>19</v>
      </c>
      <c r="AK6">
        <v>19</v>
      </c>
      <c r="AL6">
        <v>19</v>
      </c>
      <c r="AM6">
        <v>19</v>
      </c>
      <c r="AN6">
        <v>19</v>
      </c>
      <c r="AO6">
        <v>18</v>
      </c>
      <c r="AP6">
        <v>18</v>
      </c>
      <c r="AQ6">
        <v>18</v>
      </c>
      <c r="AR6">
        <v>18</v>
      </c>
      <c r="AS6"/>
      <c r="AT6"/>
      <c r="AU6"/>
      <c r="AV6"/>
      <c r="AW6"/>
      <c r="AX6"/>
      <c r="AY6"/>
      <c r="AZ6"/>
      <c r="BA6"/>
      <c r="BB6"/>
      <c r="BC6"/>
      <c r="BD6"/>
      <c r="BE6"/>
      <c r="BF6"/>
      <c r="BG6"/>
      <c r="BH6"/>
      <c r="BI6"/>
      <c r="BJ6"/>
      <c r="BK6"/>
      <c r="BL6"/>
      <c r="BM6"/>
      <c r="BN6"/>
      <c r="BO6"/>
      <c r="BP6"/>
      <c r="BQ6"/>
      <c r="BR6"/>
      <c r="BS6"/>
      <c r="BT6"/>
    </row>
    <row r="7" spans="1:72" x14ac:dyDescent="0.25">
      <c r="A7" t="s">
        <v>789</v>
      </c>
      <c r="B7">
        <v>753877</v>
      </c>
      <c r="C7">
        <v>616179</v>
      </c>
      <c r="D7">
        <v>589105</v>
      </c>
      <c r="E7">
        <v>504570</v>
      </c>
      <c r="F7">
        <v>528002</v>
      </c>
      <c r="G7">
        <v>498601</v>
      </c>
      <c r="H7">
        <v>553985</v>
      </c>
      <c r="I7">
        <v>471368</v>
      </c>
      <c r="J7">
        <v>595064</v>
      </c>
      <c r="K7">
        <v>627009</v>
      </c>
      <c r="L7">
        <v>722656</v>
      </c>
      <c r="M7">
        <v>546940</v>
      </c>
      <c r="N7">
        <v>587823</v>
      </c>
      <c r="O7">
        <v>538048</v>
      </c>
      <c r="P7">
        <v>608811</v>
      </c>
      <c r="Q7">
        <v>534044</v>
      </c>
      <c r="R7">
        <v>531582</v>
      </c>
      <c r="S7">
        <v>677450</v>
      </c>
      <c r="T7">
        <v>787565</v>
      </c>
      <c r="U7">
        <v>763306</v>
      </c>
      <c r="V7">
        <v>697080</v>
      </c>
      <c r="W7">
        <v>625011</v>
      </c>
      <c r="X7">
        <v>711250</v>
      </c>
      <c r="Y7">
        <v>622216</v>
      </c>
      <c r="Z7">
        <v>557082</v>
      </c>
      <c r="AA7">
        <v>515836</v>
      </c>
      <c r="AB7">
        <v>495512</v>
      </c>
      <c r="AC7">
        <v>343606</v>
      </c>
      <c r="AD7">
        <v>255602</v>
      </c>
      <c r="AE7">
        <v>172204</v>
      </c>
      <c r="AF7">
        <v>65690</v>
      </c>
      <c r="AG7">
        <v>54649</v>
      </c>
      <c r="AH7">
        <v>8023</v>
      </c>
      <c r="AI7">
        <v>9928</v>
      </c>
      <c r="AJ7">
        <v>10162</v>
      </c>
      <c r="AK7">
        <v>12458</v>
      </c>
      <c r="AL7">
        <v>10578</v>
      </c>
      <c r="AM7">
        <v>8558</v>
      </c>
      <c r="AN7">
        <v>6572</v>
      </c>
      <c r="AO7">
        <v>31382</v>
      </c>
      <c r="AP7">
        <v>24858</v>
      </c>
      <c r="AQ7">
        <v>24010</v>
      </c>
      <c r="AR7">
        <v>16777</v>
      </c>
      <c r="AS7"/>
      <c r="AT7"/>
      <c r="AU7"/>
      <c r="AV7"/>
      <c r="AW7"/>
      <c r="AX7"/>
      <c r="AY7"/>
      <c r="AZ7"/>
      <c r="BA7"/>
      <c r="BB7"/>
      <c r="BC7"/>
      <c r="BD7"/>
      <c r="BE7"/>
      <c r="BF7"/>
      <c r="BG7"/>
      <c r="BH7"/>
      <c r="BI7"/>
      <c r="BJ7"/>
      <c r="BK7"/>
      <c r="BL7"/>
      <c r="BM7"/>
      <c r="BN7"/>
      <c r="BO7"/>
      <c r="BP7"/>
      <c r="BQ7"/>
      <c r="BR7"/>
      <c r="BS7"/>
      <c r="BT7"/>
    </row>
    <row r="8" spans="1:72" x14ac:dyDescent="0.25">
      <c r="A8" t="s">
        <v>2365</v>
      </c>
      <c r="B8">
        <v>662179</v>
      </c>
      <c r="C8">
        <v>524131</v>
      </c>
      <c r="D8">
        <v>588712</v>
      </c>
      <c r="E8">
        <v>504246</v>
      </c>
      <c r="F8">
        <v>527836</v>
      </c>
      <c r="G8">
        <v>590959</v>
      </c>
      <c r="H8">
        <v>553408</v>
      </c>
      <c r="I8">
        <v>471189</v>
      </c>
      <c r="J8">
        <v>595000</v>
      </c>
      <c r="K8">
        <v>530607</v>
      </c>
      <c r="L8">
        <v>722498</v>
      </c>
      <c r="M8">
        <v>541676</v>
      </c>
      <c r="N8">
        <v>579221</v>
      </c>
      <c r="O8">
        <v>534415</v>
      </c>
      <c r="P8">
        <v>599141</v>
      </c>
      <c r="Q8">
        <v>507039</v>
      </c>
      <c r="R8">
        <v>528401</v>
      </c>
      <c r="S8">
        <v>0</v>
      </c>
      <c r="T8">
        <v>0</v>
      </c>
      <c r="U8">
        <v>0</v>
      </c>
      <c r="V8">
        <v>695398</v>
      </c>
      <c r="W8">
        <v>0</v>
      </c>
      <c r="X8">
        <v>707350</v>
      </c>
      <c r="Y8">
        <v>0</v>
      </c>
      <c r="Z8">
        <v>0</v>
      </c>
      <c r="AA8">
        <v>512588</v>
      </c>
      <c r="AB8">
        <v>481102</v>
      </c>
      <c r="AC8">
        <v>0</v>
      </c>
      <c r="AD8">
        <v>0</v>
      </c>
      <c r="AE8">
        <v>0</v>
      </c>
      <c r="AF8">
        <v>65690</v>
      </c>
      <c r="AG8">
        <v>44630</v>
      </c>
      <c r="AH8">
        <v>8023</v>
      </c>
      <c r="AI8">
        <v>9928</v>
      </c>
      <c r="AJ8">
        <v>10162</v>
      </c>
      <c r="AK8">
        <v>12458</v>
      </c>
      <c r="AL8">
        <v>10578</v>
      </c>
      <c r="AM8">
        <v>8558</v>
      </c>
      <c r="AN8">
        <v>6572</v>
      </c>
      <c r="AO8">
        <v>31382</v>
      </c>
      <c r="AP8">
        <v>30723</v>
      </c>
      <c r="AQ8">
        <v>29876</v>
      </c>
      <c r="AR8">
        <v>23157</v>
      </c>
      <c r="AS8"/>
      <c r="AT8"/>
      <c r="AU8"/>
      <c r="AV8"/>
      <c r="AW8"/>
      <c r="AX8"/>
      <c r="AY8"/>
      <c r="AZ8"/>
      <c r="BA8"/>
      <c r="BB8"/>
      <c r="BC8"/>
      <c r="BD8"/>
      <c r="BE8"/>
      <c r="BF8"/>
      <c r="BG8"/>
      <c r="BH8"/>
      <c r="BI8"/>
      <c r="BJ8"/>
      <c r="BK8"/>
      <c r="BL8"/>
      <c r="BM8"/>
      <c r="BN8"/>
      <c r="BO8"/>
      <c r="BP8"/>
      <c r="BQ8"/>
      <c r="BR8"/>
      <c r="BS8"/>
      <c r="BT8"/>
    </row>
    <row r="9" spans="1:72" x14ac:dyDescent="0.25">
      <c r="A9" t="s">
        <v>2393</v>
      </c>
      <c r="B9">
        <v>358</v>
      </c>
      <c r="C9">
        <v>708</v>
      </c>
      <c r="D9">
        <v>393</v>
      </c>
      <c r="E9">
        <v>324</v>
      </c>
      <c r="F9">
        <v>166</v>
      </c>
      <c r="G9">
        <v>46</v>
      </c>
      <c r="H9">
        <v>577</v>
      </c>
      <c r="I9">
        <v>179</v>
      </c>
      <c r="J9">
        <v>64</v>
      </c>
      <c r="K9">
        <v>96402</v>
      </c>
      <c r="L9">
        <v>158</v>
      </c>
      <c r="M9">
        <v>5264</v>
      </c>
      <c r="N9">
        <v>8602</v>
      </c>
      <c r="O9">
        <v>3633</v>
      </c>
      <c r="P9">
        <v>9670</v>
      </c>
      <c r="Q9">
        <v>27005</v>
      </c>
      <c r="R9">
        <v>3181</v>
      </c>
      <c r="S9">
        <v>0</v>
      </c>
      <c r="T9">
        <v>0</v>
      </c>
      <c r="U9">
        <v>250</v>
      </c>
      <c r="V9">
        <v>1682</v>
      </c>
      <c r="W9">
        <v>0</v>
      </c>
      <c r="X9">
        <v>3900</v>
      </c>
      <c r="Y9">
        <v>0</v>
      </c>
      <c r="Z9">
        <v>0</v>
      </c>
      <c r="AA9">
        <v>3248</v>
      </c>
      <c r="AB9">
        <v>14410</v>
      </c>
      <c r="AC9">
        <v>0</v>
      </c>
      <c r="AD9">
        <v>0</v>
      </c>
      <c r="AE9">
        <v>0</v>
      </c>
      <c r="AF9">
        <v>0</v>
      </c>
      <c r="AG9">
        <v>10019</v>
      </c>
      <c r="AH9">
        <v>0</v>
      </c>
      <c r="AI9">
        <v>0</v>
      </c>
      <c r="AJ9">
        <v>0</v>
      </c>
      <c r="AK9">
        <v>0</v>
      </c>
      <c r="AL9">
        <v>0</v>
      </c>
      <c r="AM9">
        <v>0</v>
      </c>
      <c r="AN9">
        <v>0</v>
      </c>
      <c r="AO9">
        <v>0</v>
      </c>
      <c r="AP9">
        <v>0</v>
      </c>
      <c r="AQ9">
        <v>0</v>
      </c>
      <c r="AR9">
        <v>0</v>
      </c>
      <c r="AS9"/>
      <c r="AT9"/>
      <c r="AU9"/>
      <c r="AV9"/>
      <c r="AW9"/>
      <c r="AX9"/>
      <c r="AY9"/>
      <c r="AZ9"/>
      <c r="BA9"/>
      <c r="BB9"/>
      <c r="BC9"/>
      <c r="BD9"/>
      <c r="BE9"/>
      <c r="BF9"/>
      <c r="BG9"/>
      <c r="BH9"/>
      <c r="BI9"/>
      <c r="BJ9"/>
      <c r="BK9"/>
      <c r="BL9"/>
      <c r="BM9"/>
      <c r="BN9"/>
      <c r="BO9"/>
      <c r="BP9"/>
      <c r="BQ9"/>
      <c r="BR9"/>
      <c r="BS9"/>
      <c r="BT9"/>
    </row>
    <row r="10" spans="1:72" x14ac:dyDescent="0.25">
      <c r="A10" t="s">
        <v>2366</v>
      </c>
      <c r="B10">
        <v>91340</v>
      </c>
      <c r="C10">
        <v>91340</v>
      </c>
      <c r="D10">
        <v>0</v>
      </c>
      <c r="E10">
        <v>0</v>
      </c>
      <c r="F10">
        <v>0</v>
      </c>
      <c r="G10">
        <v>-92404</v>
      </c>
      <c r="H10">
        <v>0</v>
      </c>
      <c r="I10">
        <v>0</v>
      </c>
      <c r="J10">
        <v>0</v>
      </c>
      <c r="K10">
        <v>0</v>
      </c>
      <c r="L10">
        <v>0</v>
      </c>
      <c r="M10">
        <v>0</v>
      </c>
      <c r="N10">
        <v>0</v>
      </c>
      <c r="O10">
        <v>0</v>
      </c>
      <c r="P10">
        <v>0</v>
      </c>
      <c r="Q10">
        <v>0</v>
      </c>
      <c r="R10">
        <v>0</v>
      </c>
      <c r="S10">
        <v>677450</v>
      </c>
      <c r="T10">
        <v>787565</v>
      </c>
      <c r="U10">
        <v>763056</v>
      </c>
      <c r="V10">
        <v>0</v>
      </c>
      <c r="W10">
        <v>625011</v>
      </c>
      <c r="X10">
        <v>0</v>
      </c>
      <c r="Y10">
        <v>622216</v>
      </c>
      <c r="Z10">
        <v>557082</v>
      </c>
      <c r="AA10">
        <v>0</v>
      </c>
      <c r="AB10">
        <v>0</v>
      </c>
      <c r="AC10">
        <v>343606</v>
      </c>
      <c r="AD10">
        <v>255602</v>
      </c>
      <c r="AE10">
        <v>172204</v>
      </c>
      <c r="AF10">
        <v>0</v>
      </c>
      <c r="AG10">
        <v>0</v>
      </c>
      <c r="AH10">
        <v>0</v>
      </c>
      <c r="AI10">
        <v>0</v>
      </c>
      <c r="AJ10">
        <v>0</v>
      </c>
      <c r="AK10">
        <v>0</v>
      </c>
      <c r="AL10">
        <v>0</v>
      </c>
      <c r="AM10">
        <v>0</v>
      </c>
      <c r="AN10">
        <v>0</v>
      </c>
      <c r="AO10">
        <v>0</v>
      </c>
      <c r="AP10">
        <v>-5865</v>
      </c>
      <c r="AQ10">
        <v>-5866</v>
      </c>
      <c r="AR10">
        <v>-6380</v>
      </c>
      <c r="AS10"/>
      <c r="AT10"/>
      <c r="AU10"/>
      <c r="AV10"/>
      <c r="AW10"/>
      <c r="AX10"/>
      <c r="AY10"/>
      <c r="AZ10"/>
      <c r="BA10"/>
      <c r="BB10"/>
      <c r="BC10"/>
      <c r="BD10"/>
      <c r="BE10"/>
      <c r="BF10"/>
      <c r="BG10"/>
      <c r="BH10"/>
      <c r="BI10"/>
      <c r="BJ10"/>
      <c r="BK10"/>
      <c r="BL10"/>
      <c r="BM10"/>
      <c r="BN10"/>
      <c r="BO10"/>
      <c r="BP10"/>
      <c r="BQ10"/>
      <c r="BR10"/>
      <c r="BS10"/>
      <c r="BT10"/>
    </row>
    <row r="11" spans="1:72" x14ac:dyDescent="0.25">
      <c r="A11" t="s">
        <v>2627</v>
      </c>
      <c r="B11">
        <v>4946</v>
      </c>
      <c r="C11">
        <v>5265</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c r="AT11"/>
      <c r="AU11"/>
      <c r="AV11"/>
      <c r="AW11"/>
      <c r="AX11"/>
      <c r="AY11"/>
      <c r="AZ11"/>
      <c r="BA11"/>
      <c r="BB11"/>
      <c r="BC11"/>
      <c r="BD11"/>
      <c r="BE11"/>
      <c r="BF11"/>
      <c r="BG11"/>
      <c r="BH11"/>
      <c r="BI11"/>
      <c r="BJ11"/>
      <c r="BK11"/>
      <c r="BL11"/>
      <c r="BM11"/>
      <c r="BN11"/>
      <c r="BO11"/>
      <c r="BP11"/>
      <c r="BQ11"/>
      <c r="BR11"/>
      <c r="BS11"/>
      <c r="BT11"/>
    </row>
    <row r="12" spans="1:72" x14ac:dyDescent="0.25">
      <c r="A12" t="s">
        <v>2604</v>
      </c>
      <c r="B12">
        <v>100000</v>
      </c>
      <c r="C12">
        <v>100000</v>
      </c>
      <c r="D12">
        <v>100000</v>
      </c>
      <c r="E12">
        <v>100000</v>
      </c>
      <c r="F12">
        <v>100000</v>
      </c>
      <c r="G12">
        <v>0</v>
      </c>
      <c r="H12">
        <v>100000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87</v>
      </c>
      <c r="AM12">
        <v>0</v>
      </c>
      <c r="AN12">
        <v>0</v>
      </c>
      <c r="AO12">
        <v>0</v>
      </c>
      <c r="AP12">
        <v>386</v>
      </c>
      <c r="AQ12">
        <v>0</v>
      </c>
      <c r="AR12">
        <v>0</v>
      </c>
      <c r="AS12"/>
      <c r="AT12"/>
      <c r="AU12"/>
      <c r="AV12"/>
      <c r="AW12"/>
      <c r="AX12"/>
      <c r="AY12"/>
      <c r="AZ12"/>
      <c r="BA12"/>
      <c r="BB12"/>
      <c r="BC12"/>
      <c r="BD12"/>
      <c r="BE12"/>
      <c r="BF12"/>
      <c r="BG12"/>
      <c r="BH12"/>
      <c r="BI12"/>
      <c r="BJ12"/>
      <c r="BK12"/>
      <c r="BL12"/>
      <c r="BM12"/>
      <c r="BN12"/>
      <c r="BO12"/>
      <c r="BP12"/>
      <c r="BQ12"/>
      <c r="BR12"/>
      <c r="BS12"/>
      <c r="BT12"/>
    </row>
    <row r="13" spans="1:72" x14ac:dyDescent="0.25">
      <c r="A13" t="s">
        <v>2365</v>
      </c>
      <c r="B13">
        <v>100000</v>
      </c>
      <c r="C13">
        <v>100000</v>
      </c>
      <c r="D13">
        <v>100000</v>
      </c>
      <c r="E13">
        <v>100000</v>
      </c>
      <c r="F13">
        <v>100000</v>
      </c>
      <c r="G13">
        <v>0</v>
      </c>
      <c r="H13">
        <v>100000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87</v>
      </c>
      <c r="AM13">
        <v>0</v>
      </c>
      <c r="AN13">
        <v>0</v>
      </c>
      <c r="AO13">
        <v>0</v>
      </c>
      <c r="AP13">
        <v>386</v>
      </c>
      <c r="AQ13">
        <v>0</v>
      </c>
      <c r="AR13">
        <v>0</v>
      </c>
      <c r="AS13"/>
      <c r="AT13"/>
      <c r="AU13"/>
      <c r="AV13"/>
      <c r="AW13"/>
      <c r="AX13"/>
      <c r="AY13"/>
      <c r="AZ13"/>
      <c r="BA13"/>
      <c r="BB13"/>
      <c r="BC13"/>
      <c r="BD13"/>
      <c r="BE13"/>
      <c r="BF13"/>
      <c r="BG13"/>
      <c r="BH13"/>
      <c r="BI13"/>
      <c r="BJ13"/>
      <c r="BK13"/>
      <c r="BL13"/>
      <c r="BM13"/>
      <c r="BN13"/>
      <c r="BO13"/>
      <c r="BP13"/>
      <c r="BQ13"/>
      <c r="BR13"/>
      <c r="BS13"/>
      <c r="BT13"/>
    </row>
    <row r="14" spans="1:72" x14ac:dyDescent="0.25">
      <c r="A14" t="s">
        <v>3308</v>
      </c>
      <c r="B14">
        <v>0</v>
      </c>
      <c r="C14">
        <v>0</v>
      </c>
      <c r="D14">
        <v>6345</v>
      </c>
      <c r="E14">
        <v>7933</v>
      </c>
      <c r="F14">
        <v>8649</v>
      </c>
      <c r="G14">
        <v>108224</v>
      </c>
      <c r="H14">
        <v>8638</v>
      </c>
      <c r="I14">
        <v>198241</v>
      </c>
      <c r="J14">
        <v>109059</v>
      </c>
      <c r="K14">
        <v>100000</v>
      </c>
      <c r="L14">
        <v>111394</v>
      </c>
      <c r="M14">
        <v>0</v>
      </c>
      <c r="N14">
        <v>4752</v>
      </c>
      <c r="O14">
        <v>5013</v>
      </c>
      <c r="P14">
        <v>5305</v>
      </c>
      <c r="Q14">
        <v>6522</v>
      </c>
      <c r="R14">
        <v>6850</v>
      </c>
      <c r="S14">
        <v>5385</v>
      </c>
      <c r="T14">
        <v>5620</v>
      </c>
      <c r="U14">
        <v>5834</v>
      </c>
      <c r="V14">
        <v>6773</v>
      </c>
      <c r="W14">
        <v>8318</v>
      </c>
      <c r="X14">
        <v>10471</v>
      </c>
      <c r="Y14">
        <v>10337</v>
      </c>
      <c r="Z14">
        <v>6843</v>
      </c>
      <c r="AA14">
        <v>0</v>
      </c>
      <c r="AB14">
        <v>0</v>
      </c>
      <c r="AC14">
        <v>2133</v>
      </c>
      <c r="AD14">
        <v>0</v>
      </c>
      <c r="AE14">
        <v>0</v>
      </c>
      <c r="AF14">
        <v>0</v>
      </c>
      <c r="AG14">
        <v>0</v>
      </c>
      <c r="AH14">
        <v>0</v>
      </c>
      <c r="AI14">
        <v>0</v>
      </c>
      <c r="AJ14">
        <v>0</v>
      </c>
      <c r="AK14">
        <v>0</v>
      </c>
      <c r="AL14">
        <v>0</v>
      </c>
      <c r="AM14">
        <v>0</v>
      </c>
      <c r="AN14">
        <v>0</v>
      </c>
      <c r="AO14">
        <v>0</v>
      </c>
      <c r="AP14">
        <v>0</v>
      </c>
      <c r="AQ14">
        <v>0</v>
      </c>
      <c r="AR14">
        <v>0</v>
      </c>
      <c r="AS14"/>
      <c r="AT14"/>
      <c r="AU14"/>
      <c r="AV14"/>
      <c r="AW14"/>
      <c r="AX14"/>
      <c r="AY14"/>
      <c r="AZ14"/>
      <c r="BA14"/>
      <c r="BB14"/>
      <c r="BC14"/>
      <c r="BD14"/>
      <c r="BE14"/>
      <c r="BF14"/>
      <c r="BG14"/>
      <c r="BH14"/>
      <c r="BI14"/>
      <c r="BJ14"/>
      <c r="BK14"/>
      <c r="BL14"/>
      <c r="BM14"/>
      <c r="BN14"/>
      <c r="BO14"/>
      <c r="BP14"/>
      <c r="BQ14"/>
      <c r="BR14"/>
      <c r="BS14"/>
      <c r="BT14"/>
    </row>
    <row r="15" spans="1:72" x14ac:dyDescent="0.25">
      <c r="A15" t="s">
        <v>2365</v>
      </c>
      <c r="B15">
        <v>0</v>
      </c>
      <c r="C15">
        <v>0</v>
      </c>
      <c r="D15">
        <v>6345</v>
      </c>
      <c r="E15">
        <v>7933</v>
      </c>
      <c r="F15">
        <v>8649</v>
      </c>
      <c r="G15">
        <v>108224</v>
      </c>
      <c r="H15">
        <v>8638</v>
      </c>
      <c r="I15">
        <v>198241</v>
      </c>
      <c r="J15">
        <v>109059</v>
      </c>
      <c r="K15">
        <v>100000</v>
      </c>
      <c r="L15">
        <v>111394</v>
      </c>
      <c r="M15">
        <v>0</v>
      </c>
      <c r="N15">
        <v>4752</v>
      </c>
      <c r="O15">
        <v>0</v>
      </c>
      <c r="P15">
        <v>5305</v>
      </c>
      <c r="Q15">
        <v>6522</v>
      </c>
      <c r="R15">
        <v>6850</v>
      </c>
      <c r="S15">
        <v>5385</v>
      </c>
      <c r="T15">
        <v>5620</v>
      </c>
      <c r="U15">
        <v>5834</v>
      </c>
      <c r="V15">
        <v>6773</v>
      </c>
      <c r="W15">
        <v>8318</v>
      </c>
      <c r="X15">
        <v>10471</v>
      </c>
      <c r="Y15">
        <v>10337</v>
      </c>
      <c r="Z15">
        <v>6843</v>
      </c>
      <c r="AA15">
        <v>0</v>
      </c>
      <c r="AB15">
        <v>0</v>
      </c>
      <c r="AC15">
        <v>2133</v>
      </c>
      <c r="AD15">
        <v>0</v>
      </c>
      <c r="AE15">
        <v>0</v>
      </c>
      <c r="AF15">
        <v>0</v>
      </c>
      <c r="AG15">
        <v>0</v>
      </c>
      <c r="AH15">
        <v>0</v>
      </c>
      <c r="AI15">
        <v>0</v>
      </c>
      <c r="AJ15">
        <v>0</v>
      </c>
      <c r="AK15">
        <v>0</v>
      </c>
      <c r="AL15">
        <v>0</v>
      </c>
      <c r="AM15">
        <v>0</v>
      </c>
      <c r="AN15">
        <v>0</v>
      </c>
      <c r="AO15">
        <v>0</v>
      </c>
      <c r="AP15">
        <v>0</v>
      </c>
      <c r="AQ15">
        <v>0</v>
      </c>
      <c r="AR15">
        <v>0</v>
      </c>
      <c r="AS15"/>
      <c r="AT15"/>
      <c r="AU15"/>
      <c r="AV15"/>
      <c r="AW15"/>
      <c r="AX15"/>
      <c r="AY15"/>
      <c r="AZ15"/>
      <c r="BA15"/>
      <c r="BB15"/>
      <c r="BC15"/>
      <c r="BD15"/>
      <c r="BE15"/>
      <c r="BF15"/>
      <c r="BG15"/>
      <c r="BH15"/>
      <c r="BI15"/>
      <c r="BJ15"/>
      <c r="BK15"/>
      <c r="BL15"/>
      <c r="BM15"/>
      <c r="BN15"/>
      <c r="BO15"/>
      <c r="BP15"/>
      <c r="BQ15"/>
      <c r="BR15"/>
      <c r="BS15"/>
      <c r="BT15"/>
    </row>
    <row r="16" spans="1:72" x14ac:dyDescent="0.25">
      <c r="A16" t="s">
        <v>2393</v>
      </c>
      <c r="B16">
        <v>0</v>
      </c>
      <c r="C16">
        <v>0</v>
      </c>
      <c r="D16">
        <v>0</v>
      </c>
      <c r="E16">
        <v>0</v>
      </c>
      <c r="F16">
        <v>0</v>
      </c>
      <c r="G16">
        <v>0</v>
      </c>
      <c r="H16">
        <v>0</v>
      </c>
      <c r="I16">
        <v>0</v>
      </c>
      <c r="J16">
        <v>0</v>
      </c>
      <c r="K16">
        <v>0</v>
      </c>
      <c r="L16">
        <v>0</v>
      </c>
      <c r="M16">
        <v>0</v>
      </c>
      <c r="N16">
        <v>0</v>
      </c>
      <c r="O16">
        <v>5013</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c r="AT16"/>
      <c r="AU16"/>
      <c r="AV16"/>
      <c r="AW16"/>
      <c r="AX16"/>
      <c r="AY16"/>
      <c r="AZ16"/>
      <c r="BA16"/>
      <c r="BB16"/>
      <c r="BC16"/>
      <c r="BD16"/>
      <c r="BE16"/>
      <c r="BF16"/>
      <c r="BG16"/>
      <c r="BH16"/>
      <c r="BI16"/>
      <c r="BJ16"/>
      <c r="BK16"/>
      <c r="BL16"/>
      <c r="BM16"/>
      <c r="BN16"/>
      <c r="BO16"/>
      <c r="BP16"/>
      <c r="BQ16"/>
      <c r="BR16"/>
      <c r="BS16"/>
      <c r="BT16"/>
    </row>
    <row r="17" spans="1:72" x14ac:dyDescent="0.25">
      <c r="A17" t="s">
        <v>790</v>
      </c>
      <c r="B17">
        <v>496078</v>
      </c>
      <c r="C17">
        <v>368680</v>
      </c>
      <c r="D17">
        <v>402900</v>
      </c>
      <c r="E17">
        <v>463423</v>
      </c>
      <c r="F17">
        <v>506141</v>
      </c>
      <c r="G17">
        <v>581200</v>
      </c>
      <c r="H17">
        <v>589796</v>
      </c>
      <c r="I17">
        <v>670704</v>
      </c>
      <c r="J17">
        <v>676266</v>
      </c>
      <c r="K17">
        <v>638393</v>
      </c>
      <c r="L17">
        <v>629121</v>
      </c>
      <c r="M17">
        <v>662805</v>
      </c>
      <c r="N17">
        <v>615039</v>
      </c>
      <c r="O17">
        <v>668587</v>
      </c>
      <c r="P17">
        <v>712747</v>
      </c>
      <c r="Q17">
        <v>695058</v>
      </c>
      <c r="R17">
        <v>739723</v>
      </c>
      <c r="S17">
        <v>722945</v>
      </c>
      <c r="T17">
        <v>868704</v>
      </c>
      <c r="U17">
        <v>803638</v>
      </c>
      <c r="V17">
        <v>786628</v>
      </c>
      <c r="W17">
        <v>794690</v>
      </c>
      <c r="X17">
        <v>726760</v>
      </c>
      <c r="Y17">
        <v>633951</v>
      </c>
      <c r="Z17">
        <v>610162</v>
      </c>
      <c r="AA17">
        <v>513229</v>
      </c>
      <c r="AB17">
        <v>553520</v>
      </c>
      <c r="AC17">
        <v>287770</v>
      </c>
      <c r="AD17">
        <v>205485</v>
      </c>
      <c r="AE17">
        <v>201531</v>
      </c>
      <c r="AF17">
        <v>103524</v>
      </c>
      <c r="AG17">
        <v>100569</v>
      </c>
      <c r="AH17">
        <v>0</v>
      </c>
      <c r="AI17">
        <v>0</v>
      </c>
      <c r="AJ17">
        <v>0</v>
      </c>
      <c r="AK17">
        <v>0</v>
      </c>
      <c r="AL17">
        <v>0</v>
      </c>
      <c r="AM17">
        <v>0</v>
      </c>
      <c r="AN17">
        <v>0</v>
      </c>
      <c r="AO17">
        <v>0</v>
      </c>
      <c r="AP17">
        <v>0</v>
      </c>
      <c r="AQ17">
        <v>0</v>
      </c>
      <c r="AR17">
        <v>0</v>
      </c>
      <c r="AS17"/>
      <c r="AT17"/>
      <c r="AU17"/>
      <c r="AV17"/>
      <c r="AW17"/>
      <c r="AX17"/>
      <c r="AY17"/>
      <c r="AZ17"/>
      <c r="BA17"/>
      <c r="BB17"/>
      <c r="BC17"/>
      <c r="BD17"/>
      <c r="BE17"/>
      <c r="BF17"/>
      <c r="BG17"/>
      <c r="BH17"/>
      <c r="BI17"/>
      <c r="BJ17"/>
      <c r="BK17"/>
      <c r="BL17"/>
      <c r="BM17"/>
      <c r="BN17"/>
      <c r="BO17"/>
      <c r="BP17"/>
      <c r="BQ17"/>
      <c r="BR17"/>
      <c r="BS17"/>
      <c r="BT17"/>
    </row>
    <row r="18" spans="1:72" x14ac:dyDescent="0.25">
      <c r="A18" t="s">
        <v>2367</v>
      </c>
      <c r="B18">
        <v>0</v>
      </c>
      <c r="C18">
        <v>0</v>
      </c>
      <c r="D18">
        <v>0</v>
      </c>
      <c r="E18">
        <v>0</v>
      </c>
      <c r="F18">
        <v>0</v>
      </c>
      <c r="G18">
        <v>600532</v>
      </c>
      <c r="H18">
        <v>0</v>
      </c>
      <c r="I18">
        <v>670704</v>
      </c>
      <c r="J18">
        <v>676266</v>
      </c>
      <c r="K18">
        <v>638393</v>
      </c>
      <c r="L18">
        <v>629121</v>
      </c>
      <c r="M18">
        <v>662805</v>
      </c>
      <c r="N18">
        <v>615039</v>
      </c>
      <c r="O18">
        <v>668587</v>
      </c>
      <c r="P18">
        <v>0</v>
      </c>
      <c r="Q18">
        <v>695058</v>
      </c>
      <c r="R18">
        <v>739723</v>
      </c>
      <c r="S18">
        <v>0</v>
      </c>
      <c r="T18">
        <v>0</v>
      </c>
      <c r="U18">
        <v>0</v>
      </c>
      <c r="V18">
        <v>0</v>
      </c>
      <c r="W18">
        <v>0</v>
      </c>
      <c r="X18">
        <v>726760</v>
      </c>
      <c r="Y18">
        <v>0</v>
      </c>
      <c r="Z18">
        <v>0</v>
      </c>
      <c r="AA18">
        <v>513229</v>
      </c>
      <c r="AB18">
        <v>553520</v>
      </c>
      <c r="AC18">
        <v>0</v>
      </c>
      <c r="AD18">
        <v>0</v>
      </c>
      <c r="AE18">
        <v>0</v>
      </c>
      <c r="AF18">
        <v>103524</v>
      </c>
      <c r="AG18">
        <v>0</v>
      </c>
      <c r="AH18">
        <v>0</v>
      </c>
      <c r="AI18">
        <v>0</v>
      </c>
      <c r="AJ18">
        <v>0</v>
      </c>
      <c r="AK18">
        <v>0</v>
      </c>
      <c r="AL18">
        <v>0</v>
      </c>
      <c r="AM18">
        <v>0</v>
      </c>
      <c r="AN18">
        <v>0</v>
      </c>
      <c r="AO18">
        <v>0</v>
      </c>
      <c r="AP18">
        <v>0</v>
      </c>
      <c r="AQ18">
        <v>0</v>
      </c>
      <c r="AR18">
        <v>0</v>
      </c>
      <c r="AS18"/>
      <c r="AT18"/>
      <c r="AU18"/>
      <c r="AV18"/>
      <c r="AW18"/>
      <c r="AX18"/>
      <c r="AY18"/>
      <c r="AZ18"/>
      <c r="BA18"/>
      <c r="BB18"/>
      <c r="BC18"/>
      <c r="BD18"/>
      <c r="BE18"/>
      <c r="BF18"/>
      <c r="BG18"/>
      <c r="BH18"/>
      <c r="BI18"/>
      <c r="BJ18"/>
      <c r="BK18"/>
      <c r="BL18"/>
      <c r="BM18"/>
      <c r="BN18"/>
      <c r="BO18"/>
      <c r="BP18"/>
      <c r="BQ18"/>
      <c r="BR18"/>
      <c r="BS18"/>
      <c r="BT18"/>
    </row>
    <row r="19" spans="1:72" x14ac:dyDescent="0.25">
      <c r="A19" t="s">
        <v>2605</v>
      </c>
      <c r="B19">
        <v>0</v>
      </c>
      <c r="C19">
        <v>0</v>
      </c>
      <c r="D19">
        <v>0</v>
      </c>
      <c r="E19">
        <v>0</v>
      </c>
      <c r="F19">
        <v>0</v>
      </c>
      <c r="G19">
        <v>11435</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c r="AT19"/>
      <c r="AU19"/>
      <c r="AV19"/>
      <c r="AW19"/>
      <c r="AX19"/>
      <c r="AY19"/>
      <c r="AZ19"/>
      <c r="BA19"/>
      <c r="BB19"/>
      <c r="BC19"/>
      <c r="BD19"/>
      <c r="BE19"/>
      <c r="BF19"/>
      <c r="BG19"/>
      <c r="BH19"/>
      <c r="BI19"/>
      <c r="BJ19"/>
      <c r="BK19"/>
      <c r="BL19"/>
      <c r="BM19"/>
      <c r="BN19"/>
      <c r="BO19"/>
      <c r="BP19"/>
      <c r="BQ19"/>
      <c r="BR19"/>
      <c r="BS19"/>
      <c r="BT19"/>
    </row>
    <row r="20" spans="1:72" x14ac:dyDescent="0.25">
      <c r="A20" t="s">
        <v>2606</v>
      </c>
      <c r="B20">
        <v>0</v>
      </c>
      <c r="C20">
        <v>0</v>
      </c>
      <c r="D20">
        <v>0</v>
      </c>
      <c r="E20">
        <v>0</v>
      </c>
      <c r="F20">
        <v>0</v>
      </c>
      <c r="G20">
        <v>3150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c r="AT20"/>
      <c r="AU20"/>
      <c r="AV20"/>
      <c r="AW20"/>
      <c r="AX20"/>
      <c r="AY20"/>
      <c r="AZ20"/>
      <c r="BA20"/>
      <c r="BB20"/>
      <c r="BC20"/>
      <c r="BD20"/>
      <c r="BE20"/>
      <c r="BF20"/>
      <c r="BG20"/>
      <c r="BH20"/>
      <c r="BI20"/>
      <c r="BJ20"/>
      <c r="BK20"/>
      <c r="BL20"/>
      <c r="BM20"/>
      <c r="BN20"/>
      <c r="BO20"/>
      <c r="BP20"/>
      <c r="BQ20"/>
      <c r="BR20"/>
      <c r="BS20"/>
      <c r="BT20"/>
    </row>
    <row r="21" spans="1:72" x14ac:dyDescent="0.25">
      <c r="A21" t="s">
        <v>2608</v>
      </c>
      <c r="B21">
        <v>0</v>
      </c>
      <c r="C21">
        <v>0</v>
      </c>
      <c r="D21">
        <v>0</v>
      </c>
      <c r="E21">
        <v>0</v>
      </c>
      <c r="F21">
        <v>0</v>
      </c>
      <c r="G21">
        <v>33917</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c r="AT21"/>
      <c r="AU21"/>
      <c r="AV21"/>
      <c r="AW21"/>
      <c r="AX21"/>
      <c r="AY21"/>
      <c r="AZ21"/>
      <c r="BA21"/>
      <c r="BB21"/>
      <c r="BC21"/>
      <c r="BD21"/>
      <c r="BE21"/>
      <c r="BF21"/>
      <c r="BG21"/>
      <c r="BH21"/>
      <c r="BI21"/>
      <c r="BJ21"/>
      <c r="BK21"/>
      <c r="BL21"/>
      <c r="BM21"/>
      <c r="BN21"/>
      <c r="BO21"/>
      <c r="BP21"/>
      <c r="BQ21"/>
      <c r="BR21"/>
      <c r="BS21"/>
      <c r="BT21"/>
    </row>
    <row r="22" spans="1:72" x14ac:dyDescent="0.25">
      <c r="A22" t="s">
        <v>2609</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68</v>
      </c>
      <c r="AL22">
        <v>0</v>
      </c>
      <c r="AM22">
        <v>0</v>
      </c>
      <c r="AN22">
        <v>0</v>
      </c>
      <c r="AO22">
        <v>4504</v>
      </c>
      <c r="AP22">
        <v>4504</v>
      </c>
      <c r="AQ22">
        <v>1563</v>
      </c>
      <c r="AR22">
        <v>1182</v>
      </c>
      <c r="AS22"/>
      <c r="AT22"/>
      <c r="AU22"/>
      <c r="AV22"/>
      <c r="AW22"/>
      <c r="AX22"/>
      <c r="AY22"/>
      <c r="AZ22"/>
      <c r="BA22"/>
      <c r="BB22"/>
      <c r="BC22"/>
      <c r="BD22"/>
      <c r="BE22"/>
      <c r="BF22"/>
      <c r="BG22"/>
      <c r="BH22"/>
      <c r="BI22"/>
      <c r="BJ22"/>
      <c r="BK22"/>
      <c r="BL22"/>
      <c r="BM22"/>
      <c r="BN22"/>
      <c r="BO22"/>
      <c r="BP22"/>
      <c r="BQ22"/>
      <c r="BR22"/>
      <c r="BS22"/>
      <c r="BT22"/>
    </row>
    <row r="23" spans="1:72" x14ac:dyDescent="0.25">
      <c r="A23" t="s">
        <v>3352</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68</v>
      </c>
      <c r="AL23">
        <v>0</v>
      </c>
      <c r="AM23">
        <v>0</v>
      </c>
      <c r="AN23">
        <v>0</v>
      </c>
      <c r="AO23">
        <v>4504</v>
      </c>
      <c r="AP23">
        <v>4504</v>
      </c>
      <c r="AQ23">
        <v>1563</v>
      </c>
      <c r="AR23">
        <v>1182</v>
      </c>
      <c r="AS23"/>
      <c r="AT23"/>
      <c r="AU23"/>
      <c r="AV23"/>
      <c r="AW23"/>
      <c r="AX23"/>
      <c r="AY23"/>
      <c r="AZ23"/>
      <c r="BA23"/>
      <c r="BB23"/>
      <c r="BC23"/>
      <c r="BD23"/>
      <c r="BE23"/>
      <c r="BF23"/>
      <c r="BG23"/>
      <c r="BH23"/>
      <c r="BI23"/>
      <c r="BJ23"/>
      <c r="BK23"/>
      <c r="BL23"/>
      <c r="BM23"/>
      <c r="BN23"/>
      <c r="BO23"/>
      <c r="BP23"/>
      <c r="BQ23"/>
      <c r="BR23"/>
      <c r="BS23"/>
      <c r="BT23"/>
    </row>
    <row r="24" spans="1:72" x14ac:dyDescent="0.25">
      <c r="A24" t="s">
        <v>2611</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55380</v>
      </c>
      <c r="AQ24">
        <v>0</v>
      </c>
      <c r="AR24">
        <v>0</v>
      </c>
      <c r="AS24"/>
      <c r="AT24"/>
      <c r="AU24"/>
      <c r="AV24"/>
      <c r="AW24"/>
      <c r="AX24"/>
      <c r="AY24"/>
      <c r="AZ24"/>
      <c r="BA24"/>
      <c r="BB24"/>
      <c r="BC24"/>
      <c r="BD24"/>
      <c r="BE24"/>
      <c r="BF24"/>
      <c r="BG24"/>
      <c r="BH24"/>
      <c r="BI24"/>
      <c r="BJ24"/>
      <c r="BK24"/>
      <c r="BL24"/>
      <c r="BM24"/>
      <c r="BN24"/>
      <c r="BO24"/>
      <c r="BP24"/>
      <c r="BQ24"/>
      <c r="BR24"/>
      <c r="BS24"/>
      <c r="BT24"/>
    </row>
    <row r="25" spans="1:72" x14ac:dyDescent="0.25">
      <c r="A25" t="s">
        <v>3284</v>
      </c>
      <c r="B25">
        <v>0</v>
      </c>
      <c r="C25">
        <v>0</v>
      </c>
      <c r="D25">
        <v>0</v>
      </c>
      <c r="E25">
        <v>0</v>
      </c>
      <c r="F25">
        <v>0</v>
      </c>
      <c r="G25">
        <v>8190</v>
      </c>
      <c r="H25">
        <v>0</v>
      </c>
      <c r="I25">
        <v>0</v>
      </c>
      <c r="J25">
        <v>0</v>
      </c>
      <c r="K25">
        <v>0</v>
      </c>
      <c r="L25">
        <v>0</v>
      </c>
      <c r="M25">
        <v>0</v>
      </c>
      <c r="N25">
        <v>0</v>
      </c>
      <c r="O25">
        <v>0</v>
      </c>
      <c r="P25">
        <v>0</v>
      </c>
      <c r="Q25">
        <v>0</v>
      </c>
      <c r="R25">
        <v>0</v>
      </c>
      <c r="S25">
        <v>0</v>
      </c>
      <c r="T25">
        <v>0</v>
      </c>
      <c r="U25">
        <v>0</v>
      </c>
      <c r="V25">
        <v>0</v>
      </c>
      <c r="W25">
        <v>0</v>
      </c>
      <c r="X25">
        <v>0</v>
      </c>
      <c r="Y25">
        <v>860</v>
      </c>
      <c r="Z25">
        <v>0</v>
      </c>
      <c r="AA25">
        <v>0</v>
      </c>
      <c r="AB25">
        <v>1133</v>
      </c>
      <c r="AC25">
        <v>6029</v>
      </c>
      <c r="AD25">
        <v>3291</v>
      </c>
      <c r="AE25">
        <v>7270</v>
      </c>
      <c r="AF25">
        <v>0</v>
      </c>
      <c r="AG25">
        <v>0</v>
      </c>
      <c r="AH25">
        <v>0</v>
      </c>
      <c r="AI25">
        <v>0</v>
      </c>
      <c r="AJ25">
        <v>0</v>
      </c>
      <c r="AK25">
        <v>229</v>
      </c>
      <c r="AL25">
        <v>829</v>
      </c>
      <c r="AM25">
        <v>593</v>
      </c>
      <c r="AN25">
        <v>607</v>
      </c>
      <c r="AO25">
        <v>677</v>
      </c>
      <c r="AP25">
        <v>736</v>
      </c>
      <c r="AQ25">
        <v>568</v>
      </c>
      <c r="AR25">
        <v>1255</v>
      </c>
      <c r="AS25"/>
      <c r="AT25"/>
      <c r="AU25"/>
      <c r="AV25"/>
      <c r="AW25"/>
      <c r="AX25"/>
      <c r="AY25"/>
      <c r="AZ25"/>
      <c r="BA25"/>
      <c r="BB25"/>
      <c r="BC25"/>
      <c r="BD25"/>
      <c r="BE25"/>
      <c r="BF25"/>
      <c r="BG25"/>
      <c r="BH25"/>
      <c r="BI25"/>
      <c r="BJ25"/>
      <c r="BK25"/>
      <c r="BL25"/>
      <c r="BM25"/>
      <c r="BN25"/>
      <c r="BO25"/>
      <c r="BP25"/>
      <c r="BQ25"/>
      <c r="BR25"/>
      <c r="BS25"/>
      <c r="BT25"/>
    </row>
    <row r="26" spans="1:72" x14ac:dyDescent="0.25">
      <c r="A26" t="s">
        <v>3285</v>
      </c>
      <c r="B26">
        <v>0</v>
      </c>
      <c r="C26">
        <v>0</v>
      </c>
      <c r="D26">
        <v>0</v>
      </c>
      <c r="E26">
        <v>0</v>
      </c>
      <c r="F26">
        <v>0</v>
      </c>
      <c r="G26">
        <v>8190</v>
      </c>
      <c r="H26">
        <v>0</v>
      </c>
      <c r="I26">
        <v>0</v>
      </c>
      <c r="J26">
        <v>0</v>
      </c>
      <c r="K26">
        <v>0</v>
      </c>
      <c r="L26">
        <v>0</v>
      </c>
      <c r="M26">
        <v>0</v>
      </c>
      <c r="N26">
        <v>0</v>
      </c>
      <c r="O26">
        <v>0</v>
      </c>
      <c r="P26">
        <v>0</v>
      </c>
      <c r="Q26">
        <v>0</v>
      </c>
      <c r="R26">
        <v>0</v>
      </c>
      <c r="S26">
        <v>0</v>
      </c>
      <c r="T26">
        <v>0</v>
      </c>
      <c r="U26">
        <v>0</v>
      </c>
      <c r="V26">
        <v>0</v>
      </c>
      <c r="W26">
        <v>0</v>
      </c>
      <c r="X26">
        <v>0</v>
      </c>
      <c r="Y26">
        <v>860</v>
      </c>
      <c r="Z26">
        <v>0</v>
      </c>
      <c r="AA26">
        <v>0</v>
      </c>
      <c r="AB26">
        <v>1133</v>
      </c>
      <c r="AC26">
        <v>6029</v>
      </c>
      <c r="AD26">
        <v>3291</v>
      </c>
      <c r="AE26">
        <v>7270</v>
      </c>
      <c r="AF26">
        <v>0</v>
      </c>
      <c r="AG26">
        <v>0</v>
      </c>
      <c r="AH26">
        <v>0</v>
      </c>
      <c r="AI26">
        <v>0</v>
      </c>
      <c r="AJ26">
        <v>0</v>
      </c>
      <c r="AK26">
        <v>229</v>
      </c>
      <c r="AL26">
        <v>829</v>
      </c>
      <c r="AM26">
        <v>593</v>
      </c>
      <c r="AN26">
        <v>607</v>
      </c>
      <c r="AO26">
        <v>677</v>
      </c>
      <c r="AP26">
        <v>736</v>
      </c>
      <c r="AQ26">
        <v>568</v>
      </c>
      <c r="AR26">
        <v>1255</v>
      </c>
      <c r="AS26"/>
      <c r="AT26"/>
      <c r="AU26"/>
      <c r="AV26"/>
      <c r="AW26"/>
      <c r="AX26"/>
      <c r="AY26"/>
      <c r="AZ26"/>
      <c r="BA26"/>
      <c r="BB26"/>
      <c r="BC26"/>
      <c r="BD26"/>
      <c r="BE26"/>
      <c r="BF26"/>
      <c r="BG26"/>
      <c r="BH26"/>
      <c r="BI26"/>
      <c r="BJ26"/>
      <c r="BK26"/>
      <c r="BL26"/>
      <c r="BM26"/>
      <c r="BN26"/>
      <c r="BO26"/>
      <c r="BP26"/>
      <c r="BQ26"/>
      <c r="BR26"/>
      <c r="BS26"/>
      <c r="BT26"/>
    </row>
    <row r="27" spans="1:72" x14ac:dyDescent="0.25">
      <c r="A27" t="s">
        <v>3309</v>
      </c>
      <c r="B27">
        <v>0</v>
      </c>
      <c r="C27">
        <v>0</v>
      </c>
      <c r="D27">
        <v>0</v>
      </c>
      <c r="E27">
        <v>0</v>
      </c>
      <c r="F27">
        <v>0</v>
      </c>
      <c r="G27">
        <v>0</v>
      </c>
      <c r="H27">
        <v>0</v>
      </c>
      <c r="I27">
        <v>0</v>
      </c>
      <c r="J27">
        <v>0</v>
      </c>
      <c r="K27">
        <v>0</v>
      </c>
      <c r="L27">
        <v>0</v>
      </c>
      <c r="M27">
        <v>0</v>
      </c>
      <c r="N27">
        <v>0</v>
      </c>
      <c r="O27">
        <v>0</v>
      </c>
      <c r="P27">
        <v>137974</v>
      </c>
      <c r="Q27">
        <v>0</v>
      </c>
      <c r="R27">
        <v>0</v>
      </c>
      <c r="S27">
        <v>0</v>
      </c>
      <c r="T27">
        <v>938</v>
      </c>
      <c r="U27">
        <v>938</v>
      </c>
      <c r="V27">
        <v>938</v>
      </c>
      <c r="W27">
        <v>0</v>
      </c>
      <c r="X27">
        <v>0</v>
      </c>
      <c r="Y27">
        <v>1003</v>
      </c>
      <c r="Z27">
        <v>1620</v>
      </c>
      <c r="AA27">
        <v>0</v>
      </c>
      <c r="AB27">
        <v>0</v>
      </c>
      <c r="AC27">
        <v>1825</v>
      </c>
      <c r="AD27">
        <v>0</v>
      </c>
      <c r="AE27">
        <v>0</v>
      </c>
      <c r="AF27">
        <v>0</v>
      </c>
      <c r="AG27">
        <v>0</v>
      </c>
      <c r="AH27">
        <v>0</v>
      </c>
      <c r="AI27">
        <v>0</v>
      </c>
      <c r="AJ27">
        <v>0</v>
      </c>
      <c r="AK27">
        <v>0</v>
      </c>
      <c r="AL27">
        <v>0</v>
      </c>
      <c r="AM27">
        <v>0</v>
      </c>
      <c r="AN27">
        <v>0</v>
      </c>
      <c r="AO27">
        <v>0</v>
      </c>
      <c r="AP27">
        <v>0</v>
      </c>
      <c r="AQ27">
        <v>0</v>
      </c>
      <c r="AR27">
        <v>0</v>
      </c>
      <c r="AS27"/>
      <c r="AT27"/>
      <c r="AU27"/>
      <c r="AV27"/>
      <c r="AW27"/>
      <c r="AX27"/>
      <c r="AY27"/>
      <c r="AZ27"/>
      <c r="BA27"/>
      <c r="BB27"/>
      <c r="BC27"/>
      <c r="BD27"/>
      <c r="BE27"/>
      <c r="BF27"/>
      <c r="BG27"/>
      <c r="BH27"/>
      <c r="BI27"/>
      <c r="BJ27"/>
      <c r="BK27"/>
      <c r="BL27"/>
      <c r="BM27"/>
      <c r="BN27"/>
      <c r="BO27"/>
      <c r="BP27"/>
      <c r="BQ27"/>
      <c r="BR27"/>
      <c r="BS27"/>
      <c r="BT27"/>
    </row>
    <row r="28" spans="1:72" x14ac:dyDescent="0.25">
      <c r="A28" t="s">
        <v>2369</v>
      </c>
      <c r="B28">
        <v>56473</v>
      </c>
      <c r="C28">
        <v>42182</v>
      </c>
      <c r="D28">
        <v>17678</v>
      </c>
      <c r="E28">
        <v>29048</v>
      </c>
      <c r="F28">
        <v>28534</v>
      </c>
      <c r="G28">
        <v>20968</v>
      </c>
      <c r="H28">
        <v>23256</v>
      </c>
      <c r="I28">
        <v>44723</v>
      </c>
      <c r="J28">
        <v>46023</v>
      </c>
      <c r="K28">
        <v>16142</v>
      </c>
      <c r="L28">
        <v>12787</v>
      </c>
      <c r="M28">
        <v>16665</v>
      </c>
      <c r="N28">
        <v>15191</v>
      </c>
      <c r="O28">
        <v>24314</v>
      </c>
      <c r="P28">
        <v>18939</v>
      </c>
      <c r="Q28">
        <v>30464</v>
      </c>
      <c r="R28">
        <v>26873</v>
      </c>
      <c r="S28">
        <v>32030</v>
      </c>
      <c r="T28">
        <v>32701</v>
      </c>
      <c r="U28">
        <v>36750</v>
      </c>
      <c r="V28">
        <v>38135</v>
      </c>
      <c r="W28">
        <v>39803</v>
      </c>
      <c r="X28">
        <v>27721</v>
      </c>
      <c r="Y28">
        <v>53464</v>
      </c>
      <c r="Z28">
        <v>49989</v>
      </c>
      <c r="AA28">
        <v>92916</v>
      </c>
      <c r="AB28">
        <v>75140</v>
      </c>
      <c r="AC28">
        <v>12247</v>
      </c>
      <c r="AD28">
        <v>4267</v>
      </c>
      <c r="AE28">
        <v>8296</v>
      </c>
      <c r="AF28">
        <v>0</v>
      </c>
      <c r="AG28">
        <v>0</v>
      </c>
      <c r="AH28">
        <v>0</v>
      </c>
      <c r="AI28">
        <v>0</v>
      </c>
      <c r="AJ28">
        <v>59</v>
      </c>
      <c r="AK28">
        <v>865</v>
      </c>
      <c r="AL28">
        <v>2295</v>
      </c>
      <c r="AM28">
        <v>2103</v>
      </c>
      <c r="AN28">
        <v>5568</v>
      </c>
      <c r="AO28">
        <v>2781</v>
      </c>
      <c r="AP28">
        <v>701</v>
      </c>
      <c r="AQ28">
        <v>3165</v>
      </c>
      <c r="AR28">
        <v>770</v>
      </c>
      <c r="AS28"/>
      <c r="AT28"/>
      <c r="AU28"/>
      <c r="AV28"/>
      <c r="AW28"/>
      <c r="AX28"/>
      <c r="AY28"/>
      <c r="AZ28"/>
      <c r="BA28"/>
      <c r="BB28"/>
      <c r="BC28"/>
      <c r="BD28"/>
      <c r="BE28"/>
      <c r="BF28"/>
      <c r="BG28"/>
      <c r="BH28"/>
      <c r="BI28"/>
      <c r="BJ28"/>
      <c r="BK28"/>
      <c r="BL28"/>
      <c r="BM28"/>
      <c r="BN28"/>
      <c r="BO28"/>
      <c r="BP28"/>
      <c r="BQ28"/>
      <c r="BR28"/>
      <c r="BS28"/>
      <c r="BT28"/>
    </row>
    <row r="29" spans="1:72" x14ac:dyDescent="0.25">
      <c r="A29" t="s">
        <v>3286</v>
      </c>
      <c r="B29">
        <v>0</v>
      </c>
      <c r="C29">
        <v>0</v>
      </c>
      <c r="D29">
        <v>0</v>
      </c>
      <c r="E29">
        <v>0</v>
      </c>
      <c r="F29">
        <v>0</v>
      </c>
      <c r="G29">
        <v>16141</v>
      </c>
      <c r="H29">
        <v>71</v>
      </c>
      <c r="I29">
        <v>263</v>
      </c>
      <c r="J29">
        <v>551</v>
      </c>
      <c r="K29">
        <v>840</v>
      </c>
      <c r="L29">
        <v>0</v>
      </c>
      <c r="M29">
        <v>1153</v>
      </c>
      <c r="N29">
        <v>1153</v>
      </c>
      <c r="O29">
        <v>1153</v>
      </c>
      <c r="P29">
        <v>1153</v>
      </c>
      <c r="Q29">
        <v>2644</v>
      </c>
      <c r="R29">
        <v>0</v>
      </c>
      <c r="S29">
        <v>2644</v>
      </c>
      <c r="T29">
        <v>2644</v>
      </c>
      <c r="U29">
        <v>2644</v>
      </c>
      <c r="V29">
        <v>2644</v>
      </c>
      <c r="W29">
        <v>2644</v>
      </c>
      <c r="X29">
        <v>2644</v>
      </c>
      <c r="Y29">
        <v>2644</v>
      </c>
      <c r="Z29">
        <v>2644</v>
      </c>
      <c r="AA29">
        <v>2644</v>
      </c>
      <c r="AB29">
        <v>0</v>
      </c>
      <c r="AC29">
        <v>0</v>
      </c>
      <c r="AD29">
        <v>0</v>
      </c>
      <c r="AE29">
        <v>0</v>
      </c>
      <c r="AF29">
        <v>0</v>
      </c>
      <c r="AG29">
        <v>0</v>
      </c>
      <c r="AH29">
        <v>0</v>
      </c>
      <c r="AI29">
        <v>0</v>
      </c>
      <c r="AJ29">
        <v>0</v>
      </c>
      <c r="AK29">
        <v>790</v>
      </c>
      <c r="AL29">
        <v>988</v>
      </c>
      <c r="AM29">
        <v>0</v>
      </c>
      <c r="AN29">
        <v>0</v>
      </c>
      <c r="AO29">
        <v>1111</v>
      </c>
      <c r="AP29">
        <v>701</v>
      </c>
      <c r="AQ29">
        <v>2427</v>
      </c>
      <c r="AR29">
        <v>528</v>
      </c>
      <c r="AS29"/>
      <c r="AT29"/>
      <c r="AU29"/>
      <c r="AV29"/>
      <c r="AW29"/>
      <c r="AX29"/>
      <c r="AY29"/>
      <c r="AZ29"/>
      <c r="BA29"/>
      <c r="BB29"/>
      <c r="BC29"/>
      <c r="BD29"/>
      <c r="BE29"/>
      <c r="BF29"/>
      <c r="BG29"/>
      <c r="BH29"/>
      <c r="BI29"/>
      <c r="BJ29"/>
      <c r="BK29"/>
      <c r="BL29"/>
      <c r="BM29"/>
      <c r="BN29"/>
      <c r="BO29"/>
      <c r="BP29"/>
      <c r="BQ29"/>
      <c r="BR29"/>
      <c r="BS29"/>
      <c r="BT29"/>
    </row>
    <row r="30" spans="1:72" x14ac:dyDescent="0.25">
      <c r="A30" t="s">
        <v>3310</v>
      </c>
      <c r="B30">
        <v>0</v>
      </c>
      <c r="C30">
        <v>0</v>
      </c>
      <c r="D30">
        <v>0</v>
      </c>
      <c r="E30">
        <v>0</v>
      </c>
      <c r="F30">
        <v>0</v>
      </c>
      <c r="G30">
        <v>0</v>
      </c>
      <c r="H30">
        <v>0</v>
      </c>
      <c r="I30">
        <v>0</v>
      </c>
      <c r="J30">
        <v>0</v>
      </c>
      <c r="K30">
        <v>0</v>
      </c>
      <c r="L30">
        <v>0</v>
      </c>
      <c r="M30">
        <v>0</v>
      </c>
      <c r="N30">
        <v>0</v>
      </c>
      <c r="O30">
        <v>0</v>
      </c>
      <c r="P30">
        <v>0</v>
      </c>
      <c r="Q30">
        <v>0</v>
      </c>
      <c r="R30">
        <v>1153</v>
      </c>
      <c r="S30">
        <v>0</v>
      </c>
      <c r="T30">
        <v>0</v>
      </c>
      <c r="U30">
        <v>0</v>
      </c>
      <c r="V30">
        <v>0</v>
      </c>
      <c r="W30">
        <v>0</v>
      </c>
      <c r="X30">
        <v>0</v>
      </c>
      <c r="Y30">
        <v>0</v>
      </c>
      <c r="Z30">
        <v>0</v>
      </c>
      <c r="AA30">
        <v>0</v>
      </c>
      <c r="AB30">
        <v>2644</v>
      </c>
      <c r="AC30">
        <v>0</v>
      </c>
      <c r="AD30">
        <v>0</v>
      </c>
      <c r="AE30">
        <v>0</v>
      </c>
      <c r="AF30">
        <v>0</v>
      </c>
      <c r="AG30">
        <v>0</v>
      </c>
      <c r="AH30">
        <v>0</v>
      </c>
      <c r="AI30">
        <v>0</v>
      </c>
      <c r="AJ30">
        <v>0</v>
      </c>
      <c r="AK30">
        <v>0</v>
      </c>
      <c r="AL30">
        <v>0</v>
      </c>
      <c r="AM30">
        <v>0</v>
      </c>
      <c r="AN30">
        <v>0</v>
      </c>
      <c r="AO30">
        <v>0</v>
      </c>
      <c r="AP30">
        <v>0</v>
      </c>
      <c r="AQ30">
        <v>0</v>
      </c>
      <c r="AR30">
        <v>0</v>
      </c>
      <c r="AS30"/>
      <c r="AT30"/>
      <c r="AU30"/>
      <c r="AV30"/>
      <c r="AW30"/>
      <c r="AX30"/>
      <c r="AY30"/>
      <c r="AZ30"/>
      <c r="BA30"/>
      <c r="BB30"/>
      <c r="BC30"/>
      <c r="BD30"/>
      <c r="BE30"/>
      <c r="BF30"/>
      <c r="BG30"/>
      <c r="BH30"/>
      <c r="BI30"/>
      <c r="BJ30"/>
      <c r="BK30"/>
      <c r="BL30"/>
      <c r="BM30"/>
      <c r="BN30"/>
      <c r="BO30"/>
      <c r="BP30"/>
      <c r="BQ30"/>
      <c r="BR30"/>
      <c r="BS30"/>
      <c r="BT30"/>
    </row>
    <row r="31" spans="1:72" x14ac:dyDescent="0.25">
      <c r="A31" t="s">
        <v>2370</v>
      </c>
      <c r="B31">
        <v>56473</v>
      </c>
      <c r="C31">
        <v>42182</v>
      </c>
      <c r="D31">
        <v>17678</v>
      </c>
      <c r="E31">
        <v>29048</v>
      </c>
      <c r="F31">
        <v>28534</v>
      </c>
      <c r="G31">
        <v>4827</v>
      </c>
      <c r="H31">
        <v>23185</v>
      </c>
      <c r="I31">
        <v>44460</v>
      </c>
      <c r="J31">
        <v>45472</v>
      </c>
      <c r="K31">
        <v>15302</v>
      </c>
      <c r="L31">
        <v>12787</v>
      </c>
      <c r="M31">
        <v>15512</v>
      </c>
      <c r="N31">
        <v>14038</v>
      </c>
      <c r="O31">
        <v>23161</v>
      </c>
      <c r="P31">
        <v>17786</v>
      </c>
      <c r="Q31">
        <v>27820</v>
      </c>
      <c r="R31">
        <v>25720</v>
      </c>
      <c r="S31">
        <v>29386</v>
      </c>
      <c r="T31">
        <v>30057</v>
      </c>
      <c r="U31">
        <v>34106</v>
      </c>
      <c r="V31">
        <v>35491</v>
      </c>
      <c r="W31">
        <v>37159</v>
      </c>
      <c r="X31">
        <v>25077</v>
      </c>
      <c r="Y31">
        <v>50820</v>
      </c>
      <c r="Z31">
        <v>47345</v>
      </c>
      <c r="AA31">
        <v>90272</v>
      </c>
      <c r="AB31">
        <v>72496</v>
      </c>
      <c r="AC31">
        <v>12247</v>
      </c>
      <c r="AD31">
        <v>4267</v>
      </c>
      <c r="AE31">
        <v>8296</v>
      </c>
      <c r="AF31">
        <v>0</v>
      </c>
      <c r="AG31">
        <v>0</v>
      </c>
      <c r="AH31">
        <v>0</v>
      </c>
      <c r="AI31">
        <v>0</v>
      </c>
      <c r="AJ31">
        <v>59</v>
      </c>
      <c r="AK31">
        <v>75</v>
      </c>
      <c r="AL31">
        <v>1307</v>
      </c>
      <c r="AM31">
        <v>2103</v>
      </c>
      <c r="AN31">
        <v>5568</v>
      </c>
      <c r="AO31">
        <v>1670</v>
      </c>
      <c r="AP31">
        <v>0</v>
      </c>
      <c r="AQ31">
        <v>738</v>
      </c>
      <c r="AR31">
        <v>242</v>
      </c>
      <c r="AS31"/>
      <c r="AT31"/>
      <c r="AU31"/>
      <c r="AV31"/>
      <c r="AW31"/>
      <c r="AX31"/>
      <c r="AY31"/>
      <c r="AZ31"/>
      <c r="BA31"/>
      <c r="BB31"/>
      <c r="BC31"/>
      <c r="BD31"/>
      <c r="BE31"/>
      <c r="BF31"/>
      <c r="BG31"/>
      <c r="BH31"/>
      <c r="BI31"/>
      <c r="BJ31"/>
      <c r="BK31"/>
      <c r="BL31"/>
      <c r="BM31"/>
      <c r="BN31"/>
      <c r="BO31"/>
      <c r="BP31"/>
      <c r="BQ31"/>
      <c r="BR31"/>
      <c r="BS31"/>
      <c r="BT31"/>
    </row>
    <row r="32" spans="1:72" x14ac:dyDescent="0.25">
      <c r="A32" t="s">
        <v>791</v>
      </c>
      <c r="B32">
        <v>1501333</v>
      </c>
      <c r="C32">
        <v>1143526</v>
      </c>
      <c r="D32">
        <v>1131620</v>
      </c>
      <c r="E32">
        <v>1120892</v>
      </c>
      <c r="F32">
        <v>1188932</v>
      </c>
      <c r="G32">
        <v>1229594</v>
      </c>
      <c r="H32">
        <v>1310211</v>
      </c>
      <c r="I32">
        <v>1437298</v>
      </c>
      <c r="J32">
        <v>1480794</v>
      </c>
      <c r="K32">
        <v>1417152</v>
      </c>
      <c r="L32">
        <v>1555221</v>
      </c>
      <c r="M32">
        <v>1518497</v>
      </c>
      <c r="N32">
        <v>1276852</v>
      </c>
      <c r="O32">
        <v>1255173</v>
      </c>
      <c r="P32">
        <v>1546788</v>
      </c>
      <c r="Q32">
        <v>1305878</v>
      </c>
      <c r="R32">
        <v>1327262</v>
      </c>
      <c r="S32">
        <v>1466784</v>
      </c>
      <c r="T32">
        <v>2253883</v>
      </c>
      <c r="U32">
        <v>1646646</v>
      </c>
      <c r="V32">
        <v>1826327</v>
      </c>
      <c r="W32">
        <v>1636272</v>
      </c>
      <c r="X32">
        <v>1619396</v>
      </c>
      <c r="Y32">
        <v>1691049</v>
      </c>
      <c r="Z32">
        <v>1405970</v>
      </c>
      <c r="AA32">
        <v>1427566</v>
      </c>
      <c r="AB32">
        <v>1605528</v>
      </c>
      <c r="AC32">
        <v>1235918</v>
      </c>
      <c r="AD32">
        <v>974723</v>
      </c>
      <c r="AE32">
        <v>934389</v>
      </c>
      <c r="AF32">
        <v>815574</v>
      </c>
      <c r="AG32">
        <v>800048</v>
      </c>
      <c r="AH32">
        <v>520591</v>
      </c>
      <c r="AI32">
        <v>18894</v>
      </c>
      <c r="AJ32">
        <v>19734</v>
      </c>
      <c r="AK32">
        <v>18986</v>
      </c>
      <c r="AL32">
        <v>18087</v>
      </c>
      <c r="AM32">
        <v>13525</v>
      </c>
      <c r="AN32">
        <v>49863</v>
      </c>
      <c r="AO32">
        <v>70412</v>
      </c>
      <c r="AP32">
        <v>100224</v>
      </c>
      <c r="AQ32">
        <v>77323</v>
      </c>
      <c r="AR32">
        <v>37367</v>
      </c>
      <c r="AS32"/>
      <c r="AT32"/>
      <c r="AU32"/>
      <c r="AV32"/>
      <c r="AW32"/>
      <c r="AX32"/>
      <c r="AY32"/>
      <c r="AZ32"/>
      <c r="BA32"/>
      <c r="BB32"/>
      <c r="BC32"/>
      <c r="BD32"/>
      <c r="BE32"/>
      <c r="BF32"/>
      <c r="BG32"/>
      <c r="BH32"/>
      <c r="BI32"/>
      <c r="BJ32"/>
      <c r="BK32"/>
      <c r="BL32"/>
      <c r="BM32"/>
      <c r="BN32"/>
      <c r="BO32"/>
      <c r="BP32"/>
      <c r="BQ32"/>
      <c r="BR32"/>
      <c r="BS32"/>
      <c r="BT32"/>
    </row>
    <row r="33" spans="1:72" x14ac:dyDescent="0.25">
      <c r="A33" t="s">
        <v>2371</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2628</v>
      </c>
      <c r="B34">
        <v>29265</v>
      </c>
      <c r="C34">
        <v>42496</v>
      </c>
      <c r="D34">
        <v>22496</v>
      </c>
      <c r="E34">
        <v>16987</v>
      </c>
      <c r="F34">
        <v>15757</v>
      </c>
      <c r="G34">
        <v>15745</v>
      </c>
      <c r="H34">
        <v>15745</v>
      </c>
      <c r="I34">
        <v>60924</v>
      </c>
      <c r="J34">
        <v>44047</v>
      </c>
      <c r="K34">
        <v>38459</v>
      </c>
      <c r="L34">
        <v>15690</v>
      </c>
      <c r="M34">
        <v>15661</v>
      </c>
      <c r="N34">
        <v>15661</v>
      </c>
      <c r="O34">
        <v>15632</v>
      </c>
      <c r="P34">
        <v>15632</v>
      </c>
      <c r="Q34">
        <v>15606</v>
      </c>
      <c r="R34">
        <v>11446</v>
      </c>
      <c r="S34">
        <v>786</v>
      </c>
      <c r="T34">
        <v>786</v>
      </c>
      <c r="U34">
        <v>52907</v>
      </c>
      <c r="V34">
        <v>52907</v>
      </c>
      <c r="W34">
        <v>52686</v>
      </c>
      <c r="X34">
        <v>52686</v>
      </c>
      <c r="Y34">
        <v>105000</v>
      </c>
      <c r="Z34">
        <v>0</v>
      </c>
      <c r="AA34">
        <v>0</v>
      </c>
      <c r="AB34">
        <v>0</v>
      </c>
      <c r="AC34">
        <v>0</v>
      </c>
      <c r="AD34">
        <v>300</v>
      </c>
      <c r="AE34">
        <v>300</v>
      </c>
      <c r="AF34">
        <v>300</v>
      </c>
      <c r="AG34">
        <v>5399</v>
      </c>
      <c r="AH34">
        <v>300</v>
      </c>
      <c r="AI34">
        <v>300</v>
      </c>
      <c r="AJ34">
        <v>500</v>
      </c>
      <c r="AK34">
        <v>500</v>
      </c>
      <c r="AL34">
        <v>500</v>
      </c>
      <c r="AM34">
        <v>500</v>
      </c>
      <c r="AN34">
        <v>500</v>
      </c>
      <c r="AO34">
        <v>500</v>
      </c>
      <c r="AP34">
        <v>700</v>
      </c>
      <c r="AQ34">
        <v>531</v>
      </c>
      <c r="AR34">
        <v>531</v>
      </c>
      <c r="AS34"/>
      <c r="AT34"/>
      <c r="AU34"/>
      <c r="AV34"/>
      <c r="AW34"/>
      <c r="AX34"/>
      <c r="AY34"/>
      <c r="AZ34"/>
      <c r="BA34"/>
      <c r="BB34"/>
      <c r="BC34"/>
      <c r="BD34"/>
      <c r="BE34"/>
      <c r="BF34"/>
      <c r="BG34"/>
      <c r="BH34"/>
      <c r="BI34"/>
      <c r="BJ34"/>
      <c r="BK34"/>
      <c r="BL34"/>
      <c r="BM34"/>
      <c r="BN34"/>
      <c r="BO34"/>
      <c r="BP34"/>
      <c r="BQ34"/>
      <c r="BR34"/>
      <c r="BS34"/>
      <c r="BT34"/>
    </row>
    <row r="35" spans="1:72" x14ac:dyDescent="0.25">
      <c r="A35" t="s">
        <v>2372</v>
      </c>
      <c r="B35">
        <v>0</v>
      </c>
      <c r="C35">
        <v>0</v>
      </c>
      <c r="D35">
        <v>0</v>
      </c>
      <c r="E35">
        <v>217</v>
      </c>
      <c r="F35">
        <v>541</v>
      </c>
      <c r="G35">
        <v>1532</v>
      </c>
      <c r="H35">
        <v>3186</v>
      </c>
      <c r="I35">
        <v>4807</v>
      </c>
      <c r="J35">
        <v>6396</v>
      </c>
      <c r="K35">
        <v>7953</v>
      </c>
      <c r="L35">
        <v>9478</v>
      </c>
      <c r="M35">
        <v>10974</v>
      </c>
      <c r="N35">
        <v>3403</v>
      </c>
      <c r="O35">
        <v>4119</v>
      </c>
      <c r="P35">
        <v>4826</v>
      </c>
      <c r="Q35">
        <v>5523</v>
      </c>
      <c r="R35">
        <v>6312</v>
      </c>
      <c r="S35">
        <v>2000</v>
      </c>
      <c r="T35">
        <v>2928</v>
      </c>
      <c r="U35">
        <v>3890</v>
      </c>
      <c r="V35">
        <v>4940</v>
      </c>
      <c r="W35">
        <v>5970</v>
      </c>
      <c r="X35">
        <v>7121</v>
      </c>
      <c r="Y35">
        <v>8538</v>
      </c>
      <c r="Z35">
        <v>6883</v>
      </c>
      <c r="AA35">
        <v>7964</v>
      </c>
      <c r="AB35">
        <v>7173</v>
      </c>
      <c r="AC35">
        <v>5079</v>
      </c>
      <c r="AD35">
        <v>0</v>
      </c>
      <c r="AE35">
        <v>0</v>
      </c>
      <c r="AF35">
        <v>0</v>
      </c>
      <c r="AG35">
        <v>0</v>
      </c>
      <c r="AH35">
        <v>0</v>
      </c>
      <c r="AI35">
        <v>0</v>
      </c>
      <c r="AJ35">
        <v>0</v>
      </c>
      <c r="AK35">
        <v>0</v>
      </c>
      <c r="AL35">
        <v>0</v>
      </c>
      <c r="AM35">
        <v>0</v>
      </c>
      <c r="AN35">
        <v>0</v>
      </c>
      <c r="AO35">
        <v>0</v>
      </c>
      <c r="AP35">
        <v>0</v>
      </c>
      <c r="AQ35">
        <v>0</v>
      </c>
      <c r="AR35">
        <v>0</v>
      </c>
      <c r="AS35"/>
      <c r="AT35"/>
      <c r="AU35"/>
      <c r="AV35"/>
      <c r="AW35"/>
      <c r="AX35"/>
      <c r="AY35"/>
      <c r="AZ35"/>
      <c r="BA35"/>
      <c r="BB35"/>
      <c r="BC35"/>
      <c r="BD35"/>
      <c r="BE35"/>
      <c r="BF35"/>
      <c r="BG35"/>
      <c r="BH35"/>
      <c r="BI35"/>
      <c r="BJ35"/>
      <c r="BK35"/>
      <c r="BL35"/>
      <c r="BM35"/>
      <c r="BN35"/>
      <c r="BO35"/>
      <c r="BP35"/>
      <c r="BQ35"/>
      <c r="BR35"/>
      <c r="BS35"/>
      <c r="BT35"/>
    </row>
    <row r="36" spans="1:72" x14ac:dyDescent="0.25">
      <c r="A36" t="s">
        <v>2365</v>
      </c>
      <c r="B36">
        <v>0</v>
      </c>
      <c r="C36">
        <v>0</v>
      </c>
      <c r="D36">
        <v>0</v>
      </c>
      <c r="E36">
        <v>217</v>
      </c>
      <c r="F36">
        <v>541</v>
      </c>
      <c r="G36">
        <v>1532</v>
      </c>
      <c r="H36">
        <v>3186</v>
      </c>
      <c r="I36">
        <v>4807</v>
      </c>
      <c r="J36">
        <v>6396</v>
      </c>
      <c r="K36">
        <v>7953</v>
      </c>
      <c r="L36">
        <v>9478</v>
      </c>
      <c r="M36">
        <v>10974</v>
      </c>
      <c r="N36">
        <v>3403</v>
      </c>
      <c r="O36">
        <v>4119</v>
      </c>
      <c r="P36">
        <v>4826</v>
      </c>
      <c r="Q36">
        <v>5523</v>
      </c>
      <c r="R36">
        <v>6312</v>
      </c>
      <c r="S36">
        <v>2000</v>
      </c>
      <c r="T36">
        <v>2928</v>
      </c>
      <c r="U36">
        <v>3890</v>
      </c>
      <c r="V36">
        <v>4940</v>
      </c>
      <c r="W36">
        <v>5970</v>
      </c>
      <c r="X36">
        <v>7121</v>
      </c>
      <c r="Y36">
        <v>8538</v>
      </c>
      <c r="Z36">
        <v>6883</v>
      </c>
      <c r="AA36">
        <v>7964</v>
      </c>
      <c r="AB36">
        <v>7173</v>
      </c>
      <c r="AC36">
        <v>5079</v>
      </c>
      <c r="AD36">
        <v>0</v>
      </c>
      <c r="AE36">
        <v>0</v>
      </c>
      <c r="AF36">
        <v>0</v>
      </c>
      <c r="AG36">
        <v>0</v>
      </c>
      <c r="AH36">
        <v>0</v>
      </c>
      <c r="AI36">
        <v>0</v>
      </c>
      <c r="AJ36">
        <v>0</v>
      </c>
      <c r="AK36">
        <v>0</v>
      </c>
      <c r="AL36">
        <v>0</v>
      </c>
      <c r="AM36">
        <v>0</v>
      </c>
      <c r="AN36">
        <v>0</v>
      </c>
      <c r="AO36">
        <v>0</v>
      </c>
      <c r="AP36">
        <v>0</v>
      </c>
      <c r="AQ36">
        <v>0</v>
      </c>
      <c r="AR36">
        <v>0</v>
      </c>
      <c r="AS36"/>
      <c r="AT36"/>
      <c r="AU36"/>
      <c r="AV36"/>
      <c r="AW36"/>
      <c r="AX36"/>
      <c r="AY36"/>
      <c r="AZ36"/>
      <c r="BA36"/>
      <c r="BB36"/>
      <c r="BC36"/>
      <c r="BD36"/>
      <c r="BE36"/>
      <c r="BF36"/>
      <c r="BG36"/>
      <c r="BH36"/>
      <c r="BI36"/>
      <c r="BJ36"/>
      <c r="BK36"/>
      <c r="BL36"/>
      <c r="BM36"/>
      <c r="BN36"/>
      <c r="BO36"/>
      <c r="BP36"/>
      <c r="BQ36"/>
      <c r="BR36"/>
      <c r="BS36"/>
      <c r="BT36"/>
    </row>
    <row r="37" spans="1:72" x14ac:dyDescent="0.25">
      <c r="A37" t="s">
        <v>2377</v>
      </c>
      <c r="B37">
        <v>0</v>
      </c>
      <c r="C37">
        <v>0</v>
      </c>
      <c r="D37">
        <v>0</v>
      </c>
      <c r="E37">
        <v>0</v>
      </c>
      <c r="F37">
        <v>0</v>
      </c>
      <c r="G37">
        <v>0</v>
      </c>
      <c r="H37">
        <v>0</v>
      </c>
      <c r="I37">
        <v>0</v>
      </c>
      <c r="J37">
        <v>0</v>
      </c>
      <c r="K37">
        <v>0</v>
      </c>
      <c r="L37">
        <v>0</v>
      </c>
      <c r="M37">
        <v>0</v>
      </c>
      <c r="N37">
        <v>0</v>
      </c>
      <c r="O37">
        <v>0</v>
      </c>
      <c r="P37">
        <v>0</v>
      </c>
      <c r="Q37">
        <v>0</v>
      </c>
      <c r="R37">
        <v>0</v>
      </c>
      <c r="S37">
        <v>0</v>
      </c>
      <c r="T37">
        <v>0</v>
      </c>
      <c r="U37">
        <v>36000</v>
      </c>
      <c r="V37">
        <v>36000</v>
      </c>
      <c r="W37">
        <v>36000</v>
      </c>
      <c r="X37">
        <v>0</v>
      </c>
      <c r="Y37">
        <v>36000</v>
      </c>
      <c r="Z37">
        <v>36000</v>
      </c>
      <c r="AA37">
        <v>0</v>
      </c>
      <c r="AB37">
        <v>0</v>
      </c>
      <c r="AC37">
        <v>0</v>
      </c>
      <c r="AD37">
        <v>0</v>
      </c>
      <c r="AE37">
        <v>0</v>
      </c>
      <c r="AF37">
        <v>0</v>
      </c>
      <c r="AG37">
        <v>0</v>
      </c>
      <c r="AH37">
        <v>0</v>
      </c>
      <c r="AI37">
        <v>0</v>
      </c>
      <c r="AJ37">
        <v>0</v>
      </c>
      <c r="AK37">
        <v>0</v>
      </c>
      <c r="AL37">
        <v>0</v>
      </c>
      <c r="AM37">
        <v>0</v>
      </c>
      <c r="AN37">
        <v>0</v>
      </c>
      <c r="AO37">
        <v>0</v>
      </c>
      <c r="AP37">
        <v>8000</v>
      </c>
      <c r="AQ37">
        <v>0</v>
      </c>
      <c r="AR37">
        <v>0</v>
      </c>
      <c r="AS37"/>
      <c r="AT37"/>
      <c r="AU37"/>
      <c r="AV37"/>
      <c r="AW37"/>
      <c r="AX37"/>
      <c r="AY37"/>
      <c r="AZ37"/>
      <c r="BA37"/>
      <c r="BB37"/>
      <c r="BC37"/>
      <c r="BD37"/>
      <c r="BE37"/>
      <c r="BF37"/>
      <c r="BG37"/>
      <c r="BH37"/>
      <c r="BI37"/>
      <c r="BJ37"/>
      <c r="BK37"/>
      <c r="BL37"/>
      <c r="BM37"/>
      <c r="BN37"/>
      <c r="BO37"/>
      <c r="BP37"/>
      <c r="BQ37"/>
      <c r="BR37"/>
      <c r="BS37"/>
      <c r="BT37"/>
    </row>
    <row r="38" spans="1:72" x14ac:dyDescent="0.25">
      <c r="A38" t="s">
        <v>2378</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36000</v>
      </c>
      <c r="AC38">
        <v>0</v>
      </c>
      <c r="AD38">
        <v>0</v>
      </c>
      <c r="AE38">
        <v>0</v>
      </c>
      <c r="AF38">
        <v>0</v>
      </c>
      <c r="AG38">
        <v>0</v>
      </c>
      <c r="AH38">
        <v>0</v>
      </c>
      <c r="AI38">
        <v>0</v>
      </c>
      <c r="AJ38">
        <v>0</v>
      </c>
      <c r="AK38">
        <v>0</v>
      </c>
      <c r="AL38">
        <v>0</v>
      </c>
      <c r="AM38">
        <v>0</v>
      </c>
      <c r="AN38">
        <v>0</v>
      </c>
      <c r="AO38">
        <v>0</v>
      </c>
      <c r="AP38">
        <v>0</v>
      </c>
      <c r="AQ38">
        <v>0</v>
      </c>
      <c r="AR38">
        <v>0</v>
      </c>
      <c r="AS38"/>
      <c r="AT38"/>
      <c r="AU38"/>
      <c r="AV38"/>
      <c r="AW38"/>
      <c r="AX38"/>
      <c r="AY38"/>
      <c r="AZ38"/>
      <c r="BA38"/>
      <c r="BB38"/>
      <c r="BC38"/>
      <c r="BD38"/>
      <c r="BE38"/>
      <c r="BF38"/>
      <c r="BG38"/>
      <c r="BH38"/>
      <c r="BI38"/>
      <c r="BJ38"/>
      <c r="BK38"/>
      <c r="BL38"/>
      <c r="BM38"/>
      <c r="BN38"/>
      <c r="BO38"/>
      <c r="BP38"/>
      <c r="BQ38"/>
      <c r="BR38"/>
      <c r="BS38"/>
      <c r="BT38"/>
    </row>
    <row r="39" spans="1:72" x14ac:dyDescent="0.25">
      <c r="A39" t="s">
        <v>2380</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36000</v>
      </c>
      <c r="Y39">
        <v>0</v>
      </c>
      <c r="Z39">
        <v>0</v>
      </c>
      <c r="AA39">
        <v>36000</v>
      </c>
      <c r="AB39">
        <v>0</v>
      </c>
      <c r="AC39">
        <v>0</v>
      </c>
      <c r="AD39">
        <v>0</v>
      </c>
      <c r="AE39">
        <v>0</v>
      </c>
      <c r="AF39">
        <v>0</v>
      </c>
      <c r="AG39">
        <v>0</v>
      </c>
      <c r="AH39">
        <v>0</v>
      </c>
      <c r="AI39">
        <v>0</v>
      </c>
      <c r="AJ39">
        <v>0</v>
      </c>
      <c r="AK39">
        <v>0</v>
      </c>
      <c r="AL39">
        <v>0</v>
      </c>
      <c r="AM39">
        <v>0</v>
      </c>
      <c r="AN39">
        <v>0</v>
      </c>
      <c r="AO39">
        <v>0</v>
      </c>
      <c r="AP39">
        <v>-8000</v>
      </c>
      <c r="AQ39">
        <v>0</v>
      </c>
      <c r="AR39">
        <v>0</v>
      </c>
      <c r="AS39"/>
      <c r="AT39"/>
      <c r="AU39"/>
      <c r="AV39"/>
      <c r="AW39"/>
      <c r="AX39"/>
      <c r="AY39"/>
      <c r="AZ39"/>
      <c r="BA39"/>
      <c r="BB39"/>
      <c r="BC39"/>
      <c r="BD39"/>
      <c r="BE39"/>
      <c r="BF39"/>
      <c r="BG39"/>
      <c r="BH39"/>
      <c r="BI39"/>
      <c r="BJ39"/>
      <c r="BK39"/>
      <c r="BL39"/>
      <c r="BM39"/>
      <c r="BN39"/>
      <c r="BO39"/>
      <c r="BP39"/>
      <c r="BQ39"/>
      <c r="BR39"/>
      <c r="BS39"/>
      <c r="BT39"/>
    </row>
    <row r="40" spans="1:72" x14ac:dyDescent="0.25">
      <c r="A40" t="s">
        <v>2381</v>
      </c>
      <c r="B40">
        <v>6972</v>
      </c>
      <c r="C40">
        <v>7817</v>
      </c>
      <c r="D40">
        <v>10106</v>
      </c>
      <c r="E40">
        <v>24896</v>
      </c>
      <c r="F40">
        <v>24908</v>
      </c>
      <c r="G40">
        <v>0</v>
      </c>
      <c r="H40">
        <v>24918</v>
      </c>
      <c r="I40">
        <v>26132</v>
      </c>
      <c r="J40">
        <v>25753</v>
      </c>
      <c r="K40">
        <v>25121</v>
      </c>
      <c r="L40">
        <v>25124</v>
      </c>
      <c r="M40">
        <v>61094</v>
      </c>
      <c r="N40">
        <v>101558</v>
      </c>
      <c r="O40">
        <v>108384</v>
      </c>
      <c r="P40">
        <v>0</v>
      </c>
      <c r="Q40">
        <v>140921</v>
      </c>
      <c r="R40">
        <v>140756</v>
      </c>
      <c r="S40">
        <v>0</v>
      </c>
      <c r="T40">
        <v>0</v>
      </c>
      <c r="U40">
        <v>0</v>
      </c>
      <c r="V40">
        <v>0</v>
      </c>
      <c r="W40">
        <v>0</v>
      </c>
      <c r="X40">
        <v>135231</v>
      </c>
      <c r="Y40">
        <v>0</v>
      </c>
      <c r="Z40">
        <v>0</v>
      </c>
      <c r="AA40">
        <v>135141</v>
      </c>
      <c r="AB40">
        <v>131989</v>
      </c>
      <c r="AC40">
        <v>0</v>
      </c>
      <c r="AD40">
        <v>0</v>
      </c>
      <c r="AE40">
        <v>0</v>
      </c>
      <c r="AF40">
        <v>0</v>
      </c>
      <c r="AG40">
        <v>0</v>
      </c>
      <c r="AH40">
        <v>0</v>
      </c>
      <c r="AI40">
        <v>0</v>
      </c>
      <c r="AJ40">
        <v>0</v>
      </c>
      <c r="AK40">
        <v>0</v>
      </c>
      <c r="AL40">
        <v>3265</v>
      </c>
      <c r="AM40">
        <v>0</v>
      </c>
      <c r="AN40">
        <v>0</v>
      </c>
      <c r="AO40">
        <v>0</v>
      </c>
      <c r="AP40">
        <v>0</v>
      </c>
      <c r="AQ40">
        <v>0</v>
      </c>
      <c r="AR40">
        <v>0</v>
      </c>
      <c r="AS40"/>
      <c r="AT40"/>
      <c r="AU40"/>
      <c r="AV40"/>
      <c r="AW40"/>
      <c r="AX40"/>
      <c r="AY40"/>
      <c r="AZ40"/>
      <c r="BA40"/>
      <c r="BB40"/>
      <c r="BC40"/>
      <c r="BD40"/>
      <c r="BE40"/>
      <c r="BF40"/>
      <c r="BG40"/>
      <c r="BH40"/>
      <c r="BI40"/>
      <c r="BJ40"/>
      <c r="BK40"/>
      <c r="BL40"/>
      <c r="BM40"/>
      <c r="BN40"/>
      <c r="BO40"/>
      <c r="BP40"/>
      <c r="BQ40"/>
      <c r="BR40"/>
      <c r="BS40"/>
      <c r="BT40"/>
    </row>
    <row r="41" spans="1:72" x14ac:dyDescent="0.25">
      <c r="A41" t="s">
        <v>2382</v>
      </c>
      <c r="B41">
        <v>6972</v>
      </c>
      <c r="C41">
        <v>7817</v>
      </c>
      <c r="D41">
        <v>10106</v>
      </c>
      <c r="E41">
        <v>24896</v>
      </c>
      <c r="F41">
        <v>24908</v>
      </c>
      <c r="G41">
        <v>0</v>
      </c>
      <c r="H41">
        <v>24918</v>
      </c>
      <c r="I41">
        <v>26132</v>
      </c>
      <c r="J41">
        <v>25753</v>
      </c>
      <c r="K41">
        <v>25121</v>
      </c>
      <c r="L41">
        <v>25124</v>
      </c>
      <c r="M41">
        <v>61094</v>
      </c>
      <c r="N41">
        <v>101558</v>
      </c>
      <c r="O41">
        <v>108384</v>
      </c>
      <c r="P41">
        <v>0</v>
      </c>
      <c r="Q41">
        <v>140921</v>
      </c>
      <c r="R41">
        <v>140756</v>
      </c>
      <c r="S41">
        <v>0</v>
      </c>
      <c r="T41">
        <v>0</v>
      </c>
      <c r="U41">
        <v>0</v>
      </c>
      <c r="V41">
        <v>0</v>
      </c>
      <c r="W41">
        <v>0</v>
      </c>
      <c r="X41">
        <v>135231</v>
      </c>
      <c r="Y41">
        <v>0</v>
      </c>
      <c r="Z41">
        <v>0</v>
      </c>
      <c r="AA41">
        <v>135141</v>
      </c>
      <c r="AB41">
        <v>131989</v>
      </c>
      <c r="AC41">
        <v>0</v>
      </c>
      <c r="AD41">
        <v>0</v>
      </c>
      <c r="AE41">
        <v>0</v>
      </c>
      <c r="AF41">
        <v>0</v>
      </c>
      <c r="AG41">
        <v>0</v>
      </c>
      <c r="AH41">
        <v>0</v>
      </c>
      <c r="AI41">
        <v>0</v>
      </c>
      <c r="AJ41">
        <v>0</v>
      </c>
      <c r="AK41">
        <v>0</v>
      </c>
      <c r="AL41">
        <v>3265</v>
      </c>
      <c r="AM41">
        <v>0</v>
      </c>
      <c r="AN41">
        <v>0</v>
      </c>
      <c r="AO41">
        <v>0</v>
      </c>
      <c r="AP41">
        <v>0</v>
      </c>
      <c r="AQ41">
        <v>0</v>
      </c>
      <c r="AR41">
        <v>0</v>
      </c>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792</v>
      </c>
      <c r="B42">
        <v>271383</v>
      </c>
      <c r="C42">
        <v>279836</v>
      </c>
      <c r="D42">
        <v>289468</v>
      </c>
      <c r="E42">
        <v>298289</v>
      </c>
      <c r="F42">
        <v>301066</v>
      </c>
      <c r="G42">
        <v>402663</v>
      </c>
      <c r="H42">
        <v>340566</v>
      </c>
      <c r="I42">
        <v>361967</v>
      </c>
      <c r="J42">
        <v>365636</v>
      </c>
      <c r="K42">
        <v>385577</v>
      </c>
      <c r="L42">
        <v>398450</v>
      </c>
      <c r="M42">
        <v>411837</v>
      </c>
      <c r="N42">
        <v>444689</v>
      </c>
      <c r="O42">
        <v>461746</v>
      </c>
      <c r="P42">
        <v>524105</v>
      </c>
      <c r="Q42">
        <v>676325</v>
      </c>
      <c r="R42">
        <v>695990</v>
      </c>
      <c r="S42">
        <v>722918</v>
      </c>
      <c r="T42">
        <v>764380</v>
      </c>
      <c r="U42">
        <v>869597</v>
      </c>
      <c r="V42">
        <v>892337</v>
      </c>
      <c r="W42">
        <v>888625</v>
      </c>
      <c r="X42">
        <v>921907</v>
      </c>
      <c r="Y42">
        <v>966390</v>
      </c>
      <c r="Z42">
        <v>938454</v>
      </c>
      <c r="AA42">
        <v>969660</v>
      </c>
      <c r="AB42">
        <v>1028367</v>
      </c>
      <c r="AC42">
        <v>2536</v>
      </c>
      <c r="AD42">
        <v>7610</v>
      </c>
      <c r="AE42">
        <v>10206</v>
      </c>
      <c r="AF42">
        <v>15436</v>
      </c>
      <c r="AG42">
        <v>19529</v>
      </c>
      <c r="AH42">
        <v>22281</v>
      </c>
      <c r="AI42">
        <v>26369</v>
      </c>
      <c r="AJ42">
        <v>30390</v>
      </c>
      <c r="AK42">
        <v>59761</v>
      </c>
      <c r="AL42">
        <v>68152</v>
      </c>
      <c r="AM42">
        <v>77311</v>
      </c>
      <c r="AN42">
        <v>84581</v>
      </c>
      <c r="AO42">
        <v>94048</v>
      </c>
      <c r="AP42">
        <v>103339</v>
      </c>
      <c r="AQ42">
        <v>111405</v>
      </c>
      <c r="AR42">
        <v>125210</v>
      </c>
      <c r="AS42"/>
      <c r="AT42"/>
      <c r="AU42"/>
      <c r="AV42"/>
      <c r="AW42"/>
      <c r="AX42"/>
      <c r="AY42"/>
      <c r="AZ42"/>
      <c r="BA42"/>
      <c r="BB42"/>
      <c r="BC42"/>
      <c r="BD42"/>
      <c r="BE42"/>
      <c r="BF42"/>
      <c r="BG42"/>
      <c r="BH42"/>
      <c r="BI42"/>
      <c r="BJ42"/>
      <c r="BK42"/>
      <c r="BL42"/>
      <c r="BM42"/>
      <c r="BN42"/>
      <c r="BO42"/>
      <c r="BP42"/>
      <c r="BQ42"/>
      <c r="BR42"/>
      <c r="BS42"/>
      <c r="BT42"/>
    </row>
    <row r="43" spans="1:72" x14ac:dyDescent="0.25">
      <c r="A43" t="s">
        <v>2384</v>
      </c>
      <c r="B43">
        <v>51310</v>
      </c>
      <c r="C43">
        <v>59690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c r="AT43"/>
      <c r="AU43"/>
      <c r="AV43"/>
      <c r="AW43"/>
      <c r="AX43"/>
      <c r="AY43"/>
      <c r="AZ43"/>
      <c r="BA43"/>
      <c r="BB43"/>
      <c r="BC43"/>
      <c r="BD43"/>
      <c r="BE43"/>
      <c r="BF43"/>
      <c r="BG43"/>
      <c r="BH43"/>
      <c r="BI43"/>
      <c r="BJ43"/>
      <c r="BK43"/>
      <c r="BL43"/>
      <c r="BM43"/>
      <c r="BN43"/>
      <c r="BO43"/>
      <c r="BP43"/>
      <c r="BQ43"/>
      <c r="BR43"/>
      <c r="BS43"/>
      <c r="BT43"/>
    </row>
    <row r="44" spans="1:72" x14ac:dyDescent="0.25">
      <c r="A44" t="s">
        <v>793</v>
      </c>
      <c r="B44">
        <v>18791</v>
      </c>
      <c r="C44">
        <v>21152</v>
      </c>
      <c r="D44">
        <v>23369</v>
      </c>
      <c r="E44">
        <v>25478</v>
      </c>
      <c r="F44">
        <v>27692</v>
      </c>
      <c r="G44">
        <v>27897</v>
      </c>
      <c r="H44">
        <v>735364</v>
      </c>
      <c r="I44">
        <v>1196337</v>
      </c>
      <c r="J44">
        <v>1197210</v>
      </c>
      <c r="K44">
        <v>1200511</v>
      </c>
      <c r="L44">
        <v>1203804</v>
      </c>
      <c r="M44">
        <v>1538628</v>
      </c>
      <c r="N44">
        <v>1546891</v>
      </c>
      <c r="O44">
        <v>1549795</v>
      </c>
      <c r="P44">
        <v>1552685</v>
      </c>
      <c r="Q44">
        <v>2083797</v>
      </c>
      <c r="R44">
        <v>2079632</v>
      </c>
      <c r="S44">
        <v>2079480</v>
      </c>
      <c r="T44">
        <v>2082958</v>
      </c>
      <c r="U44">
        <v>2084418</v>
      </c>
      <c r="V44">
        <v>2079785</v>
      </c>
      <c r="W44">
        <v>2083277</v>
      </c>
      <c r="X44">
        <v>2076957</v>
      </c>
      <c r="Y44">
        <v>2071747</v>
      </c>
      <c r="Z44">
        <v>2068742</v>
      </c>
      <c r="AA44">
        <v>2072381</v>
      </c>
      <c r="AB44">
        <v>2066076</v>
      </c>
      <c r="AC44">
        <v>3079</v>
      </c>
      <c r="AD44">
        <v>5034</v>
      </c>
      <c r="AE44">
        <v>2957</v>
      </c>
      <c r="AF44">
        <v>3217</v>
      </c>
      <c r="AG44">
        <v>2963</v>
      </c>
      <c r="AH44">
        <v>2782</v>
      </c>
      <c r="AI44">
        <v>3322</v>
      </c>
      <c r="AJ44">
        <v>2630</v>
      </c>
      <c r="AK44">
        <v>3439</v>
      </c>
      <c r="AL44">
        <v>6409</v>
      </c>
      <c r="AM44">
        <v>9371</v>
      </c>
      <c r="AN44">
        <v>12339</v>
      </c>
      <c r="AO44">
        <v>15208</v>
      </c>
      <c r="AP44">
        <v>18227</v>
      </c>
      <c r="AQ44">
        <v>18311</v>
      </c>
      <c r="AR44">
        <v>18247</v>
      </c>
      <c r="AS44"/>
      <c r="AT44"/>
      <c r="AU44"/>
      <c r="AV44"/>
      <c r="AW44"/>
      <c r="AX44"/>
      <c r="AY44"/>
      <c r="AZ44"/>
      <c r="BA44"/>
      <c r="BB44"/>
      <c r="BC44"/>
      <c r="BD44"/>
      <c r="BE44"/>
      <c r="BF44"/>
      <c r="BG44"/>
      <c r="BH44"/>
      <c r="BI44"/>
      <c r="BJ44"/>
      <c r="BK44"/>
      <c r="BL44"/>
      <c r="BM44"/>
      <c r="BN44"/>
      <c r="BO44"/>
      <c r="BP44"/>
      <c r="BQ44"/>
      <c r="BR44"/>
      <c r="BS44"/>
      <c r="BT44"/>
    </row>
    <row r="45" spans="1:72" x14ac:dyDescent="0.25">
      <c r="A45" t="s">
        <v>2612</v>
      </c>
      <c r="B45">
        <v>0</v>
      </c>
      <c r="C45">
        <v>0</v>
      </c>
      <c r="D45">
        <v>0</v>
      </c>
      <c r="E45">
        <v>0</v>
      </c>
      <c r="F45">
        <v>0</v>
      </c>
      <c r="G45">
        <v>27897</v>
      </c>
      <c r="H45">
        <v>0</v>
      </c>
      <c r="I45">
        <v>1196337</v>
      </c>
      <c r="J45">
        <v>1197210</v>
      </c>
      <c r="K45">
        <v>1200511</v>
      </c>
      <c r="L45">
        <v>1203804</v>
      </c>
      <c r="M45">
        <v>1538628</v>
      </c>
      <c r="N45">
        <v>0</v>
      </c>
      <c r="O45">
        <v>1549795</v>
      </c>
      <c r="P45">
        <v>0</v>
      </c>
      <c r="Q45">
        <v>2083797</v>
      </c>
      <c r="R45">
        <v>2079632</v>
      </c>
      <c r="S45">
        <v>0</v>
      </c>
      <c r="T45">
        <v>0</v>
      </c>
      <c r="U45">
        <v>0</v>
      </c>
      <c r="V45">
        <v>0</v>
      </c>
      <c r="W45">
        <v>0</v>
      </c>
      <c r="X45">
        <v>2076957</v>
      </c>
      <c r="Y45">
        <v>0</v>
      </c>
      <c r="Z45">
        <v>0</v>
      </c>
      <c r="AA45">
        <v>0</v>
      </c>
      <c r="AB45">
        <v>0</v>
      </c>
      <c r="AC45">
        <v>0</v>
      </c>
      <c r="AD45">
        <v>0</v>
      </c>
      <c r="AE45">
        <v>0</v>
      </c>
      <c r="AF45">
        <v>3217</v>
      </c>
      <c r="AG45">
        <v>0</v>
      </c>
      <c r="AH45">
        <v>0</v>
      </c>
      <c r="AI45">
        <v>3322</v>
      </c>
      <c r="AJ45">
        <v>2630</v>
      </c>
      <c r="AK45">
        <v>41928</v>
      </c>
      <c r="AL45">
        <v>41928</v>
      </c>
      <c r="AM45">
        <v>0</v>
      </c>
      <c r="AN45">
        <v>12339</v>
      </c>
      <c r="AO45">
        <v>41778</v>
      </c>
      <c r="AP45">
        <v>41778</v>
      </c>
      <c r="AQ45">
        <v>39083</v>
      </c>
      <c r="AR45">
        <v>36458</v>
      </c>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3338</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9371</v>
      </c>
      <c r="AN46">
        <v>0</v>
      </c>
      <c r="AO46">
        <v>0</v>
      </c>
      <c r="AP46">
        <v>0</v>
      </c>
      <c r="AQ46">
        <v>0</v>
      </c>
      <c r="AR46">
        <v>0</v>
      </c>
      <c r="AS46"/>
      <c r="AT46"/>
      <c r="AU46"/>
      <c r="AV46"/>
      <c r="AW46"/>
      <c r="AX46"/>
      <c r="AY46"/>
      <c r="AZ46"/>
      <c r="BA46"/>
      <c r="BB46"/>
      <c r="BC46"/>
      <c r="BD46"/>
      <c r="BE46"/>
      <c r="BF46"/>
      <c r="BG46"/>
      <c r="BH46"/>
      <c r="BI46"/>
      <c r="BJ46"/>
      <c r="BK46"/>
      <c r="BL46"/>
      <c r="BM46"/>
      <c r="BN46"/>
      <c r="BO46"/>
      <c r="BP46"/>
      <c r="BQ46"/>
      <c r="BR46"/>
      <c r="BS46"/>
      <c r="BT46"/>
    </row>
    <row r="47" spans="1:72" x14ac:dyDescent="0.25">
      <c r="A47" t="s">
        <v>2385</v>
      </c>
      <c r="B47">
        <v>18791</v>
      </c>
      <c r="C47">
        <v>21152</v>
      </c>
      <c r="D47">
        <v>23369</v>
      </c>
      <c r="E47">
        <v>25478</v>
      </c>
      <c r="F47">
        <v>27692</v>
      </c>
      <c r="G47">
        <v>0</v>
      </c>
      <c r="H47">
        <v>735364</v>
      </c>
      <c r="I47">
        <v>0</v>
      </c>
      <c r="J47">
        <v>0</v>
      </c>
      <c r="K47">
        <v>0</v>
      </c>
      <c r="L47">
        <v>0</v>
      </c>
      <c r="M47">
        <v>0</v>
      </c>
      <c r="N47">
        <v>1546891</v>
      </c>
      <c r="O47">
        <v>0</v>
      </c>
      <c r="P47">
        <v>1552685</v>
      </c>
      <c r="Q47">
        <v>0</v>
      </c>
      <c r="R47">
        <v>0</v>
      </c>
      <c r="S47">
        <v>2079480</v>
      </c>
      <c r="T47">
        <v>2082958</v>
      </c>
      <c r="U47">
        <v>2084418</v>
      </c>
      <c r="V47">
        <v>2079785</v>
      </c>
      <c r="W47">
        <v>2083277</v>
      </c>
      <c r="X47">
        <v>0</v>
      </c>
      <c r="Y47">
        <v>2071747</v>
      </c>
      <c r="Z47">
        <v>2068742</v>
      </c>
      <c r="AA47">
        <v>2072381</v>
      </c>
      <c r="AB47">
        <v>2066076</v>
      </c>
      <c r="AC47">
        <v>3079</v>
      </c>
      <c r="AD47">
        <v>5034</v>
      </c>
      <c r="AE47">
        <v>2957</v>
      </c>
      <c r="AF47">
        <v>0</v>
      </c>
      <c r="AG47">
        <v>2963</v>
      </c>
      <c r="AH47">
        <v>2782</v>
      </c>
      <c r="AI47">
        <v>0</v>
      </c>
      <c r="AJ47">
        <v>0</v>
      </c>
      <c r="AK47">
        <v>-38489</v>
      </c>
      <c r="AL47">
        <v>-35519</v>
      </c>
      <c r="AM47">
        <v>0</v>
      </c>
      <c r="AN47">
        <v>0</v>
      </c>
      <c r="AO47">
        <v>-26570</v>
      </c>
      <c r="AP47">
        <v>-23551</v>
      </c>
      <c r="AQ47">
        <v>-20772</v>
      </c>
      <c r="AR47">
        <v>-18211</v>
      </c>
      <c r="AS47"/>
      <c r="AT47"/>
      <c r="AU47"/>
      <c r="AV47"/>
      <c r="AW47"/>
      <c r="AX47"/>
      <c r="AY47"/>
      <c r="AZ47"/>
      <c r="BA47"/>
      <c r="BB47"/>
      <c r="BC47"/>
      <c r="BD47"/>
      <c r="BE47"/>
      <c r="BF47"/>
      <c r="BG47"/>
      <c r="BH47"/>
      <c r="BI47"/>
      <c r="BJ47"/>
      <c r="BK47"/>
      <c r="BL47"/>
      <c r="BM47"/>
      <c r="BN47"/>
      <c r="BO47"/>
      <c r="BP47"/>
      <c r="BQ47"/>
      <c r="BR47"/>
      <c r="BS47"/>
      <c r="BT47"/>
    </row>
    <row r="48" spans="1:72" x14ac:dyDescent="0.25">
      <c r="A48" t="s">
        <v>2386</v>
      </c>
      <c r="B48">
        <v>0</v>
      </c>
      <c r="C48">
        <v>0</v>
      </c>
      <c r="D48">
        <v>0</v>
      </c>
      <c r="E48">
        <v>0</v>
      </c>
      <c r="F48">
        <v>0</v>
      </c>
      <c r="G48">
        <v>0</v>
      </c>
      <c r="H48">
        <v>0</v>
      </c>
      <c r="I48">
        <v>0</v>
      </c>
      <c r="J48">
        <v>0</v>
      </c>
      <c r="K48">
        <v>0</v>
      </c>
      <c r="L48">
        <v>0</v>
      </c>
      <c r="M48">
        <v>85929</v>
      </c>
      <c r="N48">
        <v>85929</v>
      </c>
      <c r="O48">
        <v>85929</v>
      </c>
      <c r="P48">
        <v>85929</v>
      </c>
      <c r="Q48">
        <v>1420811</v>
      </c>
      <c r="R48">
        <v>1420811</v>
      </c>
      <c r="S48">
        <v>1420811</v>
      </c>
      <c r="T48">
        <v>1420811</v>
      </c>
      <c r="U48">
        <v>2215498</v>
      </c>
      <c r="V48">
        <v>2215498</v>
      </c>
      <c r="W48">
        <v>2215498</v>
      </c>
      <c r="X48">
        <v>2258659</v>
      </c>
      <c r="Y48">
        <v>2258659</v>
      </c>
      <c r="Z48">
        <v>2258659</v>
      </c>
      <c r="AA48">
        <v>2258659</v>
      </c>
      <c r="AB48">
        <v>2244430</v>
      </c>
      <c r="AC48">
        <v>0</v>
      </c>
      <c r="AD48">
        <v>0</v>
      </c>
      <c r="AE48">
        <v>0</v>
      </c>
      <c r="AF48">
        <v>0</v>
      </c>
      <c r="AG48">
        <v>0</v>
      </c>
      <c r="AH48">
        <v>0</v>
      </c>
      <c r="AI48">
        <v>0</v>
      </c>
      <c r="AJ48">
        <v>0</v>
      </c>
      <c r="AK48">
        <v>0</v>
      </c>
      <c r="AL48">
        <v>0</v>
      </c>
      <c r="AM48">
        <v>0</v>
      </c>
      <c r="AN48">
        <v>0</v>
      </c>
      <c r="AO48">
        <v>0</v>
      </c>
      <c r="AP48">
        <v>0</v>
      </c>
      <c r="AQ48">
        <v>0</v>
      </c>
      <c r="AR48">
        <v>0</v>
      </c>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2387</v>
      </c>
      <c r="B49">
        <v>16246</v>
      </c>
      <c r="C49">
        <v>15366</v>
      </c>
      <c r="D49">
        <v>15450</v>
      </c>
      <c r="E49">
        <v>12876</v>
      </c>
      <c r="F49">
        <v>12601</v>
      </c>
      <c r="G49">
        <v>11590</v>
      </c>
      <c r="H49">
        <v>12276</v>
      </c>
      <c r="I49">
        <v>11966</v>
      </c>
      <c r="J49">
        <v>11282</v>
      </c>
      <c r="K49">
        <v>9981</v>
      </c>
      <c r="L49">
        <v>7700</v>
      </c>
      <c r="M49">
        <v>13316</v>
      </c>
      <c r="N49">
        <v>13018</v>
      </c>
      <c r="O49">
        <v>11621</v>
      </c>
      <c r="P49">
        <v>11315</v>
      </c>
      <c r="Q49">
        <v>73566</v>
      </c>
      <c r="R49">
        <v>75574</v>
      </c>
      <c r="S49">
        <v>72657</v>
      </c>
      <c r="T49">
        <v>72487</v>
      </c>
      <c r="U49">
        <v>36276</v>
      </c>
      <c r="V49">
        <v>39509</v>
      </c>
      <c r="W49">
        <v>33706</v>
      </c>
      <c r="X49">
        <v>32964</v>
      </c>
      <c r="Y49">
        <v>34834</v>
      </c>
      <c r="Z49">
        <v>31322</v>
      </c>
      <c r="AA49">
        <v>29701</v>
      </c>
      <c r="AB49">
        <v>33877</v>
      </c>
      <c r="AC49">
        <v>126</v>
      </c>
      <c r="AD49">
        <v>113</v>
      </c>
      <c r="AE49">
        <v>99</v>
      </c>
      <c r="AF49">
        <v>86</v>
      </c>
      <c r="AG49">
        <v>13</v>
      </c>
      <c r="AH49">
        <v>0</v>
      </c>
      <c r="AI49">
        <v>0</v>
      </c>
      <c r="AJ49">
        <v>4337</v>
      </c>
      <c r="AK49">
        <v>0</v>
      </c>
      <c r="AL49">
        <v>3687</v>
      </c>
      <c r="AM49">
        <v>0</v>
      </c>
      <c r="AN49">
        <v>0</v>
      </c>
      <c r="AO49">
        <v>0</v>
      </c>
      <c r="AP49">
        <v>0</v>
      </c>
      <c r="AQ49">
        <v>0</v>
      </c>
      <c r="AR49">
        <v>0</v>
      </c>
      <c r="AS49"/>
      <c r="AT49"/>
      <c r="AU49"/>
      <c r="AV49"/>
      <c r="AW49"/>
      <c r="AX49"/>
      <c r="AY49"/>
      <c r="AZ49"/>
      <c r="BA49"/>
      <c r="BB49"/>
      <c r="BC49"/>
      <c r="BD49"/>
      <c r="BE49"/>
      <c r="BF49"/>
      <c r="BG49"/>
      <c r="BH49"/>
      <c r="BI49"/>
      <c r="BJ49"/>
      <c r="BK49"/>
      <c r="BL49"/>
      <c r="BM49"/>
      <c r="BN49"/>
      <c r="BO49"/>
      <c r="BP49"/>
      <c r="BQ49"/>
      <c r="BR49"/>
      <c r="BS49"/>
      <c r="BT49"/>
    </row>
    <row r="50" spans="1:72" x14ac:dyDescent="0.25">
      <c r="A50" t="s">
        <v>3388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7077</v>
      </c>
      <c r="AB50">
        <v>7106</v>
      </c>
      <c r="AC50">
        <v>0</v>
      </c>
      <c r="AD50">
        <v>0</v>
      </c>
      <c r="AE50">
        <v>0</v>
      </c>
      <c r="AF50">
        <v>3800</v>
      </c>
      <c r="AG50">
        <v>0</v>
      </c>
      <c r="AH50">
        <v>0</v>
      </c>
      <c r="AI50">
        <v>1750</v>
      </c>
      <c r="AJ50">
        <v>0</v>
      </c>
      <c r="AK50">
        <v>0</v>
      </c>
      <c r="AL50">
        <v>0</v>
      </c>
      <c r="AM50">
        <v>0</v>
      </c>
      <c r="AN50">
        <v>0</v>
      </c>
      <c r="AO50">
        <v>9147</v>
      </c>
      <c r="AP50">
        <v>8276</v>
      </c>
      <c r="AQ50">
        <v>7422</v>
      </c>
      <c r="AR50">
        <v>6656</v>
      </c>
      <c r="AS50"/>
      <c r="AT50"/>
      <c r="AU50"/>
      <c r="AV50"/>
      <c r="AW50"/>
      <c r="AX50"/>
      <c r="AY50"/>
      <c r="AZ50"/>
      <c r="BA50"/>
      <c r="BB50"/>
      <c r="BC50"/>
      <c r="BD50"/>
      <c r="BE50"/>
      <c r="BF50"/>
      <c r="BG50"/>
      <c r="BH50"/>
      <c r="BI50"/>
      <c r="BJ50"/>
      <c r="BK50"/>
      <c r="BL50"/>
      <c r="BM50"/>
      <c r="BN50"/>
      <c r="BO50"/>
      <c r="BP50"/>
      <c r="BQ50"/>
      <c r="BR50"/>
      <c r="BS50"/>
      <c r="BT50"/>
    </row>
    <row r="51" spans="1:72" x14ac:dyDescent="0.25">
      <c r="A51" t="s">
        <v>2388</v>
      </c>
      <c r="B51">
        <v>1779</v>
      </c>
      <c r="C51">
        <v>1810</v>
      </c>
      <c r="D51">
        <v>64109</v>
      </c>
      <c r="E51">
        <v>72576</v>
      </c>
      <c r="F51">
        <v>74797</v>
      </c>
      <c r="G51">
        <v>26337</v>
      </c>
      <c r="H51">
        <v>1419</v>
      </c>
      <c r="I51">
        <v>1419</v>
      </c>
      <c r="J51">
        <v>1419</v>
      </c>
      <c r="K51">
        <v>1502</v>
      </c>
      <c r="L51">
        <v>1876</v>
      </c>
      <c r="M51">
        <v>2137</v>
      </c>
      <c r="N51">
        <v>4375</v>
      </c>
      <c r="O51">
        <v>2994</v>
      </c>
      <c r="P51">
        <v>144349</v>
      </c>
      <c r="Q51">
        <v>7649</v>
      </c>
      <c r="R51">
        <v>9842</v>
      </c>
      <c r="S51">
        <v>150025</v>
      </c>
      <c r="T51">
        <v>149767</v>
      </c>
      <c r="U51">
        <v>187988</v>
      </c>
      <c r="V51">
        <v>179762</v>
      </c>
      <c r="W51">
        <v>192973</v>
      </c>
      <c r="X51">
        <v>164573</v>
      </c>
      <c r="Y51">
        <v>316821</v>
      </c>
      <c r="Z51">
        <v>330138</v>
      </c>
      <c r="AA51">
        <v>195431</v>
      </c>
      <c r="AB51">
        <v>205729</v>
      </c>
      <c r="AC51">
        <v>5734</v>
      </c>
      <c r="AD51">
        <v>4620</v>
      </c>
      <c r="AE51">
        <v>4471</v>
      </c>
      <c r="AF51">
        <v>2579</v>
      </c>
      <c r="AG51">
        <v>5185</v>
      </c>
      <c r="AH51">
        <v>5445</v>
      </c>
      <c r="AI51">
        <v>3265</v>
      </c>
      <c r="AJ51">
        <v>3265</v>
      </c>
      <c r="AK51">
        <v>7353</v>
      </c>
      <c r="AL51">
        <v>0</v>
      </c>
      <c r="AM51">
        <v>13353</v>
      </c>
      <c r="AN51">
        <v>13139</v>
      </c>
      <c r="AO51">
        <v>3427</v>
      </c>
      <c r="AP51">
        <v>3425</v>
      </c>
      <c r="AQ51">
        <v>3425</v>
      </c>
      <c r="AR51">
        <v>3249</v>
      </c>
      <c r="AS51"/>
      <c r="AT51"/>
      <c r="AU51"/>
      <c r="AV51"/>
      <c r="AW51"/>
      <c r="AX51"/>
      <c r="AY51"/>
      <c r="AZ51"/>
      <c r="BA51"/>
      <c r="BB51"/>
      <c r="BC51"/>
      <c r="BD51"/>
      <c r="BE51"/>
      <c r="BF51"/>
      <c r="BG51"/>
      <c r="BH51"/>
      <c r="BI51"/>
      <c r="BJ51"/>
      <c r="BK51"/>
      <c r="BL51"/>
      <c r="BM51"/>
      <c r="BN51"/>
      <c r="BO51"/>
      <c r="BP51"/>
      <c r="BQ51"/>
      <c r="BR51"/>
      <c r="BS51"/>
      <c r="BT51"/>
    </row>
    <row r="52" spans="1:72" x14ac:dyDescent="0.25">
      <c r="A52" t="s">
        <v>3286</v>
      </c>
      <c r="B52">
        <v>0</v>
      </c>
      <c r="C52">
        <v>0</v>
      </c>
      <c r="D52">
        <v>0</v>
      </c>
      <c r="E52">
        <v>0</v>
      </c>
      <c r="F52">
        <v>0</v>
      </c>
      <c r="G52">
        <v>0</v>
      </c>
      <c r="H52">
        <v>0</v>
      </c>
      <c r="I52">
        <v>0</v>
      </c>
      <c r="J52">
        <v>0</v>
      </c>
      <c r="K52">
        <v>0</v>
      </c>
      <c r="L52">
        <v>0</v>
      </c>
      <c r="M52">
        <v>263</v>
      </c>
      <c r="N52">
        <v>551</v>
      </c>
      <c r="O52">
        <v>840</v>
      </c>
      <c r="P52">
        <v>1128</v>
      </c>
      <c r="Q52">
        <v>6260</v>
      </c>
      <c r="R52">
        <v>8411</v>
      </c>
      <c r="S52">
        <v>7581</v>
      </c>
      <c r="T52">
        <v>8242</v>
      </c>
      <c r="U52">
        <v>8903</v>
      </c>
      <c r="V52">
        <v>9564</v>
      </c>
      <c r="W52">
        <v>10225</v>
      </c>
      <c r="X52">
        <v>10886</v>
      </c>
      <c r="Y52">
        <v>11547</v>
      </c>
      <c r="Z52">
        <v>12208</v>
      </c>
      <c r="AA52">
        <v>12869</v>
      </c>
      <c r="AB52">
        <v>13530</v>
      </c>
      <c r="AC52">
        <v>0</v>
      </c>
      <c r="AD52">
        <v>0</v>
      </c>
      <c r="AE52">
        <v>0</v>
      </c>
      <c r="AF52">
        <v>0</v>
      </c>
      <c r="AG52">
        <v>0</v>
      </c>
      <c r="AH52">
        <v>0</v>
      </c>
      <c r="AI52">
        <v>0</v>
      </c>
      <c r="AJ52">
        <v>0</v>
      </c>
      <c r="AK52">
        <v>0</v>
      </c>
      <c r="AL52">
        <v>0</v>
      </c>
      <c r="AM52">
        <v>0</v>
      </c>
      <c r="AN52">
        <v>0</v>
      </c>
      <c r="AO52">
        <v>0</v>
      </c>
      <c r="AP52">
        <v>0</v>
      </c>
      <c r="AQ52">
        <v>0</v>
      </c>
      <c r="AR52">
        <v>0</v>
      </c>
      <c r="AS52"/>
      <c r="AT52"/>
      <c r="AU52"/>
      <c r="AV52"/>
      <c r="AW52"/>
      <c r="AX52"/>
      <c r="AY52"/>
      <c r="AZ52"/>
      <c r="BA52"/>
      <c r="BB52"/>
      <c r="BC52"/>
      <c r="BD52"/>
      <c r="BE52"/>
      <c r="BF52"/>
      <c r="BG52"/>
      <c r="BH52"/>
      <c r="BI52"/>
      <c r="BJ52"/>
      <c r="BK52"/>
      <c r="BL52"/>
      <c r="BM52"/>
      <c r="BN52"/>
      <c r="BO52"/>
      <c r="BP52"/>
      <c r="BQ52"/>
      <c r="BR52"/>
      <c r="BS52"/>
      <c r="BT52"/>
    </row>
    <row r="53" spans="1:72" x14ac:dyDescent="0.25">
      <c r="A53" t="s">
        <v>2389</v>
      </c>
      <c r="B53">
        <v>1779</v>
      </c>
      <c r="C53">
        <v>1810</v>
      </c>
      <c r="D53">
        <v>64109</v>
      </c>
      <c r="E53">
        <v>72576</v>
      </c>
      <c r="F53">
        <v>74797</v>
      </c>
      <c r="G53">
        <v>26337</v>
      </c>
      <c r="H53">
        <v>1419</v>
      </c>
      <c r="I53">
        <v>1419</v>
      </c>
      <c r="J53">
        <v>1419</v>
      </c>
      <c r="K53">
        <v>1502</v>
      </c>
      <c r="L53">
        <v>1876</v>
      </c>
      <c r="M53">
        <v>1874</v>
      </c>
      <c r="N53">
        <v>3824</v>
      </c>
      <c r="O53">
        <v>2154</v>
      </c>
      <c r="P53">
        <v>143221</v>
      </c>
      <c r="Q53">
        <v>1389</v>
      </c>
      <c r="R53">
        <v>1431</v>
      </c>
      <c r="S53">
        <v>142444</v>
      </c>
      <c r="T53">
        <v>141525</v>
      </c>
      <c r="U53">
        <v>179085</v>
      </c>
      <c r="V53">
        <v>170198</v>
      </c>
      <c r="W53">
        <v>182748</v>
      </c>
      <c r="X53">
        <v>153687</v>
      </c>
      <c r="Y53">
        <v>305274</v>
      </c>
      <c r="Z53">
        <v>317930</v>
      </c>
      <c r="AA53">
        <v>182562</v>
      </c>
      <c r="AB53">
        <v>192199</v>
      </c>
      <c r="AC53">
        <v>5734</v>
      </c>
      <c r="AD53">
        <v>4620</v>
      </c>
      <c r="AE53">
        <v>4471</v>
      </c>
      <c r="AF53">
        <v>2579</v>
      </c>
      <c r="AG53">
        <v>5185</v>
      </c>
      <c r="AH53">
        <v>5445</v>
      </c>
      <c r="AI53">
        <v>3265</v>
      </c>
      <c r="AJ53">
        <v>3265</v>
      </c>
      <c r="AK53">
        <v>7353</v>
      </c>
      <c r="AL53">
        <v>0</v>
      </c>
      <c r="AM53">
        <v>13353</v>
      </c>
      <c r="AN53">
        <v>13139</v>
      </c>
      <c r="AO53">
        <v>3427</v>
      </c>
      <c r="AP53">
        <v>3425</v>
      </c>
      <c r="AQ53">
        <v>3425</v>
      </c>
      <c r="AR53">
        <v>3249</v>
      </c>
      <c r="AS53"/>
      <c r="AT53"/>
      <c r="AU53"/>
      <c r="AV53"/>
      <c r="AW53"/>
      <c r="AX53"/>
      <c r="AY53"/>
      <c r="AZ53"/>
      <c r="BA53"/>
      <c r="BB53"/>
      <c r="BC53"/>
      <c r="BD53"/>
      <c r="BE53"/>
      <c r="BF53"/>
      <c r="BG53"/>
      <c r="BH53"/>
      <c r="BI53"/>
      <c r="BJ53"/>
      <c r="BK53"/>
      <c r="BL53"/>
      <c r="BM53"/>
      <c r="BN53"/>
      <c r="BO53"/>
      <c r="BP53"/>
      <c r="BQ53"/>
      <c r="BR53"/>
      <c r="BS53"/>
      <c r="BT53"/>
    </row>
    <row r="54" spans="1:72" x14ac:dyDescent="0.25">
      <c r="A54" t="s">
        <v>794</v>
      </c>
      <c r="B54">
        <v>395746</v>
      </c>
      <c r="C54">
        <v>428167</v>
      </c>
      <c r="D54">
        <v>424998</v>
      </c>
      <c r="E54">
        <v>451319</v>
      </c>
      <c r="F54">
        <v>457362</v>
      </c>
      <c r="G54">
        <v>485764</v>
      </c>
      <c r="H54">
        <v>1133474</v>
      </c>
      <c r="I54">
        <v>1663552</v>
      </c>
      <c r="J54">
        <v>1651743</v>
      </c>
      <c r="K54">
        <v>1669104</v>
      </c>
      <c r="L54">
        <v>1662122</v>
      </c>
      <c r="M54">
        <v>2139576</v>
      </c>
      <c r="N54">
        <v>2215524</v>
      </c>
      <c r="O54">
        <v>2240220</v>
      </c>
      <c r="P54">
        <v>2338841</v>
      </c>
      <c r="Q54">
        <v>4424198</v>
      </c>
      <c r="R54">
        <v>4440363</v>
      </c>
      <c r="S54">
        <v>4448677</v>
      </c>
      <c r="T54">
        <v>4494117</v>
      </c>
      <c r="U54">
        <v>5486574</v>
      </c>
      <c r="V54">
        <v>5500738</v>
      </c>
      <c r="W54">
        <v>5508735</v>
      </c>
      <c r="X54">
        <v>5686098</v>
      </c>
      <c r="Y54">
        <v>5797989</v>
      </c>
      <c r="Z54">
        <v>5670198</v>
      </c>
      <c r="AA54">
        <v>5712014</v>
      </c>
      <c r="AB54">
        <v>5760747</v>
      </c>
      <c r="AC54">
        <v>16554</v>
      </c>
      <c r="AD54">
        <v>17677</v>
      </c>
      <c r="AE54">
        <v>18033</v>
      </c>
      <c r="AF54">
        <v>25418</v>
      </c>
      <c r="AG54">
        <v>33089</v>
      </c>
      <c r="AH54">
        <v>30808</v>
      </c>
      <c r="AI54">
        <v>35006</v>
      </c>
      <c r="AJ54">
        <v>41122</v>
      </c>
      <c r="AK54">
        <v>71053</v>
      </c>
      <c r="AL54">
        <v>82013</v>
      </c>
      <c r="AM54">
        <v>100535</v>
      </c>
      <c r="AN54">
        <v>110559</v>
      </c>
      <c r="AO54">
        <v>122330</v>
      </c>
      <c r="AP54">
        <v>133967</v>
      </c>
      <c r="AQ54">
        <v>141094</v>
      </c>
      <c r="AR54">
        <v>153893</v>
      </c>
      <c r="AS54"/>
      <c r="AT54"/>
      <c r="AU54"/>
      <c r="AV54"/>
      <c r="AW54"/>
      <c r="AX54"/>
      <c r="AY54"/>
      <c r="AZ54"/>
      <c r="BA54"/>
      <c r="BB54"/>
      <c r="BC54"/>
      <c r="BD54"/>
      <c r="BE54"/>
      <c r="BF54"/>
      <c r="BG54"/>
      <c r="BH54"/>
      <c r="BI54"/>
      <c r="BJ54"/>
      <c r="BK54"/>
      <c r="BL54"/>
      <c r="BM54"/>
      <c r="BN54"/>
      <c r="BO54"/>
      <c r="BP54"/>
      <c r="BQ54"/>
      <c r="BR54"/>
      <c r="BS54"/>
      <c r="BT54"/>
    </row>
    <row r="55" spans="1:72" x14ac:dyDescent="0.25">
      <c r="A55" t="s">
        <v>795</v>
      </c>
      <c r="B55">
        <v>1897079</v>
      </c>
      <c r="C55">
        <v>1571693</v>
      </c>
      <c r="D55">
        <v>1556618</v>
      </c>
      <c r="E55">
        <v>1572211</v>
      </c>
      <c r="F55">
        <v>1646294</v>
      </c>
      <c r="G55">
        <v>1715358</v>
      </c>
      <c r="H55">
        <v>2443685</v>
      </c>
      <c r="I55">
        <v>3100850</v>
      </c>
      <c r="J55">
        <v>3132537</v>
      </c>
      <c r="K55">
        <v>3086256</v>
      </c>
      <c r="L55">
        <v>3217343</v>
      </c>
      <c r="M55">
        <v>3658073</v>
      </c>
      <c r="N55">
        <v>3492376</v>
      </c>
      <c r="O55">
        <v>3495393</v>
      </c>
      <c r="P55">
        <v>3885629</v>
      </c>
      <c r="Q55">
        <v>5730076</v>
      </c>
      <c r="R55">
        <v>5767625</v>
      </c>
      <c r="S55">
        <v>5915461</v>
      </c>
      <c r="T55">
        <v>6748000</v>
      </c>
      <c r="U55">
        <v>7133220</v>
      </c>
      <c r="V55">
        <v>7327065</v>
      </c>
      <c r="W55">
        <v>7145007</v>
      </c>
      <c r="X55">
        <v>7305494</v>
      </c>
      <c r="Y55">
        <v>7489038</v>
      </c>
      <c r="Z55">
        <v>7076168</v>
      </c>
      <c r="AA55">
        <v>7139580</v>
      </c>
      <c r="AB55">
        <v>7366275</v>
      </c>
      <c r="AC55">
        <v>1252472</v>
      </c>
      <c r="AD55">
        <v>992400</v>
      </c>
      <c r="AE55">
        <v>952422</v>
      </c>
      <c r="AF55">
        <v>840992</v>
      </c>
      <c r="AG55">
        <v>833137</v>
      </c>
      <c r="AH55">
        <v>551399</v>
      </c>
      <c r="AI55">
        <v>53900</v>
      </c>
      <c r="AJ55">
        <v>60856</v>
      </c>
      <c r="AK55">
        <v>90039</v>
      </c>
      <c r="AL55">
        <v>100100</v>
      </c>
      <c r="AM55">
        <v>114060</v>
      </c>
      <c r="AN55">
        <v>160422</v>
      </c>
      <c r="AO55">
        <v>192742</v>
      </c>
      <c r="AP55">
        <v>234191</v>
      </c>
      <c r="AQ55">
        <v>218417</v>
      </c>
      <c r="AR55">
        <v>191260</v>
      </c>
      <c r="AS55"/>
      <c r="AT55"/>
      <c r="AU55"/>
      <c r="AV55"/>
      <c r="AW55"/>
      <c r="AX55"/>
      <c r="AY55"/>
      <c r="AZ55"/>
      <c r="BA55"/>
      <c r="BB55"/>
      <c r="BC55"/>
      <c r="BD55"/>
      <c r="BE55"/>
      <c r="BF55"/>
      <c r="BG55"/>
      <c r="BH55"/>
      <c r="BI55"/>
      <c r="BJ55"/>
      <c r="BK55"/>
      <c r="BL55"/>
      <c r="BM55"/>
      <c r="BN55"/>
      <c r="BO55"/>
      <c r="BP55"/>
      <c r="BQ55"/>
      <c r="BR55"/>
      <c r="BS55"/>
      <c r="BT55"/>
    </row>
    <row r="56" spans="1:72" x14ac:dyDescent="0.25">
      <c r="A56" t="s">
        <v>2390</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2391</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796</v>
      </c>
      <c r="B58">
        <v>226429</v>
      </c>
      <c r="C58">
        <v>552118</v>
      </c>
      <c r="D58">
        <v>516277</v>
      </c>
      <c r="E58">
        <v>536604</v>
      </c>
      <c r="F58">
        <v>580439</v>
      </c>
      <c r="G58">
        <v>795369</v>
      </c>
      <c r="H58">
        <v>821026</v>
      </c>
      <c r="I58">
        <v>868039</v>
      </c>
      <c r="J58">
        <v>776535</v>
      </c>
      <c r="K58">
        <v>792498</v>
      </c>
      <c r="L58">
        <v>830303</v>
      </c>
      <c r="M58">
        <v>768806</v>
      </c>
      <c r="N58">
        <v>853595</v>
      </c>
      <c r="O58">
        <v>847298</v>
      </c>
      <c r="P58">
        <v>938034</v>
      </c>
      <c r="Q58">
        <v>831084</v>
      </c>
      <c r="R58">
        <v>845558</v>
      </c>
      <c r="S58">
        <v>1056323</v>
      </c>
      <c r="T58">
        <v>1634540</v>
      </c>
      <c r="U58">
        <v>1626072</v>
      </c>
      <c r="V58">
        <v>2064643</v>
      </c>
      <c r="W58">
        <v>1421531</v>
      </c>
      <c r="X58">
        <v>467008</v>
      </c>
      <c r="Y58">
        <v>255693</v>
      </c>
      <c r="Z58">
        <v>96937</v>
      </c>
      <c r="AA58">
        <v>104237</v>
      </c>
      <c r="AB58">
        <v>45571</v>
      </c>
      <c r="AC58">
        <v>44607</v>
      </c>
      <c r="AD58">
        <v>0</v>
      </c>
      <c r="AE58">
        <v>0</v>
      </c>
      <c r="AF58">
        <v>0</v>
      </c>
      <c r="AG58">
        <v>0</v>
      </c>
      <c r="AH58">
        <v>0</v>
      </c>
      <c r="AI58">
        <v>0</v>
      </c>
      <c r="AJ58">
        <v>0</v>
      </c>
      <c r="AK58">
        <v>0</v>
      </c>
      <c r="AL58">
        <v>0</v>
      </c>
      <c r="AM58">
        <v>0</v>
      </c>
      <c r="AN58">
        <v>35000</v>
      </c>
      <c r="AO58">
        <v>35000</v>
      </c>
      <c r="AP58">
        <v>25000</v>
      </c>
      <c r="AQ58">
        <v>35000</v>
      </c>
      <c r="AR58">
        <v>0</v>
      </c>
      <c r="AS58"/>
      <c r="AT58"/>
      <c r="AU58"/>
      <c r="AV58"/>
      <c r="AW58"/>
      <c r="AX58"/>
      <c r="AY58"/>
      <c r="AZ58"/>
      <c r="BA58"/>
      <c r="BB58"/>
      <c r="BC58"/>
      <c r="BD58"/>
      <c r="BE58"/>
      <c r="BF58"/>
      <c r="BG58"/>
      <c r="BH58"/>
      <c r="BI58"/>
      <c r="BJ58"/>
      <c r="BK58"/>
      <c r="BL58"/>
      <c r="BM58"/>
      <c r="BN58"/>
      <c r="BO58"/>
      <c r="BP58"/>
      <c r="BQ58"/>
      <c r="BR58"/>
      <c r="BS58"/>
      <c r="BT58"/>
    </row>
    <row r="59" spans="1:72" x14ac:dyDescent="0.25">
      <c r="A59" t="s">
        <v>797</v>
      </c>
      <c r="B59">
        <v>776118</v>
      </c>
      <c r="C59">
        <v>640538</v>
      </c>
      <c r="D59">
        <v>741532</v>
      </c>
      <c r="E59">
        <v>671504</v>
      </c>
      <c r="F59">
        <v>684929</v>
      </c>
      <c r="G59">
        <v>679204</v>
      </c>
      <c r="H59">
        <v>654687</v>
      </c>
      <c r="I59">
        <v>700137</v>
      </c>
      <c r="J59">
        <v>749355</v>
      </c>
      <c r="K59">
        <v>706124</v>
      </c>
      <c r="L59">
        <v>744872</v>
      </c>
      <c r="M59">
        <v>781479</v>
      </c>
      <c r="N59">
        <v>756114</v>
      </c>
      <c r="O59">
        <v>774136</v>
      </c>
      <c r="P59">
        <v>660549</v>
      </c>
      <c r="Q59">
        <v>614146</v>
      </c>
      <c r="R59">
        <v>552284</v>
      </c>
      <c r="S59">
        <v>611056</v>
      </c>
      <c r="T59">
        <v>809308</v>
      </c>
      <c r="U59">
        <v>542948</v>
      </c>
      <c r="V59">
        <v>585021</v>
      </c>
      <c r="W59">
        <v>507631</v>
      </c>
      <c r="X59">
        <v>681444</v>
      </c>
      <c r="Y59">
        <v>469141</v>
      </c>
      <c r="Z59">
        <v>535318</v>
      </c>
      <c r="AA59">
        <v>339080</v>
      </c>
      <c r="AB59">
        <v>466101</v>
      </c>
      <c r="AC59">
        <v>289357</v>
      </c>
      <c r="AD59">
        <v>167586</v>
      </c>
      <c r="AE59">
        <v>193773</v>
      </c>
      <c r="AF59">
        <v>139710</v>
      </c>
      <c r="AG59">
        <v>156151</v>
      </c>
      <c r="AH59">
        <v>19979</v>
      </c>
      <c r="AI59">
        <v>20715</v>
      </c>
      <c r="AJ59">
        <v>23534</v>
      </c>
      <c r="AK59">
        <v>17982</v>
      </c>
      <c r="AL59">
        <v>27157</v>
      </c>
      <c r="AM59">
        <v>24587</v>
      </c>
      <c r="AN59">
        <v>19722</v>
      </c>
      <c r="AO59">
        <v>21788</v>
      </c>
      <c r="AP59">
        <v>66062</v>
      </c>
      <c r="AQ59">
        <v>25760</v>
      </c>
      <c r="AR59">
        <v>20646</v>
      </c>
      <c r="AS59"/>
      <c r="AT59"/>
      <c r="AU59"/>
      <c r="AV59"/>
      <c r="AW59"/>
      <c r="AX59"/>
      <c r="AY59"/>
      <c r="AZ59"/>
      <c r="BA59"/>
      <c r="BB59"/>
      <c r="BC59"/>
      <c r="BD59"/>
      <c r="BE59"/>
      <c r="BF59"/>
      <c r="BG59"/>
      <c r="BH59"/>
      <c r="BI59"/>
      <c r="BJ59"/>
      <c r="BK59"/>
      <c r="BL59"/>
      <c r="BM59"/>
      <c r="BN59"/>
      <c r="BO59"/>
      <c r="BP59"/>
      <c r="BQ59"/>
      <c r="BR59"/>
      <c r="BS59"/>
      <c r="BT59"/>
    </row>
    <row r="60" spans="1:72" x14ac:dyDescent="0.25">
      <c r="A60" t="s">
        <v>2365</v>
      </c>
      <c r="B60">
        <v>583581</v>
      </c>
      <c r="C60">
        <v>432020</v>
      </c>
      <c r="D60">
        <v>534324</v>
      </c>
      <c r="E60">
        <v>465967</v>
      </c>
      <c r="F60">
        <v>480667</v>
      </c>
      <c r="G60">
        <v>483920</v>
      </c>
      <c r="H60">
        <v>460465</v>
      </c>
      <c r="I60">
        <v>507122</v>
      </c>
      <c r="J60">
        <v>564786</v>
      </c>
      <c r="K60">
        <v>525564</v>
      </c>
      <c r="L60">
        <v>559093</v>
      </c>
      <c r="M60">
        <v>588257</v>
      </c>
      <c r="N60">
        <v>560970</v>
      </c>
      <c r="O60">
        <v>591675</v>
      </c>
      <c r="P60">
        <v>464118</v>
      </c>
      <c r="Q60">
        <v>433670</v>
      </c>
      <c r="R60">
        <v>406989</v>
      </c>
      <c r="S60">
        <v>502246</v>
      </c>
      <c r="T60">
        <v>610629</v>
      </c>
      <c r="U60">
        <v>360596</v>
      </c>
      <c r="V60">
        <v>358382</v>
      </c>
      <c r="W60">
        <v>354913</v>
      </c>
      <c r="X60">
        <v>408677</v>
      </c>
      <c r="Y60">
        <v>293128</v>
      </c>
      <c r="Z60">
        <v>415522</v>
      </c>
      <c r="AA60">
        <v>248582</v>
      </c>
      <c r="AB60">
        <v>314742</v>
      </c>
      <c r="AC60">
        <v>119613</v>
      </c>
      <c r="AD60">
        <v>57794</v>
      </c>
      <c r="AE60">
        <v>20211</v>
      </c>
      <c r="AF60">
        <v>21163</v>
      </c>
      <c r="AG60">
        <v>22760</v>
      </c>
      <c r="AH60">
        <v>19979</v>
      </c>
      <c r="AI60">
        <v>20715</v>
      </c>
      <c r="AJ60">
        <v>23534</v>
      </c>
      <c r="AK60">
        <v>17982</v>
      </c>
      <c r="AL60">
        <v>23355</v>
      </c>
      <c r="AM60">
        <v>21587</v>
      </c>
      <c r="AN60">
        <v>19722</v>
      </c>
      <c r="AO60">
        <v>21788</v>
      </c>
      <c r="AP60">
        <v>64562</v>
      </c>
      <c r="AQ60">
        <v>25760</v>
      </c>
      <c r="AR60">
        <v>20646</v>
      </c>
      <c r="AS60"/>
      <c r="AT60"/>
      <c r="AU60"/>
      <c r="AV60"/>
      <c r="AW60"/>
      <c r="AX60"/>
      <c r="AY60"/>
      <c r="AZ60"/>
      <c r="BA60"/>
      <c r="BB60"/>
      <c r="BC60"/>
      <c r="BD60"/>
      <c r="BE60"/>
      <c r="BF60"/>
      <c r="BG60"/>
      <c r="BH60"/>
      <c r="BI60"/>
      <c r="BJ60"/>
      <c r="BK60"/>
      <c r="BL60"/>
      <c r="BM60"/>
      <c r="BN60"/>
      <c r="BO60"/>
      <c r="BP60"/>
      <c r="BQ60"/>
      <c r="BR60"/>
      <c r="BS60"/>
      <c r="BT60"/>
    </row>
    <row r="61" spans="1:72" x14ac:dyDescent="0.25">
      <c r="A61" t="s">
        <v>2393</v>
      </c>
      <c r="B61">
        <v>72887</v>
      </c>
      <c r="C61">
        <v>73786</v>
      </c>
      <c r="D61">
        <v>207208</v>
      </c>
      <c r="E61">
        <v>205537</v>
      </c>
      <c r="F61">
        <v>204262</v>
      </c>
      <c r="G61">
        <v>195284</v>
      </c>
      <c r="H61">
        <v>194222</v>
      </c>
      <c r="I61">
        <v>193015</v>
      </c>
      <c r="J61">
        <v>184569</v>
      </c>
      <c r="K61">
        <v>180560</v>
      </c>
      <c r="L61">
        <v>185779</v>
      </c>
      <c r="M61">
        <v>193222</v>
      </c>
      <c r="N61">
        <v>195144</v>
      </c>
      <c r="O61">
        <v>182461</v>
      </c>
      <c r="P61">
        <v>196431</v>
      </c>
      <c r="Q61">
        <v>180476</v>
      </c>
      <c r="R61">
        <v>145295</v>
      </c>
      <c r="S61">
        <v>108810</v>
      </c>
      <c r="T61">
        <v>198679</v>
      </c>
      <c r="U61">
        <v>182352</v>
      </c>
      <c r="V61">
        <v>226639</v>
      </c>
      <c r="W61">
        <v>152718</v>
      </c>
      <c r="X61">
        <v>272767</v>
      </c>
      <c r="Y61">
        <v>176013</v>
      </c>
      <c r="Z61">
        <v>119796</v>
      </c>
      <c r="AA61">
        <v>90498</v>
      </c>
      <c r="AB61">
        <v>151359</v>
      </c>
      <c r="AC61">
        <v>169744</v>
      </c>
      <c r="AD61">
        <v>109792</v>
      </c>
      <c r="AE61">
        <v>173562</v>
      </c>
      <c r="AF61">
        <v>118547</v>
      </c>
      <c r="AG61">
        <v>133391</v>
      </c>
      <c r="AH61">
        <v>0</v>
      </c>
      <c r="AI61">
        <v>0</v>
      </c>
      <c r="AJ61">
        <v>0</v>
      </c>
      <c r="AK61">
        <v>0</v>
      </c>
      <c r="AL61">
        <v>3802</v>
      </c>
      <c r="AM61">
        <v>3000</v>
      </c>
      <c r="AN61">
        <v>0</v>
      </c>
      <c r="AO61">
        <v>0</v>
      </c>
      <c r="AP61">
        <v>1500</v>
      </c>
      <c r="AQ61">
        <v>0</v>
      </c>
      <c r="AR61">
        <v>0</v>
      </c>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2392</v>
      </c>
      <c r="B62">
        <v>119650</v>
      </c>
      <c r="C62">
        <v>134732</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c r="AT62"/>
      <c r="AU62"/>
      <c r="AV62"/>
      <c r="AW62"/>
      <c r="AX62"/>
      <c r="AY62"/>
      <c r="AZ62"/>
      <c r="BA62"/>
      <c r="BB62"/>
      <c r="BC62"/>
      <c r="BD62"/>
      <c r="BE62"/>
      <c r="BF62"/>
      <c r="BG62"/>
      <c r="BH62"/>
      <c r="BI62"/>
      <c r="BJ62"/>
      <c r="BK62"/>
      <c r="BL62"/>
      <c r="BM62"/>
      <c r="BN62"/>
      <c r="BO62"/>
      <c r="BP62"/>
      <c r="BQ62"/>
      <c r="BR62"/>
      <c r="BS62"/>
      <c r="BT62"/>
    </row>
    <row r="63" spans="1:72" x14ac:dyDescent="0.25">
      <c r="A63" t="s">
        <v>2613</v>
      </c>
      <c r="B63">
        <v>37956</v>
      </c>
      <c r="C63">
        <v>30889</v>
      </c>
      <c r="D63">
        <v>30807</v>
      </c>
      <c r="E63">
        <v>29996</v>
      </c>
      <c r="F63">
        <v>29037</v>
      </c>
      <c r="G63">
        <v>29030</v>
      </c>
      <c r="H63">
        <v>26495</v>
      </c>
      <c r="I63">
        <v>24813</v>
      </c>
      <c r="J63">
        <v>22835</v>
      </c>
      <c r="K63">
        <v>26564</v>
      </c>
      <c r="L63">
        <v>26748</v>
      </c>
      <c r="M63">
        <v>29559</v>
      </c>
      <c r="N63">
        <v>55560</v>
      </c>
      <c r="O63">
        <v>23972</v>
      </c>
      <c r="P63">
        <v>57181</v>
      </c>
      <c r="Q63">
        <v>44096</v>
      </c>
      <c r="R63">
        <v>37977</v>
      </c>
      <c r="S63">
        <v>43907</v>
      </c>
      <c r="T63">
        <v>49022</v>
      </c>
      <c r="U63">
        <v>52820</v>
      </c>
      <c r="V63">
        <v>38751</v>
      </c>
      <c r="W63">
        <v>40696</v>
      </c>
      <c r="X63">
        <v>53667</v>
      </c>
      <c r="Y63">
        <v>56185</v>
      </c>
      <c r="Z63">
        <v>48780</v>
      </c>
      <c r="AA63">
        <v>45361</v>
      </c>
      <c r="AB63">
        <v>39585</v>
      </c>
      <c r="AC63">
        <v>18051</v>
      </c>
      <c r="AD63">
        <v>11012</v>
      </c>
      <c r="AE63">
        <v>5193</v>
      </c>
      <c r="AF63">
        <v>0</v>
      </c>
      <c r="AG63">
        <v>0</v>
      </c>
      <c r="AH63">
        <v>0</v>
      </c>
      <c r="AI63">
        <v>0</v>
      </c>
      <c r="AJ63">
        <v>0</v>
      </c>
      <c r="AK63">
        <v>2311</v>
      </c>
      <c r="AL63">
        <v>1901</v>
      </c>
      <c r="AM63">
        <v>2056</v>
      </c>
      <c r="AN63">
        <v>1409</v>
      </c>
      <c r="AO63">
        <v>1882</v>
      </c>
      <c r="AP63">
        <v>1978</v>
      </c>
      <c r="AQ63">
        <v>3332</v>
      </c>
      <c r="AR63">
        <v>3461</v>
      </c>
      <c r="AS63"/>
      <c r="AT63"/>
      <c r="AU63"/>
      <c r="AV63"/>
      <c r="AW63"/>
      <c r="AX63"/>
      <c r="AY63"/>
      <c r="AZ63"/>
      <c r="BA63"/>
      <c r="BB63"/>
      <c r="BC63"/>
      <c r="BD63"/>
      <c r="BE63"/>
      <c r="BF63"/>
      <c r="BG63"/>
      <c r="BH63"/>
      <c r="BI63"/>
      <c r="BJ63"/>
      <c r="BK63"/>
      <c r="BL63"/>
      <c r="BM63"/>
      <c r="BN63"/>
      <c r="BO63"/>
      <c r="BP63"/>
      <c r="BQ63"/>
      <c r="BR63"/>
      <c r="BS63"/>
      <c r="BT63"/>
    </row>
    <row r="64" spans="1:72" x14ac:dyDescent="0.25">
      <c r="A64" t="s">
        <v>798</v>
      </c>
      <c r="B64">
        <v>73818</v>
      </c>
      <c r="C64">
        <v>72570</v>
      </c>
      <c r="D64">
        <v>70293</v>
      </c>
      <c r="E64">
        <v>68359</v>
      </c>
      <c r="F64">
        <v>69121</v>
      </c>
      <c r="G64">
        <v>57915</v>
      </c>
      <c r="H64">
        <v>54935</v>
      </c>
      <c r="I64">
        <v>0</v>
      </c>
      <c r="J64">
        <v>33581</v>
      </c>
      <c r="K64">
        <v>56781</v>
      </c>
      <c r="L64">
        <v>0</v>
      </c>
      <c r="M64">
        <v>0</v>
      </c>
      <c r="N64">
        <v>0</v>
      </c>
      <c r="O64">
        <v>0</v>
      </c>
      <c r="P64">
        <v>144967</v>
      </c>
      <c r="Q64">
        <v>205056</v>
      </c>
      <c r="R64">
        <v>419688</v>
      </c>
      <c r="S64">
        <v>244165</v>
      </c>
      <c r="T64">
        <v>460116</v>
      </c>
      <c r="U64">
        <v>35009</v>
      </c>
      <c r="V64">
        <v>0</v>
      </c>
      <c r="W64">
        <v>0</v>
      </c>
      <c r="X64">
        <v>0</v>
      </c>
      <c r="Y64">
        <v>60164</v>
      </c>
      <c r="Z64">
        <v>19664</v>
      </c>
      <c r="AA64">
        <v>0</v>
      </c>
      <c r="AB64">
        <v>0</v>
      </c>
      <c r="AC64">
        <v>0</v>
      </c>
      <c r="AD64">
        <v>0</v>
      </c>
      <c r="AE64">
        <v>0</v>
      </c>
      <c r="AF64">
        <v>0</v>
      </c>
      <c r="AG64">
        <v>0</v>
      </c>
      <c r="AH64">
        <v>0</v>
      </c>
      <c r="AI64">
        <v>0</v>
      </c>
      <c r="AJ64">
        <v>3855</v>
      </c>
      <c r="AK64">
        <v>0</v>
      </c>
      <c r="AL64">
        <v>0</v>
      </c>
      <c r="AM64">
        <v>0</v>
      </c>
      <c r="AN64">
        <v>0</v>
      </c>
      <c r="AO64">
        <v>0</v>
      </c>
      <c r="AP64">
        <v>0</v>
      </c>
      <c r="AQ64">
        <v>0</v>
      </c>
      <c r="AR64">
        <v>0</v>
      </c>
      <c r="AS64"/>
      <c r="AT64"/>
      <c r="AU64"/>
      <c r="AV64"/>
      <c r="AW64"/>
      <c r="AX64"/>
      <c r="AY64"/>
      <c r="AZ64"/>
      <c r="BA64"/>
      <c r="BB64"/>
      <c r="BC64"/>
      <c r="BD64"/>
      <c r="BE64"/>
      <c r="BF64"/>
      <c r="BG64"/>
      <c r="BH64"/>
      <c r="BI64"/>
      <c r="BJ64"/>
      <c r="BK64"/>
      <c r="BL64"/>
      <c r="BM64"/>
      <c r="BN64"/>
      <c r="BO64"/>
      <c r="BP64"/>
      <c r="BQ64"/>
      <c r="BR64"/>
      <c r="BS64"/>
      <c r="BT64"/>
    </row>
    <row r="65" spans="1:72" x14ac:dyDescent="0.25">
      <c r="A65" t="s">
        <v>2365</v>
      </c>
      <c r="B65">
        <v>18371</v>
      </c>
      <c r="C65">
        <v>17941</v>
      </c>
      <c r="D65">
        <v>15691</v>
      </c>
      <c r="E65">
        <v>15362</v>
      </c>
      <c r="F65">
        <v>16951</v>
      </c>
      <c r="G65">
        <v>16530</v>
      </c>
      <c r="H65">
        <v>16172</v>
      </c>
      <c r="I65">
        <v>0</v>
      </c>
      <c r="J65">
        <v>0</v>
      </c>
      <c r="K65">
        <v>0</v>
      </c>
      <c r="L65">
        <v>0</v>
      </c>
      <c r="M65">
        <v>0</v>
      </c>
      <c r="N65">
        <v>0</v>
      </c>
      <c r="O65">
        <v>0</v>
      </c>
      <c r="P65">
        <v>2242</v>
      </c>
      <c r="Q65">
        <v>63935</v>
      </c>
      <c r="R65">
        <v>284577</v>
      </c>
      <c r="S65">
        <v>139756</v>
      </c>
      <c r="T65">
        <v>450000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c r="AT65"/>
      <c r="AU65"/>
      <c r="AV65"/>
      <c r="AW65"/>
      <c r="AX65"/>
      <c r="AY65"/>
      <c r="AZ65"/>
      <c r="BA65"/>
      <c r="BB65"/>
      <c r="BC65"/>
      <c r="BD65"/>
      <c r="BE65"/>
      <c r="BF65"/>
      <c r="BG65"/>
      <c r="BH65"/>
      <c r="BI65"/>
      <c r="BJ65"/>
      <c r="BK65"/>
      <c r="BL65"/>
      <c r="BM65"/>
      <c r="BN65"/>
      <c r="BO65"/>
      <c r="BP65"/>
      <c r="BQ65"/>
      <c r="BR65"/>
      <c r="BS65"/>
      <c r="BT65"/>
    </row>
    <row r="66" spans="1:72" x14ac:dyDescent="0.25">
      <c r="A66" t="s">
        <v>2393</v>
      </c>
      <c r="B66">
        <v>55447</v>
      </c>
      <c r="C66">
        <v>54629</v>
      </c>
      <c r="D66">
        <v>54602</v>
      </c>
      <c r="E66">
        <v>52997</v>
      </c>
      <c r="F66">
        <v>52170</v>
      </c>
      <c r="G66">
        <v>41385</v>
      </c>
      <c r="H66">
        <v>38763</v>
      </c>
      <c r="I66">
        <v>0</v>
      </c>
      <c r="J66">
        <v>33581</v>
      </c>
      <c r="K66">
        <v>56781</v>
      </c>
      <c r="L66">
        <v>0</v>
      </c>
      <c r="M66">
        <v>0</v>
      </c>
      <c r="N66">
        <v>0</v>
      </c>
      <c r="O66">
        <v>0</v>
      </c>
      <c r="P66">
        <v>142725</v>
      </c>
      <c r="Q66">
        <v>141121</v>
      </c>
      <c r="R66">
        <v>135111</v>
      </c>
      <c r="S66">
        <v>104409</v>
      </c>
      <c r="T66">
        <v>10116</v>
      </c>
      <c r="U66">
        <v>35009</v>
      </c>
      <c r="V66">
        <v>0</v>
      </c>
      <c r="W66">
        <v>0</v>
      </c>
      <c r="X66">
        <v>0</v>
      </c>
      <c r="Y66">
        <v>60164</v>
      </c>
      <c r="Z66">
        <v>19664</v>
      </c>
      <c r="AA66">
        <v>0</v>
      </c>
      <c r="AB66">
        <v>0</v>
      </c>
      <c r="AC66">
        <v>0</v>
      </c>
      <c r="AD66">
        <v>0</v>
      </c>
      <c r="AE66">
        <v>0</v>
      </c>
      <c r="AF66">
        <v>0</v>
      </c>
      <c r="AG66">
        <v>0</v>
      </c>
      <c r="AH66">
        <v>0</v>
      </c>
      <c r="AI66">
        <v>0</v>
      </c>
      <c r="AJ66">
        <v>3855</v>
      </c>
      <c r="AK66">
        <v>0</v>
      </c>
      <c r="AL66">
        <v>0</v>
      </c>
      <c r="AM66">
        <v>0</v>
      </c>
      <c r="AN66">
        <v>0</v>
      </c>
      <c r="AO66">
        <v>0</v>
      </c>
      <c r="AP66">
        <v>0</v>
      </c>
      <c r="AQ66">
        <v>0</v>
      </c>
      <c r="AR66">
        <v>0</v>
      </c>
      <c r="AS66"/>
      <c r="AT66"/>
      <c r="AU66"/>
      <c r="AV66"/>
      <c r="AW66"/>
      <c r="AX66"/>
      <c r="AY66"/>
      <c r="AZ66"/>
      <c r="BA66"/>
      <c r="BB66"/>
      <c r="BC66"/>
      <c r="BD66"/>
      <c r="BE66"/>
      <c r="BF66"/>
      <c r="BG66"/>
      <c r="BH66"/>
      <c r="BI66"/>
      <c r="BJ66"/>
      <c r="BK66"/>
      <c r="BL66"/>
      <c r="BM66"/>
      <c r="BN66"/>
      <c r="BO66"/>
      <c r="BP66"/>
      <c r="BQ66"/>
      <c r="BR66"/>
      <c r="BS66"/>
      <c r="BT66"/>
    </row>
    <row r="67" spans="1:72" x14ac:dyDescent="0.25">
      <c r="A67" t="s">
        <v>799</v>
      </c>
      <c r="B67">
        <v>270677</v>
      </c>
      <c r="C67">
        <v>374677</v>
      </c>
      <c r="D67">
        <v>360341</v>
      </c>
      <c r="E67">
        <v>319345</v>
      </c>
      <c r="F67">
        <v>317697</v>
      </c>
      <c r="G67">
        <v>239213</v>
      </c>
      <c r="H67">
        <v>409996</v>
      </c>
      <c r="I67">
        <v>228977</v>
      </c>
      <c r="J67">
        <v>191040</v>
      </c>
      <c r="K67">
        <v>206632</v>
      </c>
      <c r="L67">
        <v>256808</v>
      </c>
      <c r="M67">
        <v>258106</v>
      </c>
      <c r="N67">
        <v>459785</v>
      </c>
      <c r="O67">
        <v>343848</v>
      </c>
      <c r="P67">
        <v>225002</v>
      </c>
      <c r="Q67">
        <v>225297</v>
      </c>
      <c r="R67">
        <v>235976</v>
      </c>
      <c r="S67">
        <v>242122</v>
      </c>
      <c r="T67">
        <v>530809</v>
      </c>
      <c r="U67">
        <v>612557</v>
      </c>
      <c r="V67">
        <v>652813</v>
      </c>
      <c r="W67">
        <v>631578</v>
      </c>
      <c r="X67">
        <v>761847</v>
      </c>
      <c r="Y67">
        <v>1031579</v>
      </c>
      <c r="Z67">
        <v>1031579</v>
      </c>
      <c r="AA67">
        <v>1031579</v>
      </c>
      <c r="AB67">
        <v>1031579</v>
      </c>
      <c r="AC67">
        <v>0</v>
      </c>
      <c r="AD67">
        <v>0</v>
      </c>
      <c r="AE67">
        <v>0</v>
      </c>
      <c r="AF67">
        <v>0</v>
      </c>
      <c r="AG67">
        <v>0</v>
      </c>
      <c r="AH67">
        <v>0</v>
      </c>
      <c r="AI67">
        <v>0</v>
      </c>
      <c r="AJ67">
        <v>0</v>
      </c>
      <c r="AK67">
        <v>3829</v>
      </c>
      <c r="AL67">
        <v>0</v>
      </c>
      <c r="AM67">
        <v>2314</v>
      </c>
      <c r="AN67">
        <v>4758</v>
      </c>
      <c r="AO67">
        <v>0</v>
      </c>
      <c r="AP67">
        <v>0</v>
      </c>
      <c r="AQ67">
        <v>0</v>
      </c>
      <c r="AR67">
        <v>0</v>
      </c>
      <c r="AS67"/>
      <c r="AT67"/>
      <c r="AU67"/>
      <c r="AV67"/>
      <c r="AW67"/>
      <c r="AX67"/>
      <c r="AY67"/>
      <c r="AZ67"/>
      <c r="BA67"/>
      <c r="BB67"/>
      <c r="BC67"/>
      <c r="BD67"/>
      <c r="BE67"/>
      <c r="BF67"/>
      <c r="BG67"/>
      <c r="BH67"/>
      <c r="BI67"/>
      <c r="BJ67"/>
      <c r="BK67"/>
      <c r="BL67"/>
      <c r="BM67"/>
      <c r="BN67"/>
      <c r="BO67"/>
      <c r="BP67"/>
      <c r="BQ67"/>
      <c r="BR67"/>
      <c r="BS67"/>
      <c r="BT67"/>
    </row>
    <row r="68" spans="1:72" x14ac:dyDescent="0.25">
      <c r="A68" t="s">
        <v>2394</v>
      </c>
      <c r="B68">
        <v>270677</v>
      </c>
      <c r="C68">
        <v>374677</v>
      </c>
      <c r="D68">
        <v>360341</v>
      </c>
      <c r="E68">
        <v>319345</v>
      </c>
      <c r="F68">
        <v>317697</v>
      </c>
      <c r="G68">
        <v>239213</v>
      </c>
      <c r="H68">
        <v>409996</v>
      </c>
      <c r="I68">
        <v>177396</v>
      </c>
      <c r="J68">
        <v>191040</v>
      </c>
      <c r="K68">
        <v>206632</v>
      </c>
      <c r="L68">
        <v>207908</v>
      </c>
      <c r="M68">
        <v>209206</v>
      </c>
      <c r="N68">
        <v>314432</v>
      </c>
      <c r="O68">
        <v>219714</v>
      </c>
      <c r="P68">
        <v>0</v>
      </c>
      <c r="Q68">
        <v>225297</v>
      </c>
      <c r="R68">
        <v>235976</v>
      </c>
      <c r="S68">
        <v>0</v>
      </c>
      <c r="T68">
        <v>0</v>
      </c>
      <c r="U68">
        <v>0</v>
      </c>
      <c r="V68">
        <v>0</v>
      </c>
      <c r="W68">
        <v>0</v>
      </c>
      <c r="X68">
        <v>736842</v>
      </c>
      <c r="Y68">
        <v>0</v>
      </c>
      <c r="Z68">
        <v>0</v>
      </c>
      <c r="AA68">
        <v>1031579</v>
      </c>
      <c r="AB68">
        <v>1031579</v>
      </c>
      <c r="AC68">
        <v>0</v>
      </c>
      <c r="AD68">
        <v>0</v>
      </c>
      <c r="AE68">
        <v>0</v>
      </c>
      <c r="AF68">
        <v>0</v>
      </c>
      <c r="AG68">
        <v>0</v>
      </c>
      <c r="AH68">
        <v>0</v>
      </c>
      <c r="AI68">
        <v>0</v>
      </c>
      <c r="AJ68">
        <v>0</v>
      </c>
      <c r="AK68">
        <v>0</v>
      </c>
      <c r="AL68">
        <v>0</v>
      </c>
      <c r="AM68">
        <v>0</v>
      </c>
      <c r="AN68">
        <v>0</v>
      </c>
      <c r="AO68">
        <v>0</v>
      </c>
      <c r="AP68">
        <v>0</v>
      </c>
      <c r="AQ68">
        <v>0</v>
      </c>
      <c r="AR68">
        <v>0</v>
      </c>
      <c r="AS68"/>
      <c r="AT68"/>
      <c r="AU68"/>
      <c r="AV68"/>
      <c r="AW68"/>
      <c r="AX68"/>
      <c r="AY68"/>
      <c r="AZ68"/>
      <c r="BA68"/>
      <c r="BB68"/>
      <c r="BC68"/>
      <c r="BD68"/>
      <c r="BE68"/>
      <c r="BF68"/>
      <c r="BG68"/>
      <c r="BH68"/>
      <c r="BI68"/>
      <c r="BJ68"/>
      <c r="BK68"/>
      <c r="BL68"/>
      <c r="BM68"/>
      <c r="BN68"/>
      <c r="BO68"/>
      <c r="BP68"/>
      <c r="BQ68"/>
      <c r="BR68"/>
      <c r="BS68"/>
      <c r="BT68"/>
    </row>
    <row r="69" spans="1:72" x14ac:dyDescent="0.25">
      <c r="A69" t="s">
        <v>2393</v>
      </c>
      <c r="B69">
        <v>0</v>
      </c>
      <c r="C69">
        <v>0</v>
      </c>
      <c r="D69">
        <v>0</v>
      </c>
      <c r="E69">
        <v>0</v>
      </c>
      <c r="F69">
        <v>0</v>
      </c>
      <c r="G69">
        <v>0</v>
      </c>
      <c r="H69">
        <v>0</v>
      </c>
      <c r="I69">
        <v>33581</v>
      </c>
      <c r="J69">
        <v>0</v>
      </c>
      <c r="K69">
        <v>0</v>
      </c>
      <c r="L69">
        <v>44494</v>
      </c>
      <c r="M69">
        <v>47158</v>
      </c>
      <c r="N69">
        <v>125353</v>
      </c>
      <c r="O69">
        <v>124134</v>
      </c>
      <c r="P69">
        <v>0</v>
      </c>
      <c r="Q69">
        <v>0</v>
      </c>
      <c r="R69">
        <v>0</v>
      </c>
      <c r="S69">
        <v>0</v>
      </c>
      <c r="T69">
        <v>0</v>
      </c>
      <c r="U69">
        <v>0</v>
      </c>
      <c r="V69">
        <v>0</v>
      </c>
      <c r="W69">
        <v>0</v>
      </c>
      <c r="X69">
        <v>25005</v>
      </c>
      <c r="Y69">
        <v>0</v>
      </c>
      <c r="Z69">
        <v>0</v>
      </c>
      <c r="AA69">
        <v>0</v>
      </c>
      <c r="AB69">
        <v>0</v>
      </c>
      <c r="AC69">
        <v>0</v>
      </c>
      <c r="AD69">
        <v>0</v>
      </c>
      <c r="AE69">
        <v>0</v>
      </c>
      <c r="AF69">
        <v>0</v>
      </c>
      <c r="AG69">
        <v>0</v>
      </c>
      <c r="AH69">
        <v>0</v>
      </c>
      <c r="AI69">
        <v>0</v>
      </c>
      <c r="AJ69">
        <v>0</v>
      </c>
      <c r="AK69">
        <v>3829</v>
      </c>
      <c r="AL69">
        <v>0</v>
      </c>
      <c r="AM69">
        <v>0</v>
      </c>
      <c r="AN69">
        <v>0</v>
      </c>
      <c r="AO69">
        <v>0</v>
      </c>
      <c r="AP69">
        <v>0</v>
      </c>
      <c r="AQ69">
        <v>0</v>
      </c>
      <c r="AR69">
        <v>0</v>
      </c>
      <c r="AS69"/>
      <c r="AT69"/>
      <c r="AU69"/>
      <c r="AV69"/>
      <c r="AW69"/>
      <c r="AX69"/>
      <c r="AY69"/>
      <c r="AZ69"/>
      <c r="BA69"/>
      <c r="BB69"/>
      <c r="BC69"/>
      <c r="BD69"/>
      <c r="BE69"/>
      <c r="BF69"/>
      <c r="BG69"/>
      <c r="BH69"/>
      <c r="BI69"/>
      <c r="BJ69"/>
      <c r="BK69"/>
      <c r="BL69"/>
      <c r="BM69"/>
      <c r="BN69"/>
      <c r="BO69"/>
      <c r="BP69"/>
      <c r="BQ69"/>
      <c r="BR69"/>
      <c r="BS69"/>
      <c r="BT69"/>
    </row>
    <row r="70" spans="1:72" x14ac:dyDescent="0.25">
      <c r="A70" t="s">
        <v>2396</v>
      </c>
      <c r="B70">
        <v>0</v>
      </c>
      <c r="C70">
        <v>0</v>
      </c>
      <c r="D70">
        <v>0</v>
      </c>
      <c r="E70">
        <v>0</v>
      </c>
      <c r="F70">
        <v>0</v>
      </c>
      <c r="G70">
        <v>0</v>
      </c>
      <c r="H70">
        <v>0</v>
      </c>
      <c r="I70">
        <v>18000</v>
      </c>
      <c r="J70">
        <v>0</v>
      </c>
      <c r="K70">
        <v>0</v>
      </c>
      <c r="L70">
        <v>4406</v>
      </c>
      <c r="M70">
        <v>1742</v>
      </c>
      <c r="N70">
        <v>20000</v>
      </c>
      <c r="O70">
        <v>0</v>
      </c>
      <c r="P70">
        <v>225002</v>
      </c>
      <c r="Q70">
        <v>0</v>
      </c>
      <c r="R70">
        <v>0</v>
      </c>
      <c r="S70">
        <v>242122</v>
      </c>
      <c r="T70">
        <v>530809</v>
      </c>
      <c r="U70">
        <v>612557</v>
      </c>
      <c r="V70">
        <v>652813</v>
      </c>
      <c r="W70">
        <v>631578</v>
      </c>
      <c r="X70">
        <v>0</v>
      </c>
      <c r="Y70">
        <v>1031579</v>
      </c>
      <c r="Z70">
        <v>1031579</v>
      </c>
      <c r="AA70">
        <v>0</v>
      </c>
      <c r="AB70">
        <v>0</v>
      </c>
      <c r="AC70">
        <v>0</v>
      </c>
      <c r="AD70">
        <v>0</v>
      </c>
      <c r="AE70">
        <v>0</v>
      </c>
      <c r="AF70">
        <v>0</v>
      </c>
      <c r="AG70">
        <v>0</v>
      </c>
      <c r="AH70">
        <v>0</v>
      </c>
      <c r="AI70">
        <v>0</v>
      </c>
      <c r="AJ70">
        <v>0</v>
      </c>
      <c r="AK70">
        <v>0</v>
      </c>
      <c r="AL70">
        <v>0</v>
      </c>
      <c r="AM70">
        <v>2314</v>
      </c>
      <c r="AN70">
        <v>4758</v>
      </c>
      <c r="AO70">
        <v>0</v>
      </c>
      <c r="AP70">
        <v>0</v>
      </c>
      <c r="AQ70">
        <v>0</v>
      </c>
      <c r="AR70">
        <v>0</v>
      </c>
      <c r="AS70"/>
      <c r="AT70"/>
      <c r="AU70"/>
      <c r="AV70"/>
      <c r="AW70"/>
      <c r="AX70"/>
      <c r="AY70"/>
      <c r="AZ70"/>
      <c r="BA70"/>
      <c r="BB70"/>
      <c r="BC70"/>
      <c r="BD70"/>
      <c r="BE70"/>
      <c r="BF70"/>
      <c r="BG70"/>
      <c r="BH70"/>
      <c r="BI70"/>
      <c r="BJ70"/>
      <c r="BK70"/>
      <c r="BL70"/>
      <c r="BM70"/>
      <c r="BN70"/>
      <c r="BO70"/>
      <c r="BP70"/>
      <c r="BQ70"/>
      <c r="BR70"/>
      <c r="BS70"/>
      <c r="BT70"/>
    </row>
    <row r="71" spans="1:72" x14ac:dyDescent="0.25">
      <c r="A71" t="s">
        <v>3288</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1899</v>
      </c>
      <c r="AP71">
        <v>0</v>
      </c>
      <c r="AQ71">
        <v>0</v>
      </c>
      <c r="AR71">
        <v>0</v>
      </c>
      <c r="AS71"/>
      <c r="AT71"/>
      <c r="AU71"/>
      <c r="AV71"/>
      <c r="AW71"/>
      <c r="AX71"/>
      <c r="AY71"/>
      <c r="AZ71"/>
      <c r="BA71"/>
      <c r="BB71"/>
      <c r="BC71"/>
      <c r="BD71"/>
      <c r="BE71"/>
      <c r="BF71"/>
      <c r="BG71"/>
      <c r="BH71"/>
      <c r="BI71"/>
      <c r="BJ71"/>
      <c r="BK71"/>
      <c r="BL71"/>
      <c r="BM71"/>
      <c r="BN71"/>
      <c r="BO71"/>
      <c r="BP71"/>
      <c r="BQ71"/>
      <c r="BR71"/>
      <c r="BS71"/>
      <c r="BT71"/>
    </row>
    <row r="72" spans="1:72" x14ac:dyDescent="0.25">
      <c r="A72" t="s">
        <v>3352</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1899</v>
      </c>
      <c r="AP72">
        <v>0</v>
      </c>
      <c r="AQ72">
        <v>0</v>
      </c>
      <c r="AR72">
        <v>0</v>
      </c>
      <c r="AS72"/>
      <c r="AT72"/>
      <c r="AU72"/>
      <c r="AV72"/>
      <c r="AW72"/>
      <c r="AX72"/>
      <c r="AY72"/>
      <c r="AZ72"/>
      <c r="BA72"/>
      <c r="BB72"/>
      <c r="BC72"/>
      <c r="BD72"/>
      <c r="BE72"/>
      <c r="BF72"/>
      <c r="BG72"/>
      <c r="BH72"/>
      <c r="BI72"/>
      <c r="BJ72"/>
      <c r="BK72"/>
      <c r="BL72"/>
      <c r="BM72"/>
      <c r="BN72"/>
      <c r="BO72"/>
      <c r="BP72"/>
      <c r="BQ72"/>
      <c r="BR72"/>
      <c r="BS72"/>
      <c r="BT72"/>
    </row>
    <row r="73" spans="1:72" x14ac:dyDescent="0.25">
      <c r="A73" t="s">
        <v>2398</v>
      </c>
      <c r="B73">
        <v>142342</v>
      </c>
      <c r="C73">
        <v>132654</v>
      </c>
      <c r="D73">
        <v>132935</v>
      </c>
      <c r="E73">
        <v>140217</v>
      </c>
      <c r="F73">
        <v>139336</v>
      </c>
      <c r="G73">
        <v>139054</v>
      </c>
      <c r="H73">
        <v>133076</v>
      </c>
      <c r="I73">
        <v>141093</v>
      </c>
      <c r="J73">
        <v>140967</v>
      </c>
      <c r="K73">
        <v>129791</v>
      </c>
      <c r="L73">
        <v>116023</v>
      </c>
      <c r="M73">
        <v>112621</v>
      </c>
      <c r="N73">
        <v>137503</v>
      </c>
      <c r="O73">
        <v>176798</v>
      </c>
      <c r="P73">
        <v>161981</v>
      </c>
      <c r="Q73">
        <v>230285</v>
      </c>
      <c r="R73">
        <v>223896</v>
      </c>
      <c r="S73">
        <v>223207</v>
      </c>
      <c r="T73">
        <v>252689</v>
      </c>
      <c r="U73">
        <v>229710</v>
      </c>
      <c r="V73">
        <v>247503</v>
      </c>
      <c r="W73">
        <v>273516</v>
      </c>
      <c r="X73">
        <v>293638</v>
      </c>
      <c r="Y73">
        <v>368386</v>
      </c>
      <c r="Z73">
        <v>438590</v>
      </c>
      <c r="AA73">
        <v>528846</v>
      </c>
      <c r="AB73">
        <v>676438</v>
      </c>
      <c r="AC73">
        <v>0</v>
      </c>
      <c r="AD73">
        <v>0</v>
      </c>
      <c r="AE73">
        <v>0</v>
      </c>
      <c r="AF73">
        <v>0</v>
      </c>
      <c r="AG73">
        <v>0</v>
      </c>
      <c r="AH73">
        <v>0</v>
      </c>
      <c r="AI73">
        <v>0</v>
      </c>
      <c r="AJ73">
        <v>0</v>
      </c>
      <c r="AK73">
        <v>0</v>
      </c>
      <c r="AL73">
        <v>3080</v>
      </c>
      <c r="AM73">
        <v>0</v>
      </c>
      <c r="AN73">
        <v>0</v>
      </c>
      <c r="AO73">
        <v>0</v>
      </c>
      <c r="AP73">
        <v>859</v>
      </c>
      <c r="AQ73">
        <v>0</v>
      </c>
      <c r="AR73">
        <v>0</v>
      </c>
      <c r="AS73"/>
      <c r="AT73"/>
      <c r="AU73"/>
      <c r="AV73"/>
      <c r="AW73"/>
      <c r="AX73"/>
      <c r="AY73"/>
      <c r="AZ73"/>
      <c r="BA73"/>
      <c r="BB73"/>
      <c r="BC73"/>
      <c r="BD73"/>
      <c r="BE73"/>
      <c r="BF73"/>
      <c r="BG73"/>
      <c r="BH73"/>
      <c r="BI73"/>
      <c r="BJ73"/>
      <c r="BK73"/>
      <c r="BL73"/>
      <c r="BM73"/>
      <c r="BN73"/>
      <c r="BO73"/>
      <c r="BP73"/>
      <c r="BQ73"/>
      <c r="BR73"/>
      <c r="BS73"/>
      <c r="BT73"/>
    </row>
    <row r="74" spans="1:72" x14ac:dyDescent="0.25">
      <c r="A74" t="s">
        <v>3294</v>
      </c>
      <c r="B74">
        <v>142342</v>
      </c>
      <c r="C74">
        <v>132654</v>
      </c>
      <c r="D74">
        <v>132935</v>
      </c>
      <c r="E74">
        <v>140217</v>
      </c>
      <c r="F74">
        <v>139336</v>
      </c>
      <c r="G74">
        <v>91589</v>
      </c>
      <c r="H74">
        <v>133076</v>
      </c>
      <c r="I74">
        <v>0</v>
      </c>
      <c r="J74">
        <v>0</v>
      </c>
      <c r="K74">
        <v>0</v>
      </c>
      <c r="L74">
        <v>0</v>
      </c>
      <c r="M74">
        <v>0</v>
      </c>
      <c r="N74">
        <v>0</v>
      </c>
      <c r="O74">
        <v>0</v>
      </c>
      <c r="P74">
        <v>161981</v>
      </c>
      <c r="Q74">
        <v>0</v>
      </c>
      <c r="R74">
        <v>0</v>
      </c>
      <c r="S74">
        <v>223207</v>
      </c>
      <c r="T74">
        <v>252689</v>
      </c>
      <c r="U74">
        <v>229710</v>
      </c>
      <c r="V74">
        <v>247503</v>
      </c>
      <c r="W74">
        <v>0</v>
      </c>
      <c r="X74">
        <v>0</v>
      </c>
      <c r="Y74">
        <v>368386</v>
      </c>
      <c r="Z74">
        <v>438590</v>
      </c>
      <c r="AA74">
        <v>0</v>
      </c>
      <c r="AB74">
        <v>0</v>
      </c>
      <c r="AC74">
        <v>0</v>
      </c>
      <c r="AD74">
        <v>0</v>
      </c>
      <c r="AE74">
        <v>0</v>
      </c>
      <c r="AF74">
        <v>0</v>
      </c>
      <c r="AG74">
        <v>0</v>
      </c>
      <c r="AH74">
        <v>0</v>
      </c>
      <c r="AI74">
        <v>0</v>
      </c>
      <c r="AJ74">
        <v>0</v>
      </c>
      <c r="AK74">
        <v>0</v>
      </c>
      <c r="AL74">
        <v>0</v>
      </c>
      <c r="AM74">
        <v>0</v>
      </c>
      <c r="AN74">
        <v>0</v>
      </c>
      <c r="AO74">
        <v>0</v>
      </c>
      <c r="AP74">
        <v>0</v>
      </c>
      <c r="AQ74">
        <v>0</v>
      </c>
      <c r="AR74">
        <v>0</v>
      </c>
      <c r="AS74"/>
      <c r="AT74"/>
      <c r="AU74"/>
      <c r="AV74"/>
      <c r="AW74"/>
      <c r="AX74"/>
      <c r="AY74"/>
      <c r="AZ74"/>
      <c r="BA74"/>
      <c r="BB74"/>
      <c r="BC74"/>
      <c r="BD74"/>
      <c r="BE74"/>
      <c r="BF74"/>
      <c r="BG74"/>
      <c r="BH74"/>
      <c r="BI74"/>
      <c r="BJ74"/>
      <c r="BK74"/>
      <c r="BL74"/>
      <c r="BM74"/>
      <c r="BN74"/>
      <c r="BO74"/>
      <c r="BP74"/>
      <c r="BQ74"/>
      <c r="BR74"/>
      <c r="BS74"/>
      <c r="BT74"/>
    </row>
    <row r="75" spans="1:72" x14ac:dyDescent="0.25">
      <c r="A75" t="s">
        <v>2399</v>
      </c>
      <c r="B75">
        <v>0</v>
      </c>
      <c r="C75">
        <v>0</v>
      </c>
      <c r="D75">
        <v>0</v>
      </c>
      <c r="E75">
        <v>0</v>
      </c>
      <c r="F75">
        <v>0</v>
      </c>
      <c r="G75">
        <v>47465</v>
      </c>
      <c r="H75">
        <v>0</v>
      </c>
      <c r="I75">
        <v>141093</v>
      </c>
      <c r="J75">
        <v>140967</v>
      </c>
      <c r="K75">
        <v>129791</v>
      </c>
      <c r="L75">
        <v>116023</v>
      </c>
      <c r="M75">
        <v>112621</v>
      </c>
      <c r="N75">
        <v>137503</v>
      </c>
      <c r="O75">
        <v>176798</v>
      </c>
      <c r="P75">
        <v>0</v>
      </c>
      <c r="Q75">
        <v>230285</v>
      </c>
      <c r="R75">
        <v>223896</v>
      </c>
      <c r="S75">
        <v>0</v>
      </c>
      <c r="T75">
        <v>0</v>
      </c>
      <c r="U75">
        <v>0</v>
      </c>
      <c r="V75">
        <v>0</v>
      </c>
      <c r="W75">
        <v>273516</v>
      </c>
      <c r="X75">
        <v>293638</v>
      </c>
      <c r="Y75">
        <v>0</v>
      </c>
      <c r="Z75">
        <v>0</v>
      </c>
      <c r="AA75">
        <v>528846</v>
      </c>
      <c r="AB75">
        <v>676438</v>
      </c>
      <c r="AC75">
        <v>0</v>
      </c>
      <c r="AD75">
        <v>0</v>
      </c>
      <c r="AE75">
        <v>0</v>
      </c>
      <c r="AF75">
        <v>0</v>
      </c>
      <c r="AG75">
        <v>0</v>
      </c>
      <c r="AH75">
        <v>0</v>
      </c>
      <c r="AI75">
        <v>0</v>
      </c>
      <c r="AJ75">
        <v>0</v>
      </c>
      <c r="AK75">
        <v>0</v>
      </c>
      <c r="AL75">
        <v>3080</v>
      </c>
      <c r="AM75">
        <v>0</v>
      </c>
      <c r="AN75">
        <v>0</v>
      </c>
      <c r="AO75">
        <v>0</v>
      </c>
      <c r="AP75">
        <v>859</v>
      </c>
      <c r="AQ75">
        <v>0</v>
      </c>
      <c r="AR75">
        <v>0</v>
      </c>
      <c r="AS75"/>
      <c r="AT75"/>
      <c r="AU75"/>
      <c r="AV75"/>
      <c r="AW75"/>
      <c r="AX75"/>
      <c r="AY75"/>
      <c r="AZ75"/>
      <c r="BA75"/>
      <c r="BB75"/>
      <c r="BC75"/>
      <c r="BD75"/>
      <c r="BE75"/>
      <c r="BF75"/>
      <c r="BG75"/>
      <c r="BH75"/>
      <c r="BI75"/>
      <c r="BJ75"/>
      <c r="BK75"/>
      <c r="BL75"/>
      <c r="BM75"/>
      <c r="BN75"/>
      <c r="BO75"/>
      <c r="BP75"/>
      <c r="BQ75"/>
      <c r="BR75"/>
      <c r="BS75"/>
      <c r="BT75"/>
    </row>
    <row r="76" spans="1:72" x14ac:dyDescent="0.25">
      <c r="A76" t="s">
        <v>2400</v>
      </c>
      <c r="B76">
        <v>8278</v>
      </c>
      <c r="C76">
        <v>8974</v>
      </c>
      <c r="D76">
        <v>8784</v>
      </c>
      <c r="E76">
        <v>10755</v>
      </c>
      <c r="F76">
        <v>13096</v>
      </c>
      <c r="G76">
        <v>22772</v>
      </c>
      <c r="H76">
        <v>10198</v>
      </c>
      <c r="I76">
        <v>8687</v>
      </c>
      <c r="J76">
        <v>6117</v>
      </c>
      <c r="K76">
        <v>3423</v>
      </c>
      <c r="L76">
        <v>3382</v>
      </c>
      <c r="M76">
        <v>0</v>
      </c>
      <c r="N76">
        <v>1558</v>
      </c>
      <c r="O76">
        <v>1525</v>
      </c>
      <c r="P76">
        <v>1493</v>
      </c>
      <c r="Q76">
        <v>1936</v>
      </c>
      <c r="R76">
        <v>1570</v>
      </c>
      <c r="S76">
        <v>2370</v>
      </c>
      <c r="T76">
        <v>2536</v>
      </c>
      <c r="U76">
        <v>2702</v>
      </c>
      <c r="V76">
        <v>2103</v>
      </c>
      <c r="W76">
        <v>2076</v>
      </c>
      <c r="X76">
        <v>2129</v>
      </c>
      <c r="Y76">
        <v>2351</v>
      </c>
      <c r="Z76">
        <v>1758</v>
      </c>
      <c r="AA76">
        <v>2929</v>
      </c>
      <c r="AB76">
        <v>3949</v>
      </c>
      <c r="AC76">
        <v>275</v>
      </c>
      <c r="AD76">
        <v>275</v>
      </c>
      <c r="AE76">
        <v>258</v>
      </c>
      <c r="AF76">
        <v>237</v>
      </c>
      <c r="AG76">
        <v>234</v>
      </c>
      <c r="AH76">
        <v>231</v>
      </c>
      <c r="AI76">
        <v>229</v>
      </c>
      <c r="AJ76">
        <v>226</v>
      </c>
      <c r="AK76">
        <v>224</v>
      </c>
      <c r="AL76">
        <v>221</v>
      </c>
      <c r="AM76">
        <v>0</v>
      </c>
      <c r="AN76">
        <v>0</v>
      </c>
      <c r="AO76">
        <v>7390</v>
      </c>
      <c r="AP76">
        <v>9992</v>
      </c>
      <c r="AQ76">
        <v>10469</v>
      </c>
      <c r="AR76">
        <v>10349</v>
      </c>
      <c r="AS76"/>
      <c r="AT76"/>
      <c r="AU76"/>
      <c r="AV76"/>
      <c r="AW76"/>
      <c r="AX76"/>
      <c r="AY76"/>
      <c r="AZ76"/>
      <c r="BA76"/>
      <c r="BB76"/>
      <c r="BC76"/>
      <c r="BD76"/>
      <c r="BE76"/>
      <c r="BF76"/>
      <c r="BG76"/>
      <c r="BH76"/>
      <c r="BI76"/>
      <c r="BJ76"/>
      <c r="BK76"/>
      <c r="BL76"/>
      <c r="BM76"/>
      <c r="BN76"/>
      <c r="BO76"/>
      <c r="BP76"/>
      <c r="BQ76"/>
      <c r="BR76"/>
      <c r="BS76"/>
      <c r="BT76"/>
    </row>
    <row r="77" spans="1:72" x14ac:dyDescent="0.25">
      <c r="A77" t="s">
        <v>3339</v>
      </c>
      <c r="B77">
        <v>2032</v>
      </c>
      <c r="C77">
        <v>2032</v>
      </c>
      <c r="D77">
        <v>2032</v>
      </c>
      <c r="E77">
        <v>4516</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c r="AT77"/>
      <c r="AU77"/>
      <c r="AV77"/>
      <c r="AW77"/>
      <c r="AX77"/>
      <c r="AY77"/>
      <c r="AZ77"/>
      <c r="BA77"/>
      <c r="BB77"/>
      <c r="BC77"/>
      <c r="BD77"/>
      <c r="BE77"/>
      <c r="BF77"/>
      <c r="BG77"/>
      <c r="BH77"/>
      <c r="BI77"/>
      <c r="BJ77"/>
      <c r="BK77"/>
      <c r="BL77"/>
      <c r="BM77"/>
      <c r="BN77"/>
      <c r="BO77"/>
      <c r="BP77"/>
      <c r="BQ77"/>
      <c r="BR77"/>
      <c r="BS77"/>
      <c r="BT77"/>
    </row>
    <row r="78" spans="1:72" x14ac:dyDescent="0.25">
      <c r="A78" t="s">
        <v>3295</v>
      </c>
      <c r="B78">
        <v>0</v>
      </c>
      <c r="C78">
        <v>0</v>
      </c>
      <c r="D78">
        <v>0</v>
      </c>
      <c r="E78">
        <v>0</v>
      </c>
      <c r="F78">
        <v>0</v>
      </c>
      <c r="G78">
        <v>0</v>
      </c>
      <c r="H78">
        <v>0</v>
      </c>
      <c r="I78">
        <v>75</v>
      </c>
      <c r="J78">
        <v>76</v>
      </c>
      <c r="K78">
        <v>101</v>
      </c>
      <c r="L78">
        <v>131</v>
      </c>
      <c r="M78">
        <v>159</v>
      </c>
      <c r="N78">
        <v>202</v>
      </c>
      <c r="O78">
        <v>340</v>
      </c>
      <c r="P78">
        <v>598</v>
      </c>
      <c r="Q78">
        <v>708</v>
      </c>
      <c r="R78">
        <v>708</v>
      </c>
      <c r="S78">
        <v>701</v>
      </c>
      <c r="T78">
        <v>1020</v>
      </c>
      <c r="U78">
        <v>999</v>
      </c>
      <c r="V78">
        <v>1050</v>
      </c>
      <c r="W78">
        <v>1294</v>
      </c>
      <c r="X78">
        <v>0</v>
      </c>
      <c r="Y78">
        <v>5048</v>
      </c>
      <c r="Z78">
        <v>3692</v>
      </c>
      <c r="AA78">
        <v>0</v>
      </c>
      <c r="AB78">
        <v>4524</v>
      </c>
      <c r="AC78">
        <v>0</v>
      </c>
      <c r="AD78">
        <v>0</v>
      </c>
      <c r="AE78">
        <v>0</v>
      </c>
      <c r="AF78">
        <v>0</v>
      </c>
      <c r="AG78">
        <v>0</v>
      </c>
      <c r="AH78">
        <v>0</v>
      </c>
      <c r="AI78">
        <v>0</v>
      </c>
      <c r="AJ78">
        <v>0</v>
      </c>
      <c r="AK78">
        <v>0</v>
      </c>
      <c r="AL78">
        <v>0</v>
      </c>
      <c r="AM78">
        <v>0</v>
      </c>
      <c r="AN78">
        <v>0</v>
      </c>
      <c r="AO78">
        <v>0</v>
      </c>
      <c r="AP78">
        <v>0</v>
      </c>
      <c r="AQ78">
        <v>0</v>
      </c>
      <c r="AR78">
        <v>0</v>
      </c>
      <c r="AS78"/>
      <c r="AT78"/>
      <c r="AU78"/>
      <c r="AV78"/>
      <c r="AW78"/>
      <c r="AX78"/>
      <c r="AY78"/>
      <c r="AZ78"/>
      <c r="BA78"/>
      <c r="BB78"/>
      <c r="BC78"/>
      <c r="BD78"/>
      <c r="BE78"/>
      <c r="BF78"/>
      <c r="BG78"/>
      <c r="BH78"/>
      <c r="BI78"/>
      <c r="BJ78"/>
      <c r="BK78"/>
      <c r="BL78"/>
      <c r="BM78"/>
      <c r="BN78"/>
      <c r="BO78"/>
      <c r="BP78"/>
      <c r="BQ78"/>
      <c r="BR78"/>
      <c r="BS78"/>
      <c r="BT78"/>
    </row>
    <row r="79" spans="1:72" x14ac:dyDescent="0.25">
      <c r="A79" t="s">
        <v>3315</v>
      </c>
      <c r="B79">
        <v>0</v>
      </c>
      <c r="C79">
        <v>0</v>
      </c>
      <c r="D79">
        <v>0</v>
      </c>
      <c r="E79">
        <v>0</v>
      </c>
      <c r="F79">
        <v>0</v>
      </c>
      <c r="G79">
        <v>0</v>
      </c>
      <c r="H79">
        <v>0</v>
      </c>
      <c r="I79">
        <v>0</v>
      </c>
      <c r="J79">
        <v>0</v>
      </c>
      <c r="K79">
        <v>0</v>
      </c>
      <c r="L79">
        <v>0</v>
      </c>
      <c r="M79">
        <v>0</v>
      </c>
      <c r="N79">
        <v>0</v>
      </c>
      <c r="O79">
        <v>0</v>
      </c>
      <c r="P79">
        <v>88804</v>
      </c>
      <c r="Q79">
        <v>0</v>
      </c>
      <c r="R79">
        <v>0</v>
      </c>
      <c r="S79">
        <v>0</v>
      </c>
      <c r="T79">
        <v>3758</v>
      </c>
      <c r="U79">
        <v>4127</v>
      </c>
      <c r="V79">
        <v>4497</v>
      </c>
      <c r="W79">
        <v>0</v>
      </c>
      <c r="X79">
        <v>0</v>
      </c>
      <c r="Y79">
        <v>9526</v>
      </c>
      <c r="Z79">
        <v>9526</v>
      </c>
      <c r="AA79">
        <v>0</v>
      </c>
      <c r="AB79">
        <v>0</v>
      </c>
      <c r="AC79">
        <v>0</v>
      </c>
      <c r="AD79">
        <v>0</v>
      </c>
      <c r="AE79">
        <v>0</v>
      </c>
      <c r="AF79">
        <v>0</v>
      </c>
      <c r="AG79">
        <v>0</v>
      </c>
      <c r="AH79">
        <v>0</v>
      </c>
      <c r="AI79">
        <v>0</v>
      </c>
      <c r="AJ79">
        <v>0</v>
      </c>
      <c r="AK79">
        <v>0</v>
      </c>
      <c r="AL79">
        <v>0</v>
      </c>
      <c r="AM79">
        <v>0</v>
      </c>
      <c r="AN79">
        <v>0</v>
      </c>
      <c r="AO79">
        <v>0</v>
      </c>
      <c r="AP79">
        <v>0</v>
      </c>
      <c r="AQ79">
        <v>0</v>
      </c>
      <c r="AR79">
        <v>0</v>
      </c>
      <c r="AS79"/>
      <c r="AT79"/>
      <c r="AU79"/>
      <c r="AV79"/>
      <c r="AW79"/>
      <c r="AX79"/>
      <c r="AY79"/>
      <c r="AZ79"/>
      <c r="BA79"/>
      <c r="BB79"/>
      <c r="BC79"/>
      <c r="BD79"/>
      <c r="BE79"/>
      <c r="BF79"/>
      <c r="BG79"/>
      <c r="BH79"/>
      <c r="BI79"/>
      <c r="BJ79"/>
      <c r="BK79"/>
      <c r="BL79"/>
      <c r="BM79"/>
      <c r="BN79"/>
      <c r="BO79"/>
      <c r="BP79"/>
      <c r="BQ79"/>
      <c r="BR79"/>
      <c r="BS79"/>
      <c r="BT79"/>
    </row>
    <row r="80" spans="1:72" x14ac:dyDescent="0.25">
      <c r="A80" t="s">
        <v>2401</v>
      </c>
      <c r="B80">
        <v>28115</v>
      </c>
      <c r="C80">
        <v>27078</v>
      </c>
      <c r="D80">
        <v>23062</v>
      </c>
      <c r="E80">
        <v>13497</v>
      </c>
      <c r="F80">
        <v>10273</v>
      </c>
      <c r="G80">
        <v>7140</v>
      </c>
      <c r="H80">
        <v>7815</v>
      </c>
      <c r="I80">
        <v>8307</v>
      </c>
      <c r="J80">
        <v>20137</v>
      </c>
      <c r="K80">
        <v>31934</v>
      </c>
      <c r="L80">
        <v>21764</v>
      </c>
      <c r="M80">
        <v>6279</v>
      </c>
      <c r="N80">
        <v>9731</v>
      </c>
      <c r="O80">
        <v>15864</v>
      </c>
      <c r="P80">
        <v>11827</v>
      </c>
      <c r="Q80">
        <v>4455</v>
      </c>
      <c r="R80">
        <v>5796</v>
      </c>
      <c r="S80">
        <v>31932</v>
      </c>
      <c r="T80">
        <v>24949</v>
      </c>
      <c r="U80">
        <v>8202</v>
      </c>
      <c r="V80">
        <v>6091</v>
      </c>
      <c r="W80">
        <v>125109</v>
      </c>
      <c r="X80">
        <v>121882</v>
      </c>
      <c r="Y80">
        <v>71258</v>
      </c>
      <c r="Z80">
        <v>59043</v>
      </c>
      <c r="AA80">
        <v>67029</v>
      </c>
      <c r="AB80">
        <v>37779</v>
      </c>
      <c r="AC80">
        <v>1984</v>
      </c>
      <c r="AD80">
        <v>2414</v>
      </c>
      <c r="AE80">
        <v>3215</v>
      </c>
      <c r="AF80">
        <v>1431</v>
      </c>
      <c r="AG80">
        <v>0</v>
      </c>
      <c r="AH80">
        <v>0</v>
      </c>
      <c r="AI80">
        <v>0</v>
      </c>
      <c r="AJ80">
        <v>0</v>
      </c>
      <c r="AK80">
        <v>0</v>
      </c>
      <c r="AL80">
        <v>0</v>
      </c>
      <c r="AM80">
        <v>0</v>
      </c>
      <c r="AN80">
        <v>0</v>
      </c>
      <c r="AO80">
        <v>0</v>
      </c>
      <c r="AP80">
        <v>0</v>
      </c>
      <c r="AQ80">
        <v>0</v>
      </c>
      <c r="AR80">
        <v>0</v>
      </c>
      <c r="AS80"/>
      <c r="AT80"/>
      <c r="AU80"/>
      <c r="AV80"/>
      <c r="AW80"/>
      <c r="AX80"/>
      <c r="AY80"/>
      <c r="AZ80"/>
      <c r="BA80"/>
      <c r="BB80"/>
      <c r="BC80"/>
      <c r="BD80"/>
      <c r="BE80"/>
      <c r="BF80"/>
      <c r="BG80"/>
      <c r="BH80"/>
      <c r="BI80"/>
      <c r="BJ80"/>
      <c r="BK80"/>
      <c r="BL80"/>
      <c r="BM80"/>
      <c r="BN80"/>
      <c r="BO80"/>
      <c r="BP80"/>
      <c r="BQ80"/>
      <c r="BR80"/>
      <c r="BS80"/>
      <c r="BT80"/>
    </row>
    <row r="81" spans="1:72" x14ac:dyDescent="0.25">
      <c r="A81" t="s">
        <v>3389</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570</v>
      </c>
      <c r="AP81">
        <v>129</v>
      </c>
      <c r="AQ81">
        <v>409</v>
      </c>
      <c r="AR81">
        <v>0</v>
      </c>
      <c r="AS81"/>
      <c r="AT81"/>
      <c r="AU81"/>
      <c r="AV81"/>
      <c r="AW81"/>
      <c r="AX81"/>
      <c r="AY81"/>
      <c r="AZ81"/>
      <c r="BA81"/>
      <c r="BB81"/>
      <c r="BC81"/>
      <c r="BD81"/>
      <c r="BE81"/>
      <c r="BF81"/>
      <c r="BG81"/>
      <c r="BH81"/>
      <c r="BI81"/>
      <c r="BJ81"/>
      <c r="BK81"/>
      <c r="BL81"/>
      <c r="BM81"/>
      <c r="BN81"/>
      <c r="BO81"/>
      <c r="BP81"/>
      <c r="BQ81"/>
      <c r="BR81"/>
      <c r="BS81"/>
      <c r="BT81"/>
    </row>
    <row r="82" spans="1:72" x14ac:dyDescent="0.25">
      <c r="A82" t="s">
        <v>3390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570</v>
      </c>
      <c r="AP82">
        <v>129</v>
      </c>
      <c r="AQ82">
        <v>409</v>
      </c>
      <c r="AR82">
        <v>0</v>
      </c>
      <c r="AS82"/>
      <c r="AT82"/>
      <c r="AU82"/>
      <c r="AV82"/>
      <c r="AW82"/>
      <c r="AX82"/>
      <c r="AY82"/>
      <c r="AZ82"/>
      <c r="BA82"/>
      <c r="BB82"/>
      <c r="BC82"/>
      <c r="BD82"/>
      <c r="BE82"/>
      <c r="BF82"/>
      <c r="BG82"/>
      <c r="BH82"/>
      <c r="BI82"/>
      <c r="BJ82"/>
      <c r="BK82"/>
      <c r="BL82"/>
      <c r="BM82"/>
      <c r="BN82"/>
      <c r="BO82"/>
      <c r="BP82"/>
      <c r="BQ82"/>
      <c r="BR82"/>
      <c r="BS82"/>
      <c r="BT82"/>
    </row>
    <row r="83" spans="1:72" x14ac:dyDescent="0.25">
      <c r="A83" t="s">
        <v>2402</v>
      </c>
      <c r="B83">
        <v>303425</v>
      </c>
      <c r="C83">
        <v>310756</v>
      </c>
      <c r="D83">
        <v>297946</v>
      </c>
      <c r="E83">
        <v>291676</v>
      </c>
      <c r="F83">
        <v>289228</v>
      </c>
      <c r="G83">
        <v>266113</v>
      </c>
      <c r="H83">
        <v>243009</v>
      </c>
      <c r="I83">
        <v>303108</v>
      </c>
      <c r="J83">
        <v>274434</v>
      </c>
      <c r="K83">
        <v>262315</v>
      </c>
      <c r="L83">
        <v>245590</v>
      </c>
      <c r="M83">
        <v>242030</v>
      </c>
      <c r="N83">
        <v>279917</v>
      </c>
      <c r="O83">
        <v>264359</v>
      </c>
      <c r="P83">
        <v>688248</v>
      </c>
      <c r="Q83">
        <v>446583</v>
      </c>
      <c r="R83">
        <v>151747</v>
      </c>
      <c r="S83">
        <v>151676</v>
      </c>
      <c r="T83">
        <v>153085</v>
      </c>
      <c r="U83">
        <v>157674</v>
      </c>
      <c r="V83">
        <v>138517</v>
      </c>
      <c r="W83">
        <v>150531</v>
      </c>
      <c r="X83">
        <v>177620</v>
      </c>
      <c r="Y83">
        <v>150256</v>
      </c>
      <c r="Z83">
        <v>146003</v>
      </c>
      <c r="AA83">
        <v>109178</v>
      </c>
      <c r="AB83">
        <v>127925</v>
      </c>
      <c r="AC83">
        <v>14214</v>
      </c>
      <c r="AD83">
        <v>12411</v>
      </c>
      <c r="AE83">
        <v>3893</v>
      </c>
      <c r="AF83">
        <v>0</v>
      </c>
      <c r="AG83">
        <v>0</v>
      </c>
      <c r="AH83">
        <v>0</v>
      </c>
      <c r="AI83">
        <v>0</v>
      </c>
      <c r="AJ83">
        <v>149</v>
      </c>
      <c r="AK83">
        <v>3524</v>
      </c>
      <c r="AL83">
        <v>389</v>
      </c>
      <c r="AM83">
        <v>3648</v>
      </c>
      <c r="AN83">
        <v>1727</v>
      </c>
      <c r="AO83">
        <v>2583</v>
      </c>
      <c r="AP83">
        <v>2835</v>
      </c>
      <c r="AQ83">
        <v>4399</v>
      </c>
      <c r="AR83">
        <v>3345</v>
      </c>
      <c r="AS83"/>
      <c r="AT83"/>
      <c r="AU83"/>
      <c r="AV83"/>
      <c r="AW83"/>
      <c r="AX83"/>
      <c r="AY83"/>
      <c r="AZ83"/>
      <c r="BA83"/>
      <c r="BB83"/>
      <c r="BC83"/>
      <c r="BD83"/>
      <c r="BE83"/>
      <c r="BF83"/>
      <c r="BG83"/>
      <c r="BH83"/>
      <c r="BI83"/>
      <c r="BJ83"/>
      <c r="BK83"/>
      <c r="BL83"/>
      <c r="BM83"/>
      <c r="BN83"/>
      <c r="BO83"/>
      <c r="BP83"/>
      <c r="BQ83"/>
      <c r="BR83"/>
      <c r="BS83"/>
      <c r="BT83"/>
    </row>
    <row r="84" spans="1:72" x14ac:dyDescent="0.25">
      <c r="A84" t="s">
        <v>800</v>
      </c>
      <c r="B84">
        <v>1869190</v>
      </c>
      <c r="C84">
        <v>2152286</v>
      </c>
      <c r="D84">
        <v>2184009</v>
      </c>
      <c r="E84">
        <v>2086469</v>
      </c>
      <c r="F84">
        <v>2133156</v>
      </c>
      <c r="G84">
        <v>2235810</v>
      </c>
      <c r="H84">
        <v>2361237</v>
      </c>
      <c r="I84">
        <v>2283236</v>
      </c>
      <c r="J84">
        <v>2215077</v>
      </c>
      <c r="K84">
        <v>2216163</v>
      </c>
      <c r="L84">
        <v>2245621</v>
      </c>
      <c r="M84">
        <v>2199039</v>
      </c>
      <c r="N84">
        <v>2553965</v>
      </c>
      <c r="O84">
        <v>2448140</v>
      </c>
      <c r="P84">
        <v>2978684</v>
      </c>
      <c r="Q84">
        <v>2603646</v>
      </c>
      <c r="R84">
        <v>2475200</v>
      </c>
      <c r="S84">
        <v>2607459</v>
      </c>
      <c r="T84">
        <v>3921832</v>
      </c>
      <c r="U84">
        <v>3272820</v>
      </c>
      <c r="V84">
        <v>3740989</v>
      </c>
      <c r="W84">
        <v>3153962</v>
      </c>
      <c r="X84">
        <v>2559235</v>
      </c>
      <c r="Y84">
        <v>2479587</v>
      </c>
      <c r="Z84">
        <v>2390890</v>
      </c>
      <c r="AA84">
        <v>2228239</v>
      </c>
      <c r="AB84">
        <v>2433451</v>
      </c>
      <c r="AC84">
        <v>368488</v>
      </c>
      <c r="AD84">
        <v>193698</v>
      </c>
      <c r="AE84">
        <v>206332</v>
      </c>
      <c r="AF84">
        <v>141378</v>
      </c>
      <c r="AG84">
        <v>156385</v>
      </c>
      <c r="AH84">
        <v>20210</v>
      </c>
      <c r="AI84">
        <v>20944</v>
      </c>
      <c r="AJ84">
        <v>27764</v>
      </c>
      <c r="AK84">
        <v>27870</v>
      </c>
      <c r="AL84">
        <v>32748</v>
      </c>
      <c r="AM84">
        <v>32605</v>
      </c>
      <c r="AN84">
        <v>62616</v>
      </c>
      <c r="AO84">
        <v>71112</v>
      </c>
      <c r="AP84">
        <v>106855</v>
      </c>
      <c r="AQ84">
        <v>79369</v>
      </c>
      <c r="AR84">
        <v>37801</v>
      </c>
      <c r="AS84"/>
      <c r="AT84"/>
      <c r="AU84"/>
      <c r="AV84"/>
      <c r="AW84"/>
      <c r="AX84"/>
      <c r="AY84"/>
      <c r="AZ84"/>
      <c r="BA84"/>
      <c r="BB84"/>
      <c r="BC84"/>
      <c r="BD84"/>
      <c r="BE84"/>
      <c r="BF84"/>
      <c r="BG84"/>
      <c r="BH84"/>
      <c r="BI84"/>
      <c r="BJ84"/>
      <c r="BK84"/>
      <c r="BL84"/>
      <c r="BM84"/>
      <c r="BN84"/>
      <c r="BO84"/>
      <c r="BP84"/>
      <c r="BQ84"/>
      <c r="BR84"/>
      <c r="BS84"/>
      <c r="BT84"/>
    </row>
    <row r="85" spans="1:72" x14ac:dyDescent="0.25">
      <c r="A85" t="s">
        <v>2403</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t="s">
        <v>2614</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1353</v>
      </c>
      <c r="AB86">
        <v>0</v>
      </c>
      <c r="AC86">
        <v>0</v>
      </c>
      <c r="AD86">
        <v>0</v>
      </c>
      <c r="AE86">
        <v>0</v>
      </c>
      <c r="AF86">
        <v>0</v>
      </c>
      <c r="AG86">
        <v>0</v>
      </c>
      <c r="AH86">
        <v>0</v>
      </c>
      <c r="AI86">
        <v>0</v>
      </c>
      <c r="AJ86">
        <v>0</v>
      </c>
      <c r="AK86">
        <v>0</v>
      </c>
      <c r="AL86">
        <v>0</v>
      </c>
      <c r="AM86">
        <v>0</v>
      </c>
      <c r="AN86">
        <v>0</v>
      </c>
      <c r="AO86">
        <v>0</v>
      </c>
      <c r="AP86">
        <v>0</v>
      </c>
      <c r="AQ86">
        <v>0</v>
      </c>
      <c r="AR86">
        <v>0</v>
      </c>
      <c r="AS86"/>
      <c r="AT86"/>
      <c r="AU86"/>
      <c r="AV86"/>
      <c r="AW86"/>
      <c r="AX86"/>
      <c r="AY86"/>
      <c r="AZ86"/>
      <c r="BA86"/>
      <c r="BB86"/>
      <c r="BC86"/>
      <c r="BD86"/>
      <c r="BE86"/>
      <c r="BF86"/>
      <c r="BG86"/>
      <c r="BH86"/>
      <c r="BI86"/>
      <c r="BJ86"/>
      <c r="BK86"/>
      <c r="BL86"/>
      <c r="BM86"/>
      <c r="BN86"/>
      <c r="BO86"/>
      <c r="BP86"/>
      <c r="BQ86"/>
      <c r="BR86"/>
      <c r="BS86"/>
      <c r="BT86"/>
    </row>
    <row r="87" spans="1:72" x14ac:dyDescent="0.25">
      <c r="A87" t="s">
        <v>2365</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1353</v>
      </c>
      <c r="AB87">
        <v>0</v>
      </c>
      <c r="AC87">
        <v>0</v>
      </c>
      <c r="AD87">
        <v>0</v>
      </c>
      <c r="AE87">
        <v>0</v>
      </c>
      <c r="AF87">
        <v>0</v>
      </c>
      <c r="AG87">
        <v>0</v>
      </c>
      <c r="AH87">
        <v>0</v>
      </c>
      <c r="AI87">
        <v>0</v>
      </c>
      <c r="AJ87">
        <v>0</v>
      </c>
      <c r="AK87">
        <v>0</v>
      </c>
      <c r="AL87">
        <v>0</v>
      </c>
      <c r="AM87">
        <v>0</v>
      </c>
      <c r="AN87">
        <v>0</v>
      </c>
      <c r="AO87">
        <v>0</v>
      </c>
      <c r="AP87">
        <v>0</v>
      </c>
      <c r="AQ87">
        <v>0</v>
      </c>
      <c r="AR87">
        <v>0</v>
      </c>
      <c r="AS87"/>
      <c r="AT87"/>
      <c r="AU87"/>
      <c r="AV87"/>
      <c r="AW87"/>
      <c r="AX87"/>
      <c r="AY87"/>
      <c r="AZ87"/>
      <c r="BA87"/>
      <c r="BB87"/>
      <c r="BC87"/>
      <c r="BD87"/>
      <c r="BE87"/>
      <c r="BF87"/>
      <c r="BG87"/>
      <c r="BH87"/>
      <c r="BI87"/>
      <c r="BJ87"/>
      <c r="BK87"/>
      <c r="BL87"/>
      <c r="BM87"/>
      <c r="BN87"/>
      <c r="BO87"/>
      <c r="BP87"/>
      <c r="BQ87"/>
      <c r="BR87"/>
      <c r="BS87"/>
      <c r="BT87"/>
    </row>
    <row r="88" spans="1:72" x14ac:dyDescent="0.25">
      <c r="A88" t="s">
        <v>801</v>
      </c>
      <c r="B88">
        <v>377216</v>
      </c>
      <c r="C88">
        <v>0</v>
      </c>
      <c r="D88">
        <v>25517</v>
      </c>
      <c r="E88">
        <v>107471</v>
      </c>
      <c r="F88">
        <v>164428</v>
      </c>
      <c r="G88">
        <v>129037</v>
      </c>
      <c r="H88">
        <v>0</v>
      </c>
      <c r="I88">
        <v>237194</v>
      </c>
      <c r="J88">
        <v>275219</v>
      </c>
      <c r="K88">
        <v>361720</v>
      </c>
      <c r="L88">
        <v>412893</v>
      </c>
      <c r="M88">
        <v>466027</v>
      </c>
      <c r="N88">
        <v>467220</v>
      </c>
      <c r="O88">
        <v>618789</v>
      </c>
      <c r="P88">
        <v>670232</v>
      </c>
      <c r="Q88">
        <v>722381</v>
      </c>
      <c r="R88">
        <v>778579</v>
      </c>
      <c r="S88">
        <v>985814</v>
      </c>
      <c r="T88">
        <v>392087</v>
      </c>
      <c r="U88">
        <v>447933</v>
      </c>
      <c r="V88">
        <v>511964</v>
      </c>
      <c r="W88">
        <v>606605</v>
      </c>
      <c r="X88">
        <v>1157842</v>
      </c>
      <c r="Y88">
        <v>1894737</v>
      </c>
      <c r="Z88">
        <v>2052632</v>
      </c>
      <c r="AA88">
        <v>2210526</v>
      </c>
      <c r="AB88">
        <v>2368421</v>
      </c>
      <c r="AC88">
        <v>0</v>
      </c>
      <c r="AD88">
        <v>0</v>
      </c>
      <c r="AE88">
        <v>0</v>
      </c>
      <c r="AF88">
        <v>0</v>
      </c>
      <c r="AG88">
        <v>0</v>
      </c>
      <c r="AH88">
        <v>0</v>
      </c>
      <c r="AI88">
        <v>0</v>
      </c>
      <c r="AJ88">
        <v>0</v>
      </c>
      <c r="AK88">
        <v>0</v>
      </c>
      <c r="AL88">
        <v>0</v>
      </c>
      <c r="AM88">
        <v>1796</v>
      </c>
      <c r="AN88">
        <v>0</v>
      </c>
      <c r="AO88">
        <v>0</v>
      </c>
      <c r="AP88">
        <v>0</v>
      </c>
      <c r="AQ88">
        <v>0</v>
      </c>
      <c r="AR88">
        <v>0</v>
      </c>
      <c r="AS88"/>
      <c r="AT88"/>
      <c r="AU88"/>
      <c r="AV88"/>
      <c r="AW88"/>
      <c r="AX88"/>
      <c r="AY88"/>
      <c r="AZ88"/>
      <c r="BA88"/>
      <c r="BB88"/>
      <c r="BC88"/>
      <c r="BD88"/>
      <c r="BE88"/>
      <c r="BF88"/>
      <c r="BG88"/>
      <c r="BH88"/>
      <c r="BI88"/>
      <c r="BJ88"/>
      <c r="BK88"/>
      <c r="BL88"/>
      <c r="BM88"/>
      <c r="BN88"/>
      <c r="BO88"/>
      <c r="BP88"/>
      <c r="BQ88"/>
      <c r="BR88"/>
      <c r="BS88"/>
      <c r="BT88"/>
    </row>
    <row r="89" spans="1:72" x14ac:dyDescent="0.25">
      <c r="A89" t="s">
        <v>2394</v>
      </c>
      <c r="B89">
        <v>377216</v>
      </c>
      <c r="C89">
        <v>0</v>
      </c>
      <c r="D89">
        <v>25517</v>
      </c>
      <c r="E89">
        <v>107471</v>
      </c>
      <c r="F89">
        <v>164428</v>
      </c>
      <c r="G89">
        <v>129037</v>
      </c>
      <c r="H89">
        <v>0</v>
      </c>
      <c r="I89">
        <v>237194</v>
      </c>
      <c r="J89">
        <v>275219</v>
      </c>
      <c r="K89">
        <v>361720</v>
      </c>
      <c r="L89">
        <v>412893</v>
      </c>
      <c r="M89">
        <v>466027</v>
      </c>
      <c r="N89">
        <v>467220</v>
      </c>
      <c r="O89">
        <v>618789</v>
      </c>
      <c r="P89">
        <v>670232</v>
      </c>
      <c r="Q89">
        <v>722381</v>
      </c>
      <c r="R89">
        <v>778579</v>
      </c>
      <c r="S89">
        <v>985814</v>
      </c>
      <c r="T89">
        <v>0</v>
      </c>
      <c r="U89">
        <v>0</v>
      </c>
      <c r="V89">
        <v>0</v>
      </c>
      <c r="W89">
        <v>0</v>
      </c>
      <c r="X89">
        <v>1157842</v>
      </c>
      <c r="Y89">
        <v>0</v>
      </c>
      <c r="Z89">
        <v>0</v>
      </c>
      <c r="AA89">
        <v>2210526</v>
      </c>
      <c r="AB89">
        <v>2368421</v>
      </c>
      <c r="AC89">
        <v>0</v>
      </c>
      <c r="AD89">
        <v>0</v>
      </c>
      <c r="AE89">
        <v>0</v>
      </c>
      <c r="AF89">
        <v>0</v>
      </c>
      <c r="AG89">
        <v>0</v>
      </c>
      <c r="AH89">
        <v>0</v>
      </c>
      <c r="AI89">
        <v>0</v>
      </c>
      <c r="AJ89">
        <v>0</v>
      </c>
      <c r="AK89">
        <v>0</v>
      </c>
      <c r="AL89">
        <v>0</v>
      </c>
      <c r="AM89">
        <v>0</v>
      </c>
      <c r="AN89">
        <v>0</v>
      </c>
      <c r="AO89">
        <v>0</v>
      </c>
      <c r="AP89">
        <v>0</v>
      </c>
      <c r="AQ89">
        <v>0</v>
      </c>
      <c r="AR89">
        <v>0</v>
      </c>
      <c r="AS89"/>
      <c r="AT89"/>
      <c r="AU89"/>
      <c r="AV89"/>
      <c r="AW89"/>
      <c r="AX89"/>
      <c r="AY89"/>
      <c r="AZ89"/>
      <c r="BA89"/>
      <c r="BB89"/>
      <c r="BC89"/>
      <c r="BD89"/>
      <c r="BE89"/>
      <c r="BF89"/>
      <c r="BG89"/>
      <c r="BH89"/>
      <c r="BI89"/>
      <c r="BJ89"/>
      <c r="BK89"/>
      <c r="BL89"/>
      <c r="BM89"/>
      <c r="BN89"/>
      <c r="BO89"/>
      <c r="BP89"/>
      <c r="BQ89"/>
      <c r="BR89"/>
      <c r="BS89"/>
      <c r="BT89"/>
    </row>
    <row r="90" spans="1:72" x14ac:dyDescent="0.25">
      <c r="A90" t="s">
        <v>2404</v>
      </c>
      <c r="B90">
        <v>0</v>
      </c>
      <c r="C90">
        <v>0</v>
      </c>
      <c r="D90">
        <v>0</v>
      </c>
      <c r="E90">
        <v>0</v>
      </c>
      <c r="F90">
        <v>0</v>
      </c>
      <c r="G90">
        <v>0</v>
      </c>
      <c r="H90">
        <v>0</v>
      </c>
      <c r="I90">
        <v>0</v>
      </c>
      <c r="J90">
        <v>0</v>
      </c>
      <c r="K90">
        <v>0</v>
      </c>
      <c r="L90">
        <v>0</v>
      </c>
      <c r="M90">
        <v>0</v>
      </c>
      <c r="N90">
        <v>0</v>
      </c>
      <c r="O90">
        <v>0</v>
      </c>
      <c r="P90">
        <v>0</v>
      </c>
      <c r="Q90">
        <v>0</v>
      </c>
      <c r="R90">
        <v>0</v>
      </c>
      <c r="S90">
        <v>0</v>
      </c>
      <c r="T90">
        <v>392087</v>
      </c>
      <c r="U90">
        <v>447933</v>
      </c>
      <c r="V90">
        <v>511964</v>
      </c>
      <c r="W90">
        <v>606605</v>
      </c>
      <c r="X90">
        <v>0</v>
      </c>
      <c r="Y90">
        <v>1894737</v>
      </c>
      <c r="Z90">
        <v>2052632</v>
      </c>
      <c r="AA90">
        <v>0</v>
      </c>
      <c r="AB90">
        <v>0</v>
      </c>
      <c r="AC90">
        <v>0</v>
      </c>
      <c r="AD90">
        <v>0</v>
      </c>
      <c r="AE90">
        <v>0</v>
      </c>
      <c r="AF90">
        <v>0</v>
      </c>
      <c r="AG90">
        <v>0</v>
      </c>
      <c r="AH90">
        <v>0</v>
      </c>
      <c r="AI90">
        <v>0</v>
      </c>
      <c r="AJ90">
        <v>0</v>
      </c>
      <c r="AK90">
        <v>0</v>
      </c>
      <c r="AL90">
        <v>0</v>
      </c>
      <c r="AM90">
        <v>1796</v>
      </c>
      <c r="AN90">
        <v>0</v>
      </c>
      <c r="AO90">
        <v>0</v>
      </c>
      <c r="AP90">
        <v>0</v>
      </c>
      <c r="AQ90">
        <v>0</v>
      </c>
      <c r="AR90">
        <v>0</v>
      </c>
      <c r="AS90"/>
      <c r="AT90"/>
      <c r="AU90"/>
      <c r="AV90"/>
      <c r="AW90"/>
      <c r="AX90"/>
      <c r="AY90"/>
      <c r="AZ90"/>
      <c r="BA90"/>
      <c r="BB90"/>
      <c r="BC90"/>
      <c r="BD90"/>
      <c r="BE90"/>
      <c r="BF90"/>
      <c r="BG90"/>
      <c r="BH90"/>
      <c r="BI90"/>
      <c r="BJ90"/>
      <c r="BK90"/>
      <c r="BL90"/>
      <c r="BM90"/>
      <c r="BN90"/>
      <c r="BO90"/>
      <c r="BP90"/>
      <c r="BQ90"/>
      <c r="BR90"/>
      <c r="BS90"/>
      <c r="BT90"/>
    </row>
    <row r="91" spans="1:72" x14ac:dyDescent="0.25">
      <c r="A91" t="s">
        <v>2405</v>
      </c>
      <c r="B91">
        <v>44929</v>
      </c>
      <c r="C91">
        <v>52689</v>
      </c>
      <c r="D91">
        <v>55089</v>
      </c>
      <c r="E91">
        <v>61658</v>
      </c>
      <c r="F91">
        <v>60614</v>
      </c>
      <c r="G91">
        <v>62417</v>
      </c>
      <c r="H91">
        <v>4891</v>
      </c>
      <c r="I91">
        <v>6936</v>
      </c>
      <c r="J91">
        <v>10357</v>
      </c>
      <c r="K91">
        <v>13890</v>
      </c>
      <c r="L91">
        <v>14762</v>
      </c>
      <c r="M91">
        <v>8925</v>
      </c>
      <c r="N91">
        <v>8919</v>
      </c>
      <c r="O91">
        <v>9321</v>
      </c>
      <c r="P91">
        <v>9714</v>
      </c>
      <c r="Q91">
        <v>10100</v>
      </c>
      <c r="R91">
        <v>11226</v>
      </c>
      <c r="S91">
        <v>11006</v>
      </c>
      <c r="T91">
        <v>11525</v>
      </c>
      <c r="U91">
        <v>12035</v>
      </c>
      <c r="V91">
        <v>10225</v>
      </c>
      <c r="W91">
        <v>10760</v>
      </c>
      <c r="X91">
        <v>11290</v>
      </c>
      <c r="Y91">
        <v>9083</v>
      </c>
      <c r="Z91">
        <v>4846</v>
      </c>
      <c r="AA91">
        <v>0</v>
      </c>
      <c r="AB91">
        <v>1662</v>
      </c>
      <c r="AC91">
        <v>102</v>
      </c>
      <c r="AD91">
        <v>166</v>
      </c>
      <c r="AE91">
        <v>246</v>
      </c>
      <c r="AF91">
        <v>291</v>
      </c>
      <c r="AG91">
        <v>351</v>
      </c>
      <c r="AH91">
        <v>411</v>
      </c>
      <c r="AI91">
        <v>470</v>
      </c>
      <c r="AJ91">
        <v>528</v>
      </c>
      <c r="AK91">
        <v>585</v>
      </c>
      <c r="AL91">
        <v>642</v>
      </c>
      <c r="AM91">
        <v>0</v>
      </c>
      <c r="AN91">
        <v>0</v>
      </c>
      <c r="AO91">
        <v>0</v>
      </c>
      <c r="AP91">
        <v>0</v>
      </c>
      <c r="AQ91">
        <v>2096</v>
      </c>
      <c r="AR91">
        <v>4758</v>
      </c>
      <c r="AS91"/>
      <c r="AT91"/>
      <c r="AU91"/>
      <c r="AV91"/>
      <c r="AW91"/>
      <c r="AX91"/>
      <c r="AY91"/>
      <c r="AZ91"/>
      <c r="BA91"/>
      <c r="BB91"/>
      <c r="BC91"/>
      <c r="BD91"/>
      <c r="BE91"/>
      <c r="BF91"/>
      <c r="BG91"/>
      <c r="BH91"/>
      <c r="BI91"/>
      <c r="BJ91"/>
      <c r="BK91"/>
      <c r="BL91"/>
      <c r="BM91"/>
      <c r="BN91"/>
      <c r="BO91"/>
      <c r="BP91"/>
      <c r="BQ91"/>
      <c r="BR91"/>
      <c r="BS91"/>
      <c r="BT91"/>
    </row>
    <row r="92" spans="1:72" x14ac:dyDescent="0.25">
      <c r="A92" t="s">
        <v>2406</v>
      </c>
      <c r="B92">
        <v>0</v>
      </c>
      <c r="C92">
        <v>0</v>
      </c>
      <c r="D92">
        <v>0</v>
      </c>
      <c r="E92">
        <v>0</v>
      </c>
      <c r="F92">
        <v>0</v>
      </c>
      <c r="G92">
        <v>269</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c r="AT92"/>
      <c r="AU92"/>
      <c r="AV92"/>
      <c r="AW92"/>
      <c r="AX92"/>
      <c r="AY92"/>
      <c r="AZ92"/>
      <c r="BA92"/>
      <c r="BB92"/>
      <c r="BC92"/>
      <c r="BD92"/>
      <c r="BE92"/>
      <c r="BF92"/>
      <c r="BG92"/>
      <c r="BH92"/>
      <c r="BI92"/>
      <c r="BJ92"/>
      <c r="BK92"/>
      <c r="BL92"/>
      <c r="BM92"/>
      <c r="BN92"/>
      <c r="BO92"/>
      <c r="BP92"/>
      <c r="BQ92"/>
      <c r="BR92"/>
      <c r="BS92"/>
      <c r="BT92"/>
    </row>
    <row r="93" spans="1:72" x14ac:dyDescent="0.25">
      <c r="A93" t="s">
        <v>2382</v>
      </c>
      <c r="B93">
        <v>0</v>
      </c>
      <c r="C93">
        <v>0</v>
      </c>
      <c r="D93">
        <v>0</v>
      </c>
      <c r="E93">
        <v>0</v>
      </c>
      <c r="F93">
        <v>0</v>
      </c>
      <c r="G93">
        <v>269</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c r="AT93"/>
      <c r="AU93"/>
      <c r="AV93"/>
      <c r="AW93"/>
      <c r="AX93"/>
      <c r="AY93"/>
      <c r="AZ93"/>
      <c r="BA93"/>
      <c r="BB93"/>
      <c r="BC93"/>
      <c r="BD93"/>
      <c r="BE93"/>
      <c r="BF93"/>
      <c r="BG93"/>
      <c r="BH93"/>
      <c r="BI93"/>
      <c r="BJ93"/>
      <c r="BK93"/>
      <c r="BL93"/>
      <c r="BM93"/>
      <c r="BN93"/>
      <c r="BO93"/>
      <c r="BP93"/>
      <c r="BQ93"/>
      <c r="BR93"/>
      <c r="BS93"/>
      <c r="BT93"/>
    </row>
    <row r="94" spans="1:72" x14ac:dyDescent="0.25">
      <c r="A94" t="s">
        <v>2616</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153951</v>
      </c>
      <c r="Z94">
        <v>153951</v>
      </c>
      <c r="AA94">
        <v>0</v>
      </c>
      <c r="AB94">
        <v>153951</v>
      </c>
      <c r="AC94">
        <v>0</v>
      </c>
      <c r="AD94">
        <v>0</v>
      </c>
      <c r="AE94">
        <v>0</v>
      </c>
      <c r="AF94">
        <v>0</v>
      </c>
      <c r="AG94">
        <v>0</v>
      </c>
      <c r="AH94">
        <v>0</v>
      </c>
      <c r="AI94">
        <v>0</v>
      </c>
      <c r="AJ94">
        <v>0</v>
      </c>
      <c r="AK94">
        <v>0</v>
      </c>
      <c r="AL94">
        <v>0</v>
      </c>
      <c r="AM94">
        <v>0</v>
      </c>
      <c r="AN94">
        <v>0</v>
      </c>
      <c r="AO94">
        <v>0</v>
      </c>
      <c r="AP94">
        <v>0</v>
      </c>
      <c r="AQ94">
        <v>0</v>
      </c>
      <c r="AR94">
        <v>0</v>
      </c>
      <c r="AS94"/>
      <c r="AT94"/>
      <c r="AU94"/>
      <c r="AV94"/>
      <c r="AW94"/>
      <c r="AX94"/>
      <c r="AY94"/>
      <c r="AZ94"/>
      <c r="BA94"/>
      <c r="BB94"/>
      <c r="BC94"/>
      <c r="BD94"/>
      <c r="BE94"/>
      <c r="BF94"/>
      <c r="BG94"/>
      <c r="BH94"/>
      <c r="BI94"/>
      <c r="BJ94"/>
      <c r="BK94"/>
      <c r="BL94"/>
      <c r="BM94"/>
      <c r="BN94"/>
      <c r="BO94"/>
      <c r="BP94"/>
      <c r="BQ94"/>
      <c r="BR94"/>
      <c r="BS94"/>
      <c r="BT94"/>
    </row>
    <row r="95" spans="1:72" x14ac:dyDescent="0.25">
      <c r="A95" t="s">
        <v>2408</v>
      </c>
      <c r="B95">
        <v>18310</v>
      </c>
      <c r="C95">
        <v>17100</v>
      </c>
      <c r="D95">
        <v>15883</v>
      </c>
      <c r="E95">
        <v>17720</v>
      </c>
      <c r="F95">
        <v>21370</v>
      </c>
      <c r="G95">
        <v>20436</v>
      </c>
      <c r="H95">
        <v>19035</v>
      </c>
      <c r="I95">
        <v>17669</v>
      </c>
      <c r="J95">
        <v>16302</v>
      </c>
      <c r="K95">
        <v>13840</v>
      </c>
      <c r="L95">
        <v>12562</v>
      </c>
      <c r="M95">
        <v>16919</v>
      </c>
      <c r="N95">
        <v>15564</v>
      </c>
      <c r="O95">
        <v>14087</v>
      </c>
      <c r="P95">
        <v>16128</v>
      </c>
      <c r="Q95">
        <v>24567</v>
      </c>
      <c r="R95">
        <v>0</v>
      </c>
      <c r="S95">
        <v>22584</v>
      </c>
      <c r="T95">
        <v>20982</v>
      </c>
      <c r="U95">
        <v>19290</v>
      </c>
      <c r="V95">
        <v>17594</v>
      </c>
      <c r="W95">
        <v>15898</v>
      </c>
      <c r="X95">
        <v>14202</v>
      </c>
      <c r="Y95">
        <v>34766</v>
      </c>
      <c r="Z95">
        <v>31965</v>
      </c>
      <c r="AA95">
        <v>45572</v>
      </c>
      <c r="AB95">
        <v>43012</v>
      </c>
      <c r="AC95">
        <v>1071</v>
      </c>
      <c r="AD95">
        <v>992</v>
      </c>
      <c r="AE95">
        <v>997</v>
      </c>
      <c r="AF95">
        <v>1421</v>
      </c>
      <c r="AG95">
        <v>1325</v>
      </c>
      <c r="AH95">
        <v>1208</v>
      </c>
      <c r="AI95">
        <v>1158</v>
      </c>
      <c r="AJ95">
        <v>1108</v>
      </c>
      <c r="AK95">
        <v>1064</v>
      </c>
      <c r="AL95">
        <v>1155</v>
      </c>
      <c r="AM95">
        <v>0</v>
      </c>
      <c r="AN95">
        <v>0</v>
      </c>
      <c r="AO95">
        <v>889</v>
      </c>
      <c r="AP95">
        <v>826</v>
      </c>
      <c r="AQ95">
        <v>757</v>
      </c>
      <c r="AR95">
        <v>0</v>
      </c>
      <c r="AS95"/>
      <c r="AT95"/>
      <c r="AU95"/>
      <c r="AV95"/>
      <c r="AW95"/>
      <c r="AX95"/>
      <c r="AY95"/>
      <c r="AZ95"/>
      <c r="BA95"/>
      <c r="BB95"/>
      <c r="BC95"/>
      <c r="BD95"/>
      <c r="BE95"/>
      <c r="BF95"/>
      <c r="BG95"/>
      <c r="BH95"/>
      <c r="BI95"/>
      <c r="BJ95"/>
      <c r="BK95"/>
      <c r="BL95"/>
      <c r="BM95"/>
      <c r="BN95"/>
      <c r="BO95"/>
      <c r="BP95"/>
      <c r="BQ95"/>
      <c r="BR95"/>
      <c r="BS95"/>
      <c r="BT95"/>
    </row>
    <row r="96" spans="1:72" x14ac:dyDescent="0.25">
      <c r="A96" t="s">
        <v>2409</v>
      </c>
      <c r="B96">
        <v>16560</v>
      </c>
      <c r="C96">
        <v>16560</v>
      </c>
      <c r="D96">
        <v>16560</v>
      </c>
      <c r="E96">
        <v>17406</v>
      </c>
      <c r="F96">
        <v>17406</v>
      </c>
      <c r="G96">
        <v>17406</v>
      </c>
      <c r="H96">
        <v>159230</v>
      </c>
      <c r="I96">
        <v>250230</v>
      </c>
      <c r="J96">
        <v>250230</v>
      </c>
      <c r="K96">
        <v>250230</v>
      </c>
      <c r="L96">
        <v>250230</v>
      </c>
      <c r="M96">
        <v>301047</v>
      </c>
      <c r="N96">
        <v>302430</v>
      </c>
      <c r="O96">
        <v>300979</v>
      </c>
      <c r="P96">
        <v>300078</v>
      </c>
      <c r="Q96">
        <v>404899</v>
      </c>
      <c r="R96">
        <v>404980</v>
      </c>
      <c r="S96">
        <v>405062</v>
      </c>
      <c r="T96">
        <v>406562</v>
      </c>
      <c r="U96">
        <v>407897</v>
      </c>
      <c r="V96">
        <v>409525</v>
      </c>
      <c r="W96">
        <v>412416</v>
      </c>
      <c r="X96">
        <v>403919</v>
      </c>
      <c r="Y96">
        <v>406355</v>
      </c>
      <c r="Z96">
        <v>407653</v>
      </c>
      <c r="AA96">
        <v>409781</v>
      </c>
      <c r="AB96">
        <v>409446</v>
      </c>
      <c r="AC96">
        <v>0</v>
      </c>
      <c r="AD96">
        <v>0</v>
      </c>
      <c r="AE96">
        <v>0</v>
      </c>
      <c r="AF96">
        <v>0</v>
      </c>
      <c r="AG96">
        <v>0</v>
      </c>
      <c r="AH96">
        <v>0</v>
      </c>
      <c r="AI96">
        <v>0</v>
      </c>
      <c r="AJ96">
        <v>0</v>
      </c>
      <c r="AK96">
        <v>0</v>
      </c>
      <c r="AL96">
        <v>0</v>
      </c>
      <c r="AM96">
        <v>0</v>
      </c>
      <c r="AN96">
        <v>0</v>
      </c>
      <c r="AO96">
        <v>0</v>
      </c>
      <c r="AP96">
        <v>0</v>
      </c>
      <c r="AQ96">
        <v>0</v>
      </c>
      <c r="AR96">
        <v>0</v>
      </c>
      <c r="AS96"/>
      <c r="AT96"/>
      <c r="AU96"/>
      <c r="AV96"/>
      <c r="AW96"/>
      <c r="AX96"/>
      <c r="AY96"/>
      <c r="AZ96"/>
      <c r="BA96"/>
      <c r="BB96"/>
      <c r="BC96"/>
      <c r="BD96"/>
      <c r="BE96"/>
      <c r="BF96"/>
      <c r="BG96"/>
      <c r="BH96"/>
      <c r="BI96"/>
      <c r="BJ96"/>
      <c r="BK96"/>
      <c r="BL96"/>
      <c r="BM96"/>
      <c r="BN96"/>
      <c r="BO96"/>
      <c r="BP96"/>
      <c r="BQ96"/>
      <c r="BR96"/>
      <c r="BS96"/>
      <c r="BT96"/>
    </row>
    <row r="97" spans="1:72" x14ac:dyDescent="0.25">
      <c r="A97" t="s">
        <v>2410</v>
      </c>
      <c r="B97">
        <v>1213</v>
      </c>
      <c r="C97">
        <v>1201</v>
      </c>
      <c r="D97">
        <v>1196</v>
      </c>
      <c r="E97">
        <v>1971</v>
      </c>
      <c r="F97">
        <v>1971</v>
      </c>
      <c r="G97">
        <v>3596</v>
      </c>
      <c r="H97">
        <v>3865</v>
      </c>
      <c r="I97">
        <v>3637</v>
      </c>
      <c r="J97">
        <v>3955</v>
      </c>
      <c r="K97">
        <v>4506</v>
      </c>
      <c r="L97">
        <v>4558</v>
      </c>
      <c r="M97">
        <v>5858</v>
      </c>
      <c r="N97">
        <v>5815</v>
      </c>
      <c r="O97">
        <v>5905</v>
      </c>
      <c r="P97">
        <v>6356</v>
      </c>
      <c r="Q97">
        <v>8627</v>
      </c>
      <c r="R97">
        <v>31640</v>
      </c>
      <c r="S97">
        <v>9081</v>
      </c>
      <c r="T97">
        <v>6876</v>
      </c>
      <c r="U97">
        <v>7632</v>
      </c>
      <c r="V97">
        <v>7615</v>
      </c>
      <c r="W97">
        <v>7873</v>
      </c>
      <c r="X97">
        <v>160985</v>
      </c>
      <c r="Y97">
        <v>23228</v>
      </c>
      <c r="Z97">
        <v>23053</v>
      </c>
      <c r="AA97">
        <v>160863</v>
      </c>
      <c r="AB97">
        <v>7113</v>
      </c>
      <c r="AC97">
        <v>0</v>
      </c>
      <c r="AD97">
        <v>0</v>
      </c>
      <c r="AE97">
        <v>126</v>
      </c>
      <c r="AF97">
        <v>126</v>
      </c>
      <c r="AG97">
        <v>126</v>
      </c>
      <c r="AH97">
        <v>126</v>
      </c>
      <c r="AI97">
        <v>137</v>
      </c>
      <c r="AJ97">
        <v>137</v>
      </c>
      <c r="AK97">
        <v>120</v>
      </c>
      <c r="AL97">
        <v>0</v>
      </c>
      <c r="AM97">
        <v>0</v>
      </c>
      <c r="AN97">
        <v>1060</v>
      </c>
      <c r="AO97">
        <v>0</v>
      </c>
      <c r="AP97">
        <v>0</v>
      </c>
      <c r="AQ97">
        <v>0</v>
      </c>
      <c r="AR97">
        <v>0</v>
      </c>
      <c r="AS97"/>
      <c r="AT97"/>
      <c r="AU97"/>
      <c r="AV97"/>
      <c r="AW97"/>
      <c r="AX97"/>
      <c r="AY97"/>
      <c r="AZ97"/>
      <c r="BA97"/>
      <c r="BB97"/>
      <c r="BC97"/>
      <c r="BD97"/>
      <c r="BE97"/>
      <c r="BF97"/>
      <c r="BG97"/>
      <c r="BH97"/>
      <c r="BI97"/>
      <c r="BJ97"/>
      <c r="BK97"/>
      <c r="BL97"/>
      <c r="BM97"/>
      <c r="BN97"/>
      <c r="BO97"/>
      <c r="BP97"/>
      <c r="BQ97"/>
      <c r="BR97"/>
      <c r="BS97"/>
      <c r="BT97"/>
    </row>
    <row r="98" spans="1:72" x14ac:dyDescent="0.25">
      <c r="A98" t="s">
        <v>802</v>
      </c>
      <c r="B98">
        <v>458228</v>
      </c>
      <c r="C98">
        <v>87550</v>
      </c>
      <c r="D98">
        <v>114245</v>
      </c>
      <c r="E98">
        <v>206226</v>
      </c>
      <c r="F98">
        <v>265789</v>
      </c>
      <c r="G98">
        <v>233161</v>
      </c>
      <c r="H98">
        <v>187021</v>
      </c>
      <c r="I98">
        <v>515666</v>
      </c>
      <c r="J98">
        <v>556063</v>
      </c>
      <c r="K98">
        <v>644186</v>
      </c>
      <c r="L98">
        <v>695005</v>
      </c>
      <c r="M98">
        <v>798776</v>
      </c>
      <c r="N98">
        <v>799948</v>
      </c>
      <c r="O98">
        <v>949081</v>
      </c>
      <c r="P98">
        <v>1002508</v>
      </c>
      <c r="Q98">
        <v>1170574</v>
      </c>
      <c r="R98">
        <v>1226425</v>
      </c>
      <c r="S98">
        <v>1433547</v>
      </c>
      <c r="T98">
        <v>838032</v>
      </c>
      <c r="U98">
        <v>894787</v>
      </c>
      <c r="V98">
        <v>956923</v>
      </c>
      <c r="W98">
        <v>1053552</v>
      </c>
      <c r="X98">
        <v>1748238</v>
      </c>
      <c r="Y98">
        <v>2522120</v>
      </c>
      <c r="Z98">
        <v>2674100</v>
      </c>
      <c r="AA98">
        <v>2828095</v>
      </c>
      <c r="AB98">
        <v>2983605</v>
      </c>
      <c r="AC98">
        <v>1173</v>
      </c>
      <c r="AD98">
        <v>1158</v>
      </c>
      <c r="AE98">
        <v>1369</v>
      </c>
      <c r="AF98">
        <v>1838</v>
      </c>
      <c r="AG98">
        <v>1802</v>
      </c>
      <c r="AH98">
        <v>1745</v>
      </c>
      <c r="AI98">
        <v>1765</v>
      </c>
      <c r="AJ98">
        <v>1773</v>
      </c>
      <c r="AK98">
        <v>1769</v>
      </c>
      <c r="AL98">
        <v>1797</v>
      </c>
      <c r="AM98">
        <v>1796</v>
      </c>
      <c r="AN98">
        <v>1060</v>
      </c>
      <c r="AO98">
        <v>889</v>
      </c>
      <c r="AP98">
        <v>826</v>
      </c>
      <c r="AQ98">
        <v>2853</v>
      </c>
      <c r="AR98">
        <v>4758</v>
      </c>
      <c r="AS98"/>
      <c r="AT98"/>
      <c r="AU98"/>
      <c r="AV98"/>
      <c r="AW98"/>
      <c r="AX98"/>
      <c r="AY98"/>
      <c r="AZ98"/>
      <c r="BA98"/>
      <c r="BB98"/>
      <c r="BC98"/>
      <c r="BD98"/>
      <c r="BE98"/>
      <c r="BF98"/>
      <c r="BG98"/>
      <c r="BH98"/>
      <c r="BI98"/>
      <c r="BJ98"/>
      <c r="BK98"/>
      <c r="BL98"/>
      <c r="BM98"/>
      <c r="BN98"/>
      <c r="BO98"/>
      <c r="BP98"/>
      <c r="BQ98"/>
      <c r="BR98"/>
      <c r="BS98"/>
      <c r="BT98"/>
    </row>
    <row r="99" spans="1:72" x14ac:dyDescent="0.25">
      <c r="A99" t="s">
        <v>803</v>
      </c>
      <c r="B99">
        <v>2327418</v>
      </c>
      <c r="C99">
        <v>2239836</v>
      </c>
      <c r="D99">
        <v>2298254</v>
      </c>
      <c r="E99">
        <v>2292695</v>
      </c>
      <c r="F99">
        <v>2398945</v>
      </c>
      <c r="G99">
        <v>2468971</v>
      </c>
      <c r="H99">
        <v>2548258</v>
      </c>
      <c r="I99">
        <v>2798902</v>
      </c>
      <c r="J99">
        <v>2771140</v>
      </c>
      <c r="K99">
        <v>2860349</v>
      </c>
      <c r="L99">
        <v>2940626</v>
      </c>
      <c r="M99">
        <v>2997815</v>
      </c>
      <c r="N99">
        <v>3353913</v>
      </c>
      <c r="O99">
        <v>3397221</v>
      </c>
      <c r="P99">
        <v>3981192</v>
      </c>
      <c r="Q99">
        <v>3774220</v>
      </c>
      <c r="R99">
        <v>3701625</v>
      </c>
      <c r="S99">
        <v>4041006</v>
      </c>
      <c r="T99">
        <v>4759864</v>
      </c>
      <c r="U99">
        <v>4167607</v>
      </c>
      <c r="V99">
        <v>4697912</v>
      </c>
      <c r="W99">
        <v>4207514</v>
      </c>
      <c r="X99">
        <v>4307473</v>
      </c>
      <c r="Y99">
        <v>5001707</v>
      </c>
      <c r="Z99">
        <v>5064990</v>
      </c>
      <c r="AA99">
        <v>5056334</v>
      </c>
      <c r="AB99">
        <v>5417056</v>
      </c>
      <c r="AC99">
        <v>369661</v>
      </c>
      <c r="AD99">
        <v>194856</v>
      </c>
      <c r="AE99">
        <v>207701</v>
      </c>
      <c r="AF99">
        <v>143216</v>
      </c>
      <c r="AG99">
        <v>158187</v>
      </c>
      <c r="AH99">
        <v>21955</v>
      </c>
      <c r="AI99">
        <v>22709</v>
      </c>
      <c r="AJ99">
        <v>29537</v>
      </c>
      <c r="AK99">
        <v>29639</v>
      </c>
      <c r="AL99">
        <v>34545</v>
      </c>
      <c r="AM99">
        <v>34401</v>
      </c>
      <c r="AN99">
        <v>63676</v>
      </c>
      <c r="AO99">
        <v>72001</v>
      </c>
      <c r="AP99">
        <v>107681</v>
      </c>
      <c r="AQ99">
        <v>82222</v>
      </c>
      <c r="AR99">
        <v>42559</v>
      </c>
      <c r="AS99"/>
      <c r="AT99"/>
      <c r="AU99"/>
      <c r="AV99"/>
      <c r="AW99"/>
      <c r="AX99"/>
      <c r="AY99"/>
      <c r="AZ99"/>
      <c r="BA99"/>
      <c r="BB99"/>
      <c r="BC99"/>
      <c r="BD99"/>
      <c r="BE99"/>
      <c r="BF99"/>
      <c r="BG99"/>
      <c r="BH99"/>
      <c r="BI99"/>
      <c r="BJ99"/>
      <c r="BK99"/>
      <c r="BL99"/>
      <c r="BM99"/>
      <c r="BN99"/>
      <c r="BO99"/>
      <c r="BP99"/>
      <c r="BQ99"/>
      <c r="BR99"/>
      <c r="BS99"/>
      <c r="BT99"/>
    </row>
    <row r="100" spans="1:72" x14ac:dyDescent="0.25">
      <c r="A100" t="s">
        <v>2411</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t="s">
        <v>2412</v>
      </c>
      <c r="B101">
        <v>2998399</v>
      </c>
      <c r="C101">
        <v>2998399</v>
      </c>
      <c r="D101">
        <v>3181555</v>
      </c>
      <c r="E101">
        <v>3181555</v>
      </c>
      <c r="F101">
        <v>3181555</v>
      </c>
      <c r="G101">
        <v>3181555</v>
      </c>
      <c r="H101">
        <v>3181555</v>
      </c>
      <c r="I101">
        <v>2577489</v>
      </c>
      <c r="J101">
        <v>2577489</v>
      </c>
      <c r="K101">
        <v>2577489</v>
      </c>
      <c r="L101">
        <v>2577489</v>
      </c>
      <c r="M101">
        <v>2577489</v>
      </c>
      <c r="N101">
        <v>2577489</v>
      </c>
      <c r="O101">
        <v>1597430</v>
      </c>
      <c r="P101">
        <v>1597430</v>
      </c>
      <c r="Q101">
        <v>1597430</v>
      </c>
      <c r="R101">
        <v>1597430</v>
      </c>
      <c r="S101">
        <v>1035001</v>
      </c>
      <c r="T101">
        <v>1035001</v>
      </c>
      <c r="U101">
        <v>1035001</v>
      </c>
      <c r="V101">
        <v>1035001</v>
      </c>
      <c r="W101">
        <v>1035001</v>
      </c>
      <c r="X101">
        <v>1035001</v>
      </c>
      <c r="Y101">
        <v>1035001</v>
      </c>
      <c r="Z101">
        <v>1035001</v>
      </c>
      <c r="AA101">
        <v>1035001</v>
      </c>
      <c r="AB101">
        <v>1035001</v>
      </c>
      <c r="AC101">
        <v>1035001</v>
      </c>
      <c r="AD101">
        <v>1380002</v>
      </c>
      <c r="AE101">
        <v>1380002</v>
      </c>
      <c r="AF101">
        <v>1380002</v>
      </c>
      <c r="AG101">
        <v>1380002</v>
      </c>
      <c r="AH101">
        <v>1380002</v>
      </c>
      <c r="AI101">
        <v>432000</v>
      </c>
      <c r="AJ101">
        <v>432000</v>
      </c>
      <c r="AK101">
        <v>432000</v>
      </c>
      <c r="AL101">
        <v>432000</v>
      </c>
      <c r="AM101">
        <v>0</v>
      </c>
      <c r="AN101">
        <v>432000</v>
      </c>
      <c r="AO101">
        <v>432000</v>
      </c>
      <c r="AP101">
        <v>432000</v>
      </c>
      <c r="AQ101">
        <v>432000</v>
      </c>
      <c r="AR101">
        <v>432000</v>
      </c>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t="s">
        <v>2413</v>
      </c>
      <c r="B102">
        <v>2998399</v>
      </c>
      <c r="C102">
        <v>2998399</v>
      </c>
      <c r="D102">
        <v>3181555</v>
      </c>
      <c r="E102">
        <v>3181555</v>
      </c>
      <c r="F102">
        <v>3181555</v>
      </c>
      <c r="G102">
        <v>3181555</v>
      </c>
      <c r="H102">
        <v>3181555</v>
      </c>
      <c r="I102">
        <v>2577489</v>
      </c>
      <c r="J102">
        <v>2577489</v>
      </c>
      <c r="K102">
        <v>2577489</v>
      </c>
      <c r="L102">
        <v>2577489</v>
      </c>
      <c r="M102">
        <v>2577489</v>
      </c>
      <c r="N102">
        <v>2577489</v>
      </c>
      <c r="O102">
        <v>1597430</v>
      </c>
      <c r="P102">
        <v>1597430</v>
      </c>
      <c r="Q102">
        <v>1597430</v>
      </c>
      <c r="R102">
        <v>1597430</v>
      </c>
      <c r="S102">
        <v>1035001</v>
      </c>
      <c r="T102">
        <v>1035001</v>
      </c>
      <c r="U102">
        <v>1035001</v>
      </c>
      <c r="V102">
        <v>1035001</v>
      </c>
      <c r="W102">
        <v>1035001</v>
      </c>
      <c r="X102">
        <v>1035001</v>
      </c>
      <c r="Y102">
        <v>1035001</v>
      </c>
      <c r="Z102">
        <v>1035001</v>
      </c>
      <c r="AA102">
        <v>1035001</v>
      </c>
      <c r="AB102">
        <v>1035001</v>
      </c>
      <c r="AC102">
        <v>1035001</v>
      </c>
      <c r="AD102">
        <v>1380002</v>
      </c>
      <c r="AE102">
        <v>1380002</v>
      </c>
      <c r="AF102">
        <v>1380002</v>
      </c>
      <c r="AG102">
        <v>1380002</v>
      </c>
      <c r="AH102">
        <v>1380002</v>
      </c>
      <c r="AI102">
        <v>432000</v>
      </c>
      <c r="AJ102">
        <v>432000</v>
      </c>
      <c r="AK102">
        <v>432000</v>
      </c>
      <c r="AL102">
        <v>432000</v>
      </c>
      <c r="AM102">
        <v>0</v>
      </c>
      <c r="AN102">
        <v>432000</v>
      </c>
      <c r="AO102">
        <v>432000</v>
      </c>
      <c r="AP102">
        <v>432000</v>
      </c>
      <c r="AQ102">
        <v>432000</v>
      </c>
      <c r="AR102">
        <v>432000</v>
      </c>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t="s">
        <v>2414</v>
      </c>
      <c r="B103">
        <v>2902657</v>
      </c>
      <c r="C103">
        <v>2524261</v>
      </c>
      <c r="D103">
        <v>2416502</v>
      </c>
      <c r="E103">
        <v>2416502</v>
      </c>
      <c r="F103">
        <v>2416502</v>
      </c>
      <c r="G103">
        <v>2416502</v>
      </c>
      <c r="H103">
        <v>2416264</v>
      </c>
      <c r="I103">
        <v>2416264</v>
      </c>
      <c r="J103">
        <v>2416264</v>
      </c>
      <c r="K103">
        <v>2416264</v>
      </c>
      <c r="L103">
        <v>2416264</v>
      </c>
      <c r="M103">
        <v>2416244</v>
      </c>
      <c r="N103">
        <v>1373122</v>
      </c>
      <c r="O103">
        <v>1208122</v>
      </c>
      <c r="P103">
        <v>1208122</v>
      </c>
      <c r="Q103">
        <v>1208122</v>
      </c>
      <c r="R103">
        <v>1208122</v>
      </c>
      <c r="S103">
        <v>1034307</v>
      </c>
      <c r="T103">
        <v>1034307</v>
      </c>
      <c r="U103">
        <v>1034307</v>
      </c>
      <c r="V103">
        <v>690001</v>
      </c>
      <c r="W103">
        <v>690001</v>
      </c>
      <c r="X103">
        <v>690001</v>
      </c>
      <c r="Y103">
        <v>690001</v>
      </c>
      <c r="Z103">
        <v>690001</v>
      </c>
      <c r="AA103">
        <v>690001</v>
      </c>
      <c r="AB103">
        <v>690001</v>
      </c>
      <c r="AC103">
        <v>690001</v>
      </c>
      <c r="AD103">
        <v>920001</v>
      </c>
      <c r="AE103">
        <v>920001</v>
      </c>
      <c r="AF103">
        <v>920001</v>
      </c>
      <c r="AG103">
        <v>920001</v>
      </c>
      <c r="AH103">
        <v>780001</v>
      </c>
      <c r="AI103">
        <v>280001</v>
      </c>
      <c r="AJ103">
        <v>280001</v>
      </c>
      <c r="AK103">
        <v>280001</v>
      </c>
      <c r="AL103">
        <v>280000</v>
      </c>
      <c r="AM103">
        <v>280000</v>
      </c>
      <c r="AN103">
        <v>280000</v>
      </c>
      <c r="AO103">
        <v>280000</v>
      </c>
      <c r="AP103">
        <v>280000</v>
      </c>
      <c r="AQ103">
        <v>280000</v>
      </c>
      <c r="AR103">
        <v>280000</v>
      </c>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t="s">
        <v>2415</v>
      </c>
      <c r="B104">
        <v>2902657</v>
      </c>
      <c r="C104">
        <v>2524261</v>
      </c>
      <c r="D104">
        <v>2416502</v>
      </c>
      <c r="E104">
        <v>2416502</v>
      </c>
      <c r="F104">
        <v>2416502</v>
      </c>
      <c r="G104">
        <v>2416502</v>
      </c>
      <c r="H104">
        <v>2416264</v>
      </c>
      <c r="I104">
        <v>2416264</v>
      </c>
      <c r="J104">
        <v>2416264</v>
      </c>
      <c r="K104">
        <v>2416264</v>
      </c>
      <c r="L104">
        <v>2416264</v>
      </c>
      <c r="M104">
        <v>2416244</v>
      </c>
      <c r="N104">
        <v>1373122</v>
      </c>
      <c r="O104">
        <v>1208122</v>
      </c>
      <c r="P104">
        <v>1208122</v>
      </c>
      <c r="Q104">
        <v>1208122</v>
      </c>
      <c r="R104">
        <v>1208122</v>
      </c>
      <c r="S104">
        <v>1034307</v>
      </c>
      <c r="T104">
        <v>1034307</v>
      </c>
      <c r="U104">
        <v>1034307</v>
      </c>
      <c r="V104">
        <v>690001</v>
      </c>
      <c r="W104">
        <v>690001</v>
      </c>
      <c r="X104">
        <v>690001</v>
      </c>
      <c r="Y104">
        <v>690001</v>
      </c>
      <c r="Z104">
        <v>690001</v>
      </c>
      <c r="AA104">
        <v>690001</v>
      </c>
      <c r="AB104">
        <v>690001</v>
      </c>
      <c r="AC104">
        <v>690001</v>
      </c>
      <c r="AD104">
        <v>920001</v>
      </c>
      <c r="AE104">
        <v>920001</v>
      </c>
      <c r="AF104">
        <v>920001</v>
      </c>
      <c r="AG104">
        <v>920001</v>
      </c>
      <c r="AH104">
        <v>780001</v>
      </c>
      <c r="AI104">
        <v>280001</v>
      </c>
      <c r="AJ104">
        <v>280001</v>
      </c>
      <c r="AK104">
        <v>280001</v>
      </c>
      <c r="AL104">
        <v>280000</v>
      </c>
      <c r="AM104">
        <v>280000</v>
      </c>
      <c r="AN104">
        <v>280000</v>
      </c>
      <c r="AO104">
        <v>280000</v>
      </c>
      <c r="AP104">
        <v>280000</v>
      </c>
      <c r="AQ104">
        <v>280000</v>
      </c>
      <c r="AR104">
        <v>280000</v>
      </c>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t="s">
        <v>2416</v>
      </c>
      <c r="B105">
        <v>-560093</v>
      </c>
      <c r="C105">
        <v>-357021</v>
      </c>
      <c r="D105">
        <v>-299155</v>
      </c>
      <c r="E105">
        <v>-299155</v>
      </c>
      <c r="F105">
        <v>-299155</v>
      </c>
      <c r="G105">
        <v>-299157</v>
      </c>
      <c r="H105">
        <v>-299078</v>
      </c>
      <c r="I105">
        <v>-299078</v>
      </c>
      <c r="J105">
        <v>-299078</v>
      </c>
      <c r="K105">
        <v>-299078</v>
      </c>
      <c r="L105">
        <v>-299078</v>
      </c>
      <c r="M105">
        <v>-269376</v>
      </c>
      <c r="N105">
        <v>217664</v>
      </c>
      <c r="O105">
        <v>294829</v>
      </c>
      <c r="P105">
        <v>264984</v>
      </c>
      <c r="Q105">
        <v>294829</v>
      </c>
      <c r="R105">
        <v>294829</v>
      </c>
      <c r="S105">
        <v>114518</v>
      </c>
      <c r="T105">
        <v>114518</v>
      </c>
      <c r="U105">
        <v>114518</v>
      </c>
      <c r="V105">
        <v>0</v>
      </c>
      <c r="W105">
        <v>0</v>
      </c>
      <c r="X105">
        <v>29845</v>
      </c>
      <c r="Y105">
        <v>0</v>
      </c>
      <c r="Z105">
        <v>0</v>
      </c>
      <c r="AA105">
        <v>0</v>
      </c>
      <c r="AB105">
        <v>0</v>
      </c>
      <c r="AC105">
        <v>0</v>
      </c>
      <c r="AD105">
        <v>1801</v>
      </c>
      <c r="AE105">
        <v>1801</v>
      </c>
      <c r="AF105">
        <v>1801</v>
      </c>
      <c r="AG105">
        <v>1801</v>
      </c>
      <c r="AH105">
        <v>1801</v>
      </c>
      <c r="AI105">
        <v>1801</v>
      </c>
      <c r="AJ105">
        <v>1801</v>
      </c>
      <c r="AK105">
        <v>1801</v>
      </c>
      <c r="AL105">
        <v>1800</v>
      </c>
      <c r="AM105">
        <v>1800</v>
      </c>
      <c r="AN105">
        <v>1800</v>
      </c>
      <c r="AO105">
        <v>1800</v>
      </c>
      <c r="AP105">
        <v>1800</v>
      </c>
      <c r="AQ105">
        <v>1800</v>
      </c>
      <c r="AR105">
        <v>1800</v>
      </c>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A106" t="s">
        <v>2417</v>
      </c>
      <c r="B106">
        <v>-560093</v>
      </c>
      <c r="C106">
        <v>-357021</v>
      </c>
      <c r="D106">
        <v>-299155</v>
      </c>
      <c r="E106">
        <v>-299155</v>
      </c>
      <c r="F106">
        <v>-299155</v>
      </c>
      <c r="G106">
        <v>-299157</v>
      </c>
      <c r="H106">
        <v>-299078</v>
      </c>
      <c r="I106">
        <v>-299078</v>
      </c>
      <c r="J106">
        <v>-299078</v>
      </c>
      <c r="K106">
        <v>-299078</v>
      </c>
      <c r="L106">
        <v>-299078</v>
      </c>
      <c r="M106">
        <v>-269376</v>
      </c>
      <c r="N106">
        <v>217664</v>
      </c>
      <c r="O106">
        <v>294829</v>
      </c>
      <c r="P106">
        <v>264984</v>
      </c>
      <c r="Q106">
        <v>294829</v>
      </c>
      <c r="R106">
        <v>294829</v>
      </c>
      <c r="S106">
        <v>114518</v>
      </c>
      <c r="T106">
        <v>114518</v>
      </c>
      <c r="U106">
        <v>114518</v>
      </c>
      <c r="V106">
        <v>0</v>
      </c>
      <c r="W106">
        <v>0</v>
      </c>
      <c r="X106">
        <v>29845</v>
      </c>
      <c r="Y106">
        <v>0</v>
      </c>
      <c r="Z106">
        <v>0</v>
      </c>
      <c r="AA106">
        <v>0</v>
      </c>
      <c r="AB106">
        <v>0</v>
      </c>
      <c r="AC106">
        <v>0</v>
      </c>
      <c r="AD106">
        <v>1801</v>
      </c>
      <c r="AE106">
        <v>1801</v>
      </c>
      <c r="AF106">
        <v>1801</v>
      </c>
      <c r="AG106">
        <v>1801</v>
      </c>
      <c r="AH106">
        <v>1801</v>
      </c>
      <c r="AI106">
        <v>1801</v>
      </c>
      <c r="AJ106">
        <v>1801</v>
      </c>
      <c r="AK106">
        <v>1801</v>
      </c>
      <c r="AL106">
        <v>1800</v>
      </c>
      <c r="AM106">
        <v>0</v>
      </c>
      <c r="AN106">
        <v>0</v>
      </c>
      <c r="AO106">
        <v>1800</v>
      </c>
      <c r="AP106">
        <v>1800</v>
      </c>
      <c r="AQ106">
        <v>1800</v>
      </c>
      <c r="AR106">
        <v>1800</v>
      </c>
      <c r="BA106" s="80"/>
    </row>
    <row r="107" spans="1:72" x14ac:dyDescent="0.25">
      <c r="A107" t="s">
        <v>2419</v>
      </c>
      <c r="B107">
        <v>-2219211</v>
      </c>
      <c r="C107">
        <v>-2303824</v>
      </c>
      <c r="D107">
        <v>-2339636</v>
      </c>
      <c r="E107">
        <v>-2354816</v>
      </c>
      <c r="F107">
        <v>-2409042</v>
      </c>
      <c r="G107">
        <v>-2427536</v>
      </c>
      <c r="H107">
        <v>-2035823</v>
      </c>
      <c r="I107">
        <v>-1810103</v>
      </c>
      <c r="J107">
        <v>-1799211</v>
      </c>
      <c r="K107">
        <v>-1772579</v>
      </c>
      <c r="L107">
        <v>-1752259</v>
      </c>
      <c r="M107">
        <v>-1486454</v>
      </c>
      <c r="N107">
        <v>-1492508</v>
      </c>
      <c r="O107">
        <v>-1485585</v>
      </c>
      <c r="P107">
        <v>-1588352</v>
      </c>
      <c r="Q107">
        <v>-569901</v>
      </c>
      <c r="R107">
        <v>-532484</v>
      </c>
      <c r="S107">
        <v>-471571</v>
      </c>
      <c r="T107">
        <v>-432729</v>
      </c>
      <c r="U107">
        <v>53737</v>
      </c>
      <c r="V107">
        <v>99979</v>
      </c>
      <c r="W107">
        <v>336208</v>
      </c>
      <c r="X107">
        <v>368472</v>
      </c>
      <c r="Y107">
        <v>299890</v>
      </c>
      <c r="Z107">
        <v>257709</v>
      </c>
      <c r="AA107">
        <v>329573</v>
      </c>
      <c r="AB107">
        <v>218655</v>
      </c>
      <c r="AC107">
        <v>162965</v>
      </c>
      <c r="AD107">
        <v>-124258</v>
      </c>
      <c r="AE107">
        <v>-177081</v>
      </c>
      <c r="AF107">
        <v>-224026</v>
      </c>
      <c r="AG107">
        <v>-246852</v>
      </c>
      <c r="AH107">
        <v>-252358</v>
      </c>
      <c r="AI107">
        <v>-250611</v>
      </c>
      <c r="AJ107">
        <v>-250483</v>
      </c>
      <c r="AK107">
        <v>-221402</v>
      </c>
      <c r="AL107">
        <v>-216245</v>
      </c>
      <c r="AM107">
        <v>-202141</v>
      </c>
      <c r="AN107">
        <v>-185054</v>
      </c>
      <c r="AO107">
        <v>-161059</v>
      </c>
      <c r="AP107">
        <v>-155290</v>
      </c>
      <c r="AQ107">
        <v>-145605</v>
      </c>
      <c r="AR107">
        <v>-133099</v>
      </c>
      <c r="BA107" s="80"/>
    </row>
    <row r="108" spans="1:72" x14ac:dyDescent="0.25">
      <c r="A108" t="s">
        <v>2420</v>
      </c>
      <c r="B108">
        <v>37000</v>
      </c>
      <c r="C108">
        <v>37000</v>
      </c>
      <c r="D108">
        <v>37000</v>
      </c>
      <c r="E108">
        <v>37000</v>
      </c>
      <c r="F108">
        <v>37000</v>
      </c>
      <c r="G108">
        <v>37000</v>
      </c>
      <c r="H108">
        <v>37000</v>
      </c>
      <c r="I108">
        <v>37000</v>
      </c>
      <c r="J108">
        <v>37000</v>
      </c>
      <c r="K108">
        <v>37000</v>
      </c>
      <c r="L108">
        <v>37000</v>
      </c>
      <c r="M108">
        <v>37000</v>
      </c>
      <c r="N108">
        <v>37000</v>
      </c>
      <c r="O108">
        <v>37000</v>
      </c>
      <c r="P108">
        <v>37000</v>
      </c>
      <c r="Q108">
        <v>37000</v>
      </c>
      <c r="R108">
        <v>37000</v>
      </c>
      <c r="S108">
        <v>37000</v>
      </c>
      <c r="T108">
        <v>37000</v>
      </c>
      <c r="U108">
        <v>37000</v>
      </c>
      <c r="V108">
        <v>37000</v>
      </c>
      <c r="W108">
        <v>37000</v>
      </c>
      <c r="X108">
        <v>37000</v>
      </c>
      <c r="Y108">
        <v>12000</v>
      </c>
      <c r="Z108">
        <v>12000</v>
      </c>
      <c r="AA108">
        <v>12000</v>
      </c>
      <c r="AB108">
        <v>12000</v>
      </c>
      <c r="AC108">
        <v>0</v>
      </c>
      <c r="AD108">
        <v>2500</v>
      </c>
      <c r="AE108">
        <v>2500</v>
      </c>
      <c r="AF108">
        <v>2500</v>
      </c>
      <c r="AG108">
        <v>2500</v>
      </c>
      <c r="AH108">
        <v>2500</v>
      </c>
      <c r="AI108">
        <v>2500</v>
      </c>
      <c r="AJ108">
        <v>2500</v>
      </c>
      <c r="AK108">
        <v>2500</v>
      </c>
      <c r="AL108">
        <v>2500</v>
      </c>
      <c r="AM108">
        <v>2500</v>
      </c>
      <c r="AN108">
        <v>2500</v>
      </c>
      <c r="AO108">
        <v>2500</v>
      </c>
      <c r="AP108">
        <v>2500</v>
      </c>
      <c r="AQ108">
        <v>2500</v>
      </c>
      <c r="AR108">
        <v>2500</v>
      </c>
      <c r="BA108" s="80"/>
    </row>
    <row r="109" spans="1:72" x14ac:dyDescent="0.25">
      <c r="A109" t="s">
        <v>2421</v>
      </c>
      <c r="B109">
        <v>37000</v>
      </c>
      <c r="C109">
        <v>37000</v>
      </c>
      <c r="D109">
        <v>37000</v>
      </c>
      <c r="E109">
        <v>37000</v>
      </c>
      <c r="F109">
        <v>37000</v>
      </c>
      <c r="G109">
        <v>37000</v>
      </c>
      <c r="H109">
        <v>37000</v>
      </c>
      <c r="I109">
        <v>37000</v>
      </c>
      <c r="J109">
        <v>37000</v>
      </c>
      <c r="K109">
        <v>37000</v>
      </c>
      <c r="L109">
        <v>37000</v>
      </c>
      <c r="M109">
        <v>37000</v>
      </c>
      <c r="N109">
        <v>37000</v>
      </c>
      <c r="O109">
        <v>37000</v>
      </c>
      <c r="P109">
        <v>37000</v>
      </c>
      <c r="Q109">
        <v>37000</v>
      </c>
      <c r="R109">
        <v>37000</v>
      </c>
      <c r="S109">
        <v>37000</v>
      </c>
      <c r="T109">
        <v>37000</v>
      </c>
      <c r="U109">
        <v>37000</v>
      </c>
      <c r="V109">
        <v>37000</v>
      </c>
      <c r="W109">
        <v>37000</v>
      </c>
      <c r="X109">
        <v>37000</v>
      </c>
      <c r="Y109">
        <v>12000</v>
      </c>
      <c r="Z109">
        <v>12000</v>
      </c>
      <c r="AA109">
        <v>12000</v>
      </c>
      <c r="AB109">
        <v>12000</v>
      </c>
      <c r="AC109">
        <v>0</v>
      </c>
      <c r="AD109">
        <v>2500</v>
      </c>
      <c r="AE109">
        <v>2500</v>
      </c>
      <c r="AF109">
        <v>2500</v>
      </c>
      <c r="AG109">
        <v>2500</v>
      </c>
      <c r="AH109">
        <v>2500</v>
      </c>
      <c r="AI109">
        <v>2500</v>
      </c>
      <c r="AJ109">
        <v>2500</v>
      </c>
      <c r="AK109">
        <v>2500</v>
      </c>
      <c r="AL109">
        <v>2500</v>
      </c>
      <c r="AM109">
        <v>2500</v>
      </c>
      <c r="AN109">
        <v>2500</v>
      </c>
      <c r="AO109">
        <v>2500</v>
      </c>
      <c r="AP109">
        <v>2500</v>
      </c>
      <c r="AQ109">
        <v>2500</v>
      </c>
      <c r="AR109">
        <v>2500</v>
      </c>
      <c r="BA109" s="80"/>
    </row>
    <row r="110" spans="1:72" x14ac:dyDescent="0.25">
      <c r="A110" t="s">
        <v>804</v>
      </c>
      <c r="B110">
        <v>-2256211</v>
      </c>
      <c r="C110">
        <v>-2340824</v>
      </c>
      <c r="D110">
        <v>-2376636</v>
      </c>
      <c r="E110">
        <v>-2391816</v>
      </c>
      <c r="F110">
        <v>-2446042</v>
      </c>
      <c r="G110">
        <v>-2464536</v>
      </c>
      <c r="H110">
        <v>-2072823</v>
      </c>
      <c r="I110">
        <v>-1847103</v>
      </c>
      <c r="J110">
        <v>-1836211</v>
      </c>
      <c r="K110">
        <v>-1809579</v>
      </c>
      <c r="L110">
        <v>-1789259</v>
      </c>
      <c r="M110">
        <v>-1523454</v>
      </c>
      <c r="N110">
        <v>-1529508</v>
      </c>
      <c r="O110">
        <v>-1522585</v>
      </c>
      <c r="P110">
        <v>-1625352</v>
      </c>
      <c r="Q110">
        <v>-606901</v>
      </c>
      <c r="R110">
        <v>-569484</v>
      </c>
      <c r="S110">
        <v>-508571</v>
      </c>
      <c r="T110">
        <v>-469729</v>
      </c>
      <c r="U110">
        <v>16737</v>
      </c>
      <c r="V110">
        <v>62979</v>
      </c>
      <c r="W110">
        <v>299208</v>
      </c>
      <c r="X110">
        <v>331472</v>
      </c>
      <c r="Y110">
        <v>287890</v>
      </c>
      <c r="Z110">
        <v>245709</v>
      </c>
      <c r="AA110">
        <v>317573</v>
      </c>
      <c r="AB110">
        <v>206655</v>
      </c>
      <c r="AC110">
        <v>162965</v>
      </c>
      <c r="AD110">
        <v>-126758</v>
      </c>
      <c r="AE110">
        <v>-179581</v>
      </c>
      <c r="AF110">
        <v>-226526</v>
      </c>
      <c r="AG110">
        <v>-249352</v>
      </c>
      <c r="AH110">
        <v>-254858</v>
      </c>
      <c r="AI110">
        <v>-253111</v>
      </c>
      <c r="AJ110">
        <v>-252983</v>
      </c>
      <c r="AK110">
        <v>-223902</v>
      </c>
      <c r="AL110">
        <v>-218745</v>
      </c>
      <c r="AM110">
        <v>-204641</v>
      </c>
      <c r="AN110">
        <v>-187554</v>
      </c>
      <c r="AO110">
        <v>-163559</v>
      </c>
      <c r="AP110">
        <v>-157790</v>
      </c>
      <c r="AQ110">
        <v>-148105</v>
      </c>
      <c r="AR110">
        <v>-135599</v>
      </c>
      <c r="BA110" s="80"/>
    </row>
    <row r="111" spans="1:72" x14ac:dyDescent="0.25">
      <c r="A111" t="s">
        <v>2422</v>
      </c>
      <c r="B111">
        <v>956329</v>
      </c>
      <c r="C111">
        <v>956329</v>
      </c>
      <c r="D111">
        <v>956329</v>
      </c>
      <c r="E111">
        <v>956329</v>
      </c>
      <c r="F111">
        <v>271738</v>
      </c>
      <c r="G111">
        <v>271738</v>
      </c>
      <c r="H111">
        <v>242777</v>
      </c>
      <c r="I111">
        <v>242592</v>
      </c>
      <c r="J111">
        <v>242592</v>
      </c>
      <c r="K111">
        <v>77533</v>
      </c>
      <c r="L111">
        <v>77533</v>
      </c>
      <c r="M111">
        <v>216816</v>
      </c>
      <c r="N111">
        <v>216816</v>
      </c>
      <c r="O111">
        <v>216816</v>
      </c>
      <c r="P111">
        <v>246661</v>
      </c>
      <c r="Q111">
        <v>216816</v>
      </c>
      <c r="R111">
        <v>216816</v>
      </c>
      <c r="S111">
        <v>246661</v>
      </c>
      <c r="T111">
        <v>246661</v>
      </c>
      <c r="U111">
        <v>246661</v>
      </c>
      <c r="V111">
        <v>246661</v>
      </c>
      <c r="W111">
        <v>246661</v>
      </c>
      <c r="X111">
        <v>216816</v>
      </c>
      <c r="Y111">
        <v>125096</v>
      </c>
      <c r="Z111">
        <v>29845</v>
      </c>
      <c r="AA111">
        <v>29845</v>
      </c>
      <c r="AB111">
        <v>29845</v>
      </c>
      <c r="AC111">
        <v>29845</v>
      </c>
      <c r="AD111">
        <v>0</v>
      </c>
      <c r="AE111">
        <v>0</v>
      </c>
      <c r="AF111">
        <v>0</v>
      </c>
      <c r="AG111">
        <v>0</v>
      </c>
      <c r="AH111">
        <v>0</v>
      </c>
      <c r="AI111">
        <v>0</v>
      </c>
      <c r="AJ111">
        <v>0</v>
      </c>
      <c r="AK111">
        <v>0</v>
      </c>
      <c r="AL111">
        <v>0</v>
      </c>
      <c r="AM111">
        <v>0</v>
      </c>
      <c r="AN111">
        <v>0</v>
      </c>
      <c r="AO111">
        <v>0</v>
      </c>
      <c r="AP111">
        <v>0</v>
      </c>
      <c r="AQ111">
        <v>0</v>
      </c>
      <c r="AR111">
        <v>0</v>
      </c>
      <c r="BA111" s="80"/>
    </row>
    <row r="112" spans="1:72" x14ac:dyDescent="0.25">
      <c r="A112" t="s">
        <v>2423</v>
      </c>
      <c r="B112">
        <v>96085</v>
      </c>
      <c r="C112">
        <v>96085</v>
      </c>
      <c r="D112">
        <v>956329</v>
      </c>
      <c r="E112">
        <v>956329</v>
      </c>
      <c r="F112">
        <v>271738</v>
      </c>
      <c r="G112">
        <v>271738</v>
      </c>
      <c r="H112">
        <v>242592</v>
      </c>
      <c r="I112">
        <v>242592</v>
      </c>
      <c r="J112">
        <v>242592</v>
      </c>
      <c r="K112">
        <v>77533</v>
      </c>
      <c r="L112">
        <v>77533</v>
      </c>
      <c r="M112">
        <v>216816</v>
      </c>
      <c r="N112">
        <v>216816</v>
      </c>
      <c r="O112">
        <v>216816</v>
      </c>
      <c r="P112">
        <v>246661</v>
      </c>
      <c r="Q112">
        <v>216816</v>
      </c>
      <c r="R112">
        <v>216816</v>
      </c>
      <c r="S112">
        <v>246661</v>
      </c>
      <c r="T112">
        <v>246661</v>
      </c>
      <c r="U112">
        <v>246661</v>
      </c>
      <c r="V112">
        <v>246661</v>
      </c>
      <c r="W112">
        <v>246661</v>
      </c>
      <c r="X112">
        <v>216816</v>
      </c>
      <c r="Y112">
        <v>125096</v>
      </c>
      <c r="Z112">
        <v>29845</v>
      </c>
      <c r="AA112">
        <v>29845</v>
      </c>
      <c r="AB112">
        <v>29845</v>
      </c>
      <c r="AC112">
        <v>29845</v>
      </c>
      <c r="AD112">
        <v>0</v>
      </c>
      <c r="AE112">
        <v>0</v>
      </c>
      <c r="AF112">
        <v>0</v>
      </c>
      <c r="AG112">
        <v>0</v>
      </c>
      <c r="AH112">
        <v>0</v>
      </c>
      <c r="AI112">
        <v>0</v>
      </c>
      <c r="AJ112">
        <v>0</v>
      </c>
      <c r="AK112">
        <v>0</v>
      </c>
      <c r="AL112">
        <v>0</v>
      </c>
      <c r="AM112">
        <v>0</v>
      </c>
      <c r="AN112">
        <v>0</v>
      </c>
      <c r="AO112">
        <v>0</v>
      </c>
      <c r="AP112">
        <v>0</v>
      </c>
      <c r="AQ112">
        <v>0</v>
      </c>
      <c r="AR112">
        <v>0</v>
      </c>
      <c r="BA112" s="80"/>
    </row>
    <row r="113" spans="1:72" x14ac:dyDescent="0.25">
      <c r="A113" t="s">
        <v>3391</v>
      </c>
      <c r="B113">
        <v>0</v>
      </c>
      <c r="C113">
        <v>0</v>
      </c>
      <c r="D113">
        <v>0</v>
      </c>
      <c r="E113">
        <v>0</v>
      </c>
      <c r="F113">
        <v>0</v>
      </c>
      <c r="G113">
        <v>0</v>
      </c>
      <c r="H113">
        <v>0</v>
      </c>
      <c r="I113">
        <v>0</v>
      </c>
      <c r="J113">
        <v>0</v>
      </c>
      <c r="K113">
        <v>0</v>
      </c>
      <c r="L113">
        <v>0</v>
      </c>
      <c r="M113">
        <v>216816</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BA113" s="80"/>
    </row>
    <row r="114" spans="1:72" x14ac:dyDescent="0.25">
      <c r="A114" t="s">
        <v>3392</v>
      </c>
      <c r="B114">
        <v>66240</v>
      </c>
      <c r="C114">
        <v>66240</v>
      </c>
      <c r="D114">
        <v>66240</v>
      </c>
      <c r="E114">
        <v>66240</v>
      </c>
      <c r="F114">
        <v>66240</v>
      </c>
      <c r="G114">
        <v>66240</v>
      </c>
      <c r="H114">
        <v>37094</v>
      </c>
      <c r="I114">
        <v>37094</v>
      </c>
      <c r="J114">
        <v>37094</v>
      </c>
      <c r="K114">
        <v>42195</v>
      </c>
      <c r="L114">
        <v>42195</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s="80"/>
      <c r="AT114" s="80"/>
      <c r="AU114" s="80"/>
      <c r="AV114" s="80"/>
      <c r="AW114" s="80"/>
      <c r="AX114" s="80"/>
      <c r="AY114" s="80"/>
      <c r="AZ114" s="80"/>
      <c r="BA114" s="80"/>
    </row>
    <row r="115" spans="1:72" x14ac:dyDescent="0.25">
      <c r="A115" t="s">
        <v>2425</v>
      </c>
      <c r="B115">
        <v>0</v>
      </c>
      <c r="C115">
        <v>0</v>
      </c>
      <c r="D115">
        <v>0</v>
      </c>
      <c r="E115">
        <v>0</v>
      </c>
      <c r="F115">
        <v>0</v>
      </c>
      <c r="G115">
        <v>175653</v>
      </c>
      <c r="H115">
        <v>0</v>
      </c>
      <c r="I115">
        <v>175653</v>
      </c>
      <c r="J115">
        <v>175653</v>
      </c>
      <c r="K115">
        <v>5493</v>
      </c>
      <c r="L115">
        <v>5493</v>
      </c>
      <c r="M115">
        <v>0</v>
      </c>
      <c r="N115">
        <v>0</v>
      </c>
      <c r="O115">
        <v>0</v>
      </c>
      <c r="P115">
        <v>0</v>
      </c>
      <c r="Q115">
        <v>0</v>
      </c>
      <c r="R115">
        <v>0</v>
      </c>
      <c r="S115">
        <v>0</v>
      </c>
      <c r="T115">
        <v>0</v>
      </c>
      <c r="U115">
        <v>0</v>
      </c>
      <c r="V115">
        <v>0</v>
      </c>
      <c r="W115">
        <v>0</v>
      </c>
      <c r="X115">
        <v>216816</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s="80"/>
      <c r="AT115" s="80"/>
      <c r="AU115" s="80"/>
      <c r="AV115" s="80"/>
      <c r="AW115" s="80"/>
      <c r="AX115" s="80"/>
      <c r="AY115" s="80"/>
      <c r="AZ115" s="80"/>
      <c r="BA115" s="80"/>
    </row>
    <row r="116" spans="1:72" x14ac:dyDescent="0.25">
      <c r="A116" t="s">
        <v>2426</v>
      </c>
      <c r="B116">
        <v>29845</v>
      </c>
      <c r="C116">
        <v>29845</v>
      </c>
      <c r="D116">
        <v>890089</v>
      </c>
      <c r="E116">
        <v>890089</v>
      </c>
      <c r="F116">
        <v>205498</v>
      </c>
      <c r="G116">
        <v>29845</v>
      </c>
      <c r="H116">
        <v>205498</v>
      </c>
      <c r="I116">
        <v>29845</v>
      </c>
      <c r="J116">
        <v>29845</v>
      </c>
      <c r="K116">
        <v>29845</v>
      </c>
      <c r="L116">
        <v>29845</v>
      </c>
      <c r="M116">
        <v>0</v>
      </c>
      <c r="N116">
        <v>216816</v>
      </c>
      <c r="O116">
        <v>216816</v>
      </c>
      <c r="P116">
        <v>246661</v>
      </c>
      <c r="Q116">
        <v>216816</v>
      </c>
      <c r="R116">
        <v>216816</v>
      </c>
      <c r="S116">
        <v>246661</v>
      </c>
      <c r="T116">
        <v>246661</v>
      </c>
      <c r="U116">
        <v>246661</v>
      </c>
      <c r="V116">
        <v>246661</v>
      </c>
      <c r="W116">
        <v>246661</v>
      </c>
      <c r="X116">
        <v>0</v>
      </c>
      <c r="Y116">
        <v>125096</v>
      </c>
      <c r="Z116">
        <v>29845</v>
      </c>
      <c r="AA116">
        <v>29845</v>
      </c>
      <c r="AB116">
        <v>29845</v>
      </c>
      <c r="AC116">
        <v>29845</v>
      </c>
      <c r="AD116">
        <v>0</v>
      </c>
      <c r="AE116">
        <v>0</v>
      </c>
      <c r="AF116">
        <v>0</v>
      </c>
      <c r="AG116">
        <v>0</v>
      </c>
      <c r="AH116">
        <v>0</v>
      </c>
      <c r="AI116">
        <v>0</v>
      </c>
      <c r="AJ116">
        <v>0</v>
      </c>
      <c r="AK116">
        <v>0</v>
      </c>
      <c r="AL116">
        <v>0</v>
      </c>
      <c r="AM116">
        <v>0</v>
      </c>
      <c r="AN116">
        <v>0</v>
      </c>
      <c r="AO116">
        <v>0</v>
      </c>
      <c r="AP116">
        <v>0</v>
      </c>
      <c r="AQ116">
        <v>0</v>
      </c>
      <c r="AR116">
        <v>0</v>
      </c>
      <c r="AS116" s="80"/>
      <c r="AT116" s="80"/>
      <c r="AU116" s="80"/>
      <c r="AV116" s="80"/>
      <c r="AW116" s="80"/>
      <c r="AX116" s="80"/>
      <c r="AY116" s="80"/>
      <c r="AZ116" s="80"/>
      <c r="BA116" s="80"/>
    </row>
    <row r="117" spans="1:72" x14ac:dyDescent="0.25">
      <c r="A117" t="s">
        <v>3297</v>
      </c>
      <c r="B117">
        <v>0</v>
      </c>
      <c r="C117">
        <v>0</v>
      </c>
      <c r="D117">
        <v>0</v>
      </c>
      <c r="E117">
        <v>0</v>
      </c>
      <c r="F117">
        <v>0</v>
      </c>
      <c r="G117">
        <v>0</v>
      </c>
      <c r="H117">
        <v>185</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s="80"/>
      <c r="AT117" s="80"/>
      <c r="AU117" s="80"/>
      <c r="AV117" s="80"/>
      <c r="AW117" s="80"/>
      <c r="AX117" s="80"/>
      <c r="AY117" s="80"/>
      <c r="AZ117" s="80"/>
      <c r="BA117" s="80"/>
    </row>
    <row r="118" spans="1:72" x14ac:dyDescent="0.25">
      <c r="A118" t="s">
        <v>2428</v>
      </c>
      <c r="B118">
        <v>860244</v>
      </c>
      <c r="C118">
        <v>860244</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s="80"/>
      <c r="AT118" s="80"/>
      <c r="AU118" s="80"/>
      <c r="AV118" s="80"/>
      <c r="AW118" s="80"/>
      <c r="AX118" s="80"/>
      <c r="AY118" s="80"/>
      <c r="AZ118" s="80"/>
      <c r="BA118" s="80"/>
    </row>
    <row r="119" spans="1:72" x14ac:dyDescent="0.25">
      <c r="A119" t="s">
        <v>805</v>
      </c>
      <c r="B119">
        <v>1079682</v>
      </c>
      <c r="C119">
        <v>819745</v>
      </c>
      <c r="D119">
        <v>734040</v>
      </c>
      <c r="E119">
        <v>718860</v>
      </c>
      <c r="F119">
        <v>-19957</v>
      </c>
      <c r="G119">
        <v>-38453</v>
      </c>
      <c r="H119">
        <v>324140</v>
      </c>
      <c r="I119">
        <v>549675</v>
      </c>
      <c r="J119">
        <v>560567</v>
      </c>
      <c r="K119">
        <v>422140</v>
      </c>
      <c r="L119">
        <v>442460</v>
      </c>
      <c r="M119">
        <v>877230</v>
      </c>
      <c r="N119">
        <v>315094</v>
      </c>
      <c r="O119">
        <v>234182</v>
      </c>
      <c r="P119">
        <v>131415</v>
      </c>
      <c r="Q119">
        <v>1149866</v>
      </c>
      <c r="R119">
        <v>1187283</v>
      </c>
      <c r="S119">
        <v>923915</v>
      </c>
      <c r="T119">
        <v>962757</v>
      </c>
      <c r="U119">
        <v>1449223</v>
      </c>
      <c r="V119">
        <v>1036641</v>
      </c>
      <c r="W119">
        <v>1272870</v>
      </c>
      <c r="X119">
        <v>1305134</v>
      </c>
      <c r="Y119">
        <v>1114987</v>
      </c>
      <c r="Z119">
        <v>977555</v>
      </c>
      <c r="AA119">
        <v>1049419</v>
      </c>
      <c r="AB119">
        <v>938501</v>
      </c>
      <c r="AC119">
        <v>882811</v>
      </c>
      <c r="AD119">
        <v>797544</v>
      </c>
      <c r="AE119">
        <v>744721</v>
      </c>
      <c r="AF119">
        <v>697776</v>
      </c>
      <c r="AG119">
        <v>674950</v>
      </c>
      <c r="AH119">
        <v>529444</v>
      </c>
      <c r="AI119">
        <v>31191</v>
      </c>
      <c r="AJ119">
        <v>31319</v>
      </c>
      <c r="AK119">
        <v>60400</v>
      </c>
      <c r="AL119">
        <v>65555</v>
      </c>
      <c r="AM119">
        <v>79659</v>
      </c>
      <c r="AN119">
        <v>96746</v>
      </c>
      <c r="AO119">
        <v>120741</v>
      </c>
      <c r="AP119">
        <v>126510</v>
      </c>
      <c r="AQ119">
        <v>136195</v>
      </c>
      <c r="AR119">
        <v>148701</v>
      </c>
      <c r="AS119" s="132">
        <f t="shared" ref="AS119:BK119" si="0">IFERROR(INDEX(AS$3:AS$117,MATCH($A$119,$A$3:$A$117,0),1),0)</f>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t="s">
        <v>2429</v>
      </c>
      <c r="B120">
        <v>-1510021</v>
      </c>
      <c r="C120">
        <v>-1487888</v>
      </c>
      <c r="D120">
        <v>-1475676</v>
      </c>
      <c r="E120">
        <v>-1439344</v>
      </c>
      <c r="F120">
        <v>-732694</v>
      </c>
      <c r="G120">
        <v>-715160</v>
      </c>
      <c r="H120">
        <v>-428713</v>
      </c>
      <c r="I120">
        <v>-247727</v>
      </c>
      <c r="J120">
        <v>-199170</v>
      </c>
      <c r="K120">
        <v>-196233</v>
      </c>
      <c r="L120">
        <v>-165743</v>
      </c>
      <c r="M120">
        <v>-216972</v>
      </c>
      <c r="N120">
        <v>-176631</v>
      </c>
      <c r="O120">
        <v>-136010</v>
      </c>
      <c r="P120">
        <v>-226978</v>
      </c>
      <c r="Q120">
        <v>805990</v>
      </c>
      <c r="R120">
        <v>878717</v>
      </c>
      <c r="S120">
        <v>950540</v>
      </c>
      <c r="T120">
        <v>1025379</v>
      </c>
      <c r="U120">
        <v>1516390</v>
      </c>
      <c r="V120">
        <v>1592512</v>
      </c>
      <c r="W120">
        <v>1664623</v>
      </c>
      <c r="X120">
        <v>1692887</v>
      </c>
      <c r="Y120">
        <v>1372344</v>
      </c>
      <c r="Z120">
        <v>1033623</v>
      </c>
      <c r="AA120">
        <v>1033827</v>
      </c>
      <c r="AB120">
        <v>1010718</v>
      </c>
      <c r="AC120">
        <v>0</v>
      </c>
      <c r="AD120">
        <v>0</v>
      </c>
      <c r="AE120">
        <v>0</v>
      </c>
      <c r="AF120">
        <v>0</v>
      </c>
      <c r="AG120">
        <v>0</v>
      </c>
      <c r="AH120">
        <v>0</v>
      </c>
      <c r="AI120">
        <v>0</v>
      </c>
      <c r="AJ120">
        <v>0</v>
      </c>
      <c r="AK120">
        <v>0</v>
      </c>
      <c r="AL120">
        <v>0</v>
      </c>
      <c r="AM120">
        <v>0</v>
      </c>
      <c r="AN120">
        <v>0</v>
      </c>
      <c r="AO120">
        <v>0</v>
      </c>
      <c r="AP120">
        <v>0</v>
      </c>
      <c r="AQ120">
        <v>0</v>
      </c>
      <c r="AR120">
        <v>0</v>
      </c>
      <c r="AS120" s="132">
        <f t="shared" ref="AS120:BK120" si="1">IFERROR(INDEX(AS$3:AS$117,MATCH($A$120,$A$3:$A$117,0),1),0)</f>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t="s">
        <v>2430</v>
      </c>
      <c r="B121">
        <v>-430339</v>
      </c>
      <c r="C121">
        <v>-668143</v>
      </c>
      <c r="D121">
        <v>-741636</v>
      </c>
      <c r="E121">
        <v>-720484</v>
      </c>
      <c r="F121">
        <v>-752651</v>
      </c>
      <c r="G121">
        <v>-753613</v>
      </c>
      <c r="H121">
        <v>-104573</v>
      </c>
      <c r="I121">
        <v>301948</v>
      </c>
      <c r="J121">
        <v>361397</v>
      </c>
      <c r="K121">
        <v>225907</v>
      </c>
      <c r="L121">
        <v>276717</v>
      </c>
      <c r="M121">
        <v>660258</v>
      </c>
      <c r="N121">
        <v>138463</v>
      </c>
      <c r="O121">
        <v>98172</v>
      </c>
      <c r="P121">
        <v>-95563</v>
      </c>
      <c r="Q121">
        <v>1955856</v>
      </c>
      <c r="R121">
        <v>2066000</v>
      </c>
      <c r="S121">
        <v>1874455</v>
      </c>
      <c r="T121">
        <v>1988136</v>
      </c>
      <c r="U121">
        <v>2965613</v>
      </c>
      <c r="V121">
        <v>2629153</v>
      </c>
      <c r="W121">
        <v>2937493</v>
      </c>
      <c r="X121">
        <v>2998021</v>
      </c>
      <c r="Y121">
        <v>2487331</v>
      </c>
      <c r="Z121">
        <v>2011178</v>
      </c>
      <c r="AA121">
        <v>2083246</v>
      </c>
      <c r="AB121">
        <v>1949219</v>
      </c>
      <c r="AC121">
        <v>882811</v>
      </c>
      <c r="AD121">
        <v>797544</v>
      </c>
      <c r="AE121">
        <v>744721</v>
      </c>
      <c r="AF121">
        <v>697776</v>
      </c>
      <c r="AG121">
        <v>674950</v>
      </c>
      <c r="AH121">
        <v>529444</v>
      </c>
      <c r="AI121">
        <v>31191</v>
      </c>
      <c r="AJ121">
        <v>31319</v>
      </c>
      <c r="AK121">
        <v>60400</v>
      </c>
      <c r="AL121">
        <v>65555</v>
      </c>
      <c r="AM121">
        <v>79659</v>
      </c>
      <c r="AN121">
        <v>96746</v>
      </c>
      <c r="AO121">
        <v>120741</v>
      </c>
      <c r="AP121">
        <v>126510</v>
      </c>
      <c r="AQ121">
        <v>136195</v>
      </c>
      <c r="AR121">
        <v>148701</v>
      </c>
      <c r="AS121" s="132">
        <f t="shared" ref="AS121:BK121" si="2">IFERROR(INDEX(AS$3:AS$117,MATCH($A$121,$A$3:$A$117,0),1),0)</f>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t="s">
        <v>2431</v>
      </c>
      <c r="B122">
        <v>1897079</v>
      </c>
      <c r="C122">
        <v>1571693</v>
      </c>
      <c r="D122">
        <v>1556618</v>
      </c>
      <c r="E122">
        <v>1572211</v>
      </c>
      <c r="F122">
        <v>1646294</v>
      </c>
      <c r="G122">
        <v>1715358</v>
      </c>
      <c r="H122">
        <v>2443685</v>
      </c>
      <c r="I122">
        <v>3100850</v>
      </c>
      <c r="J122">
        <v>3132537</v>
      </c>
      <c r="K122">
        <v>3086256</v>
      </c>
      <c r="L122">
        <v>3217343</v>
      </c>
      <c r="M122">
        <v>3658073</v>
      </c>
      <c r="N122">
        <v>3492376</v>
      </c>
      <c r="O122">
        <v>3495393</v>
      </c>
      <c r="P122">
        <v>3885629</v>
      </c>
      <c r="Q122">
        <v>5730076</v>
      </c>
      <c r="R122">
        <v>5767625</v>
      </c>
      <c r="S122">
        <v>5915461</v>
      </c>
      <c r="T122">
        <v>6748000</v>
      </c>
      <c r="U122">
        <v>7133220</v>
      </c>
      <c r="V122">
        <v>7327065</v>
      </c>
      <c r="W122">
        <v>7145007</v>
      </c>
      <c r="X122">
        <v>7305494</v>
      </c>
      <c r="Y122">
        <v>7489038</v>
      </c>
      <c r="Z122">
        <v>7076168</v>
      </c>
      <c r="AA122">
        <v>7139580</v>
      </c>
      <c r="AB122">
        <v>7366275</v>
      </c>
      <c r="AC122">
        <v>1252472</v>
      </c>
      <c r="AD122">
        <v>992400</v>
      </c>
      <c r="AE122">
        <v>952422</v>
      </c>
      <c r="AF122">
        <v>840992</v>
      </c>
      <c r="AG122">
        <v>833137</v>
      </c>
      <c r="AH122">
        <v>551399</v>
      </c>
      <c r="AI122">
        <v>53900</v>
      </c>
      <c r="AJ122">
        <v>60856</v>
      </c>
      <c r="AK122">
        <v>90039</v>
      </c>
      <c r="AL122">
        <v>100100</v>
      </c>
      <c r="AM122">
        <v>114060</v>
      </c>
      <c r="AN122">
        <v>160422</v>
      </c>
      <c r="AO122">
        <v>192742</v>
      </c>
      <c r="AP122">
        <v>234191</v>
      </c>
      <c r="AQ122">
        <v>218417</v>
      </c>
      <c r="AR122">
        <v>191260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t="s">
        <v>2547</v>
      </c>
      <c r="B123" t="s">
        <v>3279</v>
      </c>
      <c r="C123" t="s">
        <v>2548</v>
      </c>
      <c r="D123" t="s">
        <v>2549</v>
      </c>
      <c r="E123" t="s">
        <v>2550</v>
      </c>
      <c r="F123" t="s">
        <v>2551</v>
      </c>
      <c r="G123" t="s">
        <v>2552</v>
      </c>
      <c r="H123" t="s">
        <v>2553</v>
      </c>
      <c r="I123" t="s">
        <v>2554</v>
      </c>
      <c r="J123" t="s">
        <v>2555</v>
      </c>
      <c r="K123" t="s">
        <v>2556</v>
      </c>
      <c r="L123" t="s">
        <v>2557</v>
      </c>
      <c r="M123" t="s">
        <v>2558</v>
      </c>
      <c r="N123" t="s">
        <v>2559</v>
      </c>
      <c r="O123" t="s">
        <v>2560</v>
      </c>
      <c r="P123" t="s">
        <v>2561</v>
      </c>
      <c r="Q123" t="s">
        <v>2562</v>
      </c>
      <c r="R123" t="s">
        <v>2563</v>
      </c>
      <c r="S123" t="s">
        <v>2564</v>
      </c>
      <c r="T123" t="s">
        <v>2565</v>
      </c>
      <c r="U123" t="s">
        <v>2566</v>
      </c>
      <c r="V123" t="s">
        <v>2567</v>
      </c>
      <c r="W123" t="s">
        <v>2568</v>
      </c>
      <c r="X123" t="s">
        <v>2569</v>
      </c>
      <c r="Y123" t="s">
        <v>2570</v>
      </c>
      <c r="Z123" t="s">
        <v>2571</v>
      </c>
      <c r="AA123" t="s">
        <v>2572</v>
      </c>
      <c r="AB123" t="s">
        <v>2573</v>
      </c>
      <c r="AC123" t="s">
        <v>2574</v>
      </c>
      <c r="AD123" t="s">
        <v>2575</v>
      </c>
      <c r="AE123" t="s">
        <v>2576</v>
      </c>
      <c r="AF123" t="s">
        <v>2577</v>
      </c>
      <c r="AG123" t="s">
        <v>2578</v>
      </c>
      <c r="AH123" t="s">
        <v>2579</v>
      </c>
      <c r="AI123" t="s">
        <v>2580</v>
      </c>
      <c r="AJ123" t="s">
        <v>2581</v>
      </c>
      <c r="AK123" t="s">
        <v>2582</v>
      </c>
      <c r="AL123" t="s">
        <v>2583</v>
      </c>
      <c r="AM123" t="s">
        <v>2584</v>
      </c>
      <c r="AN123" t="s">
        <v>2585</v>
      </c>
      <c r="AO123" t="s">
        <v>2586</v>
      </c>
      <c r="AP123" t="s">
        <v>2587</v>
      </c>
      <c r="AQ123" t="s">
        <v>2588</v>
      </c>
      <c r="AR123" t="s">
        <v>2589</v>
      </c>
      <c r="AS123" s="80">
        <f t="shared" ref="AS123:BB123" si="3">AS119+AS120+AS121</f>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t="s">
        <v>2601</v>
      </c>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s="80">
        <f t="shared" ref="AS124:BK124" si="5">AS122</f>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t="s">
        <v>3386</v>
      </c>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s="82">
        <f t="shared" ref="AS125:BK125" si="6">SUM(AS123:AS124)</f>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A126" t="s">
        <v>2603</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2317</v>
      </c>
      <c r="K128" t="s">
        <v>2318</v>
      </c>
      <c r="L128" t="s">
        <v>2434</v>
      </c>
      <c r="M128" t="s">
        <v>2320</v>
      </c>
      <c r="N128" t="s">
        <v>2321</v>
      </c>
      <c r="O128" t="s">
        <v>2322</v>
      </c>
      <c r="P128" t="s">
        <v>2435</v>
      </c>
      <c r="Q128" t="s">
        <v>2324</v>
      </c>
      <c r="R128" t="s">
        <v>2325</v>
      </c>
      <c r="S128" t="s">
        <v>2326</v>
      </c>
      <c r="T128" t="s">
        <v>2436</v>
      </c>
      <c r="U128" t="s">
        <v>2328</v>
      </c>
      <c r="V128" t="s">
        <v>2329</v>
      </c>
      <c r="W128" t="s">
        <v>2330</v>
      </c>
      <c r="X128" t="s">
        <v>2437</v>
      </c>
      <c r="Y128" t="s">
        <v>2332</v>
      </c>
      <c r="Z128" t="s">
        <v>2333</v>
      </c>
      <c r="AA128" t="s">
        <v>2334</v>
      </c>
      <c r="AB128" t="s">
        <v>2438</v>
      </c>
      <c r="AC128" t="s">
        <v>2336</v>
      </c>
      <c r="AD128" t="s">
        <v>2337</v>
      </c>
      <c r="AE128" t="s">
        <v>2338</v>
      </c>
      <c r="AF128" t="s">
        <v>2439</v>
      </c>
      <c r="AG128" t="s">
        <v>2340</v>
      </c>
      <c r="AH128" t="s">
        <v>2341</v>
      </c>
      <c r="AI128" t="s">
        <v>2342</v>
      </c>
      <c r="AJ128" t="s">
        <v>2440</v>
      </c>
      <c r="AK128" t="s">
        <v>2344</v>
      </c>
      <c r="AL128" t="s">
        <v>2345</v>
      </c>
      <c r="AM128" t="s">
        <v>2346</v>
      </c>
      <c r="AN128" t="s">
        <v>2441</v>
      </c>
      <c r="AO128" t="s">
        <v>2348</v>
      </c>
      <c r="AP128" t="s">
        <v>2349</v>
      </c>
      <c r="AQ128" t="s">
        <v>2350</v>
      </c>
      <c r="AR128" t="s">
        <v>2442</v>
      </c>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600493</v>
      </c>
      <c r="C131">
        <v>417975</v>
      </c>
      <c r="D131">
        <v>454786</v>
      </c>
      <c r="E131">
        <v>452887</v>
      </c>
      <c r="F131">
        <v>435186</v>
      </c>
      <c r="G131">
        <v>324050</v>
      </c>
      <c r="H131">
        <v>438465</v>
      </c>
      <c r="I131">
        <v>508737</v>
      </c>
      <c r="J131">
        <v>484581</v>
      </c>
      <c r="K131">
        <v>489694</v>
      </c>
      <c r="L131">
        <v>605201</v>
      </c>
      <c r="M131">
        <v>534355</v>
      </c>
      <c r="N131">
        <v>469770</v>
      </c>
      <c r="O131">
        <v>529514</v>
      </c>
      <c r="P131">
        <v>95903</v>
      </c>
      <c r="Q131">
        <v>802230</v>
      </c>
      <c r="R131">
        <v>704817</v>
      </c>
      <c r="S131">
        <v>870845</v>
      </c>
      <c r="T131">
        <v>1072642</v>
      </c>
      <c r="U131">
        <v>855852</v>
      </c>
      <c r="V131">
        <v>896447</v>
      </c>
      <c r="W131">
        <v>847587</v>
      </c>
      <c r="X131">
        <v>1110507</v>
      </c>
      <c r="Y131">
        <v>1109956</v>
      </c>
      <c r="Z131">
        <v>1109384</v>
      </c>
      <c r="AA131">
        <v>1174085</v>
      </c>
      <c r="AB131">
        <v>682408</v>
      </c>
      <c r="AC131">
        <v>334420</v>
      </c>
      <c r="AD131">
        <v>247957</v>
      </c>
      <c r="AE131">
        <v>203480</v>
      </c>
      <c r="AF131">
        <v>93950</v>
      </c>
      <c r="AG131">
        <v>26737</v>
      </c>
      <c r="AH131">
        <v>18642</v>
      </c>
      <c r="AI131">
        <v>18899</v>
      </c>
      <c r="AJ131">
        <v>20840</v>
      </c>
      <c r="AK131">
        <v>21325</v>
      </c>
      <c r="AL131">
        <v>18954</v>
      </c>
      <c r="AM131">
        <v>16390</v>
      </c>
      <c r="AN131">
        <v>17559</v>
      </c>
      <c r="AO131">
        <v>23017</v>
      </c>
      <c r="AP131">
        <v>105185</v>
      </c>
      <c r="AQ131">
        <v>46828</v>
      </c>
      <c r="AR131">
        <v>38844</v>
      </c>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2447</v>
      </c>
      <c r="B132">
        <v>600493</v>
      </c>
      <c r="C132">
        <v>417975</v>
      </c>
      <c r="D132">
        <v>454786</v>
      </c>
      <c r="E132">
        <v>452887</v>
      </c>
      <c r="F132">
        <v>435186</v>
      </c>
      <c r="G132">
        <v>0</v>
      </c>
      <c r="H132">
        <v>480369.25</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2617</v>
      </c>
      <c r="B133">
        <v>0</v>
      </c>
      <c r="C133">
        <v>0</v>
      </c>
      <c r="D133">
        <v>0</v>
      </c>
      <c r="E133">
        <v>0</v>
      </c>
      <c r="F133">
        <v>0</v>
      </c>
      <c r="G133">
        <v>301848</v>
      </c>
      <c r="H133">
        <v>0</v>
      </c>
      <c r="I133">
        <v>471226</v>
      </c>
      <c r="J133">
        <v>440596</v>
      </c>
      <c r="K133">
        <v>460711</v>
      </c>
      <c r="L133">
        <v>573932</v>
      </c>
      <c r="M133">
        <v>486491</v>
      </c>
      <c r="N133">
        <v>422019</v>
      </c>
      <c r="O133">
        <v>366698</v>
      </c>
      <c r="P133">
        <v>478803</v>
      </c>
      <c r="Q133">
        <v>458104</v>
      </c>
      <c r="R133">
        <v>371930</v>
      </c>
      <c r="S133">
        <v>506990</v>
      </c>
      <c r="T133">
        <v>691669</v>
      </c>
      <c r="U133">
        <v>469059</v>
      </c>
      <c r="V133">
        <v>489903</v>
      </c>
      <c r="W133">
        <v>395026</v>
      </c>
      <c r="X133">
        <v>538441</v>
      </c>
      <c r="Y133">
        <v>492907</v>
      </c>
      <c r="Z133">
        <v>444696</v>
      </c>
      <c r="AA133">
        <v>440077</v>
      </c>
      <c r="AB133">
        <v>401390</v>
      </c>
      <c r="AC133">
        <v>330507</v>
      </c>
      <c r="AD133">
        <v>238569</v>
      </c>
      <c r="AE133">
        <v>194851</v>
      </c>
      <c r="AF133">
        <v>73960</v>
      </c>
      <c r="AG133">
        <v>8072</v>
      </c>
      <c r="AH133">
        <v>0</v>
      </c>
      <c r="AI133">
        <v>0</v>
      </c>
      <c r="AJ133">
        <v>0</v>
      </c>
      <c r="AK133">
        <v>0</v>
      </c>
      <c r="AL133">
        <v>0</v>
      </c>
      <c r="AM133">
        <v>0</v>
      </c>
      <c r="AN133">
        <v>0</v>
      </c>
      <c r="AO133">
        <v>0</v>
      </c>
      <c r="AP133">
        <v>0</v>
      </c>
      <c r="AQ133">
        <v>0</v>
      </c>
      <c r="AR133">
        <v>0</v>
      </c>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2618</v>
      </c>
      <c r="B134">
        <v>0</v>
      </c>
      <c r="C134">
        <v>0</v>
      </c>
      <c r="D134">
        <v>0</v>
      </c>
      <c r="E134">
        <v>0</v>
      </c>
      <c r="F134">
        <v>0</v>
      </c>
      <c r="G134">
        <v>22202</v>
      </c>
      <c r="H134">
        <v>0</v>
      </c>
      <c r="I134">
        <v>37511</v>
      </c>
      <c r="J134">
        <v>43985</v>
      </c>
      <c r="K134">
        <v>28983</v>
      </c>
      <c r="L134">
        <v>31269</v>
      </c>
      <c r="M134">
        <v>47864</v>
      </c>
      <c r="N134">
        <v>47751</v>
      </c>
      <c r="O134">
        <v>162816</v>
      </c>
      <c r="P134">
        <v>-382900</v>
      </c>
      <c r="Q134">
        <v>344126</v>
      </c>
      <c r="R134">
        <v>332887</v>
      </c>
      <c r="S134">
        <v>363855</v>
      </c>
      <c r="T134">
        <v>380973</v>
      </c>
      <c r="U134">
        <v>386793</v>
      </c>
      <c r="V134">
        <v>406544</v>
      </c>
      <c r="W134">
        <v>452561</v>
      </c>
      <c r="X134">
        <v>572066</v>
      </c>
      <c r="Y134">
        <v>617049</v>
      </c>
      <c r="Z134">
        <v>664688</v>
      </c>
      <c r="AA134">
        <v>734008</v>
      </c>
      <c r="AB134">
        <v>281018</v>
      </c>
      <c r="AC134">
        <v>3913</v>
      </c>
      <c r="AD134">
        <v>9388</v>
      </c>
      <c r="AE134">
        <v>8629</v>
      </c>
      <c r="AF134">
        <v>19990</v>
      </c>
      <c r="AG134">
        <v>18665</v>
      </c>
      <c r="AH134">
        <v>18642</v>
      </c>
      <c r="AI134">
        <v>18899</v>
      </c>
      <c r="AJ134">
        <v>20840</v>
      </c>
      <c r="AK134">
        <v>21325</v>
      </c>
      <c r="AL134">
        <v>18954</v>
      </c>
      <c r="AM134">
        <v>16390</v>
      </c>
      <c r="AN134">
        <v>17559</v>
      </c>
      <c r="AO134">
        <v>23017</v>
      </c>
      <c r="AP134">
        <v>105185</v>
      </c>
      <c r="AQ134">
        <v>46828</v>
      </c>
      <c r="AR134">
        <v>38844</v>
      </c>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868</v>
      </c>
      <c r="B135">
        <v>0</v>
      </c>
      <c r="C135">
        <v>0</v>
      </c>
      <c r="D135">
        <v>0</v>
      </c>
      <c r="E135">
        <v>116</v>
      </c>
      <c r="F135">
        <v>82</v>
      </c>
      <c r="G135">
        <v>298</v>
      </c>
      <c r="H135">
        <v>0</v>
      </c>
      <c r="I135">
        <v>1881</v>
      </c>
      <c r="J135">
        <v>2381</v>
      </c>
      <c r="K135">
        <v>2184</v>
      </c>
      <c r="L135">
        <v>1952</v>
      </c>
      <c r="M135">
        <v>100</v>
      </c>
      <c r="N135">
        <v>129</v>
      </c>
      <c r="O135">
        <v>121</v>
      </c>
      <c r="P135">
        <v>261.25</v>
      </c>
      <c r="Q135">
        <v>0</v>
      </c>
      <c r="R135">
        <v>485</v>
      </c>
      <c r="S135">
        <v>363</v>
      </c>
      <c r="T135">
        <v>491</v>
      </c>
      <c r="U135">
        <v>277</v>
      </c>
      <c r="V135">
        <v>769</v>
      </c>
      <c r="W135">
        <v>359</v>
      </c>
      <c r="X135">
        <v>1030</v>
      </c>
      <c r="Y135">
        <v>400</v>
      </c>
      <c r="Z135">
        <v>376</v>
      </c>
      <c r="AA135">
        <v>1974</v>
      </c>
      <c r="AB135">
        <v>3327</v>
      </c>
      <c r="AC135">
        <v>1622</v>
      </c>
      <c r="AD135">
        <v>2603</v>
      </c>
      <c r="AE135">
        <v>1893</v>
      </c>
      <c r="AF135">
        <v>0</v>
      </c>
      <c r="AG135">
        <v>0</v>
      </c>
      <c r="AH135">
        <v>0</v>
      </c>
      <c r="AI135">
        <v>0</v>
      </c>
      <c r="AJ135">
        <v>0</v>
      </c>
      <c r="AK135">
        <v>0</v>
      </c>
      <c r="AL135">
        <v>49</v>
      </c>
      <c r="AM135">
        <v>14</v>
      </c>
      <c r="AN135">
        <v>112</v>
      </c>
      <c r="AO135">
        <v>10</v>
      </c>
      <c r="AP135">
        <v>123</v>
      </c>
      <c r="AQ135">
        <v>17</v>
      </c>
      <c r="AR135">
        <v>73.25</v>
      </c>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869</v>
      </c>
      <c r="B136">
        <v>0</v>
      </c>
      <c r="C136">
        <v>0</v>
      </c>
      <c r="D136">
        <v>0</v>
      </c>
      <c r="E136">
        <v>116</v>
      </c>
      <c r="F136">
        <v>82</v>
      </c>
      <c r="G136">
        <v>298</v>
      </c>
      <c r="H136">
        <v>0</v>
      </c>
      <c r="I136">
        <v>1881</v>
      </c>
      <c r="J136">
        <v>2381</v>
      </c>
      <c r="K136">
        <v>2184</v>
      </c>
      <c r="L136">
        <v>1952</v>
      </c>
      <c r="M136">
        <v>100</v>
      </c>
      <c r="N136">
        <v>129</v>
      </c>
      <c r="O136">
        <v>121</v>
      </c>
      <c r="P136">
        <v>261.25</v>
      </c>
      <c r="Q136">
        <v>0</v>
      </c>
      <c r="R136">
        <v>485</v>
      </c>
      <c r="S136">
        <v>363</v>
      </c>
      <c r="T136">
        <v>491</v>
      </c>
      <c r="U136">
        <v>277</v>
      </c>
      <c r="V136">
        <v>769</v>
      </c>
      <c r="W136">
        <v>359</v>
      </c>
      <c r="X136">
        <v>1030</v>
      </c>
      <c r="Y136">
        <v>400</v>
      </c>
      <c r="Z136">
        <v>376</v>
      </c>
      <c r="AA136">
        <v>1974</v>
      </c>
      <c r="AB136">
        <v>3327</v>
      </c>
      <c r="AC136">
        <v>1622</v>
      </c>
      <c r="AD136">
        <v>2603</v>
      </c>
      <c r="AE136">
        <v>1893</v>
      </c>
      <c r="AF136">
        <v>0</v>
      </c>
      <c r="AG136">
        <v>0</v>
      </c>
      <c r="AH136">
        <v>0</v>
      </c>
      <c r="AI136">
        <v>0</v>
      </c>
      <c r="AJ136">
        <v>0</v>
      </c>
      <c r="AK136">
        <v>0</v>
      </c>
      <c r="AL136">
        <v>49</v>
      </c>
      <c r="AM136">
        <v>14</v>
      </c>
      <c r="AN136">
        <v>112</v>
      </c>
      <c r="AO136">
        <v>10</v>
      </c>
      <c r="AP136">
        <v>123</v>
      </c>
      <c r="AQ136">
        <v>17</v>
      </c>
      <c r="AR136">
        <v>73.25</v>
      </c>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786</v>
      </c>
      <c r="B137">
        <v>410</v>
      </c>
      <c r="C137">
        <v>7564</v>
      </c>
      <c r="D137">
        <v>2427</v>
      </c>
      <c r="E137">
        <v>2835</v>
      </c>
      <c r="F137">
        <v>3852</v>
      </c>
      <c r="G137">
        <v>4339</v>
      </c>
      <c r="H137">
        <v>49872</v>
      </c>
      <c r="I137">
        <v>8810</v>
      </c>
      <c r="J137">
        <v>7251</v>
      </c>
      <c r="K137">
        <v>4552</v>
      </c>
      <c r="L137">
        <v>5411</v>
      </c>
      <c r="M137">
        <v>3909</v>
      </c>
      <c r="N137">
        <v>3503</v>
      </c>
      <c r="O137">
        <v>15164</v>
      </c>
      <c r="P137">
        <v>18369</v>
      </c>
      <c r="Q137">
        <v>4857</v>
      </c>
      <c r="R137">
        <v>4880</v>
      </c>
      <c r="S137">
        <v>6033</v>
      </c>
      <c r="T137">
        <v>61127</v>
      </c>
      <c r="U137">
        <v>8715</v>
      </c>
      <c r="V137">
        <v>3069</v>
      </c>
      <c r="W137">
        <v>6696</v>
      </c>
      <c r="X137">
        <v>5157</v>
      </c>
      <c r="Y137">
        <v>3249</v>
      </c>
      <c r="Z137">
        <v>4058</v>
      </c>
      <c r="AA137">
        <v>9852</v>
      </c>
      <c r="AB137">
        <v>2575</v>
      </c>
      <c r="AC137">
        <v>1386</v>
      </c>
      <c r="AD137">
        <v>886</v>
      </c>
      <c r="AE137">
        <v>248</v>
      </c>
      <c r="AF137">
        <v>4605</v>
      </c>
      <c r="AG137">
        <v>6902</v>
      </c>
      <c r="AH137">
        <v>266</v>
      </c>
      <c r="AI137">
        <v>764</v>
      </c>
      <c r="AJ137">
        <v>1934</v>
      </c>
      <c r="AK137">
        <v>7306</v>
      </c>
      <c r="AL137">
        <v>83</v>
      </c>
      <c r="AM137">
        <v>371</v>
      </c>
      <c r="AN137">
        <v>130</v>
      </c>
      <c r="AO137">
        <v>333</v>
      </c>
      <c r="AP137">
        <v>306</v>
      </c>
      <c r="AQ137">
        <v>198</v>
      </c>
      <c r="AR137">
        <v>224.25</v>
      </c>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870</v>
      </c>
      <c r="B138">
        <v>600903</v>
      </c>
      <c r="C138">
        <v>425539</v>
      </c>
      <c r="D138">
        <v>456717</v>
      </c>
      <c r="E138">
        <v>455838</v>
      </c>
      <c r="F138">
        <v>439120</v>
      </c>
      <c r="G138">
        <v>328687</v>
      </c>
      <c r="H138">
        <v>481891</v>
      </c>
      <c r="I138">
        <v>519428</v>
      </c>
      <c r="J138">
        <v>494213</v>
      </c>
      <c r="K138">
        <v>496430</v>
      </c>
      <c r="L138">
        <v>612564</v>
      </c>
      <c r="M138">
        <v>538364</v>
      </c>
      <c r="N138">
        <v>473402</v>
      </c>
      <c r="O138">
        <v>544799</v>
      </c>
      <c r="P138">
        <v>115317</v>
      </c>
      <c r="Q138">
        <v>807087</v>
      </c>
      <c r="R138">
        <v>710182</v>
      </c>
      <c r="S138">
        <v>877241</v>
      </c>
      <c r="T138">
        <v>1134260</v>
      </c>
      <c r="U138">
        <v>864844</v>
      </c>
      <c r="V138">
        <v>900285</v>
      </c>
      <c r="W138">
        <v>854642</v>
      </c>
      <c r="X138">
        <v>1116694</v>
      </c>
      <c r="Y138">
        <v>1113605</v>
      </c>
      <c r="Z138">
        <v>1113818</v>
      </c>
      <c r="AA138">
        <v>1185911</v>
      </c>
      <c r="AB138">
        <v>688310</v>
      </c>
      <c r="AC138">
        <v>337428</v>
      </c>
      <c r="AD138">
        <v>251446</v>
      </c>
      <c r="AE138">
        <v>205621</v>
      </c>
      <c r="AF138">
        <v>98555</v>
      </c>
      <c r="AG138">
        <v>33639</v>
      </c>
      <c r="AH138">
        <v>18908</v>
      </c>
      <c r="AI138">
        <v>19663</v>
      </c>
      <c r="AJ138">
        <v>22711</v>
      </c>
      <c r="AK138">
        <v>28631</v>
      </c>
      <c r="AL138">
        <v>19086</v>
      </c>
      <c r="AM138">
        <v>16775</v>
      </c>
      <c r="AN138">
        <v>17801</v>
      </c>
      <c r="AO138">
        <v>23360</v>
      </c>
      <c r="AP138">
        <v>105614</v>
      </c>
      <c r="AQ138">
        <v>47043</v>
      </c>
      <c r="AR138">
        <v>39141.5</v>
      </c>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2449</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871</v>
      </c>
      <c r="B140">
        <v>380288</v>
      </c>
      <c r="C140">
        <v>271071</v>
      </c>
      <c r="D140">
        <v>327297</v>
      </c>
      <c r="E140">
        <v>278002</v>
      </c>
      <c r="F140">
        <v>292727</v>
      </c>
      <c r="G140">
        <v>230761</v>
      </c>
      <c r="H140">
        <v>311686</v>
      </c>
      <c r="I140">
        <v>348124</v>
      </c>
      <c r="J140">
        <v>345700</v>
      </c>
      <c r="K140">
        <v>335853</v>
      </c>
      <c r="L140">
        <v>409952</v>
      </c>
      <c r="M140">
        <v>362044</v>
      </c>
      <c r="N140">
        <v>318272</v>
      </c>
      <c r="O140">
        <v>416020</v>
      </c>
      <c r="P140">
        <v>81359</v>
      </c>
      <c r="Q140">
        <v>635807</v>
      </c>
      <c r="R140">
        <v>569760</v>
      </c>
      <c r="S140">
        <v>741444</v>
      </c>
      <c r="T140">
        <v>835479</v>
      </c>
      <c r="U140">
        <v>725103</v>
      </c>
      <c r="V140">
        <v>738993</v>
      </c>
      <c r="W140">
        <v>679723</v>
      </c>
      <c r="X140">
        <v>849798</v>
      </c>
      <c r="Y140">
        <v>784492</v>
      </c>
      <c r="Z140">
        <v>771425</v>
      </c>
      <c r="AA140">
        <v>800435</v>
      </c>
      <c r="AB140">
        <v>437805</v>
      </c>
      <c r="AC140">
        <v>232273</v>
      </c>
      <c r="AD140">
        <v>159425</v>
      </c>
      <c r="AE140">
        <v>124110</v>
      </c>
      <c r="AF140">
        <v>58182</v>
      </c>
      <c r="AG140">
        <v>19333</v>
      </c>
      <c r="AH140">
        <v>12301</v>
      </c>
      <c r="AI140">
        <v>13761</v>
      </c>
      <c r="AJ140">
        <v>16516</v>
      </c>
      <c r="AK140">
        <v>20400</v>
      </c>
      <c r="AL140">
        <v>19897</v>
      </c>
      <c r="AM140">
        <v>19375</v>
      </c>
      <c r="AN140">
        <v>26409</v>
      </c>
      <c r="AO140">
        <v>15856</v>
      </c>
      <c r="AP140">
        <v>92331</v>
      </c>
      <c r="AQ140">
        <v>33082</v>
      </c>
      <c r="AR140">
        <v>44488.5</v>
      </c>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2619</v>
      </c>
      <c r="B141">
        <v>0</v>
      </c>
      <c r="C141">
        <v>0</v>
      </c>
      <c r="D141">
        <v>0</v>
      </c>
      <c r="E141">
        <v>0</v>
      </c>
      <c r="F141">
        <v>0</v>
      </c>
      <c r="G141">
        <v>193117</v>
      </c>
      <c r="H141">
        <v>0</v>
      </c>
      <c r="I141">
        <v>314062</v>
      </c>
      <c r="J141">
        <v>279108</v>
      </c>
      <c r="K141">
        <v>290971</v>
      </c>
      <c r="L141">
        <v>376522</v>
      </c>
      <c r="M141">
        <v>313895</v>
      </c>
      <c r="N141">
        <v>256864</v>
      </c>
      <c r="O141">
        <v>232810</v>
      </c>
      <c r="P141">
        <v>328499</v>
      </c>
      <c r="Q141">
        <v>282078</v>
      </c>
      <c r="R141">
        <v>231105</v>
      </c>
      <c r="S141">
        <v>319896</v>
      </c>
      <c r="T141">
        <v>420227</v>
      </c>
      <c r="U141">
        <v>285978</v>
      </c>
      <c r="V141">
        <v>316905</v>
      </c>
      <c r="W141">
        <v>255596</v>
      </c>
      <c r="X141">
        <v>337635</v>
      </c>
      <c r="Y141">
        <v>318291</v>
      </c>
      <c r="Z141">
        <v>270281</v>
      </c>
      <c r="AA141">
        <v>280739</v>
      </c>
      <c r="AB141">
        <v>257423</v>
      </c>
      <c r="AC141">
        <v>229542</v>
      </c>
      <c r="AD141">
        <v>154049</v>
      </c>
      <c r="AE141">
        <v>118586</v>
      </c>
      <c r="AF141">
        <v>44593</v>
      </c>
      <c r="AG141">
        <v>6808</v>
      </c>
      <c r="AH141">
        <v>0</v>
      </c>
      <c r="AI141">
        <v>0</v>
      </c>
      <c r="AJ141">
        <v>0</v>
      </c>
      <c r="AK141">
        <v>0</v>
      </c>
      <c r="AL141">
        <v>0</v>
      </c>
      <c r="AM141">
        <v>0</v>
      </c>
      <c r="AN141">
        <v>0</v>
      </c>
      <c r="AO141">
        <v>0</v>
      </c>
      <c r="AP141">
        <v>0</v>
      </c>
      <c r="AQ141">
        <v>0</v>
      </c>
      <c r="AR141">
        <v>0</v>
      </c>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3298</v>
      </c>
      <c r="B142">
        <v>0</v>
      </c>
      <c r="C142">
        <v>0</v>
      </c>
      <c r="D142">
        <v>0</v>
      </c>
      <c r="E142">
        <v>0</v>
      </c>
      <c r="F142">
        <v>0</v>
      </c>
      <c r="G142">
        <v>37644</v>
      </c>
      <c r="H142">
        <v>0</v>
      </c>
      <c r="I142">
        <v>34062</v>
      </c>
      <c r="J142">
        <v>66592</v>
      </c>
      <c r="K142">
        <v>44882</v>
      </c>
      <c r="L142">
        <v>33430</v>
      </c>
      <c r="M142">
        <v>48149</v>
      </c>
      <c r="N142">
        <v>61408</v>
      </c>
      <c r="O142">
        <v>183210</v>
      </c>
      <c r="P142">
        <v>-247140</v>
      </c>
      <c r="Q142">
        <v>353729</v>
      </c>
      <c r="R142">
        <v>338655</v>
      </c>
      <c r="S142">
        <v>421548</v>
      </c>
      <c r="T142">
        <v>415252</v>
      </c>
      <c r="U142">
        <v>439125</v>
      </c>
      <c r="V142">
        <v>422088</v>
      </c>
      <c r="W142">
        <v>424127</v>
      </c>
      <c r="X142">
        <v>512163</v>
      </c>
      <c r="Y142">
        <v>466201</v>
      </c>
      <c r="Z142">
        <v>501144</v>
      </c>
      <c r="AA142">
        <v>519696</v>
      </c>
      <c r="AB142">
        <v>180382</v>
      </c>
      <c r="AC142">
        <v>2731</v>
      </c>
      <c r="AD142">
        <v>5376</v>
      </c>
      <c r="AE142">
        <v>5524</v>
      </c>
      <c r="AF142">
        <v>13589</v>
      </c>
      <c r="AG142">
        <v>12525</v>
      </c>
      <c r="AH142">
        <v>12301</v>
      </c>
      <c r="AI142">
        <v>13761</v>
      </c>
      <c r="AJ142">
        <v>16516</v>
      </c>
      <c r="AK142">
        <v>20400</v>
      </c>
      <c r="AL142">
        <v>19897</v>
      </c>
      <c r="AM142">
        <v>19375</v>
      </c>
      <c r="AN142">
        <v>26409</v>
      </c>
      <c r="AO142">
        <v>15856</v>
      </c>
      <c r="AP142">
        <v>92331</v>
      </c>
      <c r="AQ142">
        <v>33082</v>
      </c>
      <c r="AR142">
        <v>44488.5</v>
      </c>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872</v>
      </c>
      <c r="B143">
        <v>121140</v>
      </c>
      <c r="C143">
        <v>104522</v>
      </c>
      <c r="D143">
        <v>114475</v>
      </c>
      <c r="E143">
        <v>113798</v>
      </c>
      <c r="F143">
        <v>117856</v>
      </c>
      <c r="G143">
        <v>156165</v>
      </c>
      <c r="H143">
        <v>211895</v>
      </c>
      <c r="I143">
        <v>191061</v>
      </c>
      <c r="J143">
        <v>192622</v>
      </c>
      <c r="K143">
        <v>159619</v>
      </c>
      <c r="L143">
        <v>163127</v>
      </c>
      <c r="M143">
        <v>160832</v>
      </c>
      <c r="N143">
        <v>159567</v>
      </c>
      <c r="O143">
        <v>204035</v>
      </c>
      <c r="P143">
        <v>172392</v>
      </c>
      <c r="Q143">
        <v>226253</v>
      </c>
      <c r="R143">
        <v>229725</v>
      </c>
      <c r="S143">
        <v>196854</v>
      </c>
      <c r="T143">
        <v>370192</v>
      </c>
      <c r="U143">
        <v>200214</v>
      </c>
      <c r="V143">
        <v>232068</v>
      </c>
      <c r="W143">
        <v>191318</v>
      </c>
      <c r="X143">
        <v>152427</v>
      </c>
      <c r="Y143">
        <v>208168</v>
      </c>
      <c r="Z143">
        <v>229458</v>
      </c>
      <c r="AA143">
        <v>152355</v>
      </c>
      <c r="AB143">
        <v>133144</v>
      </c>
      <c r="AC143">
        <v>45047</v>
      </c>
      <c r="AD143">
        <v>38170</v>
      </c>
      <c r="AE143">
        <v>33107</v>
      </c>
      <c r="AF143">
        <v>12952</v>
      </c>
      <c r="AG143">
        <v>7245</v>
      </c>
      <c r="AH143">
        <v>7476</v>
      </c>
      <c r="AI143">
        <v>5137</v>
      </c>
      <c r="AJ143">
        <v>32494</v>
      </c>
      <c r="AK143">
        <v>12353</v>
      </c>
      <c r="AL143">
        <v>12146</v>
      </c>
      <c r="AM143">
        <v>13651</v>
      </c>
      <c r="AN143">
        <v>12700</v>
      </c>
      <c r="AO143">
        <v>8136</v>
      </c>
      <c r="AP143">
        <v>21554</v>
      </c>
      <c r="AQ143">
        <v>22773</v>
      </c>
      <c r="AR143">
        <v>23320.25</v>
      </c>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873</v>
      </c>
      <c r="B144">
        <v>73284</v>
      </c>
      <c r="C144">
        <v>64947</v>
      </c>
      <c r="D144">
        <v>63593</v>
      </c>
      <c r="E144">
        <v>66742</v>
      </c>
      <c r="F144">
        <v>72837</v>
      </c>
      <c r="G144">
        <v>77652</v>
      </c>
      <c r="H144">
        <v>112353</v>
      </c>
      <c r="I144">
        <v>125246</v>
      </c>
      <c r="J144">
        <v>114508</v>
      </c>
      <c r="K144">
        <v>88123</v>
      </c>
      <c r="L144">
        <v>83644</v>
      </c>
      <c r="M144">
        <v>86415</v>
      </c>
      <c r="N144">
        <v>82176</v>
      </c>
      <c r="O144">
        <v>106197</v>
      </c>
      <c r="P144">
        <v>102090</v>
      </c>
      <c r="Q144">
        <v>126425</v>
      </c>
      <c r="R144">
        <v>130818</v>
      </c>
      <c r="S144">
        <v>114860</v>
      </c>
      <c r="T144">
        <v>146632</v>
      </c>
      <c r="U144">
        <v>124797</v>
      </c>
      <c r="V144">
        <v>104509</v>
      </c>
      <c r="W144">
        <v>99092</v>
      </c>
      <c r="X144">
        <v>97056</v>
      </c>
      <c r="Y144">
        <v>100304</v>
      </c>
      <c r="Z144">
        <v>117329</v>
      </c>
      <c r="AA144">
        <v>61352</v>
      </c>
      <c r="AB144">
        <v>62664</v>
      </c>
      <c r="AC144">
        <v>27070</v>
      </c>
      <c r="AD144">
        <v>24963</v>
      </c>
      <c r="AE144">
        <v>16843</v>
      </c>
      <c r="AF144">
        <v>4833</v>
      </c>
      <c r="AG144">
        <v>1260</v>
      </c>
      <c r="AH144">
        <v>1013</v>
      </c>
      <c r="AI144">
        <v>1083</v>
      </c>
      <c r="AJ144">
        <v>4971</v>
      </c>
      <c r="AK144">
        <v>5777</v>
      </c>
      <c r="AL144">
        <v>5753</v>
      </c>
      <c r="AM144">
        <v>5985</v>
      </c>
      <c r="AN144">
        <v>5318</v>
      </c>
      <c r="AO144">
        <v>5872</v>
      </c>
      <c r="AP144">
        <v>12204</v>
      </c>
      <c r="AQ144">
        <v>14201</v>
      </c>
      <c r="AR144">
        <v>12858.25</v>
      </c>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874</v>
      </c>
      <c r="B145">
        <v>47856</v>
      </c>
      <c r="C145">
        <v>39575</v>
      </c>
      <c r="D145">
        <v>50882</v>
      </c>
      <c r="E145">
        <v>47056</v>
      </c>
      <c r="F145">
        <v>45019</v>
      </c>
      <c r="G145">
        <v>78513</v>
      </c>
      <c r="H145">
        <v>99542</v>
      </c>
      <c r="I145">
        <v>65815</v>
      </c>
      <c r="J145">
        <v>78114</v>
      </c>
      <c r="K145">
        <v>71496</v>
      </c>
      <c r="L145">
        <v>79483</v>
      </c>
      <c r="M145">
        <v>74417</v>
      </c>
      <c r="N145">
        <v>77391</v>
      </c>
      <c r="O145">
        <v>97838</v>
      </c>
      <c r="P145">
        <v>70302</v>
      </c>
      <c r="Q145">
        <v>99828</v>
      </c>
      <c r="R145">
        <v>98907</v>
      </c>
      <c r="S145">
        <v>81994</v>
      </c>
      <c r="T145">
        <v>223560</v>
      </c>
      <c r="U145">
        <v>75417</v>
      </c>
      <c r="V145">
        <v>127559</v>
      </c>
      <c r="W145">
        <v>92226</v>
      </c>
      <c r="X145">
        <v>55371</v>
      </c>
      <c r="Y145">
        <v>107864</v>
      </c>
      <c r="Z145">
        <v>112129</v>
      </c>
      <c r="AA145">
        <v>91003</v>
      </c>
      <c r="AB145">
        <v>70480</v>
      </c>
      <c r="AC145">
        <v>17977</v>
      </c>
      <c r="AD145">
        <v>13207</v>
      </c>
      <c r="AE145">
        <v>16264</v>
      </c>
      <c r="AF145">
        <v>8119</v>
      </c>
      <c r="AG145">
        <v>5985</v>
      </c>
      <c r="AH145">
        <v>6463</v>
      </c>
      <c r="AI145">
        <v>4054</v>
      </c>
      <c r="AJ145">
        <v>27523</v>
      </c>
      <c r="AK145">
        <v>6576</v>
      </c>
      <c r="AL145">
        <v>6393</v>
      </c>
      <c r="AM145">
        <v>7666</v>
      </c>
      <c r="AN145">
        <v>7382</v>
      </c>
      <c r="AO145">
        <v>2264</v>
      </c>
      <c r="AP145">
        <v>9350</v>
      </c>
      <c r="AQ145">
        <v>8572</v>
      </c>
      <c r="AR145">
        <v>10462</v>
      </c>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875</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2935</v>
      </c>
      <c r="AG146">
        <v>1538</v>
      </c>
      <c r="AH146">
        <v>861</v>
      </c>
      <c r="AI146">
        <v>867</v>
      </c>
      <c r="AJ146">
        <v>1321</v>
      </c>
      <c r="AK146">
        <v>1004</v>
      </c>
      <c r="AL146">
        <v>1083</v>
      </c>
      <c r="AM146">
        <v>1231</v>
      </c>
      <c r="AN146">
        <v>1822</v>
      </c>
      <c r="AO146">
        <v>2370</v>
      </c>
      <c r="AP146">
        <v>2521</v>
      </c>
      <c r="AQ146">
        <v>2438</v>
      </c>
      <c r="AR146">
        <v>1977</v>
      </c>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2303</v>
      </c>
      <c r="B147">
        <v>0</v>
      </c>
      <c r="C147">
        <v>0</v>
      </c>
      <c r="D147">
        <v>3999</v>
      </c>
      <c r="E147">
        <v>-116</v>
      </c>
      <c r="F147">
        <v>607</v>
      </c>
      <c r="G147">
        <v>709119</v>
      </c>
      <c r="H147">
        <v>113890.25</v>
      </c>
      <c r="I147">
        <v>0</v>
      </c>
      <c r="J147">
        <v>0</v>
      </c>
      <c r="K147">
        <v>0</v>
      </c>
      <c r="L147">
        <v>126283.75</v>
      </c>
      <c r="M147">
        <v>0</v>
      </c>
      <c r="N147">
        <v>0</v>
      </c>
      <c r="O147">
        <v>0</v>
      </c>
      <c r="P147">
        <v>464646.5</v>
      </c>
      <c r="Q147">
        <v>0</v>
      </c>
      <c r="R147">
        <v>0</v>
      </c>
      <c r="S147">
        <v>0</v>
      </c>
      <c r="T147">
        <v>218462</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2450</v>
      </c>
      <c r="B148">
        <v>501428</v>
      </c>
      <c r="C148">
        <v>375593</v>
      </c>
      <c r="D148">
        <v>445771</v>
      </c>
      <c r="E148">
        <v>391684</v>
      </c>
      <c r="F148">
        <v>411190</v>
      </c>
      <c r="G148">
        <v>1096045</v>
      </c>
      <c r="H148">
        <v>979142</v>
      </c>
      <c r="I148">
        <v>539185</v>
      </c>
      <c r="J148">
        <v>538322</v>
      </c>
      <c r="K148">
        <v>495472</v>
      </c>
      <c r="L148">
        <v>1078214</v>
      </c>
      <c r="M148">
        <v>522876</v>
      </c>
      <c r="N148">
        <v>477839</v>
      </c>
      <c r="O148">
        <v>620055</v>
      </c>
      <c r="P148">
        <v>2112337</v>
      </c>
      <c r="Q148">
        <v>862060</v>
      </c>
      <c r="R148">
        <v>799485</v>
      </c>
      <c r="S148">
        <v>938298</v>
      </c>
      <c r="T148">
        <v>2079519</v>
      </c>
      <c r="U148">
        <v>925317</v>
      </c>
      <c r="V148">
        <v>971061</v>
      </c>
      <c r="W148">
        <v>871041</v>
      </c>
      <c r="X148">
        <v>1002225</v>
      </c>
      <c r="Y148">
        <v>992660</v>
      </c>
      <c r="Z148">
        <v>1000883</v>
      </c>
      <c r="AA148">
        <v>952790</v>
      </c>
      <c r="AB148">
        <v>570949</v>
      </c>
      <c r="AC148">
        <v>277320</v>
      </c>
      <c r="AD148">
        <v>197595</v>
      </c>
      <c r="AE148">
        <v>157217</v>
      </c>
      <c r="AF148">
        <v>74069</v>
      </c>
      <c r="AG148">
        <v>28116</v>
      </c>
      <c r="AH148">
        <v>20638</v>
      </c>
      <c r="AI148">
        <v>19765</v>
      </c>
      <c r="AJ148">
        <v>50331</v>
      </c>
      <c r="AK148">
        <v>33757</v>
      </c>
      <c r="AL148">
        <v>33126</v>
      </c>
      <c r="AM148">
        <v>34257</v>
      </c>
      <c r="AN148">
        <v>40931</v>
      </c>
      <c r="AO148">
        <v>26362</v>
      </c>
      <c r="AP148">
        <v>116406</v>
      </c>
      <c r="AQ148">
        <v>58293</v>
      </c>
      <c r="AR148">
        <v>69785.75</v>
      </c>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877</v>
      </c>
      <c r="B149">
        <v>0</v>
      </c>
      <c r="C149">
        <v>0</v>
      </c>
      <c r="D149">
        <v>0</v>
      </c>
      <c r="E149">
        <v>0</v>
      </c>
      <c r="F149">
        <v>0</v>
      </c>
      <c r="G149">
        <v>0</v>
      </c>
      <c r="H149">
        <v>0</v>
      </c>
      <c r="I149">
        <v>0</v>
      </c>
      <c r="J149">
        <v>0</v>
      </c>
      <c r="K149">
        <v>2119</v>
      </c>
      <c r="L149">
        <v>-927</v>
      </c>
      <c r="M149">
        <v>0</v>
      </c>
      <c r="N149">
        <v>0</v>
      </c>
      <c r="O149">
        <v>309034</v>
      </c>
      <c r="P149">
        <v>0</v>
      </c>
      <c r="Q149">
        <v>0</v>
      </c>
      <c r="R149">
        <v>0</v>
      </c>
      <c r="S149">
        <v>0</v>
      </c>
      <c r="T149">
        <v>0</v>
      </c>
      <c r="U149">
        <v>0</v>
      </c>
      <c r="V149">
        <v>0</v>
      </c>
      <c r="W149">
        <v>0</v>
      </c>
      <c r="X149">
        <v>0</v>
      </c>
      <c r="Y149">
        <v>0</v>
      </c>
      <c r="Z149">
        <v>0</v>
      </c>
      <c r="AA149">
        <v>0</v>
      </c>
      <c r="AB149">
        <v>0</v>
      </c>
      <c r="AC149">
        <v>25481</v>
      </c>
      <c r="AD149">
        <v>0</v>
      </c>
      <c r="AE149">
        <v>0</v>
      </c>
      <c r="AF149">
        <v>0</v>
      </c>
      <c r="AG149">
        <v>0</v>
      </c>
      <c r="AH149">
        <v>0</v>
      </c>
      <c r="AI149">
        <v>0</v>
      </c>
      <c r="AJ149">
        <v>0</v>
      </c>
      <c r="AK149">
        <v>20</v>
      </c>
      <c r="AL149">
        <v>305</v>
      </c>
      <c r="AM149">
        <v>1082</v>
      </c>
      <c r="AN149">
        <v>126</v>
      </c>
      <c r="AO149">
        <v>-1913</v>
      </c>
      <c r="AP149">
        <v>2169</v>
      </c>
      <c r="AQ149">
        <v>128</v>
      </c>
      <c r="AR149">
        <v>125</v>
      </c>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3343</v>
      </c>
      <c r="B150">
        <v>0</v>
      </c>
      <c r="C150">
        <v>0</v>
      </c>
      <c r="D150">
        <v>0</v>
      </c>
      <c r="E150">
        <v>0</v>
      </c>
      <c r="F150">
        <v>0</v>
      </c>
      <c r="G150">
        <v>0</v>
      </c>
      <c r="H150">
        <v>0</v>
      </c>
      <c r="I150">
        <v>0</v>
      </c>
      <c r="J150">
        <v>0</v>
      </c>
      <c r="K150">
        <v>2119</v>
      </c>
      <c r="L150">
        <v>-927</v>
      </c>
      <c r="M150">
        <v>0</v>
      </c>
      <c r="N150">
        <v>0</v>
      </c>
      <c r="O150">
        <v>309034</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20</v>
      </c>
      <c r="AL150">
        <v>305</v>
      </c>
      <c r="AM150">
        <v>1082</v>
      </c>
      <c r="AN150">
        <v>126</v>
      </c>
      <c r="AO150">
        <v>-1913</v>
      </c>
      <c r="AP150">
        <v>2169</v>
      </c>
      <c r="AQ150">
        <v>128</v>
      </c>
      <c r="AR150">
        <v>125</v>
      </c>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2621</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25481</v>
      </c>
      <c r="AD151">
        <v>0</v>
      </c>
      <c r="AE151">
        <v>0</v>
      </c>
      <c r="AF151">
        <v>0</v>
      </c>
      <c r="AG151">
        <v>0</v>
      </c>
      <c r="AH151">
        <v>0</v>
      </c>
      <c r="AI151">
        <v>0</v>
      </c>
      <c r="AJ151">
        <v>0</v>
      </c>
      <c r="AK151">
        <v>0</v>
      </c>
      <c r="AL151">
        <v>0</v>
      </c>
      <c r="AM151">
        <v>0</v>
      </c>
      <c r="AN151">
        <v>0</v>
      </c>
      <c r="AO151">
        <v>0</v>
      </c>
      <c r="AP151">
        <v>0</v>
      </c>
      <c r="AQ151">
        <v>0</v>
      </c>
      <c r="AR151">
        <v>0</v>
      </c>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2453</v>
      </c>
      <c r="B152">
        <v>99475</v>
      </c>
      <c r="C152">
        <v>49946</v>
      </c>
      <c r="D152">
        <v>10946</v>
      </c>
      <c r="E152">
        <v>64154</v>
      </c>
      <c r="F152">
        <v>27930</v>
      </c>
      <c r="G152">
        <v>-767358</v>
      </c>
      <c r="H152">
        <v>-497251</v>
      </c>
      <c r="I152">
        <v>-19757</v>
      </c>
      <c r="J152">
        <v>-44109</v>
      </c>
      <c r="K152">
        <v>3077</v>
      </c>
      <c r="L152">
        <v>-466577</v>
      </c>
      <c r="M152">
        <v>15488</v>
      </c>
      <c r="N152">
        <v>-4437</v>
      </c>
      <c r="O152">
        <v>233778</v>
      </c>
      <c r="P152">
        <v>-1997020</v>
      </c>
      <c r="Q152">
        <v>-54973</v>
      </c>
      <c r="R152">
        <v>-89303</v>
      </c>
      <c r="S152">
        <v>-61057</v>
      </c>
      <c r="T152">
        <v>-945259</v>
      </c>
      <c r="U152">
        <v>-60473</v>
      </c>
      <c r="V152">
        <v>-70776</v>
      </c>
      <c r="W152">
        <v>-16399</v>
      </c>
      <c r="X152">
        <v>114469</v>
      </c>
      <c r="Y152">
        <v>120945</v>
      </c>
      <c r="Z152">
        <v>112935</v>
      </c>
      <c r="AA152">
        <v>233121</v>
      </c>
      <c r="AB152">
        <v>117361</v>
      </c>
      <c r="AC152">
        <v>85589</v>
      </c>
      <c r="AD152">
        <v>53851</v>
      </c>
      <c r="AE152">
        <v>48404</v>
      </c>
      <c r="AF152">
        <v>24486</v>
      </c>
      <c r="AG152">
        <v>5523</v>
      </c>
      <c r="AH152">
        <v>-1730</v>
      </c>
      <c r="AI152">
        <v>-102</v>
      </c>
      <c r="AJ152">
        <v>-29028</v>
      </c>
      <c r="AK152">
        <v>-5106</v>
      </c>
      <c r="AL152">
        <v>-13735</v>
      </c>
      <c r="AM152">
        <v>-16400</v>
      </c>
      <c r="AN152">
        <v>-23004</v>
      </c>
      <c r="AO152">
        <v>-4915</v>
      </c>
      <c r="AP152">
        <v>-8623</v>
      </c>
      <c r="AQ152">
        <v>-11122</v>
      </c>
      <c r="AR152">
        <v>-30519.25</v>
      </c>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878</v>
      </c>
      <c r="B153">
        <v>15879</v>
      </c>
      <c r="C153">
        <v>14984</v>
      </c>
      <c r="D153">
        <v>17868</v>
      </c>
      <c r="E153">
        <v>17070</v>
      </c>
      <c r="F153">
        <v>16792</v>
      </c>
      <c r="G153">
        <v>21085</v>
      </c>
      <c r="H153">
        <v>-1051</v>
      </c>
      <c r="I153">
        <v>26967</v>
      </c>
      <c r="J153">
        <v>27887</v>
      </c>
      <c r="K153">
        <v>28569</v>
      </c>
      <c r="L153">
        <v>30614</v>
      </c>
      <c r="M153">
        <v>36872</v>
      </c>
      <c r="N153">
        <v>32990</v>
      </c>
      <c r="O153">
        <v>33716</v>
      </c>
      <c r="P153">
        <v>44333</v>
      </c>
      <c r="Q153">
        <v>41560</v>
      </c>
      <c r="R153">
        <v>41363</v>
      </c>
      <c r="S153">
        <v>43074</v>
      </c>
      <c r="T153">
        <v>38598</v>
      </c>
      <c r="U153">
        <v>48651</v>
      </c>
      <c r="V153">
        <v>47908</v>
      </c>
      <c r="W153">
        <v>48721</v>
      </c>
      <c r="X153">
        <v>51918</v>
      </c>
      <c r="Y153">
        <v>60271</v>
      </c>
      <c r="Z153">
        <v>62292</v>
      </c>
      <c r="AA153">
        <v>56328</v>
      </c>
      <c r="AB153">
        <v>18428</v>
      </c>
      <c r="AC153">
        <v>70</v>
      </c>
      <c r="AD153">
        <v>161</v>
      </c>
      <c r="AE153">
        <v>30</v>
      </c>
      <c r="AF153">
        <v>16</v>
      </c>
      <c r="AG153">
        <v>16</v>
      </c>
      <c r="AH153">
        <v>17</v>
      </c>
      <c r="AI153">
        <v>26</v>
      </c>
      <c r="AJ153">
        <v>53</v>
      </c>
      <c r="AK153">
        <v>51</v>
      </c>
      <c r="AL153">
        <v>369</v>
      </c>
      <c r="AM153">
        <v>687</v>
      </c>
      <c r="AN153">
        <v>932</v>
      </c>
      <c r="AO153">
        <v>853</v>
      </c>
      <c r="AP153">
        <v>1059</v>
      </c>
      <c r="AQ153">
        <v>687</v>
      </c>
      <c r="AR153">
        <v>608</v>
      </c>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879</v>
      </c>
      <c r="B154">
        <v>21116</v>
      </c>
      <c r="C154">
        <v>11362</v>
      </c>
      <c r="D154">
        <v>9482</v>
      </c>
      <c r="E154">
        <v>16147</v>
      </c>
      <c r="F154">
        <v>10178</v>
      </c>
      <c r="G154">
        <v>-139429</v>
      </c>
      <c r="H154">
        <v>-89495</v>
      </c>
      <c r="I154">
        <v>12725</v>
      </c>
      <c r="J154">
        <v>12515</v>
      </c>
      <c r="K154">
        <v>14425</v>
      </c>
      <c r="L154">
        <v>-43070</v>
      </c>
      <c r="M154">
        <v>12903</v>
      </c>
      <c r="N154">
        <v>10117</v>
      </c>
      <c r="O154">
        <v>6125</v>
      </c>
      <c r="P154">
        <v>-34080</v>
      </c>
      <c r="Q154">
        <v>13611</v>
      </c>
      <c r="R154">
        <v>2070</v>
      </c>
      <c r="S154">
        <v>9765</v>
      </c>
      <c r="T154">
        <v>-6380</v>
      </c>
      <c r="U154">
        <v>13240</v>
      </c>
      <c r="V154">
        <v>2903</v>
      </c>
      <c r="W154">
        <v>-182</v>
      </c>
      <c r="X154">
        <v>11957</v>
      </c>
      <c r="Y154">
        <v>18989</v>
      </c>
      <c r="Z154">
        <v>28231</v>
      </c>
      <c r="AA154">
        <v>40200</v>
      </c>
      <c r="AB154">
        <v>33389</v>
      </c>
      <c r="AC154">
        <v>1668</v>
      </c>
      <c r="AD154">
        <v>867</v>
      </c>
      <c r="AE154">
        <v>1966</v>
      </c>
      <c r="AF154">
        <v>411</v>
      </c>
      <c r="AG154">
        <v>0</v>
      </c>
      <c r="AH154">
        <v>0</v>
      </c>
      <c r="AI154">
        <v>0</v>
      </c>
      <c r="AJ154">
        <v>0</v>
      </c>
      <c r="AK154">
        <v>0</v>
      </c>
      <c r="AL154">
        <v>0</v>
      </c>
      <c r="AM154">
        <v>0</v>
      </c>
      <c r="AN154">
        <v>14.75</v>
      </c>
      <c r="AO154">
        <v>0</v>
      </c>
      <c r="AP154">
        <v>0</v>
      </c>
      <c r="AQ154">
        <v>0</v>
      </c>
      <c r="AR154">
        <v>0</v>
      </c>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2454</v>
      </c>
      <c r="B155">
        <v>62480</v>
      </c>
      <c r="C155">
        <v>23600</v>
      </c>
      <c r="D155">
        <v>-16404</v>
      </c>
      <c r="E155">
        <v>30937</v>
      </c>
      <c r="F155">
        <v>960</v>
      </c>
      <c r="G155">
        <v>-649014</v>
      </c>
      <c r="H155">
        <v>-406705</v>
      </c>
      <c r="I155">
        <v>-59449</v>
      </c>
      <c r="J155">
        <v>-84511</v>
      </c>
      <c r="K155">
        <v>-39917</v>
      </c>
      <c r="L155">
        <v>-454121</v>
      </c>
      <c r="M155">
        <v>-34287</v>
      </c>
      <c r="N155">
        <v>-47544</v>
      </c>
      <c r="O155">
        <v>193937</v>
      </c>
      <c r="P155">
        <v>-2007273</v>
      </c>
      <c r="Q155">
        <v>-110144</v>
      </c>
      <c r="R155">
        <v>-132736</v>
      </c>
      <c r="S155">
        <v>-113896</v>
      </c>
      <c r="T155">
        <v>-977477</v>
      </c>
      <c r="U155">
        <v>-122364</v>
      </c>
      <c r="V155">
        <v>-121587</v>
      </c>
      <c r="W155">
        <v>-64938</v>
      </c>
      <c r="X155">
        <v>50594</v>
      </c>
      <c r="Y155">
        <v>41685</v>
      </c>
      <c r="Z155">
        <v>22412</v>
      </c>
      <c r="AA155">
        <v>136593</v>
      </c>
      <c r="AB155">
        <v>65544</v>
      </c>
      <c r="AC155">
        <v>83851</v>
      </c>
      <c r="AD155">
        <v>52823</v>
      </c>
      <c r="AE155">
        <v>46408</v>
      </c>
      <c r="AF155">
        <v>22826</v>
      </c>
      <c r="AG155">
        <v>5507</v>
      </c>
      <c r="AH155">
        <v>-1747</v>
      </c>
      <c r="AI155">
        <v>-128</v>
      </c>
      <c r="AJ155">
        <v>-29081</v>
      </c>
      <c r="AK155">
        <v>-5157</v>
      </c>
      <c r="AL155">
        <v>-14104</v>
      </c>
      <c r="AM155">
        <v>-17087</v>
      </c>
      <c r="AN155">
        <v>-23995</v>
      </c>
      <c r="AO155">
        <v>-5768</v>
      </c>
      <c r="AP155">
        <v>-9682</v>
      </c>
      <c r="AQ155">
        <v>-11809</v>
      </c>
      <c r="AR155">
        <v>-31127.25</v>
      </c>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3319</v>
      </c>
      <c r="B156">
        <v>0</v>
      </c>
      <c r="C156">
        <v>0</v>
      </c>
      <c r="D156">
        <v>0</v>
      </c>
      <c r="E156">
        <v>0</v>
      </c>
      <c r="F156">
        <v>0</v>
      </c>
      <c r="G156">
        <v>0</v>
      </c>
      <c r="H156">
        <v>0</v>
      </c>
      <c r="I156">
        <v>0</v>
      </c>
      <c r="J156">
        <v>0</v>
      </c>
      <c r="K156">
        <v>0</v>
      </c>
      <c r="L156">
        <v>0</v>
      </c>
      <c r="M156">
        <v>0</v>
      </c>
      <c r="N156">
        <v>0</v>
      </c>
      <c r="O156">
        <v>-2704</v>
      </c>
      <c r="P156">
        <v>-12855.25</v>
      </c>
      <c r="Q156">
        <v>0</v>
      </c>
      <c r="R156">
        <v>0</v>
      </c>
      <c r="S156">
        <v>0</v>
      </c>
      <c r="T156">
        <v>0</v>
      </c>
      <c r="U156">
        <v>0</v>
      </c>
      <c r="V156">
        <v>0</v>
      </c>
      <c r="W156">
        <v>0</v>
      </c>
      <c r="X156">
        <v>0</v>
      </c>
      <c r="Y156">
        <v>-1531</v>
      </c>
      <c r="Z156">
        <v>-3292</v>
      </c>
      <c r="AA156">
        <v>-2566</v>
      </c>
      <c r="AB156">
        <v>1405</v>
      </c>
      <c r="AC156">
        <v>1416</v>
      </c>
      <c r="AD156">
        <v>0</v>
      </c>
      <c r="AE156">
        <v>0</v>
      </c>
      <c r="AF156">
        <v>0</v>
      </c>
      <c r="AG156">
        <v>0</v>
      </c>
      <c r="AH156">
        <v>0</v>
      </c>
      <c r="AI156">
        <v>0</v>
      </c>
      <c r="AJ156">
        <v>0</v>
      </c>
      <c r="AK156">
        <v>0</v>
      </c>
      <c r="AL156">
        <v>0</v>
      </c>
      <c r="AM156">
        <v>0</v>
      </c>
      <c r="AN156">
        <v>0</v>
      </c>
      <c r="AO156">
        <v>0</v>
      </c>
      <c r="AP156">
        <v>0</v>
      </c>
      <c r="AQ156">
        <v>0</v>
      </c>
      <c r="AR156">
        <v>0</v>
      </c>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2455</v>
      </c>
      <c r="B157">
        <v>62480</v>
      </c>
      <c r="C157">
        <v>23600</v>
      </c>
      <c r="D157">
        <v>-16404</v>
      </c>
      <c r="E157">
        <v>30937</v>
      </c>
      <c r="F157">
        <v>960</v>
      </c>
      <c r="G157">
        <v>-649014</v>
      </c>
      <c r="H157">
        <v>-406705</v>
      </c>
      <c r="I157">
        <v>-59449</v>
      </c>
      <c r="J157">
        <v>-84511</v>
      </c>
      <c r="K157">
        <v>-39917</v>
      </c>
      <c r="L157">
        <v>-454121</v>
      </c>
      <c r="M157">
        <v>-34287</v>
      </c>
      <c r="N157">
        <v>-47544</v>
      </c>
      <c r="O157">
        <v>191233</v>
      </c>
      <c r="P157">
        <v>-2058694</v>
      </c>
      <c r="Q157">
        <v>-110144</v>
      </c>
      <c r="R157">
        <v>-132736</v>
      </c>
      <c r="S157">
        <v>-113896</v>
      </c>
      <c r="T157">
        <v>-977477</v>
      </c>
      <c r="U157">
        <v>-122364</v>
      </c>
      <c r="V157">
        <v>-121587</v>
      </c>
      <c r="W157">
        <v>-64938</v>
      </c>
      <c r="X157">
        <v>57983</v>
      </c>
      <c r="Y157">
        <v>40154</v>
      </c>
      <c r="Z157">
        <v>19120</v>
      </c>
      <c r="AA157">
        <v>134027</v>
      </c>
      <c r="AB157">
        <v>66949</v>
      </c>
      <c r="AC157">
        <v>85267</v>
      </c>
      <c r="AD157">
        <v>52823</v>
      </c>
      <c r="AE157">
        <v>46408</v>
      </c>
      <c r="AF157">
        <v>22826</v>
      </c>
      <c r="AG157">
        <v>5507</v>
      </c>
      <c r="AH157">
        <v>-1747</v>
      </c>
      <c r="AI157">
        <v>-128</v>
      </c>
      <c r="AJ157">
        <v>-29081</v>
      </c>
      <c r="AK157">
        <v>-5157</v>
      </c>
      <c r="AL157">
        <v>-14104</v>
      </c>
      <c r="AM157">
        <v>-17087</v>
      </c>
      <c r="AN157">
        <v>-23995</v>
      </c>
      <c r="AO157">
        <v>-5768</v>
      </c>
      <c r="AP157">
        <v>-9682</v>
      </c>
      <c r="AQ157">
        <v>-11809</v>
      </c>
      <c r="AR157">
        <v>-31127.25</v>
      </c>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2456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2457</v>
      </c>
      <c r="B159">
        <v>62480</v>
      </c>
      <c r="C159">
        <v>23600</v>
      </c>
      <c r="D159">
        <v>-16404</v>
      </c>
      <c r="E159">
        <v>30937</v>
      </c>
      <c r="F159">
        <v>960</v>
      </c>
      <c r="G159">
        <v>-649014</v>
      </c>
      <c r="H159">
        <v>-406705</v>
      </c>
      <c r="I159">
        <v>-59449</v>
      </c>
      <c r="J159">
        <v>-84511</v>
      </c>
      <c r="K159">
        <v>-39917</v>
      </c>
      <c r="L159">
        <v>-454121</v>
      </c>
      <c r="M159">
        <v>-34287</v>
      </c>
      <c r="N159">
        <v>-47544</v>
      </c>
      <c r="O159">
        <v>191233</v>
      </c>
      <c r="P159">
        <v>-2058694</v>
      </c>
      <c r="Q159">
        <v>-110144</v>
      </c>
      <c r="R159">
        <v>-132736</v>
      </c>
      <c r="S159">
        <v>-113896</v>
      </c>
      <c r="T159">
        <v>-977477</v>
      </c>
      <c r="U159">
        <v>-122364</v>
      </c>
      <c r="V159">
        <v>-121587</v>
      </c>
      <c r="W159">
        <v>-64938</v>
      </c>
      <c r="X159">
        <v>57983</v>
      </c>
      <c r="Y159">
        <v>40154</v>
      </c>
      <c r="Z159">
        <v>19120</v>
      </c>
      <c r="AA159">
        <v>134027</v>
      </c>
      <c r="AB159">
        <v>66949</v>
      </c>
      <c r="AC159">
        <v>85267</v>
      </c>
      <c r="AD159">
        <v>52823</v>
      </c>
      <c r="AE159">
        <v>46408</v>
      </c>
      <c r="AF159">
        <v>22826</v>
      </c>
      <c r="AG159">
        <v>5507</v>
      </c>
      <c r="AH159">
        <v>-1747</v>
      </c>
      <c r="AI159">
        <v>-128</v>
      </c>
      <c r="AJ159">
        <v>-29081</v>
      </c>
      <c r="AK159">
        <v>-5157</v>
      </c>
      <c r="AL159">
        <v>-14104</v>
      </c>
      <c r="AM159">
        <v>-17087</v>
      </c>
      <c r="AN159">
        <v>-23995</v>
      </c>
      <c r="AO159">
        <v>-5768</v>
      </c>
      <c r="AP159">
        <v>-9682</v>
      </c>
      <c r="AQ159">
        <v>-11809</v>
      </c>
      <c r="AR159">
        <v>0</v>
      </c>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2458</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2632</v>
      </c>
      <c r="B161">
        <v>0</v>
      </c>
      <c r="C161">
        <v>0</v>
      </c>
      <c r="D161">
        <v>0</v>
      </c>
      <c r="E161">
        <v>0</v>
      </c>
      <c r="F161">
        <v>0</v>
      </c>
      <c r="G161">
        <v>0</v>
      </c>
      <c r="H161">
        <v>0</v>
      </c>
      <c r="I161">
        <v>0</v>
      </c>
      <c r="J161">
        <v>0</v>
      </c>
      <c r="K161">
        <v>0</v>
      </c>
      <c r="L161">
        <v>0</v>
      </c>
      <c r="M161">
        <v>0</v>
      </c>
      <c r="N161">
        <v>0</v>
      </c>
      <c r="O161">
        <v>2502</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2463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3320</v>
      </c>
      <c r="B163">
        <v>0</v>
      </c>
      <c r="C163">
        <v>0</v>
      </c>
      <c r="D163">
        <v>0</v>
      </c>
      <c r="E163">
        <v>0</v>
      </c>
      <c r="F163">
        <v>0</v>
      </c>
      <c r="G163">
        <v>0</v>
      </c>
      <c r="H163">
        <v>0</v>
      </c>
      <c r="I163">
        <v>0</v>
      </c>
      <c r="J163">
        <v>0</v>
      </c>
      <c r="K163">
        <v>0</v>
      </c>
      <c r="L163">
        <v>16560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2465</v>
      </c>
      <c r="B164">
        <v>0</v>
      </c>
      <c r="C164">
        <v>0</v>
      </c>
      <c r="D164">
        <v>-1187</v>
      </c>
      <c r="E164">
        <v>0</v>
      </c>
      <c r="F164">
        <v>0</v>
      </c>
      <c r="G164">
        <v>0</v>
      </c>
      <c r="H164">
        <v>0</v>
      </c>
      <c r="I164">
        <v>0</v>
      </c>
      <c r="J164">
        <v>0</v>
      </c>
      <c r="K164">
        <v>0</v>
      </c>
      <c r="L164">
        <v>1771</v>
      </c>
      <c r="M164">
        <v>0</v>
      </c>
      <c r="N164">
        <v>0</v>
      </c>
      <c r="O164">
        <v>0</v>
      </c>
      <c r="P164">
        <v>1872.5</v>
      </c>
      <c r="Q164">
        <v>0</v>
      </c>
      <c r="R164">
        <v>0</v>
      </c>
      <c r="S164">
        <v>215</v>
      </c>
      <c r="T164">
        <v>0</v>
      </c>
      <c r="U164">
        <v>0</v>
      </c>
      <c r="V164">
        <v>0</v>
      </c>
      <c r="W164">
        <v>0</v>
      </c>
      <c r="X164">
        <v>13622</v>
      </c>
      <c r="Y164">
        <v>0</v>
      </c>
      <c r="Z164">
        <v>-67</v>
      </c>
      <c r="AA164">
        <v>0</v>
      </c>
      <c r="AB164">
        <v>-541</v>
      </c>
      <c r="AC164">
        <v>0</v>
      </c>
      <c r="AD164">
        <v>0</v>
      </c>
      <c r="AE164">
        <v>537</v>
      </c>
      <c r="AF164">
        <v>0</v>
      </c>
      <c r="AG164">
        <v>0</v>
      </c>
      <c r="AH164">
        <v>0</v>
      </c>
      <c r="AI164">
        <v>0</v>
      </c>
      <c r="AJ164">
        <v>0</v>
      </c>
      <c r="AK164">
        <v>0</v>
      </c>
      <c r="AL164">
        <v>0</v>
      </c>
      <c r="AM164">
        <v>0</v>
      </c>
      <c r="AN164">
        <v>0</v>
      </c>
      <c r="AO164">
        <v>0</v>
      </c>
      <c r="AP164">
        <v>0</v>
      </c>
      <c r="AQ164">
        <v>0</v>
      </c>
      <c r="AR164">
        <v>0</v>
      </c>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2466</v>
      </c>
      <c r="B165">
        <v>0</v>
      </c>
      <c r="C165">
        <v>0</v>
      </c>
      <c r="D165">
        <v>-1187</v>
      </c>
      <c r="E165">
        <v>0</v>
      </c>
      <c r="F165">
        <v>0</v>
      </c>
      <c r="G165">
        <v>0</v>
      </c>
      <c r="H165">
        <v>0</v>
      </c>
      <c r="I165">
        <v>0</v>
      </c>
      <c r="J165">
        <v>0</v>
      </c>
      <c r="K165">
        <v>0</v>
      </c>
      <c r="L165">
        <v>68011</v>
      </c>
      <c r="M165">
        <v>0</v>
      </c>
      <c r="N165">
        <v>0</v>
      </c>
      <c r="O165">
        <v>2502</v>
      </c>
      <c r="P165">
        <v>7275</v>
      </c>
      <c r="Q165">
        <v>0</v>
      </c>
      <c r="R165">
        <v>0</v>
      </c>
      <c r="S165">
        <v>215</v>
      </c>
      <c r="T165">
        <v>0</v>
      </c>
      <c r="U165">
        <v>0</v>
      </c>
      <c r="V165">
        <v>0</v>
      </c>
      <c r="W165">
        <v>0</v>
      </c>
      <c r="X165">
        <v>13622</v>
      </c>
      <c r="Y165">
        <v>0</v>
      </c>
      <c r="Z165">
        <v>-67</v>
      </c>
      <c r="AA165">
        <v>0</v>
      </c>
      <c r="AB165">
        <v>-541</v>
      </c>
      <c r="AC165">
        <v>0</v>
      </c>
      <c r="AD165">
        <v>0</v>
      </c>
      <c r="AE165">
        <v>537</v>
      </c>
      <c r="AF165">
        <v>0</v>
      </c>
      <c r="AG165">
        <v>0</v>
      </c>
      <c r="AH165">
        <v>0</v>
      </c>
      <c r="AI165">
        <v>0</v>
      </c>
      <c r="AJ165">
        <v>0</v>
      </c>
      <c r="AK165">
        <v>0</v>
      </c>
      <c r="AL165">
        <v>0</v>
      </c>
      <c r="AM165">
        <v>0</v>
      </c>
      <c r="AN165">
        <v>0</v>
      </c>
      <c r="AO165">
        <v>0</v>
      </c>
      <c r="AP165">
        <v>0</v>
      </c>
      <c r="AQ165">
        <v>0</v>
      </c>
      <c r="AR165">
        <v>0</v>
      </c>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2467</v>
      </c>
      <c r="B166">
        <v>62480</v>
      </c>
      <c r="C166">
        <v>23600</v>
      </c>
      <c r="D166">
        <v>-21152</v>
      </c>
      <c r="E166">
        <v>30937</v>
      </c>
      <c r="F166">
        <v>960</v>
      </c>
      <c r="G166">
        <v>-649014</v>
      </c>
      <c r="H166">
        <v>-406705</v>
      </c>
      <c r="I166">
        <v>-59449</v>
      </c>
      <c r="J166">
        <v>-84511</v>
      </c>
      <c r="K166">
        <v>-39917</v>
      </c>
      <c r="L166">
        <v>-386110</v>
      </c>
      <c r="M166">
        <v>-34287</v>
      </c>
      <c r="N166">
        <v>-47544</v>
      </c>
      <c r="O166">
        <v>193735</v>
      </c>
      <c r="P166">
        <v>-2051419</v>
      </c>
      <c r="Q166">
        <v>-110144</v>
      </c>
      <c r="R166">
        <v>-132736</v>
      </c>
      <c r="S166">
        <v>-113681</v>
      </c>
      <c r="T166">
        <v>-977477</v>
      </c>
      <c r="U166">
        <v>-122364</v>
      </c>
      <c r="V166">
        <v>-121587</v>
      </c>
      <c r="W166">
        <v>-64938</v>
      </c>
      <c r="X166">
        <v>71605</v>
      </c>
      <c r="Y166">
        <v>40154</v>
      </c>
      <c r="Z166">
        <v>19053</v>
      </c>
      <c r="AA166">
        <v>134027</v>
      </c>
      <c r="AB166">
        <v>66408</v>
      </c>
      <c r="AC166">
        <v>85267</v>
      </c>
      <c r="AD166">
        <v>52823</v>
      </c>
      <c r="AE166">
        <v>46945</v>
      </c>
      <c r="AF166">
        <v>22826</v>
      </c>
      <c r="AG166">
        <v>5507</v>
      </c>
      <c r="AH166">
        <v>-1747</v>
      </c>
      <c r="AI166">
        <v>-128</v>
      </c>
      <c r="AJ166">
        <v>-29081</v>
      </c>
      <c r="AK166">
        <v>-5157</v>
      </c>
      <c r="AL166">
        <v>-14104</v>
      </c>
      <c r="AM166">
        <v>-17087</v>
      </c>
      <c r="AN166">
        <v>-23995</v>
      </c>
      <c r="AO166">
        <v>-5768</v>
      </c>
      <c r="AP166">
        <v>-9682</v>
      </c>
      <c r="AQ166">
        <v>-11809</v>
      </c>
      <c r="AR166">
        <v>0</v>
      </c>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2468</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t="s">
        <v>3277</v>
      </c>
      <c r="B168">
        <v>84613</v>
      </c>
      <c r="C168">
        <v>35812</v>
      </c>
      <c r="D168">
        <v>19928</v>
      </c>
      <c r="E168">
        <v>54226</v>
      </c>
      <c r="F168">
        <v>18494</v>
      </c>
      <c r="G168">
        <v>-391713</v>
      </c>
      <c r="H168">
        <v>-225720</v>
      </c>
      <c r="I168">
        <v>-10892</v>
      </c>
      <c r="J168">
        <v>-26632</v>
      </c>
      <c r="K168">
        <v>-9427</v>
      </c>
      <c r="L168">
        <v>-266951</v>
      </c>
      <c r="M168">
        <v>6054</v>
      </c>
      <c r="N168">
        <v>-6923</v>
      </c>
      <c r="O168">
        <v>101512</v>
      </c>
      <c r="P168">
        <v>-1025726</v>
      </c>
      <c r="Q168">
        <v>-37417</v>
      </c>
      <c r="R168">
        <v>-60913</v>
      </c>
      <c r="S168">
        <v>-39057</v>
      </c>
      <c r="T168">
        <v>-486466</v>
      </c>
      <c r="U168">
        <v>-46242</v>
      </c>
      <c r="V168">
        <v>-49476</v>
      </c>
      <c r="W168">
        <v>-32264</v>
      </c>
      <c r="X168">
        <v>54960</v>
      </c>
      <c r="Y168">
        <v>32122</v>
      </c>
      <c r="Z168">
        <v>20200</v>
      </c>
      <c r="AA168">
        <v>103110</v>
      </c>
      <c r="AB168">
        <v>56231</v>
      </c>
      <c r="AC168">
        <v>85267</v>
      </c>
      <c r="AD168">
        <v>52823</v>
      </c>
      <c r="AE168">
        <v>46408</v>
      </c>
      <c r="AF168">
        <v>22826</v>
      </c>
      <c r="AG168">
        <v>5507</v>
      </c>
      <c r="AH168">
        <v>-1747</v>
      </c>
      <c r="AI168">
        <v>-128</v>
      </c>
      <c r="AJ168">
        <v>-29081</v>
      </c>
      <c r="AK168">
        <v>-5157</v>
      </c>
      <c r="AL168">
        <v>-14104</v>
      </c>
      <c r="AM168">
        <v>-17087</v>
      </c>
      <c r="AN168">
        <v>-23995</v>
      </c>
      <c r="AO168">
        <v>-5768</v>
      </c>
      <c r="AP168">
        <v>-9682</v>
      </c>
      <c r="AQ168">
        <v>-11809</v>
      </c>
      <c r="AR168">
        <v>-31127.25</v>
      </c>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t="s">
        <v>3280</v>
      </c>
      <c r="B169">
        <v>-22133</v>
      </c>
      <c r="C169">
        <v>-12212</v>
      </c>
      <c r="D169">
        <v>-36332</v>
      </c>
      <c r="E169">
        <v>-23289</v>
      </c>
      <c r="F169">
        <v>-17534</v>
      </c>
      <c r="G169">
        <v>-257301</v>
      </c>
      <c r="H169">
        <v>-180985</v>
      </c>
      <c r="I169">
        <v>-48557</v>
      </c>
      <c r="J169">
        <v>-57879</v>
      </c>
      <c r="K169">
        <v>-30490</v>
      </c>
      <c r="L169">
        <v>-187170</v>
      </c>
      <c r="M169">
        <v>-40341</v>
      </c>
      <c r="N169">
        <v>-40621</v>
      </c>
      <c r="O169">
        <v>89721</v>
      </c>
      <c r="P169">
        <v>-1032968</v>
      </c>
      <c r="Q169">
        <v>-72727</v>
      </c>
      <c r="R169">
        <v>-71823</v>
      </c>
      <c r="S169">
        <v>-74839</v>
      </c>
      <c r="T169">
        <v>-491011</v>
      </c>
      <c r="U169">
        <v>-76122</v>
      </c>
      <c r="V169">
        <v>-72111</v>
      </c>
      <c r="W169">
        <v>-32674</v>
      </c>
      <c r="X169">
        <v>3023</v>
      </c>
      <c r="Y169">
        <v>8032</v>
      </c>
      <c r="Z169">
        <v>-1080</v>
      </c>
      <c r="AA169">
        <v>30917</v>
      </c>
      <c r="AB169">
        <v>2679.5</v>
      </c>
      <c r="AC169">
        <v>0</v>
      </c>
      <c r="AD169">
        <v>0</v>
      </c>
      <c r="AE169">
        <v>0</v>
      </c>
      <c r="AF169">
        <v>0</v>
      </c>
      <c r="AG169">
        <v>0</v>
      </c>
      <c r="AH169">
        <v>0</v>
      </c>
      <c r="AI169">
        <v>0</v>
      </c>
      <c r="AJ169">
        <v>0</v>
      </c>
      <c r="AK169">
        <v>0</v>
      </c>
      <c r="AL169">
        <v>0</v>
      </c>
      <c r="AM169">
        <v>0</v>
      </c>
      <c r="AN169">
        <v>0</v>
      </c>
      <c r="AO169">
        <v>0</v>
      </c>
      <c r="AP169">
        <v>0</v>
      </c>
      <c r="AQ169">
        <v>0</v>
      </c>
      <c r="AR169">
        <v>0</v>
      </c>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2469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t="s">
        <v>3281</v>
      </c>
      <c r="B171">
        <v>84613</v>
      </c>
      <c r="C171">
        <v>35812</v>
      </c>
      <c r="D171">
        <v>15180</v>
      </c>
      <c r="E171">
        <v>54226</v>
      </c>
      <c r="F171">
        <v>18494</v>
      </c>
      <c r="G171">
        <v>-391713</v>
      </c>
      <c r="H171">
        <v>-225720</v>
      </c>
      <c r="I171">
        <v>-10892</v>
      </c>
      <c r="J171">
        <v>-26632</v>
      </c>
      <c r="K171">
        <v>-9427</v>
      </c>
      <c r="L171">
        <v>-223610</v>
      </c>
      <c r="M171">
        <v>6054</v>
      </c>
      <c r="N171">
        <v>-6923</v>
      </c>
      <c r="O171">
        <v>102767</v>
      </c>
      <c r="P171">
        <v>-1018451</v>
      </c>
      <c r="Q171">
        <v>-37417</v>
      </c>
      <c r="R171">
        <v>-60913</v>
      </c>
      <c r="S171">
        <v>-38842</v>
      </c>
      <c r="T171">
        <v>-486466</v>
      </c>
      <c r="U171">
        <v>-46242</v>
      </c>
      <c r="V171">
        <v>-49476</v>
      </c>
      <c r="W171">
        <v>-32264</v>
      </c>
      <c r="X171">
        <v>68582</v>
      </c>
      <c r="Y171">
        <v>32122</v>
      </c>
      <c r="Z171">
        <v>20133</v>
      </c>
      <c r="AA171">
        <v>103110</v>
      </c>
      <c r="AB171">
        <v>55690</v>
      </c>
      <c r="AC171">
        <v>85267</v>
      </c>
      <c r="AD171">
        <v>52823</v>
      </c>
      <c r="AE171">
        <v>46945</v>
      </c>
      <c r="AF171">
        <v>22826</v>
      </c>
      <c r="AG171">
        <v>5507</v>
      </c>
      <c r="AH171">
        <v>-1747</v>
      </c>
      <c r="AI171">
        <v>-128</v>
      </c>
      <c r="AJ171">
        <v>-29081</v>
      </c>
      <c r="AK171">
        <v>-5157</v>
      </c>
      <c r="AL171">
        <v>-14104</v>
      </c>
      <c r="AM171">
        <v>-17087</v>
      </c>
      <c r="AN171">
        <v>-23995</v>
      </c>
      <c r="AO171">
        <v>-5768</v>
      </c>
      <c r="AP171">
        <v>-9682</v>
      </c>
      <c r="AQ171">
        <v>-11809</v>
      </c>
      <c r="AR171">
        <v>0</v>
      </c>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t="s">
        <v>3282</v>
      </c>
      <c r="B172">
        <v>-22133</v>
      </c>
      <c r="C172">
        <v>-12212</v>
      </c>
      <c r="D172">
        <v>-36332</v>
      </c>
      <c r="E172">
        <v>-23289</v>
      </c>
      <c r="F172">
        <v>-17534</v>
      </c>
      <c r="G172">
        <v>-257301</v>
      </c>
      <c r="H172">
        <v>-180985</v>
      </c>
      <c r="I172">
        <v>-48557</v>
      </c>
      <c r="J172">
        <v>-57879</v>
      </c>
      <c r="K172">
        <v>-30490</v>
      </c>
      <c r="L172">
        <v>-162500</v>
      </c>
      <c r="M172">
        <v>-40341</v>
      </c>
      <c r="N172">
        <v>-40621</v>
      </c>
      <c r="O172">
        <v>90968</v>
      </c>
      <c r="P172">
        <v>-1032968</v>
      </c>
      <c r="Q172">
        <v>-72727</v>
      </c>
      <c r="R172">
        <v>-71823</v>
      </c>
      <c r="S172">
        <v>-74839</v>
      </c>
      <c r="T172">
        <v>-491011</v>
      </c>
      <c r="U172">
        <v>-76122</v>
      </c>
      <c r="V172">
        <v>-72111</v>
      </c>
      <c r="W172">
        <v>-32674</v>
      </c>
      <c r="X172">
        <v>3023</v>
      </c>
      <c r="Y172">
        <v>8032</v>
      </c>
      <c r="Z172">
        <v>-1080</v>
      </c>
      <c r="AA172">
        <v>30917</v>
      </c>
      <c r="AB172">
        <v>2679.5</v>
      </c>
      <c r="AC172">
        <v>0</v>
      </c>
      <c r="AD172">
        <v>0</v>
      </c>
      <c r="AE172">
        <v>0</v>
      </c>
      <c r="AF172">
        <v>0</v>
      </c>
      <c r="AG172">
        <v>0</v>
      </c>
      <c r="AH172">
        <v>0</v>
      </c>
      <c r="AI172">
        <v>0</v>
      </c>
      <c r="AJ172">
        <v>0</v>
      </c>
      <c r="AK172">
        <v>0</v>
      </c>
      <c r="AL172">
        <v>0</v>
      </c>
      <c r="AM172">
        <v>0</v>
      </c>
      <c r="AN172">
        <v>0</v>
      </c>
      <c r="AO172">
        <v>0</v>
      </c>
      <c r="AP172">
        <v>0</v>
      </c>
      <c r="AQ172">
        <v>0</v>
      </c>
      <c r="AR172">
        <v>0</v>
      </c>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t="s">
        <v>2470</v>
      </c>
      <c r="B173">
        <v>2.3999999999999998E-3</v>
      </c>
      <c r="C173">
        <v>1.1000000000000001E-3</v>
      </c>
      <c r="D173">
        <v>6.2E-4</v>
      </c>
      <c r="E173">
        <v>1.6800000000000001E-3</v>
      </c>
      <c r="F173">
        <v>5.6999999999999998E-4</v>
      </c>
      <c r="G173">
        <v>-1.0000000000000001E-5</v>
      </c>
      <c r="H173">
        <v>-6.96E-3</v>
      </c>
      <c r="I173">
        <v>-2.9999999999999997E-4</v>
      </c>
      <c r="J173">
        <v>-8.0000000000000004E-4</v>
      </c>
      <c r="K173">
        <v>-2.0000000000000001E-4</v>
      </c>
      <c r="L173">
        <v>-1.1599999999999999E-2</v>
      </c>
      <c r="M173">
        <v>2.0000000000000001E-4</v>
      </c>
      <c r="N173">
        <v>-2.8999999999999998E-3</v>
      </c>
      <c r="O173">
        <v>7.4000000000000003E-3</v>
      </c>
      <c r="P173">
        <v>-6.7000000000000004E-2</v>
      </c>
      <c r="Q173">
        <v>-2.3E-3</v>
      </c>
      <c r="R173">
        <v>-4.1000000000000003E-3</v>
      </c>
      <c r="S173">
        <v>-2.8300000000000001E-3</v>
      </c>
      <c r="T173">
        <v>-4.419E-2</v>
      </c>
      <c r="U173">
        <v>-4.3400000000000001E-3</v>
      </c>
      <c r="V173">
        <v>-5.4000000000000003E-3</v>
      </c>
      <c r="W173">
        <v>-3.5000000000000001E-3</v>
      </c>
      <c r="X173">
        <v>6.0000000000000001E-3</v>
      </c>
      <c r="Y173">
        <v>3.5999999999999999E-3</v>
      </c>
      <c r="Z173">
        <v>2.2000000000000001E-3</v>
      </c>
      <c r="AA173">
        <v>1.12E-2</v>
      </c>
      <c r="AB173">
        <v>6.1500000000000001E-3</v>
      </c>
      <c r="AC173">
        <v>9.2700000000000005E-3</v>
      </c>
      <c r="AD173">
        <v>5.7400000000000003E-3</v>
      </c>
      <c r="AE173">
        <v>5.1000000000000004E-3</v>
      </c>
      <c r="AF173">
        <v>3.65E-3</v>
      </c>
      <c r="AG173">
        <v>1.1100000000000001E-3</v>
      </c>
      <c r="AH173">
        <v>-5.9999999999999995E-4</v>
      </c>
      <c r="AI173">
        <v>-5.0000000000000002E-5</v>
      </c>
      <c r="AJ173">
        <v>-1.0370000000000001E-2</v>
      </c>
      <c r="AK173">
        <v>-1.8E-3</v>
      </c>
      <c r="AL173">
        <v>-5.0400000000000002E-3</v>
      </c>
      <c r="AM173">
        <v>-0.01</v>
      </c>
      <c r="AN173">
        <v>-1.026E-2</v>
      </c>
      <c r="AO173">
        <v>-2.0600000000000002E-3</v>
      </c>
      <c r="AP173">
        <v>-3.46E-3</v>
      </c>
      <c r="AQ173">
        <v>-4.2199999999999998E-3</v>
      </c>
      <c r="AR173">
        <v>-0.01</v>
      </c>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t="s">
        <v>2471</v>
      </c>
      <c r="B174">
        <v>0</v>
      </c>
      <c r="C174">
        <v>0</v>
      </c>
      <c r="D174">
        <v>0</v>
      </c>
      <c r="E174">
        <v>0</v>
      </c>
      <c r="F174">
        <v>0</v>
      </c>
      <c r="G174">
        <v>-1.0000000000000001E-5</v>
      </c>
      <c r="H174">
        <v>0</v>
      </c>
      <c r="I174">
        <v>-2.9999999999999997E-4</v>
      </c>
      <c r="J174">
        <v>-8.0000000000000004E-4</v>
      </c>
      <c r="K174">
        <v>-2.0000000000000001E-4</v>
      </c>
      <c r="L174">
        <v>-1.1599999999999999E-2</v>
      </c>
      <c r="M174">
        <v>2.0000000000000001E-4</v>
      </c>
      <c r="N174">
        <v>-2.8999999999999998E-3</v>
      </c>
      <c r="O174">
        <v>0</v>
      </c>
      <c r="P174">
        <v>0</v>
      </c>
      <c r="Q174">
        <v>-2.3E-3</v>
      </c>
      <c r="R174">
        <v>-4.1000000000000003E-3</v>
      </c>
      <c r="S174">
        <v>0</v>
      </c>
      <c r="T174">
        <v>0</v>
      </c>
      <c r="U174">
        <v>0</v>
      </c>
      <c r="V174">
        <v>-3.8E-3</v>
      </c>
      <c r="W174">
        <v>-2.5000000000000001E-3</v>
      </c>
      <c r="X174">
        <v>4.1000000000000003E-3</v>
      </c>
      <c r="Y174">
        <v>2.5000000000000001E-3</v>
      </c>
      <c r="Z174">
        <v>1.5100000000000001E-3</v>
      </c>
      <c r="AA174">
        <v>7.6E-3</v>
      </c>
      <c r="AB174">
        <v>4.1700000000000001E-3</v>
      </c>
      <c r="AC174">
        <v>6.3400000000000001E-3</v>
      </c>
      <c r="AD174">
        <v>3.0699999999999998E-3</v>
      </c>
      <c r="AE174">
        <v>3.5899999999999999E-3</v>
      </c>
      <c r="AF174">
        <v>1.0950000000000001E-3</v>
      </c>
      <c r="AG174">
        <v>0</v>
      </c>
      <c r="AH174">
        <v>0</v>
      </c>
      <c r="AI174">
        <v>-5.0000000000000002E-5</v>
      </c>
      <c r="AJ174">
        <v>-1.0370000000000001E-2</v>
      </c>
      <c r="AK174">
        <v>-1.8E-3</v>
      </c>
      <c r="AL174">
        <v>-5.0400000000000002E-3</v>
      </c>
      <c r="AM174">
        <v>0</v>
      </c>
      <c r="AN174">
        <v>-5.0000000000000001E-3</v>
      </c>
      <c r="AO174">
        <v>0</v>
      </c>
      <c r="AP174">
        <v>0</v>
      </c>
      <c r="AQ174">
        <v>0</v>
      </c>
      <c r="AR174">
        <v>0</v>
      </c>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t="s">
        <v>2547</v>
      </c>
      <c r="B175" t="s">
        <v>3279</v>
      </c>
      <c r="C175" t="s">
        <v>2548</v>
      </c>
      <c r="D175" t="s">
        <v>2549</v>
      </c>
      <c r="E175" t="s">
        <v>2550</v>
      </c>
      <c r="F175" t="s">
        <v>2551</v>
      </c>
      <c r="G175" t="s">
        <v>2552</v>
      </c>
      <c r="H175" t="s">
        <v>2553</v>
      </c>
      <c r="I175" t="s">
        <v>2554</v>
      </c>
      <c r="J175" t="s">
        <v>2555</v>
      </c>
      <c r="K175" t="s">
        <v>2556</v>
      </c>
      <c r="L175" t="s">
        <v>2557</v>
      </c>
      <c r="M175" t="s">
        <v>2558</v>
      </c>
      <c r="N175" t="s">
        <v>2559</v>
      </c>
      <c r="O175" t="s">
        <v>2560</v>
      </c>
      <c r="P175" t="s">
        <v>2561</v>
      </c>
      <c r="Q175" t="s">
        <v>2562</v>
      </c>
      <c r="R175" t="s">
        <v>2563</v>
      </c>
      <c r="S175" t="s">
        <v>2564</v>
      </c>
      <c r="T175" t="s">
        <v>2565</v>
      </c>
      <c r="U175" t="s">
        <v>2566</v>
      </c>
      <c r="V175" t="s">
        <v>2567</v>
      </c>
      <c r="W175" t="s">
        <v>2568</v>
      </c>
      <c r="X175" t="s">
        <v>2569</v>
      </c>
      <c r="Y175" t="s">
        <v>2570</v>
      </c>
      <c r="Z175" t="s">
        <v>2571</v>
      </c>
      <c r="AA175" t="s">
        <v>2572</v>
      </c>
      <c r="AB175" t="s">
        <v>2573</v>
      </c>
      <c r="AC175" t="s">
        <v>2574</v>
      </c>
      <c r="AD175" t="s">
        <v>2575</v>
      </c>
      <c r="AE175" t="s">
        <v>2576</v>
      </c>
      <c r="AF175" t="s">
        <v>2577</v>
      </c>
      <c r="AG175" t="s">
        <v>2578</v>
      </c>
      <c r="AH175" t="s">
        <v>2579</v>
      </c>
      <c r="AI175" t="s">
        <v>2580</v>
      </c>
      <c r="AJ175" t="s">
        <v>2581</v>
      </c>
      <c r="AK175" t="s">
        <v>2582</v>
      </c>
      <c r="AL175" t="s">
        <v>2583</v>
      </c>
      <c r="AM175" t="s">
        <v>2584</v>
      </c>
      <c r="AN175" t="s">
        <v>2585</v>
      </c>
      <c r="AO175" t="s">
        <v>2586</v>
      </c>
      <c r="AP175" t="s">
        <v>2587</v>
      </c>
      <c r="AQ175" t="s">
        <v>2588</v>
      </c>
      <c r="AR175" t="s">
        <v>2589</v>
      </c>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2601</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t="s">
        <v>3386</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A178" t="s">
        <v>2603</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2935</v>
      </c>
      <c r="AG213" s="132">
        <f t="shared" si="7"/>
        <v>1538</v>
      </c>
      <c r="AH213" s="132">
        <f t="shared" si="7"/>
        <v>861</v>
      </c>
      <c r="AI213" s="132">
        <f t="shared" si="7"/>
        <v>867</v>
      </c>
      <c r="AJ213" s="132">
        <f t="shared" si="7"/>
        <v>1321</v>
      </c>
      <c r="AK213" s="132">
        <f t="shared" si="7"/>
        <v>1004</v>
      </c>
      <c r="AL213" s="132">
        <f t="shared" si="7"/>
        <v>1083</v>
      </c>
      <c r="AM213" s="132">
        <f t="shared" si="7"/>
        <v>1231</v>
      </c>
      <c r="AN213" s="132">
        <f t="shared" si="7"/>
        <v>1822</v>
      </c>
      <c r="AO213" s="132">
        <f t="shared" si="7"/>
        <v>2370</v>
      </c>
      <c r="AP213" s="132">
        <f t="shared" si="7"/>
        <v>2521</v>
      </c>
      <c r="AQ213" s="132">
        <f t="shared" si="7"/>
        <v>2438</v>
      </c>
      <c r="AR213" s="132">
        <f t="shared" si="7"/>
        <v>1977</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2935</v>
      </c>
      <c r="AG215" s="80">
        <f t="shared" si="8"/>
        <v>1538</v>
      </c>
      <c r="AH215" s="80">
        <f t="shared" si="8"/>
        <v>861</v>
      </c>
      <c r="AI215" s="80">
        <f t="shared" si="8"/>
        <v>867</v>
      </c>
      <c r="AJ215" s="80">
        <f t="shared" si="8"/>
        <v>1321</v>
      </c>
      <c r="AK215" s="80">
        <f t="shared" si="8"/>
        <v>1004</v>
      </c>
      <c r="AL215" s="80">
        <f t="shared" si="8"/>
        <v>1083</v>
      </c>
      <c r="AM215" s="80">
        <f t="shared" si="8"/>
        <v>1231</v>
      </c>
      <c r="AN215" s="80">
        <f t="shared" si="8"/>
        <v>1822</v>
      </c>
      <c r="AO215" s="80">
        <f t="shared" si="8"/>
        <v>2370</v>
      </c>
      <c r="AP215" s="80">
        <f t="shared" si="8"/>
        <v>2521</v>
      </c>
      <c r="AQ215" s="80">
        <f t="shared" si="8"/>
        <v>2438</v>
      </c>
      <c r="AR215" s="80">
        <f t="shared" si="8"/>
        <v>1977</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2317</v>
      </c>
      <c r="K219" t="s">
        <v>2318</v>
      </c>
      <c r="L219" t="s">
        <v>2319</v>
      </c>
      <c r="M219" t="s">
        <v>2320</v>
      </c>
      <c r="N219" t="s">
        <v>2321</v>
      </c>
      <c r="O219" t="s">
        <v>2322</v>
      </c>
      <c r="P219" t="s">
        <v>2323</v>
      </c>
      <c r="Q219" t="s">
        <v>2324</v>
      </c>
      <c r="R219" t="s">
        <v>2325</v>
      </c>
      <c r="S219" t="s">
        <v>2326</v>
      </c>
      <c r="T219" t="s">
        <v>2327</v>
      </c>
      <c r="U219" t="s">
        <v>2328</v>
      </c>
      <c r="V219" t="s">
        <v>2329</v>
      </c>
      <c r="W219" t="s">
        <v>2330</v>
      </c>
      <c r="X219" t="s">
        <v>2331</v>
      </c>
      <c r="Y219" t="s">
        <v>2332</v>
      </c>
      <c r="Z219" t="s">
        <v>2333</v>
      </c>
      <c r="AA219" t="s">
        <v>2334</v>
      </c>
      <c r="AB219" t="s">
        <v>2335</v>
      </c>
      <c r="AC219" t="s">
        <v>2336</v>
      </c>
      <c r="AD219" t="s">
        <v>2337</v>
      </c>
      <c r="AE219" t="s">
        <v>2338</v>
      </c>
      <c r="AF219" t="s">
        <v>2339</v>
      </c>
      <c r="AG219" t="s">
        <v>2340</v>
      </c>
      <c r="AH219" t="s">
        <v>2341</v>
      </c>
      <c r="AI219" t="s">
        <v>2342</v>
      </c>
      <c r="AJ219" t="s">
        <v>2343</v>
      </c>
      <c r="AK219" t="s">
        <v>2344</v>
      </c>
      <c r="AL219" t="s">
        <v>2345</v>
      </c>
      <c r="AM219" t="s">
        <v>2346</v>
      </c>
      <c r="AN219" t="s">
        <v>2347</v>
      </c>
      <c r="AO219" t="s">
        <v>2348</v>
      </c>
      <c r="AP219" t="s">
        <v>2349</v>
      </c>
      <c r="AQ219" t="s">
        <v>2350</v>
      </c>
      <c r="AR219" t="s">
        <v>2351</v>
      </c>
      <c r="AS219"/>
      <c r="AT219"/>
      <c r="AU219"/>
      <c r="AV219"/>
      <c r="AW219"/>
      <c r="AX219"/>
      <c r="AY219"/>
      <c r="AZ219"/>
      <c r="BA219"/>
      <c r="BB219"/>
      <c r="BC219"/>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2622</v>
      </c>
      <c r="B221">
        <v>118558</v>
      </c>
      <c r="C221">
        <v>34962</v>
      </c>
      <c r="D221">
        <v>-737143</v>
      </c>
      <c r="E221">
        <v>-730221</v>
      </c>
      <c r="F221">
        <v>-777305</v>
      </c>
      <c r="G221">
        <v>-788443</v>
      </c>
      <c r="H221">
        <v>-640412</v>
      </c>
      <c r="I221">
        <v>-144212</v>
      </c>
      <c r="J221">
        <v>-97488</v>
      </c>
      <c r="K221">
        <v>-25492</v>
      </c>
      <c r="L221">
        <v>-358644</v>
      </c>
      <c r="M221">
        <v>138547</v>
      </c>
      <c r="N221">
        <v>159931</v>
      </c>
      <c r="O221">
        <v>197358</v>
      </c>
      <c r="P221">
        <v>-2424104</v>
      </c>
      <c r="Q221">
        <v>-331330</v>
      </c>
      <c r="R221">
        <v>-234797</v>
      </c>
      <c r="S221">
        <v>-104131</v>
      </c>
      <c r="T221">
        <v>-1276785</v>
      </c>
      <c r="U221">
        <v>-292928</v>
      </c>
      <c r="V221">
        <v>-183804</v>
      </c>
      <c r="W221">
        <v>-65120</v>
      </c>
      <c r="X221">
        <v>350661</v>
      </c>
      <c r="Y221">
        <v>288110</v>
      </c>
      <c r="Z221">
        <v>227436</v>
      </c>
      <c r="AA221">
        <v>176793</v>
      </c>
      <c r="AB221">
        <v>289337</v>
      </c>
      <c r="AC221">
        <v>188999</v>
      </c>
      <c r="AD221">
        <v>102064</v>
      </c>
      <c r="AE221">
        <v>48374</v>
      </c>
      <c r="AF221">
        <v>28101</v>
      </c>
      <c r="AG221">
        <v>3631</v>
      </c>
      <c r="AH221">
        <v>-1875</v>
      </c>
      <c r="AI221">
        <v>-128</v>
      </c>
      <c r="AJ221">
        <v>-65429</v>
      </c>
      <c r="AK221">
        <v>-36348</v>
      </c>
      <c r="AL221">
        <v>-31191</v>
      </c>
      <c r="AM221">
        <v>-17087</v>
      </c>
      <c r="AN221">
        <v>-51196</v>
      </c>
      <c r="AO221">
        <v>-27260</v>
      </c>
      <c r="AP221">
        <v>-21491</v>
      </c>
      <c r="AQ221">
        <v>-11809</v>
      </c>
      <c r="AR221">
        <v>-124509</v>
      </c>
      <c r="AS221"/>
      <c r="AT221"/>
      <c r="AU221"/>
      <c r="AV221"/>
      <c r="AW221"/>
      <c r="AX221"/>
      <c r="AY221"/>
      <c r="AZ221"/>
      <c r="BA221"/>
      <c r="BB221"/>
      <c r="BC221"/>
    </row>
    <row r="222" spans="1:118" x14ac:dyDescent="0.25">
      <c r="A222" t="s">
        <v>880</v>
      </c>
      <c r="B222">
        <v>35129</v>
      </c>
      <c r="C222">
        <v>18549</v>
      </c>
      <c r="D222">
        <v>92534</v>
      </c>
      <c r="E222">
        <v>70870</v>
      </c>
      <c r="F222">
        <v>50055</v>
      </c>
      <c r="G222">
        <v>26069</v>
      </c>
      <c r="H222">
        <v>101405</v>
      </c>
      <c r="I222">
        <v>76679</v>
      </c>
      <c r="J222">
        <v>50472</v>
      </c>
      <c r="K222">
        <v>26855</v>
      </c>
      <c r="L222">
        <v>120297</v>
      </c>
      <c r="M222">
        <v>97338</v>
      </c>
      <c r="N222">
        <v>65613</v>
      </c>
      <c r="O222">
        <v>33540</v>
      </c>
      <c r="P222">
        <v>243668</v>
      </c>
      <c r="Q222">
        <v>175841</v>
      </c>
      <c r="R222">
        <v>120282</v>
      </c>
      <c r="S222">
        <v>64197</v>
      </c>
      <c r="T222">
        <v>262529</v>
      </c>
      <c r="U222">
        <v>171421</v>
      </c>
      <c r="V222">
        <v>132335</v>
      </c>
      <c r="W222">
        <v>64851</v>
      </c>
      <c r="X222">
        <v>252128</v>
      </c>
      <c r="Y222">
        <v>188297</v>
      </c>
      <c r="Z222">
        <v>125045</v>
      </c>
      <c r="AA222">
        <v>62156</v>
      </c>
      <c r="AB222">
        <v>33683</v>
      </c>
      <c r="AC222">
        <v>8899</v>
      </c>
      <c r="AD222">
        <v>6819</v>
      </c>
      <c r="AE222">
        <v>4051</v>
      </c>
      <c r="AF222">
        <v>18311</v>
      </c>
      <c r="AG222">
        <v>13776</v>
      </c>
      <c r="AH222">
        <v>9291</v>
      </c>
      <c r="AI222">
        <v>4668</v>
      </c>
      <c r="AJ222">
        <v>44386</v>
      </c>
      <c r="AK222">
        <v>35655</v>
      </c>
      <c r="AL222">
        <v>24279</v>
      </c>
      <c r="AM222">
        <v>12196</v>
      </c>
      <c r="AN222">
        <v>55233</v>
      </c>
      <c r="AO222">
        <v>42897</v>
      </c>
      <c r="AP222">
        <v>30546</v>
      </c>
      <c r="AQ222">
        <v>16964</v>
      </c>
      <c r="AR222">
        <v>101806</v>
      </c>
      <c r="AS222"/>
      <c r="AT222"/>
      <c r="AU222"/>
      <c r="AV222"/>
      <c r="AW222"/>
      <c r="AX222"/>
      <c r="AY222"/>
      <c r="AZ222"/>
      <c r="BA222"/>
      <c r="BB222"/>
      <c r="BC222"/>
    </row>
    <row r="223" spans="1:118" x14ac:dyDescent="0.25">
      <c r="A223" t="s">
        <v>2474</v>
      </c>
      <c r="B223">
        <v>0</v>
      </c>
      <c r="C223">
        <v>0</v>
      </c>
      <c r="D223">
        <v>0</v>
      </c>
      <c r="E223">
        <v>0</v>
      </c>
      <c r="F223">
        <v>0</v>
      </c>
      <c r="G223">
        <v>25360</v>
      </c>
      <c r="H223">
        <v>0</v>
      </c>
      <c r="I223">
        <v>71658</v>
      </c>
      <c r="J223">
        <v>47546</v>
      </c>
      <c r="K223">
        <v>25114</v>
      </c>
      <c r="L223">
        <v>112404</v>
      </c>
      <c r="M223">
        <v>91092</v>
      </c>
      <c r="N223">
        <v>61697</v>
      </c>
      <c r="O223">
        <v>31234</v>
      </c>
      <c r="P223">
        <v>0</v>
      </c>
      <c r="Q223">
        <v>160436</v>
      </c>
      <c r="R223">
        <v>107867</v>
      </c>
      <c r="S223">
        <v>0</v>
      </c>
      <c r="T223">
        <v>0</v>
      </c>
      <c r="U223">
        <v>0</v>
      </c>
      <c r="V223">
        <v>0</v>
      </c>
      <c r="W223">
        <v>0</v>
      </c>
      <c r="X223">
        <v>214081</v>
      </c>
      <c r="Y223">
        <v>0</v>
      </c>
      <c r="Z223">
        <v>0</v>
      </c>
      <c r="AA223">
        <v>52519</v>
      </c>
      <c r="AB223">
        <v>30685</v>
      </c>
      <c r="AC223">
        <v>0</v>
      </c>
      <c r="AD223">
        <v>0</v>
      </c>
      <c r="AE223">
        <v>0</v>
      </c>
      <c r="AF223">
        <v>18311</v>
      </c>
      <c r="AG223">
        <v>0</v>
      </c>
      <c r="AH223">
        <v>0</v>
      </c>
      <c r="AI223">
        <v>3919</v>
      </c>
      <c r="AJ223">
        <v>44386</v>
      </c>
      <c r="AK223">
        <v>26755</v>
      </c>
      <c r="AL223">
        <v>23851</v>
      </c>
      <c r="AM223">
        <v>12196</v>
      </c>
      <c r="AN223">
        <v>55233</v>
      </c>
      <c r="AO223">
        <v>34539</v>
      </c>
      <c r="AP223">
        <v>30093</v>
      </c>
      <c r="AQ223">
        <v>14404</v>
      </c>
      <c r="AR223">
        <v>96047</v>
      </c>
      <c r="AS223"/>
      <c r="AT223"/>
      <c r="AU223"/>
      <c r="AV223"/>
      <c r="AW223"/>
      <c r="AX223"/>
      <c r="AY223"/>
      <c r="AZ223"/>
      <c r="BA223"/>
      <c r="BB223"/>
      <c r="BC223"/>
    </row>
    <row r="224" spans="1:118" x14ac:dyDescent="0.25">
      <c r="A224" t="s">
        <v>2475</v>
      </c>
      <c r="B224">
        <v>0</v>
      </c>
      <c r="C224">
        <v>0</v>
      </c>
      <c r="D224">
        <v>0</v>
      </c>
      <c r="E224">
        <v>0</v>
      </c>
      <c r="F224">
        <v>0</v>
      </c>
      <c r="G224">
        <v>709</v>
      </c>
      <c r="H224">
        <v>0</v>
      </c>
      <c r="I224">
        <v>5021</v>
      </c>
      <c r="J224">
        <v>2926</v>
      </c>
      <c r="K224">
        <v>1741</v>
      </c>
      <c r="L224">
        <v>7893</v>
      </c>
      <c r="M224">
        <v>6246</v>
      </c>
      <c r="N224">
        <v>3916</v>
      </c>
      <c r="O224">
        <v>2306</v>
      </c>
      <c r="P224">
        <v>0</v>
      </c>
      <c r="Q224">
        <v>15405</v>
      </c>
      <c r="R224">
        <v>12415</v>
      </c>
      <c r="S224">
        <v>0</v>
      </c>
      <c r="T224">
        <v>0</v>
      </c>
      <c r="U224">
        <v>0</v>
      </c>
      <c r="V224">
        <v>0</v>
      </c>
      <c r="W224">
        <v>0</v>
      </c>
      <c r="X224">
        <v>38047</v>
      </c>
      <c r="Y224">
        <v>0</v>
      </c>
      <c r="Z224">
        <v>0</v>
      </c>
      <c r="AA224">
        <v>9637</v>
      </c>
      <c r="AB224">
        <v>2998</v>
      </c>
      <c r="AC224">
        <v>0</v>
      </c>
      <c r="AD224">
        <v>0</v>
      </c>
      <c r="AE224">
        <v>0</v>
      </c>
      <c r="AF224">
        <v>0</v>
      </c>
      <c r="AG224">
        <v>0</v>
      </c>
      <c r="AH224">
        <v>0</v>
      </c>
      <c r="AI224">
        <v>749</v>
      </c>
      <c r="AJ224">
        <v>0</v>
      </c>
      <c r="AK224">
        <v>8900</v>
      </c>
      <c r="AL224">
        <v>428</v>
      </c>
      <c r="AM224">
        <v>0</v>
      </c>
      <c r="AN224">
        <v>0</v>
      </c>
      <c r="AO224">
        <v>8358</v>
      </c>
      <c r="AP224">
        <v>453</v>
      </c>
      <c r="AQ224">
        <v>2560</v>
      </c>
      <c r="AR224">
        <v>5759</v>
      </c>
      <c r="AS224"/>
      <c r="AT224"/>
      <c r="AU224"/>
      <c r="AV224"/>
      <c r="AW224"/>
      <c r="AX224"/>
      <c r="AY224"/>
      <c r="AZ224"/>
      <c r="BA224"/>
      <c r="BB224"/>
      <c r="BC224"/>
    </row>
    <row r="225" spans="1:55" x14ac:dyDescent="0.25">
      <c r="A225" t="s">
        <v>881</v>
      </c>
      <c r="B225">
        <v>0</v>
      </c>
      <c r="C225">
        <v>0</v>
      </c>
      <c r="D225">
        <v>0</v>
      </c>
      <c r="E225">
        <v>0</v>
      </c>
      <c r="F225">
        <v>0</v>
      </c>
      <c r="G225">
        <v>0</v>
      </c>
      <c r="H225">
        <v>-2975</v>
      </c>
      <c r="I225">
        <v>-719</v>
      </c>
      <c r="J225">
        <v>-778</v>
      </c>
      <c r="K225">
        <v>981</v>
      </c>
      <c r="L225">
        <v>3261</v>
      </c>
      <c r="M225">
        <v>2561</v>
      </c>
      <c r="N225">
        <v>2728</v>
      </c>
      <c r="O225">
        <v>1157</v>
      </c>
      <c r="P225">
        <v>4362</v>
      </c>
      <c r="Q225">
        <v>263</v>
      </c>
      <c r="R225">
        <v>263</v>
      </c>
      <c r="S225">
        <v>534</v>
      </c>
      <c r="T225">
        <v>84674</v>
      </c>
      <c r="U225">
        <v>46</v>
      </c>
      <c r="V225">
        <v>46</v>
      </c>
      <c r="W225">
        <v>46</v>
      </c>
      <c r="X225">
        <v>115</v>
      </c>
      <c r="Y225">
        <v>230</v>
      </c>
      <c r="Z225">
        <v>154</v>
      </c>
      <c r="AA225">
        <v>0</v>
      </c>
      <c r="AB225">
        <v>730</v>
      </c>
      <c r="AC225">
        <v>0</v>
      </c>
      <c r="AD225">
        <v>0</v>
      </c>
      <c r="AE225">
        <v>0</v>
      </c>
      <c r="AF225">
        <v>331</v>
      </c>
      <c r="AG225">
        <v>0</v>
      </c>
      <c r="AH225">
        <v>0</v>
      </c>
      <c r="AI225">
        <v>0</v>
      </c>
      <c r="AJ225">
        <v>1239</v>
      </c>
      <c r="AK225">
        <v>1239</v>
      </c>
      <c r="AL225">
        <v>0</v>
      </c>
      <c r="AM225">
        <v>0</v>
      </c>
      <c r="AN225">
        <v>-5913</v>
      </c>
      <c r="AO225">
        <v>-5913</v>
      </c>
      <c r="AP225">
        <v>-481</v>
      </c>
      <c r="AQ225">
        <v>-481</v>
      </c>
      <c r="AR225">
        <v>5962</v>
      </c>
      <c r="AS225"/>
      <c r="AT225"/>
      <c r="AU225"/>
      <c r="AV225"/>
      <c r="AW225"/>
      <c r="AX225"/>
      <c r="AY225"/>
      <c r="AZ225"/>
      <c r="BA225"/>
      <c r="BB225"/>
      <c r="BC225"/>
    </row>
    <row r="226" spans="1:55" x14ac:dyDescent="0.25">
      <c r="A226" t="s">
        <v>2476</v>
      </c>
      <c r="B226">
        <v>2665</v>
      </c>
      <c r="C226">
        <v>1550</v>
      </c>
      <c r="D226">
        <v>0</v>
      </c>
      <c r="E226">
        <v>0</v>
      </c>
      <c r="F226">
        <v>0</v>
      </c>
      <c r="G226">
        <v>0</v>
      </c>
      <c r="H226">
        <v>0</v>
      </c>
      <c r="I226">
        <v>0</v>
      </c>
      <c r="J226">
        <v>2942</v>
      </c>
      <c r="K226">
        <v>0</v>
      </c>
      <c r="L226">
        <v>16841</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c r="AT226"/>
      <c r="AU226"/>
      <c r="AV226"/>
      <c r="AW226"/>
      <c r="AX226"/>
      <c r="AY226"/>
      <c r="AZ226"/>
      <c r="BA226"/>
      <c r="BB226"/>
      <c r="BC226"/>
    </row>
    <row r="227" spans="1:55" x14ac:dyDescent="0.25">
      <c r="A227" t="s">
        <v>2477</v>
      </c>
      <c r="B227">
        <v>0</v>
      </c>
      <c r="C227">
        <v>0</v>
      </c>
      <c r="D227">
        <v>0</v>
      </c>
      <c r="E227">
        <v>0</v>
      </c>
      <c r="F227">
        <v>0</v>
      </c>
      <c r="G227">
        <v>0</v>
      </c>
      <c r="H227">
        <v>0</v>
      </c>
      <c r="I227">
        <v>-2</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c r="AT227"/>
      <c r="AU227"/>
      <c r="AV227"/>
      <c r="AW227"/>
      <c r="AX227"/>
      <c r="AY227"/>
      <c r="AZ227"/>
      <c r="BA227"/>
      <c r="BB227"/>
      <c r="BC227"/>
    </row>
    <row r="228" spans="1:55" x14ac:dyDescent="0.25">
      <c r="A228" t="s">
        <v>2478</v>
      </c>
      <c r="B228">
        <v>3771</v>
      </c>
      <c r="C228">
        <v>2858</v>
      </c>
      <c r="D228">
        <v>1884</v>
      </c>
      <c r="E228">
        <v>5060</v>
      </c>
      <c r="F228">
        <v>4096</v>
      </c>
      <c r="G228">
        <v>8016</v>
      </c>
      <c r="H228">
        <v>173</v>
      </c>
      <c r="I228">
        <v>-38</v>
      </c>
      <c r="J228">
        <v>-2131</v>
      </c>
      <c r="K228">
        <v>-4517</v>
      </c>
      <c r="L228">
        <v>-922</v>
      </c>
      <c r="M228">
        <v>-596</v>
      </c>
      <c r="N228">
        <v>2650</v>
      </c>
      <c r="O228">
        <v>-3461</v>
      </c>
      <c r="P228">
        <v>281</v>
      </c>
      <c r="Q228">
        <v>-949</v>
      </c>
      <c r="R228">
        <v>1474</v>
      </c>
      <c r="S228">
        <v>-1958</v>
      </c>
      <c r="T228">
        <v>1544</v>
      </c>
      <c r="U228">
        <v>1024</v>
      </c>
      <c r="V228">
        <v>2119</v>
      </c>
      <c r="W228">
        <v>560</v>
      </c>
      <c r="X228">
        <v>1513</v>
      </c>
      <c r="Y228">
        <v>6643</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c r="AT228"/>
      <c r="AU228"/>
      <c r="AV228"/>
      <c r="AW228"/>
      <c r="AX228"/>
      <c r="AY228"/>
      <c r="AZ228"/>
      <c r="BA228"/>
      <c r="BB228"/>
      <c r="BC228"/>
    </row>
    <row r="229" spans="1:55" x14ac:dyDescent="0.25">
      <c r="A229" t="s">
        <v>2479</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-2127</v>
      </c>
      <c r="Y229">
        <v>0</v>
      </c>
      <c r="Z229">
        <v>0</v>
      </c>
      <c r="AA229">
        <v>0</v>
      </c>
      <c r="AB229">
        <v>-25481</v>
      </c>
      <c r="AC229">
        <v>-25481</v>
      </c>
      <c r="AD229">
        <v>0</v>
      </c>
      <c r="AE229">
        <v>0</v>
      </c>
      <c r="AF229">
        <v>0</v>
      </c>
      <c r="AG229">
        <v>0</v>
      </c>
      <c r="AH229">
        <v>0</v>
      </c>
      <c r="AI229">
        <v>0</v>
      </c>
      <c r="AJ229">
        <v>210</v>
      </c>
      <c r="AK229">
        <v>0</v>
      </c>
      <c r="AL229">
        <v>0</v>
      </c>
      <c r="AM229">
        <v>0</v>
      </c>
      <c r="AN229">
        <v>0</v>
      </c>
      <c r="AO229">
        <v>0</v>
      </c>
      <c r="AP229">
        <v>0</v>
      </c>
      <c r="AQ229">
        <v>0</v>
      </c>
      <c r="AR229">
        <v>-113</v>
      </c>
      <c r="AS229"/>
      <c r="AT229"/>
      <c r="AU229"/>
      <c r="AV229"/>
      <c r="AW229"/>
      <c r="AX229"/>
      <c r="AY229"/>
      <c r="AZ229"/>
      <c r="BA229"/>
      <c r="BB229"/>
      <c r="BC229"/>
    </row>
    <row r="230" spans="1:55" x14ac:dyDescent="0.25">
      <c r="A230" t="s">
        <v>3291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-473</v>
      </c>
      <c r="V230">
        <v>-296</v>
      </c>
      <c r="W230">
        <v>-113</v>
      </c>
      <c r="X230">
        <v>0</v>
      </c>
      <c r="Y230">
        <v>-13</v>
      </c>
      <c r="Z230">
        <v>0</v>
      </c>
      <c r="AA230">
        <v>0</v>
      </c>
      <c r="AB230">
        <v>0</v>
      </c>
      <c r="AC230">
        <v>-1127</v>
      </c>
      <c r="AD230">
        <v>-225</v>
      </c>
      <c r="AE230">
        <v>0</v>
      </c>
      <c r="AF230">
        <v>0</v>
      </c>
      <c r="AG230">
        <v>0</v>
      </c>
      <c r="AH230">
        <v>0</v>
      </c>
      <c r="AI230">
        <v>0</v>
      </c>
      <c r="AJ230">
        <v>0</v>
      </c>
      <c r="AK230">
        <v>0</v>
      </c>
      <c r="AL230">
        <v>0</v>
      </c>
      <c r="AM230">
        <v>0</v>
      </c>
      <c r="AN230">
        <v>0</v>
      </c>
      <c r="AO230">
        <v>0</v>
      </c>
      <c r="AP230">
        <v>0</v>
      </c>
      <c r="AQ230">
        <v>0</v>
      </c>
      <c r="AR230">
        <v>0</v>
      </c>
      <c r="AS230"/>
      <c r="AT230"/>
      <c r="AU230"/>
      <c r="AV230"/>
      <c r="AW230"/>
      <c r="AX230"/>
      <c r="AY230"/>
      <c r="AZ230"/>
      <c r="BA230"/>
      <c r="BB230"/>
      <c r="BC230"/>
    </row>
    <row r="231" spans="1:55" x14ac:dyDescent="0.25">
      <c r="A231" t="s">
        <v>2480</v>
      </c>
      <c r="B231">
        <v>0</v>
      </c>
      <c r="C231">
        <v>0</v>
      </c>
      <c r="D231">
        <v>0</v>
      </c>
      <c r="E231">
        <v>0</v>
      </c>
      <c r="F231">
        <v>0</v>
      </c>
      <c r="G231">
        <v>0</v>
      </c>
      <c r="H231">
        <v>-2</v>
      </c>
      <c r="I231">
        <v>0</v>
      </c>
      <c r="J231">
        <v>0</v>
      </c>
      <c r="K231">
        <v>0</v>
      </c>
      <c r="L231">
        <v>-2</v>
      </c>
      <c r="M231">
        <v>0</v>
      </c>
      <c r="N231">
        <v>0</v>
      </c>
      <c r="O231">
        <v>0</v>
      </c>
      <c r="P231">
        <v>-2</v>
      </c>
      <c r="Q231">
        <v>0</v>
      </c>
      <c r="R231">
        <v>0</v>
      </c>
      <c r="S231">
        <v>1</v>
      </c>
      <c r="T231">
        <v>-162</v>
      </c>
      <c r="U231">
        <v>313</v>
      </c>
      <c r="V231">
        <v>158</v>
      </c>
      <c r="W231">
        <v>0</v>
      </c>
      <c r="X231">
        <v>-318</v>
      </c>
      <c r="Y231">
        <v>-256</v>
      </c>
      <c r="Z231">
        <v>-172</v>
      </c>
      <c r="AA231">
        <v>-79</v>
      </c>
      <c r="AB231">
        <v>-2160</v>
      </c>
      <c r="AC231">
        <v>-708</v>
      </c>
      <c r="AD231">
        <v>-823</v>
      </c>
      <c r="AE231">
        <v>-247</v>
      </c>
      <c r="AF231">
        <v>-78</v>
      </c>
      <c r="AG231">
        <v>-40</v>
      </c>
      <c r="AH231">
        <v>-7</v>
      </c>
      <c r="AI231">
        <v>0</v>
      </c>
      <c r="AJ231">
        <v>0</v>
      </c>
      <c r="AK231">
        <v>0</v>
      </c>
      <c r="AL231">
        <v>0</v>
      </c>
      <c r="AM231">
        <v>0</v>
      </c>
      <c r="AN231">
        <v>0</v>
      </c>
      <c r="AO231">
        <v>0</v>
      </c>
      <c r="AP231">
        <v>0</v>
      </c>
      <c r="AQ231">
        <v>0</v>
      </c>
      <c r="AR231">
        <v>0</v>
      </c>
      <c r="AS231"/>
      <c r="AT231"/>
      <c r="AU231"/>
      <c r="AV231"/>
      <c r="AW231"/>
      <c r="AX231"/>
      <c r="AY231"/>
      <c r="AZ231"/>
      <c r="BA231"/>
      <c r="BB231"/>
      <c r="BC231"/>
    </row>
    <row r="232" spans="1:55" x14ac:dyDescent="0.25">
      <c r="A232" t="s">
        <v>2481</v>
      </c>
      <c r="B232">
        <v>413</v>
      </c>
      <c r="C232">
        <v>-3714</v>
      </c>
      <c r="D232">
        <v>0</v>
      </c>
      <c r="E232">
        <v>0</v>
      </c>
      <c r="F232">
        <v>0</v>
      </c>
      <c r="G232">
        <v>0</v>
      </c>
      <c r="H232">
        <v>0</v>
      </c>
      <c r="I232">
        <v>0</v>
      </c>
      <c r="J232">
        <v>0</v>
      </c>
      <c r="K232">
        <v>0</v>
      </c>
      <c r="L232">
        <v>0</v>
      </c>
      <c r="M232">
        <v>0</v>
      </c>
      <c r="N232">
        <v>0</v>
      </c>
      <c r="O232">
        <v>0</v>
      </c>
      <c r="P232">
        <v>0</v>
      </c>
      <c r="Q232">
        <v>0</v>
      </c>
      <c r="R232">
        <v>0</v>
      </c>
      <c r="S232">
        <v>0</v>
      </c>
      <c r="T232">
        <v>43801</v>
      </c>
      <c r="U232">
        <v>41898</v>
      </c>
      <c r="V232">
        <v>22073</v>
      </c>
      <c r="W232">
        <v>-904</v>
      </c>
      <c r="X232">
        <v>0</v>
      </c>
      <c r="Y232">
        <v>100</v>
      </c>
      <c r="Z232">
        <v>-610</v>
      </c>
      <c r="AA232">
        <v>0</v>
      </c>
      <c r="AB232">
        <v>7110</v>
      </c>
      <c r="AC232">
        <v>3828</v>
      </c>
      <c r="AD232">
        <v>3828</v>
      </c>
      <c r="AE232">
        <v>2514</v>
      </c>
      <c r="AF232">
        <v>-3</v>
      </c>
      <c r="AG232">
        <v>8</v>
      </c>
      <c r="AH232">
        <v>-1</v>
      </c>
      <c r="AI232">
        <v>0</v>
      </c>
      <c r="AJ232">
        <v>1145</v>
      </c>
      <c r="AK232">
        <v>-1152</v>
      </c>
      <c r="AL232">
        <v>-1388</v>
      </c>
      <c r="AM232">
        <v>0</v>
      </c>
      <c r="AN232">
        <v>-476</v>
      </c>
      <c r="AO232">
        <v>-348</v>
      </c>
      <c r="AP232">
        <v>-2261</v>
      </c>
      <c r="AQ232">
        <v>-93</v>
      </c>
      <c r="AR232">
        <v>9680</v>
      </c>
      <c r="AS232"/>
      <c r="AT232"/>
      <c r="AU232"/>
      <c r="AV232"/>
      <c r="AW232"/>
      <c r="AX232"/>
      <c r="AY232"/>
      <c r="AZ232"/>
      <c r="BA232"/>
      <c r="BB232"/>
      <c r="BC232"/>
    </row>
    <row r="233" spans="1:55" x14ac:dyDescent="0.25">
      <c r="A233" t="s">
        <v>2482</v>
      </c>
      <c r="B233">
        <v>0</v>
      </c>
      <c r="C233">
        <v>0</v>
      </c>
      <c r="D233">
        <v>0</v>
      </c>
      <c r="E233">
        <v>0</v>
      </c>
      <c r="F233">
        <v>0</v>
      </c>
      <c r="G233">
        <v>0</v>
      </c>
      <c r="H233">
        <v>0</v>
      </c>
      <c r="I233">
        <v>0</v>
      </c>
      <c r="J233">
        <v>0</v>
      </c>
      <c r="K233">
        <v>0</v>
      </c>
      <c r="L233">
        <v>0</v>
      </c>
      <c r="M233">
        <v>0</v>
      </c>
      <c r="N233">
        <v>0</v>
      </c>
      <c r="O233">
        <v>0</v>
      </c>
      <c r="P233">
        <v>0</v>
      </c>
      <c r="Q233">
        <v>0</v>
      </c>
      <c r="R233">
        <v>0</v>
      </c>
      <c r="S233">
        <v>0</v>
      </c>
      <c r="T233">
        <v>-3399</v>
      </c>
      <c r="U233">
        <v>-3161</v>
      </c>
      <c r="V233">
        <v>-682</v>
      </c>
      <c r="W233">
        <v>-904</v>
      </c>
      <c r="X233">
        <v>0</v>
      </c>
      <c r="Y233">
        <v>-4190</v>
      </c>
      <c r="Z233">
        <v>-4143</v>
      </c>
      <c r="AA233">
        <v>0</v>
      </c>
      <c r="AB233">
        <v>0</v>
      </c>
      <c r="AC233">
        <v>-6</v>
      </c>
      <c r="AD233">
        <v>-6</v>
      </c>
      <c r="AE233">
        <v>0</v>
      </c>
      <c r="AF233">
        <v>-3</v>
      </c>
      <c r="AG233">
        <v>0</v>
      </c>
      <c r="AH233">
        <v>-1</v>
      </c>
      <c r="AI233">
        <v>0</v>
      </c>
      <c r="AJ233">
        <v>-1160</v>
      </c>
      <c r="AK233">
        <v>-1160</v>
      </c>
      <c r="AL233">
        <v>-1396</v>
      </c>
      <c r="AM233">
        <v>0</v>
      </c>
      <c r="AN233">
        <v>-476</v>
      </c>
      <c r="AO233">
        <v>-383</v>
      </c>
      <c r="AP233">
        <v>-2296</v>
      </c>
      <c r="AQ233">
        <v>-128</v>
      </c>
      <c r="AR233">
        <v>9680</v>
      </c>
      <c r="AS233"/>
      <c r="AT233"/>
      <c r="AU233"/>
      <c r="AV233"/>
      <c r="AW233"/>
      <c r="AX233"/>
      <c r="AY233"/>
      <c r="AZ233"/>
      <c r="BA233"/>
      <c r="BB233"/>
      <c r="BC233"/>
    </row>
    <row r="234" spans="1:55" x14ac:dyDescent="0.25">
      <c r="A234" t="s">
        <v>2483</v>
      </c>
      <c r="B234">
        <v>0</v>
      </c>
      <c r="C234">
        <v>0</v>
      </c>
      <c r="D234">
        <v>0</v>
      </c>
      <c r="E234">
        <v>0</v>
      </c>
      <c r="F234">
        <v>0</v>
      </c>
      <c r="G234">
        <v>0</v>
      </c>
      <c r="H234">
        <v>0</v>
      </c>
      <c r="I234">
        <v>0</v>
      </c>
      <c r="J234">
        <v>0</v>
      </c>
      <c r="K234">
        <v>0</v>
      </c>
      <c r="L234">
        <v>0</v>
      </c>
      <c r="M234">
        <v>0</v>
      </c>
      <c r="N234">
        <v>0</v>
      </c>
      <c r="O234">
        <v>0</v>
      </c>
      <c r="P234">
        <v>0</v>
      </c>
      <c r="Q234">
        <v>0</v>
      </c>
      <c r="R234">
        <v>0</v>
      </c>
      <c r="S234">
        <v>0</v>
      </c>
      <c r="T234">
        <v>47200</v>
      </c>
      <c r="U234">
        <v>45059</v>
      </c>
      <c r="V234">
        <v>22755</v>
      </c>
      <c r="W234">
        <v>0</v>
      </c>
      <c r="X234">
        <v>0</v>
      </c>
      <c r="Y234">
        <v>4290</v>
      </c>
      <c r="Z234">
        <v>3533</v>
      </c>
      <c r="AA234">
        <v>0</v>
      </c>
      <c r="AB234">
        <v>7110</v>
      </c>
      <c r="AC234">
        <v>3834</v>
      </c>
      <c r="AD234">
        <v>3834</v>
      </c>
      <c r="AE234">
        <v>2514</v>
      </c>
      <c r="AF234">
        <v>0</v>
      </c>
      <c r="AG234">
        <v>8</v>
      </c>
      <c r="AH234">
        <v>0</v>
      </c>
      <c r="AI234">
        <v>0</v>
      </c>
      <c r="AJ234">
        <v>2305</v>
      </c>
      <c r="AK234">
        <v>8</v>
      </c>
      <c r="AL234">
        <v>8</v>
      </c>
      <c r="AM234">
        <v>0</v>
      </c>
      <c r="AN234">
        <v>0</v>
      </c>
      <c r="AO234">
        <v>35</v>
      </c>
      <c r="AP234">
        <v>35</v>
      </c>
      <c r="AQ234">
        <v>35</v>
      </c>
      <c r="AR234">
        <v>0</v>
      </c>
      <c r="AS234"/>
      <c r="AT234"/>
      <c r="AU234"/>
      <c r="AV234"/>
      <c r="AW234"/>
      <c r="AX234"/>
      <c r="AY234"/>
      <c r="AZ234"/>
      <c r="BA234"/>
      <c r="BB234"/>
      <c r="BC234"/>
    </row>
    <row r="235" spans="1:55" x14ac:dyDescent="0.25">
      <c r="A235" t="s">
        <v>2484</v>
      </c>
      <c r="B235">
        <v>0</v>
      </c>
      <c r="C235">
        <v>0</v>
      </c>
      <c r="D235">
        <v>27886</v>
      </c>
      <c r="E235">
        <v>16185</v>
      </c>
      <c r="F235">
        <v>11823</v>
      </c>
      <c r="G235">
        <v>-2033</v>
      </c>
      <c r="H235">
        <v>19801</v>
      </c>
      <c r="I235">
        <v>19852</v>
      </c>
      <c r="J235">
        <v>17955</v>
      </c>
      <c r="K235">
        <v>5626</v>
      </c>
      <c r="L235">
        <v>-300351</v>
      </c>
      <c r="M235">
        <v>-310056</v>
      </c>
      <c r="N235">
        <v>-310388</v>
      </c>
      <c r="O235">
        <v>-310305</v>
      </c>
      <c r="P235">
        <v>27136</v>
      </c>
      <c r="Q235">
        <v>18153</v>
      </c>
      <c r="R235">
        <v>12655</v>
      </c>
      <c r="S235">
        <v>5288</v>
      </c>
      <c r="T235">
        <v>0</v>
      </c>
      <c r="U235">
        <v>0</v>
      </c>
      <c r="V235">
        <v>0</v>
      </c>
      <c r="W235">
        <v>0</v>
      </c>
      <c r="X235">
        <v>4749</v>
      </c>
      <c r="Y235">
        <v>0</v>
      </c>
      <c r="Z235">
        <v>0</v>
      </c>
      <c r="AA235">
        <v>1291</v>
      </c>
      <c r="AB235">
        <v>-6</v>
      </c>
      <c r="AC235">
        <v>0</v>
      </c>
      <c r="AD235">
        <v>0</v>
      </c>
      <c r="AE235">
        <v>0</v>
      </c>
      <c r="AF235">
        <v>0</v>
      </c>
      <c r="AG235">
        <v>-5</v>
      </c>
      <c r="AH235">
        <v>0</v>
      </c>
      <c r="AI235">
        <v>0</v>
      </c>
      <c r="AJ235">
        <v>-255</v>
      </c>
      <c r="AK235">
        <v>-255</v>
      </c>
      <c r="AL235">
        <v>0</v>
      </c>
      <c r="AM235">
        <v>-1083</v>
      </c>
      <c r="AN235">
        <v>0</v>
      </c>
      <c r="AO235">
        <v>0</v>
      </c>
      <c r="AP235">
        <v>0</v>
      </c>
      <c r="AQ235">
        <v>0</v>
      </c>
      <c r="AR235">
        <v>1274</v>
      </c>
      <c r="AS235"/>
      <c r="AT235"/>
      <c r="AU235"/>
      <c r="AV235"/>
      <c r="AW235"/>
      <c r="AX235"/>
      <c r="AY235"/>
      <c r="AZ235"/>
      <c r="BA235"/>
      <c r="BB235"/>
      <c r="BC235"/>
    </row>
    <row r="236" spans="1:55" x14ac:dyDescent="0.25">
      <c r="A236" t="s">
        <v>2485</v>
      </c>
      <c r="B236">
        <v>0</v>
      </c>
      <c r="C236">
        <v>0</v>
      </c>
      <c r="D236">
        <v>27886</v>
      </c>
      <c r="E236">
        <v>16185</v>
      </c>
      <c r="F236">
        <v>-792</v>
      </c>
      <c r="G236">
        <v>-2104</v>
      </c>
      <c r="H236">
        <v>-573</v>
      </c>
      <c r="I236">
        <v>-90</v>
      </c>
      <c r="J236">
        <v>-70</v>
      </c>
      <c r="K236">
        <v>40</v>
      </c>
      <c r="L236">
        <v>-308107</v>
      </c>
      <c r="M236">
        <v>-311387</v>
      </c>
      <c r="N236">
        <v>-311387</v>
      </c>
      <c r="O236">
        <v>-311289</v>
      </c>
      <c r="P236">
        <v>-1598</v>
      </c>
      <c r="Q236">
        <v>-1578</v>
      </c>
      <c r="R236">
        <v>-1580</v>
      </c>
      <c r="S236">
        <v>-2</v>
      </c>
      <c r="T236">
        <v>0</v>
      </c>
      <c r="U236">
        <v>0</v>
      </c>
      <c r="V236">
        <v>0</v>
      </c>
      <c r="W236">
        <v>0</v>
      </c>
      <c r="X236">
        <v>-4498</v>
      </c>
      <c r="Y236">
        <v>0</v>
      </c>
      <c r="Z236">
        <v>0</v>
      </c>
      <c r="AA236">
        <v>0</v>
      </c>
      <c r="AB236">
        <v>-6</v>
      </c>
      <c r="AC236">
        <v>0</v>
      </c>
      <c r="AD236">
        <v>0</v>
      </c>
      <c r="AE236">
        <v>0</v>
      </c>
      <c r="AF236">
        <v>0</v>
      </c>
      <c r="AG236">
        <v>-5</v>
      </c>
      <c r="AH236">
        <v>0</v>
      </c>
      <c r="AI236">
        <v>0</v>
      </c>
      <c r="AJ236">
        <v>-255</v>
      </c>
      <c r="AK236">
        <v>-255</v>
      </c>
      <c r="AL236">
        <v>0</v>
      </c>
      <c r="AM236">
        <v>-1083</v>
      </c>
      <c r="AN236">
        <v>0</v>
      </c>
      <c r="AO236">
        <v>0</v>
      </c>
      <c r="AP236">
        <v>0</v>
      </c>
      <c r="AQ236">
        <v>0</v>
      </c>
      <c r="AR236">
        <v>0</v>
      </c>
      <c r="AS236"/>
      <c r="AT236"/>
      <c r="AU236"/>
      <c r="AV236"/>
      <c r="AW236"/>
      <c r="AX236"/>
      <c r="AY236"/>
      <c r="AZ236"/>
      <c r="BA236"/>
      <c r="BB236"/>
      <c r="BC236"/>
    </row>
    <row r="237" spans="1:55" x14ac:dyDescent="0.25">
      <c r="A237" t="s">
        <v>2623</v>
      </c>
      <c r="B237">
        <v>0</v>
      </c>
      <c r="C237">
        <v>0</v>
      </c>
      <c r="D237">
        <v>0</v>
      </c>
      <c r="E237">
        <v>0</v>
      </c>
      <c r="F237">
        <v>12615</v>
      </c>
      <c r="G237">
        <v>71</v>
      </c>
      <c r="H237">
        <v>20374</v>
      </c>
      <c r="I237">
        <v>19942</v>
      </c>
      <c r="J237">
        <v>18025</v>
      </c>
      <c r="K237">
        <v>5586</v>
      </c>
      <c r="L237">
        <v>7756</v>
      </c>
      <c r="M237">
        <v>1331</v>
      </c>
      <c r="N237">
        <v>999</v>
      </c>
      <c r="O237">
        <v>984</v>
      </c>
      <c r="P237">
        <v>28734</v>
      </c>
      <c r="Q237">
        <v>19731</v>
      </c>
      <c r="R237">
        <v>14235</v>
      </c>
      <c r="S237">
        <v>5290</v>
      </c>
      <c r="T237">
        <v>0</v>
      </c>
      <c r="U237">
        <v>0</v>
      </c>
      <c r="V237">
        <v>0</v>
      </c>
      <c r="W237">
        <v>0</v>
      </c>
      <c r="X237">
        <v>9247</v>
      </c>
      <c r="Y237">
        <v>0</v>
      </c>
      <c r="Z237">
        <v>0</v>
      </c>
      <c r="AA237">
        <v>1291</v>
      </c>
      <c r="AB237">
        <v>0</v>
      </c>
      <c r="AC237">
        <v>0</v>
      </c>
      <c r="AD237">
        <v>0</v>
      </c>
      <c r="AE237">
        <v>0</v>
      </c>
      <c r="AF237">
        <v>0</v>
      </c>
      <c r="AG237">
        <v>0</v>
      </c>
      <c r="AH237">
        <v>0</v>
      </c>
      <c r="AI237">
        <v>0</v>
      </c>
      <c r="AJ237">
        <v>0</v>
      </c>
      <c r="AK237">
        <v>0</v>
      </c>
      <c r="AL237">
        <v>0</v>
      </c>
      <c r="AM237">
        <v>0</v>
      </c>
      <c r="AN237">
        <v>0</v>
      </c>
      <c r="AO237">
        <v>0</v>
      </c>
      <c r="AP237">
        <v>0</v>
      </c>
      <c r="AQ237">
        <v>0</v>
      </c>
      <c r="AR237">
        <v>1274</v>
      </c>
      <c r="AS237"/>
      <c r="AT237"/>
      <c r="AU237"/>
      <c r="AV237"/>
      <c r="AW237"/>
      <c r="AX237"/>
      <c r="AY237"/>
      <c r="AZ237"/>
      <c r="BA237"/>
      <c r="BB237"/>
      <c r="BC237"/>
    </row>
    <row r="238" spans="1:55" x14ac:dyDescent="0.25">
      <c r="A238" t="s">
        <v>2486</v>
      </c>
      <c r="B238">
        <v>-2854</v>
      </c>
      <c r="C238">
        <v>-2392</v>
      </c>
      <c r="D238">
        <v>674001</v>
      </c>
      <c r="E238">
        <v>-13832</v>
      </c>
      <c r="F238">
        <v>-13340</v>
      </c>
      <c r="G238">
        <v>709119</v>
      </c>
      <c r="H238">
        <v>469609</v>
      </c>
      <c r="I238">
        <v>0</v>
      </c>
      <c r="J238">
        <v>0</v>
      </c>
      <c r="K238">
        <v>0</v>
      </c>
      <c r="L238">
        <v>531966</v>
      </c>
      <c r="M238">
        <v>9226</v>
      </c>
      <c r="N238">
        <v>0</v>
      </c>
      <c r="O238">
        <v>0</v>
      </c>
      <c r="P238">
        <v>-35161</v>
      </c>
      <c r="Q238">
        <v>-17197</v>
      </c>
      <c r="R238">
        <v>-13512</v>
      </c>
      <c r="S238">
        <v>-5322</v>
      </c>
      <c r="T238">
        <v>43245</v>
      </c>
      <c r="U238">
        <v>0</v>
      </c>
      <c r="V238">
        <v>10034</v>
      </c>
      <c r="W238">
        <v>-115</v>
      </c>
      <c r="X238">
        <v>7860</v>
      </c>
      <c r="Y238">
        <v>0</v>
      </c>
      <c r="Z238">
        <v>0</v>
      </c>
      <c r="AA238">
        <v>0</v>
      </c>
      <c r="AB238">
        <v>-3451</v>
      </c>
      <c r="AC238">
        <v>0</v>
      </c>
      <c r="AD238">
        <v>0</v>
      </c>
      <c r="AE238">
        <v>0</v>
      </c>
      <c r="AF238">
        <v>0</v>
      </c>
      <c r="AG238">
        <v>0</v>
      </c>
      <c r="AH238">
        <v>0</v>
      </c>
      <c r="AI238">
        <v>0</v>
      </c>
      <c r="AJ238">
        <v>19121</v>
      </c>
      <c r="AK238">
        <v>0</v>
      </c>
      <c r="AL238">
        <v>0</v>
      </c>
      <c r="AM238">
        <v>0</v>
      </c>
      <c r="AN238">
        <v>0</v>
      </c>
      <c r="AO238">
        <v>0</v>
      </c>
      <c r="AP238">
        <v>0</v>
      </c>
      <c r="AQ238">
        <v>0</v>
      </c>
      <c r="AR238">
        <v>0</v>
      </c>
      <c r="AS238"/>
      <c r="AT238"/>
      <c r="AU238"/>
      <c r="AV238"/>
      <c r="AW238"/>
      <c r="AX238"/>
      <c r="AY238"/>
      <c r="AZ238"/>
      <c r="BA238"/>
      <c r="BB238"/>
      <c r="BC238"/>
    </row>
    <row r="239" spans="1:55" x14ac:dyDescent="0.25">
      <c r="A239" t="s">
        <v>2487</v>
      </c>
      <c r="B239">
        <v>0</v>
      </c>
      <c r="C239">
        <v>0</v>
      </c>
      <c r="D239">
        <v>0</v>
      </c>
      <c r="E239">
        <v>0</v>
      </c>
      <c r="F239">
        <v>0</v>
      </c>
      <c r="G239">
        <v>0</v>
      </c>
      <c r="H239">
        <v>0</v>
      </c>
      <c r="I239">
        <v>0</v>
      </c>
      <c r="J239">
        <v>0</v>
      </c>
      <c r="K239">
        <v>109</v>
      </c>
      <c r="L239">
        <v>0</v>
      </c>
      <c r="M239">
        <v>0</v>
      </c>
      <c r="N239">
        <v>0</v>
      </c>
      <c r="O239">
        <v>0</v>
      </c>
      <c r="P239">
        <v>0</v>
      </c>
      <c r="Q239">
        <v>0</v>
      </c>
      <c r="R239">
        <v>0</v>
      </c>
      <c r="S239">
        <v>0</v>
      </c>
      <c r="T239">
        <v>36000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c r="AT239"/>
      <c r="AU239"/>
      <c r="AV239"/>
      <c r="AW239"/>
      <c r="AX239"/>
      <c r="AY239"/>
      <c r="AZ239"/>
      <c r="BA239"/>
      <c r="BB239"/>
      <c r="BC239"/>
    </row>
    <row r="240" spans="1:55" x14ac:dyDescent="0.25">
      <c r="A240" t="s">
        <v>2488</v>
      </c>
      <c r="B240">
        <v>-1337</v>
      </c>
      <c r="C240">
        <v>367</v>
      </c>
      <c r="D240">
        <v>3372</v>
      </c>
      <c r="E240">
        <v>712068</v>
      </c>
      <c r="F240">
        <v>710472</v>
      </c>
      <c r="G240">
        <v>289</v>
      </c>
      <c r="H240">
        <v>0</v>
      </c>
      <c r="I240">
        <v>110</v>
      </c>
      <c r="J240">
        <v>110</v>
      </c>
      <c r="K240">
        <v>0</v>
      </c>
      <c r="L240">
        <v>0</v>
      </c>
      <c r="M240">
        <v>9756</v>
      </c>
      <c r="N240">
        <v>0</v>
      </c>
      <c r="O240">
        <v>0</v>
      </c>
      <c r="P240">
        <v>1858586</v>
      </c>
      <c r="Q240">
        <v>0</v>
      </c>
      <c r="R240">
        <v>0</v>
      </c>
      <c r="S240">
        <v>0</v>
      </c>
      <c r="T240">
        <v>837848</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c r="AT240"/>
      <c r="AU240"/>
      <c r="AV240"/>
      <c r="AW240"/>
      <c r="AX240"/>
      <c r="AY240"/>
      <c r="AZ240"/>
      <c r="BA240"/>
      <c r="BB240"/>
      <c r="BC240"/>
    </row>
    <row r="241" spans="1:55" x14ac:dyDescent="0.25">
      <c r="A241" t="s">
        <v>2489</v>
      </c>
      <c r="B241">
        <v>-83</v>
      </c>
      <c r="C241">
        <v>-75</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c r="AT241"/>
      <c r="AU241"/>
      <c r="AV241"/>
      <c r="AW241"/>
      <c r="AX241"/>
      <c r="AY241"/>
      <c r="AZ241"/>
      <c r="BA241"/>
      <c r="BB241"/>
      <c r="BC241"/>
    </row>
    <row r="242" spans="1:55" x14ac:dyDescent="0.25">
      <c r="A242" t="s">
        <v>869</v>
      </c>
      <c r="B242">
        <v>-83</v>
      </c>
      <c r="C242">
        <v>-75</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c r="AT242"/>
      <c r="AU242"/>
      <c r="AV242"/>
      <c r="AW242"/>
      <c r="AX242"/>
      <c r="AY242"/>
      <c r="AZ242"/>
      <c r="BA242"/>
      <c r="BB242"/>
      <c r="BC242"/>
    </row>
    <row r="243" spans="1:55" x14ac:dyDescent="0.25">
      <c r="A243" t="s">
        <v>878</v>
      </c>
      <c r="B243">
        <v>30384</v>
      </c>
      <c r="C243">
        <v>14672</v>
      </c>
      <c r="D243">
        <v>70553</v>
      </c>
      <c r="E243">
        <v>53131</v>
      </c>
      <c r="F243">
        <v>36544</v>
      </c>
      <c r="G243">
        <v>20078</v>
      </c>
      <c r="H243">
        <v>33312</v>
      </c>
      <c r="I243">
        <v>72821</v>
      </c>
      <c r="J243">
        <v>48965</v>
      </c>
      <c r="K243">
        <v>24932</v>
      </c>
      <c r="L243">
        <v>123997</v>
      </c>
      <c r="M243">
        <v>96982</v>
      </c>
      <c r="N243">
        <v>62540</v>
      </c>
      <c r="O243">
        <v>31577</v>
      </c>
      <c r="P243">
        <v>155401</v>
      </c>
      <c r="Q243">
        <v>109837</v>
      </c>
      <c r="R243">
        <v>71174</v>
      </c>
      <c r="S243">
        <v>34199</v>
      </c>
      <c r="T243">
        <v>148689</v>
      </c>
      <c r="U243">
        <v>129070</v>
      </c>
      <c r="V243">
        <v>74629</v>
      </c>
      <c r="W243">
        <v>38824</v>
      </c>
      <c r="X243">
        <v>240445</v>
      </c>
      <c r="Y243">
        <v>160658</v>
      </c>
      <c r="Z243">
        <v>109326</v>
      </c>
      <c r="AA243">
        <v>56328</v>
      </c>
      <c r="AB243">
        <v>9244</v>
      </c>
      <c r="AC243">
        <v>261</v>
      </c>
      <c r="AD243">
        <v>191</v>
      </c>
      <c r="AE243">
        <v>30</v>
      </c>
      <c r="AF243">
        <v>75</v>
      </c>
      <c r="AG243">
        <v>59</v>
      </c>
      <c r="AH243">
        <v>43</v>
      </c>
      <c r="AI243">
        <v>26</v>
      </c>
      <c r="AJ243">
        <v>1035</v>
      </c>
      <c r="AK243">
        <v>1081</v>
      </c>
      <c r="AL243">
        <v>1039</v>
      </c>
      <c r="AM243">
        <v>679</v>
      </c>
      <c r="AN243">
        <v>3485</v>
      </c>
      <c r="AO243">
        <v>2559</v>
      </c>
      <c r="AP243">
        <v>1043</v>
      </c>
      <c r="AQ243">
        <v>536</v>
      </c>
      <c r="AR243">
        <v>2432</v>
      </c>
      <c r="AS243"/>
      <c r="AT243"/>
      <c r="AU243"/>
      <c r="AV243"/>
      <c r="AW243"/>
      <c r="AX243"/>
      <c r="AY243"/>
      <c r="AZ243"/>
      <c r="BA243"/>
      <c r="BB243"/>
      <c r="BC243"/>
    </row>
    <row r="244" spans="1:55" x14ac:dyDescent="0.25">
      <c r="A244" t="s">
        <v>879</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3383</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-3400</v>
      </c>
      <c r="AS244"/>
      <c r="AT244"/>
      <c r="AU244"/>
      <c r="AV244"/>
      <c r="AW244"/>
      <c r="AX244"/>
      <c r="AY244"/>
      <c r="AZ244"/>
      <c r="BA244"/>
      <c r="BB244"/>
      <c r="BC244"/>
    </row>
    <row r="245" spans="1:55" x14ac:dyDescent="0.25">
      <c r="A245" t="s">
        <v>2490</v>
      </c>
      <c r="B245">
        <v>2254</v>
      </c>
      <c r="C245">
        <v>1127</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c r="AT245"/>
      <c r="AU245"/>
      <c r="AV245"/>
      <c r="AW245"/>
      <c r="AX245"/>
      <c r="AY245"/>
      <c r="AZ245"/>
      <c r="BA245"/>
      <c r="BB245"/>
      <c r="BC245"/>
    </row>
    <row r="246" spans="1:55" x14ac:dyDescent="0.25">
      <c r="A246" t="s">
        <v>2491</v>
      </c>
      <c r="B246">
        <v>0</v>
      </c>
      <c r="C246">
        <v>0</v>
      </c>
      <c r="D246">
        <v>23564</v>
      </c>
      <c r="E246">
        <v>5467</v>
      </c>
      <c r="F246">
        <v>4395</v>
      </c>
      <c r="G246">
        <v>-2862</v>
      </c>
      <c r="H246">
        <v>7097</v>
      </c>
      <c r="I246">
        <v>11604</v>
      </c>
      <c r="J246">
        <v>4014</v>
      </c>
      <c r="K246">
        <v>5577</v>
      </c>
      <c r="L246">
        <v>5360</v>
      </c>
      <c r="M246">
        <v>11293</v>
      </c>
      <c r="N246">
        <v>15782</v>
      </c>
      <c r="O246">
        <v>8506</v>
      </c>
      <c r="P246">
        <v>4849</v>
      </c>
      <c r="Q246">
        <v>2739</v>
      </c>
      <c r="R246">
        <v>1883</v>
      </c>
      <c r="S246">
        <v>2388</v>
      </c>
      <c r="T246">
        <v>-49247</v>
      </c>
      <c r="U246">
        <v>-482</v>
      </c>
      <c r="V246">
        <v>14294</v>
      </c>
      <c r="W246">
        <v>2613</v>
      </c>
      <c r="X246">
        <v>4487</v>
      </c>
      <c r="Y246">
        <v>7900</v>
      </c>
      <c r="Z246">
        <v>-1343</v>
      </c>
      <c r="AA246">
        <v>-2799</v>
      </c>
      <c r="AB246">
        <v>1048</v>
      </c>
      <c r="AC246">
        <v>-5833</v>
      </c>
      <c r="AD246">
        <v>-4305</v>
      </c>
      <c r="AE246">
        <v>-1796</v>
      </c>
      <c r="AF246">
        <v>-5169</v>
      </c>
      <c r="AG246">
        <v>-6388</v>
      </c>
      <c r="AH246">
        <v>1</v>
      </c>
      <c r="AI246">
        <v>41</v>
      </c>
      <c r="AJ246">
        <v>-6730</v>
      </c>
      <c r="AK246">
        <v>-6835</v>
      </c>
      <c r="AL246">
        <v>104</v>
      </c>
      <c r="AM246">
        <v>52</v>
      </c>
      <c r="AN246">
        <v>208</v>
      </c>
      <c r="AO246">
        <v>49</v>
      </c>
      <c r="AP246">
        <v>-2</v>
      </c>
      <c r="AQ246">
        <v>60</v>
      </c>
      <c r="AR246">
        <v>0</v>
      </c>
      <c r="AS246"/>
      <c r="AT246"/>
      <c r="AU246"/>
      <c r="AV246"/>
      <c r="AW246"/>
      <c r="AX246"/>
      <c r="AY246"/>
      <c r="AZ246"/>
      <c r="BA246"/>
      <c r="BB246"/>
      <c r="BC246"/>
    </row>
    <row r="247" spans="1:55" x14ac:dyDescent="0.25">
      <c r="A247" t="s">
        <v>2492</v>
      </c>
      <c r="B247">
        <v>188900</v>
      </c>
      <c r="C247">
        <v>67904</v>
      </c>
      <c r="D247">
        <v>156651</v>
      </c>
      <c r="E247">
        <v>118728</v>
      </c>
      <c r="F247">
        <v>26740</v>
      </c>
      <c r="G247">
        <v>-29767</v>
      </c>
      <c r="H247">
        <v>-11992</v>
      </c>
      <c r="I247">
        <v>36095</v>
      </c>
      <c r="J247">
        <v>24061</v>
      </c>
      <c r="K247">
        <v>34071</v>
      </c>
      <c r="L247">
        <v>141803</v>
      </c>
      <c r="M247">
        <v>55051</v>
      </c>
      <c r="N247">
        <v>-1144</v>
      </c>
      <c r="O247">
        <v>-41628</v>
      </c>
      <c r="P247">
        <v>-164984</v>
      </c>
      <c r="Q247">
        <v>-42643</v>
      </c>
      <c r="R247">
        <v>-40578</v>
      </c>
      <c r="S247">
        <v>-4804</v>
      </c>
      <c r="T247">
        <v>132136</v>
      </c>
      <c r="U247">
        <v>49889</v>
      </c>
      <c r="V247">
        <v>71588</v>
      </c>
      <c r="W247">
        <v>40642</v>
      </c>
      <c r="X247">
        <v>862896</v>
      </c>
      <c r="Y247">
        <v>651669</v>
      </c>
      <c r="Z247">
        <v>459836</v>
      </c>
      <c r="AA247">
        <v>293690</v>
      </c>
      <c r="AB247">
        <v>310054</v>
      </c>
      <c r="AC247">
        <v>168838</v>
      </c>
      <c r="AD247">
        <v>107549</v>
      </c>
      <c r="AE247">
        <v>52926</v>
      </c>
      <c r="AF247">
        <v>41568</v>
      </c>
      <c r="AG247">
        <v>11041</v>
      </c>
      <c r="AH247">
        <v>7452</v>
      </c>
      <c r="AI247">
        <v>4607</v>
      </c>
      <c r="AJ247">
        <v>-5278</v>
      </c>
      <c r="AK247">
        <v>-6615</v>
      </c>
      <c r="AL247">
        <v>-7157</v>
      </c>
      <c r="AM247">
        <v>-5243</v>
      </c>
      <c r="AN247">
        <v>1341</v>
      </c>
      <c r="AO247">
        <v>11984</v>
      </c>
      <c r="AP247">
        <v>7354</v>
      </c>
      <c r="AQ247">
        <v>5177</v>
      </c>
      <c r="AR247">
        <v>-6868</v>
      </c>
      <c r="AS247"/>
      <c r="AT247"/>
      <c r="AU247"/>
      <c r="AV247"/>
      <c r="AW247"/>
      <c r="AX247"/>
      <c r="AY247"/>
      <c r="AZ247"/>
      <c r="BA247"/>
      <c r="BB247"/>
      <c r="BC247"/>
    </row>
    <row r="248" spans="1:55" x14ac:dyDescent="0.25">
      <c r="A248" t="s">
        <v>2493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2494</v>
      </c>
      <c r="B249">
        <v>-163435</v>
      </c>
      <c r="C249">
        <v>-27441</v>
      </c>
      <c r="D249">
        <v>-57031</v>
      </c>
      <c r="E249">
        <v>38284</v>
      </c>
      <c r="F249">
        <v>25237</v>
      </c>
      <c r="G249">
        <v>55095</v>
      </c>
      <c r="H249">
        <v>177544</v>
      </c>
      <c r="I249">
        <v>149299</v>
      </c>
      <c r="J249">
        <v>127407</v>
      </c>
      <c r="K249">
        <v>101841</v>
      </c>
      <c r="L249">
        <v>-89451</v>
      </c>
      <c r="M249">
        <v>73360</v>
      </c>
      <c r="N249">
        <v>18260</v>
      </c>
      <c r="O249">
        <v>70605</v>
      </c>
      <c r="P249">
        <v>172809</v>
      </c>
      <c r="Q249">
        <v>249761</v>
      </c>
      <c r="R249">
        <v>255720</v>
      </c>
      <c r="S249">
        <v>110744</v>
      </c>
      <c r="T249">
        <v>-151946</v>
      </c>
      <c r="U249">
        <v>-43634</v>
      </c>
      <c r="V249">
        <v>15124</v>
      </c>
      <c r="W249">
        <v>87463</v>
      </c>
      <c r="X249">
        <v>-241801</v>
      </c>
      <c r="Y249">
        <v>-138136</v>
      </c>
      <c r="Z249">
        <v>-70043</v>
      </c>
      <c r="AA249">
        <v>-18640</v>
      </c>
      <c r="AB249">
        <v>-400058</v>
      </c>
      <c r="AC249">
        <v>-286343</v>
      </c>
      <c r="AD249">
        <v>-198059</v>
      </c>
      <c r="AE249">
        <v>-114661</v>
      </c>
      <c r="AF249">
        <v>-10074</v>
      </c>
      <c r="AG249">
        <v>130</v>
      </c>
      <c r="AH249">
        <v>2139</v>
      </c>
      <c r="AI249">
        <v>235</v>
      </c>
      <c r="AJ249">
        <v>-2716</v>
      </c>
      <c r="AK249">
        <v>-5279</v>
      </c>
      <c r="AL249">
        <v>-4212</v>
      </c>
      <c r="AM249">
        <v>-1986</v>
      </c>
      <c r="AN249">
        <v>16119</v>
      </c>
      <c r="AO249">
        <v>-8691</v>
      </c>
      <c r="AP249">
        <v>-59557</v>
      </c>
      <c r="AQ249">
        <v>-6752</v>
      </c>
      <c r="AR249">
        <v>24665</v>
      </c>
      <c r="AS249"/>
      <c r="AT249"/>
      <c r="AU249"/>
      <c r="AV249"/>
      <c r="AW249"/>
      <c r="AX249"/>
      <c r="AY249"/>
      <c r="AZ249"/>
      <c r="BA249"/>
      <c r="BB249"/>
      <c r="BC249"/>
    </row>
    <row r="250" spans="1:55" x14ac:dyDescent="0.25">
      <c r="A250" t="s">
        <v>2637</v>
      </c>
      <c r="B250">
        <v>1399</v>
      </c>
      <c r="C250">
        <v>1080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c r="AT250"/>
      <c r="AU250"/>
      <c r="AV250"/>
      <c r="AW250"/>
      <c r="AX250"/>
      <c r="AY250"/>
      <c r="AZ250"/>
      <c r="BA250"/>
      <c r="BB250"/>
      <c r="BC250"/>
    </row>
    <row r="251" spans="1:55" x14ac:dyDescent="0.25">
      <c r="A251" t="s">
        <v>2495</v>
      </c>
      <c r="B251">
        <v>-101870</v>
      </c>
      <c r="C251">
        <v>27477</v>
      </c>
      <c r="D251">
        <v>143654</v>
      </c>
      <c r="E251">
        <v>115235</v>
      </c>
      <c r="F251">
        <v>72351</v>
      </c>
      <c r="G251">
        <v>2718</v>
      </c>
      <c r="H251">
        <v>29939</v>
      </c>
      <c r="I251">
        <v>-48513</v>
      </c>
      <c r="J251">
        <v>-50087</v>
      </c>
      <c r="K251">
        <v>-13785</v>
      </c>
      <c r="L251">
        <v>63701</v>
      </c>
      <c r="M251">
        <v>30736</v>
      </c>
      <c r="N251">
        <v>92235</v>
      </c>
      <c r="O251">
        <v>42444</v>
      </c>
      <c r="P251">
        <v>155534</v>
      </c>
      <c r="Q251">
        <v>173991</v>
      </c>
      <c r="R251">
        <v>128415</v>
      </c>
      <c r="S251">
        <v>144143</v>
      </c>
      <c r="T251">
        <v>-142688</v>
      </c>
      <c r="U251">
        <v>-73426</v>
      </c>
      <c r="V251">
        <v>-72439</v>
      </c>
      <c r="W251">
        <v>-69425</v>
      </c>
      <c r="X251">
        <v>-181945</v>
      </c>
      <c r="Y251">
        <v>-85871</v>
      </c>
      <c r="Z251">
        <v>-58415</v>
      </c>
      <c r="AA251">
        <v>40291</v>
      </c>
      <c r="AB251">
        <v>-253941</v>
      </c>
      <c r="AC251">
        <v>-191975</v>
      </c>
      <c r="AD251">
        <v>-101961</v>
      </c>
      <c r="AE251">
        <v>-98007</v>
      </c>
      <c r="AF251">
        <v>3456</v>
      </c>
      <c r="AG251">
        <v>6412</v>
      </c>
      <c r="AH251">
        <v>0</v>
      </c>
      <c r="AI251">
        <v>0</v>
      </c>
      <c r="AJ251">
        <v>0</v>
      </c>
      <c r="AK251">
        <v>0</v>
      </c>
      <c r="AL251">
        <v>0</v>
      </c>
      <c r="AM251">
        <v>0</v>
      </c>
      <c r="AN251">
        <v>0</v>
      </c>
      <c r="AO251">
        <v>0</v>
      </c>
      <c r="AP251">
        <v>0</v>
      </c>
      <c r="AQ251">
        <v>0</v>
      </c>
      <c r="AR251">
        <v>0</v>
      </c>
      <c r="AS251"/>
      <c r="AT251"/>
      <c r="AU251"/>
      <c r="AV251"/>
      <c r="AW251"/>
      <c r="AX251"/>
      <c r="AY251"/>
      <c r="AZ251"/>
      <c r="BA251"/>
      <c r="BB251"/>
      <c r="BC251"/>
    </row>
    <row r="252" spans="1:55" x14ac:dyDescent="0.25">
      <c r="A252" t="s">
        <v>2496</v>
      </c>
      <c r="B252">
        <v>-37648</v>
      </c>
      <c r="C252">
        <v>-24504</v>
      </c>
      <c r="D252">
        <v>22729</v>
      </c>
      <c r="E252">
        <v>-3435</v>
      </c>
      <c r="F252">
        <v>-2705</v>
      </c>
      <c r="G252">
        <v>-3831</v>
      </c>
      <c r="H252">
        <v>-12591</v>
      </c>
      <c r="I252">
        <v>-35537</v>
      </c>
      <c r="J252">
        <v>-29602</v>
      </c>
      <c r="K252">
        <v>-535</v>
      </c>
      <c r="L252">
        <v>-6969</v>
      </c>
      <c r="M252">
        <v>6122</v>
      </c>
      <c r="N252">
        <v>-146</v>
      </c>
      <c r="O252">
        <v>-5407</v>
      </c>
      <c r="P252">
        <v>11973</v>
      </c>
      <c r="Q252">
        <v>4222</v>
      </c>
      <c r="R252">
        <v>1323</v>
      </c>
      <c r="S252">
        <v>1351</v>
      </c>
      <c r="T252">
        <v>5239</v>
      </c>
      <c r="U252">
        <v>-13523</v>
      </c>
      <c r="V252">
        <v>-13310</v>
      </c>
      <c r="W252">
        <v>-8190</v>
      </c>
      <c r="X252">
        <v>45213</v>
      </c>
      <c r="Y252">
        <v>16497</v>
      </c>
      <c r="Z252">
        <v>11558</v>
      </c>
      <c r="AA252">
        <v>-23638</v>
      </c>
      <c r="AB252">
        <v>42328</v>
      </c>
      <c r="AC252">
        <v>-486</v>
      </c>
      <c r="AD252">
        <v>4999</v>
      </c>
      <c r="AE252">
        <v>-3111</v>
      </c>
      <c r="AF252">
        <v>925</v>
      </c>
      <c r="AG252">
        <v>924</v>
      </c>
      <c r="AH252">
        <v>52</v>
      </c>
      <c r="AI252">
        <v>59</v>
      </c>
      <c r="AJ252">
        <v>3288</v>
      </c>
      <c r="AK252">
        <v>3328</v>
      </c>
      <c r="AL252">
        <v>3330</v>
      </c>
      <c r="AM252">
        <v>3579</v>
      </c>
      <c r="AN252">
        <v>-2873</v>
      </c>
      <c r="AO252">
        <v>-4671</v>
      </c>
      <c r="AP252">
        <v>-4678</v>
      </c>
      <c r="AQ252">
        <v>-2265</v>
      </c>
      <c r="AR252">
        <v>2144</v>
      </c>
      <c r="AS252"/>
      <c r="AT252"/>
      <c r="AU252"/>
      <c r="AV252"/>
      <c r="AW252"/>
      <c r="AX252"/>
      <c r="AY252"/>
      <c r="AZ252"/>
      <c r="BA252"/>
      <c r="BB252"/>
      <c r="BC252"/>
    </row>
    <row r="253" spans="1:55" x14ac:dyDescent="0.25">
      <c r="A253" t="s">
        <v>2497</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t="s">
        <v>2498</v>
      </c>
      <c r="B254">
        <v>32428</v>
      </c>
      <c r="C254">
        <v>-101545</v>
      </c>
      <c r="D254">
        <v>89040</v>
      </c>
      <c r="E254">
        <v>13038</v>
      </c>
      <c r="F254">
        <v>22742</v>
      </c>
      <c r="G254">
        <v>20993</v>
      </c>
      <c r="H254">
        <v>-91488</v>
      </c>
      <c r="I254">
        <v>-41461</v>
      </c>
      <c r="J254">
        <v>7751</v>
      </c>
      <c r="K254">
        <v>-32842</v>
      </c>
      <c r="L254">
        <v>194913</v>
      </c>
      <c r="M254">
        <v>215470</v>
      </c>
      <c r="N254">
        <v>158739</v>
      </c>
      <c r="O254">
        <v>173573</v>
      </c>
      <c r="P254">
        <v>-99133</v>
      </c>
      <c r="Q254">
        <v>-146398</v>
      </c>
      <c r="R254">
        <v>-201292</v>
      </c>
      <c r="S254">
        <v>-130744</v>
      </c>
      <c r="T254">
        <v>27729</v>
      </c>
      <c r="U254">
        <v>-223144</v>
      </c>
      <c r="V254">
        <v>-178954</v>
      </c>
      <c r="W254">
        <v>-174677</v>
      </c>
      <c r="X254">
        <v>220604</v>
      </c>
      <c r="Y254">
        <v>4773</v>
      </c>
      <c r="Z254">
        <v>70366</v>
      </c>
      <c r="AA254">
        <v>-127409</v>
      </c>
      <c r="AB254">
        <v>203113</v>
      </c>
      <c r="AC254">
        <v>153094</v>
      </c>
      <c r="AD254">
        <v>30981</v>
      </c>
      <c r="AE254">
        <v>57168</v>
      </c>
      <c r="AF254">
        <v>-29641</v>
      </c>
      <c r="AG254">
        <v>-13201</v>
      </c>
      <c r="AH254">
        <v>-3555</v>
      </c>
      <c r="AI254">
        <v>-2819</v>
      </c>
      <c r="AJ254">
        <v>7853</v>
      </c>
      <c r="AK254">
        <v>5188</v>
      </c>
      <c r="AL254">
        <v>3632</v>
      </c>
      <c r="AM254">
        <v>1865</v>
      </c>
      <c r="AN254">
        <v>-2244</v>
      </c>
      <c r="AO254">
        <v>5897</v>
      </c>
      <c r="AP254">
        <v>46906</v>
      </c>
      <c r="AQ254">
        <v>7924</v>
      </c>
      <c r="AR254">
        <v>-1919</v>
      </c>
      <c r="AS254"/>
      <c r="AT254"/>
      <c r="AU254"/>
      <c r="AV254"/>
      <c r="AW254"/>
      <c r="AX254"/>
      <c r="AY254"/>
      <c r="AZ254"/>
      <c r="BA254"/>
      <c r="BB254"/>
      <c r="BC254"/>
    </row>
    <row r="255" spans="1:55" x14ac:dyDescent="0.25">
      <c r="A255" t="s">
        <v>2624</v>
      </c>
      <c r="B255">
        <v>7149</v>
      </c>
      <c r="C255">
        <v>82</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c r="AT255"/>
      <c r="AU255"/>
      <c r="AV255"/>
      <c r="AW255"/>
      <c r="AX255"/>
      <c r="AY255"/>
      <c r="AZ255"/>
      <c r="BA255"/>
      <c r="BB255"/>
      <c r="BC255"/>
    </row>
    <row r="256" spans="1:55" x14ac:dyDescent="0.25">
      <c r="A256" t="s">
        <v>2499</v>
      </c>
      <c r="B256">
        <v>-6</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c r="AT256"/>
      <c r="AU256"/>
      <c r="AV256"/>
      <c r="AW256"/>
      <c r="AX256"/>
      <c r="AY256"/>
      <c r="AZ256"/>
      <c r="BA256"/>
      <c r="BB256"/>
      <c r="BC256"/>
    </row>
    <row r="257" spans="1:55" x14ac:dyDescent="0.25">
      <c r="A257" t="s">
        <v>2500</v>
      </c>
      <c r="B257">
        <v>22296</v>
      </c>
      <c r="C257">
        <v>12543</v>
      </c>
      <c r="D257">
        <v>44169</v>
      </c>
      <c r="E257">
        <v>53572</v>
      </c>
      <c r="F257">
        <v>52371</v>
      </c>
      <c r="G257">
        <v>28493</v>
      </c>
      <c r="H257">
        <v>48879</v>
      </c>
      <c r="I257">
        <v>14371</v>
      </c>
      <c r="J257">
        <v>7524</v>
      </c>
      <c r="K257">
        <v>-1401</v>
      </c>
      <c r="L257">
        <v>-321181</v>
      </c>
      <c r="M257">
        <v>-315973</v>
      </c>
      <c r="N257">
        <v>-179338</v>
      </c>
      <c r="O257">
        <v>-183464</v>
      </c>
      <c r="P257">
        <v>537443</v>
      </c>
      <c r="Q257">
        <v>-17819</v>
      </c>
      <c r="R257">
        <v>-42922</v>
      </c>
      <c r="S257">
        <v>-39984</v>
      </c>
      <c r="T257">
        <v>-64553</v>
      </c>
      <c r="U257">
        <v>-79208</v>
      </c>
      <c r="V257">
        <v>-97990</v>
      </c>
      <c r="W257">
        <v>-59020</v>
      </c>
      <c r="X257">
        <v>-337578</v>
      </c>
      <c r="Y257">
        <v>-256272</v>
      </c>
      <c r="Z257">
        <v>-199050</v>
      </c>
      <c r="AA257">
        <v>-162298</v>
      </c>
      <c r="AB257">
        <v>2910</v>
      </c>
      <c r="AC257">
        <v>27477</v>
      </c>
      <c r="AD257">
        <v>18209</v>
      </c>
      <c r="AE257">
        <v>4109</v>
      </c>
      <c r="AF257">
        <v>-159</v>
      </c>
      <c r="AG257">
        <v>-160</v>
      </c>
      <c r="AH257">
        <v>-160</v>
      </c>
      <c r="AI257">
        <v>-149</v>
      </c>
      <c r="AJ257">
        <v>283</v>
      </c>
      <c r="AK257">
        <v>2922</v>
      </c>
      <c r="AL257">
        <v>2482</v>
      </c>
      <c r="AM257">
        <v>2681</v>
      </c>
      <c r="AN257">
        <v>-1702</v>
      </c>
      <c r="AO257">
        <v>1066</v>
      </c>
      <c r="AP257">
        <v>571</v>
      </c>
      <c r="AQ257">
        <v>1464</v>
      </c>
      <c r="AR257">
        <v>1711</v>
      </c>
      <c r="AS257"/>
      <c r="AT257"/>
      <c r="AU257"/>
      <c r="AV257"/>
      <c r="AW257"/>
      <c r="AX257"/>
      <c r="AY257"/>
      <c r="AZ257"/>
      <c r="BA257"/>
      <c r="BB257"/>
      <c r="BC257"/>
    </row>
    <row r="258" spans="1:55" x14ac:dyDescent="0.25">
      <c r="A258" t="s">
        <v>2501</v>
      </c>
      <c r="B258">
        <v>-50787</v>
      </c>
      <c r="C258">
        <v>-44404</v>
      </c>
      <c r="D258">
        <v>399212</v>
      </c>
      <c r="E258">
        <v>335422</v>
      </c>
      <c r="F258">
        <v>196736</v>
      </c>
      <c r="G258">
        <v>73701</v>
      </c>
      <c r="H258">
        <v>140291</v>
      </c>
      <c r="I258">
        <v>74254</v>
      </c>
      <c r="J258">
        <v>87054</v>
      </c>
      <c r="K258">
        <v>87349</v>
      </c>
      <c r="L258">
        <v>-17184</v>
      </c>
      <c r="M258">
        <v>64766</v>
      </c>
      <c r="N258">
        <v>88606</v>
      </c>
      <c r="O258">
        <v>56123</v>
      </c>
      <c r="P258">
        <v>613642</v>
      </c>
      <c r="Q258">
        <v>221114</v>
      </c>
      <c r="R258">
        <v>100666</v>
      </c>
      <c r="S258">
        <v>80706</v>
      </c>
      <c r="T258">
        <v>-194083</v>
      </c>
      <c r="U258">
        <v>-383046</v>
      </c>
      <c r="V258">
        <v>-275981</v>
      </c>
      <c r="W258">
        <v>-183207</v>
      </c>
      <c r="X258">
        <v>367389</v>
      </c>
      <c r="Y258">
        <v>192660</v>
      </c>
      <c r="Z258">
        <v>214252</v>
      </c>
      <c r="AA258">
        <v>1996</v>
      </c>
      <c r="AB258">
        <v>-95594</v>
      </c>
      <c r="AC258">
        <v>-129395</v>
      </c>
      <c r="AD258">
        <v>-138282</v>
      </c>
      <c r="AE258">
        <v>-101576</v>
      </c>
      <c r="AF258">
        <v>6075</v>
      </c>
      <c r="AG258">
        <v>5146</v>
      </c>
      <c r="AH258">
        <v>5928</v>
      </c>
      <c r="AI258">
        <v>1933</v>
      </c>
      <c r="AJ258">
        <v>3430</v>
      </c>
      <c r="AK258">
        <v>-456</v>
      </c>
      <c r="AL258">
        <v>-1925</v>
      </c>
      <c r="AM258">
        <v>896</v>
      </c>
      <c r="AN258">
        <v>10641</v>
      </c>
      <c r="AO258">
        <v>5585</v>
      </c>
      <c r="AP258">
        <v>-9404</v>
      </c>
      <c r="AQ258">
        <v>5548</v>
      </c>
      <c r="AR258">
        <v>19733</v>
      </c>
      <c r="AS258"/>
      <c r="AT258"/>
      <c r="AU258"/>
      <c r="AV258"/>
      <c r="AW258"/>
      <c r="AX258"/>
      <c r="AY258"/>
      <c r="AZ258"/>
      <c r="BA258"/>
      <c r="BB258"/>
      <c r="BC258"/>
    </row>
    <row r="259" spans="1:55" x14ac:dyDescent="0.25">
      <c r="A259" t="s">
        <v>2516</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-5997</v>
      </c>
      <c r="AG259">
        <v>0</v>
      </c>
      <c r="AH259">
        <v>0</v>
      </c>
      <c r="AI259">
        <v>0</v>
      </c>
      <c r="AJ259">
        <v>0</v>
      </c>
      <c r="AK259">
        <v>0</v>
      </c>
      <c r="AL259">
        <v>-62</v>
      </c>
      <c r="AM259">
        <v>-14</v>
      </c>
      <c r="AN259">
        <v>-250</v>
      </c>
      <c r="AO259">
        <v>0</v>
      </c>
      <c r="AP259">
        <v>0</v>
      </c>
      <c r="AQ259">
        <v>-5</v>
      </c>
      <c r="AR259">
        <v>-289</v>
      </c>
      <c r="AS259"/>
      <c r="AT259"/>
      <c r="AU259"/>
      <c r="AV259"/>
      <c r="AW259"/>
      <c r="AX259"/>
      <c r="AY259"/>
      <c r="AZ259"/>
      <c r="BA259"/>
      <c r="BB259"/>
      <c r="BC259"/>
    </row>
    <row r="260" spans="1:55" x14ac:dyDescent="0.25">
      <c r="A260" t="s">
        <v>2540</v>
      </c>
      <c r="B260">
        <v>-19249</v>
      </c>
      <c r="C260">
        <v>-8999</v>
      </c>
      <c r="D260">
        <v>-58995</v>
      </c>
      <c r="E260">
        <v>-32621</v>
      </c>
      <c r="F260">
        <v>-24935</v>
      </c>
      <c r="G260">
        <v>-13283</v>
      </c>
      <c r="H260">
        <v>-48342</v>
      </c>
      <c r="I260">
        <v>-31365</v>
      </c>
      <c r="J260">
        <v>-30943</v>
      </c>
      <c r="K260">
        <v>-12886</v>
      </c>
      <c r="L260">
        <v>-72792</v>
      </c>
      <c r="M260">
        <v>-56689</v>
      </c>
      <c r="N260">
        <v>-60637</v>
      </c>
      <c r="O260">
        <v>-16992</v>
      </c>
      <c r="P260">
        <v>-152104</v>
      </c>
      <c r="Q260">
        <v>-108473</v>
      </c>
      <c r="R260">
        <v>-71763</v>
      </c>
      <c r="S260">
        <v>-35101</v>
      </c>
      <c r="T260">
        <v>-146784</v>
      </c>
      <c r="U260">
        <v>-128998</v>
      </c>
      <c r="V260">
        <v>-70129</v>
      </c>
      <c r="W260">
        <v>-37639</v>
      </c>
      <c r="X260">
        <v>-239721</v>
      </c>
      <c r="Y260">
        <v>-159934</v>
      </c>
      <c r="Z260">
        <v>-109515</v>
      </c>
      <c r="AA260">
        <v>-56347</v>
      </c>
      <c r="AB260">
        <v>-14299</v>
      </c>
      <c r="AC260">
        <v>-246</v>
      </c>
      <c r="AD260">
        <v>-162</v>
      </c>
      <c r="AE260">
        <v>-13</v>
      </c>
      <c r="AF260">
        <v>-84</v>
      </c>
      <c r="AG260">
        <v>-84</v>
      </c>
      <c r="AH260">
        <v>-84</v>
      </c>
      <c r="AI260">
        <v>-84</v>
      </c>
      <c r="AJ260">
        <v>-42</v>
      </c>
      <c r="AK260">
        <v>-33</v>
      </c>
      <c r="AL260">
        <v>-27</v>
      </c>
      <c r="AM260">
        <v>0</v>
      </c>
      <c r="AN260">
        <v>0</v>
      </c>
      <c r="AO260">
        <v>0</v>
      </c>
      <c r="AP260">
        <v>0</v>
      </c>
      <c r="AQ260">
        <v>0</v>
      </c>
      <c r="AR260">
        <v>0</v>
      </c>
      <c r="AS260"/>
      <c r="AT260"/>
      <c r="AU260"/>
      <c r="AV260"/>
      <c r="AW260"/>
      <c r="AX260"/>
      <c r="AY260"/>
      <c r="AZ260"/>
      <c r="BA260"/>
      <c r="BB260"/>
      <c r="BC260"/>
    </row>
    <row r="261" spans="1:55" x14ac:dyDescent="0.25">
      <c r="A261" t="s">
        <v>2502</v>
      </c>
      <c r="B261">
        <v>-28221</v>
      </c>
      <c r="C261">
        <v>-7262</v>
      </c>
      <c r="D261">
        <v>-24559</v>
      </c>
      <c r="E261">
        <v>-23638</v>
      </c>
      <c r="F261">
        <v>-10440</v>
      </c>
      <c r="G261">
        <v>-2384</v>
      </c>
      <c r="H261">
        <v>-56972</v>
      </c>
      <c r="I261">
        <v>-54665</v>
      </c>
      <c r="J261">
        <v>-29426</v>
      </c>
      <c r="K261">
        <v>-3813</v>
      </c>
      <c r="L261">
        <v>-38219</v>
      </c>
      <c r="M261">
        <v>-35725</v>
      </c>
      <c r="N261">
        <v>-17689</v>
      </c>
      <c r="O261">
        <v>-1493</v>
      </c>
      <c r="P261">
        <v>-52852</v>
      </c>
      <c r="Q261">
        <v>-48682</v>
      </c>
      <c r="R261">
        <v>-35657</v>
      </c>
      <c r="S261">
        <v>-4452</v>
      </c>
      <c r="T261">
        <v>-143834</v>
      </c>
      <c r="U261">
        <v>-140603</v>
      </c>
      <c r="V261">
        <v>-130241</v>
      </c>
      <c r="W261">
        <v>-2126</v>
      </c>
      <c r="X261">
        <v>-52720</v>
      </c>
      <c r="Y261">
        <v>-54432</v>
      </c>
      <c r="Z261">
        <v>-35066</v>
      </c>
      <c r="AA261">
        <v>-2882</v>
      </c>
      <c r="AB261">
        <v>-12706</v>
      </c>
      <c r="AC261">
        <v>-12280</v>
      </c>
      <c r="AD261">
        <v>-2647</v>
      </c>
      <c r="AE261">
        <v>-486</v>
      </c>
      <c r="AF261">
        <v>252</v>
      </c>
      <c r="AG261">
        <v>1732</v>
      </c>
      <c r="AH261">
        <v>2164</v>
      </c>
      <c r="AI261">
        <v>2587</v>
      </c>
      <c r="AJ261">
        <v>5377</v>
      </c>
      <c r="AK261">
        <v>5626</v>
      </c>
      <c r="AL261">
        <v>6027</v>
      </c>
      <c r="AM261">
        <v>-313</v>
      </c>
      <c r="AN261">
        <v>-3116</v>
      </c>
      <c r="AO261">
        <v>-2491</v>
      </c>
      <c r="AP261">
        <v>-1620</v>
      </c>
      <c r="AQ261">
        <v>-766</v>
      </c>
      <c r="AR261">
        <v>0</v>
      </c>
      <c r="AS261"/>
      <c r="AT261"/>
      <c r="AU261"/>
      <c r="AV261"/>
      <c r="AW261"/>
      <c r="AX261"/>
      <c r="AY261"/>
      <c r="AZ261"/>
      <c r="BA261"/>
      <c r="BB261"/>
      <c r="BC261"/>
    </row>
    <row r="262" spans="1:55" x14ac:dyDescent="0.25">
      <c r="A262" t="s">
        <v>882</v>
      </c>
      <c r="B262">
        <v>-98257</v>
      </c>
      <c r="C262">
        <v>-60665</v>
      </c>
      <c r="D262">
        <v>315658</v>
      </c>
      <c r="E262">
        <v>279163</v>
      </c>
      <c r="F262">
        <v>161361</v>
      </c>
      <c r="G262">
        <v>58034</v>
      </c>
      <c r="H262">
        <v>34977</v>
      </c>
      <c r="I262">
        <v>-11776</v>
      </c>
      <c r="J262">
        <v>26685</v>
      </c>
      <c r="K262">
        <v>70650</v>
      </c>
      <c r="L262">
        <v>-128195</v>
      </c>
      <c r="M262">
        <v>-27648</v>
      </c>
      <c r="N262">
        <v>10280</v>
      </c>
      <c r="O262">
        <v>37638</v>
      </c>
      <c r="P262">
        <v>408686</v>
      </c>
      <c r="Q262">
        <v>63959</v>
      </c>
      <c r="R262">
        <v>-6754</v>
      </c>
      <c r="S262">
        <v>41153</v>
      </c>
      <c r="T262">
        <v>-484701</v>
      </c>
      <c r="U262">
        <v>-652647</v>
      </c>
      <c r="V262">
        <v>-476351</v>
      </c>
      <c r="W262">
        <v>-222972</v>
      </c>
      <c r="X262">
        <v>74948</v>
      </c>
      <c r="Y262">
        <v>-21706</v>
      </c>
      <c r="Z262">
        <v>69671</v>
      </c>
      <c r="AA262">
        <v>-57233</v>
      </c>
      <c r="AB262">
        <v>-122599</v>
      </c>
      <c r="AC262">
        <v>-141921</v>
      </c>
      <c r="AD262">
        <v>-141091</v>
      </c>
      <c r="AE262">
        <v>-102075</v>
      </c>
      <c r="AF262">
        <v>246</v>
      </c>
      <c r="AG262">
        <v>6794</v>
      </c>
      <c r="AH262">
        <v>8008</v>
      </c>
      <c r="AI262">
        <v>4436</v>
      </c>
      <c r="AJ262">
        <v>8765</v>
      </c>
      <c r="AK262">
        <v>5137</v>
      </c>
      <c r="AL262">
        <v>4013</v>
      </c>
      <c r="AM262">
        <v>569</v>
      </c>
      <c r="AN262">
        <v>7275</v>
      </c>
      <c r="AO262">
        <v>3094</v>
      </c>
      <c r="AP262">
        <v>-11024</v>
      </c>
      <c r="AQ262">
        <v>4777</v>
      </c>
      <c r="AR262">
        <v>19444</v>
      </c>
      <c r="AS262"/>
      <c r="AT262"/>
      <c r="AU262"/>
      <c r="AV262"/>
      <c r="AW262"/>
      <c r="AX262"/>
      <c r="AY262"/>
      <c r="AZ262"/>
      <c r="BA262"/>
      <c r="BB262"/>
      <c r="BC262"/>
    </row>
    <row r="263" spans="1:55" x14ac:dyDescent="0.25">
      <c r="A263" t="s">
        <v>2503</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t="s">
        <v>2504</v>
      </c>
      <c r="B264">
        <v>148</v>
      </c>
      <c r="C264">
        <v>0</v>
      </c>
      <c r="D264">
        <v>0</v>
      </c>
      <c r="E264">
        <v>0</v>
      </c>
      <c r="F264">
        <v>0</v>
      </c>
      <c r="G264">
        <v>0</v>
      </c>
      <c r="H264">
        <v>0</v>
      </c>
      <c r="I264">
        <v>0</v>
      </c>
      <c r="J264">
        <v>0</v>
      </c>
      <c r="K264">
        <v>0</v>
      </c>
      <c r="L264">
        <v>0</v>
      </c>
      <c r="M264">
        <v>0</v>
      </c>
      <c r="N264">
        <v>0</v>
      </c>
      <c r="O264">
        <v>0</v>
      </c>
      <c r="P264">
        <v>0</v>
      </c>
      <c r="Q264">
        <v>0</v>
      </c>
      <c r="R264">
        <v>0</v>
      </c>
      <c r="S264">
        <v>0</v>
      </c>
      <c r="T264">
        <v>20750</v>
      </c>
      <c r="U264">
        <v>16451</v>
      </c>
      <c r="V264">
        <v>10851</v>
      </c>
      <c r="W264">
        <v>4450</v>
      </c>
      <c r="X264">
        <v>0</v>
      </c>
      <c r="Y264">
        <v>119207</v>
      </c>
      <c r="Z264">
        <v>118406</v>
      </c>
      <c r="AA264">
        <v>0</v>
      </c>
      <c r="AB264">
        <v>-63113</v>
      </c>
      <c r="AC264">
        <v>-229826</v>
      </c>
      <c r="AD264">
        <v>-229775</v>
      </c>
      <c r="AE264">
        <v>-130000</v>
      </c>
      <c r="AF264">
        <v>-5000</v>
      </c>
      <c r="AG264">
        <v>-5000</v>
      </c>
      <c r="AH264">
        <v>-5000</v>
      </c>
      <c r="AI264">
        <v>0</v>
      </c>
      <c r="AJ264">
        <v>0</v>
      </c>
      <c r="AK264">
        <v>0</v>
      </c>
      <c r="AL264">
        <v>0</v>
      </c>
      <c r="AM264">
        <v>0</v>
      </c>
      <c r="AN264">
        <v>0</v>
      </c>
      <c r="AO264">
        <v>0</v>
      </c>
      <c r="AP264">
        <v>0</v>
      </c>
      <c r="AQ264">
        <v>0</v>
      </c>
      <c r="AR264">
        <v>0</v>
      </c>
      <c r="AS264"/>
      <c r="AT264"/>
      <c r="AU264"/>
      <c r="AV264"/>
      <c r="AW264"/>
      <c r="AX264"/>
      <c r="AY264"/>
      <c r="AZ264"/>
      <c r="BA264"/>
      <c r="BB264"/>
      <c r="BC264"/>
    </row>
    <row r="265" spans="1:55" x14ac:dyDescent="0.25">
      <c r="A265" t="s">
        <v>2505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277369</v>
      </c>
      <c r="Y265">
        <v>0</v>
      </c>
      <c r="Z265">
        <v>0</v>
      </c>
      <c r="AA265">
        <v>169465</v>
      </c>
      <c r="AB265">
        <v>0</v>
      </c>
      <c r="AC265">
        <v>0</v>
      </c>
      <c r="AD265">
        <v>0</v>
      </c>
      <c r="AE265">
        <v>0</v>
      </c>
      <c r="AF265">
        <v>0</v>
      </c>
      <c r="AG265">
        <v>0</v>
      </c>
      <c r="AH265">
        <v>0</v>
      </c>
      <c r="AI265">
        <v>0</v>
      </c>
      <c r="AJ265">
        <v>0</v>
      </c>
      <c r="AK265">
        <v>0</v>
      </c>
      <c r="AL265">
        <v>0</v>
      </c>
      <c r="AM265">
        <v>0</v>
      </c>
      <c r="AN265">
        <v>0</v>
      </c>
      <c r="AO265">
        <v>0</v>
      </c>
      <c r="AP265">
        <v>0</v>
      </c>
      <c r="AQ265">
        <v>0</v>
      </c>
      <c r="AR265">
        <v>0</v>
      </c>
      <c r="AS265"/>
      <c r="AT265"/>
      <c r="AU265"/>
      <c r="AV265"/>
      <c r="AW265"/>
      <c r="AX265"/>
      <c r="AY265"/>
      <c r="AZ265"/>
      <c r="BA265"/>
      <c r="BB265"/>
      <c r="BC265"/>
    </row>
    <row r="266" spans="1:55" x14ac:dyDescent="0.25">
      <c r="A266" t="s">
        <v>2507</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-157000</v>
      </c>
      <c r="Y266">
        <v>0</v>
      </c>
      <c r="Z266">
        <v>0</v>
      </c>
      <c r="AA266">
        <v>-157000</v>
      </c>
      <c r="AB266">
        <v>0</v>
      </c>
      <c r="AC266">
        <v>0</v>
      </c>
      <c r="AD266">
        <v>0</v>
      </c>
      <c r="AE266">
        <v>0</v>
      </c>
      <c r="AF266">
        <v>0</v>
      </c>
      <c r="AG266">
        <v>0</v>
      </c>
      <c r="AH266">
        <v>0</v>
      </c>
      <c r="AI266">
        <v>0</v>
      </c>
      <c r="AJ266">
        <v>0</v>
      </c>
      <c r="AK266">
        <v>0</v>
      </c>
      <c r="AL266">
        <v>0</v>
      </c>
      <c r="AM266">
        <v>0</v>
      </c>
      <c r="AN266">
        <v>0</v>
      </c>
      <c r="AO266">
        <v>0</v>
      </c>
      <c r="AP266">
        <v>0</v>
      </c>
      <c r="AQ266">
        <v>0</v>
      </c>
      <c r="AR266">
        <v>0</v>
      </c>
      <c r="AS266"/>
      <c r="AT266"/>
      <c r="AU266"/>
      <c r="AV266"/>
      <c r="AW266"/>
      <c r="AX266"/>
      <c r="AY266"/>
      <c r="AZ266"/>
      <c r="BA266"/>
      <c r="BB266"/>
      <c r="BC266"/>
    </row>
    <row r="267" spans="1:55" x14ac:dyDescent="0.25">
      <c r="A267" t="s">
        <v>2508</v>
      </c>
      <c r="B267">
        <v>1019</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915100</v>
      </c>
      <c r="Y267">
        <v>431100</v>
      </c>
      <c r="Z267">
        <v>0</v>
      </c>
      <c r="AA267">
        <v>0</v>
      </c>
      <c r="AB267">
        <v>35000</v>
      </c>
      <c r="AC267">
        <v>35000</v>
      </c>
      <c r="AD267">
        <v>0</v>
      </c>
      <c r="AE267">
        <v>0</v>
      </c>
      <c r="AF267">
        <v>0</v>
      </c>
      <c r="AG267">
        <v>0</v>
      </c>
      <c r="AH267">
        <v>0</v>
      </c>
      <c r="AI267">
        <v>0</v>
      </c>
      <c r="AJ267">
        <v>0</v>
      </c>
      <c r="AK267">
        <v>0</v>
      </c>
      <c r="AL267">
        <v>0</v>
      </c>
      <c r="AM267">
        <v>0</v>
      </c>
      <c r="AN267">
        <v>0</v>
      </c>
      <c r="AO267">
        <v>0</v>
      </c>
      <c r="AP267">
        <v>0</v>
      </c>
      <c r="AQ267">
        <v>0</v>
      </c>
      <c r="AR267">
        <v>2000</v>
      </c>
      <c r="AS267"/>
      <c r="AT267"/>
      <c r="AU267"/>
      <c r="AV267"/>
      <c r="AW267"/>
      <c r="AX267"/>
      <c r="AY267"/>
      <c r="AZ267"/>
      <c r="BA267"/>
      <c r="BB267"/>
      <c r="BC267"/>
    </row>
    <row r="268" spans="1:55" x14ac:dyDescent="0.25">
      <c r="A268" t="s">
        <v>2509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-276</v>
      </c>
      <c r="Y268">
        <v>-276</v>
      </c>
      <c r="Z268">
        <v>-276</v>
      </c>
      <c r="AA268">
        <v>0</v>
      </c>
      <c r="AB268">
        <v>-3613743</v>
      </c>
      <c r="AC268">
        <v>0</v>
      </c>
      <c r="AD268">
        <v>0</v>
      </c>
      <c r="AE268">
        <v>0</v>
      </c>
      <c r="AF268">
        <v>-7471</v>
      </c>
      <c r="AG268">
        <v>-7471</v>
      </c>
      <c r="AH268">
        <v>0</v>
      </c>
      <c r="AI268">
        <v>0</v>
      </c>
      <c r="AJ268">
        <v>0</v>
      </c>
      <c r="AK268">
        <v>0</v>
      </c>
      <c r="AL268">
        <v>0</v>
      </c>
      <c r="AM268">
        <v>0</v>
      </c>
      <c r="AN268">
        <v>0</v>
      </c>
      <c r="AO268">
        <v>0</v>
      </c>
      <c r="AP268">
        <v>0</v>
      </c>
      <c r="AQ268">
        <v>0</v>
      </c>
      <c r="AR268">
        <v>0</v>
      </c>
      <c r="AS268"/>
      <c r="AT268"/>
      <c r="AU268"/>
      <c r="AV268"/>
      <c r="AW268"/>
      <c r="AX268"/>
      <c r="AY268"/>
      <c r="AZ268"/>
      <c r="BA268"/>
      <c r="BB268"/>
      <c r="BC268"/>
    </row>
    <row r="269" spans="1:55" x14ac:dyDescent="0.25">
      <c r="A269" t="s">
        <v>3323</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519</v>
      </c>
      <c r="AS269"/>
      <c r="AT269"/>
      <c r="AU269"/>
      <c r="AV269"/>
      <c r="AW269"/>
      <c r="AX269"/>
      <c r="AY269"/>
      <c r="AZ269"/>
      <c r="BA269"/>
      <c r="BB269"/>
      <c r="BC269"/>
    </row>
    <row r="270" spans="1:55" x14ac:dyDescent="0.25">
      <c r="A270" t="s">
        <v>3325</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519</v>
      </c>
      <c r="AS270"/>
      <c r="AT270"/>
      <c r="AU270"/>
      <c r="AV270"/>
      <c r="AW270"/>
      <c r="AX270"/>
      <c r="AY270"/>
      <c r="AZ270"/>
      <c r="BA270"/>
      <c r="BB270"/>
      <c r="BC270"/>
    </row>
    <row r="271" spans="1:55" x14ac:dyDescent="0.25">
      <c r="A271" t="s">
        <v>3326</v>
      </c>
      <c r="B271">
        <v>0</v>
      </c>
      <c r="C271">
        <v>0</v>
      </c>
      <c r="D271">
        <v>0</v>
      </c>
      <c r="E271">
        <v>0</v>
      </c>
      <c r="F271">
        <v>0</v>
      </c>
      <c r="G271">
        <v>0</v>
      </c>
      <c r="H271">
        <v>0</v>
      </c>
      <c r="I271">
        <v>0</v>
      </c>
      <c r="J271">
        <v>0</v>
      </c>
      <c r="K271">
        <v>0</v>
      </c>
      <c r="L271">
        <v>-100000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c r="AT271"/>
      <c r="AU271"/>
      <c r="AV271"/>
      <c r="AW271"/>
      <c r="AX271"/>
      <c r="AY271"/>
      <c r="AZ271"/>
      <c r="BA271"/>
      <c r="BB271"/>
      <c r="BC271"/>
    </row>
    <row r="272" spans="1:55" x14ac:dyDescent="0.25">
      <c r="A272" t="s">
        <v>3328</v>
      </c>
      <c r="B272">
        <v>0</v>
      </c>
      <c r="C272">
        <v>0</v>
      </c>
      <c r="D272">
        <v>0</v>
      </c>
      <c r="E272">
        <v>0</v>
      </c>
      <c r="F272">
        <v>0</v>
      </c>
      <c r="G272">
        <v>0</v>
      </c>
      <c r="H272">
        <v>0</v>
      </c>
      <c r="I272">
        <v>0</v>
      </c>
      <c r="J272">
        <v>0</v>
      </c>
      <c r="K272">
        <v>0</v>
      </c>
      <c r="L272">
        <v>-100000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c r="AT272"/>
      <c r="AU272"/>
      <c r="AV272"/>
      <c r="AW272"/>
      <c r="AX272"/>
      <c r="AY272"/>
      <c r="AZ272"/>
      <c r="BA272"/>
      <c r="BB272"/>
      <c r="BC272"/>
    </row>
    <row r="273" spans="1:55" x14ac:dyDescent="0.25">
      <c r="A273" t="s">
        <v>3330</v>
      </c>
      <c r="B273">
        <v>0</v>
      </c>
      <c r="C273">
        <v>0</v>
      </c>
      <c r="D273">
        <v>0</v>
      </c>
      <c r="E273">
        <v>0</v>
      </c>
      <c r="F273">
        <v>0</v>
      </c>
      <c r="G273">
        <v>0</v>
      </c>
      <c r="H273">
        <v>0</v>
      </c>
      <c r="I273">
        <v>0</v>
      </c>
      <c r="J273">
        <v>0</v>
      </c>
      <c r="K273">
        <v>0</v>
      </c>
      <c r="L273">
        <v>-100000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c r="AT273"/>
      <c r="AU273"/>
      <c r="AV273"/>
      <c r="AW273"/>
      <c r="AX273"/>
      <c r="AY273"/>
      <c r="AZ273"/>
      <c r="BA273"/>
      <c r="BB273"/>
      <c r="BC273"/>
    </row>
    <row r="274" spans="1:55" x14ac:dyDescent="0.25">
      <c r="A274" t="s">
        <v>2510</v>
      </c>
      <c r="B274">
        <v>4198</v>
      </c>
      <c r="C274">
        <v>8116</v>
      </c>
      <c r="D274">
        <v>12358</v>
      </c>
      <c r="E274">
        <v>3050</v>
      </c>
      <c r="F274">
        <v>2602</v>
      </c>
      <c r="G274">
        <v>2336</v>
      </c>
      <c r="H274">
        <v>1553</v>
      </c>
      <c r="I274">
        <v>-1325</v>
      </c>
      <c r="J274">
        <v>1004</v>
      </c>
      <c r="K274">
        <v>-1089</v>
      </c>
      <c r="L274">
        <v>83245</v>
      </c>
      <c r="M274">
        <v>95770</v>
      </c>
      <c r="N274">
        <v>770</v>
      </c>
      <c r="O274">
        <v>96875</v>
      </c>
      <c r="P274">
        <v>2942</v>
      </c>
      <c r="Q274">
        <v>2922</v>
      </c>
      <c r="R274">
        <v>2329</v>
      </c>
      <c r="S274">
        <v>147</v>
      </c>
      <c r="T274">
        <v>5070</v>
      </c>
      <c r="U274">
        <v>4482</v>
      </c>
      <c r="V274">
        <v>1142</v>
      </c>
      <c r="W274">
        <v>169</v>
      </c>
      <c r="X274">
        <v>6779</v>
      </c>
      <c r="Y274">
        <v>6391</v>
      </c>
      <c r="Z274">
        <v>6034</v>
      </c>
      <c r="AA274">
        <v>0</v>
      </c>
      <c r="AB274">
        <v>126</v>
      </c>
      <c r="AC274">
        <v>126</v>
      </c>
      <c r="AD274">
        <v>126</v>
      </c>
      <c r="AE274">
        <v>0</v>
      </c>
      <c r="AF274">
        <v>10</v>
      </c>
      <c r="AG274">
        <v>10</v>
      </c>
      <c r="AH274">
        <v>6</v>
      </c>
      <c r="AI274">
        <v>-1299</v>
      </c>
      <c r="AJ274">
        <v>1509</v>
      </c>
      <c r="AK274">
        <v>1508</v>
      </c>
      <c r="AL274">
        <v>1487</v>
      </c>
      <c r="AM274">
        <v>1271</v>
      </c>
      <c r="AN274">
        <v>0</v>
      </c>
      <c r="AO274">
        <v>0</v>
      </c>
      <c r="AP274">
        <v>0</v>
      </c>
      <c r="AQ274">
        <v>0</v>
      </c>
      <c r="AR274">
        <v>0</v>
      </c>
      <c r="AS274"/>
      <c r="AT274"/>
      <c r="AU274"/>
      <c r="AV274"/>
      <c r="AW274"/>
      <c r="AX274"/>
      <c r="AY274"/>
      <c r="AZ274"/>
      <c r="BA274"/>
      <c r="BB274"/>
      <c r="BC274"/>
    </row>
    <row r="275" spans="1:55" x14ac:dyDescent="0.25">
      <c r="A275" t="s">
        <v>2511</v>
      </c>
      <c r="B275">
        <v>4198</v>
      </c>
      <c r="C275">
        <v>8116</v>
      </c>
      <c r="D275">
        <v>12358</v>
      </c>
      <c r="E275">
        <v>3050</v>
      </c>
      <c r="F275">
        <v>2602</v>
      </c>
      <c r="G275">
        <v>2336</v>
      </c>
      <c r="H275">
        <v>1553</v>
      </c>
      <c r="I275">
        <v>1025</v>
      </c>
      <c r="J275">
        <v>1004</v>
      </c>
      <c r="K275">
        <v>711</v>
      </c>
      <c r="L275">
        <v>87145</v>
      </c>
      <c r="M275">
        <v>95770</v>
      </c>
      <c r="N275">
        <v>770</v>
      </c>
      <c r="O275">
        <v>96875</v>
      </c>
      <c r="P275">
        <v>2942</v>
      </c>
      <c r="Q275">
        <v>2922</v>
      </c>
      <c r="R275">
        <v>2329</v>
      </c>
      <c r="S275">
        <v>147</v>
      </c>
      <c r="T275">
        <v>5070</v>
      </c>
      <c r="U275">
        <v>4482</v>
      </c>
      <c r="V275">
        <v>1142</v>
      </c>
      <c r="W275">
        <v>169</v>
      </c>
      <c r="X275">
        <v>6779</v>
      </c>
      <c r="Y275">
        <v>6391</v>
      </c>
      <c r="Z275">
        <v>6034</v>
      </c>
      <c r="AA275">
        <v>0</v>
      </c>
      <c r="AB275">
        <v>126</v>
      </c>
      <c r="AC275">
        <v>126</v>
      </c>
      <c r="AD275">
        <v>126</v>
      </c>
      <c r="AE275">
        <v>0</v>
      </c>
      <c r="AF275">
        <v>10</v>
      </c>
      <c r="AG275">
        <v>10</v>
      </c>
      <c r="AH275">
        <v>6</v>
      </c>
      <c r="AI275">
        <v>0</v>
      </c>
      <c r="AJ275">
        <v>1509</v>
      </c>
      <c r="AK275">
        <v>1508</v>
      </c>
      <c r="AL275">
        <v>1487</v>
      </c>
      <c r="AM275">
        <v>1271</v>
      </c>
      <c r="AN275">
        <v>0</v>
      </c>
      <c r="AO275">
        <v>0</v>
      </c>
      <c r="AP275">
        <v>0</v>
      </c>
      <c r="AQ275">
        <v>0</v>
      </c>
      <c r="AR275">
        <v>0</v>
      </c>
      <c r="AS275"/>
      <c r="AT275"/>
      <c r="AU275"/>
      <c r="AV275"/>
      <c r="AW275"/>
      <c r="AX275"/>
      <c r="AY275"/>
      <c r="AZ275"/>
      <c r="BA275"/>
      <c r="BB275"/>
      <c r="BC275"/>
    </row>
    <row r="276" spans="1:55" x14ac:dyDescent="0.25">
      <c r="A276" t="s">
        <v>2512</v>
      </c>
      <c r="B276">
        <v>0</v>
      </c>
      <c r="C276">
        <v>0</v>
      </c>
      <c r="D276">
        <v>0</v>
      </c>
      <c r="E276">
        <v>0</v>
      </c>
      <c r="F276">
        <v>0</v>
      </c>
      <c r="G276">
        <v>0</v>
      </c>
      <c r="H276">
        <v>0</v>
      </c>
      <c r="I276">
        <v>-2350</v>
      </c>
      <c r="J276">
        <v>0</v>
      </c>
      <c r="K276">
        <v>-1800</v>
      </c>
      <c r="L276">
        <v>-3900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-1299</v>
      </c>
      <c r="AJ276">
        <v>0</v>
      </c>
      <c r="AK276">
        <v>0</v>
      </c>
      <c r="AL276">
        <v>0</v>
      </c>
      <c r="AM276">
        <v>0</v>
      </c>
      <c r="AN276">
        <v>0</v>
      </c>
      <c r="AO276">
        <v>0</v>
      </c>
      <c r="AP276">
        <v>0</v>
      </c>
      <c r="AQ276">
        <v>0</v>
      </c>
      <c r="AR276">
        <v>0</v>
      </c>
      <c r="AS276"/>
      <c r="AT276"/>
      <c r="AU276"/>
      <c r="AV276"/>
      <c r="AW276"/>
      <c r="AX276"/>
      <c r="AY276"/>
      <c r="AZ276"/>
      <c r="BA276"/>
      <c r="BB276"/>
      <c r="BC276"/>
    </row>
    <row r="277" spans="1:55" x14ac:dyDescent="0.25">
      <c r="A277" t="s">
        <v>883</v>
      </c>
      <c r="B277">
        <v>-10068</v>
      </c>
      <c r="C277">
        <v>-957</v>
      </c>
      <c r="D277">
        <v>-6448</v>
      </c>
      <c r="E277">
        <v>-3435</v>
      </c>
      <c r="F277">
        <v>0</v>
      </c>
      <c r="G277">
        <v>-2261</v>
      </c>
      <c r="H277">
        <v>-958</v>
      </c>
      <c r="I277">
        <v>-44323</v>
      </c>
      <c r="J277">
        <v>-25185</v>
      </c>
      <c r="K277">
        <v>-13372</v>
      </c>
      <c r="L277">
        <v>-18915</v>
      </c>
      <c r="M277">
        <v>-15734</v>
      </c>
      <c r="N277">
        <v>-22848</v>
      </c>
      <c r="O277">
        <v>-11153</v>
      </c>
      <c r="P277">
        <v>-7771</v>
      </c>
      <c r="Q277">
        <v>-125854</v>
      </c>
      <c r="R277">
        <v>-93446</v>
      </c>
      <c r="S277">
        <v>-35</v>
      </c>
      <c r="T277">
        <v>-20419</v>
      </c>
      <c r="U277">
        <v>-18127</v>
      </c>
      <c r="V277">
        <v>-9835</v>
      </c>
      <c r="W277">
        <v>-9835</v>
      </c>
      <c r="X277">
        <v>-142690</v>
      </c>
      <c r="Y277">
        <v>-16515</v>
      </c>
      <c r="Z277">
        <v>-9280</v>
      </c>
      <c r="AA277">
        <v>-18806</v>
      </c>
      <c r="AB277">
        <v>-21345</v>
      </c>
      <c r="AC277">
        <v>-2843</v>
      </c>
      <c r="AD277">
        <v>-2843</v>
      </c>
      <c r="AE277">
        <v>-1075</v>
      </c>
      <c r="AF277">
        <v>-2107</v>
      </c>
      <c r="AG277">
        <v>-1417</v>
      </c>
      <c r="AH277">
        <v>-1339</v>
      </c>
      <c r="AI277">
        <v>-40</v>
      </c>
      <c r="AJ277">
        <v>-2331</v>
      </c>
      <c r="AK277">
        <v>-2291</v>
      </c>
      <c r="AL277">
        <v>-2275</v>
      </c>
      <c r="AM277">
        <v>-2275</v>
      </c>
      <c r="AN277">
        <v>-8730</v>
      </c>
      <c r="AO277">
        <v>-14042</v>
      </c>
      <c r="AP277">
        <v>-11500</v>
      </c>
      <c r="AQ277">
        <v>-6069</v>
      </c>
      <c r="AR277">
        <v>-20016</v>
      </c>
      <c r="AS277"/>
      <c r="AT277"/>
      <c r="AU277"/>
      <c r="AV277"/>
      <c r="AW277"/>
      <c r="AX277"/>
      <c r="AY277"/>
      <c r="AZ277"/>
      <c r="BA277"/>
      <c r="BB277"/>
      <c r="BC277"/>
    </row>
    <row r="278" spans="1:55" x14ac:dyDescent="0.25">
      <c r="A278" t="s">
        <v>2511</v>
      </c>
      <c r="B278">
        <v>-2718</v>
      </c>
      <c r="C278">
        <v>-657</v>
      </c>
      <c r="D278">
        <v>0</v>
      </c>
      <c r="E278">
        <v>0</v>
      </c>
      <c r="F278">
        <v>0</v>
      </c>
      <c r="G278">
        <v>-2261</v>
      </c>
      <c r="H278">
        <v>0</v>
      </c>
      <c r="I278">
        <v>-44323</v>
      </c>
      <c r="J278">
        <v>-25185</v>
      </c>
      <c r="K278">
        <v>-13372</v>
      </c>
      <c r="L278">
        <v>-18915</v>
      </c>
      <c r="M278">
        <v>-15734</v>
      </c>
      <c r="N278">
        <v>-22848</v>
      </c>
      <c r="O278">
        <v>-11153</v>
      </c>
      <c r="P278">
        <v>0</v>
      </c>
      <c r="Q278">
        <v>-118083</v>
      </c>
      <c r="R278">
        <v>-90111</v>
      </c>
      <c r="S278">
        <v>0</v>
      </c>
      <c r="T278">
        <v>0</v>
      </c>
      <c r="U278">
        <v>0</v>
      </c>
      <c r="V278">
        <v>0</v>
      </c>
      <c r="W278">
        <v>0</v>
      </c>
      <c r="X278">
        <v>-119361</v>
      </c>
      <c r="Y278">
        <v>0</v>
      </c>
      <c r="Z278">
        <v>0</v>
      </c>
      <c r="AA278">
        <v>-14411</v>
      </c>
      <c r="AB278">
        <v>-10042</v>
      </c>
      <c r="AC278">
        <v>0</v>
      </c>
      <c r="AD278">
        <v>0</v>
      </c>
      <c r="AE278">
        <v>-942</v>
      </c>
      <c r="AF278">
        <v>-195</v>
      </c>
      <c r="AG278">
        <v>-118</v>
      </c>
      <c r="AH278">
        <v>-40</v>
      </c>
      <c r="AI278">
        <v>-40</v>
      </c>
      <c r="AJ278">
        <v>-2331</v>
      </c>
      <c r="AK278">
        <v>-2291</v>
      </c>
      <c r="AL278">
        <v>-2275</v>
      </c>
      <c r="AM278">
        <v>-2275</v>
      </c>
      <c r="AN278">
        <v>-3411</v>
      </c>
      <c r="AO278">
        <v>-3412</v>
      </c>
      <c r="AP278">
        <v>-3371</v>
      </c>
      <c r="AQ278">
        <v>-634</v>
      </c>
      <c r="AR278">
        <v>-13972</v>
      </c>
      <c r="AS278"/>
      <c r="AT278"/>
      <c r="AU278"/>
      <c r="AV278"/>
      <c r="AW278"/>
      <c r="AX278"/>
      <c r="AY278"/>
      <c r="AZ278"/>
      <c r="BA278"/>
      <c r="BB278"/>
      <c r="BC278"/>
    </row>
    <row r="279" spans="1:55" x14ac:dyDescent="0.25">
      <c r="A279" t="s">
        <v>2512</v>
      </c>
      <c r="B279">
        <v>-7350</v>
      </c>
      <c r="C279">
        <v>-300</v>
      </c>
      <c r="D279">
        <v>-6448</v>
      </c>
      <c r="E279">
        <v>-3435</v>
      </c>
      <c r="F279">
        <v>0</v>
      </c>
      <c r="G279">
        <v>0</v>
      </c>
      <c r="H279">
        <v>-958</v>
      </c>
      <c r="I279">
        <v>0</v>
      </c>
      <c r="J279">
        <v>0</v>
      </c>
      <c r="K279">
        <v>0</v>
      </c>
      <c r="L279">
        <v>0</v>
      </c>
      <c r="M279">
        <v>0</v>
      </c>
      <c r="N279">
        <v>0</v>
      </c>
      <c r="O279">
        <v>0</v>
      </c>
      <c r="P279">
        <v>-7771</v>
      </c>
      <c r="Q279">
        <v>-7771</v>
      </c>
      <c r="R279">
        <v>-3335</v>
      </c>
      <c r="S279">
        <v>-35</v>
      </c>
      <c r="T279">
        <v>-20419</v>
      </c>
      <c r="U279">
        <v>-18127</v>
      </c>
      <c r="V279">
        <v>-9835</v>
      </c>
      <c r="W279">
        <v>-9835</v>
      </c>
      <c r="X279">
        <v>-23329</v>
      </c>
      <c r="Y279">
        <v>-16515</v>
      </c>
      <c r="Z279">
        <v>-9280</v>
      </c>
      <c r="AA279">
        <v>-4395</v>
      </c>
      <c r="AB279">
        <v>-11303</v>
      </c>
      <c r="AC279">
        <v>-2843</v>
      </c>
      <c r="AD279">
        <v>-2843</v>
      </c>
      <c r="AE279">
        <v>-133</v>
      </c>
      <c r="AF279">
        <v>-1912</v>
      </c>
      <c r="AG279">
        <v>-1299</v>
      </c>
      <c r="AH279">
        <v>-1299</v>
      </c>
      <c r="AI279">
        <v>0</v>
      </c>
      <c r="AJ279">
        <v>0</v>
      </c>
      <c r="AK279">
        <v>0</v>
      </c>
      <c r="AL279">
        <v>0</v>
      </c>
      <c r="AM279">
        <v>0</v>
      </c>
      <c r="AN279">
        <v>-5319</v>
      </c>
      <c r="AO279">
        <v>-10630</v>
      </c>
      <c r="AP279">
        <v>-8129</v>
      </c>
      <c r="AQ279">
        <v>-5435</v>
      </c>
      <c r="AR279">
        <v>-6044</v>
      </c>
      <c r="AS279"/>
      <c r="AT279"/>
      <c r="AU279"/>
      <c r="AV279"/>
      <c r="AW279"/>
      <c r="AX279"/>
      <c r="AY279"/>
      <c r="AZ279"/>
      <c r="BA279"/>
      <c r="BB279"/>
      <c r="BC279"/>
    </row>
    <row r="280" spans="1:55" x14ac:dyDescent="0.25">
      <c r="A280" t="s">
        <v>2638</v>
      </c>
      <c r="B280">
        <v>-20000</v>
      </c>
      <c r="C280">
        <v>-20000</v>
      </c>
      <c r="D280">
        <v>6480</v>
      </c>
      <c r="E280">
        <v>-12</v>
      </c>
      <c r="F280">
        <v>-12</v>
      </c>
      <c r="G280">
        <v>0</v>
      </c>
      <c r="H280">
        <v>-55</v>
      </c>
      <c r="I280">
        <v>-27852</v>
      </c>
      <c r="J280">
        <v>-28357</v>
      </c>
      <c r="K280">
        <v>-22769</v>
      </c>
      <c r="L280">
        <v>-58</v>
      </c>
      <c r="M280">
        <v>-29</v>
      </c>
      <c r="N280">
        <v>-29</v>
      </c>
      <c r="O280">
        <v>0</v>
      </c>
      <c r="P280">
        <v>-14846</v>
      </c>
      <c r="Q280">
        <v>-14820</v>
      </c>
      <c r="R280">
        <v>-10660</v>
      </c>
      <c r="S280">
        <v>0</v>
      </c>
      <c r="T280">
        <v>52263</v>
      </c>
      <c r="U280">
        <v>-221</v>
      </c>
      <c r="V280">
        <v>-221</v>
      </c>
      <c r="W280">
        <v>0</v>
      </c>
      <c r="X280">
        <v>-52686</v>
      </c>
      <c r="Y280">
        <v>-105000</v>
      </c>
      <c r="Z280">
        <v>0</v>
      </c>
      <c r="AA280">
        <v>0</v>
      </c>
      <c r="AB280">
        <v>300</v>
      </c>
      <c r="AC280">
        <v>0</v>
      </c>
      <c r="AD280">
        <v>0</v>
      </c>
      <c r="AE280">
        <v>0</v>
      </c>
      <c r="AF280">
        <v>5298</v>
      </c>
      <c r="AG280">
        <v>200</v>
      </c>
      <c r="AH280">
        <v>200</v>
      </c>
      <c r="AI280">
        <v>200</v>
      </c>
      <c r="AJ280">
        <v>0</v>
      </c>
      <c r="AK280">
        <v>0</v>
      </c>
      <c r="AL280">
        <v>0</v>
      </c>
      <c r="AM280">
        <v>0</v>
      </c>
      <c r="AN280">
        <v>30</v>
      </c>
      <c r="AO280">
        <v>31</v>
      </c>
      <c r="AP280">
        <v>-169</v>
      </c>
      <c r="AQ280">
        <v>0</v>
      </c>
      <c r="AR280">
        <v>463</v>
      </c>
      <c r="AS280"/>
      <c r="AT280"/>
      <c r="AU280"/>
      <c r="AV280"/>
      <c r="AW280"/>
      <c r="AX280"/>
      <c r="AY280"/>
      <c r="AZ280"/>
      <c r="BA280"/>
      <c r="BB280"/>
      <c r="BC280"/>
    </row>
    <row r="281" spans="1:55" x14ac:dyDescent="0.25">
      <c r="A281" t="s">
        <v>2516</v>
      </c>
      <c r="B281">
        <v>83</v>
      </c>
      <c r="C281">
        <v>75</v>
      </c>
      <c r="D281">
        <v>680</v>
      </c>
      <c r="E281">
        <v>496</v>
      </c>
      <c r="F281">
        <v>380</v>
      </c>
      <c r="G281">
        <v>298</v>
      </c>
      <c r="H281">
        <v>6550</v>
      </c>
      <c r="I281">
        <v>6374</v>
      </c>
      <c r="J281">
        <v>1310</v>
      </c>
      <c r="K281">
        <v>581</v>
      </c>
      <c r="L281">
        <v>735</v>
      </c>
      <c r="M281">
        <v>350</v>
      </c>
      <c r="N281">
        <v>250</v>
      </c>
      <c r="O281">
        <v>121</v>
      </c>
      <c r="P281">
        <v>795</v>
      </c>
      <c r="Q281">
        <v>755</v>
      </c>
      <c r="R281">
        <v>848</v>
      </c>
      <c r="S281">
        <v>363</v>
      </c>
      <c r="T281">
        <v>1979</v>
      </c>
      <c r="U281">
        <v>1405</v>
      </c>
      <c r="V281">
        <v>1128</v>
      </c>
      <c r="W281">
        <v>311</v>
      </c>
      <c r="X281">
        <v>3780</v>
      </c>
      <c r="Y281">
        <v>2756</v>
      </c>
      <c r="Z281">
        <v>2363</v>
      </c>
      <c r="AA281">
        <v>1880</v>
      </c>
      <c r="AB281">
        <v>14439</v>
      </c>
      <c r="AC281">
        <v>7066</v>
      </c>
      <c r="AD281">
        <v>4486</v>
      </c>
      <c r="AE281">
        <v>1655</v>
      </c>
      <c r="AF281">
        <v>4829</v>
      </c>
      <c r="AG281">
        <v>1133</v>
      </c>
      <c r="AH281">
        <v>81</v>
      </c>
      <c r="AI281">
        <v>0</v>
      </c>
      <c r="AJ281">
        <v>91</v>
      </c>
      <c r="AK281">
        <v>63</v>
      </c>
      <c r="AL281">
        <v>62</v>
      </c>
      <c r="AM281">
        <v>14</v>
      </c>
      <c r="AN281">
        <v>250</v>
      </c>
      <c r="AO281">
        <v>141</v>
      </c>
      <c r="AP281">
        <v>128</v>
      </c>
      <c r="AQ281">
        <v>6</v>
      </c>
      <c r="AR281">
        <v>289</v>
      </c>
      <c r="AS281"/>
      <c r="AT281"/>
      <c r="AU281"/>
      <c r="AV281"/>
      <c r="AW281"/>
      <c r="AX281"/>
      <c r="AY281"/>
      <c r="AZ281"/>
      <c r="BA281"/>
      <c r="BB281"/>
      <c r="BC281"/>
    </row>
    <row r="282" spans="1:55" x14ac:dyDescent="0.25">
      <c r="A282" t="s">
        <v>2517</v>
      </c>
      <c r="B282">
        <v>0</v>
      </c>
      <c r="C282">
        <v>0</v>
      </c>
      <c r="D282">
        <v>-16113</v>
      </c>
      <c r="E282">
        <v>-17467</v>
      </c>
      <c r="F282">
        <v>-4857</v>
      </c>
      <c r="G282">
        <v>0</v>
      </c>
      <c r="H282">
        <v>-51867</v>
      </c>
      <c r="I282">
        <v>0</v>
      </c>
      <c r="J282">
        <v>0</v>
      </c>
      <c r="K282">
        <v>0</v>
      </c>
      <c r="L282">
        <v>0</v>
      </c>
      <c r="M282">
        <v>0</v>
      </c>
      <c r="N282">
        <v>95000</v>
      </c>
      <c r="O282">
        <v>0</v>
      </c>
      <c r="P282">
        <v>-148632</v>
      </c>
      <c r="Q282">
        <v>0</v>
      </c>
      <c r="R282">
        <v>0</v>
      </c>
      <c r="S282">
        <v>-74032</v>
      </c>
      <c r="T282">
        <v>-62546</v>
      </c>
      <c r="U282">
        <v>-50695</v>
      </c>
      <c r="V282">
        <v>-20463</v>
      </c>
      <c r="W282">
        <v>-14510</v>
      </c>
      <c r="X282">
        <v>15529</v>
      </c>
      <c r="Y282">
        <v>-104941</v>
      </c>
      <c r="Z282">
        <v>-27328</v>
      </c>
      <c r="AA282">
        <v>0</v>
      </c>
      <c r="AB282">
        <v>1810</v>
      </c>
      <c r="AC282">
        <v>-1502</v>
      </c>
      <c r="AD282">
        <v>-1921</v>
      </c>
      <c r="AE282">
        <v>0</v>
      </c>
      <c r="AF282">
        <v>0</v>
      </c>
      <c r="AG282">
        <v>0</v>
      </c>
      <c r="AH282">
        <v>0</v>
      </c>
      <c r="AI282">
        <v>0</v>
      </c>
      <c r="AJ282">
        <v>0</v>
      </c>
      <c r="AK282">
        <v>0</v>
      </c>
      <c r="AL282">
        <v>0</v>
      </c>
      <c r="AM282">
        <v>0</v>
      </c>
      <c r="AN282">
        <v>0</v>
      </c>
      <c r="AO282">
        <v>0</v>
      </c>
      <c r="AP282">
        <v>0</v>
      </c>
      <c r="AQ282">
        <v>0</v>
      </c>
      <c r="AR282">
        <v>0</v>
      </c>
      <c r="AS282"/>
      <c r="AT282"/>
      <c r="AU282"/>
      <c r="AV282"/>
      <c r="AW282"/>
      <c r="AX282"/>
      <c r="AY282"/>
      <c r="AZ282"/>
      <c r="BA282"/>
      <c r="BB282"/>
      <c r="BC282"/>
    </row>
    <row r="283" spans="1:55" x14ac:dyDescent="0.25">
      <c r="A283" t="s">
        <v>884</v>
      </c>
      <c r="B283">
        <v>-24620</v>
      </c>
      <c r="C283">
        <v>-12766</v>
      </c>
      <c r="D283">
        <v>-3043</v>
      </c>
      <c r="E283">
        <v>-17368</v>
      </c>
      <c r="F283">
        <v>-1887</v>
      </c>
      <c r="G283">
        <v>373</v>
      </c>
      <c r="H283">
        <v>-44777</v>
      </c>
      <c r="I283">
        <v>-67126</v>
      </c>
      <c r="J283">
        <v>-51228</v>
      </c>
      <c r="K283">
        <v>-36649</v>
      </c>
      <c r="L283">
        <v>-34993</v>
      </c>
      <c r="M283">
        <v>80357</v>
      </c>
      <c r="N283">
        <v>73143</v>
      </c>
      <c r="O283">
        <v>85843</v>
      </c>
      <c r="P283">
        <v>-167512</v>
      </c>
      <c r="Q283">
        <v>-136997</v>
      </c>
      <c r="R283">
        <v>-100929</v>
      </c>
      <c r="S283">
        <v>-73557</v>
      </c>
      <c r="T283">
        <v>-2903</v>
      </c>
      <c r="U283">
        <v>-46705</v>
      </c>
      <c r="V283">
        <v>-17398</v>
      </c>
      <c r="W283">
        <v>-19415</v>
      </c>
      <c r="X283">
        <v>865905</v>
      </c>
      <c r="Y283">
        <v>332722</v>
      </c>
      <c r="Z283">
        <v>89919</v>
      </c>
      <c r="AA283">
        <v>-4461</v>
      </c>
      <c r="AB283">
        <v>-3646526</v>
      </c>
      <c r="AC283">
        <v>-191979</v>
      </c>
      <c r="AD283">
        <v>-229927</v>
      </c>
      <c r="AE283">
        <v>-129420</v>
      </c>
      <c r="AF283">
        <v>-4441</v>
      </c>
      <c r="AG283">
        <v>-12545</v>
      </c>
      <c r="AH283">
        <v>-6052</v>
      </c>
      <c r="AI283">
        <v>-1139</v>
      </c>
      <c r="AJ283">
        <v>-731</v>
      </c>
      <c r="AK283">
        <v>-720</v>
      </c>
      <c r="AL283">
        <v>-726</v>
      </c>
      <c r="AM283">
        <v>-990</v>
      </c>
      <c r="AN283">
        <v>-8450</v>
      </c>
      <c r="AO283">
        <v>-13870</v>
      </c>
      <c r="AP283">
        <v>-11541</v>
      </c>
      <c r="AQ283">
        <v>-6063</v>
      </c>
      <c r="AR283">
        <v>-16745</v>
      </c>
      <c r="AS283"/>
      <c r="AT283"/>
      <c r="AU283"/>
      <c r="AV283"/>
      <c r="AW283"/>
      <c r="AX283"/>
      <c r="AY283"/>
      <c r="AZ283"/>
      <c r="BA283"/>
      <c r="BB283"/>
      <c r="BC283"/>
    </row>
    <row r="284" spans="1:55" x14ac:dyDescent="0.25">
      <c r="A284" t="s">
        <v>2518</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t="s">
        <v>2519</v>
      </c>
      <c r="B285">
        <v>32370</v>
      </c>
      <c r="C285">
        <v>35382</v>
      </c>
      <c r="D285">
        <v>-106960</v>
      </c>
      <c r="E285">
        <v>-96567</v>
      </c>
      <c r="F285">
        <v>-58506</v>
      </c>
      <c r="G285">
        <v>-36820</v>
      </c>
      <c r="H285">
        <v>-46200</v>
      </c>
      <c r="I285">
        <v>37686</v>
      </c>
      <c r="J285">
        <v>-50702</v>
      </c>
      <c r="K285">
        <v>-35073</v>
      </c>
      <c r="L285">
        <v>-83773</v>
      </c>
      <c r="M285">
        <v>-144624</v>
      </c>
      <c r="N285">
        <v>-60153</v>
      </c>
      <c r="O285">
        <v>-86530</v>
      </c>
      <c r="P285">
        <v>-201497</v>
      </c>
      <c r="Q285">
        <v>-307185</v>
      </c>
      <c r="R285">
        <v>-294776</v>
      </c>
      <c r="S285">
        <v>-262214</v>
      </c>
      <c r="T285">
        <v>1168970</v>
      </c>
      <c r="U285">
        <v>1158578</v>
      </c>
      <c r="V285">
        <v>1596382</v>
      </c>
      <c r="W285">
        <v>954073</v>
      </c>
      <c r="X285">
        <v>420614</v>
      </c>
      <c r="Y285">
        <v>205450</v>
      </c>
      <c r="Z285">
        <v>51366</v>
      </c>
      <c r="AA285">
        <v>58666</v>
      </c>
      <c r="AB285">
        <v>45571</v>
      </c>
      <c r="AC285">
        <v>44607</v>
      </c>
      <c r="AD285">
        <v>0</v>
      </c>
      <c r="AE285">
        <v>0</v>
      </c>
      <c r="AF285">
        <v>0</v>
      </c>
      <c r="AG285">
        <v>0</v>
      </c>
      <c r="AH285">
        <v>0</v>
      </c>
      <c r="AI285">
        <v>0</v>
      </c>
      <c r="AJ285">
        <v>0</v>
      </c>
      <c r="AK285">
        <v>0</v>
      </c>
      <c r="AL285">
        <v>0</v>
      </c>
      <c r="AM285">
        <v>0</v>
      </c>
      <c r="AN285">
        <v>0</v>
      </c>
      <c r="AO285">
        <v>33700</v>
      </c>
      <c r="AP285">
        <v>25000</v>
      </c>
      <c r="AQ285">
        <v>35000</v>
      </c>
      <c r="AR285">
        <v>0</v>
      </c>
      <c r="AS285"/>
      <c r="AT285"/>
      <c r="AU285"/>
      <c r="AV285"/>
      <c r="AW285"/>
      <c r="AX285"/>
      <c r="AY285"/>
      <c r="AZ285"/>
      <c r="BA285"/>
      <c r="BB285"/>
      <c r="BC285"/>
    </row>
    <row r="286" spans="1:55" x14ac:dyDescent="0.25">
      <c r="A286" t="s">
        <v>2520</v>
      </c>
      <c r="B286">
        <v>0</v>
      </c>
      <c r="C286">
        <v>1470</v>
      </c>
      <c r="D286">
        <v>12426</v>
      </c>
      <c r="E286">
        <v>9933</v>
      </c>
      <c r="F286">
        <v>12127</v>
      </c>
      <c r="G286">
        <v>2127</v>
      </c>
      <c r="H286">
        <v>10172</v>
      </c>
      <c r="I286">
        <v>7101</v>
      </c>
      <c r="J286">
        <v>-10499</v>
      </c>
      <c r="K286">
        <v>12150</v>
      </c>
      <c r="L286">
        <v>-99142</v>
      </c>
      <c r="M286">
        <v>-96142</v>
      </c>
      <c r="N286">
        <v>-1842</v>
      </c>
      <c r="O286">
        <v>-21642</v>
      </c>
      <c r="P286">
        <v>-319858</v>
      </c>
      <c r="Q286">
        <v>-258165</v>
      </c>
      <c r="R286">
        <v>-41923</v>
      </c>
      <c r="S286">
        <v>-216244</v>
      </c>
      <c r="T286">
        <v>435000</v>
      </c>
      <c r="U286">
        <v>10000</v>
      </c>
      <c r="V286">
        <v>-25000</v>
      </c>
      <c r="W286">
        <v>-25000</v>
      </c>
      <c r="X286">
        <v>25000</v>
      </c>
      <c r="Y286">
        <v>58500</v>
      </c>
      <c r="Z286">
        <v>18000</v>
      </c>
      <c r="AA286">
        <v>0</v>
      </c>
      <c r="AB286">
        <v>-883978</v>
      </c>
      <c r="AC286">
        <v>0</v>
      </c>
      <c r="AD286">
        <v>0</v>
      </c>
      <c r="AE286">
        <v>0</v>
      </c>
      <c r="AF286">
        <v>-3780</v>
      </c>
      <c r="AG286">
        <v>-3780</v>
      </c>
      <c r="AH286">
        <v>-3780</v>
      </c>
      <c r="AI286">
        <v>0</v>
      </c>
      <c r="AJ286">
        <v>3780</v>
      </c>
      <c r="AK286">
        <v>3780</v>
      </c>
      <c r="AL286">
        <v>3780</v>
      </c>
      <c r="AM286">
        <v>3000</v>
      </c>
      <c r="AN286">
        <v>0</v>
      </c>
      <c r="AO286">
        <v>0</v>
      </c>
      <c r="AP286">
        <v>0</v>
      </c>
      <c r="AQ286">
        <v>0</v>
      </c>
      <c r="AR286">
        <v>0</v>
      </c>
      <c r="AS286"/>
      <c r="AT286"/>
      <c r="AU286"/>
      <c r="AV286"/>
      <c r="AW286"/>
      <c r="AX286"/>
      <c r="AY286"/>
      <c r="AZ286"/>
      <c r="BA286"/>
      <c r="BB286"/>
      <c r="BC286"/>
    </row>
    <row r="287" spans="1:55" x14ac:dyDescent="0.25">
      <c r="A287" t="s">
        <v>3299</v>
      </c>
      <c r="B287">
        <v>0</v>
      </c>
      <c r="C287">
        <v>-780</v>
      </c>
      <c r="D287">
        <v>12907</v>
      </c>
      <c r="E287">
        <v>12127</v>
      </c>
      <c r="F287">
        <v>12127</v>
      </c>
      <c r="G287">
        <v>2127</v>
      </c>
      <c r="H287">
        <v>-6000</v>
      </c>
      <c r="I287">
        <v>-10899</v>
      </c>
      <c r="J287">
        <v>-10499</v>
      </c>
      <c r="K287">
        <v>12150</v>
      </c>
      <c r="L287">
        <v>-96900</v>
      </c>
      <c r="M287">
        <v>-93900</v>
      </c>
      <c r="N287">
        <v>-19600</v>
      </c>
      <c r="O287">
        <v>-19400</v>
      </c>
      <c r="P287">
        <v>127900</v>
      </c>
      <c r="Q287">
        <v>127900</v>
      </c>
      <c r="R287">
        <v>123500</v>
      </c>
      <c r="S287">
        <v>94000</v>
      </c>
      <c r="T287">
        <v>-15000</v>
      </c>
      <c r="U287">
        <v>10000</v>
      </c>
      <c r="V287">
        <v>-25000</v>
      </c>
      <c r="W287">
        <v>-25000</v>
      </c>
      <c r="X287">
        <v>25000</v>
      </c>
      <c r="Y287">
        <v>58500</v>
      </c>
      <c r="Z287">
        <v>18000</v>
      </c>
      <c r="AA287">
        <v>0</v>
      </c>
      <c r="AB287">
        <v>-883978</v>
      </c>
      <c r="AC287">
        <v>0</v>
      </c>
      <c r="AD287">
        <v>0</v>
      </c>
      <c r="AE287">
        <v>0</v>
      </c>
      <c r="AF287">
        <v>-3780</v>
      </c>
      <c r="AG287">
        <v>-3780</v>
      </c>
      <c r="AH287">
        <v>-3780</v>
      </c>
      <c r="AI287">
        <v>0</v>
      </c>
      <c r="AJ287">
        <v>3780</v>
      </c>
      <c r="AK287">
        <v>3780</v>
      </c>
      <c r="AL287">
        <v>3780</v>
      </c>
      <c r="AM287">
        <v>3000</v>
      </c>
      <c r="AN287">
        <v>0</v>
      </c>
      <c r="AO287">
        <v>0</v>
      </c>
      <c r="AP287">
        <v>0</v>
      </c>
      <c r="AQ287">
        <v>0</v>
      </c>
      <c r="AR287">
        <v>0</v>
      </c>
      <c r="AS287"/>
      <c r="AT287"/>
      <c r="AU287"/>
      <c r="AV287"/>
      <c r="AW287"/>
      <c r="AX287"/>
      <c r="AY287"/>
      <c r="AZ287"/>
      <c r="BA287"/>
      <c r="BB287"/>
      <c r="BC287"/>
    </row>
    <row r="288" spans="1:55" x14ac:dyDescent="0.25">
      <c r="A288" t="s">
        <v>2521</v>
      </c>
      <c r="B288">
        <v>0</v>
      </c>
      <c r="C288">
        <v>2250</v>
      </c>
      <c r="D288">
        <v>-481</v>
      </c>
      <c r="E288">
        <v>-2194</v>
      </c>
      <c r="F288">
        <v>0</v>
      </c>
      <c r="G288">
        <v>0</v>
      </c>
      <c r="H288">
        <v>16172</v>
      </c>
      <c r="I288">
        <v>18000</v>
      </c>
      <c r="J288">
        <v>0</v>
      </c>
      <c r="K288">
        <v>0</v>
      </c>
      <c r="L288">
        <v>-2242</v>
      </c>
      <c r="M288">
        <v>-2242</v>
      </c>
      <c r="N288">
        <v>17758</v>
      </c>
      <c r="O288">
        <v>-2242</v>
      </c>
      <c r="P288">
        <v>-447758</v>
      </c>
      <c r="Q288">
        <v>-386065</v>
      </c>
      <c r="R288">
        <v>-165423</v>
      </c>
      <c r="S288">
        <v>-310244</v>
      </c>
      <c r="T288">
        <v>450000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c r="AT288"/>
      <c r="AU288"/>
      <c r="AV288"/>
      <c r="AW288"/>
      <c r="AX288"/>
      <c r="AY288"/>
      <c r="AZ288"/>
      <c r="BA288"/>
      <c r="BB288"/>
      <c r="BC288"/>
    </row>
    <row r="289" spans="1:55" x14ac:dyDescent="0.25">
      <c r="A289" t="s">
        <v>2522</v>
      </c>
      <c r="B289">
        <v>0</v>
      </c>
      <c r="C289">
        <v>0</v>
      </c>
      <c r="D289">
        <v>0</v>
      </c>
      <c r="E289">
        <v>0</v>
      </c>
      <c r="F289">
        <v>0</v>
      </c>
      <c r="G289">
        <v>0</v>
      </c>
      <c r="H289">
        <v>0</v>
      </c>
      <c r="I289">
        <v>0</v>
      </c>
      <c r="J289">
        <v>0</v>
      </c>
      <c r="K289">
        <v>0</v>
      </c>
      <c r="L289">
        <v>0</v>
      </c>
      <c r="M289">
        <v>0</v>
      </c>
      <c r="N289">
        <v>0</v>
      </c>
      <c r="O289">
        <v>0</v>
      </c>
      <c r="P289">
        <v>965</v>
      </c>
      <c r="Q289">
        <v>964</v>
      </c>
      <c r="R289">
        <v>0</v>
      </c>
      <c r="S289">
        <v>283638</v>
      </c>
      <c r="T289">
        <v>0</v>
      </c>
      <c r="U289">
        <v>0</v>
      </c>
      <c r="V289">
        <v>91380</v>
      </c>
      <c r="W289">
        <v>0</v>
      </c>
      <c r="X289">
        <v>0</v>
      </c>
      <c r="Y289">
        <v>0</v>
      </c>
      <c r="Z289">
        <v>0</v>
      </c>
      <c r="AA289">
        <v>0</v>
      </c>
      <c r="AB289">
        <v>3400000</v>
      </c>
      <c r="AC289">
        <v>0</v>
      </c>
      <c r="AD289">
        <v>0</v>
      </c>
      <c r="AE289">
        <v>0</v>
      </c>
      <c r="AF289">
        <v>0</v>
      </c>
      <c r="AG289">
        <v>0</v>
      </c>
      <c r="AH289">
        <v>0</v>
      </c>
      <c r="AI289">
        <v>0</v>
      </c>
      <c r="AJ289">
        <v>0</v>
      </c>
      <c r="AK289">
        <v>0</v>
      </c>
      <c r="AL289">
        <v>0</v>
      </c>
      <c r="AM289">
        <v>0</v>
      </c>
      <c r="AN289">
        <v>33225</v>
      </c>
      <c r="AO289">
        <v>0</v>
      </c>
      <c r="AP289">
        <v>0</v>
      </c>
      <c r="AQ289">
        <v>0</v>
      </c>
      <c r="AR289">
        <v>0</v>
      </c>
      <c r="AS289"/>
      <c r="AT289"/>
      <c r="AU289"/>
      <c r="AV289"/>
      <c r="AW289"/>
      <c r="AX289"/>
      <c r="AY289"/>
      <c r="AZ289"/>
      <c r="BA289"/>
      <c r="BB289"/>
      <c r="BC289"/>
    </row>
    <row r="290" spans="1:55" x14ac:dyDescent="0.25">
      <c r="A290" t="s">
        <v>2525</v>
      </c>
      <c r="B290">
        <v>0</v>
      </c>
      <c r="C290">
        <v>0</v>
      </c>
      <c r="D290">
        <v>0</v>
      </c>
      <c r="E290">
        <v>0</v>
      </c>
      <c r="F290">
        <v>0</v>
      </c>
      <c r="G290">
        <v>0</v>
      </c>
      <c r="H290">
        <v>0</v>
      </c>
      <c r="I290">
        <v>0</v>
      </c>
      <c r="J290">
        <v>0</v>
      </c>
      <c r="K290">
        <v>0</v>
      </c>
      <c r="L290">
        <v>0</v>
      </c>
      <c r="M290">
        <v>0</v>
      </c>
      <c r="N290">
        <v>0</v>
      </c>
      <c r="O290">
        <v>0</v>
      </c>
      <c r="P290">
        <v>965</v>
      </c>
      <c r="Q290">
        <v>964</v>
      </c>
      <c r="R290">
        <v>0</v>
      </c>
      <c r="S290">
        <v>283638</v>
      </c>
      <c r="T290">
        <v>0</v>
      </c>
      <c r="U290">
        <v>0</v>
      </c>
      <c r="V290">
        <v>91380</v>
      </c>
      <c r="W290">
        <v>0</v>
      </c>
      <c r="X290">
        <v>0</v>
      </c>
      <c r="Y290">
        <v>0</v>
      </c>
      <c r="Z290">
        <v>0</v>
      </c>
      <c r="AA290">
        <v>0</v>
      </c>
      <c r="AB290">
        <v>3400000</v>
      </c>
      <c r="AC290">
        <v>0</v>
      </c>
      <c r="AD290">
        <v>0</v>
      </c>
      <c r="AE290">
        <v>0</v>
      </c>
      <c r="AF290">
        <v>0</v>
      </c>
      <c r="AG290">
        <v>0</v>
      </c>
      <c r="AH290">
        <v>0</v>
      </c>
      <c r="AI290">
        <v>0</v>
      </c>
      <c r="AJ290">
        <v>0</v>
      </c>
      <c r="AK290">
        <v>0</v>
      </c>
      <c r="AL290">
        <v>0</v>
      </c>
      <c r="AM290">
        <v>0</v>
      </c>
      <c r="AN290">
        <v>33225</v>
      </c>
      <c r="AO290">
        <v>0</v>
      </c>
      <c r="AP290">
        <v>0</v>
      </c>
      <c r="AQ290">
        <v>0</v>
      </c>
      <c r="AR290">
        <v>0</v>
      </c>
      <c r="AS290"/>
      <c r="AT290"/>
      <c r="AU290"/>
      <c r="AV290"/>
      <c r="AW290"/>
      <c r="AX290"/>
      <c r="AY290"/>
      <c r="AZ290"/>
      <c r="BA290"/>
      <c r="BB290"/>
      <c r="BC290"/>
    </row>
    <row r="291" spans="1:55" x14ac:dyDescent="0.25">
      <c r="A291" t="s">
        <v>2526</v>
      </c>
      <c r="B291">
        <v>0</v>
      </c>
      <c r="C291">
        <v>0</v>
      </c>
      <c r="D291">
        <v>0</v>
      </c>
      <c r="E291">
        <v>0</v>
      </c>
      <c r="F291">
        <v>0</v>
      </c>
      <c r="G291">
        <v>0</v>
      </c>
      <c r="H291">
        <v>0</v>
      </c>
      <c r="I291">
        <v>0</v>
      </c>
      <c r="J291">
        <v>0</v>
      </c>
      <c r="K291">
        <v>0</v>
      </c>
      <c r="L291">
        <v>0</v>
      </c>
      <c r="M291">
        <v>0</v>
      </c>
      <c r="N291">
        <v>0</v>
      </c>
      <c r="O291">
        <v>0</v>
      </c>
      <c r="P291">
        <v>0</v>
      </c>
      <c r="Q291">
        <v>0</v>
      </c>
      <c r="R291">
        <v>0</v>
      </c>
      <c r="S291">
        <v>283638</v>
      </c>
      <c r="T291">
        <v>0</v>
      </c>
      <c r="U291">
        <v>0</v>
      </c>
      <c r="V291">
        <v>0</v>
      </c>
      <c r="W291">
        <v>0</v>
      </c>
      <c r="X291">
        <v>0</v>
      </c>
      <c r="Y291">
        <v>0</v>
      </c>
      <c r="Z291">
        <v>0</v>
      </c>
      <c r="AA291">
        <v>0</v>
      </c>
      <c r="AB291">
        <v>3400000</v>
      </c>
      <c r="AC291">
        <v>0</v>
      </c>
      <c r="AD291">
        <v>0</v>
      </c>
      <c r="AE291">
        <v>0</v>
      </c>
      <c r="AF291">
        <v>0</v>
      </c>
      <c r="AG291">
        <v>0</v>
      </c>
      <c r="AH291">
        <v>0</v>
      </c>
      <c r="AI291">
        <v>0</v>
      </c>
      <c r="AJ291">
        <v>0</v>
      </c>
      <c r="AK291">
        <v>0</v>
      </c>
      <c r="AL291">
        <v>0</v>
      </c>
      <c r="AM291">
        <v>0</v>
      </c>
      <c r="AN291">
        <v>33225</v>
      </c>
      <c r="AO291">
        <v>0</v>
      </c>
      <c r="AP291">
        <v>0</v>
      </c>
      <c r="AQ291">
        <v>0</v>
      </c>
      <c r="AR291">
        <v>0</v>
      </c>
      <c r="AS291"/>
      <c r="AT291"/>
      <c r="AU291"/>
      <c r="AV291"/>
      <c r="AW291"/>
      <c r="AX291"/>
      <c r="AY291"/>
      <c r="AZ291"/>
      <c r="BA291"/>
      <c r="BB291"/>
      <c r="BC291"/>
    </row>
    <row r="292" spans="1:55" x14ac:dyDescent="0.25">
      <c r="A292" t="s">
        <v>2528</v>
      </c>
      <c r="B292">
        <v>0</v>
      </c>
      <c r="C292">
        <v>0</v>
      </c>
      <c r="D292">
        <v>0</v>
      </c>
      <c r="E292">
        <v>0</v>
      </c>
      <c r="F292">
        <v>0</v>
      </c>
      <c r="G292">
        <v>0</v>
      </c>
      <c r="H292">
        <v>0</v>
      </c>
      <c r="I292">
        <v>0</v>
      </c>
      <c r="J292">
        <v>0</v>
      </c>
      <c r="K292">
        <v>0</v>
      </c>
      <c r="L292">
        <v>0</v>
      </c>
      <c r="M292">
        <v>0</v>
      </c>
      <c r="N292">
        <v>0</v>
      </c>
      <c r="O292">
        <v>0</v>
      </c>
      <c r="P292">
        <v>965</v>
      </c>
      <c r="Q292">
        <v>964</v>
      </c>
      <c r="R292">
        <v>0</v>
      </c>
      <c r="S292">
        <v>0</v>
      </c>
      <c r="T292">
        <v>0</v>
      </c>
      <c r="U292">
        <v>0</v>
      </c>
      <c r="V292">
        <v>91380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c r="AT292"/>
      <c r="AU292"/>
      <c r="AV292"/>
      <c r="AW292"/>
      <c r="AX292"/>
      <c r="AY292"/>
      <c r="AZ292"/>
      <c r="BA292"/>
      <c r="BB292"/>
      <c r="BC292"/>
    </row>
    <row r="293" spans="1:55" x14ac:dyDescent="0.25">
      <c r="A293" t="s">
        <v>2529</v>
      </c>
      <c r="B293">
        <v>-53910</v>
      </c>
      <c r="C293">
        <v>-14725</v>
      </c>
      <c r="D293">
        <v>-225411</v>
      </c>
      <c r="E293">
        <v>-181547</v>
      </c>
      <c r="F293">
        <v>-122915</v>
      </c>
      <c r="G293">
        <v>-42455</v>
      </c>
      <c r="H293">
        <v>-216031</v>
      </c>
      <c r="I293">
        <v>-210367</v>
      </c>
      <c r="J293">
        <v>-157468</v>
      </c>
      <c r="K293">
        <v>-53902</v>
      </c>
      <c r="L293">
        <v>-282326</v>
      </c>
      <c r="M293">
        <v>-226247</v>
      </c>
      <c r="N293">
        <v>-117498</v>
      </c>
      <c r="O293">
        <v>-58749</v>
      </c>
      <c r="P293">
        <v>-537556</v>
      </c>
      <c r="Q293">
        <v>-485587</v>
      </c>
      <c r="R293">
        <v>-414756</v>
      </c>
      <c r="S293">
        <v>-301473</v>
      </c>
      <c r="T293">
        <v>-954413</v>
      </c>
      <c r="U293">
        <v>-834194</v>
      </c>
      <c r="V293">
        <v>-821287</v>
      </c>
      <c r="W293">
        <v>-656500</v>
      </c>
      <c r="X293">
        <v>-1505316</v>
      </c>
      <c r="Y293">
        <v>-473684</v>
      </c>
      <c r="Z293">
        <v>-315789</v>
      </c>
      <c r="AA293">
        <v>-157895</v>
      </c>
      <c r="AB293">
        <v>0</v>
      </c>
      <c r="AC293">
        <v>0</v>
      </c>
      <c r="AD293">
        <v>0</v>
      </c>
      <c r="AE293">
        <v>0</v>
      </c>
      <c r="AF293">
        <v>0</v>
      </c>
      <c r="AG293">
        <v>0</v>
      </c>
      <c r="AH293">
        <v>0</v>
      </c>
      <c r="AI293">
        <v>-3780</v>
      </c>
      <c r="AJ293">
        <v>-35258</v>
      </c>
      <c r="AK293">
        <v>-35258</v>
      </c>
      <c r="AL293">
        <v>-35258</v>
      </c>
      <c r="AM293">
        <v>-37424</v>
      </c>
      <c r="AN293">
        <v>0</v>
      </c>
      <c r="AO293">
        <v>0</v>
      </c>
      <c r="AP293">
        <v>0</v>
      </c>
      <c r="AQ293">
        <v>0</v>
      </c>
      <c r="AR293">
        <v>0</v>
      </c>
      <c r="AS293"/>
      <c r="AT293"/>
      <c r="AU293"/>
      <c r="AV293"/>
      <c r="AW293"/>
      <c r="AX293"/>
      <c r="AY293"/>
      <c r="AZ293"/>
      <c r="BA293"/>
      <c r="BB293"/>
      <c r="BC293"/>
    </row>
    <row r="294" spans="1:55" x14ac:dyDescent="0.25">
      <c r="A294" t="s">
        <v>2532</v>
      </c>
      <c r="B294">
        <v>-53910</v>
      </c>
      <c r="C294">
        <v>-14725</v>
      </c>
      <c r="D294">
        <v>-225411</v>
      </c>
      <c r="E294">
        <v>-181547</v>
      </c>
      <c r="F294">
        <v>-122915</v>
      </c>
      <c r="G294">
        <v>-42455</v>
      </c>
      <c r="H294">
        <v>-216031</v>
      </c>
      <c r="I294">
        <v>-210367</v>
      </c>
      <c r="J294">
        <v>-157468</v>
      </c>
      <c r="K294">
        <v>-53902</v>
      </c>
      <c r="L294">
        <v>-282326</v>
      </c>
      <c r="M294">
        <v>-226247</v>
      </c>
      <c r="N294">
        <v>-117498</v>
      </c>
      <c r="O294">
        <v>-58749</v>
      </c>
      <c r="P294">
        <v>-537556</v>
      </c>
      <c r="Q294">
        <v>-485587</v>
      </c>
      <c r="R294">
        <v>-414756</v>
      </c>
      <c r="S294">
        <v>-301473</v>
      </c>
      <c r="T294">
        <v>-954413</v>
      </c>
      <c r="U294">
        <v>-834194</v>
      </c>
      <c r="V294">
        <v>-821287</v>
      </c>
      <c r="W294">
        <v>-656500</v>
      </c>
      <c r="X294">
        <v>-1505316</v>
      </c>
      <c r="Y294">
        <v>-473684</v>
      </c>
      <c r="Z294">
        <v>-315789</v>
      </c>
      <c r="AA294">
        <v>-157895</v>
      </c>
      <c r="AB294">
        <v>0</v>
      </c>
      <c r="AC294">
        <v>0</v>
      </c>
      <c r="AD294">
        <v>0</v>
      </c>
      <c r="AE294">
        <v>0</v>
      </c>
      <c r="AF294">
        <v>0</v>
      </c>
      <c r="AG294">
        <v>0</v>
      </c>
      <c r="AH294">
        <v>0</v>
      </c>
      <c r="AI294">
        <v>0</v>
      </c>
      <c r="AJ294">
        <v>-35258</v>
      </c>
      <c r="AK294">
        <v>-35258</v>
      </c>
      <c r="AL294">
        <v>-35258</v>
      </c>
      <c r="AM294">
        <v>-37424</v>
      </c>
      <c r="AN294">
        <v>0</v>
      </c>
      <c r="AO294">
        <v>0</v>
      </c>
      <c r="AP294">
        <v>0</v>
      </c>
      <c r="AQ294">
        <v>0</v>
      </c>
      <c r="AR294">
        <v>0</v>
      </c>
      <c r="AS294"/>
      <c r="AT294"/>
      <c r="AU294"/>
      <c r="AV294"/>
      <c r="AW294"/>
      <c r="AX294"/>
      <c r="AY294"/>
      <c r="AZ294"/>
      <c r="BA294"/>
      <c r="BB294"/>
      <c r="BC294"/>
    </row>
    <row r="295" spans="1:55" x14ac:dyDescent="0.25">
      <c r="A295" t="s">
        <v>2533</v>
      </c>
      <c r="B295">
        <v>-53910</v>
      </c>
      <c r="C295">
        <v>-14725</v>
      </c>
      <c r="D295">
        <v>-225411</v>
      </c>
      <c r="E295">
        <v>-181547</v>
      </c>
      <c r="F295">
        <v>-122915</v>
      </c>
      <c r="G295">
        <v>-42455</v>
      </c>
      <c r="H295">
        <v>0</v>
      </c>
      <c r="I295">
        <v>-210367</v>
      </c>
      <c r="J295">
        <v>-157468</v>
      </c>
      <c r="K295">
        <v>-53902</v>
      </c>
      <c r="L295">
        <v>-282326</v>
      </c>
      <c r="M295">
        <v>-226247</v>
      </c>
      <c r="N295">
        <v>-117498</v>
      </c>
      <c r="O295">
        <v>-58749</v>
      </c>
      <c r="P295">
        <v>0</v>
      </c>
      <c r="Q295">
        <v>-485587</v>
      </c>
      <c r="R295">
        <v>-415408</v>
      </c>
      <c r="S295">
        <v>-301473</v>
      </c>
      <c r="T295">
        <v>0</v>
      </c>
      <c r="U295">
        <v>0</v>
      </c>
      <c r="V295">
        <v>0</v>
      </c>
      <c r="W295">
        <v>0</v>
      </c>
      <c r="X295">
        <v>-1505316</v>
      </c>
      <c r="Y295">
        <v>0</v>
      </c>
      <c r="Z295">
        <v>0</v>
      </c>
      <c r="AA295">
        <v>-157895</v>
      </c>
      <c r="AB295">
        <v>0</v>
      </c>
      <c r="AC295">
        <v>0</v>
      </c>
      <c r="AD295">
        <v>0</v>
      </c>
      <c r="AE295">
        <v>0</v>
      </c>
      <c r="AF295">
        <v>0</v>
      </c>
      <c r="AG295">
        <v>0</v>
      </c>
      <c r="AH295">
        <v>0</v>
      </c>
      <c r="AI295">
        <v>0</v>
      </c>
      <c r="AJ295">
        <v>-35258</v>
      </c>
      <c r="AK295">
        <v>-35258</v>
      </c>
      <c r="AL295">
        <v>-35258</v>
      </c>
      <c r="AM295">
        <v>-37424</v>
      </c>
      <c r="AN295">
        <v>0</v>
      </c>
      <c r="AO295">
        <v>0</v>
      </c>
      <c r="AP295">
        <v>0</v>
      </c>
      <c r="AQ295">
        <v>0</v>
      </c>
      <c r="AR295">
        <v>0</v>
      </c>
      <c r="AS295"/>
      <c r="AT295"/>
      <c r="AU295"/>
      <c r="AV295"/>
      <c r="AW295"/>
      <c r="AX295"/>
      <c r="AY295"/>
      <c r="AZ295"/>
      <c r="BA295"/>
      <c r="BB295"/>
      <c r="BC295"/>
    </row>
    <row r="296" spans="1:55" x14ac:dyDescent="0.25">
      <c r="A296" t="s">
        <v>2625</v>
      </c>
      <c r="B296">
        <v>0</v>
      </c>
      <c r="C296">
        <v>0</v>
      </c>
      <c r="D296">
        <v>0</v>
      </c>
      <c r="E296">
        <v>0</v>
      </c>
      <c r="F296">
        <v>0</v>
      </c>
      <c r="G296">
        <v>0</v>
      </c>
      <c r="H296">
        <v>-216031</v>
      </c>
      <c r="I296">
        <v>0</v>
      </c>
      <c r="J296">
        <v>0</v>
      </c>
      <c r="K296">
        <v>0</v>
      </c>
      <c r="L296">
        <v>0</v>
      </c>
      <c r="M296">
        <v>0</v>
      </c>
      <c r="N296">
        <v>0</v>
      </c>
      <c r="O296">
        <v>0</v>
      </c>
      <c r="P296">
        <v>-537556</v>
      </c>
      <c r="Q296">
        <v>0</v>
      </c>
      <c r="R296">
        <v>652</v>
      </c>
      <c r="S296">
        <v>0</v>
      </c>
      <c r="T296">
        <v>-954413</v>
      </c>
      <c r="U296">
        <v>-834194</v>
      </c>
      <c r="V296">
        <v>-821287</v>
      </c>
      <c r="W296">
        <v>-656500</v>
      </c>
      <c r="X296">
        <v>0</v>
      </c>
      <c r="Y296">
        <v>-473684</v>
      </c>
      <c r="Z296">
        <v>-315789</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c r="AT296"/>
      <c r="AU296"/>
      <c r="AV296"/>
      <c r="AW296"/>
      <c r="AX296"/>
      <c r="AY296"/>
      <c r="AZ296"/>
      <c r="BA296"/>
      <c r="BB296"/>
      <c r="BC296"/>
    </row>
    <row r="297" spans="1:55" x14ac:dyDescent="0.25">
      <c r="A297" t="s">
        <v>3387</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-3780</v>
      </c>
      <c r="AJ297">
        <v>0</v>
      </c>
      <c r="AK297">
        <v>0</v>
      </c>
      <c r="AL297">
        <v>0</v>
      </c>
      <c r="AM297">
        <v>0</v>
      </c>
      <c r="AN297">
        <v>0</v>
      </c>
      <c r="AO297">
        <v>0</v>
      </c>
      <c r="AP297">
        <v>0</v>
      </c>
      <c r="AQ297">
        <v>0</v>
      </c>
      <c r="AR297">
        <v>0</v>
      </c>
      <c r="AS297"/>
      <c r="AT297"/>
      <c r="AU297"/>
      <c r="AV297"/>
      <c r="AW297"/>
      <c r="AX297"/>
      <c r="AY297"/>
      <c r="AZ297"/>
      <c r="BA297"/>
      <c r="BB297"/>
      <c r="BC297"/>
    </row>
    <row r="298" spans="1:55" x14ac:dyDescent="0.25">
      <c r="A298" t="s">
        <v>2535</v>
      </c>
      <c r="B298">
        <v>-6285</v>
      </c>
      <c r="C298">
        <v>-2961</v>
      </c>
      <c r="D298">
        <v>-11590</v>
      </c>
      <c r="E298">
        <v>-12208</v>
      </c>
      <c r="F298">
        <v>-7086</v>
      </c>
      <c r="G298">
        <v>-3358</v>
      </c>
      <c r="H298">
        <v>-3055</v>
      </c>
      <c r="I298">
        <v>-2521</v>
      </c>
      <c r="J298">
        <v>-1670</v>
      </c>
      <c r="K298">
        <v>-831</v>
      </c>
      <c r="L298">
        <v>-1808</v>
      </c>
      <c r="M298">
        <v>-540</v>
      </c>
      <c r="N298">
        <v>-730</v>
      </c>
      <c r="O298">
        <v>-361</v>
      </c>
      <c r="P298">
        <v>-2854</v>
      </c>
      <c r="Q298">
        <v>-2025</v>
      </c>
      <c r="R298">
        <v>-1265</v>
      </c>
      <c r="S298">
        <v>-685</v>
      </c>
      <c r="T298">
        <v>-2686</v>
      </c>
      <c r="U298">
        <v>-2236</v>
      </c>
      <c r="V298">
        <v>-1091</v>
      </c>
      <c r="W298">
        <v>-583</v>
      </c>
      <c r="X298">
        <v>-11032</v>
      </c>
      <c r="Y298">
        <v>-6252</v>
      </c>
      <c r="Z298">
        <v>-2885</v>
      </c>
      <c r="AA298">
        <v>-1329</v>
      </c>
      <c r="AB298">
        <v>-680</v>
      </c>
      <c r="AC298">
        <v>-151</v>
      </c>
      <c r="AD298">
        <v>-87</v>
      </c>
      <c r="AE298">
        <v>-24</v>
      </c>
      <c r="AF298">
        <v>-256</v>
      </c>
      <c r="AG298">
        <v>-192</v>
      </c>
      <c r="AH298">
        <v>-128</v>
      </c>
      <c r="AI298">
        <v>-64</v>
      </c>
      <c r="AJ298">
        <v>-4755</v>
      </c>
      <c r="AK298">
        <v>-4691</v>
      </c>
      <c r="AL298">
        <v>-4627</v>
      </c>
      <c r="AM298">
        <v>0</v>
      </c>
      <c r="AN298">
        <v>-12318</v>
      </c>
      <c r="AO298">
        <v>-9239</v>
      </c>
      <c r="AP298">
        <v>-6159</v>
      </c>
      <c r="AQ298">
        <v>-3080</v>
      </c>
      <c r="AR298">
        <v>-12318</v>
      </c>
      <c r="AS298"/>
      <c r="AT298"/>
      <c r="AU298"/>
      <c r="AV298"/>
      <c r="AW298"/>
      <c r="AX298"/>
      <c r="AY298"/>
      <c r="AZ298"/>
      <c r="BA298"/>
      <c r="BB298"/>
      <c r="BC298"/>
    </row>
    <row r="299" spans="1:55" x14ac:dyDescent="0.25">
      <c r="A299" t="s">
        <v>2538</v>
      </c>
      <c r="B299">
        <v>0</v>
      </c>
      <c r="C299">
        <v>49893</v>
      </c>
      <c r="D299">
        <v>37</v>
      </c>
      <c r="E299">
        <v>37</v>
      </c>
      <c r="F299">
        <v>37</v>
      </c>
      <c r="G299">
        <v>-26</v>
      </c>
      <c r="H299">
        <v>220185</v>
      </c>
      <c r="I299">
        <v>220000</v>
      </c>
      <c r="J299">
        <v>220000</v>
      </c>
      <c r="K299">
        <v>0</v>
      </c>
      <c r="L299">
        <v>644080</v>
      </c>
      <c r="M299">
        <v>643917</v>
      </c>
      <c r="N299">
        <v>87835</v>
      </c>
      <c r="O299">
        <v>0</v>
      </c>
      <c r="P299">
        <v>324281</v>
      </c>
      <c r="Q299">
        <v>324281</v>
      </c>
      <c r="R299">
        <v>0</v>
      </c>
      <c r="S299">
        <v>0</v>
      </c>
      <c r="T299">
        <v>463235</v>
      </c>
      <c r="U299">
        <v>463234</v>
      </c>
      <c r="V299">
        <v>4410</v>
      </c>
      <c r="W299">
        <v>0</v>
      </c>
      <c r="X299">
        <v>4900</v>
      </c>
      <c r="Y299">
        <v>4900</v>
      </c>
      <c r="Z299">
        <v>0</v>
      </c>
      <c r="AA299">
        <v>0</v>
      </c>
      <c r="AB299">
        <v>0</v>
      </c>
      <c r="AC299">
        <v>0</v>
      </c>
      <c r="AD299">
        <v>0</v>
      </c>
      <c r="AE299">
        <v>0</v>
      </c>
      <c r="AF299">
        <v>640000</v>
      </c>
      <c r="AG299">
        <v>640000</v>
      </c>
      <c r="AH299">
        <v>500000</v>
      </c>
      <c r="AI299">
        <v>0</v>
      </c>
      <c r="AJ299">
        <v>2</v>
      </c>
      <c r="AK299">
        <v>2</v>
      </c>
      <c r="AL299">
        <v>0</v>
      </c>
      <c r="AM299">
        <v>0</v>
      </c>
      <c r="AN299">
        <v>0</v>
      </c>
      <c r="AO299">
        <v>0</v>
      </c>
      <c r="AP299">
        <v>0</v>
      </c>
      <c r="AQ299">
        <v>0</v>
      </c>
      <c r="AR299">
        <v>0</v>
      </c>
      <c r="AS299"/>
      <c r="AT299"/>
      <c r="AU299"/>
      <c r="AV299"/>
      <c r="AW299"/>
      <c r="AX299"/>
      <c r="AY299"/>
      <c r="AZ299"/>
      <c r="BA299"/>
      <c r="BB299"/>
      <c r="BC299"/>
    </row>
    <row r="300" spans="1:55" x14ac:dyDescent="0.25">
      <c r="A300" t="s">
        <v>3300</v>
      </c>
      <c r="B300">
        <v>225217</v>
      </c>
      <c r="C300">
        <v>0</v>
      </c>
      <c r="D300">
        <v>-61</v>
      </c>
      <c r="E300">
        <v>-61</v>
      </c>
      <c r="F300">
        <v>-61</v>
      </c>
      <c r="G300">
        <v>0</v>
      </c>
      <c r="H300">
        <v>0</v>
      </c>
      <c r="I300">
        <v>0</v>
      </c>
      <c r="J300">
        <v>0</v>
      </c>
      <c r="K300">
        <v>0</v>
      </c>
      <c r="L300">
        <v>0</v>
      </c>
      <c r="M300">
        <v>0</v>
      </c>
      <c r="N300">
        <v>0</v>
      </c>
      <c r="O300">
        <v>0</v>
      </c>
      <c r="P300">
        <v>0</v>
      </c>
      <c r="Q300">
        <v>282188</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c r="AT300"/>
      <c r="AU300"/>
      <c r="AV300"/>
      <c r="AW300"/>
      <c r="AX300"/>
      <c r="AY300"/>
      <c r="AZ300"/>
      <c r="BA300"/>
      <c r="BB300"/>
      <c r="BC300"/>
    </row>
    <row r="301" spans="1:55" x14ac:dyDescent="0.25">
      <c r="A301" t="s">
        <v>3393</v>
      </c>
      <c r="B301">
        <v>0</v>
      </c>
      <c r="C301">
        <v>0</v>
      </c>
      <c r="D301">
        <v>0</v>
      </c>
      <c r="E301">
        <v>0</v>
      </c>
      <c r="F301">
        <v>0</v>
      </c>
      <c r="G301">
        <v>0</v>
      </c>
      <c r="H301">
        <v>0</v>
      </c>
      <c r="I301">
        <v>0</v>
      </c>
      <c r="J301">
        <v>0</v>
      </c>
      <c r="K301">
        <v>0</v>
      </c>
      <c r="L301">
        <v>0</v>
      </c>
      <c r="M301">
        <v>0</v>
      </c>
      <c r="N301">
        <v>0</v>
      </c>
      <c r="O301">
        <v>0</v>
      </c>
      <c r="P301">
        <v>0</v>
      </c>
      <c r="Q301">
        <v>0</v>
      </c>
      <c r="R301">
        <v>324281</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c r="AT301"/>
      <c r="AU301"/>
      <c r="AV301"/>
      <c r="AW301"/>
      <c r="AX301"/>
      <c r="AY301"/>
      <c r="AZ301"/>
      <c r="BA301"/>
      <c r="BB301"/>
      <c r="BC301"/>
    </row>
    <row r="302" spans="1:55" x14ac:dyDescent="0.25">
      <c r="A302" t="s">
        <v>2539</v>
      </c>
      <c r="B302">
        <v>0</v>
      </c>
      <c r="C302">
        <v>0</v>
      </c>
      <c r="D302">
        <v>0</v>
      </c>
      <c r="E302">
        <v>0</v>
      </c>
      <c r="F302">
        <v>0</v>
      </c>
      <c r="G302">
        <v>0</v>
      </c>
      <c r="H302">
        <v>0</v>
      </c>
      <c r="I302">
        <v>0</v>
      </c>
      <c r="J302">
        <v>0</v>
      </c>
      <c r="K302">
        <v>0</v>
      </c>
      <c r="L302">
        <v>0</v>
      </c>
      <c r="M302">
        <v>0</v>
      </c>
      <c r="N302">
        <v>0</v>
      </c>
      <c r="O302">
        <v>0</v>
      </c>
      <c r="P302">
        <v>0</v>
      </c>
      <c r="Q302">
        <v>0</v>
      </c>
      <c r="R302">
        <v>0</v>
      </c>
      <c r="S302">
        <v>0</v>
      </c>
      <c r="T302">
        <v>-186753</v>
      </c>
      <c r="U302">
        <v>-186753</v>
      </c>
      <c r="V302">
        <v>-186753</v>
      </c>
      <c r="W302">
        <v>0</v>
      </c>
      <c r="X302">
        <v>-91997</v>
      </c>
      <c r="Y302">
        <v>-91997</v>
      </c>
      <c r="Z302">
        <v>-91997</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c r="AT302"/>
      <c r="AU302"/>
      <c r="AV302"/>
      <c r="AW302"/>
      <c r="AX302"/>
      <c r="AY302"/>
      <c r="AZ302"/>
      <c r="BA302"/>
      <c r="BB302"/>
      <c r="BC302"/>
    </row>
    <row r="303" spans="1:55" x14ac:dyDescent="0.25">
      <c r="A303" t="s">
        <v>2541</v>
      </c>
      <c r="B303">
        <v>0</v>
      </c>
      <c r="C303">
        <v>0</v>
      </c>
      <c r="D303">
        <v>0</v>
      </c>
      <c r="E303">
        <v>0</v>
      </c>
      <c r="F303">
        <v>0</v>
      </c>
      <c r="G303">
        <v>0</v>
      </c>
      <c r="H303">
        <v>0</v>
      </c>
      <c r="I303">
        <v>0</v>
      </c>
      <c r="J303">
        <v>0</v>
      </c>
      <c r="K303">
        <v>0</v>
      </c>
      <c r="L303">
        <v>2406</v>
      </c>
      <c r="M303">
        <v>0</v>
      </c>
      <c r="N303">
        <v>0</v>
      </c>
      <c r="O303">
        <v>0</v>
      </c>
      <c r="P303">
        <v>0</v>
      </c>
      <c r="Q303">
        <v>0</v>
      </c>
      <c r="R303">
        <v>0</v>
      </c>
      <c r="S303">
        <v>0</v>
      </c>
      <c r="T303">
        <v>0</v>
      </c>
      <c r="U303">
        <v>0</v>
      </c>
      <c r="V303">
        <v>0</v>
      </c>
      <c r="W303">
        <v>0</v>
      </c>
      <c r="X303">
        <v>0</v>
      </c>
      <c r="Y303">
        <v>0</v>
      </c>
      <c r="Z303">
        <v>0</v>
      </c>
      <c r="AA303">
        <v>0</v>
      </c>
      <c r="AB303">
        <v>906391</v>
      </c>
      <c r="AC303">
        <v>0</v>
      </c>
      <c r="AD303">
        <v>0</v>
      </c>
      <c r="AE303">
        <v>0</v>
      </c>
      <c r="AF303">
        <v>0</v>
      </c>
      <c r="AG303">
        <v>0</v>
      </c>
      <c r="AH303">
        <v>0</v>
      </c>
      <c r="AI303">
        <v>0</v>
      </c>
      <c r="AJ303">
        <v>594</v>
      </c>
      <c r="AK303">
        <v>0</v>
      </c>
      <c r="AL303">
        <v>0</v>
      </c>
      <c r="AM303">
        <v>0</v>
      </c>
      <c r="AN303">
        <v>0</v>
      </c>
      <c r="AO303">
        <v>0</v>
      </c>
      <c r="AP303">
        <v>0</v>
      </c>
      <c r="AQ303">
        <v>0</v>
      </c>
      <c r="AR303">
        <v>0</v>
      </c>
      <c r="AS303"/>
      <c r="AT303"/>
      <c r="AU303"/>
      <c r="AV303"/>
      <c r="AW303"/>
      <c r="AX303"/>
      <c r="AY303"/>
      <c r="AZ303"/>
      <c r="BA303"/>
      <c r="BB303"/>
      <c r="BC303"/>
    </row>
    <row r="304" spans="1:55" x14ac:dyDescent="0.25">
      <c r="A304" t="s">
        <v>885</v>
      </c>
      <c r="B304">
        <v>197392</v>
      </c>
      <c r="C304">
        <v>69059</v>
      </c>
      <c r="D304">
        <v>-331559</v>
      </c>
      <c r="E304">
        <v>-280413</v>
      </c>
      <c r="F304">
        <v>-176404</v>
      </c>
      <c r="G304">
        <v>-80532</v>
      </c>
      <c r="H304">
        <v>-34929</v>
      </c>
      <c r="I304">
        <v>51899</v>
      </c>
      <c r="J304">
        <v>-339</v>
      </c>
      <c r="K304">
        <v>-77656</v>
      </c>
      <c r="L304">
        <v>179437</v>
      </c>
      <c r="M304">
        <v>176364</v>
      </c>
      <c r="N304">
        <v>-92388</v>
      </c>
      <c r="O304">
        <v>-167282</v>
      </c>
      <c r="P304">
        <v>-736519</v>
      </c>
      <c r="Q304">
        <v>-445529</v>
      </c>
      <c r="R304">
        <v>-428439</v>
      </c>
      <c r="S304">
        <v>-496978</v>
      </c>
      <c r="T304">
        <v>923353</v>
      </c>
      <c r="U304">
        <v>608629</v>
      </c>
      <c r="V304">
        <v>658041</v>
      </c>
      <c r="W304">
        <v>271990</v>
      </c>
      <c r="X304">
        <v>-1157831</v>
      </c>
      <c r="Y304">
        <v>-303083</v>
      </c>
      <c r="Z304">
        <v>-341305</v>
      </c>
      <c r="AA304">
        <v>-100558</v>
      </c>
      <c r="AB304">
        <v>3467304</v>
      </c>
      <c r="AC304">
        <v>44456</v>
      </c>
      <c r="AD304">
        <v>-87</v>
      </c>
      <c r="AE304">
        <v>-24</v>
      </c>
      <c r="AF304">
        <v>635964</v>
      </c>
      <c r="AG304">
        <v>636028</v>
      </c>
      <c r="AH304">
        <v>496092</v>
      </c>
      <c r="AI304">
        <v>-3844</v>
      </c>
      <c r="AJ304">
        <v>-35637</v>
      </c>
      <c r="AK304">
        <v>-36167</v>
      </c>
      <c r="AL304">
        <v>-36105</v>
      </c>
      <c r="AM304">
        <v>-34424</v>
      </c>
      <c r="AN304">
        <v>20907</v>
      </c>
      <c r="AO304">
        <v>24461</v>
      </c>
      <c r="AP304">
        <v>18841</v>
      </c>
      <c r="AQ304">
        <v>31920</v>
      </c>
      <c r="AR304">
        <v>-12318</v>
      </c>
      <c r="AS304"/>
      <c r="AT304"/>
      <c r="AU304"/>
      <c r="AV304"/>
      <c r="AW304"/>
      <c r="AX304"/>
      <c r="AY304"/>
      <c r="AZ304"/>
      <c r="BA304"/>
      <c r="BB304"/>
      <c r="BC304"/>
    </row>
    <row r="305" spans="1:55" x14ac:dyDescent="0.25">
      <c r="A305" t="s">
        <v>886</v>
      </c>
      <c r="B305">
        <v>74515</v>
      </c>
      <c r="C305">
        <v>-4372</v>
      </c>
      <c r="D305">
        <v>-18944</v>
      </c>
      <c r="E305">
        <v>-18618</v>
      </c>
      <c r="F305">
        <v>-16930</v>
      </c>
      <c r="G305">
        <v>-22125</v>
      </c>
      <c r="H305">
        <v>-44729</v>
      </c>
      <c r="I305">
        <v>-27003</v>
      </c>
      <c r="J305">
        <v>-24882</v>
      </c>
      <c r="K305">
        <v>-43655</v>
      </c>
      <c r="L305">
        <v>16249</v>
      </c>
      <c r="M305">
        <v>229073</v>
      </c>
      <c r="N305">
        <v>-8965</v>
      </c>
      <c r="O305">
        <v>-43801</v>
      </c>
      <c r="P305">
        <v>-495345</v>
      </c>
      <c r="Q305">
        <v>-518567</v>
      </c>
      <c r="R305">
        <v>-536122</v>
      </c>
      <c r="S305">
        <v>-529382</v>
      </c>
      <c r="T305">
        <v>435749</v>
      </c>
      <c r="U305">
        <v>-90723</v>
      </c>
      <c r="V305">
        <v>164292</v>
      </c>
      <c r="W305">
        <v>29603</v>
      </c>
      <c r="X305">
        <v>-216978</v>
      </c>
      <c r="Y305">
        <v>7933</v>
      </c>
      <c r="Z305">
        <v>-181715</v>
      </c>
      <c r="AA305">
        <v>-162252</v>
      </c>
      <c r="AB305">
        <v>-301821</v>
      </c>
      <c r="AC305">
        <v>-289444</v>
      </c>
      <c r="AD305">
        <v>-371105</v>
      </c>
      <c r="AE305">
        <v>-231519</v>
      </c>
      <c r="AF305">
        <v>631769</v>
      </c>
      <c r="AG305">
        <v>630277</v>
      </c>
      <c r="AH305">
        <v>498048</v>
      </c>
      <c r="AI305">
        <v>-547</v>
      </c>
      <c r="AJ305">
        <v>-27603</v>
      </c>
      <c r="AK305">
        <v>-31750</v>
      </c>
      <c r="AL305">
        <v>-32818</v>
      </c>
      <c r="AM305">
        <v>-34845</v>
      </c>
      <c r="AN305">
        <v>19732</v>
      </c>
      <c r="AO305">
        <v>13685</v>
      </c>
      <c r="AP305">
        <v>-3724</v>
      </c>
      <c r="AQ305">
        <v>30634</v>
      </c>
      <c r="AR305">
        <v>-9619</v>
      </c>
      <c r="AS305"/>
      <c r="AT305"/>
      <c r="AU305"/>
      <c r="AV305"/>
      <c r="AW305"/>
      <c r="AX305"/>
      <c r="AY305"/>
      <c r="AZ305"/>
      <c r="BA305"/>
      <c r="BB305"/>
      <c r="BC305"/>
    </row>
    <row r="306" spans="1:55" x14ac:dyDescent="0.25">
      <c r="A306" t="s">
        <v>2544</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-6269</v>
      </c>
      <c r="AD306">
        <v>0</v>
      </c>
      <c r="AE306">
        <v>0</v>
      </c>
      <c r="AF306">
        <v>0</v>
      </c>
      <c r="AG306">
        <v>0</v>
      </c>
      <c r="AH306">
        <v>0</v>
      </c>
      <c r="AI306">
        <v>0</v>
      </c>
      <c r="AJ306">
        <v>0</v>
      </c>
      <c r="AK306">
        <v>0</v>
      </c>
      <c r="AL306">
        <v>0</v>
      </c>
      <c r="AM306">
        <v>0</v>
      </c>
      <c r="AN306">
        <v>0</v>
      </c>
      <c r="AO306">
        <v>0</v>
      </c>
      <c r="AP306">
        <v>0</v>
      </c>
      <c r="AQ306">
        <v>0</v>
      </c>
      <c r="AR306">
        <v>0</v>
      </c>
      <c r="AS306"/>
      <c r="AT306"/>
      <c r="AU306"/>
      <c r="AV306"/>
      <c r="AW306"/>
      <c r="AX306"/>
      <c r="AY306"/>
      <c r="AZ306"/>
      <c r="BA306"/>
      <c r="BB306"/>
      <c r="BC306"/>
    </row>
    <row r="307" spans="1:55" x14ac:dyDescent="0.25">
      <c r="A307" t="s">
        <v>2545</v>
      </c>
      <c r="B307">
        <v>15444</v>
      </c>
      <c r="C307">
        <v>15444</v>
      </c>
      <c r="D307">
        <v>34388</v>
      </c>
      <c r="E307">
        <v>34388</v>
      </c>
      <c r="F307">
        <v>34388</v>
      </c>
      <c r="G307">
        <v>34388</v>
      </c>
      <c r="H307">
        <v>79117</v>
      </c>
      <c r="I307">
        <v>79117</v>
      </c>
      <c r="J307">
        <v>79117</v>
      </c>
      <c r="K307">
        <v>79117</v>
      </c>
      <c r="L307">
        <v>62868</v>
      </c>
      <c r="M307">
        <v>62868</v>
      </c>
      <c r="N307">
        <v>62868</v>
      </c>
      <c r="O307">
        <v>62868</v>
      </c>
      <c r="P307">
        <v>558213</v>
      </c>
      <c r="Q307">
        <v>558213</v>
      </c>
      <c r="R307">
        <v>558213</v>
      </c>
      <c r="S307">
        <v>558213</v>
      </c>
      <c r="T307">
        <v>122464</v>
      </c>
      <c r="U307">
        <v>122464</v>
      </c>
      <c r="V307">
        <v>122464</v>
      </c>
      <c r="W307">
        <v>122464</v>
      </c>
      <c r="X307">
        <v>339442</v>
      </c>
      <c r="Y307">
        <v>339442</v>
      </c>
      <c r="Z307">
        <v>339442</v>
      </c>
      <c r="AA307">
        <v>339442</v>
      </c>
      <c r="AB307">
        <v>641263</v>
      </c>
      <c r="AC307">
        <v>641263</v>
      </c>
      <c r="AD307">
        <v>641263</v>
      </c>
      <c r="AE307">
        <v>641263</v>
      </c>
      <c r="AF307">
        <v>9494</v>
      </c>
      <c r="AG307">
        <v>9494</v>
      </c>
      <c r="AH307">
        <v>9494</v>
      </c>
      <c r="AI307">
        <v>9494</v>
      </c>
      <c r="AJ307">
        <v>37097</v>
      </c>
      <c r="AK307">
        <v>37097</v>
      </c>
      <c r="AL307">
        <v>37097</v>
      </c>
      <c r="AM307">
        <v>37097</v>
      </c>
      <c r="AN307">
        <v>17365</v>
      </c>
      <c r="AO307">
        <v>17365</v>
      </c>
      <c r="AP307">
        <v>17365</v>
      </c>
      <c r="AQ307">
        <v>17365</v>
      </c>
      <c r="AR307">
        <v>26985</v>
      </c>
      <c r="AS307"/>
      <c r="AT307"/>
      <c r="AU307"/>
      <c r="AV307"/>
      <c r="AW307"/>
      <c r="AX307"/>
      <c r="AY307"/>
      <c r="AZ307"/>
      <c r="BA307"/>
      <c r="BB307"/>
      <c r="BC307"/>
    </row>
    <row r="308" spans="1:55" x14ac:dyDescent="0.25">
      <c r="A308" t="s">
        <v>2546</v>
      </c>
      <c r="B308">
        <v>89959</v>
      </c>
      <c r="C308">
        <v>11072</v>
      </c>
      <c r="D308">
        <v>15444</v>
      </c>
      <c r="E308">
        <v>15770</v>
      </c>
      <c r="F308">
        <v>17458</v>
      </c>
      <c r="G308">
        <v>12263</v>
      </c>
      <c r="H308">
        <v>34388</v>
      </c>
      <c r="I308">
        <v>52114</v>
      </c>
      <c r="J308">
        <v>54235</v>
      </c>
      <c r="K308">
        <v>35462</v>
      </c>
      <c r="L308">
        <v>79117</v>
      </c>
      <c r="M308">
        <v>291941</v>
      </c>
      <c r="N308">
        <v>53903</v>
      </c>
      <c r="O308">
        <v>19067</v>
      </c>
      <c r="P308">
        <v>62868</v>
      </c>
      <c r="Q308">
        <v>39646</v>
      </c>
      <c r="R308">
        <v>22091</v>
      </c>
      <c r="S308">
        <v>28831</v>
      </c>
      <c r="T308">
        <v>558213</v>
      </c>
      <c r="U308">
        <v>31741</v>
      </c>
      <c r="V308">
        <v>286756</v>
      </c>
      <c r="W308">
        <v>152067</v>
      </c>
      <c r="X308">
        <v>122464</v>
      </c>
      <c r="Y308">
        <v>347375</v>
      </c>
      <c r="Z308">
        <v>157727</v>
      </c>
      <c r="AA308">
        <v>177190</v>
      </c>
      <c r="AB308">
        <v>339442</v>
      </c>
      <c r="AC308">
        <v>345550</v>
      </c>
      <c r="AD308">
        <v>270158</v>
      </c>
      <c r="AE308">
        <v>409744</v>
      </c>
      <c r="AF308">
        <v>641263</v>
      </c>
      <c r="AG308">
        <v>639771</v>
      </c>
      <c r="AH308">
        <v>507542</v>
      </c>
      <c r="AI308">
        <v>8947</v>
      </c>
      <c r="AJ308">
        <v>9494</v>
      </c>
      <c r="AK308">
        <v>5347</v>
      </c>
      <c r="AL308">
        <v>4279</v>
      </c>
      <c r="AM308">
        <v>2252</v>
      </c>
      <c r="AN308">
        <v>37097</v>
      </c>
      <c r="AO308">
        <v>31050</v>
      </c>
      <c r="AP308">
        <v>13641</v>
      </c>
      <c r="AQ308">
        <v>47999</v>
      </c>
      <c r="AR308">
        <v>17366</v>
      </c>
      <c r="AS308"/>
      <c r="AT308"/>
      <c r="AU308"/>
      <c r="AV308"/>
      <c r="AW308"/>
      <c r="AX308"/>
      <c r="AY308"/>
      <c r="AZ308"/>
      <c r="BA308"/>
      <c r="BB308"/>
      <c r="BC308"/>
    </row>
    <row r="309" spans="1:55" x14ac:dyDescent="0.25">
      <c r="A309" t="s">
        <v>2547</v>
      </c>
      <c r="B309" t="s">
        <v>3279</v>
      </c>
      <c r="C309" t="s">
        <v>2548</v>
      </c>
      <c r="D309" t="s">
        <v>2549</v>
      </c>
      <c r="E309" t="s">
        <v>2550</v>
      </c>
      <c r="F309" t="s">
        <v>2551</v>
      </c>
      <c r="G309" t="s">
        <v>2552</v>
      </c>
      <c r="H309" t="s">
        <v>2553</v>
      </c>
      <c r="I309" t="s">
        <v>2554</v>
      </c>
      <c r="J309" t="s">
        <v>2555</v>
      </c>
      <c r="K309" t="s">
        <v>2556</v>
      </c>
      <c r="L309" t="s">
        <v>2557</v>
      </c>
      <c r="M309" t="s">
        <v>2558</v>
      </c>
      <c r="N309" t="s">
        <v>2559</v>
      </c>
      <c r="O309" t="s">
        <v>2560</v>
      </c>
      <c r="P309" t="s">
        <v>2561</v>
      </c>
      <c r="Q309" t="s">
        <v>2562</v>
      </c>
      <c r="R309" t="s">
        <v>2563</v>
      </c>
      <c r="S309" t="s">
        <v>2564</v>
      </c>
      <c r="T309" t="s">
        <v>2565</v>
      </c>
      <c r="U309" t="s">
        <v>2566</v>
      </c>
      <c r="V309" t="s">
        <v>2567</v>
      </c>
      <c r="W309" t="s">
        <v>2568</v>
      </c>
      <c r="X309" t="s">
        <v>2569</v>
      </c>
      <c r="Y309" t="s">
        <v>2570</v>
      </c>
      <c r="Z309" t="s">
        <v>2571</v>
      </c>
      <c r="AA309" t="s">
        <v>2572</v>
      </c>
      <c r="AB309" t="s">
        <v>2573</v>
      </c>
      <c r="AC309" t="s">
        <v>2574</v>
      </c>
      <c r="AD309" t="s">
        <v>2575</v>
      </c>
      <c r="AE309" t="s">
        <v>2576</v>
      </c>
      <c r="AF309" t="s">
        <v>2577</v>
      </c>
      <c r="AG309" t="s">
        <v>2578</v>
      </c>
      <c r="AH309" t="s">
        <v>2579</v>
      </c>
      <c r="AI309" t="s">
        <v>2580</v>
      </c>
      <c r="AJ309" t="s">
        <v>2581</v>
      </c>
      <c r="AK309" t="s">
        <v>2582</v>
      </c>
      <c r="AL309" t="s">
        <v>2583</v>
      </c>
      <c r="AM309" t="s">
        <v>2584</v>
      </c>
      <c r="AN309" t="s">
        <v>2585</v>
      </c>
      <c r="AO309" t="s">
        <v>2586</v>
      </c>
      <c r="AP309" t="s">
        <v>2587</v>
      </c>
      <c r="AQ309" t="s">
        <v>2588</v>
      </c>
      <c r="AR309" t="s">
        <v>2589</v>
      </c>
      <c r="AS309"/>
      <c r="AT309"/>
      <c r="AU309"/>
      <c r="AV309"/>
      <c r="AW309"/>
      <c r="AX309"/>
      <c r="AY309"/>
      <c r="AZ309"/>
      <c r="BA309"/>
      <c r="BB309"/>
    </row>
    <row r="310" spans="1:55" x14ac:dyDescent="0.25">
      <c r="A310" t="s">
        <v>2601</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t="s">
        <v>3386</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t="s">
        <v>2603</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7</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t="str">
        <f t="shared" ref="B351:O354" si="9">IFERROR(VLOOKUP($B$350,$4:$126,MATCH($Q351&amp;"/"&amp;B$348,$2:$2,0),FALSE),"")</f>
        <v/>
      </c>
      <c r="C351" s="7" t="str">
        <f t="shared" si="9"/>
        <v/>
      </c>
      <c r="D351" s="7" t="str">
        <f t="shared" si="9"/>
        <v/>
      </c>
      <c r="E351" s="7">
        <f t="shared" si="9"/>
        <v>47999</v>
      </c>
      <c r="F351" s="7">
        <f t="shared" si="9"/>
        <v>2252</v>
      </c>
      <c r="G351" s="7">
        <f t="shared" si="9"/>
        <v>8947</v>
      </c>
      <c r="H351" s="7">
        <f t="shared" si="9"/>
        <v>409744</v>
      </c>
      <c r="I351" s="7">
        <f t="shared" si="9"/>
        <v>177190</v>
      </c>
      <c r="J351" s="7">
        <f t="shared" si="9"/>
        <v>152067</v>
      </c>
      <c r="K351" s="7">
        <f t="shared" si="9"/>
        <v>28831</v>
      </c>
      <c r="L351" s="7">
        <f t="shared" si="9"/>
        <v>19067</v>
      </c>
      <c r="M351" s="7">
        <f t="shared" si="9"/>
        <v>35462</v>
      </c>
      <c r="N351" s="8">
        <f t="shared" si="9"/>
        <v>12263</v>
      </c>
      <c r="O351" s="8">
        <f t="shared" si="9"/>
        <v>11072</v>
      </c>
      <c r="P351" s="6"/>
      <c r="Q351" s="9" t="s">
        <v>12</v>
      </c>
    </row>
    <row r="352" spans="1:53" x14ac:dyDescent="0.25">
      <c r="B352" s="7" t="str">
        <f t="shared" si="9"/>
        <v/>
      </c>
      <c r="C352" s="7" t="str">
        <f t="shared" si="9"/>
        <v/>
      </c>
      <c r="D352" s="7" t="str">
        <f t="shared" si="9"/>
        <v/>
      </c>
      <c r="E352" s="7">
        <f t="shared" si="9"/>
        <v>13641</v>
      </c>
      <c r="F352" s="7">
        <f t="shared" si="9"/>
        <v>4279</v>
      </c>
      <c r="G352" s="7">
        <f t="shared" si="9"/>
        <v>507542</v>
      </c>
      <c r="H352" s="7">
        <f t="shared" si="9"/>
        <v>270158</v>
      </c>
      <c r="I352" s="7">
        <f t="shared" si="9"/>
        <v>157727</v>
      </c>
      <c r="J352" s="7">
        <f t="shared" si="9"/>
        <v>286756</v>
      </c>
      <c r="K352" s="7">
        <f t="shared" si="9"/>
        <v>22091</v>
      </c>
      <c r="L352" s="7">
        <f t="shared" si="9"/>
        <v>53903</v>
      </c>
      <c r="M352" s="7">
        <f t="shared" si="9"/>
        <v>54235</v>
      </c>
      <c r="N352" s="8">
        <f t="shared" si="9"/>
        <v>17458</v>
      </c>
      <c r="O352" s="8">
        <f t="shared" si="9"/>
        <v>89959</v>
      </c>
      <c r="P352" s="6"/>
      <c r="Q352" s="9" t="s">
        <v>13</v>
      </c>
    </row>
    <row r="353" spans="2:17" x14ac:dyDescent="0.25">
      <c r="B353" s="7" t="str">
        <f t="shared" si="9"/>
        <v/>
      </c>
      <c r="C353" s="7" t="str">
        <f t="shared" si="9"/>
        <v/>
      </c>
      <c r="D353" s="7" t="str">
        <f t="shared" si="9"/>
        <v/>
      </c>
      <c r="E353" s="7">
        <f t="shared" si="9"/>
        <v>31050</v>
      </c>
      <c r="F353" s="7">
        <f t="shared" si="9"/>
        <v>5347</v>
      </c>
      <c r="G353" s="7">
        <f t="shared" si="9"/>
        <v>639771</v>
      </c>
      <c r="H353" s="7">
        <f t="shared" si="9"/>
        <v>345550</v>
      </c>
      <c r="I353" s="7">
        <f t="shared" si="9"/>
        <v>347375</v>
      </c>
      <c r="J353" s="7">
        <f t="shared" si="9"/>
        <v>31741</v>
      </c>
      <c r="K353" s="7">
        <f t="shared" si="9"/>
        <v>39646</v>
      </c>
      <c r="L353" s="7">
        <f t="shared" si="9"/>
        <v>291941</v>
      </c>
      <c r="M353" s="7">
        <f t="shared" si="9"/>
        <v>52114</v>
      </c>
      <c r="N353" s="8">
        <f t="shared" si="9"/>
        <v>15770</v>
      </c>
      <c r="O353" s="8" t="str">
        <f t="shared" si="9"/>
        <v/>
      </c>
      <c r="P353" s="6"/>
      <c r="Q353" s="9" t="s">
        <v>14</v>
      </c>
    </row>
    <row r="354" spans="2:17" x14ac:dyDescent="0.25">
      <c r="B354" s="7" t="str">
        <f t="shared" si="9"/>
        <v/>
      </c>
      <c r="C354" s="7" t="str">
        <f t="shared" si="9"/>
        <v/>
      </c>
      <c r="D354" s="7">
        <f t="shared" si="9"/>
        <v>17365</v>
      </c>
      <c r="E354" s="7">
        <f t="shared" si="9"/>
        <v>37097</v>
      </c>
      <c r="F354" s="7">
        <f t="shared" si="9"/>
        <v>9494</v>
      </c>
      <c r="G354" s="7">
        <f t="shared" si="9"/>
        <v>641263</v>
      </c>
      <c r="H354" s="7">
        <f t="shared" si="9"/>
        <v>339442</v>
      </c>
      <c r="I354" s="7">
        <f t="shared" si="9"/>
        <v>122464</v>
      </c>
      <c r="J354" s="7">
        <f t="shared" si="9"/>
        <v>558213</v>
      </c>
      <c r="K354" s="7">
        <f t="shared" si="9"/>
        <v>62868</v>
      </c>
      <c r="L354" s="7">
        <f t="shared" si="9"/>
        <v>79117</v>
      </c>
      <c r="M354" s="7">
        <f t="shared" si="9"/>
        <v>34388</v>
      </c>
      <c r="N354" s="8">
        <f>IFERROR(VLOOKUP($B$350,$4:$126,MATCH($Q354&amp;"/"&amp;N$348,$2:$2,0),FALSE),IFERROR(VLOOKUP($B$350,$4:$126,MATCH($Q353&amp;"/"&amp;N$348,$2:$2,0),FALSE),IFERROR(VLOOKUP($B$350,$4:$126,MATCH($Q352&amp;"/"&amp;N$348,$2:$2,0),FALSE),IFERROR(VLOOKUP($B$350,$4:$126,MATCH($Q351&amp;"/"&amp;N$348,$2:$2,0),FALSE),""))))</f>
        <v>15444</v>
      </c>
      <c r="O354" s="8">
        <f>IFERROR(VLOOKUP($B$350,$4:$126,MATCH($Q354&amp;"/"&amp;O$348,$2:$2,0),FALSE),IFERROR(VLOOKUP($B$350,$4:$126,MATCH($Q353&amp;"/"&amp;O$348,$2:$2,0),FALSE),IFERROR(VLOOKUP($B$350,$4:$126,MATCH($Q352&amp;"/"&amp;O$348,$2:$2,0),FALSE),IFERROR(VLOOKUP($B$350,$4:$126,MATCH($Q351&amp;"/"&amp;O$348,$2:$2,0),FALSE),""))))</f>
        <v>89959</v>
      </c>
      <c r="P354" s="6"/>
      <c r="Q354" s="9" t="s">
        <v>15</v>
      </c>
    </row>
    <row r="355" spans="2:17" x14ac:dyDescent="0.25">
      <c r="B355" s="12" t="e">
        <f t="shared" ref="B355:O355" si="10">+B354/B$402</f>
        <v>#VALUE!</v>
      </c>
      <c r="C355" s="12" t="e">
        <f t="shared" si="10"/>
        <v>#VALUE!</v>
      </c>
      <c r="D355" s="12">
        <f t="shared" si="10"/>
        <v>9.0792638293422573E-2</v>
      </c>
      <c r="E355" s="12">
        <f t="shared" si="10"/>
        <v>0.23124633778409445</v>
      </c>
      <c r="F355" s="12">
        <f t="shared" si="10"/>
        <v>0.15600762455632969</v>
      </c>
      <c r="G355" s="12">
        <f t="shared" si="10"/>
        <v>0.76250784787489057</v>
      </c>
      <c r="H355" s="12">
        <f t="shared" si="10"/>
        <v>4.6080549531479616E-2</v>
      </c>
      <c r="I355" s="12">
        <f t="shared" si="10"/>
        <v>1.6763274324775299E-2</v>
      </c>
      <c r="J355" s="12">
        <f t="shared" si="10"/>
        <v>8.2722732661529338E-2</v>
      </c>
      <c r="K355" s="12">
        <f t="shared" si="10"/>
        <v>1.6179619824743946E-2</v>
      </c>
      <c r="L355" s="12">
        <f t="shared" si="10"/>
        <v>2.4590788113048562E-2</v>
      </c>
      <c r="M355" s="12">
        <f t="shared" si="10"/>
        <v>1.4072190155441474E-2</v>
      </c>
      <c r="N355" s="12">
        <f t="shared" si="10"/>
        <v>9.9215093234178205E-3</v>
      </c>
      <c r="O355" s="12">
        <f t="shared" si="10"/>
        <v>4.7419743721795457E-2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t="str">
        <f t="shared" ref="B357:N359" si="11">IFERROR(VLOOKUP($B$356,$4:$126,MATCH($Q357&amp;"/"&amp;B$348,$2:$2,0),FALSE),"")</f>
        <v/>
      </c>
      <c r="C357" s="8" t="str">
        <f t="shared" si="11"/>
        <v/>
      </c>
      <c r="D357" s="8" t="str">
        <f t="shared" si="11"/>
        <v/>
      </c>
      <c r="E357" s="8">
        <f t="shared" si="11"/>
        <v>18</v>
      </c>
      <c r="F357" s="8">
        <f t="shared" si="11"/>
        <v>19</v>
      </c>
      <c r="G357" s="8">
        <f t="shared" si="11"/>
        <v>19</v>
      </c>
      <c r="H357" s="8">
        <f t="shared" si="11"/>
        <v>135344</v>
      </c>
      <c r="I357" s="8">
        <f t="shared" si="11"/>
        <v>128395</v>
      </c>
      <c r="J357" s="8">
        <f t="shared" si="11"/>
        <v>16383</v>
      </c>
      <c r="K357" s="8">
        <f t="shared" si="11"/>
        <v>143</v>
      </c>
      <c r="L357" s="8">
        <f t="shared" si="11"/>
        <v>144</v>
      </c>
      <c r="M357" s="8">
        <f t="shared" si="11"/>
        <v>146</v>
      </c>
      <c r="N357" s="8">
        <f t="shared" si="11"/>
        <v>148</v>
      </c>
      <c r="O357" s="8">
        <f>IFERROR(VLOOKUP($B$356,$4:$126,MATCH($Q357&amp;"/"&amp;O$348,$2:$2,0),FALSE),"")</f>
        <v>148</v>
      </c>
      <c r="P357" s="6"/>
      <c r="Q357" s="9" t="s">
        <v>12</v>
      </c>
    </row>
    <row r="358" spans="2:17" x14ac:dyDescent="0.25">
      <c r="B358" s="8" t="str">
        <f t="shared" si="11"/>
        <v/>
      </c>
      <c r="C358" s="8" t="str">
        <f t="shared" si="11"/>
        <v/>
      </c>
      <c r="D358" s="8" t="str">
        <f t="shared" si="11"/>
        <v/>
      </c>
      <c r="E358" s="8">
        <f t="shared" si="11"/>
        <v>18</v>
      </c>
      <c r="F358" s="8">
        <f t="shared" si="11"/>
        <v>19</v>
      </c>
      <c r="G358" s="8">
        <f t="shared" si="11"/>
        <v>5026</v>
      </c>
      <c r="H358" s="8">
        <f t="shared" si="11"/>
        <v>235920</v>
      </c>
      <c r="I358" s="8">
        <f t="shared" si="11"/>
        <v>22547</v>
      </c>
      <c r="J358" s="8">
        <f t="shared" si="11"/>
        <v>10017</v>
      </c>
      <c r="K358" s="8">
        <f t="shared" si="11"/>
        <v>143</v>
      </c>
      <c r="L358" s="8">
        <f t="shared" si="11"/>
        <v>144</v>
      </c>
      <c r="M358" s="8">
        <f t="shared" si="11"/>
        <v>147</v>
      </c>
      <c r="N358" s="8">
        <f t="shared" si="11"/>
        <v>148</v>
      </c>
      <c r="O358" s="8">
        <f>IFERROR(VLOOKUP($B$356,$4:$126,MATCH($Q358&amp;"/"&amp;O$348,$2:$2,0),FALSE),"")</f>
        <v>0</v>
      </c>
      <c r="P358" s="6"/>
      <c r="Q358" s="9" t="s">
        <v>13</v>
      </c>
    </row>
    <row r="359" spans="2:17" x14ac:dyDescent="0.25">
      <c r="B359" s="8" t="str">
        <f t="shared" si="11"/>
        <v/>
      </c>
      <c r="C359" s="8" t="str">
        <f t="shared" si="11"/>
        <v/>
      </c>
      <c r="D359" s="8" t="str">
        <f t="shared" si="11"/>
        <v/>
      </c>
      <c r="E359" s="8">
        <f t="shared" si="11"/>
        <v>18</v>
      </c>
      <c r="F359" s="8">
        <f t="shared" si="11"/>
        <v>19</v>
      </c>
      <c r="G359" s="8">
        <f t="shared" si="11"/>
        <v>5059</v>
      </c>
      <c r="H359" s="8">
        <f t="shared" si="11"/>
        <v>236758</v>
      </c>
      <c r="I359" s="8">
        <f t="shared" si="11"/>
        <v>21843</v>
      </c>
      <c r="J359" s="8">
        <f t="shared" si="11"/>
        <v>4439</v>
      </c>
      <c r="K359" s="8">
        <f t="shared" si="11"/>
        <v>144</v>
      </c>
      <c r="L359" s="8">
        <f t="shared" si="11"/>
        <v>146</v>
      </c>
      <c r="M359" s="8">
        <f t="shared" si="11"/>
        <v>148</v>
      </c>
      <c r="N359" s="8">
        <f t="shared" si="11"/>
        <v>148</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f t="shared" si="12"/>
        <v>18</v>
      </c>
      <c r="E360" s="8">
        <f t="shared" si="12"/>
        <v>19</v>
      </c>
      <c r="F360" s="8">
        <f t="shared" si="12"/>
        <v>19</v>
      </c>
      <c r="G360" s="8">
        <f t="shared" si="12"/>
        <v>5097</v>
      </c>
      <c r="H360" s="8">
        <f t="shared" si="12"/>
        <v>140781</v>
      </c>
      <c r="I360" s="8">
        <f t="shared" si="12"/>
        <v>20730</v>
      </c>
      <c r="J360" s="8">
        <f t="shared" si="12"/>
        <v>142</v>
      </c>
      <c r="K360" s="8">
        <f t="shared" si="12"/>
        <v>144</v>
      </c>
      <c r="L360" s="8">
        <f t="shared" si="12"/>
        <v>146</v>
      </c>
      <c r="M360" s="8">
        <f t="shared" si="12"/>
        <v>148</v>
      </c>
      <c r="N360" s="8">
        <f t="shared" si="12"/>
        <v>148</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t="e">
        <f t="shared" ref="B361:O361" si="13">+B360/B$402</f>
        <v>#VALUE!</v>
      </c>
      <c r="C361" s="12" t="e">
        <f t="shared" si="13"/>
        <v>#VALUE!</v>
      </c>
      <c r="D361" s="12">
        <f t="shared" si="13"/>
        <v>9.4112726131966956E-5</v>
      </c>
      <c r="E361" s="12">
        <f t="shared" si="13"/>
        <v>1.184376207752054E-4</v>
      </c>
      <c r="F361" s="12">
        <f t="shared" si="13"/>
        <v>3.1221243591428945E-4</v>
      </c>
      <c r="G361" s="12">
        <f t="shared" si="13"/>
        <v>6.0606997450629732E-3</v>
      </c>
      <c r="H361" s="12">
        <f t="shared" si="13"/>
        <v>1.9111559098730361E-2</v>
      </c>
      <c r="I361" s="12">
        <f t="shared" si="13"/>
        <v>2.8375904490510842E-3</v>
      </c>
      <c r="J361" s="12">
        <f t="shared" si="13"/>
        <v>2.1043272080616478E-5</v>
      </c>
      <c r="K361" s="12">
        <f t="shared" si="13"/>
        <v>3.7059636933942998E-5</v>
      </c>
      <c r="L361" s="12">
        <f t="shared" si="13"/>
        <v>4.5379059677504075E-5</v>
      </c>
      <c r="M361" s="12">
        <f t="shared" si="13"/>
        <v>6.0564270763212115E-5</v>
      </c>
      <c r="N361" s="12">
        <f t="shared" si="13"/>
        <v>9.5077918924231898E-5</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t="str">
        <f t="shared" ref="B363:O366" si="14">IFERROR(VLOOKUP($B$362,$4:$126,MATCH($Q363&amp;"/"&amp;B$348,$2:$2,0),FALSE),"")</f>
        <v/>
      </c>
      <c r="C363" s="8" t="str">
        <f t="shared" si="14"/>
        <v/>
      </c>
      <c r="D363" s="8" t="str">
        <f t="shared" si="14"/>
        <v/>
      </c>
      <c r="E363" s="8">
        <f t="shared" si="14"/>
        <v>24010</v>
      </c>
      <c r="F363" s="8">
        <f t="shared" si="14"/>
        <v>8558</v>
      </c>
      <c r="G363" s="8">
        <f t="shared" si="14"/>
        <v>9928</v>
      </c>
      <c r="H363" s="8">
        <f t="shared" si="14"/>
        <v>172204</v>
      </c>
      <c r="I363" s="8">
        <f t="shared" si="14"/>
        <v>515836</v>
      </c>
      <c r="J363" s="8">
        <f t="shared" si="14"/>
        <v>625011</v>
      </c>
      <c r="K363" s="8">
        <f t="shared" si="14"/>
        <v>677450</v>
      </c>
      <c r="L363" s="8">
        <f t="shared" si="14"/>
        <v>538048</v>
      </c>
      <c r="M363" s="8">
        <f t="shared" si="14"/>
        <v>627009</v>
      </c>
      <c r="N363" s="8">
        <f t="shared" si="14"/>
        <v>498601</v>
      </c>
      <c r="O363" s="8">
        <f t="shared" si="14"/>
        <v>616179</v>
      </c>
      <c r="P363" s="6"/>
      <c r="Q363" s="9" t="s">
        <v>12</v>
      </c>
    </row>
    <row r="364" spans="2:17" x14ac:dyDescent="0.25">
      <c r="B364" s="8" t="str">
        <f t="shared" si="14"/>
        <v/>
      </c>
      <c r="C364" s="8" t="str">
        <f t="shared" si="14"/>
        <v/>
      </c>
      <c r="D364" s="8" t="str">
        <f t="shared" si="14"/>
        <v/>
      </c>
      <c r="E364" s="8">
        <f t="shared" si="14"/>
        <v>24858</v>
      </c>
      <c r="F364" s="8">
        <f t="shared" si="14"/>
        <v>10578</v>
      </c>
      <c r="G364" s="8">
        <f t="shared" si="14"/>
        <v>8023</v>
      </c>
      <c r="H364" s="8">
        <f t="shared" si="14"/>
        <v>255602</v>
      </c>
      <c r="I364" s="8">
        <f t="shared" si="14"/>
        <v>557082</v>
      </c>
      <c r="J364" s="8">
        <f t="shared" si="14"/>
        <v>697080</v>
      </c>
      <c r="K364" s="8">
        <f t="shared" si="14"/>
        <v>531582</v>
      </c>
      <c r="L364" s="8">
        <f t="shared" si="14"/>
        <v>587823</v>
      </c>
      <c r="M364" s="8">
        <f t="shared" si="14"/>
        <v>595064</v>
      </c>
      <c r="N364" s="8">
        <f t="shared" si="14"/>
        <v>528002</v>
      </c>
      <c r="O364" s="8">
        <f t="shared" si="14"/>
        <v>753877</v>
      </c>
      <c r="P364" s="6"/>
      <c r="Q364" s="9" t="s">
        <v>13</v>
      </c>
    </row>
    <row r="365" spans="2:17" x14ac:dyDescent="0.25">
      <c r="B365" s="8" t="str">
        <f t="shared" si="14"/>
        <v/>
      </c>
      <c r="C365" s="8" t="str">
        <f t="shared" si="14"/>
        <v/>
      </c>
      <c r="D365" s="8" t="str">
        <f t="shared" si="14"/>
        <v/>
      </c>
      <c r="E365" s="8">
        <f t="shared" si="14"/>
        <v>31382</v>
      </c>
      <c r="F365" s="8">
        <f t="shared" si="14"/>
        <v>12458</v>
      </c>
      <c r="G365" s="8">
        <f t="shared" si="14"/>
        <v>54649</v>
      </c>
      <c r="H365" s="8">
        <f t="shared" si="14"/>
        <v>343606</v>
      </c>
      <c r="I365" s="8">
        <f t="shared" si="14"/>
        <v>622216</v>
      </c>
      <c r="J365" s="8">
        <f t="shared" si="14"/>
        <v>763306</v>
      </c>
      <c r="K365" s="8">
        <f t="shared" si="14"/>
        <v>534044</v>
      </c>
      <c r="L365" s="8">
        <f t="shared" si="14"/>
        <v>546940</v>
      </c>
      <c r="M365" s="8">
        <f t="shared" si="14"/>
        <v>471368</v>
      </c>
      <c r="N365" s="8">
        <f t="shared" si="14"/>
        <v>504570</v>
      </c>
      <c r="O365" s="8" t="str">
        <f t="shared" si="14"/>
        <v/>
      </c>
      <c r="P365" s="6"/>
      <c r="Q365" s="9" t="s">
        <v>14</v>
      </c>
    </row>
    <row r="366" spans="2:17" x14ac:dyDescent="0.25">
      <c r="B366" s="8" t="str">
        <f t="shared" si="14"/>
        <v/>
      </c>
      <c r="C366" s="8" t="str">
        <f t="shared" si="14"/>
        <v/>
      </c>
      <c r="D366" s="8">
        <f t="shared" si="14"/>
        <v>16777</v>
      </c>
      <c r="E366" s="8">
        <f t="shared" si="14"/>
        <v>6572</v>
      </c>
      <c r="F366" s="8">
        <f t="shared" si="14"/>
        <v>10162</v>
      </c>
      <c r="G366" s="8">
        <f t="shared" si="14"/>
        <v>65690</v>
      </c>
      <c r="H366" s="8">
        <f t="shared" si="14"/>
        <v>495512</v>
      </c>
      <c r="I366" s="8">
        <f t="shared" si="14"/>
        <v>711250</v>
      </c>
      <c r="J366" s="8">
        <f t="shared" si="14"/>
        <v>787565</v>
      </c>
      <c r="K366" s="8">
        <f t="shared" si="14"/>
        <v>608811</v>
      </c>
      <c r="L366" s="8">
        <f t="shared" si="14"/>
        <v>722656</v>
      </c>
      <c r="M366" s="8">
        <f t="shared" si="14"/>
        <v>553985</v>
      </c>
      <c r="N366" s="8">
        <f>IFERROR(VLOOKUP($B$362,$4:$126,MATCH($Q366&amp;"/"&amp;N$348,$2:$2,0),FALSE),IFERROR(VLOOKUP($B$362,$4:$126,MATCH($Q365&amp;"/"&amp;N$348,$2:$2,0),FALSE),IFERROR(VLOOKUP($B$362,$4:$126,MATCH($Q364&amp;"/"&amp;N$348,$2:$2,0),FALSE),IFERROR(VLOOKUP($B$362,$4:$126,MATCH($Q363&amp;"/"&amp;N$348,$2:$2,0),FALSE),""))))</f>
        <v>589105</v>
      </c>
      <c r="O366" s="8">
        <f>IFERROR(VLOOKUP($B$362,$4:$126,MATCH($Q366&amp;"/"&amp;O$348,$2:$2,0),FALSE),IFERROR(VLOOKUP($B$362,$4:$126,MATCH($Q365&amp;"/"&amp;O$348,$2:$2,0),FALSE),IFERROR(VLOOKUP($B$362,$4:$126,MATCH($Q364&amp;"/"&amp;O$348,$2:$2,0),FALSE),IFERROR(VLOOKUP($B$362,$4:$126,MATCH($Q363&amp;"/"&amp;O$348,$2:$2,0),FALSE),""))))</f>
        <v>753877</v>
      </c>
      <c r="P366" s="6"/>
      <c r="Q366" s="9" t="s">
        <v>15</v>
      </c>
    </row>
    <row r="367" spans="2:17" x14ac:dyDescent="0.25">
      <c r="B367" s="12" t="e">
        <f t="shared" ref="B367:O367" si="15">+B366/B$402</f>
        <v>#VALUE!</v>
      </c>
      <c r="C367" s="12" t="e">
        <f t="shared" si="15"/>
        <v>#VALUE!</v>
      </c>
      <c r="D367" s="12">
        <f t="shared" si="15"/>
        <v>8.7718289239778313E-2</v>
      </c>
      <c r="E367" s="12">
        <f t="shared" si="15"/>
        <v>4.096694967024473E-2</v>
      </c>
      <c r="F367" s="12">
        <f t="shared" si="15"/>
        <v>0.16698435651373736</v>
      </c>
      <c r="G367" s="12">
        <f t="shared" si="15"/>
        <v>7.811013660058598E-2</v>
      </c>
      <c r="H367" s="12">
        <f t="shared" si="15"/>
        <v>6.7267648845583422E-2</v>
      </c>
      <c r="I367" s="12">
        <f t="shared" si="15"/>
        <v>9.7358234775088454E-2</v>
      </c>
      <c r="J367" s="12">
        <f t="shared" si="15"/>
        <v>0.11671087729697688</v>
      </c>
      <c r="K367" s="12">
        <f t="shared" si="15"/>
        <v>0.1566827404263248</v>
      </c>
      <c r="L367" s="12">
        <f t="shared" si="15"/>
        <v>0.22461266952264647</v>
      </c>
      <c r="M367" s="12">
        <f t="shared" si="15"/>
        <v>0.22670065904566258</v>
      </c>
      <c r="N367" s="12">
        <f t="shared" si="15"/>
        <v>0.37845187451256507</v>
      </c>
      <c r="O367" s="12">
        <f t="shared" si="15"/>
        <v>0.39738830064536057</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t="str">
        <f t="shared" ref="B369:O372" si="16">IFERROR(VLOOKUP($B$368,$4:$126,MATCH($Q369&amp;"/"&amp;B$348,$2:$2,0),FALSE),"")</f>
        <v/>
      </c>
      <c r="C369" s="8" t="str">
        <f t="shared" si="16"/>
        <v/>
      </c>
      <c r="D369" s="8" t="str">
        <f t="shared" si="16"/>
        <v/>
      </c>
      <c r="E369" s="8">
        <f t="shared" si="16"/>
        <v>0</v>
      </c>
      <c r="F369" s="8">
        <f t="shared" si="16"/>
        <v>0</v>
      </c>
      <c r="G369" s="8">
        <f t="shared" si="16"/>
        <v>0</v>
      </c>
      <c r="H369" s="8">
        <f t="shared" si="16"/>
        <v>201531</v>
      </c>
      <c r="I369" s="8">
        <f t="shared" si="16"/>
        <v>513229</v>
      </c>
      <c r="J369" s="8">
        <f t="shared" si="16"/>
        <v>794690</v>
      </c>
      <c r="K369" s="8">
        <f t="shared" si="16"/>
        <v>722945</v>
      </c>
      <c r="L369" s="8">
        <f t="shared" si="16"/>
        <v>668587</v>
      </c>
      <c r="M369" s="8">
        <f t="shared" si="16"/>
        <v>638393</v>
      </c>
      <c r="N369" s="8">
        <f t="shared" si="16"/>
        <v>581200</v>
      </c>
      <c r="O369" s="8">
        <f t="shared" si="16"/>
        <v>368680</v>
      </c>
      <c r="P369" s="6"/>
      <c r="Q369" s="9" t="s">
        <v>12</v>
      </c>
    </row>
    <row r="370" spans="1:17" x14ac:dyDescent="0.25">
      <c r="B370" s="8" t="str">
        <f t="shared" si="16"/>
        <v/>
      </c>
      <c r="C370" s="8" t="str">
        <f t="shared" si="16"/>
        <v/>
      </c>
      <c r="D370" s="8" t="str">
        <f t="shared" si="16"/>
        <v/>
      </c>
      <c r="E370" s="8">
        <f t="shared" si="16"/>
        <v>0</v>
      </c>
      <c r="F370" s="8">
        <f t="shared" si="16"/>
        <v>0</v>
      </c>
      <c r="G370" s="8">
        <f t="shared" si="16"/>
        <v>0</v>
      </c>
      <c r="H370" s="8">
        <f t="shared" si="16"/>
        <v>205485</v>
      </c>
      <c r="I370" s="8">
        <f t="shared" si="16"/>
        <v>610162</v>
      </c>
      <c r="J370" s="8">
        <f t="shared" si="16"/>
        <v>786628</v>
      </c>
      <c r="K370" s="8">
        <f t="shared" si="16"/>
        <v>739723</v>
      </c>
      <c r="L370" s="8">
        <f t="shared" si="16"/>
        <v>615039</v>
      </c>
      <c r="M370" s="8">
        <f t="shared" si="16"/>
        <v>676266</v>
      </c>
      <c r="N370" s="8">
        <f t="shared" si="16"/>
        <v>506141</v>
      </c>
      <c r="O370" s="8">
        <f t="shared" si="16"/>
        <v>496078</v>
      </c>
      <c r="P370" s="6"/>
      <c r="Q370" s="9" t="s">
        <v>13</v>
      </c>
    </row>
    <row r="371" spans="1:17" x14ac:dyDescent="0.25">
      <c r="B371" s="8" t="str">
        <f t="shared" si="16"/>
        <v/>
      </c>
      <c r="C371" s="8" t="str">
        <f t="shared" si="16"/>
        <v/>
      </c>
      <c r="D371" s="8" t="str">
        <f t="shared" si="16"/>
        <v/>
      </c>
      <c r="E371" s="8">
        <f t="shared" si="16"/>
        <v>0</v>
      </c>
      <c r="F371" s="8">
        <f t="shared" si="16"/>
        <v>0</v>
      </c>
      <c r="G371" s="8">
        <f t="shared" si="16"/>
        <v>100569</v>
      </c>
      <c r="H371" s="8">
        <f t="shared" si="16"/>
        <v>287770</v>
      </c>
      <c r="I371" s="8">
        <f t="shared" si="16"/>
        <v>633951</v>
      </c>
      <c r="J371" s="8">
        <f t="shared" si="16"/>
        <v>803638</v>
      </c>
      <c r="K371" s="8">
        <f t="shared" si="16"/>
        <v>695058</v>
      </c>
      <c r="L371" s="8">
        <f t="shared" si="16"/>
        <v>662805</v>
      </c>
      <c r="M371" s="8">
        <f t="shared" si="16"/>
        <v>670704</v>
      </c>
      <c r="N371" s="8">
        <f t="shared" si="16"/>
        <v>463423</v>
      </c>
      <c r="O371" s="8" t="str">
        <f t="shared" si="16"/>
        <v/>
      </c>
      <c r="P371" s="6"/>
      <c r="Q371" s="9" t="s">
        <v>14</v>
      </c>
    </row>
    <row r="372" spans="1:17" x14ac:dyDescent="0.25">
      <c r="B372" s="8" t="str">
        <f t="shared" si="16"/>
        <v/>
      </c>
      <c r="C372" s="8" t="str">
        <f t="shared" si="16"/>
        <v/>
      </c>
      <c r="D372" s="8">
        <f t="shared" si="16"/>
        <v>0</v>
      </c>
      <c r="E372" s="8">
        <f t="shared" si="16"/>
        <v>0</v>
      </c>
      <c r="F372" s="8">
        <f t="shared" si="16"/>
        <v>0</v>
      </c>
      <c r="G372" s="8">
        <f t="shared" si="16"/>
        <v>103524</v>
      </c>
      <c r="H372" s="8">
        <f t="shared" si="16"/>
        <v>553520</v>
      </c>
      <c r="I372" s="8">
        <f t="shared" si="16"/>
        <v>726760</v>
      </c>
      <c r="J372" s="8">
        <f t="shared" si="16"/>
        <v>868704</v>
      </c>
      <c r="K372" s="8">
        <f t="shared" si="16"/>
        <v>712747</v>
      </c>
      <c r="L372" s="8">
        <f t="shared" si="16"/>
        <v>629121</v>
      </c>
      <c r="M372" s="8">
        <f t="shared" si="16"/>
        <v>589796</v>
      </c>
      <c r="N372" s="8">
        <f>IFERROR(VLOOKUP($B$368,$4:$126,MATCH($Q372&amp;"/"&amp;N$348,$2:$2,0),FALSE),IFERROR(VLOOKUP($B$368,$4:$126,MATCH($Q371&amp;"/"&amp;N$348,$2:$2,0),FALSE),IFERROR(VLOOKUP($B$368,$4:$126,MATCH($Q370&amp;"/"&amp;N$348,$2:$2,0),FALSE),IFERROR(VLOOKUP($B$368,$4:$126,MATCH($Q369&amp;"/"&amp;N$348,$2:$2,0),FALSE),""))))</f>
        <v>402900</v>
      </c>
      <c r="O372" s="8">
        <f>IFERROR(VLOOKUP($B$368,$4:$126,MATCH($Q372&amp;"/"&amp;O$348,$2:$2,0),FALSE),IFERROR(VLOOKUP($B$368,$4:$126,MATCH($Q371&amp;"/"&amp;O$348,$2:$2,0),FALSE),IFERROR(VLOOKUP($B$368,$4:$126,MATCH($Q370&amp;"/"&amp;O$348,$2:$2,0),FALSE),IFERROR(VLOOKUP($B$368,$4:$126,MATCH($Q369&amp;"/"&amp;O$348,$2:$2,0),FALSE),""))))</f>
        <v>496078</v>
      </c>
      <c r="P372" s="6"/>
      <c r="Q372" s="9" t="s">
        <v>15</v>
      </c>
    </row>
    <row r="373" spans="1:17" x14ac:dyDescent="0.25">
      <c r="B373" s="12" t="e">
        <f t="shared" ref="B373:O373" si="17">+B372/B$402</f>
        <v>#VALUE!</v>
      </c>
      <c r="C373" s="12" t="e">
        <f t="shared" si="17"/>
        <v>#VALUE!</v>
      </c>
      <c r="D373" s="12">
        <f t="shared" si="17"/>
        <v>0</v>
      </c>
      <c r="E373" s="12">
        <f t="shared" si="17"/>
        <v>0</v>
      </c>
      <c r="F373" s="12">
        <f t="shared" si="17"/>
        <v>0</v>
      </c>
      <c r="G373" s="12">
        <f t="shared" si="17"/>
        <v>0.12309748487500476</v>
      </c>
      <c r="H373" s="12">
        <f t="shared" si="17"/>
        <v>7.5142456669076291E-2</v>
      </c>
      <c r="I373" s="12">
        <f t="shared" si="17"/>
        <v>9.9481294488777891E-2</v>
      </c>
      <c r="J373" s="12">
        <f t="shared" si="17"/>
        <v>0.12873503260225252</v>
      </c>
      <c r="K373" s="12">
        <f t="shared" si="17"/>
        <v>0.18343156281775744</v>
      </c>
      <c r="L373" s="12">
        <f t="shared" si="17"/>
        <v>0.19554054385870578</v>
      </c>
      <c r="M373" s="12">
        <f t="shared" si="17"/>
        <v>0.24135516648013144</v>
      </c>
      <c r="N373" s="12">
        <f t="shared" si="17"/>
        <v>0.25883036172008805</v>
      </c>
      <c r="O373" s="12">
        <f t="shared" si="17"/>
        <v>0.26149569944108814</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t="str">
        <f t="shared" ref="B375:O378" si="18">IFERROR(VLOOKUP($B$374,$4:$126,MATCH($Q375&amp;"/"&amp;B$348,$2:$2,0),FALSE),"")</f>
        <v/>
      </c>
      <c r="C375" s="8" t="str">
        <f t="shared" si="18"/>
        <v/>
      </c>
      <c r="D375" s="8" t="str">
        <f t="shared" si="18"/>
        <v/>
      </c>
      <c r="E375" s="8">
        <f t="shared" si="18"/>
        <v>77323</v>
      </c>
      <c r="F375" s="8">
        <f t="shared" si="18"/>
        <v>13525</v>
      </c>
      <c r="G375" s="8">
        <f t="shared" si="18"/>
        <v>18894</v>
      </c>
      <c r="H375" s="8">
        <f t="shared" si="18"/>
        <v>934389</v>
      </c>
      <c r="I375" s="8">
        <f t="shared" si="18"/>
        <v>1427566</v>
      </c>
      <c r="J375" s="8">
        <f t="shared" si="18"/>
        <v>1636272</v>
      </c>
      <c r="K375" s="8">
        <f t="shared" si="18"/>
        <v>1466784</v>
      </c>
      <c r="L375" s="8">
        <f t="shared" si="18"/>
        <v>1255173</v>
      </c>
      <c r="M375" s="8">
        <f t="shared" si="18"/>
        <v>1417152</v>
      </c>
      <c r="N375" s="8">
        <f t="shared" si="18"/>
        <v>1229594</v>
      </c>
      <c r="O375" s="8">
        <f t="shared" si="18"/>
        <v>1143526</v>
      </c>
      <c r="P375" s="6"/>
      <c r="Q375" s="9" t="s">
        <v>12</v>
      </c>
    </row>
    <row r="376" spans="1:17" x14ac:dyDescent="0.25">
      <c r="B376" s="8" t="str">
        <f t="shared" si="18"/>
        <v/>
      </c>
      <c r="C376" s="8" t="str">
        <f t="shared" si="18"/>
        <v/>
      </c>
      <c r="D376" s="8" t="str">
        <f t="shared" si="18"/>
        <v/>
      </c>
      <c r="E376" s="8">
        <f t="shared" si="18"/>
        <v>100224</v>
      </c>
      <c r="F376" s="8">
        <f t="shared" si="18"/>
        <v>18087</v>
      </c>
      <c r="G376" s="8">
        <f t="shared" si="18"/>
        <v>520591</v>
      </c>
      <c r="H376" s="8">
        <f t="shared" si="18"/>
        <v>974723</v>
      </c>
      <c r="I376" s="8">
        <f t="shared" si="18"/>
        <v>1405970</v>
      </c>
      <c r="J376" s="8">
        <f t="shared" si="18"/>
        <v>1826327</v>
      </c>
      <c r="K376" s="8">
        <f t="shared" si="18"/>
        <v>1327262</v>
      </c>
      <c r="L376" s="8">
        <f t="shared" si="18"/>
        <v>1276852</v>
      </c>
      <c r="M376" s="8">
        <f t="shared" si="18"/>
        <v>1480794</v>
      </c>
      <c r="N376" s="8">
        <f t="shared" si="18"/>
        <v>1188932</v>
      </c>
      <c r="O376" s="8">
        <f t="shared" si="18"/>
        <v>1501333</v>
      </c>
      <c r="P376" s="6"/>
      <c r="Q376" s="9" t="s">
        <v>13</v>
      </c>
    </row>
    <row r="377" spans="1:17" x14ac:dyDescent="0.25">
      <c r="B377" s="8" t="str">
        <f t="shared" si="18"/>
        <v/>
      </c>
      <c r="C377" s="8" t="str">
        <f t="shared" si="18"/>
        <v/>
      </c>
      <c r="D377" s="8" t="str">
        <f t="shared" si="18"/>
        <v/>
      </c>
      <c r="E377" s="8">
        <f t="shared" si="18"/>
        <v>70412</v>
      </c>
      <c r="F377" s="8">
        <f t="shared" si="18"/>
        <v>18986</v>
      </c>
      <c r="G377" s="8">
        <f t="shared" si="18"/>
        <v>800048</v>
      </c>
      <c r="H377" s="8">
        <f t="shared" si="18"/>
        <v>1235918</v>
      </c>
      <c r="I377" s="8">
        <f t="shared" si="18"/>
        <v>1691049</v>
      </c>
      <c r="J377" s="8">
        <f t="shared" si="18"/>
        <v>1646646</v>
      </c>
      <c r="K377" s="8">
        <f t="shared" si="18"/>
        <v>1305878</v>
      </c>
      <c r="L377" s="8">
        <f t="shared" si="18"/>
        <v>1518497</v>
      </c>
      <c r="M377" s="8">
        <f t="shared" si="18"/>
        <v>1437298</v>
      </c>
      <c r="N377" s="8">
        <f t="shared" si="18"/>
        <v>1120892</v>
      </c>
      <c r="O377" s="8" t="str">
        <f t="shared" si="18"/>
        <v/>
      </c>
      <c r="P377" s="6"/>
      <c r="Q377" s="9" t="s">
        <v>14</v>
      </c>
    </row>
    <row r="378" spans="1:17" x14ac:dyDescent="0.25">
      <c r="B378" s="8" t="str">
        <f t="shared" si="18"/>
        <v/>
      </c>
      <c r="C378" s="8" t="str">
        <f t="shared" si="18"/>
        <v/>
      </c>
      <c r="D378" s="8">
        <f t="shared" si="18"/>
        <v>37367</v>
      </c>
      <c r="E378" s="8">
        <f t="shared" si="18"/>
        <v>49863</v>
      </c>
      <c r="F378" s="8">
        <f t="shared" si="18"/>
        <v>19734</v>
      </c>
      <c r="G378" s="8">
        <f t="shared" si="18"/>
        <v>815574</v>
      </c>
      <c r="H378" s="8">
        <f t="shared" si="18"/>
        <v>1605528</v>
      </c>
      <c r="I378" s="8">
        <f t="shared" si="18"/>
        <v>1619396</v>
      </c>
      <c r="J378" s="8">
        <f t="shared" si="18"/>
        <v>2253883</v>
      </c>
      <c r="K378" s="8">
        <f t="shared" si="18"/>
        <v>1546788</v>
      </c>
      <c r="L378" s="8">
        <f t="shared" si="18"/>
        <v>1555221</v>
      </c>
      <c r="M378" s="8">
        <f t="shared" si="18"/>
        <v>1310211</v>
      </c>
      <c r="N378" s="8">
        <f>IFERROR(VLOOKUP($B$374,$4:$126,MATCH($Q378&amp;"/"&amp;N$348,$2:$2,0),FALSE),IFERROR(VLOOKUP($B$374,$4:$126,MATCH($Q377&amp;"/"&amp;N$348,$2:$2,0),FALSE),IFERROR(VLOOKUP($B$374,$4:$126,MATCH($Q376&amp;"/"&amp;N$348,$2:$2,0),FALSE),IFERROR(VLOOKUP($B$374,$4:$126,MATCH($Q375&amp;"/"&amp;N$348,$2:$2,0),FALSE),""))))</f>
        <v>1131620</v>
      </c>
      <c r="O378" s="8">
        <f>IFERROR(VLOOKUP($B$374,$4:$126,MATCH($Q378&amp;"/"&amp;O$348,$2:$2,0),FALSE),IFERROR(VLOOKUP($B$374,$4:$126,MATCH($Q377&amp;"/"&amp;O$348,$2:$2,0),FALSE),IFERROR(VLOOKUP($B$374,$4:$126,MATCH($Q376&amp;"/"&amp;O$348,$2:$2,0),FALSE),IFERROR(VLOOKUP($B$374,$4:$126,MATCH($Q375&amp;"/"&amp;O$348,$2:$2,0),FALSE),""))))</f>
        <v>1501333</v>
      </c>
      <c r="P378" s="6"/>
      <c r="Q378" s="9" t="s">
        <v>15</v>
      </c>
    </row>
    <row r="379" spans="1:17" x14ac:dyDescent="0.25">
      <c r="B379" s="12" t="e">
        <f t="shared" ref="B379:O379" si="19">+B378/B$402</f>
        <v>#VALUE!</v>
      </c>
      <c r="C379" s="12" t="e">
        <f t="shared" si="19"/>
        <v>#VALUE!</v>
      </c>
      <c r="D379" s="12">
        <f t="shared" si="19"/>
        <v>0.19537279096517829</v>
      </c>
      <c r="E379" s="12">
        <f t="shared" si="19"/>
        <v>0.31082395182705613</v>
      </c>
      <c r="F379" s="12">
        <f t="shared" si="19"/>
        <v>0.32427369528066252</v>
      </c>
      <c r="G379" s="12">
        <f t="shared" si="19"/>
        <v>0.96977616909554432</v>
      </c>
      <c r="H379" s="12">
        <f t="shared" si="19"/>
        <v>0.21795656556400622</v>
      </c>
      <c r="I379" s="12">
        <f t="shared" si="19"/>
        <v>0.22166824036813937</v>
      </c>
      <c r="J379" s="12">
        <f t="shared" si="19"/>
        <v>0.33400755779490221</v>
      </c>
      <c r="K379" s="12">
        <f t="shared" si="19"/>
        <v>0.39807917842902657</v>
      </c>
      <c r="L379" s="12">
        <f t="shared" si="19"/>
        <v>0.48338675733361347</v>
      </c>
      <c r="M379" s="12">
        <f t="shared" si="19"/>
        <v>0.53616198487120881</v>
      </c>
      <c r="N379" s="12">
        <f t="shared" si="19"/>
        <v>0.72697347711513038</v>
      </c>
      <c r="O379" s="12">
        <f t="shared" si="19"/>
        <v>0.79139192411069859</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t="str">
        <f t="shared" ref="B381:O384" si="20">IFERROR(VLOOKUP($B$380,$4:$126,MATCH($Q381&amp;"/"&amp;B$348,$2:$2,0),FALSE),"")</f>
        <v/>
      </c>
      <c r="C381" s="8" t="str">
        <f t="shared" si="20"/>
        <v/>
      </c>
      <c r="D381" s="8" t="str">
        <f t="shared" si="20"/>
        <v/>
      </c>
      <c r="E381" s="8">
        <f t="shared" si="20"/>
        <v>111405</v>
      </c>
      <c r="F381" s="8">
        <f t="shared" si="20"/>
        <v>77311</v>
      </c>
      <c r="G381" s="8">
        <f t="shared" si="20"/>
        <v>26369</v>
      </c>
      <c r="H381" s="8">
        <f t="shared" si="20"/>
        <v>10206</v>
      </c>
      <c r="I381" s="8">
        <f t="shared" si="20"/>
        <v>969660</v>
      </c>
      <c r="J381" s="8">
        <f t="shared" si="20"/>
        <v>888625</v>
      </c>
      <c r="K381" s="8">
        <f t="shared" si="20"/>
        <v>722918</v>
      </c>
      <c r="L381" s="8">
        <f t="shared" si="20"/>
        <v>461746</v>
      </c>
      <c r="M381" s="8">
        <f t="shared" si="20"/>
        <v>385577</v>
      </c>
      <c r="N381" s="8">
        <f t="shared" si="20"/>
        <v>402663</v>
      </c>
      <c r="O381" s="8">
        <f t="shared" si="20"/>
        <v>279836</v>
      </c>
      <c r="P381" s="6"/>
      <c r="Q381" s="9" t="s">
        <v>12</v>
      </c>
    </row>
    <row r="382" spans="1:17" x14ac:dyDescent="0.25">
      <c r="B382" s="8" t="str">
        <f t="shared" si="20"/>
        <v/>
      </c>
      <c r="C382" s="8" t="str">
        <f t="shared" si="20"/>
        <v/>
      </c>
      <c r="D382" s="8" t="str">
        <f t="shared" si="20"/>
        <v/>
      </c>
      <c r="E382" s="8">
        <f t="shared" si="20"/>
        <v>103339</v>
      </c>
      <c r="F382" s="8">
        <f t="shared" si="20"/>
        <v>68152</v>
      </c>
      <c r="G382" s="8">
        <f t="shared" si="20"/>
        <v>22281</v>
      </c>
      <c r="H382" s="8">
        <f t="shared" si="20"/>
        <v>7610</v>
      </c>
      <c r="I382" s="8">
        <f t="shared" si="20"/>
        <v>938454</v>
      </c>
      <c r="J382" s="8">
        <f t="shared" si="20"/>
        <v>892337</v>
      </c>
      <c r="K382" s="8">
        <f t="shared" si="20"/>
        <v>695990</v>
      </c>
      <c r="L382" s="8">
        <f t="shared" si="20"/>
        <v>444689</v>
      </c>
      <c r="M382" s="8">
        <f t="shared" si="20"/>
        <v>365636</v>
      </c>
      <c r="N382" s="8">
        <f t="shared" si="20"/>
        <v>301066</v>
      </c>
      <c r="O382" s="8">
        <f t="shared" si="20"/>
        <v>271383</v>
      </c>
      <c r="P382" s="6"/>
      <c r="Q382" s="9" t="s">
        <v>13</v>
      </c>
    </row>
    <row r="383" spans="1:17" x14ac:dyDescent="0.25">
      <c r="B383" s="8" t="str">
        <f t="shared" si="20"/>
        <v/>
      </c>
      <c r="C383" s="8" t="str">
        <f t="shared" si="20"/>
        <v/>
      </c>
      <c r="D383" s="8" t="str">
        <f t="shared" si="20"/>
        <v/>
      </c>
      <c r="E383" s="8">
        <f t="shared" si="20"/>
        <v>94048</v>
      </c>
      <c r="F383" s="8">
        <f t="shared" si="20"/>
        <v>59761</v>
      </c>
      <c r="G383" s="8">
        <f t="shared" si="20"/>
        <v>19529</v>
      </c>
      <c r="H383" s="8">
        <f t="shared" si="20"/>
        <v>2536</v>
      </c>
      <c r="I383" s="8">
        <f t="shared" si="20"/>
        <v>966390</v>
      </c>
      <c r="J383" s="8">
        <f t="shared" si="20"/>
        <v>869597</v>
      </c>
      <c r="K383" s="8">
        <f t="shared" si="20"/>
        <v>676325</v>
      </c>
      <c r="L383" s="8">
        <f t="shared" si="20"/>
        <v>411837</v>
      </c>
      <c r="M383" s="8">
        <f t="shared" si="20"/>
        <v>361967</v>
      </c>
      <c r="N383" s="8">
        <f t="shared" si="20"/>
        <v>298289</v>
      </c>
      <c r="O383" s="8" t="str">
        <f t="shared" si="20"/>
        <v/>
      </c>
      <c r="P383" s="6"/>
      <c r="Q383" s="9" t="s">
        <v>14</v>
      </c>
    </row>
    <row r="384" spans="1:17" x14ac:dyDescent="0.25">
      <c r="B384" s="8" t="str">
        <f t="shared" si="20"/>
        <v/>
      </c>
      <c r="C384" s="8" t="str">
        <f t="shared" si="20"/>
        <v/>
      </c>
      <c r="D384" s="8">
        <f t="shared" si="20"/>
        <v>125210</v>
      </c>
      <c r="E384" s="8">
        <f t="shared" si="20"/>
        <v>84581</v>
      </c>
      <c r="F384" s="8">
        <f t="shared" si="20"/>
        <v>30390</v>
      </c>
      <c r="G384" s="8">
        <f t="shared" si="20"/>
        <v>15436</v>
      </c>
      <c r="H384" s="8">
        <f t="shared" si="20"/>
        <v>1028367</v>
      </c>
      <c r="I384" s="8">
        <f t="shared" si="20"/>
        <v>921907</v>
      </c>
      <c r="J384" s="8">
        <f t="shared" si="20"/>
        <v>764380</v>
      </c>
      <c r="K384" s="8">
        <f t="shared" si="20"/>
        <v>524105</v>
      </c>
      <c r="L384" s="8">
        <f t="shared" si="20"/>
        <v>398450</v>
      </c>
      <c r="M384" s="8">
        <f t="shared" si="20"/>
        <v>340566</v>
      </c>
      <c r="N384" s="8">
        <f>IFERROR(VLOOKUP($B$380,$4:$126,MATCH($Q384&amp;"/"&amp;N$348,$2:$2,0),FALSE),IFERROR(VLOOKUP($B$380,$4:$126,MATCH($Q383&amp;"/"&amp;N$348,$2:$2,0),FALSE),IFERROR(VLOOKUP($B$380,$4:$126,MATCH($Q382&amp;"/"&amp;N$348,$2:$2,0),FALSE),IFERROR(VLOOKUP($B$380,$4:$126,MATCH($Q381&amp;"/"&amp;N$348,$2:$2,0),FALSE),""))))</f>
        <v>289468</v>
      </c>
      <c r="O384" s="8">
        <f>IFERROR(VLOOKUP($B$380,$4:$126,MATCH($Q384&amp;"/"&amp;O$348,$2:$2,0),FALSE),IFERROR(VLOOKUP($B$380,$4:$126,MATCH($Q383&amp;"/"&amp;O$348,$2:$2,0),FALSE),IFERROR(VLOOKUP($B$380,$4:$126,MATCH($Q382&amp;"/"&amp;O$348,$2:$2,0),FALSE),IFERROR(VLOOKUP($B$380,$4:$126,MATCH($Q381&amp;"/"&amp;O$348,$2:$2,0),FALSE),""))))</f>
        <v>271383</v>
      </c>
      <c r="P384" s="6"/>
      <c r="Q384" s="9" t="s">
        <v>15</v>
      </c>
    </row>
    <row r="385" spans="1:17" x14ac:dyDescent="0.25">
      <c r="A385" s="84"/>
      <c r="B385" s="12" t="e">
        <f t="shared" ref="B385:O385" si="21">+B384/B$402</f>
        <v>#VALUE!</v>
      </c>
      <c r="C385" s="12" t="e">
        <f t="shared" si="21"/>
        <v>#VALUE!</v>
      </c>
      <c r="D385" s="12">
        <f t="shared" si="21"/>
        <v>0.65465857994353238</v>
      </c>
      <c r="E385" s="12">
        <f t="shared" si="21"/>
        <v>0.52724065277829724</v>
      </c>
      <c r="F385" s="12">
        <f t="shared" si="21"/>
        <v>0.49937557512817143</v>
      </c>
      <c r="G385" s="12">
        <f t="shared" si="21"/>
        <v>1.8354514668391615E-2</v>
      </c>
      <c r="H385" s="12">
        <f t="shared" si="21"/>
        <v>0.13960475274137879</v>
      </c>
      <c r="I385" s="12">
        <f t="shared" si="21"/>
        <v>0.12619365644540945</v>
      </c>
      <c r="J385" s="12">
        <f t="shared" si="21"/>
        <v>0.11327504445761707</v>
      </c>
      <c r="K385" s="12">
        <f t="shared" si="21"/>
        <v>0.13488292371711247</v>
      </c>
      <c r="L385" s="12">
        <f t="shared" si="21"/>
        <v>0.12384442690754452</v>
      </c>
      <c r="M385" s="12">
        <f t="shared" si="21"/>
        <v>0.13936575295097364</v>
      </c>
      <c r="N385" s="12">
        <f t="shared" si="21"/>
        <v>0.18595956104837538</v>
      </c>
      <c r="O385" s="12">
        <f t="shared" si="21"/>
        <v>0.14305308318736332</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t="str">
        <f t="shared" ref="B387:O390" si="22">IFERROR(VLOOKUP($B$386,$4:$126,MATCH($Q387&amp;"/"&amp;B$348,$2:$2,0),FALSE),"")</f>
        <v/>
      </c>
      <c r="C387" s="8" t="str">
        <f t="shared" si="22"/>
        <v/>
      </c>
      <c r="D387" s="8" t="str">
        <f t="shared" si="22"/>
        <v/>
      </c>
      <c r="E387" s="8">
        <f t="shared" si="22"/>
        <v>18311</v>
      </c>
      <c r="F387" s="8">
        <f t="shared" si="22"/>
        <v>9371</v>
      </c>
      <c r="G387" s="8">
        <f t="shared" si="22"/>
        <v>3322</v>
      </c>
      <c r="H387" s="8">
        <f t="shared" si="22"/>
        <v>2957</v>
      </c>
      <c r="I387" s="8">
        <f t="shared" si="22"/>
        <v>2072381</v>
      </c>
      <c r="J387" s="8">
        <f t="shared" si="22"/>
        <v>2083277</v>
      </c>
      <c r="K387" s="8">
        <f t="shared" si="22"/>
        <v>2079480</v>
      </c>
      <c r="L387" s="8">
        <f t="shared" si="22"/>
        <v>1549795</v>
      </c>
      <c r="M387" s="8">
        <f t="shared" si="22"/>
        <v>1200511</v>
      </c>
      <c r="N387" s="8">
        <f t="shared" si="22"/>
        <v>27897</v>
      </c>
      <c r="O387" s="8">
        <f t="shared" si="22"/>
        <v>21152</v>
      </c>
      <c r="P387" s="6"/>
      <c r="Q387" s="9" t="s">
        <v>12</v>
      </c>
    </row>
    <row r="388" spans="1:17" x14ac:dyDescent="0.25">
      <c r="B388" s="8" t="str">
        <f t="shared" si="22"/>
        <v/>
      </c>
      <c r="C388" s="8" t="str">
        <f t="shared" si="22"/>
        <v/>
      </c>
      <c r="D388" s="8" t="str">
        <f t="shared" si="22"/>
        <v/>
      </c>
      <c r="E388" s="8">
        <f t="shared" si="22"/>
        <v>18227</v>
      </c>
      <c r="F388" s="8">
        <f t="shared" si="22"/>
        <v>6409</v>
      </c>
      <c r="G388" s="8">
        <f t="shared" si="22"/>
        <v>2782</v>
      </c>
      <c r="H388" s="8">
        <f t="shared" si="22"/>
        <v>5034</v>
      </c>
      <c r="I388" s="8">
        <f t="shared" si="22"/>
        <v>2068742</v>
      </c>
      <c r="J388" s="8">
        <f t="shared" si="22"/>
        <v>2079785</v>
      </c>
      <c r="K388" s="8">
        <f t="shared" si="22"/>
        <v>2079632</v>
      </c>
      <c r="L388" s="8">
        <f t="shared" si="22"/>
        <v>1546891</v>
      </c>
      <c r="M388" s="8">
        <f t="shared" si="22"/>
        <v>1197210</v>
      </c>
      <c r="N388" s="8">
        <f t="shared" si="22"/>
        <v>27692</v>
      </c>
      <c r="O388" s="8">
        <f t="shared" si="22"/>
        <v>18791</v>
      </c>
      <c r="P388" s="6"/>
      <c r="Q388" s="9" t="s">
        <v>13</v>
      </c>
    </row>
    <row r="389" spans="1:17" x14ac:dyDescent="0.25">
      <c r="B389" s="8" t="str">
        <f t="shared" si="22"/>
        <v/>
      </c>
      <c r="C389" s="8" t="str">
        <f t="shared" si="22"/>
        <v/>
      </c>
      <c r="D389" s="8" t="str">
        <f t="shared" si="22"/>
        <v/>
      </c>
      <c r="E389" s="8">
        <f t="shared" si="22"/>
        <v>15208</v>
      </c>
      <c r="F389" s="8">
        <f t="shared" si="22"/>
        <v>3439</v>
      </c>
      <c r="G389" s="8">
        <f t="shared" si="22"/>
        <v>2963</v>
      </c>
      <c r="H389" s="8">
        <f t="shared" si="22"/>
        <v>3079</v>
      </c>
      <c r="I389" s="8">
        <f t="shared" si="22"/>
        <v>2071747</v>
      </c>
      <c r="J389" s="8">
        <f t="shared" si="22"/>
        <v>2084418</v>
      </c>
      <c r="K389" s="8">
        <f t="shared" si="22"/>
        <v>2083797</v>
      </c>
      <c r="L389" s="8">
        <f t="shared" si="22"/>
        <v>1538628</v>
      </c>
      <c r="M389" s="8">
        <f t="shared" si="22"/>
        <v>1196337</v>
      </c>
      <c r="N389" s="8">
        <f t="shared" si="22"/>
        <v>25478</v>
      </c>
      <c r="O389" s="8" t="str">
        <f t="shared" si="22"/>
        <v/>
      </c>
      <c r="P389" s="6"/>
      <c r="Q389" s="9" t="s">
        <v>14</v>
      </c>
    </row>
    <row r="390" spans="1:17" x14ac:dyDescent="0.25">
      <c r="B390" s="8" t="str">
        <f t="shared" si="22"/>
        <v/>
      </c>
      <c r="C390" s="8" t="str">
        <f t="shared" si="22"/>
        <v/>
      </c>
      <c r="D390" s="8">
        <f t="shared" si="22"/>
        <v>18247</v>
      </c>
      <c r="E390" s="8">
        <f t="shared" si="22"/>
        <v>12339</v>
      </c>
      <c r="F390" s="8">
        <f t="shared" si="22"/>
        <v>2630</v>
      </c>
      <c r="G390" s="8">
        <f t="shared" si="22"/>
        <v>3217</v>
      </c>
      <c r="H390" s="8">
        <f t="shared" si="22"/>
        <v>2066076</v>
      </c>
      <c r="I390" s="8">
        <f t="shared" si="22"/>
        <v>2076957</v>
      </c>
      <c r="J390" s="8">
        <f t="shared" si="22"/>
        <v>2082958</v>
      </c>
      <c r="K390" s="8">
        <f t="shared" si="22"/>
        <v>1552685</v>
      </c>
      <c r="L390" s="8">
        <f t="shared" si="22"/>
        <v>1203804</v>
      </c>
      <c r="M390" s="8">
        <f t="shared" si="22"/>
        <v>735364</v>
      </c>
      <c r="N390" s="8">
        <f>IFERROR(VLOOKUP($B$386,$4:$126,MATCH($Q390&amp;"/"&amp;N$348,$2:$2,0),FALSE),IFERROR(VLOOKUP($B$386,$4:$126,MATCH($Q389&amp;"/"&amp;N$348,$2:$2,0),FALSE),IFERROR(VLOOKUP($B$386,$4:$126,MATCH($Q388&amp;"/"&amp;N$348,$2:$2,0),FALSE),IFERROR(VLOOKUP($B$386,$4:$126,MATCH($Q387&amp;"/"&amp;N$348,$2:$2,0),FALSE),""))))</f>
        <v>23369</v>
      </c>
      <c r="O390" s="8">
        <f>IFERROR(VLOOKUP($B$386,$4:$126,MATCH($Q390&amp;"/"&amp;O$348,$2:$2,0),FALSE),IFERROR(VLOOKUP($B$386,$4:$126,MATCH($Q389&amp;"/"&amp;O$348,$2:$2,0),FALSE),IFERROR(VLOOKUP($B$386,$4:$126,MATCH($Q388&amp;"/"&amp;O$348,$2:$2,0),FALSE),IFERROR(VLOOKUP($B$386,$4:$126,MATCH($Q387&amp;"/"&amp;O$348,$2:$2,0),FALSE),""))))</f>
        <v>18791</v>
      </c>
      <c r="P390" s="6"/>
      <c r="Q390" s="9" t="s">
        <v>15</v>
      </c>
    </row>
    <row r="391" spans="1:17" x14ac:dyDescent="0.25">
      <c r="B391" s="12" t="e">
        <f t="shared" ref="B391:O391" si="23">+B390/B$402</f>
        <v>#VALUE!</v>
      </c>
      <c r="C391" s="12" t="e">
        <f t="shared" si="23"/>
        <v>#VALUE!</v>
      </c>
      <c r="D391" s="12">
        <f t="shared" si="23"/>
        <v>9.5404161873888949E-2</v>
      </c>
      <c r="E391" s="12">
        <f t="shared" si="23"/>
        <v>7.6915884355013647E-2</v>
      </c>
      <c r="F391" s="12">
        <f t="shared" si="23"/>
        <v>4.3216774023925333E-2</v>
      </c>
      <c r="G391" s="12">
        <f t="shared" si="23"/>
        <v>3.8252444731935618E-3</v>
      </c>
      <c r="H391" s="12">
        <f t="shared" si="23"/>
        <v>0.28047771770671065</v>
      </c>
      <c r="I391" s="12">
        <f t="shared" si="23"/>
        <v>0.28430069205450037</v>
      </c>
      <c r="J391" s="12">
        <f t="shared" si="23"/>
        <v>0.3086778304682869</v>
      </c>
      <c r="K391" s="12">
        <f t="shared" si="23"/>
        <v>0.39959682203318947</v>
      </c>
      <c r="L391" s="12">
        <f t="shared" si="23"/>
        <v>0.37416091476724739</v>
      </c>
      <c r="M391" s="12">
        <f t="shared" si="23"/>
        <v>0.30092421895620752</v>
      </c>
      <c r="N391" s="12">
        <f t="shared" si="23"/>
        <v>1.5012674914461994E-2</v>
      </c>
      <c r="O391" s="12">
        <f t="shared" si="23"/>
        <v>9.9052279847070147E-3</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t="str">
        <f t="shared" ref="B393:O396" si="24">IFERROR(VLOOKUP($B$392,$4:$126,MATCH($Q393&amp;"/"&amp;B$348,$2:$2,0),FALSE),"")</f>
        <v/>
      </c>
      <c r="C393" s="8" t="str">
        <f t="shared" si="24"/>
        <v/>
      </c>
      <c r="D393" s="8" t="str">
        <f t="shared" si="24"/>
        <v/>
      </c>
      <c r="E393" s="8">
        <f t="shared" si="24"/>
        <v>141094</v>
      </c>
      <c r="F393" s="8">
        <f t="shared" si="24"/>
        <v>100535</v>
      </c>
      <c r="G393" s="8">
        <f t="shared" si="24"/>
        <v>35006</v>
      </c>
      <c r="H393" s="8">
        <f t="shared" si="24"/>
        <v>18033</v>
      </c>
      <c r="I393" s="8">
        <f t="shared" si="24"/>
        <v>5712014</v>
      </c>
      <c r="J393" s="8">
        <f t="shared" si="24"/>
        <v>5508735</v>
      </c>
      <c r="K393" s="8">
        <f t="shared" si="24"/>
        <v>4448677</v>
      </c>
      <c r="L393" s="8">
        <f t="shared" si="24"/>
        <v>2240220</v>
      </c>
      <c r="M393" s="8">
        <f t="shared" si="24"/>
        <v>1669104</v>
      </c>
      <c r="N393" s="8">
        <f t="shared" si="24"/>
        <v>485764</v>
      </c>
      <c r="O393" s="8">
        <f t="shared" si="24"/>
        <v>428167</v>
      </c>
      <c r="P393" s="6"/>
      <c r="Q393" s="9" t="s">
        <v>12</v>
      </c>
    </row>
    <row r="394" spans="1:17" x14ac:dyDescent="0.25">
      <c r="B394" s="8" t="str">
        <f t="shared" si="24"/>
        <v/>
      </c>
      <c r="C394" s="8" t="str">
        <f t="shared" si="24"/>
        <v/>
      </c>
      <c r="D394" s="8" t="str">
        <f t="shared" si="24"/>
        <v/>
      </c>
      <c r="E394" s="8">
        <f t="shared" si="24"/>
        <v>133967</v>
      </c>
      <c r="F394" s="8">
        <f t="shared" si="24"/>
        <v>82013</v>
      </c>
      <c r="G394" s="8">
        <f t="shared" si="24"/>
        <v>30808</v>
      </c>
      <c r="H394" s="8">
        <f t="shared" si="24"/>
        <v>17677</v>
      </c>
      <c r="I394" s="8">
        <f t="shared" si="24"/>
        <v>5670198</v>
      </c>
      <c r="J394" s="8">
        <f t="shared" si="24"/>
        <v>5500738</v>
      </c>
      <c r="K394" s="8">
        <f t="shared" si="24"/>
        <v>4440363</v>
      </c>
      <c r="L394" s="8">
        <f t="shared" si="24"/>
        <v>2215524</v>
      </c>
      <c r="M394" s="8">
        <f t="shared" si="24"/>
        <v>1651743</v>
      </c>
      <c r="N394" s="8">
        <f t="shared" si="24"/>
        <v>457362</v>
      </c>
      <c r="O394" s="8">
        <f t="shared" si="24"/>
        <v>395746</v>
      </c>
      <c r="P394" s="6"/>
      <c r="Q394" s="9" t="s">
        <v>13</v>
      </c>
    </row>
    <row r="395" spans="1:17" x14ac:dyDescent="0.25">
      <c r="B395" s="8" t="str">
        <f t="shared" si="24"/>
        <v/>
      </c>
      <c r="C395" s="8" t="str">
        <f t="shared" si="24"/>
        <v/>
      </c>
      <c r="D395" s="8" t="str">
        <f t="shared" si="24"/>
        <v/>
      </c>
      <c r="E395" s="8">
        <f t="shared" si="24"/>
        <v>122330</v>
      </c>
      <c r="F395" s="8">
        <f t="shared" si="24"/>
        <v>71053</v>
      </c>
      <c r="G395" s="8">
        <f t="shared" si="24"/>
        <v>33089</v>
      </c>
      <c r="H395" s="8">
        <f t="shared" si="24"/>
        <v>16554</v>
      </c>
      <c r="I395" s="8">
        <f t="shared" si="24"/>
        <v>5797989</v>
      </c>
      <c r="J395" s="8">
        <f t="shared" si="24"/>
        <v>5486574</v>
      </c>
      <c r="K395" s="8">
        <f t="shared" si="24"/>
        <v>4424198</v>
      </c>
      <c r="L395" s="8">
        <f t="shared" si="24"/>
        <v>2139576</v>
      </c>
      <c r="M395" s="8">
        <f t="shared" si="24"/>
        <v>1663552</v>
      </c>
      <c r="N395" s="8">
        <f t="shared" si="24"/>
        <v>451319</v>
      </c>
      <c r="O395" s="8" t="str">
        <f t="shared" si="24"/>
        <v/>
      </c>
      <c r="P395" s="6"/>
      <c r="Q395" s="9" t="s">
        <v>14</v>
      </c>
    </row>
    <row r="396" spans="1:17" x14ac:dyDescent="0.25">
      <c r="B396" s="8" t="str">
        <f t="shared" si="24"/>
        <v/>
      </c>
      <c r="C396" s="8" t="str">
        <f t="shared" si="24"/>
        <v/>
      </c>
      <c r="D396" s="8">
        <f t="shared" si="24"/>
        <v>153893</v>
      </c>
      <c r="E396" s="8">
        <f t="shared" si="24"/>
        <v>110559</v>
      </c>
      <c r="F396" s="8">
        <f t="shared" si="24"/>
        <v>41122</v>
      </c>
      <c r="G396" s="8">
        <f t="shared" si="24"/>
        <v>25418</v>
      </c>
      <c r="H396" s="8">
        <f t="shared" si="24"/>
        <v>5760747</v>
      </c>
      <c r="I396" s="8">
        <f t="shared" si="24"/>
        <v>5686098</v>
      </c>
      <c r="J396" s="8">
        <f t="shared" si="24"/>
        <v>4494117</v>
      </c>
      <c r="K396" s="8">
        <f t="shared" si="24"/>
        <v>2338841</v>
      </c>
      <c r="L396" s="8">
        <f t="shared" si="24"/>
        <v>1662122</v>
      </c>
      <c r="M396" s="8">
        <f t="shared" si="24"/>
        <v>1133474</v>
      </c>
      <c r="N396" s="8">
        <f>IFERROR(VLOOKUP($B$392,$4:$126,MATCH($Q396&amp;"/"&amp;N$348,$2:$2,0),FALSE),IFERROR(VLOOKUP($B$392,$4:$126,MATCH($Q395&amp;"/"&amp;N$348,$2:$2,0),FALSE),IFERROR(VLOOKUP($B$392,$4:$126,MATCH($Q394&amp;"/"&amp;N$348,$2:$2,0),FALSE),IFERROR(VLOOKUP($B$392,$4:$126,MATCH($Q393&amp;"/"&amp;N$348,$2:$2,0),FALSE),""))))</f>
        <v>424998</v>
      </c>
      <c r="O396" s="8">
        <f>IFERROR(VLOOKUP($B$392,$4:$126,MATCH($Q396&amp;"/"&amp;O$348,$2:$2,0),FALSE),IFERROR(VLOOKUP($B$392,$4:$126,MATCH($Q395&amp;"/"&amp;O$348,$2:$2,0),FALSE),IFERROR(VLOOKUP($B$392,$4:$126,MATCH($Q394&amp;"/"&amp;O$348,$2:$2,0),FALSE),IFERROR(VLOOKUP($B$392,$4:$126,MATCH($Q393&amp;"/"&amp;O$348,$2:$2,0),FALSE),""))))</f>
        <v>395746</v>
      </c>
      <c r="P396" s="6"/>
      <c r="Q396" s="9" t="s">
        <v>15</v>
      </c>
    </row>
    <row r="397" spans="1:17" x14ac:dyDescent="0.25">
      <c r="A397" s="85"/>
      <c r="B397" s="12" t="e">
        <f t="shared" ref="B397:M397" si="25">+B396/B$402</f>
        <v>#VALUE!</v>
      </c>
      <c r="C397" s="12" t="e">
        <f t="shared" si="25"/>
        <v>#VALUE!</v>
      </c>
      <c r="D397" s="12">
        <f t="shared" si="25"/>
        <v>0.80462720903482166</v>
      </c>
      <c r="E397" s="12">
        <f t="shared" si="25"/>
        <v>0.68917604817294387</v>
      </c>
      <c r="F397" s="12">
        <f t="shared" si="25"/>
        <v>0.67572630471933748</v>
      </c>
      <c r="G397" s="12">
        <f t="shared" si="25"/>
        <v>3.0223830904455691E-2</v>
      </c>
      <c r="H397" s="12">
        <f t="shared" si="25"/>
        <v>0.78204343443599378</v>
      </c>
      <c r="I397" s="12">
        <f t="shared" si="25"/>
        <v>0.77833175963186063</v>
      </c>
      <c r="J397" s="12">
        <f t="shared" si="25"/>
        <v>0.66599244220509779</v>
      </c>
      <c r="K397" s="12">
        <f t="shared" si="25"/>
        <v>0.60192082157097349</v>
      </c>
      <c r="L397" s="12">
        <f t="shared" si="25"/>
        <v>0.51661324266638653</v>
      </c>
      <c r="M397" s="12">
        <f t="shared" si="25"/>
        <v>0.46383801512879114</v>
      </c>
      <c r="N397" s="12">
        <f>+N396/N$402</f>
        <v>0.27302652288486962</v>
      </c>
      <c r="O397" s="12">
        <f>+O396/O$402</f>
        <v>0.20860807588930139</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t="str">
        <f t="shared" ref="B399:O402" si="26">IFERROR(VLOOKUP($B$398,$4:$126,MATCH($Q399&amp;"/"&amp;B$348,$2:$2,0),FALSE),"")</f>
        <v/>
      </c>
      <c r="C399" s="8" t="str">
        <f t="shared" si="26"/>
        <v/>
      </c>
      <c r="D399" s="8" t="str">
        <f t="shared" si="26"/>
        <v/>
      </c>
      <c r="E399" s="8">
        <f t="shared" si="26"/>
        <v>218417</v>
      </c>
      <c r="F399" s="8">
        <f t="shared" si="26"/>
        <v>114060</v>
      </c>
      <c r="G399" s="8">
        <f t="shared" si="26"/>
        <v>53900</v>
      </c>
      <c r="H399" s="8">
        <f t="shared" si="26"/>
        <v>952422</v>
      </c>
      <c r="I399" s="8">
        <f t="shared" si="26"/>
        <v>7139580</v>
      </c>
      <c r="J399" s="8">
        <f t="shared" si="26"/>
        <v>7145007</v>
      </c>
      <c r="K399" s="8">
        <f t="shared" si="26"/>
        <v>5915461</v>
      </c>
      <c r="L399" s="8">
        <f t="shared" si="26"/>
        <v>3495393</v>
      </c>
      <c r="M399" s="8">
        <f t="shared" si="26"/>
        <v>3086256</v>
      </c>
      <c r="N399" s="8">
        <f t="shared" si="26"/>
        <v>1715358</v>
      </c>
      <c r="O399" s="8">
        <f t="shared" si="26"/>
        <v>1571693</v>
      </c>
      <c r="P399" s="6"/>
      <c r="Q399" s="9" t="s">
        <v>12</v>
      </c>
    </row>
    <row r="400" spans="1:17" x14ac:dyDescent="0.25">
      <c r="B400" s="8" t="str">
        <f t="shared" si="26"/>
        <v/>
      </c>
      <c r="C400" s="8" t="str">
        <f t="shared" si="26"/>
        <v/>
      </c>
      <c r="D400" s="8" t="str">
        <f t="shared" si="26"/>
        <v/>
      </c>
      <c r="E400" s="8">
        <f t="shared" si="26"/>
        <v>234191</v>
      </c>
      <c r="F400" s="8">
        <f t="shared" si="26"/>
        <v>100100</v>
      </c>
      <c r="G400" s="8">
        <f t="shared" si="26"/>
        <v>551399</v>
      </c>
      <c r="H400" s="8">
        <f t="shared" si="26"/>
        <v>992400</v>
      </c>
      <c r="I400" s="8">
        <f t="shared" si="26"/>
        <v>7076168</v>
      </c>
      <c r="J400" s="8">
        <f t="shared" si="26"/>
        <v>7327065</v>
      </c>
      <c r="K400" s="8">
        <f t="shared" si="26"/>
        <v>5767625</v>
      </c>
      <c r="L400" s="8">
        <f t="shared" si="26"/>
        <v>3492376</v>
      </c>
      <c r="M400" s="8">
        <f t="shared" si="26"/>
        <v>3132537</v>
      </c>
      <c r="N400" s="8">
        <f t="shared" si="26"/>
        <v>1646294</v>
      </c>
      <c r="O400" s="8">
        <f t="shared" si="26"/>
        <v>1897079</v>
      </c>
      <c r="P400" s="6"/>
      <c r="Q400" s="9" t="s">
        <v>13</v>
      </c>
    </row>
    <row r="401" spans="1:17" x14ac:dyDescent="0.25">
      <c r="B401" s="8" t="str">
        <f t="shared" si="26"/>
        <v/>
      </c>
      <c r="C401" s="8" t="str">
        <f t="shared" si="26"/>
        <v/>
      </c>
      <c r="D401" s="8" t="str">
        <f t="shared" si="26"/>
        <v/>
      </c>
      <c r="E401" s="8">
        <f t="shared" si="26"/>
        <v>192742</v>
      </c>
      <c r="F401" s="8">
        <f t="shared" si="26"/>
        <v>90039</v>
      </c>
      <c r="G401" s="8">
        <f t="shared" si="26"/>
        <v>833137</v>
      </c>
      <c r="H401" s="8">
        <f t="shared" si="26"/>
        <v>1252472</v>
      </c>
      <c r="I401" s="8">
        <f t="shared" si="26"/>
        <v>7489038</v>
      </c>
      <c r="J401" s="8">
        <f t="shared" si="26"/>
        <v>7133220</v>
      </c>
      <c r="K401" s="8">
        <f t="shared" si="26"/>
        <v>5730076</v>
      </c>
      <c r="L401" s="8">
        <f t="shared" si="26"/>
        <v>3658073</v>
      </c>
      <c r="M401" s="8">
        <f t="shared" si="26"/>
        <v>3100850</v>
      </c>
      <c r="N401" s="8">
        <f t="shared" si="26"/>
        <v>1572211</v>
      </c>
      <c r="O401" s="8" t="str">
        <f t="shared" si="26"/>
        <v/>
      </c>
      <c r="P401" s="6"/>
      <c r="Q401" s="9" t="s">
        <v>14</v>
      </c>
    </row>
    <row r="402" spans="1:17" x14ac:dyDescent="0.25">
      <c r="B402" s="8" t="str">
        <f t="shared" si="26"/>
        <v/>
      </c>
      <c r="C402" s="8" t="str">
        <f t="shared" si="26"/>
        <v/>
      </c>
      <c r="D402" s="8">
        <f t="shared" si="26"/>
        <v>191260</v>
      </c>
      <c r="E402" s="8">
        <f t="shared" si="26"/>
        <v>160422</v>
      </c>
      <c r="F402" s="8">
        <f t="shared" si="26"/>
        <v>60856</v>
      </c>
      <c r="G402" s="8">
        <f t="shared" si="26"/>
        <v>840992</v>
      </c>
      <c r="H402" s="8">
        <f t="shared" si="26"/>
        <v>7366275</v>
      </c>
      <c r="I402" s="8">
        <f t="shared" si="26"/>
        <v>7305494</v>
      </c>
      <c r="J402" s="8">
        <f t="shared" si="26"/>
        <v>6748000</v>
      </c>
      <c r="K402" s="8">
        <f t="shared" si="26"/>
        <v>3885629</v>
      </c>
      <c r="L402" s="8">
        <f t="shared" si="26"/>
        <v>3217343</v>
      </c>
      <c r="M402" s="8">
        <f t="shared" si="26"/>
        <v>2443685</v>
      </c>
      <c r="N402" s="8">
        <f>IFERROR(VLOOKUP($B$398,$4:$126,MATCH($Q402&amp;"/"&amp;N$348,$2:$2,0),FALSE),IFERROR(VLOOKUP($B$398,$4:$126,MATCH($Q401&amp;"/"&amp;N$348,$2:$2,0),FALSE),IFERROR(VLOOKUP($B$398,$4:$126,MATCH($Q400&amp;"/"&amp;N$348,$2:$2,0),FALSE),IFERROR(VLOOKUP($B$398,$4:$126,MATCH($Q399&amp;"/"&amp;N$348,$2:$2,0),FALSE),""))))</f>
        <v>1556618</v>
      </c>
      <c r="O402" s="8">
        <f>IFERROR(VLOOKUP($B$398,$4:$126,MATCH($Q402&amp;"/"&amp;O$348,$2:$2,0),FALSE),IFERROR(VLOOKUP($B$398,$4:$126,MATCH($Q401&amp;"/"&amp;O$348,$2:$2,0),FALSE),IFERROR(VLOOKUP($B$398,$4:$126,MATCH($Q400&amp;"/"&amp;O$348,$2:$2,0),FALSE),IFERROR(VLOOKUP($B$398,$4:$126,MATCH($Q399&amp;"/"&amp;O$348,$2:$2,0),FALSE),""))))</f>
        <v>1897079</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t="str">
        <f t="shared" ref="B405:O408" si="27">IFERROR(VLOOKUP($B$404,$4:$126,MATCH($Q405&amp;"/"&amp;B$348,$2:$2,0),FALSE),"")</f>
        <v/>
      </c>
      <c r="C405" s="8" t="str">
        <f t="shared" si="27"/>
        <v/>
      </c>
      <c r="D405" s="8" t="str">
        <f t="shared" si="27"/>
        <v/>
      </c>
      <c r="E405" s="8">
        <f t="shared" si="27"/>
        <v>25760</v>
      </c>
      <c r="F405" s="8">
        <f t="shared" si="27"/>
        <v>24587</v>
      </c>
      <c r="G405" s="8">
        <f t="shared" si="27"/>
        <v>20715</v>
      </c>
      <c r="H405" s="8">
        <f t="shared" si="27"/>
        <v>193773</v>
      </c>
      <c r="I405" s="8">
        <f t="shared" si="27"/>
        <v>339080</v>
      </c>
      <c r="J405" s="8">
        <f t="shared" si="27"/>
        <v>507631</v>
      </c>
      <c r="K405" s="8">
        <f t="shared" si="27"/>
        <v>611056</v>
      </c>
      <c r="L405" s="8">
        <f t="shared" si="27"/>
        <v>774136</v>
      </c>
      <c r="M405" s="8">
        <f t="shared" si="27"/>
        <v>706124</v>
      </c>
      <c r="N405" s="8">
        <f t="shared" si="27"/>
        <v>679204</v>
      </c>
      <c r="O405" s="8">
        <f t="shared" si="27"/>
        <v>640538</v>
      </c>
      <c r="P405" s="6"/>
      <c r="Q405" s="9" t="s">
        <v>12</v>
      </c>
    </row>
    <row r="406" spans="1:17" x14ac:dyDescent="0.25">
      <c r="B406" s="8" t="str">
        <f t="shared" si="27"/>
        <v/>
      </c>
      <c r="C406" s="8" t="str">
        <f t="shared" si="27"/>
        <v/>
      </c>
      <c r="D406" s="8" t="str">
        <f t="shared" si="27"/>
        <v/>
      </c>
      <c r="E406" s="8">
        <f t="shared" si="27"/>
        <v>66062</v>
      </c>
      <c r="F406" s="8">
        <f t="shared" si="27"/>
        <v>27157</v>
      </c>
      <c r="G406" s="8">
        <f t="shared" si="27"/>
        <v>19979</v>
      </c>
      <c r="H406" s="8">
        <f t="shared" si="27"/>
        <v>167586</v>
      </c>
      <c r="I406" s="8">
        <f t="shared" si="27"/>
        <v>535318</v>
      </c>
      <c r="J406" s="8">
        <f t="shared" si="27"/>
        <v>585021</v>
      </c>
      <c r="K406" s="8">
        <f t="shared" si="27"/>
        <v>552284</v>
      </c>
      <c r="L406" s="8">
        <f t="shared" si="27"/>
        <v>756114</v>
      </c>
      <c r="M406" s="8">
        <f t="shared" si="27"/>
        <v>749355</v>
      </c>
      <c r="N406" s="8">
        <f t="shared" si="27"/>
        <v>684929</v>
      </c>
      <c r="O406" s="8">
        <f t="shared" si="27"/>
        <v>776118</v>
      </c>
      <c r="P406" s="6"/>
      <c r="Q406" s="9" t="s">
        <v>13</v>
      </c>
    </row>
    <row r="407" spans="1:17" x14ac:dyDescent="0.25">
      <c r="B407" s="8" t="str">
        <f t="shared" si="27"/>
        <v/>
      </c>
      <c r="C407" s="8" t="str">
        <f t="shared" si="27"/>
        <v/>
      </c>
      <c r="D407" s="8" t="str">
        <f t="shared" si="27"/>
        <v/>
      </c>
      <c r="E407" s="8">
        <f t="shared" si="27"/>
        <v>21788</v>
      </c>
      <c r="F407" s="8">
        <f t="shared" si="27"/>
        <v>17982</v>
      </c>
      <c r="G407" s="8">
        <f t="shared" si="27"/>
        <v>156151</v>
      </c>
      <c r="H407" s="8">
        <f t="shared" si="27"/>
        <v>289357</v>
      </c>
      <c r="I407" s="8">
        <f t="shared" si="27"/>
        <v>469141</v>
      </c>
      <c r="J407" s="8">
        <f t="shared" si="27"/>
        <v>542948</v>
      </c>
      <c r="K407" s="8">
        <f t="shared" si="27"/>
        <v>614146</v>
      </c>
      <c r="L407" s="8">
        <f t="shared" si="27"/>
        <v>781479</v>
      </c>
      <c r="M407" s="8">
        <f t="shared" si="27"/>
        <v>700137</v>
      </c>
      <c r="N407" s="8">
        <f t="shared" si="27"/>
        <v>671504</v>
      </c>
      <c r="O407" s="8" t="str">
        <f t="shared" si="27"/>
        <v/>
      </c>
      <c r="P407" s="6"/>
      <c r="Q407" s="9" t="s">
        <v>14</v>
      </c>
    </row>
    <row r="408" spans="1:17" x14ac:dyDescent="0.25">
      <c r="B408" s="8" t="str">
        <f t="shared" si="27"/>
        <v/>
      </c>
      <c r="C408" s="8" t="str">
        <f t="shared" si="27"/>
        <v/>
      </c>
      <c r="D408" s="8">
        <f t="shared" si="27"/>
        <v>20646</v>
      </c>
      <c r="E408" s="8">
        <f t="shared" si="27"/>
        <v>19722</v>
      </c>
      <c r="F408" s="8">
        <f t="shared" si="27"/>
        <v>23534</v>
      </c>
      <c r="G408" s="8">
        <f t="shared" si="27"/>
        <v>139710</v>
      </c>
      <c r="H408" s="8">
        <f t="shared" si="27"/>
        <v>466101</v>
      </c>
      <c r="I408" s="8">
        <f t="shared" si="27"/>
        <v>681444</v>
      </c>
      <c r="J408" s="8">
        <f t="shared" si="27"/>
        <v>809308</v>
      </c>
      <c r="K408" s="8">
        <f t="shared" si="27"/>
        <v>660549</v>
      </c>
      <c r="L408" s="8">
        <f t="shared" si="27"/>
        <v>744872</v>
      </c>
      <c r="M408" s="8">
        <f t="shared" si="27"/>
        <v>654687</v>
      </c>
      <c r="N408" s="8">
        <f>IFERROR(VLOOKUP($B$404,$4:$126,MATCH($Q408&amp;"/"&amp;N$348,$2:$2,0),FALSE),IFERROR(VLOOKUP($B$404,$4:$126,MATCH($Q407&amp;"/"&amp;N$348,$2:$2,0),FALSE),IFERROR(VLOOKUP($B$404,$4:$126,MATCH($Q406&amp;"/"&amp;N$348,$2:$2,0),FALSE),IFERROR(VLOOKUP($B$404,$4:$126,MATCH($Q405&amp;"/"&amp;N$348,$2:$2,0),FALSE),""))))</f>
        <v>741532</v>
      </c>
      <c r="O408" s="8">
        <f>IFERROR(VLOOKUP($B$404,$4:$126,MATCH($Q408&amp;"/"&amp;O$348,$2:$2,0),FALSE),IFERROR(VLOOKUP($B$404,$4:$126,MATCH($Q407&amp;"/"&amp;O$348,$2:$2,0),FALSE),IFERROR(VLOOKUP($B$404,$4:$126,MATCH($Q406&amp;"/"&amp;O$348,$2:$2,0),FALSE),IFERROR(VLOOKUP($B$404,$4:$126,MATCH($Q405&amp;"/"&amp;O$348,$2:$2,0),FALSE),""))))</f>
        <v>776118</v>
      </c>
      <c r="P408" s="6"/>
      <c r="Q408" s="9" t="s">
        <v>15</v>
      </c>
    </row>
    <row r="409" spans="1:17" x14ac:dyDescent="0.25">
      <c r="A409" s="84"/>
      <c r="B409" s="12" t="e">
        <f t="shared" ref="B409:M409" si="28">+B408/B$402</f>
        <v>#VALUE!</v>
      </c>
      <c r="C409" s="12" t="e">
        <f t="shared" si="28"/>
        <v>#VALUE!</v>
      </c>
      <c r="D409" s="12">
        <f t="shared" si="28"/>
        <v>0.1079472968733661</v>
      </c>
      <c r="E409" s="12">
        <f t="shared" si="28"/>
        <v>0.1229382503646632</v>
      </c>
      <c r="F409" s="12">
        <f t="shared" si="28"/>
        <v>0.38671618246352046</v>
      </c>
      <c r="G409" s="12">
        <f t="shared" si="28"/>
        <v>0.16612524257067843</v>
      </c>
      <c r="H409" s="12">
        <f t="shared" si="28"/>
        <v>6.3274993127462653E-2</v>
      </c>
      <c r="I409" s="12">
        <f t="shared" si="28"/>
        <v>9.3278291652830053E-2</v>
      </c>
      <c r="J409" s="12">
        <f t="shared" si="28"/>
        <v>0.1199330171902786</v>
      </c>
      <c r="K409" s="12">
        <f t="shared" si="28"/>
        <v>0.16999795914638274</v>
      </c>
      <c r="L409" s="12">
        <f t="shared" si="28"/>
        <v>0.23151774616508095</v>
      </c>
      <c r="M409" s="12">
        <f t="shared" si="28"/>
        <v>0.26790973468348006</v>
      </c>
      <c r="N409" s="12">
        <f>+N408/N$402</f>
        <v>0.47637377956569948</v>
      </c>
      <c r="O409" s="12">
        <f>+O408/O$402</f>
        <v>0.40911211393937735</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t="str">
        <f t="shared" ref="B411:O414" si="29">IFERROR(VLOOKUP($B$410,$4:$126,MATCH($Q411&amp;"/"&amp;B$348,$2:$2,0),FALSE),"")</f>
        <v/>
      </c>
      <c r="C411" s="8" t="str">
        <f t="shared" si="29"/>
        <v/>
      </c>
      <c r="D411" s="8" t="str">
        <f t="shared" si="29"/>
        <v/>
      </c>
      <c r="E411" s="8">
        <f t="shared" si="29"/>
        <v>79369</v>
      </c>
      <c r="F411" s="8">
        <f t="shared" si="29"/>
        <v>32605</v>
      </c>
      <c r="G411" s="8">
        <f t="shared" si="29"/>
        <v>20944</v>
      </c>
      <c r="H411" s="8">
        <f t="shared" si="29"/>
        <v>206332</v>
      </c>
      <c r="I411" s="8">
        <f t="shared" si="29"/>
        <v>2228239</v>
      </c>
      <c r="J411" s="8">
        <f t="shared" si="29"/>
        <v>3153962</v>
      </c>
      <c r="K411" s="8">
        <f t="shared" si="29"/>
        <v>2607459</v>
      </c>
      <c r="L411" s="8">
        <f t="shared" si="29"/>
        <v>2448140</v>
      </c>
      <c r="M411" s="8">
        <f t="shared" si="29"/>
        <v>2216163</v>
      </c>
      <c r="N411" s="8">
        <f t="shared" si="29"/>
        <v>2235810</v>
      </c>
      <c r="O411" s="8">
        <f t="shared" si="29"/>
        <v>2152286</v>
      </c>
      <c r="P411" s="6"/>
      <c r="Q411" s="9" t="s">
        <v>12</v>
      </c>
    </row>
    <row r="412" spans="1:17" x14ac:dyDescent="0.25">
      <c r="B412" s="8" t="str">
        <f t="shared" si="29"/>
        <v/>
      </c>
      <c r="C412" s="8" t="str">
        <f t="shared" si="29"/>
        <v/>
      </c>
      <c r="D412" s="8" t="str">
        <f t="shared" si="29"/>
        <v/>
      </c>
      <c r="E412" s="8">
        <f t="shared" si="29"/>
        <v>106855</v>
      </c>
      <c r="F412" s="8">
        <f t="shared" si="29"/>
        <v>32748</v>
      </c>
      <c r="G412" s="8">
        <f t="shared" si="29"/>
        <v>20210</v>
      </c>
      <c r="H412" s="8">
        <f t="shared" si="29"/>
        <v>193698</v>
      </c>
      <c r="I412" s="8">
        <f t="shared" si="29"/>
        <v>2390890</v>
      </c>
      <c r="J412" s="8">
        <f t="shared" si="29"/>
        <v>3740989</v>
      </c>
      <c r="K412" s="8">
        <f t="shared" si="29"/>
        <v>2475200</v>
      </c>
      <c r="L412" s="8">
        <f t="shared" si="29"/>
        <v>2553965</v>
      </c>
      <c r="M412" s="8">
        <f t="shared" si="29"/>
        <v>2215077</v>
      </c>
      <c r="N412" s="8">
        <f t="shared" si="29"/>
        <v>2133156</v>
      </c>
      <c r="O412" s="8">
        <f t="shared" si="29"/>
        <v>1869190</v>
      </c>
      <c r="P412" s="6"/>
      <c r="Q412" s="9" t="s">
        <v>13</v>
      </c>
    </row>
    <row r="413" spans="1:17" x14ac:dyDescent="0.25">
      <c r="B413" s="8" t="str">
        <f t="shared" si="29"/>
        <v/>
      </c>
      <c r="C413" s="8" t="str">
        <f t="shared" si="29"/>
        <v/>
      </c>
      <c r="D413" s="8" t="str">
        <f t="shared" si="29"/>
        <v/>
      </c>
      <c r="E413" s="8">
        <f t="shared" si="29"/>
        <v>71112</v>
      </c>
      <c r="F413" s="8">
        <f t="shared" si="29"/>
        <v>27870</v>
      </c>
      <c r="G413" s="8">
        <f t="shared" si="29"/>
        <v>156385</v>
      </c>
      <c r="H413" s="8">
        <f t="shared" si="29"/>
        <v>368488</v>
      </c>
      <c r="I413" s="8">
        <f t="shared" si="29"/>
        <v>2479587</v>
      </c>
      <c r="J413" s="8">
        <f t="shared" si="29"/>
        <v>3272820</v>
      </c>
      <c r="K413" s="8">
        <f t="shared" si="29"/>
        <v>2603646</v>
      </c>
      <c r="L413" s="8">
        <f t="shared" si="29"/>
        <v>2199039</v>
      </c>
      <c r="M413" s="8">
        <f t="shared" si="29"/>
        <v>2283236</v>
      </c>
      <c r="N413" s="8">
        <f t="shared" si="29"/>
        <v>2086469</v>
      </c>
      <c r="O413" s="8" t="str">
        <f t="shared" si="29"/>
        <v/>
      </c>
      <c r="P413" s="6"/>
      <c r="Q413" s="9" t="s">
        <v>14</v>
      </c>
    </row>
    <row r="414" spans="1:17" x14ac:dyDescent="0.25">
      <c r="B414" s="8" t="str">
        <f t="shared" si="29"/>
        <v/>
      </c>
      <c r="C414" s="8" t="str">
        <f t="shared" si="29"/>
        <v/>
      </c>
      <c r="D414" s="8">
        <f t="shared" si="29"/>
        <v>37801</v>
      </c>
      <c r="E414" s="8">
        <f t="shared" si="29"/>
        <v>62616</v>
      </c>
      <c r="F414" s="8">
        <f t="shared" si="29"/>
        <v>27764</v>
      </c>
      <c r="G414" s="8">
        <f t="shared" si="29"/>
        <v>141378</v>
      </c>
      <c r="H414" s="8">
        <f t="shared" si="29"/>
        <v>2433451</v>
      </c>
      <c r="I414" s="8">
        <f t="shared" si="29"/>
        <v>2559235</v>
      </c>
      <c r="J414" s="8">
        <f t="shared" si="29"/>
        <v>3921832</v>
      </c>
      <c r="K414" s="8">
        <f t="shared" si="29"/>
        <v>2978684</v>
      </c>
      <c r="L414" s="8">
        <f t="shared" si="29"/>
        <v>2245621</v>
      </c>
      <c r="M414" s="8">
        <f t="shared" si="29"/>
        <v>2361237</v>
      </c>
      <c r="N414" s="8">
        <f>IFERROR(VLOOKUP($B$410,$4:$126,MATCH($Q414&amp;"/"&amp;N$348,$2:$2,0),FALSE),IFERROR(VLOOKUP($B$410,$4:$126,MATCH($Q413&amp;"/"&amp;N$348,$2:$2,0),FALSE),IFERROR(VLOOKUP($B$410,$4:$126,MATCH($Q412&amp;"/"&amp;N$348,$2:$2,0),FALSE),IFERROR(VLOOKUP($B$410,$4:$126,MATCH($Q411&amp;"/"&amp;N$348,$2:$2,0),FALSE),""))))</f>
        <v>2184009</v>
      </c>
      <c r="O414" s="8">
        <f>IFERROR(VLOOKUP($B$410,$4:$126,MATCH($Q414&amp;"/"&amp;O$348,$2:$2,0),FALSE),IFERROR(VLOOKUP($B$410,$4:$126,MATCH($Q413&amp;"/"&amp;O$348,$2:$2,0),FALSE),IFERROR(VLOOKUP($B$410,$4:$126,MATCH($Q412&amp;"/"&amp;O$348,$2:$2,0),FALSE),IFERROR(VLOOKUP($B$410,$4:$126,MATCH($Q411&amp;"/"&amp;O$348,$2:$2,0),FALSE),""))))</f>
        <v>1869190</v>
      </c>
      <c r="P414" s="6"/>
      <c r="Q414" s="9" t="s">
        <v>15</v>
      </c>
    </row>
    <row r="415" spans="1:17" x14ac:dyDescent="0.25">
      <c r="B415" s="12" t="e">
        <f t="shared" ref="B415:M415" si="30">+B414/B$402</f>
        <v>#VALUE!</v>
      </c>
      <c r="C415" s="12" t="e">
        <f t="shared" si="30"/>
        <v>#VALUE!</v>
      </c>
      <c r="D415" s="12">
        <f t="shared" si="30"/>
        <v>0.19764195336191573</v>
      </c>
      <c r="E415" s="12">
        <f t="shared" si="30"/>
        <v>0.39032052960317165</v>
      </c>
      <c r="F415" s="12">
        <f t="shared" si="30"/>
        <v>0.4562245300381228</v>
      </c>
      <c r="G415" s="12">
        <f t="shared" si="30"/>
        <v>0.16810861458848597</v>
      </c>
      <c r="H415" s="12">
        <f t="shared" si="30"/>
        <v>0.33035027880441609</v>
      </c>
      <c r="I415" s="12">
        <f t="shared" si="30"/>
        <v>0.35031648783778346</v>
      </c>
      <c r="J415" s="12">
        <f t="shared" si="30"/>
        <v>0.58118435091879073</v>
      </c>
      <c r="K415" s="12">
        <f t="shared" si="30"/>
        <v>0.76658991375656294</v>
      </c>
      <c r="L415" s="12">
        <f t="shared" si="30"/>
        <v>0.69797376282230394</v>
      </c>
      <c r="M415" s="12">
        <f t="shared" si="30"/>
        <v>0.96626079056834246</v>
      </c>
      <c r="N415" s="12">
        <f>+N414/N$402</f>
        <v>1.4030475042688701</v>
      </c>
      <c r="O415" s="12">
        <f>+O414/O$402</f>
        <v>0.98529897806048139</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t="str">
        <f t="shared" ref="B435:O438" si="37">IFERROR(VLOOKUP($B$434,$4:$126,MATCH($Q435&amp;"/"&amp;B$348,$2:$2,0),FALSE),"")</f>
        <v/>
      </c>
      <c r="C435" s="8" t="str">
        <f t="shared" si="37"/>
        <v/>
      </c>
      <c r="D435" s="8" t="str">
        <f t="shared" si="37"/>
        <v/>
      </c>
      <c r="E435" s="8">
        <f t="shared" si="37"/>
        <v>2853</v>
      </c>
      <c r="F435" s="8">
        <f t="shared" si="37"/>
        <v>1796</v>
      </c>
      <c r="G435" s="8">
        <f t="shared" si="37"/>
        <v>1765</v>
      </c>
      <c r="H435" s="8">
        <f t="shared" si="37"/>
        <v>1369</v>
      </c>
      <c r="I435" s="8">
        <f t="shared" si="37"/>
        <v>2828095</v>
      </c>
      <c r="J435" s="8">
        <f t="shared" si="37"/>
        <v>1053552</v>
      </c>
      <c r="K435" s="8">
        <f t="shared" si="37"/>
        <v>1433547</v>
      </c>
      <c r="L435" s="8">
        <f t="shared" si="37"/>
        <v>949081</v>
      </c>
      <c r="M435" s="8">
        <f t="shared" si="37"/>
        <v>644186</v>
      </c>
      <c r="N435" s="8">
        <f t="shared" si="37"/>
        <v>233161</v>
      </c>
      <c r="O435" s="8">
        <f t="shared" si="37"/>
        <v>87550</v>
      </c>
      <c r="P435" s="6"/>
      <c r="Q435" s="9" t="s">
        <v>12</v>
      </c>
    </row>
    <row r="436" spans="1:17" x14ac:dyDescent="0.25">
      <c r="B436" s="8" t="str">
        <f t="shared" si="37"/>
        <v/>
      </c>
      <c r="C436" s="8" t="str">
        <f t="shared" si="37"/>
        <v/>
      </c>
      <c r="D436" s="8" t="str">
        <f t="shared" si="37"/>
        <v/>
      </c>
      <c r="E436" s="8">
        <f t="shared" si="37"/>
        <v>826</v>
      </c>
      <c r="F436" s="8">
        <f t="shared" si="37"/>
        <v>1797</v>
      </c>
      <c r="G436" s="8">
        <f t="shared" si="37"/>
        <v>1745</v>
      </c>
      <c r="H436" s="8">
        <f t="shared" si="37"/>
        <v>1158</v>
      </c>
      <c r="I436" s="8">
        <f t="shared" si="37"/>
        <v>2674100</v>
      </c>
      <c r="J436" s="8">
        <f t="shared" si="37"/>
        <v>956923</v>
      </c>
      <c r="K436" s="8">
        <f t="shared" si="37"/>
        <v>1226425</v>
      </c>
      <c r="L436" s="8">
        <f t="shared" si="37"/>
        <v>799948</v>
      </c>
      <c r="M436" s="8">
        <f t="shared" si="37"/>
        <v>556063</v>
      </c>
      <c r="N436" s="8">
        <f t="shared" si="37"/>
        <v>265789</v>
      </c>
      <c r="O436" s="8">
        <f t="shared" si="37"/>
        <v>458228</v>
      </c>
      <c r="P436" s="6"/>
      <c r="Q436" s="9" t="s">
        <v>13</v>
      </c>
    </row>
    <row r="437" spans="1:17" x14ac:dyDescent="0.25">
      <c r="B437" s="8" t="str">
        <f t="shared" si="37"/>
        <v/>
      </c>
      <c r="C437" s="8" t="str">
        <f t="shared" si="37"/>
        <v/>
      </c>
      <c r="D437" s="8" t="str">
        <f t="shared" si="37"/>
        <v/>
      </c>
      <c r="E437" s="8">
        <f t="shared" si="37"/>
        <v>889</v>
      </c>
      <c r="F437" s="8">
        <f t="shared" si="37"/>
        <v>1769</v>
      </c>
      <c r="G437" s="8">
        <f t="shared" si="37"/>
        <v>1802</v>
      </c>
      <c r="H437" s="8">
        <f t="shared" si="37"/>
        <v>1173</v>
      </c>
      <c r="I437" s="8">
        <f t="shared" si="37"/>
        <v>2522120</v>
      </c>
      <c r="J437" s="8">
        <f t="shared" si="37"/>
        <v>894787</v>
      </c>
      <c r="K437" s="8">
        <f t="shared" si="37"/>
        <v>1170574</v>
      </c>
      <c r="L437" s="8">
        <f t="shared" si="37"/>
        <v>798776</v>
      </c>
      <c r="M437" s="8">
        <f t="shared" si="37"/>
        <v>515666</v>
      </c>
      <c r="N437" s="8">
        <f t="shared" si="37"/>
        <v>206226</v>
      </c>
      <c r="O437" s="8" t="str">
        <f t="shared" si="37"/>
        <v/>
      </c>
      <c r="P437" s="6"/>
      <c r="Q437" s="9" t="s">
        <v>14</v>
      </c>
    </row>
    <row r="438" spans="1:17" x14ac:dyDescent="0.25">
      <c r="B438" s="8" t="str">
        <f t="shared" si="37"/>
        <v/>
      </c>
      <c r="C438" s="8" t="str">
        <f t="shared" si="37"/>
        <v/>
      </c>
      <c r="D438" s="8">
        <f t="shared" si="37"/>
        <v>4758</v>
      </c>
      <c r="E438" s="8">
        <f t="shared" si="37"/>
        <v>1060</v>
      </c>
      <c r="F438" s="8">
        <f t="shared" si="37"/>
        <v>1773</v>
      </c>
      <c r="G438" s="8">
        <f t="shared" si="37"/>
        <v>1838</v>
      </c>
      <c r="H438" s="8">
        <f t="shared" si="37"/>
        <v>2983605</v>
      </c>
      <c r="I438" s="8">
        <f t="shared" si="37"/>
        <v>1748238</v>
      </c>
      <c r="J438" s="8">
        <f t="shared" si="37"/>
        <v>838032</v>
      </c>
      <c r="K438" s="8">
        <f t="shared" si="37"/>
        <v>1002508</v>
      </c>
      <c r="L438" s="8">
        <f t="shared" si="37"/>
        <v>695005</v>
      </c>
      <c r="M438" s="8">
        <f t="shared" si="37"/>
        <v>187021</v>
      </c>
      <c r="N438" s="8">
        <f>IFERROR(VLOOKUP($B$434,$4:$126,MATCH($Q438&amp;"/"&amp;N$348,$2:$2,0),FALSE),IFERROR(VLOOKUP($B$434,$4:$126,MATCH($Q437&amp;"/"&amp;N$348,$2:$2,0),FALSE),IFERROR(VLOOKUP($B$434,$4:$126,MATCH($Q436&amp;"/"&amp;N$348,$2:$2,0),FALSE),IFERROR(VLOOKUP($B$434,$4:$126,MATCH($Q435&amp;"/"&amp;N$348,$2:$2,0),FALSE),""))))</f>
        <v>114245</v>
      </c>
      <c r="O438" s="8">
        <f>IFERROR(VLOOKUP($B$434,$4:$126,MATCH($Q438&amp;"/"&amp;O$348,$2:$2,0),FALSE),IFERROR(VLOOKUP($B$434,$4:$126,MATCH($Q437&amp;"/"&amp;O$348,$2:$2,0),FALSE),IFERROR(VLOOKUP($B$434,$4:$126,MATCH($Q436&amp;"/"&amp;O$348,$2:$2,0),FALSE),IFERROR(VLOOKUP($B$434,$4:$126,MATCH($Q435&amp;"/"&amp;O$348,$2:$2,0),FALSE),""))))</f>
        <v>458228</v>
      </c>
      <c r="P438" s="6"/>
      <c r="Q438" s="9" t="s">
        <v>15</v>
      </c>
    </row>
    <row r="439" spans="1:17" x14ac:dyDescent="0.25">
      <c r="B439" s="12" t="e">
        <f t="shared" ref="B439:M439" si="38">+B438/B$402</f>
        <v>#VALUE!</v>
      </c>
      <c r="C439" s="12" t="e">
        <f t="shared" si="38"/>
        <v>#VALUE!</v>
      </c>
      <c r="D439" s="12">
        <f t="shared" si="38"/>
        <v>2.4877130607549931E-2</v>
      </c>
      <c r="E439" s="12">
        <f t="shared" si="38"/>
        <v>6.6075725274588274E-3</v>
      </c>
      <c r="F439" s="12">
        <f t="shared" si="38"/>
        <v>2.9134349940843959E-2</v>
      </c>
      <c r="G439" s="12">
        <f t="shared" si="38"/>
        <v>2.1855142498382863E-3</v>
      </c>
      <c r="H439" s="12">
        <f t="shared" si="38"/>
        <v>0.40503578810185609</v>
      </c>
      <c r="I439" s="12">
        <f t="shared" si="38"/>
        <v>0.23930455626956917</v>
      </c>
      <c r="J439" s="12">
        <f t="shared" si="38"/>
        <v>0.12418968583283936</v>
      </c>
      <c r="K439" s="12">
        <f t="shared" si="38"/>
        <v>0.25800404516231479</v>
      </c>
      <c r="L439" s="12">
        <f t="shared" si="38"/>
        <v>0.21601831076139535</v>
      </c>
      <c r="M439" s="12">
        <f t="shared" si="38"/>
        <v>7.6532368124369546E-2</v>
      </c>
      <c r="N439" s="12">
        <f>+N438/N$402</f>
        <v>7.3393086807424818E-2</v>
      </c>
      <c r="O439" s="12">
        <f>+O438/O$402</f>
        <v>0.2415439736563422</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t="str">
        <f t="shared" ref="B441:O444" si="39">IFERROR(VLOOKUP($B$440,$4:$126,MATCH($Q441&amp;"/"&amp;B$348,$2:$2,0),FALSE),"")</f>
        <v/>
      </c>
      <c r="C441" s="8" t="str">
        <f t="shared" si="39"/>
        <v/>
      </c>
      <c r="D441" s="8" t="str">
        <f t="shared" si="39"/>
        <v/>
      </c>
      <c r="E441" s="8">
        <f t="shared" si="39"/>
        <v>82222</v>
      </c>
      <c r="F441" s="8">
        <f t="shared" si="39"/>
        <v>34401</v>
      </c>
      <c r="G441" s="8">
        <f t="shared" si="39"/>
        <v>22709</v>
      </c>
      <c r="H441" s="8">
        <f t="shared" si="39"/>
        <v>207701</v>
      </c>
      <c r="I441" s="8">
        <f t="shared" si="39"/>
        <v>5056334</v>
      </c>
      <c r="J441" s="8">
        <f t="shared" si="39"/>
        <v>4207514</v>
      </c>
      <c r="K441" s="8">
        <f t="shared" si="39"/>
        <v>4041006</v>
      </c>
      <c r="L441" s="8">
        <f t="shared" si="39"/>
        <v>3397221</v>
      </c>
      <c r="M441" s="8">
        <f t="shared" si="39"/>
        <v>2860349</v>
      </c>
      <c r="N441" s="8">
        <f t="shared" si="39"/>
        <v>2468971</v>
      </c>
      <c r="O441" s="8">
        <f t="shared" si="39"/>
        <v>2239836</v>
      </c>
      <c r="P441" s="6"/>
      <c r="Q441" s="9" t="s">
        <v>12</v>
      </c>
    </row>
    <row r="442" spans="1:17" x14ac:dyDescent="0.25">
      <c r="B442" s="8" t="str">
        <f t="shared" si="39"/>
        <v/>
      </c>
      <c r="C442" s="8" t="str">
        <f t="shared" si="39"/>
        <v/>
      </c>
      <c r="D442" s="8" t="str">
        <f t="shared" si="39"/>
        <v/>
      </c>
      <c r="E442" s="8">
        <f t="shared" si="39"/>
        <v>107681</v>
      </c>
      <c r="F442" s="8">
        <f t="shared" si="39"/>
        <v>34545</v>
      </c>
      <c r="G442" s="8">
        <f t="shared" si="39"/>
        <v>21955</v>
      </c>
      <c r="H442" s="8">
        <f t="shared" si="39"/>
        <v>194856</v>
      </c>
      <c r="I442" s="8">
        <f t="shared" si="39"/>
        <v>5064990</v>
      </c>
      <c r="J442" s="8">
        <f t="shared" si="39"/>
        <v>4697912</v>
      </c>
      <c r="K442" s="8">
        <f t="shared" si="39"/>
        <v>3701625</v>
      </c>
      <c r="L442" s="8">
        <f t="shared" si="39"/>
        <v>3353913</v>
      </c>
      <c r="M442" s="8">
        <f t="shared" si="39"/>
        <v>2771140</v>
      </c>
      <c r="N442" s="8">
        <f t="shared" si="39"/>
        <v>2398945</v>
      </c>
      <c r="O442" s="8">
        <f t="shared" si="39"/>
        <v>2327418</v>
      </c>
      <c r="P442" s="6"/>
      <c r="Q442" s="9" t="s">
        <v>13</v>
      </c>
    </row>
    <row r="443" spans="1:17" x14ac:dyDescent="0.25">
      <c r="B443" s="8" t="str">
        <f t="shared" si="39"/>
        <v/>
      </c>
      <c r="C443" s="8" t="str">
        <f t="shared" si="39"/>
        <v/>
      </c>
      <c r="D443" s="8" t="str">
        <f t="shared" si="39"/>
        <v/>
      </c>
      <c r="E443" s="8">
        <f t="shared" si="39"/>
        <v>72001</v>
      </c>
      <c r="F443" s="8">
        <f t="shared" si="39"/>
        <v>29639</v>
      </c>
      <c r="G443" s="8">
        <f t="shared" si="39"/>
        <v>158187</v>
      </c>
      <c r="H443" s="8">
        <f t="shared" si="39"/>
        <v>369661</v>
      </c>
      <c r="I443" s="8">
        <f t="shared" si="39"/>
        <v>5001707</v>
      </c>
      <c r="J443" s="8">
        <f t="shared" si="39"/>
        <v>4167607</v>
      </c>
      <c r="K443" s="8">
        <f t="shared" si="39"/>
        <v>3774220</v>
      </c>
      <c r="L443" s="8">
        <f t="shared" si="39"/>
        <v>2997815</v>
      </c>
      <c r="M443" s="8">
        <f t="shared" si="39"/>
        <v>2798902</v>
      </c>
      <c r="N443" s="8">
        <f t="shared" si="39"/>
        <v>2292695</v>
      </c>
      <c r="O443" s="8" t="str">
        <f t="shared" si="39"/>
        <v/>
      </c>
      <c r="P443" s="6"/>
      <c r="Q443" s="9" t="s">
        <v>14</v>
      </c>
    </row>
    <row r="444" spans="1:17" x14ac:dyDescent="0.25">
      <c r="B444" s="8" t="str">
        <f t="shared" si="39"/>
        <v/>
      </c>
      <c r="C444" s="8" t="str">
        <f t="shared" si="39"/>
        <v/>
      </c>
      <c r="D444" s="8">
        <f t="shared" si="39"/>
        <v>42559</v>
      </c>
      <c r="E444" s="8">
        <f t="shared" si="39"/>
        <v>63676</v>
      </c>
      <c r="F444" s="8">
        <f t="shared" si="39"/>
        <v>29537</v>
      </c>
      <c r="G444" s="8">
        <f t="shared" si="39"/>
        <v>143216</v>
      </c>
      <c r="H444" s="8">
        <f t="shared" si="39"/>
        <v>5417056</v>
      </c>
      <c r="I444" s="8">
        <f t="shared" si="39"/>
        <v>4307473</v>
      </c>
      <c r="J444" s="8">
        <f t="shared" si="39"/>
        <v>4759864</v>
      </c>
      <c r="K444" s="8">
        <f t="shared" si="39"/>
        <v>3981192</v>
      </c>
      <c r="L444" s="8">
        <f t="shared" si="39"/>
        <v>2940626</v>
      </c>
      <c r="M444" s="8">
        <f t="shared" si="39"/>
        <v>2548258</v>
      </c>
      <c r="N444" s="8">
        <f>IFERROR(VLOOKUP($B$440,$4:$126,MATCH($Q444&amp;"/"&amp;N$348,$2:$2,0),FALSE),IFERROR(VLOOKUP($B$440,$4:$126,MATCH($Q443&amp;"/"&amp;N$348,$2:$2,0),FALSE),IFERROR(VLOOKUP($B$440,$4:$126,MATCH($Q442&amp;"/"&amp;N$348,$2:$2,0),FALSE),IFERROR(VLOOKUP($B$440,$4:$126,MATCH($Q441&amp;"/"&amp;N$348,$2:$2,0),FALSE),""))))</f>
        <v>2298254</v>
      </c>
      <c r="O444" s="8">
        <f>IFERROR(VLOOKUP($B$440,$4:$126,MATCH($Q444&amp;"/"&amp;O$348,$2:$2,0),FALSE),IFERROR(VLOOKUP($B$440,$4:$126,MATCH($Q443&amp;"/"&amp;O$348,$2:$2,0),FALSE),IFERROR(VLOOKUP($B$440,$4:$126,MATCH($Q442&amp;"/"&amp;O$348,$2:$2,0),FALSE),IFERROR(VLOOKUP($B$440,$4:$126,MATCH($Q441&amp;"/"&amp;O$348,$2:$2,0),FALSE),""))))</f>
        <v>2327418</v>
      </c>
      <c r="P444" s="6"/>
      <c r="Q444" s="9" t="s">
        <v>15</v>
      </c>
    </row>
    <row r="445" spans="1:17" x14ac:dyDescent="0.25">
      <c r="B445" s="12" t="e">
        <f t="shared" ref="B445:M445" si="40">+B444/B$402</f>
        <v>#VALUE!</v>
      </c>
      <c r="C445" s="12" t="e">
        <f t="shared" si="40"/>
        <v>#VALUE!</v>
      </c>
      <c r="D445" s="12">
        <f t="shared" si="40"/>
        <v>0.22251908396946565</v>
      </c>
      <c r="E445" s="12">
        <f t="shared" si="40"/>
        <v>0.39692810213063046</v>
      </c>
      <c r="F445" s="12">
        <f t="shared" si="40"/>
        <v>0.48535887997896676</v>
      </c>
      <c r="G445" s="12">
        <f t="shared" si="40"/>
        <v>0.17029412883832426</v>
      </c>
      <c r="H445" s="12">
        <f t="shared" si="40"/>
        <v>0.73538606690627217</v>
      </c>
      <c r="I445" s="12">
        <f t="shared" si="40"/>
        <v>0.58962104410735261</v>
      </c>
      <c r="J445" s="12">
        <f t="shared" si="40"/>
        <v>0.70537403675163013</v>
      </c>
      <c r="K445" s="12">
        <f t="shared" si="40"/>
        <v>1.0245939589188777</v>
      </c>
      <c r="L445" s="12">
        <f t="shared" si="40"/>
        <v>0.91399207358369938</v>
      </c>
      <c r="M445" s="12">
        <f t="shared" si="40"/>
        <v>1.0427931586927119</v>
      </c>
      <c r="N445" s="12">
        <f>+N444/N$402</f>
        <v>1.476440591076295</v>
      </c>
      <c r="O445" s="12">
        <f>+O444/O$402</f>
        <v>1.2268429517168236</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t="str">
        <f t="shared" ref="B448:O451" si="41">IFERROR(VLOOKUP($B$447,$4:$126,MATCH($Q448&amp;"/"&amp;B$348,$2:$2,0),FALSE),"")</f>
        <v/>
      </c>
      <c r="C448" s="8" t="str">
        <f t="shared" si="41"/>
        <v/>
      </c>
      <c r="D448" s="8" t="str">
        <f t="shared" si="41"/>
        <v/>
      </c>
      <c r="E448" s="8">
        <f t="shared" si="41"/>
        <v>-148105</v>
      </c>
      <c r="F448" s="8">
        <f t="shared" si="41"/>
        <v>-204641</v>
      </c>
      <c r="G448" s="8">
        <f t="shared" si="41"/>
        <v>-253111</v>
      </c>
      <c r="H448" s="8">
        <f t="shared" si="41"/>
        <v>-179581</v>
      </c>
      <c r="I448" s="8">
        <f t="shared" si="41"/>
        <v>317573</v>
      </c>
      <c r="J448" s="8">
        <f t="shared" si="41"/>
        <v>299208</v>
      </c>
      <c r="K448" s="8">
        <f t="shared" si="41"/>
        <v>-508571</v>
      </c>
      <c r="L448" s="8">
        <f t="shared" si="41"/>
        <v>-1522585</v>
      </c>
      <c r="M448" s="8">
        <f t="shared" si="41"/>
        <v>-1809579</v>
      </c>
      <c r="N448" s="8">
        <f t="shared" si="41"/>
        <v>-2464536</v>
      </c>
      <c r="O448" s="8">
        <f t="shared" si="41"/>
        <v>-2340824</v>
      </c>
      <c r="P448" s="6"/>
      <c r="Q448" s="9" t="s">
        <v>12</v>
      </c>
    </row>
    <row r="449" spans="1:18" x14ac:dyDescent="0.25">
      <c r="B449" s="8" t="str">
        <f t="shared" si="41"/>
        <v/>
      </c>
      <c r="C449" s="8" t="str">
        <f t="shared" si="41"/>
        <v/>
      </c>
      <c r="D449" s="8" t="str">
        <f t="shared" si="41"/>
        <v/>
      </c>
      <c r="E449" s="8">
        <f t="shared" si="41"/>
        <v>-157790</v>
      </c>
      <c r="F449" s="8">
        <f t="shared" si="41"/>
        <v>-218745</v>
      </c>
      <c r="G449" s="8">
        <f t="shared" si="41"/>
        <v>-254858</v>
      </c>
      <c r="H449" s="8">
        <f t="shared" si="41"/>
        <v>-126758</v>
      </c>
      <c r="I449" s="8">
        <f t="shared" si="41"/>
        <v>245709</v>
      </c>
      <c r="J449" s="8">
        <f t="shared" si="41"/>
        <v>62979</v>
      </c>
      <c r="K449" s="8">
        <f t="shared" si="41"/>
        <v>-569484</v>
      </c>
      <c r="L449" s="8">
        <f t="shared" si="41"/>
        <v>-1529508</v>
      </c>
      <c r="M449" s="8">
        <f t="shared" si="41"/>
        <v>-1836211</v>
      </c>
      <c r="N449" s="8">
        <f t="shared" si="41"/>
        <v>-2446042</v>
      </c>
      <c r="O449" s="8">
        <f t="shared" si="41"/>
        <v>-2256211</v>
      </c>
      <c r="P449" s="6"/>
      <c r="Q449" s="9" t="s">
        <v>13</v>
      </c>
    </row>
    <row r="450" spans="1:18" x14ac:dyDescent="0.25">
      <c r="B450" s="8" t="str">
        <f t="shared" si="41"/>
        <v/>
      </c>
      <c r="C450" s="8" t="str">
        <f t="shared" si="41"/>
        <v/>
      </c>
      <c r="D450" s="8" t="str">
        <f t="shared" si="41"/>
        <v/>
      </c>
      <c r="E450" s="8">
        <f t="shared" si="41"/>
        <v>-163559</v>
      </c>
      <c r="F450" s="8">
        <f t="shared" si="41"/>
        <v>-223902</v>
      </c>
      <c r="G450" s="8">
        <f t="shared" si="41"/>
        <v>-249352</v>
      </c>
      <c r="H450" s="8">
        <f t="shared" si="41"/>
        <v>162965</v>
      </c>
      <c r="I450" s="8">
        <f t="shared" si="41"/>
        <v>287890</v>
      </c>
      <c r="J450" s="8">
        <f t="shared" si="41"/>
        <v>16737</v>
      </c>
      <c r="K450" s="8">
        <f t="shared" si="41"/>
        <v>-606901</v>
      </c>
      <c r="L450" s="8">
        <f t="shared" si="41"/>
        <v>-1523454</v>
      </c>
      <c r="M450" s="8">
        <f t="shared" si="41"/>
        <v>-1847103</v>
      </c>
      <c r="N450" s="8">
        <f t="shared" si="41"/>
        <v>-2391816</v>
      </c>
      <c r="O450" s="8" t="str">
        <f t="shared" si="41"/>
        <v/>
      </c>
      <c r="P450" s="6"/>
      <c r="Q450" s="9" t="s">
        <v>14</v>
      </c>
    </row>
    <row r="451" spans="1:18" x14ac:dyDescent="0.25">
      <c r="B451" s="8" t="str">
        <f t="shared" si="41"/>
        <v/>
      </c>
      <c r="C451" s="8" t="str">
        <f t="shared" si="41"/>
        <v/>
      </c>
      <c r="D451" s="8">
        <f t="shared" si="41"/>
        <v>-135599</v>
      </c>
      <c r="E451" s="8">
        <f t="shared" si="41"/>
        <v>-187554</v>
      </c>
      <c r="F451" s="8">
        <f t="shared" si="41"/>
        <v>-252983</v>
      </c>
      <c r="G451" s="8">
        <f t="shared" si="41"/>
        <v>-226526</v>
      </c>
      <c r="H451" s="8">
        <f t="shared" si="41"/>
        <v>206655</v>
      </c>
      <c r="I451" s="8">
        <f t="shared" si="41"/>
        <v>331472</v>
      </c>
      <c r="J451" s="8">
        <f t="shared" si="41"/>
        <v>-469729</v>
      </c>
      <c r="K451" s="8">
        <f t="shared" si="41"/>
        <v>-1625352</v>
      </c>
      <c r="L451" s="8">
        <f t="shared" si="41"/>
        <v>-1789259</v>
      </c>
      <c r="M451" s="8">
        <f t="shared" si="41"/>
        <v>-2072823</v>
      </c>
      <c r="N451" s="8">
        <f>IFERROR(VLOOKUP($B$447,$4:$126,MATCH($Q451&amp;"/"&amp;N$348,$2:$2,0),FALSE),IFERROR(VLOOKUP($B$447,$4:$126,MATCH($Q450&amp;"/"&amp;N$348,$2:$2,0),FALSE),IFERROR(VLOOKUP($B$447,$4:$126,MATCH($Q449&amp;"/"&amp;N$348,$2:$2,0),FALSE),IFERROR(VLOOKUP($B$447,$4:$126,MATCH($Q448&amp;"/"&amp;N$348,$2:$2,0),FALSE),""))))</f>
        <v>-2376636</v>
      </c>
      <c r="O451" s="8">
        <f>IFERROR(VLOOKUP($B$447,$4:$126,MATCH($Q451&amp;"/"&amp;O$348,$2:$2,0),FALSE),IFERROR(VLOOKUP($B$447,$4:$126,MATCH($Q450&amp;"/"&amp;O$348,$2:$2,0),FALSE),IFERROR(VLOOKUP($B$447,$4:$126,MATCH($Q449&amp;"/"&amp;O$348,$2:$2,0),FALSE),IFERROR(VLOOKUP($B$447,$4:$126,MATCH($Q448&amp;"/"&amp;O$348,$2:$2,0),FALSE),""))))</f>
        <v>-2256211</v>
      </c>
      <c r="P451" s="6"/>
      <c r="Q451" s="9" t="s">
        <v>15</v>
      </c>
    </row>
    <row r="452" spans="1:18" x14ac:dyDescent="0.25">
      <c r="A452" s="85"/>
      <c r="B452" s="12" t="e">
        <f t="shared" ref="B452:M452" si="42">+B451/B$402</f>
        <v>#VALUE!</v>
      </c>
      <c r="C452" s="12" t="e">
        <f t="shared" si="42"/>
        <v>#VALUE!</v>
      </c>
      <c r="D452" s="12">
        <f t="shared" si="42"/>
        <v>-0.70897730837603268</v>
      </c>
      <c r="E452" s="12">
        <f t="shared" si="42"/>
        <v>-1.1691289224669934</v>
      </c>
      <c r="F452" s="12">
        <f t="shared" si="42"/>
        <v>-4.157075719731826</v>
      </c>
      <c r="G452" s="12">
        <f t="shared" si="42"/>
        <v>-0.26935571325292035</v>
      </c>
      <c r="H452" s="12">
        <f t="shared" si="42"/>
        <v>2.8054206501929402E-2</v>
      </c>
      <c r="I452" s="12">
        <f t="shared" si="42"/>
        <v>4.5372975462028987E-2</v>
      </c>
      <c r="J452" s="12">
        <f t="shared" si="42"/>
        <v>-6.9610106698280966E-2</v>
      </c>
      <c r="K452" s="12">
        <f t="shared" si="42"/>
        <v>-0.4182982986795703</v>
      </c>
      <c r="L452" s="12">
        <f t="shared" si="42"/>
        <v>-0.55612938999665251</v>
      </c>
      <c r="M452" s="12">
        <f t="shared" si="42"/>
        <v>-0.84823657713657852</v>
      </c>
      <c r="N452" s="12">
        <f>+N451/N$402</f>
        <v>-1.5267946278406135</v>
      </c>
      <c r="O452" s="12">
        <f>+O451/O$402</f>
        <v>-1.1893078780588473</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t="str">
        <f t="shared" ref="B454:O457" si="43">IFERROR(VLOOKUP($B$453,$4:$126,MATCH($Q454&amp;"/"&amp;B$348,$2:$2,0),FALSE),"")</f>
        <v/>
      </c>
      <c r="C454" s="8" t="str">
        <f t="shared" si="43"/>
        <v/>
      </c>
      <c r="D454" s="8" t="str">
        <f t="shared" si="43"/>
        <v/>
      </c>
      <c r="E454" s="8">
        <f t="shared" si="43"/>
        <v>136195</v>
      </c>
      <c r="F454" s="8">
        <f t="shared" si="43"/>
        <v>79659</v>
      </c>
      <c r="G454" s="8">
        <f t="shared" si="43"/>
        <v>31191</v>
      </c>
      <c r="H454" s="8">
        <f t="shared" si="43"/>
        <v>744721</v>
      </c>
      <c r="I454" s="8">
        <f t="shared" si="43"/>
        <v>1049419</v>
      </c>
      <c r="J454" s="8">
        <f t="shared" si="43"/>
        <v>1272870</v>
      </c>
      <c r="K454" s="8">
        <f t="shared" si="43"/>
        <v>923915</v>
      </c>
      <c r="L454" s="8">
        <f t="shared" si="43"/>
        <v>234182</v>
      </c>
      <c r="M454" s="8">
        <f t="shared" si="43"/>
        <v>422140</v>
      </c>
      <c r="N454" s="8">
        <f t="shared" si="43"/>
        <v>-38453</v>
      </c>
      <c r="O454" s="8">
        <f t="shared" si="43"/>
        <v>819745</v>
      </c>
      <c r="P454" s="6"/>
      <c r="Q454" s="9" t="s">
        <v>12</v>
      </c>
    </row>
    <row r="455" spans="1:18" x14ac:dyDescent="0.25">
      <c r="B455" s="8" t="str">
        <f t="shared" si="43"/>
        <v/>
      </c>
      <c r="C455" s="8" t="str">
        <f t="shared" si="43"/>
        <v/>
      </c>
      <c r="D455" s="8" t="str">
        <f t="shared" si="43"/>
        <v/>
      </c>
      <c r="E455" s="8">
        <f t="shared" si="43"/>
        <v>126510</v>
      </c>
      <c r="F455" s="8">
        <f t="shared" si="43"/>
        <v>65555</v>
      </c>
      <c r="G455" s="8">
        <f t="shared" si="43"/>
        <v>529444</v>
      </c>
      <c r="H455" s="8">
        <f t="shared" si="43"/>
        <v>797544</v>
      </c>
      <c r="I455" s="8">
        <f t="shared" si="43"/>
        <v>977555</v>
      </c>
      <c r="J455" s="8">
        <f t="shared" si="43"/>
        <v>1036641</v>
      </c>
      <c r="K455" s="8">
        <f t="shared" si="43"/>
        <v>1187283</v>
      </c>
      <c r="L455" s="8">
        <f t="shared" si="43"/>
        <v>315094</v>
      </c>
      <c r="M455" s="8">
        <f t="shared" si="43"/>
        <v>560567</v>
      </c>
      <c r="N455" s="8">
        <f t="shared" si="43"/>
        <v>-19957</v>
      </c>
      <c r="O455" s="8">
        <f t="shared" si="43"/>
        <v>1079682</v>
      </c>
      <c r="P455" s="6"/>
      <c r="Q455" s="9" t="s">
        <v>13</v>
      </c>
    </row>
    <row r="456" spans="1:18" x14ac:dyDescent="0.25">
      <c r="B456" s="8" t="str">
        <f t="shared" si="43"/>
        <v/>
      </c>
      <c r="C456" s="8" t="str">
        <f t="shared" si="43"/>
        <v/>
      </c>
      <c r="D456" s="8" t="str">
        <f t="shared" si="43"/>
        <v/>
      </c>
      <c r="E456" s="8">
        <f t="shared" si="43"/>
        <v>120741</v>
      </c>
      <c r="F456" s="8">
        <f t="shared" si="43"/>
        <v>60400</v>
      </c>
      <c r="G456" s="8">
        <f t="shared" si="43"/>
        <v>674950</v>
      </c>
      <c r="H456" s="8">
        <f t="shared" si="43"/>
        <v>882811</v>
      </c>
      <c r="I456" s="8">
        <f t="shared" si="43"/>
        <v>1114987</v>
      </c>
      <c r="J456" s="8">
        <f t="shared" si="43"/>
        <v>1449223</v>
      </c>
      <c r="K456" s="8">
        <f t="shared" si="43"/>
        <v>1149866</v>
      </c>
      <c r="L456" s="8">
        <f t="shared" si="43"/>
        <v>877230</v>
      </c>
      <c r="M456" s="8">
        <f t="shared" si="43"/>
        <v>549675</v>
      </c>
      <c r="N456" s="8">
        <f t="shared" si="43"/>
        <v>718860</v>
      </c>
      <c r="O456" s="8" t="str">
        <f t="shared" si="43"/>
        <v/>
      </c>
      <c r="P456" s="6"/>
      <c r="Q456" s="9" t="s">
        <v>14</v>
      </c>
    </row>
    <row r="457" spans="1:18" x14ac:dyDescent="0.25">
      <c r="B457" s="8" t="str">
        <f t="shared" si="43"/>
        <v/>
      </c>
      <c r="C457" s="8" t="str">
        <f t="shared" si="43"/>
        <v/>
      </c>
      <c r="D457" s="8">
        <f t="shared" si="43"/>
        <v>148701</v>
      </c>
      <c r="E457" s="8">
        <f t="shared" si="43"/>
        <v>96746</v>
      </c>
      <c r="F457" s="8">
        <f t="shared" si="43"/>
        <v>31319</v>
      </c>
      <c r="G457" s="8">
        <f t="shared" si="43"/>
        <v>697776</v>
      </c>
      <c r="H457" s="8">
        <f t="shared" si="43"/>
        <v>938501</v>
      </c>
      <c r="I457" s="8">
        <f t="shared" si="43"/>
        <v>1305134</v>
      </c>
      <c r="J457" s="8">
        <f t="shared" si="43"/>
        <v>962757</v>
      </c>
      <c r="K457" s="8">
        <f t="shared" si="43"/>
        <v>131415</v>
      </c>
      <c r="L457" s="8">
        <f t="shared" si="43"/>
        <v>442460</v>
      </c>
      <c r="M457" s="8">
        <f t="shared" si="43"/>
        <v>324140</v>
      </c>
      <c r="N457" s="8">
        <f>IFERROR(VLOOKUP($B$453,$4:$126,MATCH($Q457&amp;"/"&amp;N$348,$2:$2,0),FALSE),IFERROR(VLOOKUP($B$453,$4:$126,MATCH($Q456&amp;"/"&amp;N$348,$2:$2,0),FALSE),IFERROR(VLOOKUP($B$453,$4:$126,MATCH($Q455&amp;"/"&amp;N$348,$2:$2,0),FALSE),IFERROR(VLOOKUP($B$453,$4:$126,MATCH($Q454&amp;"/"&amp;N$348,$2:$2,0),FALSE),""))))</f>
        <v>734040</v>
      </c>
      <c r="O457" s="8">
        <f>IFERROR(VLOOKUP($B$453,$4:$126,MATCH($Q457&amp;"/"&amp;O$348,$2:$2,0),FALSE),IFERROR(VLOOKUP($B$453,$4:$126,MATCH($Q456&amp;"/"&amp;O$348,$2:$2,0),FALSE),IFERROR(VLOOKUP($B$453,$4:$126,MATCH($Q455&amp;"/"&amp;O$348,$2:$2,0),FALSE),IFERROR(VLOOKUP($B$453,$4:$126,MATCH($Q454&amp;"/"&amp;O$348,$2:$2,0),FALSE),""))))</f>
        <v>1079682</v>
      </c>
      <c r="P457" s="6"/>
      <c r="Q457" s="9" t="s">
        <v>15</v>
      </c>
    </row>
    <row r="458" spans="1:18" x14ac:dyDescent="0.25">
      <c r="A458" s="85"/>
      <c r="B458" s="12" t="e">
        <f t="shared" ref="B458:M458" si="44">+B457/B$402</f>
        <v>#VALUE!</v>
      </c>
      <c r="C458" s="12" t="e">
        <f t="shared" si="44"/>
        <v>#VALUE!</v>
      </c>
      <c r="D458" s="12">
        <f t="shared" si="44"/>
        <v>0.77748091603053437</v>
      </c>
      <c r="E458" s="12">
        <f t="shared" si="44"/>
        <v>0.60307189786936954</v>
      </c>
      <c r="F458" s="12">
        <f t="shared" si="44"/>
        <v>0.51464112002103324</v>
      </c>
      <c r="G458" s="12">
        <f t="shared" si="44"/>
        <v>0.82970587116167571</v>
      </c>
      <c r="H458" s="12">
        <f t="shared" si="44"/>
        <v>0.12740509959239915</v>
      </c>
      <c r="I458" s="12">
        <f t="shared" si="44"/>
        <v>0.17865102620028159</v>
      </c>
      <c r="J458" s="12">
        <f t="shared" si="44"/>
        <v>0.14267294013040902</v>
      </c>
      <c r="K458" s="12">
        <f t="shared" si="44"/>
        <v>3.3820779081070271E-2</v>
      </c>
      <c r="L458" s="12">
        <f t="shared" si="44"/>
        <v>0.13752341606101681</v>
      </c>
      <c r="M458" s="12">
        <f t="shared" si="44"/>
        <v>0.13264393733234847</v>
      </c>
      <c r="N458" s="12">
        <f>+N457/N$402</f>
        <v>0.4715607811293458</v>
      </c>
      <c r="O458" s="12">
        <f>+O457/O$402</f>
        <v>0.56912864461627588</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t="str">
        <f t="shared" ref="B461:O464" si="45">IFERROR(VLOOKUP($B$460,$130:$216,MATCH($Q461&amp;"/"&amp;B$348,$128:$128,0),FALSE),"")</f>
        <v/>
      </c>
      <c r="C461" s="7" t="str">
        <f t="shared" si="45"/>
        <v/>
      </c>
      <c r="D461" s="7" t="str">
        <f t="shared" si="45"/>
        <v/>
      </c>
      <c r="E461" s="7">
        <f t="shared" si="45"/>
        <v>46828</v>
      </c>
      <c r="F461" s="7">
        <f t="shared" si="45"/>
        <v>16390</v>
      </c>
      <c r="G461" s="7">
        <f t="shared" si="45"/>
        <v>18899</v>
      </c>
      <c r="H461" s="7">
        <f t="shared" si="45"/>
        <v>203480</v>
      </c>
      <c r="I461" s="7">
        <f t="shared" si="45"/>
        <v>1174085</v>
      </c>
      <c r="J461" s="7">
        <f t="shared" si="45"/>
        <v>847587</v>
      </c>
      <c r="K461" s="7">
        <f t="shared" si="45"/>
        <v>870845</v>
      </c>
      <c r="L461" s="7">
        <f t="shared" si="45"/>
        <v>529514</v>
      </c>
      <c r="M461" s="7">
        <f t="shared" si="45"/>
        <v>489694</v>
      </c>
      <c r="N461" s="7">
        <f t="shared" si="45"/>
        <v>324050</v>
      </c>
      <c r="O461" s="7">
        <f t="shared" si="45"/>
        <v>417975</v>
      </c>
      <c r="P461" s="17"/>
      <c r="Q461" s="9" t="s">
        <v>12</v>
      </c>
      <c r="R461" s="88"/>
    </row>
    <row r="462" spans="1:18" x14ac:dyDescent="0.25">
      <c r="B462" s="7" t="str">
        <f t="shared" si="45"/>
        <v/>
      </c>
      <c r="C462" s="7" t="str">
        <f t="shared" si="45"/>
        <v/>
      </c>
      <c r="D462" s="7" t="str">
        <f t="shared" si="45"/>
        <v/>
      </c>
      <c r="E462" s="7">
        <f t="shared" si="45"/>
        <v>105185</v>
      </c>
      <c r="F462" s="7">
        <f t="shared" si="45"/>
        <v>18954</v>
      </c>
      <c r="G462" s="7">
        <f t="shared" si="45"/>
        <v>18642</v>
      </c>
      <c r="H462" s="7">
        <f t="shared" si="45"/>
        <v>247957</v>
      </c>
      <c r="I462" s="7">
        <f t="shared" si="45"/>
        <v>1109384</v>
      </c>
      <c r="J462" s="7">
        <f t="shared" si="45"/>
        <v>896447</v>
      </c>
      <c r="K462" s="7">
        <f t="shared" si="45"/>
        <v>704817</v>
      </c>
      <c r="L462" s="7">
        <f t="shared" si="45"/>
        <v>469770</v>
      </c>
      <c r="M462" s="7">
        <f t="shared" si="45"/>
        <v>484581</v>
      </c>
      <c r="N462" s="7">
        <f t="shared" si="45"/>
        <v>435186</v>
      </c>
      <c r="O462" s="7">
        <f t="shared" si="45"/>
        <v>600493</v>
      </c>
      <c r="P462" s="17"/>
      <c r="Q462" s="9" t="s">
        <v>13</v>
      </c>
    </row>
    <row r="463" spans="1:18" x14ac:dyDescent="0.25">
      <c r="B463" s="7" t="str">
        <f t="shared" si="45"/>
        <v/>
      </c>
      <c r="C463" s="7" t="str">
        <f t="shared" si="45"/>
        <v/>
      </c>
      <c r="D463" s="7" t="str">
        <f t="shared" si="45"/>
        <v/>
      </c>
      <c r="E463" s="7">
        <f t="shared" si="45"/>
        <v>23017</v>
      </c>
      <c r="F463" s="7">
        <f t="shared" si="45"/>
        <v>21325</v>
      </c>
      <c r="G463" s="7">
        <f t="shared" si="45"/>
        <v>26737</v>
      </c>
      <c r="H463" s="7">
        <f t="shared" si="45"/>
        <v>334420</v>
      </c>
      <c r="I463" s="7">
        <f t="shared" si="45"/>
        <v>1109956</v>
      </c>
      <c r="J463" s="7">
        <f t="shared" si="45"/>
        <v>855852</v>
      </c>
      <c r="K463" s="7">
        <f t="shared" si="45"/>
        <v>802230</v>
      </c>
      <c r="L463" s="7">
        <f t="shared" si="45"/>
        <v>534355</v>
      </c>
      <c r="M463" s="7">
        <f t="shared" si="45"/>
        <v>508737</v>
      </c>
      <c r="N463" s="7">
        <f t="shared" si="45"/>
        <v>452887</v>
      </c>
      <c r="O463" s="7" t="str">
        <f t="shared" si="45"/>
        <v/>
      </c>
      <c r="P463" s="17"/>
      <c r="Q463" s="9" t="s">
        <v>14</v>
      </c>
    </row>
    <row r="464" spans="1:18" x14ac:dyDescent="0.25">
      <c r="B464" s="18" t="str">
        <f t="shared" si="45"/>
        <v/>
      </c>
      <c r="C464" s="18" t="str">
        <f t="shared" si="45"/>
        <v/>
      </c>
      <c r="D464" s="18">
        <f t="shared" si="45"/>
        <v>38844</v>
      </c>
      <c r="E464" s="18">
        <f t="shared" si="45"/>
        <v>17559</v>
      </c>
      <c r="F464" s="18">
        <f t="shared" si="45"/>
        <v>20840</v>
      </c>
      <c r="G464" s="18">
        <f t="shared" si="45"/>
        <v>93950</v>
      </c>
      <c r="H464" s="18">
        <f t="shared" si="45"/>
        <v>682408</v>
      </c>
      <c r="I464" s="18">
        <f t="shared" si="45"/>
        <v>1110507</v>
      </c>
      <c r="J464" s="18">
        <f t="shared" si="45"/>
        <v>1072642</v>
      </c>
      <c r="K464" s="18">
        <f t="shared" si="45"/>
        <v>95903</v>
      </c>
      <c r="L464" s="18">
        <f t="shared" si="45"/>
        <v>605201</v>
      </c>
      <c r="M464" s="18">
        <f t="shared" si="45"/>
        <v>438465</v>
      </c>
      <c r="N464" s="18">
        <f t="shared" si="45"/>
        <v>454786</v>
      </c>
      <c r="O464" s="18" t="str">
        <f t="shared" si="45"/>
        <v/>
      </c>
      <c r="P464" s="17"/>
      <c r="Q464" s="9" t="s">
        <v>19</v>
      </c>
    </row>
    <row r="465" spans="1:17" x14ac:dyDescent="0.25">
      <c r="B465" s="16">
        <f>SUM(B461:B464)</f>
        <v>0</v>
      </c>
      <c r="C465" s="16">
        <f t="shared" ref="C465:M465" si="46">SUM(C461:C464)</f>
        <v>0</v>
      </c>
      <c r="D465" s="16">
        <f t="shared" si="46"/>
        <v>38844</v>
      </c>
      <c r="E465" s="16">
        <f t="shared" si="46"/>
        <v>192589</v>
      </c>
      <c r="F465" s="16">
        <f t="shared" si="46"/>
        <v>77509</v>
      </c>
      <c r="G465" s="16">
        <f t="shared" si="46"/>
        <v>158228</v>
      </c>
      <c r="H465" s="16">
        <f t="shared" si="46"/>
        <v>1468265</v>
      </c>
      <c r="I465" s="16">
        <f t="shared" si="46"/>
        <v>4503932</v>
      </c>
      <c r="J465" s="16">
        <f t="shared" si="46"/>
        <v>3672528</v>
      </c>
      <c r="K465" s="16">
        <f t="shared" si="46"/>
        <v>2473795</v>
      </c>
      <c r="L465" s="16">
        <f t="shared" si="46"/>
        <v>2138840</v>
      </c>
      <c r="M465" s="16">
        <f t="shared" si="46"/>
        <v>1921477</v>
      </c>
      <c r="N465" s="16">
        <f>IF(N462="",N461*4,IF(N463="",(N462+N461)*2,IF(N464="",((N463+N462+N461)/3)*4,SUM(N461:N464))))</f>
        <v>1666909</v>
      </c>
      <c r="O465" s="16">
        <f>IF(O462="",O461*4,IF(O463="",(O462+O461)*2,IF(O464="",((O463+O462+O461)/3)*4,SUM(O461:O464))))</f>
        <v>2036936</v>
      </c>
      <c r="P465" s="6"/>
      <c r="Q465" s="9" t="s">
        <v>15</v>
      </c>
    </row>
    <row r="466" spans="1:17" s="87" customFormat="1" x14ac:dyDescent="0.25">
      <c r="A466" s="86"/>
      <c r="B466" s="19"/>
      <c r="C466" s="20" t="e">
        <f t="shared" ref="C466:M466" si="47">C465/B465-1</f>
        <v>#DIV/0!</v>
      </c>
      <c r="D466" s="20" t="e">
        <f t="shared" si="47"/>
        <v>#DIV/0!</v>
      </c>
      <c r="E466" s="20">
        <f t="shared" si="47"/>
        <v>3.9580115333127379</v>
      </c>
      <c r="F466" s="20">
        <f t="shared" si="47"/>
        <v>-0.59754191568573489</v>
      </c>
      <c r="G466" s="20">
        <f t="shared" si="47"/>
        <v>1.0414145454076302</v>
      </c>
      <c r="H466" s="20">
        <f t="shared" si="47"/>
        <v>8.2794258917511439</v>
      </c>
      <c r="I466" s="20">
        <f t="shared" si="47"/>
        <v>2.0675198278239963</v>
      </c>
      <c r="J466" s="20">
        <f t="shared" si="47"/>
        <v>-0.18459514930509613</v>
      </c>
      <c r="K466" s="20">
        <f t="shared" si="47"/>
        <v>-0.32640540793698514</v>
      </c>
      <c r="L466" s="20">
        <f t="shared" si="47"/>
        <v>-0.13540127617688613</v>
      </c>
      <c r="M466" s="20">
        <f t="shared" si="47"/>
        <v>-0.10162658263357705</v>
      </c>
      <c r="N466" s="12">
        <f>N465/M465-1</f>
        <v>-0.13248558270538757</v>
      </c>
      <c r="O466" s="12">
        <f>O465/N465-1</f>
        <v>0.22198392353751761</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t="str">
        <f t="shared" ref="B468:O471" si="48">IFERROR(VLOOKUP($B$467,$130:$216,MATCH($Q468&amp;"/"&amp;B$348,$128:$128,0),FALSE),"")</f>
        <v/>
      </c>
      <c r="C468" s="7" t="str">
        <f t="shared" si="48"/>
        <v/>
      </c>
      <c r="D468" s="7" t="str">
        <f t="shared" si="48"/>
        <v/>
      </c>
      <c r="E468" s="7">
        <f t="shared" si="48"/>
        <v>198</v>
      </c>
      <c r="F468" s="7">
        <f t="shared" si="48"/>
        <v>371</v>
      </c>
      <c r="G468" s="7">
        <f t="shared" si="48"/>
        <v>764</v>
      </c>
      <c r="H468" s="7">
        <f t="shared" si="48"/>
        <v>248</v>
      </c>
      <c r="I468" s="7">
        <f t="shared" si="48"/>
        <v>9852</v>
      </c>
      <c r="J468" s="7">
        <f t="shared" si="48"/>
        <v>6696</v>
      </c>
      <c r="K468" s="7">
        <f t="shared" si="48"/>
        <v>6033</v>
      </c>
      <c r="L468" s="7">
        <f t="shared" si="48"/>
        <v>15164</v>
      </c>
      <c r="M468" s="7">
        <f t="shared" si="48"/>
        <v>4552</v>
      </c>
      <c r="N468" s="7">
        <f t="shared" si="48"/>
        <v>4339</v>
      </c>
      <c r="O468" s="7">
        <f t="shared" si="48"/>
        <v>7564</v>
      </c>
      <c r="P468" s="6"/>
      <c r="Q468" s="9" t="s">
        <v>12</v>
      </c>
    </row>
    <row r="469" spans="1:17" x14ac:dyDescent="0.25">
      <c r="B469" s="7" t="str">
        <f t="shared" si="48"/>
        <v/>
      </c>
      <c r="C469" s="7" t="str">
        <f t="shared" si="48"/>
        <v/>
      </c>
      <c r="D469" s="7" t="str">
        <f t="shared" si="48"/>
        <v/>
      </c>
      <c r="E469" s="7">
        <f t="shared" si="48"/>
        <v>306</v>
      </c>
      <c r="F469" s="7">
        <f t="shared" si="48"/>
        <v>83</v>
      </c>
      <c r="G469" s="7">
        <f t="shared" si="48"/>
        <v>266</v>
      </c>
      <c r="H469" s="7">
        <f t="shared" si="48"/>
        <v>886</v>
      </c>
      <c r="I469" s="7">
        <f t="shared" si="48"/>
        <v>4058</v>
      </c>
      <c r="J469" s="7">
        <f t="shared" si="48"/>
        <v>3069</v>
      </c>
      <c r="K469" s="7">
        <f t="shared" si="48"/>
        <v>4880</v>
      </c>
      <c r="L469" s="7">
        <f t="shared" si="48"/>
        <v>3503</v>
      </c>
      <c r="M469" s="7">
        <f t="shared" si="48"/>
        <v>7251</v>
      </c>
      <c r="N469" s="7">
        <f t="shared" si="48"/>
        <v>3852</v>
      </c>
      <c r="O469" s="7">
        <f t="shared" si="48"/>
        <v>410</v>
      </c>
      <c r="P469" s="6"/>
      <c r="Q469" s="9" t="s">
        <v>13</v>
      </c>
    </row>
    <row r="470" spans="1:17" x14ac:dyDescent="0.25">
      <c r="B470" s="7" t="str">
        <f t="shared" si="48"/>
        <v/>
      </c>
      <c r="C470" s="7" t="str">
        <f t="shared" si="48"/>
        <v/>
      </c>
      <c r="D470" s="7" t="str">
        <f t="shared" si="48"/>
        <v/>
      </c>
      <c r="E470" s="7">
        <f t="shared" si="48"/>
        <v>333</v>
      </c>
      <c r="F470" s="7">
        <f t="shared" si="48"/>
        <v>7306</v>
      </c>
      <c r="G470" s="7">
        <f t="shared" si="48"/>
        <v>6902</v>
      </c>
      <c r="H470" s="7">
        <f t="shared" si="48"/>
        <v>1386</v>
      </c>
      <c r="I470" s="7">
        <f t="shared" si="48"/>
        <v>3249</v>
      </c>
      <c r="J470" s="7">
        <f t="shared" si="48"/>
        <v>8715</v>
      </c>
      <c r="K470" s="7">
        <f t="shared" si="48"/>
        <v>4857</v>
      </c>
      <c r="L470" s="7">
        <f t="shared" si="48"/>
        <v>3909</v>
      </c>
      <c r="M470" s="7">
        <f t="shared" si="48"/>
        <v>8810</v>
      </c>
      <c r="N470" s="7">
        <f t="shared" si="48"/>
        <v>2835</v>
      </c>
      <c r="O470" s="7" t="str">
        <f t="shared" si="48"/>
        <v/>
      </c>
      <c r="P470" s="6"/>
      <c r="Q470" s="9" t="s">
        <v>14</v>
      </c>
    </row>
    <row r="471" spans="1:17" x14ac:dyDescent="0.25">
      <c r="B471" s="18" t="str">
        <f t="shared" si="48"/>
        <v/>
      </c>
      <c r="C471" s="18" t="str">
        <f t="shared" si="48"/>
        <v/>
      </c>
      <c r="D471" s="18">
        <f t="shared" si="48"/>
        <v>224.25</v>
      </c>
      <c r="E471" s="18">
        <f t="shared" si="48"/>
        <v>130</v>
      </c>
      <c r="F471" s="18">
        <f t="shared" si="48"/>
        <v>1934</v>
      </c>
      <c r="G471" s="18">
        <f t="shared" si="48"/>
        <v>4605</v>
      </c>
      <c r="H471" s="18">
        <f t="shared" si="48"/>
        <v>2575</v>
      </c>
      <c r="I471" s="18">
        <f t="shared" si="48"/>
        <v>5157</v>
      </c>
      <c r="J471" s="18">
        <f t="shared" si="48"/>
        <v>61127</v>
      </c>
      <c r="K471" s="18">
        <f t="shared" si="48"/>
        <v>18369</v>
      </c>
      <c r="L471" s="18">
        <f t="shared" si="48"/>
        <v>5411</v>
      </c>
      <c r="M471" s="18">
        <f t="shared" si="48"/>
        <v>49872</v>
      </c>
      <c r="N471" s="18">
        <f t="shared" si="48"/>
        <v>2427</v>
      </c>
      <c r="O471" s="18" t="str">
        <f t="shared" si="48"/>
        <v/>
      </c>
      <c r="P471" s="6"/>
      <c r="Q471" s="9" t="s">
        <v>19</v>
      </c>
    </row>
    <row r="472" spans="1:17" x14ac:dyDescent="0.25">
      <c r="B472" s="7">
        <f>SUM(B468:B471)</f>
        <v>0</v>
      </c>
      <c r="C472" s="112">
        <f t="shared" ref="C472:M472" si="49">SUM(C468:C471)</f>
        <v>0</v>
      </c>
      <c r="D472" s="112">
        <f t="shared" si="49"/>
        <v>224.25</v>
      </c>
      <c r="E472" s="112">
        <f t="shared" si="49"/>
        <v>967</v>
      </c>
      <c r="F472" s="112">
        <f t="shared" si="49"/>
        <v>9694</v>
      </c>
      <c r="G472" s="112">
        <f t="shared" si="49"/>
        <v>12537</v>
      </c>
      <c r="H472" s="112">
        <f t="shared" si="49"/>
        <v>5095</v>
      </c>
      <c r="I472" s="112">
        <f t="shared" si="49"/>
        <v>22316</v>
      </c>
      <c r="J472" s="112">
        <f t="shared" si="49"/>
        <v>79607</v>
      </c>
      <c r="K472" s="112">
        <f t="shared" si="49"/>
        <v>34139</v>
      </c>
      <c r="L472" s="112">
        <f t="shared" si="49"/>
        <v>27987</v>
      </c>
      <c r="M472" s="112">
        <f t="shared" si="49"/>
        <v>70485</v>
      </c>
      <c r="N472" s="112">
        <f>IF(N469="",N468*4,IF(N470="",(N469+N468)*2,IF(N471="",((N470+N469+N468)/3)*4,SUM(N468:N471))))</f>
        <v>13453</v>
      </c>
      <c r="O472" s="112">
        <f>IF(O469="",O468*4,IF(O470="",(O469+O468)*2,IF(O471="",((O470+O469+O468)/3)*4,SUM(O468:O471))))</f>
        <v>15948</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f t="shared" si="50"/>
        <v>17</v>
      </c>
      <c r="F474" s="7">
        <f t="shared" si="50"/>
        <v>14</v>
      </c>
      <c r="G474" s="7">
        <f t="shared" si="50"/>
        <v>0</v>
      </c>
      <c r="H474" s="7">
        <f t="shared" si="50"/>
        <v>1893</v>
      </c>
      <c r="I474" s="7">
        <f t="shared" si="50"/>
        <v>1974</v>
      </c>
      <c r="J474" s="7">
        <f t="shared" si="50"/>
        <v>359</v>
      </c>
      <c r="K474" s="7">
        <f t="shared" si="50"/>
        <v>363</v>
      </c>
      <c r="L474" s="7">
        <f t="shared" si="50"/>
        <v>121</v>
      </c>
      <c r="M474" s="7">
        <f t="shared" si="50"/>
        <v>2184</v>
      </c>
      <c r="N474" s="7">
        <f t="shared" si="50"/>
        <v>298</v>
      </c>
      <c r="O474" s="7">
        <f t="shared" si="50"/>
        <v>0</v>
      </c>
      <c r="P474" s="6"/>
      <c r="Q474" s="9" t="s">
        <v>12</v>
      </c>
    </row>
    <row r="475" spans="1:17" x14ac:dyDescent="0.25">
      <c r="B475" s="7" t="str">
        <f t="shared" si="50"/>
        <v/>
      </c>
      <c r="C475" s="7" t="str">
        <f t="shared" si="50"/>
        <v/>
      </c>
      <c r="D475" s="7" t="str">
        <f t="shared" si="50"/>
        <v/>
      </c>
      <c r="E475" s="7">
        <f t="shared" si="50"/>
        <v>123</v>
      </c>
      <c r="F475" s="7">
        <f t="shared" si="50"/>
        <v>49</v>
      </c>
      <c r="G475" s="7">
        <f t="shared" si="50"/>
        <v>0</v>
      </c>
      <c r="H475" s="7">
        <f t="shared" si="50"/>
        <v>2603</v>
      </c>
      <c r="I475" s="7">
        <f t="shared" si="50"/>
        <v>376</v>
      </c>
      <c r="J475" s="7">
        <f t="shared" si="50"/>
        <v>769</v>
      </c>
      <c r="K475" s="7">
        <f t="shared" si="50"/>
        <v>485</v>
      </c>
      <c r="L475" s="7">
        <f t="shared" si="50"/>
        <v>129</v>
      </c>
      <c r="M475" s="7">
        <f t="shared" si="50"/>
        <v>2381</v>
      </c>
      <c r="N475" s="7">
        <f t="shared" si="50"/>
        <v>82</v>
      </c>
      <c r="O475" s="7">
        <f t="shared" si="50"/>
        <v>0</v>
      </c>
      <c r="P475" s="6"/>
      <c r="Q475" s="9" t="s">
        <v>13</v>
      </c>
    </row>
    <row r="476" spans="1:17" x14ac:dyDescent="0.25">
      <c r="B476" s="7" t="str">
        <f t="shared" si="50"/>
        <v/>
      </c>
      <c r="C476" s="7" t="str">
        <f t="shared" si="50"/>
        <v/>
      </c>
      <c r="D476" s="7" t="str">
        <f t="shared" si="50"/>
        <v/>
      </c>
      <c r="E476" s="7">
        <f t="shared" si="50"/>
        <v>10</v>
      </c>
      <c r="F476" s="7">
        <f t="shared" si="50"/>
        <v>0</v>
      </c>
      <c r="G476" s="7">
        <f t="shared" si="50"/>
        <v>0</v>
      </c>
      <c r="H476" s="7">
        <f t="shared" si="50"/>
        <v>1622</v>
      </c>
      <c r="I476" s="7">
        <f t="shared" si="50"/>
        <v>400</v>
      </c>
      <c r="J476" s="7">
        <f t="shared" si="50"/>
        <v>277</v>
      </c>
      <c r="K476" s="7">
        <f t="shared" si="50"/>
        <v>0</v>
      </c>
      <c r="L476" s="7">
        <f t="shared" si="50"/>
        <v>100</v>
      </c>
      <c r="M476" s="7">
        <f t="shared" si="50"/>
        <v>1881</v>
      </c>
      <c r="N476" s="7">
        <f t="shared" si="50"/>
        <v>116</v>
      </c>
      <c r="O476" s="7" t="str">
        <f t="shared" si="50"/>
        <v/>
      </c>
      <c r="P476" s="6"/>
      <c r="Q476" s="9" t="s">
        <v>14</v>
      </c>
    </row>
    <row r="477" spans="1:17" x14ac:dyDescent="0.25">
      <c r="B477" s="18" t="str">
        <f t="shared" si="50"/>
        <v/>
      </c>
      <c r="C477" s="18" t="str">
        <f t="shared" si="50"/>
        <v/>
      </c>
      <c r="D477" s="18">
        <f t="shared" si="50"/>
        <v>73.25</v>
      </c>
      <c r="E477" s="18">
        <f t="shared" si="50"/>
        <v>112</v>
      </c>
      <c r="F477" s="18">
        <f t="shared" si="50"/>
        <v>0</v>
      </c>
      <c r="G477" s="18">
        <f t="shared" si="50"/>
        <v>0</v>
      </c>
      <c r="H477" s="18">
        <f t="shared" si="50"/>
        <v>3327</v>
      </c>
      <c r="I477" s="18">
        <f t="shared" si="50"/>
        <v>1030</v>
      </c>
      <c r="J477" s="18">
        <f t="shared" si="50"/>
        <v>491</v>
      </c>
      <c r="K477" s="18">
        <f t="shared" si="50"/>
        <v>261.25</v>
      </c>
      <c r="L477" s="18">
        <f t="shared" si="50"/>
        <v>1952</v>
      </c>
      <c r="M477" s="18">
        <f t="shared" si="50"/>
        <v>0</v>
      </c>
      <c r="N477" s="18">
        <f t="shared" si="50"/>
        <v>0</v>
      </c>
      <c r="O477" s="18" t="str">
        <f t="shared" si="50"/>
        <v/>
      </c>
      <c r="P477" s="6"/>
      <c r="Q477" s="9" t="s">
        <v>19</v>
      </c>
    </row>
    <row r="478" spans="1:17" x14ac:dyDescent="0.25">
      <c r="B478" s="7">
        <f>SUM(B474:B477)</f>
        <v>0</v>
      </c>
      <c r="C478" s="112">
        <f t="shared" ref="C478:M478" si="51">SUM(C474:C477)</f>
        <v>0</v>
      </c>
      <c r="D478" s="112">
        <f t="shared" si="51"/>
        <v>73.25</v>
      </c>
      <c r="E478" s="112">
        <f t="shared" si="51"/>
        <v>262</v>
      </c>
      <c r="F478" s="112">
        <f t="shared" si="51"/>
        <v>63</v>
      </c>
      <c r="G478" s="112">
        <f t="shared" si="51"/>
        <v>0</v>
      </c>
      <c r="H478" s="112">
        <f t="shared" si="51"/>
        <v>9445</v>
      </c>
      <c r="I478" s="112">
        <f t="shared" si="51"/>
        <v>3780</v>
      </c>
      <c r="J478" s="112">
        <f t="shared" si="51"/>
        <v>1896</v>
      </c>
      <c r="K478" s="112">
        <f t="shared" si="51"/>
        <v>1109.25</v>
      </c>
      <c r="L478" s="112">
        <f t="shared" si="51"/>
        <v>2302</v>
      </c>
      <c r="M478" s="112">
        <f t="shared" si="51"/>
        <v>6446</v>
      </c>
      <c r="N478" s="112">
        <f>IF(N475="",N474*4,IF(N476="",(N475+N474)*2,IF(N477="",((N476+N475+N474)/3)*4,SUM(N474:N477))))</f>
        <v>496</v>
      </c>
      <c r="O478" s="112">
        <f>IF(O475="",O474*4,IF(O476="",(O475+O474)*2,IF(O477="",((O476+O475+O474)/3)*4,SUM(O474:O477))))</f>
        <v>0</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f t="shared" si="54"/>
        <v>128</v>
      </c>
      <c r="F486" s="7">
        <f t="shared" si="54"/>
        <v>1082</v>
      </c>
      <c r="G486" s="7">
        <f t="shared" si="54"/>
        <v>0</v>
      </c>
      <c r="H486" s="7">
        <f t="shared" si="54"/>
        <v>0</v>
      </c>
      <c r="I486" s="7">
        <f t="shared" si="54"/>
        <v>0</v>
      </c>
      <c r="J486" s="7">
        <f t="shared" si="54"/>
        <v>0</v>
      </c>
      <c r="K486" s="7">
        <f t="shared" si="54"/>
        <v>0</v>
      </c>
      <c r="L486" s="7">
        <f t="shared" si="54"/>
        <v>309034</v>
      </c>
      <c r="M486" s="7">
        <f t="shared" si="54"/>
        <v>2119</v>
      </c>
      <c r="N486" s="7">
        <f t="shared" si="54"/>
        <v>0</v>
      </c>
      <c r="O486" s="7">
        <f t="shared" si="54"/>
        <v>0</v>
      </c>
      <c r="P486" s="6"/>
      <c r="Q486" s="9" t="s">
        <v>12</v>
      </c>
    </row>
    <row r="487" spans="2:17" x14ac:dyDescent="0.25">
      <c r="B487" s="7" t="str">
        <f t="shared" si="54"/>
        <v/>
      </c>
      <c r="C487" s="7" t="str">
        <f t="shared" si="54"/>
        <v/>
      </c>
      <c r="D487" s="7" t="str">
        <f t="shared" si="54"/>
        <v/>
      </c>
      <c r="E487" s="7">
        <f t="shared" si="54"/>
        <v>2169</v>
      </c>
      <c r="F487" s="7">
        <f t="shared" si="54"/>
        <v>305</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25">
      <c r="B488" s="7" t="str">
        <f t="shared" si="54"/>
        <v/>
      </c>
      <c r="C488" s="7" t="str">
        <f t="shared" si="54"/>
        <v/>
      </c>
      <c r="D488" s="7" t="str">
        <f t="shared" si="54"/>
        <v/>
      </c>
      <c r="E488" s="7">
        <f t="shared" si="54"/>
        <v>-1913</v>
      </c>
      <c r="F488" s="7">
        <f t="shared" si="54"/>
        <v>20</v>
      </c>
      <c r="G488" s="7">
        <f t="shared" si="54"/>
        <v>0</v>
      </c>
      <c r="H488" s="7">
        <f t="shared" si="54"/>
        <v>25481</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25">
      <c r="B489" s="18" t="str">
        <f t="shared" si="54"/>
        <v/>
      </c>
      <c r="C489" s="18" t="str">
        <f t="shared" si="54"/>
        <v/>
      </c>
      <c r="D489" s="18">
        <f t="shared" si="54"/>
        <v>125</v>
      </c>
      <c r="E489" s="18">
        <f t="shared" si="54"/>
        <v>126</v>
      </c>
      <c r="F489" s="18">
        <f t="shared" si="54"/>
        <v>0</v>
      </c>
      <c r="G489" s="18">
        <f t="shared" si="54"/>
        <v>0</v>
      </c>
      <c r="H489" s="18">
        <f t="shared" si="54"/>
        <v>0</v>
      </c>
      <c r="I489" s="18">
        <f t="shared" si="54"/>
        <v>0</v>
      </c>
      <c r="J489" s="18">
        <f t="shared" si="54"/>
        <v>0</v>
      </c>
      <c r="K489" s="18">
        <f t="shared" si="54"/>
        <v>0</v>
      </c>
      <c r="L489" s="18">
        <f t="shared" si="54"/>
        <v>-927</v>
      </c>
      <c r="M489" s="18">
        <f t="shared" si="54"/>
        <v>0</v>
      </c>
      <c r="N489" s="18">
        <f t="shared" si="54"/>
        <v>0</v>
      </c>
      <c r="O489" s="18" t="str">
        <f t="shared" si="54"/>
        <v/>
      </c>
      <c r="P489" s="6"/>
      <c r="Q489" s="9" t="s">
        <v>19</v>
      </c>
    </row>
    <row r="490" spans="2:17" x14ac:dyDescent="0.25">
      <c r="B490" s="7">
        <f>SUM(B486:B489)</f>
        <v>0</v>
      </c>
      <c r="C490" s="112">
        <f t="shared" ref="C490:M490" si="55">SUM(C486:C489)</f>
        <v>0</v>
      </c>
      <c r="D490" s="112">
        <f t="shared" si="55"/>
        <v>125</v>
      </c>
      <c r="E490" s="112">
        <f t="shared" si="55"/>
        <v>510</v>
      </c>
      <c r="F490" s="112">
        <f t="shared" si="55"/>
        <v>1407</v>
      </c>
      <c r="G490" s="112">
        <f t="shared" si="55"/>
        <v>0</v>
      </c>
      <c r="H490" s="112">
        <f t="shared" si="55"/>
        <v>25481</v>
      </c>
      <c r="I490" s="112">
        <f t="shared" si="55"/>
        <v>0</v>
      </c>
      <c r="J490" s="112">
        <f t="shared" si="55"/>
        <v>0</v>
      </c>
      <c r="K490" s="112">
        <f t="shared" si="55"/>
        <v>0</v>
      </c>
      <c r="L490" s="112">
        <f t="shared" si="55"/>
        <v>308107</v>
      </c>
      <c r="M490" s="112">
        <f t="shared" si="55"/>
        <v>2119</v>
      </c>
      <c r="N490" s="112">
        <f>IF(N487="",N486*4,IF(N488="",(N487+N486)*2,IF(N489="",((N488+N487+N486)/3)*4,SUM(N486:N489))))</f>
        <v>0</v>
      </c>
      <c r="O490" s="112">
        <f>IF(O487="",O486*4,IF(O488="",(O487+O486)*2,IF(O489="",((O488+O487+O486)/3)*4,SUM(O486:O489))))</f>
        <v>0</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t="str">
        <f t="shared" ref="B492:O495" si="56">IFERROR(VLOOKUP($B$491,$130:$216,MATCH($Q492&amp;"/"&amp;B$348,$128:$128,0),FALSE),"")</f>
        <v/>
      </c>
      <c r="C492" s="7" t="str">
        <f t="shared" si="56"/>
        <v/>
      </c>
      <c r="D492" s="7" t="str">
        <f t="shared" si="56"/>
        <v/>
      </c>
      <c r="E492" s="7">
        <f t="shared" si="56"/>
        <v>47043</v>
      </c>
      <c r="F492" s="7">
        <f t="shared" si="56"/>
        <v>16775</v>
      </c>
      <c r="G492" s="7">
        <f t="shared" si="56"/>
        <v>19663</v>
      </c>
      <c r="H492" s="7">
        <f t="shared" si="56"/>
        <v>205621</v>
      </c>
      <c r="I492" s="7">
        <f t="shared" si="56"/>
        <v>1185911</v>
      </c>
      <c r="J492" s="7">
        <f t="shared" si="56"/>
        <v>854642</v>
      </c>
      <c r="K492" s="7">
        <f t="shared" si="56"/>
        <v>877241</v>
      </c>
      <c r="L492" s="7">
        <f t="shared" si="56"/>
        <v>544799</v>
      </c>
      <c r="M492" s="7">
        <f t="shared" si="56"/>
        <v>496430</v>
      </c>
      <c r="N492" s="7">
        <f t="shared" si="56"/>
        <v>328687</v>
      </c>
      <c r="O492" s="7">
        <f t="shared" si="56"/>
        <v>425539</v>
      </c>
      <c r="P492" s="6"/>
      <c r="Q492" s="9" t="s">
        <v>12</v>
      </c>
    </row>
    <row r="493" spans="2:17" s="2" customFormat="1" x14ac:dyDescent="0.25">
      <c r="B493" s="7" t="str">
        <f t="shared" si="56"/>
        <v/>
      </c>
      <c r="C493" s="7" t="str">
        <f t="shared" si="56"/>
        <v/>
      </c>
      <c r="D493" s="7" t="str">
        <f t="shared" si="56"/>
        <v/>
      </c>
      <c r="E493" s="7">
        <f t="shared" si="56"/>
        <v>105614</v>
      </c>
      <c r="F493" s="7">
        <f t="shared" si="56"/>
        <v>19086</v>
      </c>
      <c r="G493" s="7">
        <f t="shared" si="56"/>
        <v>18908</v>
      </c>
      <c r="H493" s="7">
        <f t="shared" si="56"/>
        <v>251446</v>
      </c>
      <c r="I493" s="7">
        <f t="shared" si="56"/>
        <v>1113818</v>
      </c>
      <c r="J493" s="7">
        <f t="shared" si="56"/>
        <v>900285</v>
      </c>
      <c r="K493" s="7">
        <f t="shared" si="56"/>
        <v>710182</v>
      </c>
      <c r="L493" s="7">
        <f t="shared" si="56"/>
        <v>473402</v>
      </c>
      <c r="M493" s="7">
        <f t="shared" si="56"/>
        <v>494213</v>
      </c>
      <c r="N493" s="7">
        <f t="shared" si="56"/>
        <v>439120</v>
      </c>
      <c r="O493" s="7">
        <f t="shared" si="56"/>
        <v>600903</v>
      </c>
      <c r="P493" s="6"/>
      <c r="Q493" s="9" t="s">
        <v>13</v>
      </c>
    </row>
    <row r="494" spans="2:17" s="2" customFormat="1" x14ac:dyDescent="0.25">
      <c r="B494" s="7" t="str">
        <f t="shared" si="56"/>
        <v/>
      </c>
      <c r="C494" s="7" t="str">
        <f t="shared" si="56"/>
        <v/>
      </c>
      <c r="D494" s="7" t="str">
        <f t="shared" si="56"/>
        <v/>
      </c>
      <c r="E494" s="7">
        <f t="shared" si="56"/>
        <v>23360</v>
      </c>
      <c r="F494" s="7">
        <f t="shared" si="56"/>
        <v>28631</v>
      </c>
      <c r="G494" s="7">
        <f t="shared" si="56"/>
        <v>33639</v>
      </c>
      <c r="H494" s="7">
        <f t="shared" si="56"/>
        <v>337428</v>
      </c>
      <c r="I494" s="7">
        <f t="shared" si="56"/>
        <v>1113605</v>
      </c>
      <c r="J494" s="7">
        <f t="shared" si="56"/>
        <v>864844</v>
      </c>
      <c r="K494" s="7">
        <f t="shared" si="56"/>
        <v>807087</v>
      </c>
      <c r="L494" s="7">
        <f t="shared" si="56"/>
        <v>538364</v>
      </c>
      <c r="M494" s="7">
        <f t="shared" si="56"/>
        <v>519428</v>
      </c>
      <c r="N494" s="7">
        <f t="shared" si="56"/>
        <v>455838</v>
      </c>
      <c r="O494" s="7" t="str">
        <f t="shared" si="56"/>
        <v/>
      </c>
      <c r="P494" s="6"/>
      <c r="Q494" s="9" t="s">
        <v>14</v>
      </c>
    </row>
    <row r="495" spans="2:17" s="2" customFormat="1" x14ac:dyDescent="0.25">
      <c r="B495" s="7" t="str">
        <f t="shared" si="56"/>
        <v/>
      </c>
      <c r="C495" s="7" t="str">
        <f t="shared" si="56"/>
        <v/>
      </c>
      <c r="D495" s="7">
        <f t="shared" si="56"/>
        <v>39141.5</v>
      </c>
      <c r="E495" s="7">
        <f t="shared" si="56"/>
        <v>17801</v>
      </c>
      <c r="F495" s="7">
        <f t="shared" si="56"/>
        <v>22711</v>
      </c>
      <c r="G495" s="7">
        <f t="shared" si="56"/>
        <v>98555</v>
      </c>
      <c r="H495" s="7">
        <f t="shared" si="56"/>
        <v>688310</v>
      </c>
      <c r="I495" s="7">
        <f t="shared" si="56"/>
        <v>1116694</v>
      </c>
      <c r="J495" s="7">
        <f t="shared" si="56"/>
        <v>1134260</v>
      </c>
      <c r="K495" s="7">
        <f t="shared" si="56"/>
        <v>115317</v>
      </c>
      <c r="L495" s="7">
        <f t="shared" si="56"/>
        <v>612564</v>
      </c>
      <c r="M495" s="7">
        <f t="shared" si="56"/>
        <v>481891</v>
      </c>
      <c r="N495" s="7">
        <f t="shared" si="56"/>
        <v>456717</v>
      </c>
      <c r="O495" s="7" t="str">
        <f t="shared" si="56"/>
        <v/>
      </c>
      <c r="P495" s="6"/>
      <c r="Q495" s="9" t="s">
        <v>19</v>
      </c>
    </row>
    <row r="496" spans="2:17" s="2" customFormat="1" x14ac:dyDescent="0.25">
      <c r="B496" s="16">
        <f>SUM(B492:B495)</f>
        <v>0</v>
      </c>
      <c r="C496" s="16">
        <f t="shared" ref="C496:M496" si="57">SUM(C492:C495)</f>
        <v>0</v>
      </c>
      <c r="D496" s="16">
        <f t="shared" si="57"/>
        <v>39141.5</v>
      </c>
      <c r="E496" s="16">
        <f t="shared" si="57"/>
        <v>193818</v>
      </c>
      <c r="F496" s="16">
        <f t="shared" si="57"/>
        <v>87203</v>
      </c>
      <c r="G496" s="16">
        <f t="shared" si="57"/>
        <v>170765</v>
      </c>
      <c r="H496" s="16">
        <f t="shared" si="57"/>
        <v>1482805</v>
      </c>
      <c r="I496" s="16">
        <f t="shared" si="57"/>
        <v>4530028</v>
      </c>
      <c r="J496" s="16">
        <f t="shared" si="57"/>
        <v>3754031</v>
      </c>
      <c r="K496" s="16">
        <f t="shared" si="57"/>
        <v>2509827</v>
      </c>
      <c r="L496" s="16">
        <f t="shared" si="57"/>
        <v>2169129</v>
      </c>
      <c r="M496" s="16">
        <f t="shared" si="57"/>
        <v>1991962</v>
      </c>
      <c r="N496" s="16">
        <f>IF(N493="",N492*4,IF(N494="",(N493+N492)*2,IF(N495="",((N494+N493+N492)/3)*4,SUM(N492:N495))))</f>
        <v>1680362</v>
      </c>
      <c r="O496" s="16">
        <f>IF(O493="",O492*4,IF(O494="",(O493+O492)*2,IF(O495="",((O494+O493+O492)/3)*4,SUM(O492:O495))))</f>
        <v>2052884</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t="str">
        <f t="shared" ref="B499:O502" si="58">IFERROR(VLOOKUP($B$498,$130:$216,MATCH($Q499&amp;"/"&amp;B$348,$128:$128,0),FALSE),"")</f>
        <v/>
      </c>
      <c r="C499" s="7" t="str">
        <f t="shared" si="58"/>
        <v/>
      </c>
      <c r="D499" s="7" t="str">
        <f t="shared" si="58"/>
        <v/>
      </c>
      <c r="E499" s="7">
        <f t="shared" si="58"/>
        <v>33082</v>
      </c>
      <c r="F499" s="7">
        <f t="shared" si="58"/>
        <v>19375</v>
      </c>
      <c r="G499" s="7">
        <f t="shared" si="58"/>
        <v>13761</v>
      </c>
      <c r="H499" s="7">
        <f t="shared" si="58"/>
        <v>124110</v>
      </c>
      <c r="I499" s="7">
        <f t="shared" si="58"/>
        <v>800435</v>
      </c>
      <c r="J499" s="7">
        <f t="shared" si="58"/>
        <v>679723</v>
      </c>
      <c r="K499" s="7">
        <f t="shared" si="58"/>
        <v>741444</v>
      </c>
      <c r="L499" s="7">
        <f t="shared" si="58"/>
        <v>416020</v>
      </c>
      <c r="M499" s="7">
        <f t="shared" si="58"/>
        <v>335853</v>
      </c>
      <c r="N499" s="7">
        <f t="shared" si="58"/>
        <v>230761</v>
      </c>
      <c r="O499" s="7">
        <f t="shared" si="58"/>
        <v>271071</v>
      </c>
      <c r="P499" s="6"/>
      <c r="Q499" s="9" t="s">
        <v>12</v>
      </c>
    </row>
    <row r="500" spans="1:17" x14ac:dyDescent="0.25">
      <c r="B500" s="7" t="str">
        <f t="shared" si="58"/>
        <v/>
      </c>
      <c r="C500" s="7" t="str">
        <f t="shared" si="58"/>
        <v/>
      </c>
      <c r="D500" s="7" t="str">
        <f t="shared" si="58"/>
        <v/>
      </c>
      <c r="E500" s="7">
        <f t="shared" si="58"/>
        <v>92331</v>
      </c>
      <c r="F500" s="7">
        <f t="shared" si="58"/>
        <v>19897</v>
      </c>
      <c r="G500" s="7">
        <f t="shared" si="58"/>
        <v>12301</v>
      </c>
      <c r="H500" s="7">
        <f t="shared" si="58"/>
        <v>159425</v>
      </c>
      <c r="I500" s="7">
        <f t="shared" si="58"/>
        <v>771425</v>
      </c>
      <c r="J500" s="7">
        <f t="shared" si="58"/>
        <v>738993</v>
      </c>
      <c r="K500" s="7">
        <f t="shared" si="58"/>
        <v>569760</v>
      </c>
      <c r="L500" s="7">
        <f t="shared" si="58"/>
        <v>318272</v>
      </c>
      <c r="M500" s="7">
        <f t="shared" si="58"/>
        <v>345700</v>
      </c>
      <c r="N500" s="7">
        <f t="shared" si="58"/>
        <v>292727</v>
      </c>
      <c r="O500" s="7">
        <f t="shared" si="58"/>
        <v>380288</v>
      </c>
      <c r="P500" s="6"/>
      <c r="Q500" s="9" t="s">
        <v>13</v>
      </c>
    </row>
    <row r="501" spans="1:17" x14ac:dyDescent="0.25">
      <c r="B501" s="7" t="str">
        <f t="shared" si="58"/>
        <v/>
      </c>
      <c r="C501" s="7" t="str">
        <f t="shared" si="58"/>
        <v/>
      </c>
      <c r="D501" s="7" t="str">
        <f t="shared" si="58"/>
        <v/>
      </c>
      <c r="E501" s="7">
        <f t="shared" si="58"/>
        <v>15856</v>
      </c>
      <c r="F501" s="7">
        <f t="shared" si="58"/>
        <v>20400</v>
      </c>
      <c r="G501" s="7">
        <f t="shared" si="58"/>
        <v>19333</v>
      </c>
      <c r="H501" s="7">
        <f t="shared" si="58"/>
        <v>232273</v>
      </c>
      <c r="I501" s="7">
        <f t="shared" si="58"/>
        <v>784492</v>
      </c>
      <c r="J501" s="7">
        <f t="shared" si="58"/>
        <v>725103</v>
      </c>
      <c r="K501" s="7">
        <f t="shared" si="58"/>
        <v>635807</v>
      </c>
      <c r="L501" s="7">
        <f t="shared" si="58"/>
        <v>362044</v>
      </c>
      <c r="M501" s="7">
        <f t="shared" si="58"/>
        <v>348124</v>
      </c>
      <c r="N501" s="7">
        <f t="shared" si="58"/>
        <v>278002</v>
      </c>
      <c r="O501" s="7" t="str">
        <f t="shared" si="58"/>
        <v/>
      </c>
      <c r="P501" s="6"/>
      <c r="Q501" s="9" t="s">
        <v>14</v>
      </c>
    </row>
    <row r="502" spans="1:17" x14ac:dyDescent="0.25">
      <c r="B502" s="18" t="str">
        <f t="shared" si="58"/>
        <v/>
      </c>
      <c r="C502" s="18" t="str">
        <f t="shared" si="58"/>
        <v/>
      </c>
      <c r="D502" s="18">
        <f t="shared" si="58"/>
        <v>44488.5</v>
      </c>
      <c r="E502" s="18">
        <f t="shared" si="58"/>
        <v>26409</v>
      </c>
      <c r="F502" s="18">
        <f t="shared" si="58"/>
        <v>16516</v>
      </c>
      <c r="G502" s="18">
        <f t="shared" si="58"/>
        <v>58182</v>
      </c>
      <c r="H502" s="18">
        <f t="shared" si="58"/>
        <v>437805</v>
      </c>
      <c r="I502" s="18">
        <f t="shared" si="58"/>
        <v>849798</v>
      </c>
      <c r="J502" s="18">
        <f t="shared" si="58"/>
        <v>835479</v>
      </c>
      <c r="K502" s="18">
        <f t="shared" si="58"/>
        <v>81359</v>
      </c>
      <c r="L502" s="18">
        <f t="shared" si="58"/>
        <v>409952</v>
      </c>
      <c r="M502" s="18">
        <f t="shared" si="58"/>
        <v>311686</v>
      </c>
      <c r="N502" s="18">
        <f t="shared" si="58"/>
        <v>327297</v>
      </c>
      <c r="O502" s="18" t="str">
        <f t="shared" si="58"/>
        <v/>
      </c>
      <c r="P502" s="6"/>
      <c r="Q502" s="9" t="s">
        <v>19</v>
      </c>
    </row>
    <row r="503" spans="1:17" x14ac:dyDescent="0.25">
      <c r="B503" s="18">
        <f>SUM(B499:B502)</f>
        <v>0</v>
      </c>
      <c r="C503" s="18">
        <f t="shared" ref="C503:M503" si="59">SUM(C499:C502)</f>
        <v>0</v>
      </c>
      <c r="D503" s="18">
        <f t="shared" si="59"/>
        <v>44488.5</v>
      </c>
      <c r="E503" s="18">
        <f t="shared" si="59"/>
        <v>167678</v>
      </c>
      <c r="F503" s="18">
        <f t="shared" si="59"/>
        <v>76188</v>
      </c>
      <c r="G503" s="18">
        <f t="shared" si="59"/>
        <v>103577</v>
      </c>
      <c r="H503" s="18">
        <f t="shared" si="59"/>
        <v>953613</v>
      </c>
      <c r="I503" s="18">
        <f t="shared" si="59"/>
        <v>3206150</v>
      </c>
      <c r="J503" s="18">
        <f t="shared" si="59"/>
        <v>2979298</v>
      </c>
      <c r="K503" s="18">
        <f t="shared" si="59"/>
        <v>2028370</v>
      </c>
      <c r="L503" s="18">
        <f t="shared" si="59"/>
        <v>1506288</v>
      </c>
      <c r="M503" s="18">
        <f t="shared" si="59"/>
        <v>1341363</v>
      </c>
      <c r="N503" s="18">
        <f>IF(N500="",N499*4,IF(N501="",(N500+N499)*2,IF(N502="",((N501+N500+N499)/3)*4,SUM(N499:N502))))</f>
        <v>1128787</v>
      </c>
      <c r="O503" s="18">
        <f>IF(O500="",O499*4,IF(O501="",(O500+O499)*2,IF(O502="",((O501+O500+O499)/3)*4,SUM(O499:O502))))</f>
        <v>1302718</v>
      </c>
      <c r="P503" s="6"/>
      <c r="Q503" s="9" t="s">
        <v>15</v>
      </c>
    </row>
    <row r="504" spans="1:17" x14ac:dyDescent="0.25">
      <c r="B504" s="21" t="e">
        <f>B503/B$465</f>
        <v>#DIV/0!</v>
      </c>
      <c r="C504" s="22" t="e">
        <f>C503/C$465</f>
        <v>#DIV/0!</v>
      </c>
      <c r="D504" s="22">
        <f t="shared" ref="D504:O504" si="60">D503/D$465</f>
        <v>1.1453120172999691</v>
      </c>
      <c r="E504" s="22">
        <f t="shared" si="60"/>
        <v>0.87065201023942174</v>
      </c>
      <c r="F504" s="22">
        <f t="shared" si="60"/>
        <v>0.98295681791791922</v>
      </c>
      <c r="G504" s="22">
        <f t="shared" si="60"/>
        <v>0.65460601157822884</v>
      </c>
      <c r="H504" s="22">
        <f t="shared" si="60"/>
        <v>0.64948289307447904</v>
      </c>
      <c r="I504" s="22">
        <f t="shared" si="60"/>
        <v>0.71185577402145506</v>
      </c>
      <c r="J504" s="22">
        <f t="shared" si="60"/>
        <v>0.81123901574065604</v>
      </c>
      <c r="K504" s="22">
        <f t="shared" si="60"/>
        <v>0.81994263873926498</v>
      </c>
      <c r="L504" s="22">
        <f t="shared" si="60"/>
        <v>0.70425464270352156</v>
      </c>
      <c r="M504" s="22">
        <f t="shared" si="60"/>
        <v>0.69808954257584144</v>
      </c>
      <c r="N504" s="23">
        <f t="shared" si="60"/>
        <v>0.67717373893835842</v>
      </c>
      <c r="O504" s="23">
        <f t="shared" si="60"/>
        <v>0.63954783066331</v>
      </c>
      <c r="P504" s="6"/>
      <c r="Q504" s="11" t="s">
        <v>2305</v>
      </c>
    </row>
    <row r="505" spans="1:17" s="87" customFormat="1" x14ac:dyDescent="0.25">
      <c r="A505" s="86"/>
      <c r="B505" s="19"/>
      <c r="C505" s="10" t="e">
        <f t="shared" ref="C505:M505" si="61">C503/B503-1</f>
        <v>#DIV/0!</v>
      </c>
      <c r="D505" s="10" t="e">
        <f t="shared" si="61"/>
        <v>#DIV/0!</v>
      </c>
      <c r="E505" s="10">
        <f t="shared" si="61"/>
        <v>2.7690189599559436</v>
      </c>
      <c r="F505" s="10">
        <f t="shared" si="61"/>
        <v>-0.54562912248476247</v>
      </c>
      <c r="G505" s="10">
        <f t="shared" si="61"/>
        <v>0.35949230850002634</v>
      </c>
      <c r="H505" s="10">
        <f t="shared" si="61"/>
        <v>8.2068026685461053</v>
      </c>
      <c r="I505" s="10">
        <f t="shared" si="61"/>
        <v>2.3621081088449927</v>
      </c>
      <c r="J505" s="10">
        <f t="shared" si="61"/>
        <v>-7.0755267220810047E-2</v>
      </c>
      <c r="K505" s="10">
        <f t="shared" si="61"/>
        <v>-0.31917854474443308</v>
      </c>
      <c r="L505" s="10">
        <f t="shared" si="61"/>
        <v>-0.25738992392906623</v>
      </c>
      <c r="M505" s="10">
        <f t="shared" si="61"/>
        <v>-0.10949101367069247</v>
      </c>
      <c r="N505" s="10">
        <f>N503/M503-1</f>
        <v>-0.1584776082238738</v>
      </c>
      <c r="O505" s="10">
        <f>O503/N503-1</f>
        <v>0.15408664345000433</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t="str">
        <f t="shared" ref="B507:O511" si="62">IFERROR(B461-B499,"")</f>
        <v/>
      </c>
      <c r="C507" s="16" t="str">
        <f t="shared" si="62"/>
        <v/>
      </c>
      <c r="D507" s="16" t="str">
        <f t="shared" si="62"/>
        <v/>
      </c>
      <c r="E507" s="16">
        <f t="shared" si="62"/>
        <v>13746</v>
      </c>
      <c r="F507" s="16">
        <f t="shared" si="62"/>
        <v>-2985</v>
      </c>
      <c r="G507" s="16">
        <f t="shared" si="62"/>
        <v>5138</v>
      </c>
      <c r="H507" s="16">
        <f t="shared" si="62"/>
        <v>79370</v>
      </c>
      <c r="I507" s="16">
        <f t="shared" si="62"/>
        <v>373650</v>
      </c>
      <c r="J507" s="16">
        <f t="shared" si="62"/>
        <v>167864</v>
      </c>
      <c r="K507" s="16">
        <f t="shared" si="62"/>
        <v>129401</v>
      </c>
      <c r="L507" s="16">
        <f t="shared" si="62"/>
        <v>113494</v>
      </c>
      <c r="M507" s="16">
        <f t="shared" si="62"/>
        <v>153841</v>
      </c>
      <c r="N507" s="16">
        <f t="shared" si="62"/>
        <v>93289</v>
      </c>
      <c r="O507" s="16">
        <f t="shared" si="62"/>
        <v>146904</v>
      </c>
      <c r="P507" s="6"/>
      <c r="Q507" s="9" t="s">
        <v>12</v>
      </c>
    </row>
    <row r="508" spans="1:17" x14ac:dyDescent="0.25">
      <c r="B508" s="7" t="str">
        <f t="shared" si="62"/>
        <v/>
      </c>
      <c r="C508" s="7" t="str">
        <f t="shared" si="62"/>
        <v/>
      </c>
      <c r="D508" s="7" t="str">
        <f t="shared" si="62"/>
        <v/>
      </c>
      <c r="E508" s="7">
        <f t="shared" si="62"/>
        <v>12854</v>
      </c>
      <c r="F508" s="7">
        <f t="shared" si="62"/>
        <v>-943</v>
      </c>
      <c r="G508" s="7">
        <f t="shared" si="62"/>
        <v>6341</v>
      </c>
      <c r="H508" s="7">
        <f t="shared" si="62"/>
        <v>88532</v>
      </c>
      <c r="I508" s="7">
        <f t="shared" si="62"/>
        <v>337959</v>
      </c>
      <c r="J508" s="7">
        <f t="shared" si="62"/>
        <v>157454</v>
      </c>
      <c r="K508" s="7">
        <f t="shared" si="62"/>
        <v>135057</v>
      </c>
      <c r="L508" s="7">
        <f t="shared" si="62"/>
        <v>151498</v>
      </c>
      <c r="M508" s="7">
        <f t="shared" si="62"/>
        <v>138881</v>
      </c>
      <c r="N508" s="7">
        <f t="shared" si="62"/>
        <v>142459</v>
      </c>
      <c r="O508" s="7">
        <f t="shared" si="62"/>
        <v>220205</v>
      </c>
      <c r="P508" s="6"/>
      <c r="Q508" s="9" t="s">
        <v>13</v>
      </c>
    </row>
    <row r="509" spans="1:17" x14ac:dyDescent="0.25">
      <c r="B509" s="7" t="str">
        <f t="shared" si="62"/>
        <v/>
      </c>
      <c r="C509" s="7" t="str">
        <f t="shared" si="62"/>
        <v/>
      </c>
      <c r="D509" s="7" t="str">
        <f t="shared" si="62"/>
        <v/>
      </c>
      <c r="E509" s="7">
        <f t="shared" si="62"/>
        <v>7161</v>
      </c>
      <c r="F509" s="7">
        <f t="shared" si="62"/>
        <v>925</v>
      </c>
      <c r="G509" s="7">
        <f t="shared" si="62"/>
        <v>7404</v>
      </c>
      <c r="H509" s="7">
        <f t="shared" si="62"/>
        <v>102147</v>
      </c>
      <c r="I509" s="7">
        <f t="shared" si="62"/>
        <v>325464</v>
      </c>
      <c r="J509" s="7">
        <f t="shared" si="62"/>
        <v>130749</v>
      </c>
      <c r="K509" s="7">
        <f t="shared" si="62"/>
        <v>166423</v>
      </c>
      <c r="L509" s="7">
        <f t="shared" si="62"/>
        <v>172311</v>
      </c>
      <c r="M509" s="7">
        <f t="shared" si="62"/>
        <v>160613</v>
      </c>
      <c r="N509" s="7">
        <f t="shared" si="62"/>
        <v>174885</v>
      </c>
      <c r="O509" s="7" t="str">
        <f t="shared" si="62"/>
        <v/>
      </c>
      <c r="P509" s="6"/>
      <c r="Q509" s="9" t="s">
        <v>14</v>
      </c>
    </row>
    <row r="510" spans="1:17" x14ac:dyDescent="0.25">
      <c r="B510" s="18" t="str">
        <f t="shared" si="62"/>
        <v/>
      </c>
      <c r="C510" s="18" t="str">
        <f t="shared" si="62"/>
        <v/>
      </c>
      <c r="D510" s="18">
        <f t="shared" si="62"/>
        <v>-5644.5</v>
      </c>
      <c r="E510" s="18">
        <f t="shared" si="62"/>
        <v>-8850</v>
      </c>
      <c r="F510" s="18">
        <f t="shared" si="62"/>
        <v>4324</v>
      </c>
      <c r="G510" s="18">
        <f t="shared" si="62"/>
        <v>35768</v>
      </c>
      <c r="H510" s="18">
        <f t="shared" si="62"/>
        <v>244603</v>
      </c>
      <c r="I510" s="18">
        <f t="shared" si="62"/>
        <v>260709</v>
      </c>
      <c r="J510" s="18">
        <f t="shared" si="62"/>
        <v>237163</v>
      </c>
      <c r="K510" s="18">
        <f t="shared" si="62"/>
        <v>14544</v>
      </c>
      <c r="L510" s="18">
        <f t="shared" si="62"/>
        <v>195249</v>
      </c>
      <c r="M510" s="18">
        <f t="shared" si="62"/>
        <v>126779</v>
      </c>
      <c r="N510" s="18">
        <f t="shared" si="62"/>
        <v>127489</v>
      </c>
      <c r="O510" s="18" t="str">
        <f t="shared" si="62"/>
        <v/>
      </c>
      <c r="P510" s="6"/>
      <c r="Q510" s="9" t="s">
        <v>19</v>
      </c>
    </row>
    <row r="511" spans="1:17" x14ac:dyDescent="0.25">
      <c r="B511" s="16">
        <f t="shared" si="62"/>
        <v>0</v>
      </c>
      <c r="C511" s="16">
        <f t="shared" si="62"/>
        <v>0</v>
      </c>
      <c r="D511" s="16">
        <f t="shared" si="62"/>
        <v>-5644.5</v>
      </c>
      <c r="E511" s="16">
        <f t="shared" si="62"/>
        <v>24911</v>
      </c>
      <c r="F511" s="16">
        <f t="shared" si="62"/>
        <v>1321</v>
      </c>
      <c r="G511" s="16">
        <f t="shared" si="62"/>
        <v>54651</v>
      </c>
      <c r="H511" s="16">
        <f t="shared" si="62"/>
        <v>514652</v>
      </c>
      <c r="I511" s="16">
        <f t="shared" si="62"/>
        <v>1297782</v>
      </c>
      <c r="J511" s="16">
        <f t="shared" si="62"/>
        <v>693230</v>
      </c>
      <c r="K511" s="16">
        <f t="shared" si="62"/>
        <v>445425</v>
      </c>
      <c r="L511" s="16">
        <f t="shared" si="62"/>
        <v>632552</v>
      </c>
      <c r="M511" s="16">
        <f t="shared" si="62"/>
        <v>580114</v>
      </c>
      <c r="N511" s="16">
        <f t="shared" si="62"/>
        <v>538122</v>
      </c>
      <c r="O511" s="16">
        <f t="shared" si="62"/>
        <v>734218</v>
      </c>
      <c r="P511" s="6"/>
      <c r="Q511" s="9" t="s">
        <v>15</v>
      </c>
    </row>
    <row r="512" spans="1:17" x14ac:dyDescent="0.25">
      <c r="B512" s="10" t="e">
        <f t="shared" ref="B512:O512" si="63">B511/B$465</f>
        <v>#DIV/0!</v>
      </c>
      <c r="C512" s="10" t="e">
        <f t="shared" si="63"/>
        <v>#DIV/0!</v>
      </c>
      <c r="D512" s="10">
        <f t="shared" si="63"/>
        <v>-0.14531201729996912</v>
      </c>
      <c r="E512" s="10">
        <f t="shared" si="63"/>
        <v>0.12934798976057824</v>
      </c>
      <c r="F512" s="10">
        <f t="shared" si="63"/>
        <v>1.7043182082080791E-2</v>
      </c>
      <c r="G512" s="10">
        <f t="shared" si="63"/>
        <v>0.3453939884217711</v>
      </c>
      <c r="H512" s="10">
        <f t="shared" si="63"/>
        <v>0.35051710692552096</v>
      </c>
      <c r="I512" s="10">
        <f t="shared" si="63"/>
        <v>0.28814422597854494</v>
      </c>
      <c r="J512" s="10">
        <f t="shared" si="63"/>
        <v>0.18876098425934398</v>
      </c>
      <c r="K512" s="10">
        <f t="shared" si="63"/>
        <v>0.18005736126073502</v>
      </c>
      <c r="L512" s="10">
        <f t="shared" si="63"/>
        <v>0.29574535729647844</v>
      </c>
      <c r="M512" s="10">
        <f t="shared" si="63"/>
        <v>0.30191045742415862</v>
      </c>
      <c r="N512" s="10">
        <f t="shared" si="63"/>
        <v>0.32282626106164164</v>
      </c>
      <c r="O512" s="10">
        <f t="shared" si="63"/>
        <v>0.36045216933669</v>
      </c>
      <c r="P512" s="6"/>
      <c r="Q512" s="24" t="s">
        <v>23</v>
      </c>
    </row>
    <row r="513" spans="1:17" s="87" customFormat="1" x14ac:dyDescent="0.25">
      <c r="A513" s="86"/>
      <c r="B513" s="19"/>
      <c r="C513" s="10" t="e">
        <f t="shared" ref="C513:M513" si="64">C511/B511-1</f>
        <v>#DIV/0!</v>
      </c>
      <c r="D513" s="10" t="e">
        <f t="shared" si="64"/>
        <v>#DIV/0!</v>
      </c>
      <c r="E513" s="10">
        <f t="shared" si="64"/>
        <v>-5.4133227035166973</v>
      </c>
      <c r="F513" s="10">
        <f t="shared" si="64"/>
        <v>-0.94697121753442259</v>
      </c>
      <c r="G513" s="10">
        <f t="shared" si="64"/>
        <v>40.370931112793336</v>
      </c>
      <c r="H513" s="10">
        <f t="shared" si="64"/>
        <v>8.4170646465755432</v>
      </c>
      <c r="I513" s="10">
        <f t="shared" si="64"/>
        <v>1.521669011293068</v>
      </c>
      <c r="J513" s="10">
        <f t="shared" si="64"/>
        <v>-0.46583478581148452</v>
      </c>
      <c r="K513" s="10">
        <f t="shared" si="64"/>
        <v>-0.35746433362664631</v>
      </c>
      <c r="L513" s="10">
        <f t="shared" si="64"/>
        <v>0.4201088847729697</v>
      </c>
      <c r="M513" s="10">
        <f t="shared" si="64"/>
        <v>-8.2899113432571503E-2</v>
      </c>
      <c r="N513" s="10">
        <f>N511/M511-1</f>
        <v>-7.2385772451621588E-2</v>
      </c>
      <c r="O513" s="10">
        <f>O511/N511-1</f>
        <v>0.3644080710322195</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t="str">
        <f t="shared" ref="B516:O519" si="65">IFERROR(VLOOKUP($B$515,$130:$216,MATCH($Q516&amp;"/"&amp;B$348,$128:$128,0),FALSE),"")</f>
        <v/>
      </c>
      <c r="C516" s="16" t="str">
        <f t="shared" si="65"/>
        <v/>
      </c>
      <c r="D516" s="16" t="str">
        <f t="shared" si="65"/>
        <v/>
      </c>
      <c r="E516" s="16">
        <f t="shared" si="65"/>
        <v>14201</v>
      </c>
      <c r="F516" s="16">
        <f t="shared" si="65"/>
        <v>5985</v>
      </c>
      <c r="G516" s="16">
        <f t="shared" si="65"/>
        <v>1083</v>
      </c>
      <c r="H516" s="16">
        <f t="shared" si="65"/>
        <v>16843</v>
      </c>
      <c r="I516" s="16">
        <f t="shared" si="65"/>
        <v>61352</v>
      </c>
      <c r="J516" s="16">
        <f t="shared" si="65"/>
        <v>99092</v>
      </c>
      <c r="K516" s="16">
        <f t="shared" si="65"/>
        <v>114860</v>
      </c>
      <c r="L516" s="16">
        <f t="shared" si="65"/>
        <v>106197</v>
      </c>
      <c r="M516" s="16">
        <f t="shared" si="65"/>
        <v>88123</v>
      </c>
      <c r="N516" s="16">
        <f t="shared" si="65"/>
        <v>77652</v>
      </c>
      <c r="O516" s="16">
        <f t="shared" si="65"/>
        <v>64947</v>
      </c>
      <c r="P516" s="6"/>
      <c r="Q516" s="9" t="s">
        <v>12</v>
      </c>
    </row>
    <row r="517" spans="1:17" x14ac:dyDescent="0.25">
      <c r="B517" s="7" t="str">
        <f t="shared" si="65"/>
        <v/>
      </c>
      <c r="C517" s="7" t="str">
        <f t="shared" si="65"/>
        <v/>
      </c>
      <c r="D517" s="7" t="str">
        <f t="shared" si="65"/>
        <v/>
      </c>
      <c r="E517" s="7">
        <f t="shared" si="65"/>
        <v>12204</v>
      </c>
      <c r="F517" s="7">
        <f t="shared" si="65"/>
        <v>5753</v>
      </c>
      <c r="G517" s="7">
        <f t="shared" si="65"/>
        <v>1013</v>
      </c>
      <c r="H517" s="7">
        <f t="shared" si="65"/>
        <v>24963</v>
      </c>
      <c r="I517" s="7">
        <f t="shared" si="65"/>
        <v>117329</v>
      </c>
      <c r="J517" s="7">
        <f t="shared" si="65"/>
        <v>104509</v>
      </c>
      <c r="K517" s="7">
        <f t="shared" si="65"/>
        <v>130818</v>
      </c>
      <c r="L517" s="7">
        <f t="shared" si="65"/>
        <v>82176</v>
      </c>
      <c r="M517" s="7">
        <f t="shared" si="65"/>
        <v>114508</v>
      </c>
      <c r="N517" s="7">
        <f t="shared" si="65"/>
        <v>72837</v>
      </c>
      <c r="O517" s="7">
        <f t="shared" si="65"/>
        <v>73284</v>
      </c>
      <c r="P517" s="6"/>
      <c r="Q517" s="9" t="s">
        <v>13</v>
      </c>
    </row>
    <row r="518" spans="1:17" x14ac:dyDescent="0.25">
      <c r="B518" s="7" t="str">
        <f t="shared" si="65"/>
        <v/>
      </c>
      <c r="C518" s="7" t="str">
        <f t="shared" si="65"/>
        <v/>
      </c>
      <c r="D518" s="7" t="str">
        <f t="shared" si="65"/>
        <v/>
      </c>
      <c r="E518" s="7">
        <f t="shared" si="65"/>
        <v>5872</v>
      </c>
      <c r="F518" s="7">
        <f t="shared" si="65"/>
        <v>5777</v>
      </c>
      <c r="G518" s="7">
        <f t="shared" si="65"/>
        <v>1260</v>
      </c>
      <c r="H518" s="7">
        <f t="shared" si="65"/>
        <v>27070</v>
      </c>
      <c r="I518" s="7">
        <f t="shared" si="65"/>
        <v>100304</v>
      </c>
      <c r="J518" s="7">
        <f t="shared" si="65"/>
        <v>124797</v>
      </c>
      <c r="K518" s="7">
        <f t="shared" si="65"/>
        <v>126425</v>
      </c>
      <c r="L518" s="7">
        <f t="shared" si="65"/>
        <v>86415</v>
      </c>
      <c r="M518" s="7">
        <f t="shared" si="65"/>
        <v>125246</v>
      </c>
      <c r="N518" s="7">
        <f t="shared" si="65"/>
        <v>66742</v>
      </c>
      <c r="O518" s="7" t="str">
        <f t="shared" si="65"/>
        <v/>
      </c>
      <c r="P518" s="6"/>
      <c r="Q518" s="9" t="s">
        <v>14</v>
      </c>
    </row>
    <row r="519" spans="1:17" x14ac:dyDescent="0.25">
      <c r="B519" s="18" t="str">
        <f t="shared" si="65"/>
        <v/>
      </c>
      <c r="C519" s="18" t="str">
        <f t="shared" si="65"/>
        <v/>
      </c>
      <c r="D519" s="18">
        <f t="shared" si="65"/>
        <v>12858.25</v>
      </c>
      <c r="E519" s="18">
        <f t="shared" si="65"/>
        <v>5318</v>
      </c>
      <c r="F519" s="18">
        <f t="shared" si="65"/>
        <v>4971</v>
      </c>
      <c r="G519" s="18">
        <f t="shared" si="65"/>
        <v>4833</v>
      </c>
      <c r="H519" s="18">
        <f t="shared" si="65"/>
        <v>62664</v>
      </c>
      <c r="I519" s="18">
        <f t="shared" si="65"/>
        <v>97056</v>
      </c>
      <c r="J519" s="18">
        <f t="shared" si="65"/>
        <v>146632</v>
      </c>
      <c r="K519" s="18">
        <f t="shared" si="65"/>
        <v>102090</v>
      </c>
      <c r="L519" s="18">
        <f t="shared" si="65"/>
        <v>83644</v>
      </c>
      <c r="M519" s="18">
        <f t="shared" si="65"/>
        <v>112353</v>
      </c>
      <c r="N519" s="18">
        <f t="shared" si="65"/>
        <v>63593</v>
      </c>
      <c r="O519" s="18" t="str">
        <f t="shared" si="65"/>
        <v/>
      </c>
      <c r="P519" s="6"/>
      <c r="Q519" s="9" t="s">
        <v>19</v>
      </c>
    </row>
    <row r="520" spans="1:17" x14ac:dyDescent="0.25">
      <c r="B520" s="18">
        <f>SUM(B516:B519)</f>
        <v>0</v>
      </c>
      <c r="C520" s="18">
        <f t="shared" ref="C520:M520" si="66">SUM(C516:C519)</f>
        <v>0</v>
      </c>
      <c r="D520" s="18">
        <f t="shared" si="66"/>
        <v>12858.25</v>
      </c>
      <c r="E520" s="18">
        <f t="shared" si="66"/>
        <v>37595</v>
      </c>
      <c r="F520" s="18">
        <f t="shared" si="66"/>
        <v>22486</v>
      </c>
      <c r="G520" s="18">
        <f t="shared" si="66"/>
        <v>8189</v>
      </c>
      <c r="H520" s="18">
        <f t="shared" si="66"/>
        <v>131540</v>
      </c>
      <c r="I520" s="18">
        <f t="shared" si="66"/>
        <v>376041</v>
      </c>
      <c r="J520" s="18">
        <f t="shared" si="66"/>
        <v>475030</v>
      </c>
      <c r="K520" s="18">
        <f t="shared" si="66"/>
        <v>474193</v>
      </c>
      <c r="L520" s="18">
        <f t="shared" si="66"/>
        <v>358432</v>
      </c>
      <c r="M520" s="18">
        <f t="shared" si="66"/>
        <v>440230</v>
      </c>
      <c r="N520" s="18">
        <f>IF(N517="",N516*4,IF(N518="",(N517+N516)*2,IF(N519="",((N518+N517+N516)/3)*4,SUM(N516:N519))))</f>
        <v>280824</v>
      </c>
      <c r="O520" s="18">
        <f>IF(O517="",O516*4,IF(O518="",(O517+O516)*2,IF(O519="",((O518+O517+O516)/3)*4,SUM(O516:O519))))</f>
        <v>276462</v>
      </c>
      <c r="P520" s="6"/>
      <c r="Q520" s="9" t="s">
        <v>15</v>
      </c>
    </row>
    <row r="521" spans="1:17" x14ac:dyDescent="0.25">
      <c r="B521" s="10" t="e">
        <f t="shared" ref="B521:M521" si="67">+B520/(B$465+B$472)</f>
        <v>#DIV/0!</v>
      </c>
      <c r="C521" s="10" t="e">
        <f t="shared" si="67"/>
        <v>#DIV/0!</v>
      </c>
      <c r="D521" s="10">
        <f t="shared" si="67"/>
        <v>0.32912275313073913</v>
      </c>
      <c r="E521" s="10">
        <f t="shared" si="67"/>
        <v>0.19423319349438922</v>
      </c>
      <c r="F521" s="10">
        <f t="shared" si="67"/>
        <v>0.25785810121211428</v>
      </c>
      <c r="G521" s="10">
        <f t="shared" si="67"/>
        <v>4.7954791672766665E-2</v>
      </c>
      <c r="H521" s="10">
        <f t="shared" si="67"/>
        <v>8.9278927078242934E-2</v>
      </c>
      <c r="I521" s="10">
        <f t="shared" si="67"/>
        <v>8.3080069850348451E-2</v>
      </c>
      <c r="J521" s="10">
        <f t="shared" si="67"/>
        <v>0.12660258759346346</v>
      </c>
      <c r="K521" s="10">
        <f t="shared" si="67"/>
        <v>0.18907714477334731</v>
      </c>
      <c r="L521" s="10">
        <f t="shared" si="67"/>
        <v>0.16541791292059771</v>
      </c>
      <c r="M521" s="10">
        <f t="shared" si="67"/>
        <v>0.2210032119086609</v>
      </c>
      <c r="N521" s="10">
        <f>+N520/(N$465+N$472)</f>
        <v>0.16712113223222139</v>
      </c>
      <c r="O521" s="10">
        <f>+O520/(O$465+O$472)</f>
        <v>0.13467005442099991</v>
      </c>
      <c r="P521" s="6"/>
      <c r="Q521" s="11" t="s">
        <v>2305</v>
      </c>
    </row>
    <row r="522" spans="1:17" s="87" customFormat="1" x14ac:dyDescent="0.25">
      <c r="A522" s="86"/>
      <c r="B522" s="19"/>
      <c r="C522" s="10" t="e">
        <f t="shared" ref="C522:M522" si="68">C520/B520-1</f>
        <v>#DIV/0!</v>
      </c>
      <c r="D522" s="10" t="e">
        <f t="shared" si="68"/>
        <v>#DIV/0!</v>
      </c>
      <c r="E522" s="10">
        <f t="shared" si="68"/>
        <v>1.9238037835630819</v>
      </c>
      <c r="F522" s="10">
        <f t="shared" si="68"/>
        <v>-0.4018885490091767</v>
      </c>
      <c r="G522" s="10">
        <f t="shared" si="68"/>
        <v>-0.63581784221293247</v>
      </c>
      <c r="H522" s="10">
        <f t="shared" si="68"/>
        <v>15.063011356698009</v>
      </c>
      <c r="I522" s="10">
        <f t="shared" si="68"/>
        <v>1.8587577923065228</v>
      </c>
      <c r="J522" s="10">
        <f t="shared" si="68"/>
        <v>0.26323991266909719</v>
      </c>
      <c r="K522" s="10">
        <f t="shared" si="68"/>
        <v>-1.7619939793276362E-3</v>
      </c>
      <c r="L522" s="10">
        <f t="shared" si="68"/>
        <v>-0.24412211905279069</v>
      </c>
      <c r="M522" s="10">
        <f t="shared" si="68"/>
        <v>0.22821065083474679</v>
      </c>
      <c r="N522" s="10">
        <f>N520/M520-1</f>
        <v>-0.36209708561433795</v>
      </c>
      <c r="O522" s="10">
        <f>O520/N520-1</f>
        <v>-1.5532860439278706E-2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t="str">
        <f t="shared" ref="B524:O527" si="69">IFERROR(VLOOKUP($B$523,$130:$216,MATCH($Q524&amp;"/"&amp;B$348,$128:$128,0),FALSE),"")</f>
        <v/>
      </c>
      <c r="C524" s="16" t="str">
        <f t="shared" si="69"/>
        <v/>
      </c>
      <c r="D524" s="16" t="str">
        <f t="shared" si="69"/>
        <v/>
      </c>
      <c r="E524" s="16">
        <f t="shared" si="69"/>
        <v>8572</v>
      </c>
      <c r="F524" s="16">
        <f t="shared" si="69"/>
        <v>7666</v>
      </c>
      <c r="G524" s="16">
        <f t="shared" si="69"/>
        <v>4054</v>
      </c>
      <c r="H524" s="16">
        <f t="shared" si="69"/>
        <v>16264</v>
      </c>
      <c r="I524" s="16">
        <f t="shared" si="69"/>
        <v>91003</v>
      </c>
      <c r="J524" s="16">
        <f t="shared" si="69"/>
        <v>92226</v>
      </c>
      <c r="K524" s="16">
        <f t="shared" si="69"/>
        <v>81994</v>
      </c>
      <c r="L524" s="16">
        <f t="shared" si="69"/>
        <v>97838</v>
      </c>
      <c r="M524" s="16">
        <f t="shared" si="69"/>
        <v>71496</v>
      </c>
      <c r="N524" s="16">
        <f t="shared" si="69"/>
        <v>78513</v>
      </c>
      <c r="O524" s="16">
        <f t="shared" si="69"/>
        <v>39575</v>
      </c>
      <c r="P524" s="6"/>
      <c r="Q524" s="9" t="s">
        <v>12</v>
      </c>
    </row>
    <row r="525" spans="1:17" x14ac:dyDescent="0.25">
      <c r="B525" s="7" t="str">
        <f t="shared" si="69"/>
        <v/>
      </c>
      <c r="C525" s="7" t="str">
        <f t="shared" si="69"/>
        <v/>
      </c>
      <c r="D525" s="7" t="str">
        <f t="shared" si="69"/>
        <v/>
      </c>
      <c r="E525" s="7">
        <f t="shared" si="69"/>
        <v>9350</v>
      </c>
      <c r="F525" s="7">
        <f t="shared" si="69"/>
        <v>6393</v>
      </c>
      <c r="G525" s="7">
        <f t="shared" si="69"/>
        <v>6463</v>
      </c>
      <c r="H525" s="7">
        <f t="shared" si="69"/>
        <v>13207</v>
      </c>
      <c r="I525" s="7">
        <f t="shared" si="69"/>
        <v>112129</v>
      </c>
      <c r="J525" s="7">
        <f t="shared" si="69"/>
        <v>127559</v>
      </c>
      <c r="K525" s="7">
        <f t="shared" si="69"/>
        <v>98907</v>
      </c>
      <c r="L525" s="7">
        <f t="shared" si="69"/>
        <v>77391</v>
      </c>
      <c r="M525" s="7">
        <f t="shared" si="69"/>
        <v>78114</v>
      </c>
      <c r="N525" s="7">
        <f t="shared" si="69"/>
        <v>45019</v>
      </c>
      <c r="O525" s="7">
        <f t="shared" si="69"/>
        <v>47856</v>
      </c>
      <c r="P525" s="6"/>
      <c r="Q525" s="9" t="s">
        <v>13</v>
      </c>
    </row>
    <row r="526" spans="1:17" x14ac:dyDescent="0.25">
      <c r="B526" s="7" t="str">
        <f t="shared" si="69"/>
        <v/>
      </c>
      <c r="C526" s="7" t="str">
        <f t="shared" si="69"/>
        <v/>
      </c>
      <c r="D526" s="7" t="str">
        <f t="shared" si="69"/>
        <v/>
      </c>
      <c r="E526" s="7">
        <f t="shared" si="69"/>
        <v>2264</v>
      </c>
      <c r="F526" s="7">
        <f t="shared" si="69"/>
        <v>6576</v>
      </c>
      <c r="G526" s="7">
        <f t="shared" si="69"/>
        <v>5985</v>
      </c>
      <c r="H526" s="7">
        <f t="shared" si="69"/>
        <v>17977</v>
      </c>
      <c r="I526" s="7">
        <f t="shared" si="69"/>
        <v>107864</v>
      </c>
      <c r="J526" s="7">
        <f t="shared" si="69"/>
        <v>75417</v>
      </c>
      <c r="K526" s="7">
        <f t="shared" si="69"/>
        <v>99828</v>
      </c>
      <c r="L526" s="7">
        <f t="shared" si="69"/>
        <v>74417</v>
      </c>
      <c r="M526" s="7">
        <f t="shared" si="69"/>
        <v>65815</v>
      </c>
      <c r="N526" s="7">
        <f t="shared" si="69"/>
        <v>47056</v>
      </c>
      <c r="O526" s="7" t="str">
        <f t="shared" si="69"/>
        <v/>
      </c>
      <c r="P526" s="6"/>
      <c r="Q526" s="9" t="s">
        <v>14</v>
      </c>
    </row>
    <row r="527" spans="1:17" x14ac:dyDescent="0.25">
      <c r="B527" s="18" t="str">
        <f t="shared" si="69"/>
        <v/>
      </c>
      <c r="C527" s="18" t="str">
        <f t="shared" si="69"/>
        <v/>
      </c>
      <c r="D527" s="18">
        <f t="shared" si="69"/>
        <v>10462</v>
      </c>
      <c r="E527" s="18">
        <f t="shared" si="69"/>
        <v>7382</v>
      </c>
      <c r="F527" s="18">
        <f t="shared" si="69"/>
        <v>27523</v>
      </c>
      <c r="G527" s="18">
        <f t="shared" si="69"/>
        <v>8119</v>
      </c>
      <c r="H527" s="18">
        <f t="shared" si="69"/>
        <v>70480</v>
      </c>
      <c r="I527" s="18">
        <f t="shared" si="69"/>
        <v>55371</v>
      </c>
      <c r="J527" s="18">
        <f t="shared" si="69"/>
        <v>223560</v>
      </c>
      <c r="K527" s="18">
        <f t="shared" si="69"/>
        <v>70302</v>
      </c>
      <c r="L527" s="18">
        <f t="shared" si="69"/>
        <v>79483</v>
      </c>
      <c r="M527" s="18">
        <f t="shared" si="69"/>
        <v>99542</v>
      </c>
      <c r="N527" s="18">
        <f t="shared" si="69"/>
        <v>50882</v>
      </c>
      <c r="O527" s="18" t="str">
        <f t="shared" si="69"/>
        <v/>
      </c>
      <c r="P527" s="6"/>
      <c r="Q527" s="9" t="s">
        <v>19</v>
      </c>
    </row>
    <row r="528" spans="1:17" x14ac:dyDescent="0.25">
      <c r="B528" s="18">
        <f>SUM(B524:B527)</f>
        <v>0</v>
      </c>
      <c r="C528" s="18">
        <f t="shared" ref="C528:M528" si="70">SUM(C524:C527)</f>
        <v>0</v>
      </c>
      <c r="D528" s="18">
        <f t="shared" si="70"/>
        <v>10462</v>
      </c>
      <c r="E528" s="18">
        <f t="shared" si="70"/>
        <v>27568</v>
      </c>
      <c r="F528" s="18">
        <f t="shared" si="70"/>
        <v>48158</v>
      </c>
      <c r="G528" s="18">
        <f t="shared" si="70"/>
        <v>24621</v>
      </c>
      <c r="H528" s="18">
        <f t="shared" si="70"/>
        <v>117928</v>
      </c>
      <c r="I528" s="18">
        <f t="shared" si="70"/>
        <v>366367</v>
      </c>
      <c r="J528" s="18">
        <f t="shared" si="70"/>
        <v>518762</v>
      </c>
      <c r="K528" s="18">
        <f t="shared" si="70"/>
        <v>351031</v>
      </c>
      <c r="L528" s="18">
        <f t="shared" si="70"/>
        <v>329129</v>
      </c>
      <c r="M528" s="18">
        <f t="shared" si="70"/>
        <v>314967</v>
      </c>
      <c r="N528" s="18">
        <f>IF(N525="",N524*4,IF(N526="",(N525+N524)*2,IF(N527="",((N526+N525+N524)/3)*4,SUM(N524:N527))))</f>
        <v>221470</v>
      </c>
      <c r="O528" s="18">
        <f>IF(O525="",O524*4,IF(O526="",(O525+O524)*2,IF(O527="",((O526+O525+O524)/3)*4,SUM(O524:O527))))</f>
        <v>174862</v>
      </c>
      <c r="P528" s="6"/>
      <c r="Q528" s="9" t="s">
        <v>15</v>
      </c>
    </row>
    <row r="529" spans="1:17" x14ac:dyDescent="0.25">
      <c r="B529" s="10" t="e">
        <f t="shared" ref="B529:O529" si="71">+B528/(B$465+B$472)</f>
        <v>#DIV/0!</v>
      </c>
      <c r="C529" s="10" t="e">
        <f t="shared" si="71"/>
        <v>#DIV/0!</v>
      </c>
      <c r="D529" s="10">
        <f t="shared" si="71"/>
        <v>0.26778778163854283</v>
      </c>
      <c r="E529" s="10">
        <f t="shared" si="71"/>
        <v>0.14242906445679804</v>
      </c>
      <c r="F529" s="10">
        <f t="shared" si="71"/>
        <v>0.55225164271871385</v>
      </c>
      <c r="G529" s="10">
        <f t="shared" si="71"/>
        <v>0.14418059906889585</v>
      </c>
      <c r="H529" s="10">
        <f t="shared" si="71"/>
        <v>8.004018026823044E-2</v>
      </c>
      <c r="I529" s="10">
        <f t="shared" si="71"/>
        <v>8.0942758770619724E-2</v>
      </c>
      <c r="J529" s="10">
        <f t="shared" si="71"/>
        <v>0.13825781854863964</v>
      </c>
      <c r="K529" s="10">
        <f t="shared" si="71"/>
        <v>0.13996819693022225</v>
      </c>
      <c r="L529" s="10">
        <f t="shared" si="71"/>
        <v>0.15189445211823555</v>
      </c>
      <c r="M529" s="10">
        <f t="shared" si="71"/>
        <v>0.15811898018134884</v>
      </c>
      <c r="N529" s="10">
        <f t="shared" si="71"/>
        <v>0.1317989814099581</v>
      </c>
      <c r="O529" s="10">
        <f t="shared" si="71"/>
        <v>8.5178704690571899E-2</v>
      </c>
      <c r="P529" s="6"/>
      <c r="Q529" s="11" t="s">
        <v>2305</v>
      </c>
    </row>
    <row r="530" spans="1:17" s="87" customFormat="1" x14ac:dyDescent="0.25">
      <c r="A530" s="86"/>
      <c r="B530" s="19"/>
      <c r="C530" s="10" t="e">
        <f t="shared" ref="C530:M530" si="72">C528/B528-1</f>
        <v>#DIV/0!</v>
      </c>
      <c r="D530" s="10" t="e">
        <f t="shared" si="72"/>
        <v>#DIV/0!</v>
      </c>
      <c r="E530" s="10">
        <f t="shared" si="72"/>
        <v>1.6350602179315619</v>
      </c>
      <c r="F530" s="10">
        <f t="shared" si="72"/>
        <v>0.74688044109112006</v>
      </c>
      <c r="G530" s="10">
        <f t="shared" si="72"/>
        <v>-0.48874537979151955</v>
      </c>
      <c r="H530" s="10">
        <f t="shared" si="72"/>
        <v>3.7897323423094109</v>
      </c>
      <c r="I530" s="10">
        <f t="shared" si="72"/>
        <v>2.1067006987314292</v>
      </c>
      <c r="J530" s="10">
        <f t="shared" si="72"/>
        <v>0.41596268222847588</v>
      </c>
      <c r="K530" s="10">
        <f t="shared" si="72"/>
        <v>-0.32332938804307176</v>
      </c>
      <c r="L530" s="10">
        <f t="shared" si="72"/>
        <v>-6.2393349875082271E-2</v>
      </c>
      <c r="M530" s="10">
        <f t="shared" si="72"/>
        <v>-4.3028721261268332E-2</v>
      </c>
      <c r="N530" s="10">
        <f>N528/M528-1</f>
        <v>-0.29684697127000603</v>
      </c>
      <c r="O530" s="10">
        <f>O528/N528-1</f>
        <v>-0.21044836772474829</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t="str">
        <f t="shared" ref="B532:O535" si="73">IFERROR(VLOOKUP($B$531,$130:$216,MATCH($Q532&amp;"/"&amp;B$348,$128:$128,0),FALSE),"")</f>
        <v/>
      </c>
      <c r="C532" s="16" t="str">
        <f t="shared" si="73"/>
        <v/>
      </c>
      <c r="D532" s="16" t="str">
        <f t="shared" si="73"/>
        <v/>
      </c>
      <c r="E532" s="16">
        <f t="shared" si="73"/>
        <v>22773</v>
      </c>
      <c r="F532" s="16">
        <f t="shared" si="73"/>
        <v>13651</v>
      </c>
      <c r="G532" s="16">
        <f t="shared" si="73"/>
        <v>5137</v>
      </c>
      <c r="H532" s="16">
        <f t="shared" si="73"/>
        <v>33107</v>
      </c>
      <c r="I532" s="16">
        <f t="shared" si="73"/>
        <v>152355</v>
      </c>
      <c r="J532" s="16">
        <f t="shared" si="73"/>
        <v>191318</v>
      </c>
      <c r="K532" s="16">
        <f t="shared" si="73"/>
        <v>196854</v>
      </c>
      <c r="L532" s="16">
        <f t="shared" si="73"/>
        <v>204035</v>
      </c>
      <c r="M532" s="16">
        <f t="shared" si="73"/>
        <v>159619</v>
      </c>
      <c r="N532" s="16">
        <f t="shared" si="73"/>
        <v>156165</v>
      </c>
      <c r="O532" s="16">
        <f t="shared" si="73"/>
        <v>104522</v>
      </c>
      <c r="P532" s="6"/>
      <c r="Q532" s="9" t="s">
        <v>12</v>
      </c>
    </row>
    <row r="533" spans="1:17" x14ac:dyDescent="0.25">
      <c r="B533" s="7" t="str">
        <f t="shared" si="73"/>
        <v/>
      </c>
      <c r="C533" s="7" t="str">
        <f t="shared" si="73"/>
        <v/>
      </c>
      <c r="D533" s="7" t="str">
        <f t="shared" si="73"/>
        <v/>
      </c>
      <c r="E533" s="7">
        <f t="shared" si="73"/>
        <v>21554</v>
      </c>
      <c r="F533" s="7">
        <f t="shared" si="73"/>
        <v>12146</v>
      </c>
      <c r="G533" s="7">
        <f t="shared" si="73"/>
        <v>7476</v>
      </c>
      <c r="H533" s="7">
        <f t="shared" si="73"/>
        <v>38170</v>
      </c>
      <c r="I533" s="7">
        <f t="shared" si="73"/>
        <v>229458</v>
      </c>
      <c r="J533" s="7">
        <f t="shared" si="73"/>
        <v>232068</v>
      </c>
      <c r="K533" s="7">
        <f t="shared" si="73"/>
        <v>229725</v>
      </c>
      <c r="L533" s="7">
        <f t="shared" si="73"/>
        <v>159567</v>
      </c>
      <c r="M533" s="7">
        <f t="shared" si="73"/>
        <v>192622</v>
      </c>
      <c r="N533" s="7">
        <f t="shared" si="73"/>
        <v>117856</v>
      </c>
      <c r="O533" s="7">
        <f t="shared" si="73"/>
        <v>121140</v>
      </c>
      <c r="P533" s="6"/>
      <c r="Q533" s="9" t="s">
        <v>13</v>
      </c>
    </row>
    <row r="534" spans="1:17" x14ac:dyDescent="0.25">
      <c r="B534" s="7" t="str">
        <f t="shared" si="73"/>
        <v/>
      </c>
      <c r="C534" s="7" t="str">
        <f t="shared" si="73"/>
        <v/>
      </c>
      <c r="D534" s="7" t="str">
        <f t="shared" si="73"/>
        <v/>
      </c>
      <c r="E534" s="7">
        <f t="shared" si="73"/>
        <v>8136</v>
      </c>
      <c r="F534" s="7">
        <f t="shared" si="73"/>
        <v>12353</v>
      </c>
      <c r="G534" s="7">
        <f t="shared" si="73"/>
        <v>7245</v>
      </c>
      <c r="H534" s="7">
        <f t="shared" si="73"/>
        <v>45047</v>
      </c>
      <c r="I534" s="7">
        <f t="shared" si="73"/>
        <v>208168</v>
      </c>
      <c r="J534" s="7">
        <f t="shared" si="73"/>
        <v>200214</v>
      </c>
      <c r="K534" s="7">
        <f t="shared" si="73"/>
        <v>226253</v>
      </c>
      <c r="L534" s="7">
        <f t="shared" si="73"/>
        <v>160832</v>
      </c>
      <c r="M534" s="7">
        <f t="shared" si="73"/>
        <v>191061</v>
      </c>
      <c r="N534" s="7">
        <f t="shared" si="73"/>
        <v>113798</v>
      </c>
      <c r="O534" s="7" t="str">
        <f t="shared" si="73"/>
        <v/>
      </c>
      <c r="P534" s="6"/>
      <c r="Q534" s="9" t="s">
        <v>14</v>
      </c>
    </row>
    <row r="535" spans="1:17" x14ac:dyDescent="0.25">
      <c r="B535" s="18" t="str">
        <f t="shared" si="73"/>
        <v/>
      </c>
      <c r="C535" s="18" t="str">
        <f t="shared" si="73"/>
        <v/>
      </c>
      <c r="D535" s="18">
        <f t="shared" si="73"/>
        <v>23320.25</v>
      </c>
      <c r="E535" s="18">
        <f t="shared" si="73"/>
        <v>12700</v>
      </c>
      <c r="F535" s="18">
        <f t="shared" si="73"/>
        <v>32494</v>
      </c>
      <c r="G535" s="18">
        <f t="shared" si="73"/>
        <v>12952</v>
      </c>
      <c r="H535" s="18">
        <f t="shared" si="73"/>
        <v>133144</v>
      </c>
      <c r="I535" s="18">
        <f t="shared" si="73"/>
        <v>152427</v>
      </c>
      <c r="J535" s="18">
        <f t="shared" si="73"/>
        <v>370192</v>
      </c>
      <c r="K535" s="18">
        <f t="shared" si="73"/>
        <v>172392</v>
      </c>
      <c r="L535" s="18">
        <f t="shared" si="73"/>
        <v>163127</v>
      </c>
      <c r="M535" s="18">
        <f t="shared" si="73"/>
        <v>211895</v>
      </c>
      <c r="N535" s="18">
        <f t="shared" si="73"/>
        <v>114475</v>
      </c>
      <c r="O535" s="18" t="str">
        <f t="shared" si="73"/>
        <v/>
      </c>
      <c r="P535" s="6"/>
      <c r="Q535" s="9" t="s">
        <v>19</v>
      </c>
    </row>
    <row r="536" spans="1:17" x14ac:dyDescent="0.25">
      <c r="B536" s="25">
        <f t="shared" ref="B536:M536" si="74">SUM(B532:B535)</f>
        <v>0</v>
      </c>
      <c r="C536" s="25">
        <f t="shared" si="74"/>
        <v>0</v>
      </c>
      <c r="D536" s="25">
        <f t="shared" si="74"/>
        <v>23320.25</v>
      </c>
      <c r="E536" s="25">
        <f t="shared" si="74"/>
        <v>65163</v>
      </c>
      <c r="F536" s="25">
        <f t="shared" si="74"/>
        <v>70644</v>
      </c>
      <c r="G536" s="25">
        <f t="shared" si="74"/>
        <v>32810</v>
      </c>
      <c r="H536" s="25">
        <f t="shared" si="74"/>
        <v>249468</v>
      </c>
      <c r="I536" s="25">
        <f t="shared" si="74"/>
        <v>742408</v>
      </c>
      <c r="J536" s="25">
        <f t="shared" si="74"/>
        <v>993792</v>
      </c>
      <c r="K536" s="25">
        <f t="shared" si="74"/>
        <v>825224</v>
      </c>
      <c r="L536" s="25">
        <f t="shared" si="74"/>
        <v>687561</v>
      </c>
      <c r="M536" s="25">
        <f t="shared" si="74"/>
        <v>755197</v>
      </c>
      <c r="N536" s="25">
        <f>IF(N533="",N532*4,IF(N534="",(N533+N532)*2,IF(N535="",((N534+N533+N532)/3)*4,SUM(N532:N535))))</f>
        <v>502294</v>
      </c>
      <c r="O536" s="25">
        <f>IF(O533="",O532*4,IF(O534="",(O533+O532)*2,IF(O535="",((O534+O533+O532)/3)*4,SUM(O532:O535))))</f>
        <v>451324</v>
      </c>
      <c r="P536" s="6"/>
      <c r="Q536" s="9" t="s">
        <v>15</v>
      </c>
    </row>
    <row r="537" spans="1:17" x14ac:dyDescent="0.25">
      <c r="B537" s="21" t="e">
        <f t="shared" ref="B537:O537" si="75">+B536/(B$465+B$472)</f>
        <v>#DIV/0!</v>
      </c>
      <c r="C537" s="10" t="e">
        <f t="shared" si="75"/>
        <v>#DIV/0!</v>
      </c>
      <c r="D537" s="10">
        <f t="shared" si="75"/>
        <v>0.59691053476928191</v>
      </c>
      <c r="E537" s="10">
        <f t="shared" si="75"/>
        <v>0.33666225795118726</v>
      </c>
      <c r="F537" s="10">
        <f t="shared" si="75"/>
        <v>0.81010974393082802</v>
      </c>
      <c r="G537" s="10">
        <f t="shared" si="75"/>
        <v>0.19213539074166253</v>
      </c>
      <c r="H537" s="10">
        <f t="shared" si="75"/>
        <v>0.16931910734647337</v>
      </c>
      <c r="I537" s="10">
        <f t="shared" si="75"/>
        <v>0.16402282862096818</v>
      </c>
      <c r="J537" s="10">
        <f t="shared" si="75"/>
        <v>0.2648604061421031</v>
      </c>
      <c r="K537" s="10">
        <f t="shared" si="75"/>
        <v>0.32904534170356953</v>
      </c>
      <c r="L537" s="10">
        <f t="shared" si="75"/>
        <v>0.31731236503883326</v>
      </c>
      <c r="M537" s="10">
        <f t="shared" si="75"/>
        <v>0.37912219209000975</v>
      </c>
      <c r="N537" s="10">
        <f t="shared" si="75"/>
        <v>0.29892011364217946</v>
      </c>
      <c r="O537" s="10">
        <f t="shared" si="75"/>
        <v>0.21984875911157181</v>
      </c>
      <c r="P537" s="6"/>
      <c r="Q537" s="11" t="s">
        <v>2305</v>
      </c>
    </row>
    <row r="538" spans="1:17" s="87" customFormat="1" x14ac:dyDescent="0.25">
      <c r="A538" s="86"/>
      <c r="B538" s="19"/>
      <c r="C538" s="10" t="e">
        <f t="shared" ref="C538:M538" si="76">C536/B536-1</f>
        <v>#DIV/0!</v>
      </c>
      <c r="D538" s="10" t="e">
        <f t="shared" si="76"/>
        <v>#DIV/0!</v>
      </c>
      <c r="E538" s="10">
        <f t="shared" si="76"/>
        <v>1.7942667853046173</v>
      </c>
      <c r="F538" s="10">
        <f t="shared" si="76"/>
        <v>8.4112149532710179E-2</v>
      </c>
      <c r="G538" s="10">
        <f t="shared" si="76"/>
        <v>-0.53555857539210683</v>
      </c>
      <c r="H538" s="10">
        <f t="shared" si="76"/>
        <v>6.6034135934166409</v>
      </c>
      <c r="I538" s="10">
        <f t="shared" si="76"/>
        <v>1.9759648532076257</v>
      </c>
      <c r="J538" s="10">
        <f t="shared" si="76"/>
        <v>0.33860626501869584</v>
      </c>
      <c r="K538" s="10">
        <f t="shared" si="76"/>
        <v>-0.16962100721277695</v>
      </c>
      <c r="L538" s="10">
        <f t="shared" si="76"/>
        <v>-0.16681894855215074</v>
      </c>
      <c r="M538" s="10">
        <f t="shared" si="76"/>
        <v>9.8370908181237837E-2</v>
      </c>
      <c r="N538" s="10">
        <f>N536/M536-1</f>
        <v>-0.33488348073416607</v>
      </c>
      <c r="O538" s="10">
        <f>O536/N536-1</f>
        <v>-0.1014744352908854</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t="str">
        <f t="shared" ref="B540:O543" si="77">IFERROR(VLOOKUP($B$539,$130:$216,MATCH($Q540&amp;"/"&amp;B$348,$128:$128,0),FALSE),"")</f>
        <v/>
      </c>
      <c r="C540" s="16" t="str">
        <f t="shared" si="77"/>
        <v/>
      </c>
      <c r="D540" s="16" t="str">
        <f t="shared" si="77"/>
        <v/>
      </c>
      <c r="E540" s="16">
        <f t="shared" si="77"/>
        <v>2438</v>
      </c>
      <c r="F540" s="16">
        <f t="shared" si="77"/>
        <v>1231</v>
      </c>
      <c r="G540" s="16">
        <f t="shared" si="77"/>
        <v>867</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t="str">
        <f t="shared" si="77"/>
        <v/>
      </c>
      <c r="C541" s="7" t="str">
        <f t="shared" si="77"/>
        <v/>
      </c>
      <c r="D541" s="7" t="str">
        <f t="shared" si="77"/>
        <v/>
      </c>
      <c r="E541" s="7">
        <f t="shared" si="77"/>
        <v>2521</v>
      </c>
      <c r="F541" s="7">
        <f t="shared" si="77"/>
        <v>1083</v>
      </c>
      <c r="G541" s="7">
        <f t="shared" si="77"/>
        <v>861</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t="str">
        <f t="shared" si="77"/>
        <v/>
      </c>
      <c r="C542" s="7" t="str">
        <f t="shared" si="77"/>
        <v/>
      </c>
      <c r="D542" s="7" t="str">
        <f t="shared" si="77"/>
        <v/>
      </c>
      <c r="E542" s="7">
        <f t="shared" si="77"/>
        <v>2370</v>
      </c>
      <c r="F542" s="7">
        <f t="shared" si="77"/>
        <v>1004</v>
      </c>
      <c r="G542" s="7">
        <f t="shared" si="77"/>
        <v>1538</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t="str">
        <f t="shared" si="77"/>
        <v/>
      </c>
      <c r="C543" s="18" t="str">
        <f t="shared" si="77"/>
        <v/>
      </c>
      <c r="D543" s="18">
        <f t="shared" si="77"/>
        <v>1977</v>
      </c>
      <c r="E543" s="18">
        <f t="shared" si="77"/>
        <v>1822</v>
      </c>
      <c r="F543" s="18">
        <f t="shared" si="77"/>
        <v>1321</v>
      </c>
      <c r="G543" s="18">
        <f t="shared" si="77"/>
        <v>2935</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0</v>
      </c>
      <c r="D544" s="18">
        <f t="shared" si="78"/>
        <v>1977</v>
      </c>
      <c r="E544" s="18">
        <f t="shared" si="78"/>
        <v>9151</v>
      </c>
      <c r="F544" s="18">
        <f t="shared" si="78"/>
        <v>4639</v>
      </c>
      <c r="G544" s="18">
        <f t="shared" si="78"/>
        <v>6201</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t="e">
        <f t="shared" ref="B545:O545" si="79">+B544/(B$465+B$472)</f>
        <v>#DIV/0!</v>
      </c>
      <c r="C545" s="22" t="e">
        <f t="shared" si="79"/>
        <v>#DIV/0!</v>
      </c>
      <c r="D545" s="22">
        <f t="shared" si="79"/>
        <v>5.0603751127833982E-2</v>
      </c>
      <c r="E545" s="22">
        <f t="shared" si="79"/>
        <v>4.7278307053255905E-2</v>
      </c>
      <c r="F545" s="22">
        <f t="shared" si="79"/>
        <v>5.319771108792129E-2</v>
      </c>
      <c r="G545" s="22">
        <f t="shared" si="79"/>
        <v>3.6313061810089892E-2</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t="str">
        <f t="shared" ref="B547:O551" si="80">IFERROR(B507+B468-B532-B540,"")</f>
        <v/>
      </c>
      <c r="C547" s="16" t="str">
        <f t="shared" si="80"/>
        <v/>
      </c>
      <c r="D547" s="16" t="str">
        <f t="shared" si="80"/>
        <v/>
      </c>
      <c r="E547" s="16">
        <f t="shared" si="80"/>
        <v>-11267</v>
      </c>
      <c r="F547" s="16">
        <f t="shared" si="80"/>
        <v>-17496</v>
      </c>
      <c r="G547" s="16">
        <f t="shared" si="80"/>
        <v>-102</v>
      </c>
      <c r="H547" s="16">
        <f t="shared" si="80"/>
        <v>46511</v>
      </c>
      <c r="I547" s="16">
        <f t="shared" si="80"/>
        <v>231147</v>
      </c>
      <c r="J547" s="16">
        <f t="shared" si="80"/>
        <v>-16758</v>
      </c>
      <c r="K547" s="16">
        <f t="shared" si="80"/>
        <v>-61420</v>
      </c>
      <c r="L547" s="16">
        <f t="shared" si="80"/>
        <v>-75377</v>
      </c>
      <c r="M547" s="16">
        <f t="shared" si="80"/>
        <v>-1226</v>
      </c>
      <c r="N547" s="16">
        <f t="shared" si="80"/>
        <v>-58537</v>
      </c>
      <c r="O547" s="16">
        <f t="shared" si="80"/>
        <v>49946</v>
      </c>
      <c r="P547" s="6"/>
      <c r="Q547" s="9" t="s">
        <v>12</v>
      </c>
    </row>
    <row r="548" spans="1:17" x14ac:dyDescent="0.25">
      <c r="B548" s="7" t="str">
        <f t="shared" si="80"/>
        <v/>
      </c>
      <c r="C548" s="7" t="str">
        <f t="shared" si="80"/>
        <v/>
      </c>
      <c r="D548" s="7" t="str">
        <f t="shared" si="80"/>
        <v/>
      </c>
      <c r="E548" s="7">
        <f t="shared" si="80"/>
        <v>-10915</v>
      </c>
      <c r="F548" s="7">
        <f t="shared" si="80"/>
        <v>-14089</v>
      </c>
      <c r="G548" s="7">
        <f t="shared" si="80"/>
        <v>-1730</v>
      </c>
      <c r="H548" s="7">
        <f t="shared" si="80"/>
        <v>51248</v>
      </c>
      <c r="I548" s="7">
        <f t="shared" si="80"/>
        <v>112559</v>
      </c>
      <c r="J548" s="7">
        <f t="shared" si="80"/>
        <v>-71545</v>
      </c>
      <c r="K548" s="7">
        <f t="shared" si="80"/>
        <v>-89788</v>
      </c>
      <c r="L548" s="7">
        <f t="shared" si="80"/>
        <v>-4566</v>
      </c>
      <c r="M548" s="7">
        <f t="shared" si="80"/>
        <v>-46490</v>
      </c>
      <c r="N548" s="7">
        <f t="shared" si="80"/>
        <v>28455</v>
      </c>
      <c r="O548" s="7">
        <f t="shared" si="80"/>
        <v>99475</v>
      </c>
      <c r="P548" s="6"/>
      <c r="Q548" s="9" t="s">
        <v>13</v>
      </c>
    </row>
    <row r="549" spans="1:17" x14ac:dyDescent="0.25">
      <c r="B549" s="7" t="str">
        <f t="shared" si="80"/>
        <v/>
      </c>
      <c r="C549" s="7" t="str">
        <f t="shared" si="80"/>
        <v/>
      </c>
      <c r="D549" s="7" t="str">
        <f t="shared" si="80"/>
        <v/>
      </c>
      <c r="E549" s="7">
        <f t="shared" si="80"/>
        <v>-3012</v>
      </c>
      <c r="F549" s="7">
        <f t="shared" si="80"/>
        <v>-5126</v>
      </c>
      <c r="G549" s="7">
        <f t="shared" si="80"/>
        <v>5523</v>
      </c>
      <c r="H549" s="7">
        <f t="shared" si="80"/>
        <v>58486</v>
      </c>
      <c r="I549" s="7">
        <f t="shared" si="80"/>
        <v>120545</v>
      </c>
      <c r="J549" s="7">
        <f t="shared" si="80"/>
        <v>-60750</v>
      </c>
      <c r="K549" s="7">
        <f t="shared" si="80"/>
        <v>-54973</v>
      </c>
      <c r="L549" s="7">
        <f t="shared" si="80"/>
        <v>15388</v>
      </c>
      <c r="M549" s="7">
        <f t="shared" si="80"/>
        <v>-21638</v>
      </c>
      <c r="N549" s="7">
        <f t="shared" si="80"/>
        <v>63922</v>
      </c>
      <c r="O549" s="7" t="str">
        <f t="shared" si="80"/>
        <v/>
      </c>
      <c r="P549" s="6"/>
      <c r="Q549" s="9" t="s">
        <v>14</v>
      </c>
    </row>
    <row r="550" spans="1:17" x14ac:dyDescent="0.25">
      <c r="B550" s="18" t="str">
        <f t="shared" si="80"/>
        <v/>
      </c>
      <c r="C550" s="18" t="str">
        <f t="shared" si="80"/>
        <v/>
      </c>
      <c r="D550" s="18">
        <f t="shared" si="80"/>
        <v>-30717.5</v>
      </c>
      <c r="E550" s="18">
        <f t="shared" si="80"/>
        <v>-23242</v>
      </c>
      <c r="F550" s="18">
        <f t="shared" si="80"/>
        <v>-27557</v>
      </c>
      <c r="G550" s="18">
        <f t="shared" si="80"/>
        <v>24486</v>
      </c>
      <c r="H550" s="18">
        <f t="shared" si="80"/>
        <v>114034</v>
      </c>
      <c r="I550" s="18">
        <f t="shared" si="80"/>
        <v>113439</v>
      </c>
      <c r="J550" s="18">
        <f t="shared" si="80"/>
        <v>-71902</v>
      </c>
      <c r="K550" s="18">
        <f t="shared" si="80"/>
        <v>-139479</v>
      </c>
      <c r="L550" s="18">
        <f t="shared" si="80"/>
        <v>37533</v>
      </c>
      <c r="M550" s="18">
        <f t="shared" si="80"/>
        <v>-35244</v>
      </c>
      <c r="N550" s="18">
        <f t="shared" si="80"/>
        <v>15441</v>
      </c>
      <c r="O550" s="18" t="str">
        <f t="shared" si="80"/>
        <v/>
      </c>
      <c r="P550" s="6"/>
      <c r="Q550" s="9" t="s">
        <v>19</v>
      </c>
    </row>
    <row r="551" spans="1:17" x14ac:dyDescent="0.25">
      <c r="B551" s="25">
        <f t="shared" si="80"/>
        <v>0</v>
      </c>
      <c r="C551" s="18">
        <f t="shared" si="80"/>
        <v>0</v>
      </c>
      <c r="D551" s="18">
        <f t="shared" si="80"/>
        <v>-30717.5</v>
      </c>
      <c r="E551" s="18">
        <f t="shared" si="80"/>
        <v>-48436</v>
      </c>
      <c r="F551" s="18">
        <f t="shared" si="80"/>
        <v>-64268</v>
      </c>
      <c r="G551" s="18">
        <f t="shared" si="80"/>
        <v>28177</v>
      </c>
      <c r="H551" s="18">
        <f t="shared" si="80"/>
        <v>270279</v>
      </c>
      <c r="I551" s="18">
        <f t="shared" si="80"/>
        <v>577690</v>
      </c>
      <c r="J551" s="18">
        <f t="shared" si="80"/>
        <v>-220955</v>
      </c>
      <c r="K551" s="18">
        <f t="shared" si="80"/>
        <v>-345660</v>
      </c>
      <c r="L551" s="18">
        <f t="shared" si="80"/>
        <v>-27022</v>
      </c>
      <c r="M551" s="18">
        <f t="shared" si="80"/>
        <v>-104598</v>
      </c>
      <c r="N551" s="18">
        <f t="shared" si="80"/>
        <v>49281</v>
      </c>
      <c r="O551" s="18">
        <f t="shared" si="80"/>
        <v>298842</v>
      </c>
      <c r="P551" s="6"/>
      <c r="Q551" s="9" t="s">
        <v>15</v>
      </c>
    </row>
    <row r="552" spans="1:17" x14ac:dyDescent="0.25">
      <c r="B552" s="10" t="e">
        <f t="shared" ref="B552:O552" si="81">+B551/(B$465+B$472)</f>
        <v>#DIV/0!</v>
      </c>
      <c r="C552" s="10" t="e">
        <f t="shared" si="81"/>
        <v>#DIV/0!</v>
      </c>
      <c r="D552" s="10">
        <f t="shared" si="81"/>
        <v>-0.78625226366678824</v>
      </c>
      <c r="E552" s="10">
        <f t="shared" si="81"/>
        <v>-0.25024282378226459</v>
      </c>
      <c r="F552" s="10">
        <f t="shared" si="81"/>
        <v>-0.7369929933603202</v>
      </c>
      <c r="G552" s="10">
        <f t="shared" si="81"/>
        <v>0.16500453840072615</v>
      </c>
      <c r="H552" s="10">
        <f t="shared" si="81"/>
        <v>0.18344396481511646</v>
      </c>
      <c r="I552" s="10">
        <f t="shared" si="81"/>
        <v>0.12763109754480975</v>
      </c>
      <c r="J552" s="10">
        <f t="shared" si="81"/>
        <v>-5.8887806542142006E-2</v>
      </c>
      <c r="K552" s="10">
        <f t="shared" si="81"/>
        <v>-0.13782659352279605</v>
      </c>
      <c r="L552" s="10">
        <f t="shared" si="81"/>
        <v>-1.2470769470751472E-2</v>
      </c>
      <c r="M552" s="10">
        <f t="shared" si="81"/>
        <v>-5.2510037842087347E-2</v>
      </c>
      <c r="N552" s="10">
        <f t="shared" si="81"/>
        <v>2.932760916992886E-2</v>
      </c>
      <c r="O552" s="10">
        <f t="shared" si="81"/>
        <v>0.145571790710045</v>
      </c>
      <c r="P552" s="6"/>
      <c r="Q552" s="11" t="s">
        <v>26</v>
      </c>
    </row>
    <row r="553" spans="1:17" s="87" customFormat="1" x14ac:dyDescent="0.25">
      <c r="A553" s="86"/>
      <c r="B553" s="19"/>
      <c r="C553" s="10" t="e">
        <f t="shared" ref="C553:M553" si="82">C551/B551-1</f>
        <v>#DIV/0!</v>
      </c>
      <c r="D553" s="10" t="e">
        <f t="shared" si="82"/>
        <v>#DIV/0!</v>
      </c>
      <c r="E553" s="10">
        <f t="shared" si="82"/>
        <v>0.57682103035728827</v>
      </c>
      <c r="F553" s="10">
        <f t="shared" si="82"/>
        <v>0.32686431579816655</v>
      </c>
      <c r="G553" s="10">
        <f t="shared" si="82"/>
        <v>-1.4384297006286177</v>
      </c>
      <c r="H553" s="10">
        <f t="shared" si="82"/>
        <v>8.5921851155197508</v>
      </c>
      <c r="I553" s="10">
        <f t="shared" si="82"/>
        <v>1.1373839624980113</v>
      </c>
      <c r="J553" s="10">
        <f t="shared" si="82"/>
        <v>-1.3824802229569493</v>
      </c>
      <c r="K553" s="10">
        <f t="shared" si="82"/>
        <v>0.56439093933153806</v>
      </c>
      <c r="L553" s="10">
        <f t="shared" si="82"/>
        <v>-0.92182491465602034</v>
      </c>
      <c r="M553" s="10">
        <f t="shared" si="82"/>
        <v>2.8708459773517876</v>
      </c>
      <c r="N553" s="10">
        <f>N551/M551-1</f>
        <v>-1.4711466758446625</v>
      </c>
      <c r="O553" s="10">
        <f>O551/N551-1</f>
        <v>5.0640409082607905</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t="str">
        <f t="shared" ref="B555:O555" si="83">IFERROR(B547+B593,"")</f>
        <v/>
      </c>
      <c r="C555" s="16" t="str">
        <f t="shared" si="83"/>
        <v/>
      </c>
      <c r="D555" s="16" t="str">
        <f t="shared" si="83"/>
        <v/>
      </c>
      <c r="E555" s="16">
        <f t="shared" si="83"/>
        <v>5697</v>
      </c>
      <c r="F555" s="16">
        <f t="shared" si="83"/>
        <v>-5300</v>
      </c>
      <c r="G555" s="16">
        <f t="shared" si="83"/>
        <v>4566</v>
      </c>
      <c r="H555" s="16">
        <f t="shared" si="83"/>
        <v>50562</v>
      </c>
      <c r="I555" s="16">
        <f t="shared" si="83"/>
        <v>293303</v>
      </c>
      <c r="J555" s="16">
        <f t="shared" si="83"/>
        <v>48093</v>
      </c>
      <c r="K555" s="16">
        <f t="shared" si="83"/>
        <v>2777</v>
      </c>
      <c r="L555" s="16">
        <f t="shared" si="83"/>
        <v>-41837</v>
      </c>
      <c r="M555" s="16">
        <f t="shared" si="83"/>
        <v>25629</v>
      </c>
      <c r="N555" s="16">
        <f t="shared" si="83"/>
        <v>-32468</v>
      </c>
      <c r="O555" s="16">
        <f t="shared" si="83"/>
        <v>68495</v>
      </c>
      <c r="P555" s="6"/>
      <c r="Q555" s="9" t="s">
        <v>12</v>
      </c>
    </row>
    <row r="556" spans="1:17" x14ac:dyDescent="0.25">
      <c r="B556" s="7" t="str">
        <f t="shared" ref="B556:O558" si="84">IFERROR(B548+B594-B593,"")</f>
        <v/>
      </c>
      <c r="C556" s="7" t="str">
        <f t="shared" si="84"/>
        <v/>
      </c>
      <c r="D556" s="7" t="str">
        <f t="shared" si="84"/>
        <v/>
      </c>
      <c r="E556" s="7">
        <f t="shared" si="84"/>
        <v>2667</v>
      </c>
      <c r="F556" s="7">
        <f t="shared" si="84"/>
        <v>-2006</v>
      </c>
      <c r="G556" s="7">
        <f t="shared" si="84"/>
        <v>2893</v>
      </c>
      <c r="H556" s="7">
        <f t="shared" si="84"/>
        <v>54016</v>
      </c>
      <c r="I556" s="7">
        <f t="shared" si="84"/>
        <v>175448</v>
      </c>
      <c r="J556" s="7">
        <f t="shared" si="84"/>
        <v>-4061</v>
      </c>
      <c r="K556" s="7">
        <f t="shared" si="84"/>
        <v>-33703</v>
      </c>
      <c r="L556" s="7">
        <f t="shared" si="84"/>
        <v>27507</v>
      </c>
      <c r="M556" s="7">
        <f t="shared" si="84"/>
        <v>-22873</v>
      </c>
      <c r="N556" s="7">
        <f t="shared" si="84"/>
        <v>52441</v>
      </c>
      <c r="O556" s="7">
        <f t="shared" si="84"/>
        <v>116055</v>
      </c>
      <c r="P556" s="6"/>
      <c r="Q556" s="9" t="s">
        <v>13</v>
      </c>
    </row>
    <row r="557" spans="1:17" x14ac:dyDescent="0.25">
      <c r="B557" s="7" t="str">
        <f t="shared" si="84"/>
        <v/>
      </c>
      <c r="C557" s="7" t="str">
        <f t="shared" si="84"/>
        <v/>
      </c>
      <c r="D557" s="7" t="str">
        <f t="shared" si="84"/>
        <v/>
      </c>
      <c r="E557" s="7">
        <f t="shared" si="84"/>
        <v>9339</v>
      </c>
      <c r="F557" s="7">
        <f t="shared" si="84"/>
        <v>6250</v>
      </c>
      <c r="G557" s="7">
        <f t="shared" si="84"/>
        <v>10008</v>
      </c>
      <c r="H557" s="7">
        <f t="shared" si="84"/>
        <v>60566</v>
      </c>
      <c r="I557" s="7">
        <f t="shared" si="84"/>
        <v>183797</v>
      </c>
      <c r="J557" s="7">
        <f t="shared" si="84"/>
        <v>-21664</v>
      </c>
      <c r="K557" s="7">
        <f t="shared" si="84"/>
        <v>586</v>
      </c>
      <c r="L557" s="7">
        <f t="shared" si="84"/>
        <v>47113</v>
      </c>
      <c r="M557" s="7">
        <f t="shared" si="84"/>
        <v>4569</v>
      </c>
      <c r="N557" s="7">
        <f t="shared" si="84"/>
        <v>84737</v>
      </c>
      <c r="O557" s="7" t="str">
        <f t="shared" si="84"/>
        <v/>
      </c>
      <c r="P557" s="6"/>
      <c r="Q557" s="9" t="s">
        <v>14</v>
      </c>
    </row>
    <row r="558" spans="1:17" x14ac:dyDescent="0.25">
      <c r="B558" s="18" t="str">
        <f t="shared" si="84"/>
        <v/>
      </c>
      <c r="C558" s="18" t="str">
        <f t="shared" si="84"/>
        <v/>
      </c>
      <c r="D558" s="18" t="str">
        <f t="shared" si="84"/>
        <v/>
      </c>
      <c r="E558" s="18">
        <f t="shared" si="84"/>
        <v>-10906</v>
      </c>
      <c r="F558" s="18">
        <f t="shared" si="84"/>
        <v>-18826</v>
      </c>
      <c r="G558" s="18">
        <f t="shared" si="84"/>
        <v>29021</v>
      </c>
      <c r="H558" s="18">
        <f t="shared" si="84"/>
        <v>138818</v>
      </c>
      <c r="I558" s="18">
        <f t="shared" si="84"/>
        <v>177270</v>
      </c>
      <c r="J558" s="18">
        <f t="shared" si="84"/>
        <v>19206</v>
      </c>
      <c r="K558" s="18">
        <f t="shared" si="84"/>
        <v>-71652</v>
      </c>
      <c r="L558" s="18">
        <f t="shared" si="84"/>
        <v>60492</v>
      </c>
      <c r="M558" s="18">
        <f t="shared" si="84"/>
        <v>-10518</v>
      </c>
      <c r="N558" s="18">
        <f t="shared" si="84"/>
        <v>37105</v>
      </c>
      <c r="O558" s="18" t="str">
        <f t="shared" si="84"/>
        <v/>
      </c>
      <c r="P558" s="6"/>
      <c r="Q558" s="9" t="s">
        <v>19</v>
      </c>
    </row>
    <row r="559" spans="1:17" x14ac:dyDescent="0.25">
      <c r="B559" s="25" t="str">
        <f t="shared" ref="B559:O559" si="85">IFERROR(B551+B596,"")</f>
        <v/>
      </c>
      <c r="C559" s="18" t="str">
        <f t="shared" si="85"/>
        <v/>
      </c>
      <c r="D559" s="18">
        <f t="shared" si="85"/>
        <v>71088.5</v>
      </c>
      <c r="E559" s="18">
        <f t="shared" si="85"/>
        <v>6797</v>
      </c>
      <c r="F559" s="18">
        <f t="shared" si="85"/>
        <v>-19882</v>
      </c>
      <c r="G559" s="18">
        <f t="shared" si="85"/>
        <v>46488</v>
      </c>
      <c r="H559" s="18">
        <f t="shared" si="85"/>
        <v>303962</v>
      </c>
      <c r="I559" s="18">
        <f t="shared" si="85"/>
        <v>829818</v>
      </c>
      <c r="J559" s="18">
        <f t="shared" si="85"/>
        <v>41574</v>
      </c>
      <c r="K559" s="18">
        <f t="shared" si="85"/>
        <v>-101992</v>
      </c>
      <c r="L559" s="18">
        <f t="shared" si="85"/>
        <v>93275</v>
      </c>
      <c r="M559" s="18">
        <f t="shared" si="85"/>
        <v>-3193</v>
      </c>
      <c r="N559" s="18">
        <f t="shared" si="85"/>
        <v>141815</v>
      </c>
      <c r="O559" s="18">
        <f t="shared" si="85"/>
        <v>369100</v>
      </c>
      <c r="P559" s="6"/>
      <c r="Q559" s="9" t="s">
        <v>15</v>
      </c>
    </row>
    <row r="560" spans="1:17" x14ac:dyDescent="0.25">
      <c r="B560" s="10" t="e">
        <f t="shared" ref="B560:O560" si="86">+B559/(B$465+B$472)</f>
        <v>#VALUE!</v>
      </c>
      <c r="C560" s="10" t="e">
        <f t="shared" si="86"/>
        <v>#VALUE!</v>
      </c>
      <c r="D560" s="10">
        <f t="shared" si="86"/>
        <v>1.819597755210433</v>
      </c>
      <c r="E560" s="10">
        <f t="shared" si="86"/>
        <v>3.5116452086217942E-2</v>
      </c>
      <c r="F560" s="10">
        <f t="shared" si="86"/>
        <v>-0.22799674323131086</v>
      </c>
      <c r="G560" s="10">
        <f t="shared" si="86"/>
        <v>0.27223377155740347</v>
      </c>
      <c r="H560" s="10">
        <f t="shared" si="86"/>
        <v>0.20630531574089156</v>
      </c>
      <c r="I560" s="10">
        <f t="shared" si="86"/>
        <v>0.18333462947677634</v>
      </c>
      <c r="J560" s="10">
        <f t="shared" si="86"/>
        <v>1.1080091734439192E-2</v>
      </c>
      <c r="K560" s="10">
        <f t="shared" si="86"/>
        <v>-4.0667736870268513E-2</v>
      </c>
      <c r="L560" s="10">
        <f t="shared" si="86"/>
        <v>4.3046814535724356E-2</v>
      </c>
      <c r="M560" s="10">
        <f t="shared" si="86"/>
        <v>-1.6029422248014771E-3</v>
      </c>
      <c r="N560" s="10">
        <f t="shared" si="86"/>
        <v>8.4395505254224984E-2</v>
      </c>
      <c r="O560" s="10">
        <f t="shared" si="86"/>
        <v>0.1797958384399703</v>
      </c>
      <c r="P560" s="6"/>
      <c r="Q560" s="11" t="s">
        <v>28</v>
      </c>
    </row>
    <row r="561" spans="1:17" s="87" customFormat="1" x14ac:dyDescent="0.25">
      <c r="A561" s="86"/>
      <c r="B561" s="19"/>
      <c r="C561" s="10" t="e">
        <f t="shared" ref="C561:M561" si="87">C559/B559-1</f>
        <v>#VALUE!</v>
      </c>
      <c r="D561" s="10" t="e">
        <f t="shared" si="87"/>
        <v>#VALUE!</v>
      </c>
      <c r="E561" s="10">
        <f t="shared" si="87"/>
        <v>-0.9043867854856974</v>
      </c>
      <c r="F561" s="10">
        <f t="shared" si="87"/>
        <v>-3.92511402089157</v>
      </c>
      <c r="G561" s="10">
        <f t="shared" si="87"/>
        <v>-3.3381953525802235</v>
      </c>
      <c r="H561" s="10">
        <f t="shared" si="87"/>
        <v>5.5385045603166407</v>
      </c>
      <c r="I561" s="10">
        <f t="shared" si="87"/>
        <v>1.7300057243997604</v>
      </c>
      <c r="J561" s="10">
        <f t="shared" si="87"/>
        <v>-0.94989985755912743</v>
      </c>
      <c r="K561" s="10">
        <f t="shared" si="87"/>
        <v>-3.4532640592678114</v>
      </c>
      <c r="L561" s="10">
        <f t="shared" si="87"/>
        <v>-1.9145325123539101</v>
      </c>
      <c r="M561" s="10">
        <f t="shared" si="87"/>
        <v>-1.0342321093540605</v>
      </c>
      <c r="N561" s="10">
        <f>N559/M559-1</f>
        <v>-45.414343877231445</v>
      </c>
      <c r="O561" s="10">
        <f>O559/N559-1</f>
        <v>1.6026865987377921</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t="str">
        <f t="shared" ref="B563:O566" si="88">IFERROR(VLOOKUP($B$562,$130:$216,MATCH($Q563&amp;"/"&amp;B$348,$128:$128,0),FALSE),"")</f>
        <v/>
      </c>
      <c r="C563" s="16" t="str">
        <f t="shared" si="88"/>
        <v/>
      </c>
      <c r="D563" s="16" t="str">
        <f t="shared" si="88"/>
        <v/>
      </c>
      <c r="E563" s="16">
        <f t="shared" si="88"/>
        <v>687</v>
      </c>
      <c r="F563" s="16">
        <f t="shared" si="88"/>
        <v>687</v>
      </c>
      <c r="G563" s="16">
        <f t="shared" si="88"/>
        <v>26</v>
      </c>
      <c r="H563" s="16">
        <f t="shared" si="88"/>
        <v>30</v>
      </c>
      <c r="I563" s="16">
        <f t="shared" si="88"/>
        <v>56328</v>
      </c>
      <c r="J563" s="16">
        <f t="shared" si="88"/>
        <v>48721</v>
      </c>
      <c r="K563" s="16">
        <f t="shared" si="88"/>
        <v>43074</v>
      </c>
      <c r="L563" s="16">
        <f t="shared" si="88"/>
        <v>33716</v>
      </c>
      <c r="M563" s="16">
        <f t="shared" si="88"/>
        <v>28569</v>
      </c>
      <c r="N563" s="16">
        <f t="shared" si="88"/>
        <v>21085</v>
      </c>
      <c r="O563" s="16">
        <f t="shared" si="88"/>
        <v>14984</v>
      </c>
      <c r="P563" s="6"/>
      <c r="Q563" s="9" t="s">
        <v>12</v>
      </c>
    </row>
    <row r="564" spans="1:17" x14ac:dyDescent="0.25">
      <c r="B564" s="7" t="str">
        <f t="shared" si="88"/>
        <v/>
      </c>
      <c r="C564" s="7" t="str">
        <f t="shared" si="88"/>
        <v/>
      </c>
      <c r="D564" s="7" t="str">
        <f t="shared" si="88"/>
        <v/>
      </c>
      <c r="E564" s="7">
        <f t="shared" si="88"/>
        <v>1059</v>
      </c>
      <c r="F564" s="7">
        <f t="shared" si="88"/>
        <v>369</v>
      </c>
      <c r="G564" s="7">
        <f t="shared" si="88"/>
        <v>17</v>
      </c>
      <c r="H564" s="7">
        <f t="shared" si="88"/>
        <v>161</v>
      </c>
      <c r="I564" s="7">
        <f t="shared" si="88"/>
        <v>62292</v>
      </c>
      <c r="J564" s="7">
        <f t="shared" si="88"/>
        <v>47908</v>
      </c>
      <c r="K564" s="7">
        <f t="shared" si="88"/>
        <v>41363</v>
      </c>
      <c r="L564" s="7">
        <f t="shared" si="88"/>
        <v>32990</v>
      </c>
      <c r="M564" s="7">
        <f t="shared" si="88"/>
        <v>27887</v>
      </c>
      <c r="N564" s="7">
        <f t="shared" si="88"/>
        <v>16792</v>
      </c>
      <c r="O564" s="7">
        <f t="shared" si="88"/>
        <v>15879</v>
      </c>
      <c r="P564" s="6"/>
      <c r="Q564" s="9" t="s">
        <v>13</v>
      </c>
    </row>
    <row r="565" spans="1:17" x14ac:dyDescent="0.25">
      <c r="B565" s="7" t="str">
        <f t="shared" si="88"/>
        <v/>
      </c>
      <c r="C565" s="7" t="str">
        <f t="shared" si="88"/>
        <v/>
      </c>
      <c r="D565" s="7" t="str">
        <f t="shared" si="88"/>
        <v/>
      </c>
      <c r="E565" s="7">
        <f t="shared" si="88"/>
        <v>853</v>
      </c>
      <c r="F565" s="7">
        <f t="shared" si="88"/>
        <v>51</v>
      </c>
      <c r="G565" s="7">
        <f t="shared" si="88"/>
        <v>16</v>
      </c>
      <c r="H565" s="7">
        <f t="shared" si="88"/>
        <v>70</v>
      </c>
      <c r="I565" s="7">
        <f t="shared" si="88"/>
        <v>60271</v>
      </c>
      <c r="J565" s="7">
        <f t="shared" si="88"/>
        <v>48651</v>
      </c>
      <c r="K565" s="7">
        <f t="shared" si="88"/>
        <v>41560</v>
      </c>
      <c r="L565" s="7">
        <f t="shared" si="88"/>
        <v>36872</v>
      </c>
      <c r="M565" s="7">
        <f t="shared" si="88"/>
        <v>26967</v>
      </c>
      <c r="N565" s="7">
        <f t="shared" si="88"/>
        <v>17070</v>
      </c>
      <c r="O565" s="7" t="str">
        <f t="shared" si="88"/>
        <v/>
      </c>
      <c r="P565" s="6"/>
      <c r="Q565" s="9" t="s">
        <v>14</v>
      </c>
    </row>
    <row r="566" spans="1:17" x14ac:dyDescent="0.25">
      <c r="B566" s="18" t="str">
        <f t="shared" si="88"/>
        <v/>
      </c>
      <c r="C566" s="18" t="str">
        <f t="shared" si="88"/>
        <v/>
      </c>
      <c r="D566" s="18">
        <f t="shared" si="88"/>
        <v>608</v>
      </c>
      <c r="E566" s="18">
        <f t="shared" si="88"/>
        <v>932</v>
      </c>
      <c r="F566" s="18">
        <f t="shared" si="88"/>
        <v>53</v>
      </c>
      <c r="G566" s="18">
        <f t="shared" si="88"/>
        <v>16</v>
      </c>
      <c r="H566" s="18">
        <f t="shared" si="88"/>
        <v>18428</v>
      </c>
      <c r="I566" s="18">
        <f t="shared" si="88"/>
        <v>51918</v>
      </c>
      <c r="J566" s="18">
        <f t="shared" si="88"/>
        <v>38598</v>
      </c>
      <c r="K566" s="18">
        <f t="shared" si="88"/>
        <v>44333</v>
      </c>
      <c r="L566" s="18">
        <f t="shared" si="88"/>
        <v>30614</v>
      </c>
      <c r="M566" s="18">
        <f t="shared" si="88"/>
        <v>-1051</v>
      </c>
      <c r="N566" s="18">
        <f t="shared" si="88"/>
        <v>17868</v>
      </c>
      <c r="O566" s="18" t="str">
        <f t="shared" si="88"/>
        <v/>
      </c>
      <c r="P566" s="6"/>
      <c r="Q566" s="9" t="s">
        <v>19</v>
      </c>
    </row>
    <row r="567" spans="1:17" x14ac:dyDescent="0.25">
      <c r="B567" s="18">
        <f>SUM(B563:B566)</f>
        <v>0</v>
      </c>
      <c r="C567" s="18">
        <f t="shared" ref="C567:M567" si="89">SUM(C563:C566)</f>
        <v>0</v>
      </c>
      <c r="D567" s="18">
        <f t="shared" si="89"/>
        <v>608</v>
      </c>
      <c r="E567" s="18">
        <f t="shared" si="89"/>
        <v>3531</v>
      </c>
      <c r="F567" s="18">
        <f t="shared" si="89"/>
        <v>1160</v>
      </c>
      <c r="G567" s="18">
        <f t="shared" si="89"/>
        <v>75</v>
      </c>
      <c r="H567" s="18">
        <f t="shared" si="89"/>
        <v>18689</v>
      </c>
      <c r="I567" s="18">
        <f t="shared" si="89"/>
        <v>230809</v>
      </c>
      <c r="J567" s="18">
        <f t="shared" si="89"/>
        <v>183878</v>
      </c>
      <c r="K567" s="18">
        <f t="shared" si="89"/>
        <v>170330</v>
      </c>
      <c r="L567" s="18">
        <f t="shared" si="89"/>
        <v>134192</v>
      </c>
      <c r="M567" s="18">
        <f t="shared" si="89"/>
        <v>82372</v>
      </c>
      <c r="N567" s="18">
        <f>IF(N564="",N563*4,IF(N565="",(N564+N563)*2,IF(N566="",((N565+N564+N563)/3)*4,SUM(N563:N566))))</f>
        <v>72815</v>
      </c>
      <c r="O567" s="18">
        <f>IF(O564="",O563*4,IF(O565="",(O564+O563)*2,IF(O566="",((O565+O564+O563)/3)*4,SUM(O563:O566))))</f>
        <v>61726</v>
      </c>
      <c r="P567" s="6"/>
      <c r="Q567" s="9" t="s">
        <v>15</v>
      </c>
    </row>
    <row r="568" spans="1:17" x14ac:dyDescent="0.25">
      <c r="B568" s="10" t="e">
        <f t="shared" ref="B568:O568" si="90">+B567/(B$465+B$472)</f>
        <v>#DIV/0!</v>
      </c>
      <c r="C568" s="10" t="e">
        <f t="shared" si="90"/>
        <v>#DIV/0!</v>
      </c>
      <c r="D568" s="10">
        <f t="shared" si="90"/>
        <v>1.5562509198645959E-2</v>
      </c>
      <c r="E568" s="10">
        <f t="shared" si="90"/>
        <v>1.8242782450556945E-2</v>
      </c>
      <c r="F568" s="10">
        <f t="shared" si="90"/>
        <v>1.3302294645826405E-2</v>
      </c>
      <c r="G568" s="10">
        <f t="shared" si="90"/>
        <v>4.3920007027201124E-4</v>
      </c>
      <c r="H568" s="10">
        <f t="shared" si="90"/>
        <v>1.2684612043220937E-2</v>
      </c>
      <c r="I568" s="10">
        <f t="shared" si="90"/>
        <v>5.0993449762363884E-2</v>
      </c>
      <c r="J568" s="10">
        <f t="shared" si="90"/>
        <v>4.9006232451657521E-2</v>
      </c>
      <c r="K568" s="10">
        <f t="shared" si="90"/>
        <v>6.7916460321523611E-2</v>
      </c>
      <c r="L568" s="10">
        <f t="shared" si="90"/>
        <v>6.1930186396975853E-2</v>
      </c>
      <c r="M568" s="10">
        <f t="shared" si="90"/>
        <v>4.1352194469573215E-2</v>
      </c>
      <c r="N568" s="10">
        <f t="shared" si="90"/>
        <v>4.3332924691227251E-2</v>
      </c>
      <c r="O568" s="10">
        <f t="shared" si="90"/>
        <v>3.0067943439570866E-2</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t="str">
        <f t="shared" ref="B570:O573" si="91">IFERROR(B547-B563,"")</f>
        <v/>
      </c>
      <c r="C570" s="16" t="str">
        <f t="shared" si="91"/>
        <v/>
      </c>
      <c r="D570" s="16" t="str">
        <f t="shared" si="91"/>
        <v/>
      </c>
      <c r="E570" s="16">
        <f t="shared" si="91"/>
        <v>-11954</v>
      </c>
      <c r="F570" s="16">
        <f t="shared" si="91"/>
        <v>-18183</v>
      </c>
      <c r="G570" s="16">
        <f t="shared" si="91"/>
        <v>-128</v>
      </c>
      <c r="H570" s="16">
        <f t="shared" si="91"/>
        <v>46481</v>
      </c>
      <c r="I570" s="16">
        <f t="shared" si="91"/>
        <v>174819</v>
      </c>
      <c r="J570" s="16">
        <f t="shared" si="91"/>
        <v>-65479</v>
      </c>
      <c r="K570" s="16">
        <f t="shared" si="91"/>
        <v>-104494</v>
      </c>
      <c r="L570" s="16">
        <f t="shared" si="91"/>
        <v>-109093</v>
      </c>
      <c r="M570" s="16">
        <f t="shared" si="91"/>
        <v>-29795</v>
      </c>
      <c r="N570" s="16">
        <f t="shared" si="91"/>
        <v>-79622</v>
      </c>
      <c r="O570" s="16">
        <f t="shared" si="91"/>
        <v>34962</v>
      </c>
      <c r="P570" s="6"/>
      <c r="Q570" s="9" t="s">
        <v>12</v>
      </c>
    </row>
    <row r="571" spans="1:17" x14ac:dyDescent="0.25">
      <c r="B571" s="7" t="str">
        <f t="shared" si="91"/>
        <v/>
      </c>
      <c r="C571" s="7" t="str">
        <f t="shared" si="91"/>
        <v/>
      </c>
      <c r="D571" s="7" t="str">
        <f t="shared" si="91"/>
        <v/>
      </c>
      <c r="E571" s="7">
        <f t="shared" si="91"/>
        <v>-11974</v>
      </c>
      <c r="F571" s="7">
        <f t="shared" si="91"/>
        <v>-14458</v>
      </c>
      <c r="G571" s="7">
        <f t="shared" si="91"/>
        <v>-1747</v>
      </c>
      <c r="H571" s="7">
        <f t="shared" si="91"/>
        <v>51087</v>
      </c>
      <c r="I571" s="7">
        <f t="shared" si="91"/>
        <v>50267</v>
      </c>
      <c r="J571" s="7">
        <f t="shared" si="91"/>
        <v>-119453</v>
      </c>
      <c r="K571" s="7">
        <f t="shared" si="91"/>
        <v>-131151</v>
      </c>
      <c r="L571" s="7">
        <f t="shared" si="91"/>
        <v>-37556</v>
      </c>
      <c r="M571" s="7">
        <f t="shared" si="91"/>
        <v>-74377</v>
      </c>
      <c r="N571" s="7">
        <f t="shared" si="91"/>
        <v>11663</v>
      </c>
      <c r="O571" s="7">
        <f t="shared" si="91"/>
        <v>83596</v>
      </c>
      <c r="P571" s="6"/>
      <c r="Q571" s="9" t="s">
        <v>13</v>
      </c>
    </row>
    <row r="572" spans="1:17" x14ac:dyDescent="0.25">
      <c r="B572" s="7" t="str">
        <f t="shared" si="91"/>
        <v/>
      </c>
      <c r="C572" s="7" t="str">
        <f t="shared" si="91"/>
        <v/>
      </c>
      <c r="D572" s="7" t="str">
        <f t="shared" si="91"/>
        <v/>
      </c>
      <c r="E572" s="7">
        <f t="shared" si="91"/>
        <v>-3865</v>
      </c>
      <c r="F572" s="7">
        <f t="shared" si="91"/>
        <v>-5177</v>
      </c>
      <c r="G572" s="7">
        <f t="shared" si="91"/>
        <v>5507</v>
      </c>
      <c r="H572" s="7">
        <f t="shared" si="91"/>
        <v>58416</v>
      </c>
      <c r="I572" s="7">
        <f t="shared" si="91"/>
        <v>60274</v>
      </c>
      <c r="J572" s="7">
        <f t="shared" si="91"/>
        <v>-109401</v>
      </c>
      <c r="K572" s="7">
        <f t="shared" si="91"/>
        <v>-96533</v>
      </c>
      <c r="L572" s="7">
        <f t="shared" si="91"/>
        <v>-21484</v>
      </c>
      <c r="M572" s="7">
        <f t="shared" si="91"/>
        <v>-48605</v>
      </c>
      <c r="N572" s="7">
        <f t="shared" si="91"/>
        <v>46852</v>
      </c>
      <c r="O572" s="7" t="str">
        <f t="shared" si="91"/>
        <v/>
      </c>
      <c r="P572" s="6"/>
      <c r="Q572" s="9" t="s">
        <v>14</v>
      </c>
    </row>
    <row r="573" spans="1:17" x14ac:dyDescent="0.25">
      <c r="B573" s="7" t="str">
        <f t="shared" si="91"/>
        <v/>
      </c>
      <c r="C573" s="18" t="str">
        <f t="shared" si="91"/>
        <v/>
      </c>
      <c r="D573" s="18">
        <f t="shared" si="91"/>
        <v>-31325.5</v>
      </c>
      <c r="E573" s="18">
        <f t="shared" si="91"/>
        <v>-24174</v>
      </c>
      <c r="F573" s="18">
        <f t="shared" si="91"/>
        <v>-27610</v>
      </c>
      <c r="G573" s="18">
        <f t="shared" si="91"/>
        <v>24470</v>
      </c>
      <c r="H573" s="18">
        <f t="shared" si="91"/>
        <v>95606</v>
      </c>
      <c r="I573" s="18">
        <f t="shared" si="91"/>
        <v>61521</v>
      </c>
      <c r="J573" s="18">
        <f t="shared" si="91"/>
        <v>-110500</v>
      </c>
      <c r="K573" s="18">
        <f t="shared" si="91"/>
        <v>-183812</v>
      </c>
      <c r="L573" s="18">
        <f t="shared" si="91"/>
        <v>6919</v>
      </c>
      <c r="M573" s="18">
        <f t="shared" si="91"/>
        <v>-34193</v>
      </c>
      <c r="N573" s="18">
        <f t="shared" si="91"/>
        <v>-2427</v>
      </c>
      <c r="O573" s="18" t="str">
        <f t="shared" si="91"/>
        <v/>
      </c>
      <c r="P573" s="6"/>
      <c r="Q573" s="9" t="s">
        <v>19</v>
      </c>
    </row>
    <row r="574" spans="1:17" x14ac:dyDescent="0.25">
      <c r="B574" s="25">
        <f t="shared" ref="B574:M574" si="92">B551-B567</f>
        <v>0</v>
      </c>
      <c r="C574" s="18">
        <f t="shared" si="92"/>
        <v>0</v>
      </c>
      <c r="D574" s="18">
        <f t="shared" si="92"/>
        <v>-31325.5</v>
      </c>
      <c r="E574" s="18">
        <f t="shared" si="92"/>
        <v>-51967</v>
      </c>
      <c r="F574" s="18">
        <f t="shared" si="92"/>
        <v>-65428</v>
      </c>
      <c r="G574" s="18">
        <f t="shared" si="92"/>
        <v>28102</v>
      </c>
      <c r="H574" s="18">
        <f t="shared" si="92"/>
        <v>251590</v>
      </c>
      <c r="I574" s="18">
        <f t="shared" si="92"/>
        <v>346881</v>
      </c>
      <c r="J574" s="18">
        <f t="shared" si="92"/>
        <v>-404833</v>
      </c>
      <c r="K574" s="18">
        <f t="shared" si="92"/>
        <v>-515990</v>
      </c>
      <c r="L574" s="18">
        <f t="shared" si="92"/>
        <v>-161214</v>
      </c>
      <c r="M574" s="18">
        <f t="shared" si="92"/>
        <v>-186970</v>
      </c>
      <c r="N574" s="18">
        <f>IFERROR(N551-N567,"")</f>
        <v>-23534</v>
      </c>
      <c r="O574" s="18">
        <f>IFERROR(O551-O567,"")</f>
        <v>237116</v>
      </c>
      <c r="P574" s="6"/>
      <c r="Q574" s="9" t="s">
        <v>15</v>
      </c>
    </row>
    <row r="575" spans="1:17" x14ac:dyDescent="0.25">
      <c r="B575" s="10" t="e">
        <f t="shared" ref="B575:O575" si="93">+B574/(B$465+B$472)</f>
        <v>#DIV/0!</v>
      </c>
      <c r="C575" s="10" t="e">
        <f t="shared" si="93"/>
        <v>#DIV/0!</v>
      </c>
      <c r="D575" s="10">
        <f t="shared" si="93"/>
        <v>-0.80181477286543423</v>
      </c>
      <c r="E575" s="10">
        <f t="shared" si="93"/>
        <v>-0.26848560623282153</v>
      </c>
      <c r="F575" s="10">
        <f t="shared" si="93"/>
        <v>-0.75029528800614653</v>
      </c>
      <c r="G575" s="10">
        <f t="shared" si="93"/>
        <v>0.16456533833045414</v>
      </c>
      <c r="H575" s="10">
        <f t="shared" si="93"/>
        <v>0.17075935277189552</v>
      </c>
      <c r="I575" s="10">
        <f t="shared" si="93"/>
        <v>7.6637647782445861E-2</v>
      </c>
      <c r="J575" s="10">
        <f t="shared" si="93"/>
        <v>-0.10789403899379953</v>
      </c>
      <c r="K575" s="10">
        <f t="shared" si="93"/>
        <v>-0.20574305384431968</v>
      </c>
      <c r="L575" s="10">
        <f t="shared" si="93"/>
        <v>-7.4400955867727325E-2</v>
      </c>
      <c r="M575" s="10">
        <f t="shared" si="93"/>
        <v>-9.3862232311660562E-2</v>
      </c>
      <c r="N575" s="10">
        <f t="shared" si="93"/>
        <v>-1.4005315521298387E-2</v>
      </c>
      <c r="O575" s="10">
        <f t="shared" si="93"/>
        <v>0.11550384727047412</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t="str">
        <f t="shared" ref="B577:O580" si="94">IFERROR(VLOOKUP($B$576,$130:$216,MATCH($Q577&amp;"/"&amp;B$348,$128:$128,0),FALSE),"")</f>
        <v/>
      </c>
      <c r="C577" s="16" t="str">
        <f t="shared" si="94"/>
        <v/>
      </c>
      <c r="D577" s="16" t="str">
        <f t="shared" si="94"/>
        <v/>
      </c>
      <c r="E577" s="16">
        <f t="shared" si="94"/>
        <v>0</v>
      </c>
      <c r="F577" s="16">
        <f t="shared" si="94"/>
        <v>0</v>
      </c>
      <c r="G577" s="16">
        <f t="shared" si="94"/>
        <v>0</v>
      </c>
      <c r="H577" s="16">
        <f t="shared" si="94"/>
        <v>1966</v>
      </c>
      <c r="I577" s="16">
        <f t="shared" si="94"/>
        <v>40200</v>
      </c>
      <c r="J577" s="16">
        <f t="shared" si="94"/>
        <v>-182</v>
      </c>
      <c r="K577" s="16">
        <f t="shared" si="94"/>
        <v>9765</v>
      </c>
      <c r="L577" s="16">
        <f t="shared" si="94"/>
        <v>6125</v>
      </c>
      <c r="M577" s="16">
        <f t="shared" si="94"/>
        <v>14425</v>
      </c>
      <c r="N577" s="16">
        <f t="shared" si="94"/>
        <v>-139429</v>
      </c>
      <c r="O577" s="16">
        <f t="shared" si="94"/>
        <v>11362</v>
      </c>
      <c r="P577" s="6"/>
      <c r="Q577" s="9" t="s">
        <v>12</v>
      </c>
    </row>
    <row r="578" spans="1:17" x14ac:dyDescent="0.25">
      <c r="B578" s="7" t="str">
        <f t="shared" si="94"/>
        <v/>
      </c>
      <c r="C578" s="7" t="str">
        <f t="shared" si="94"/>
        <v/>
      </c>
      <c r="D578" s="7" t="str">
        <f t="shared" si="94"/>
        <v/>
      </c>
      <c r="E578" s="7">
        <f t="shared" si="94"/>
        <v>0</v>
      </c>
      <c r="F578" s="7">
        <f t="shared" si="94"/>
        <v>0</v>
      </c>
      <c r="G578" s="7">
        <f t="shared" si="94"/>
        <v>0</v>
      </c>
      <c r="H578" s="7">
        <f t="shared" si="94"/>
        <v>867</v>
      </c>
      <c r="I578" s="7">
        <f t="shared" si="94"/>
        <v>28231</v>
      </c>
      <c r="J578" s="7">
        <f t="shared" si="94"/>
        <v>2903</v>
      </c>
      <c r="K578" s="7">
        <f t="shared" si="94"/>
        <v>2070</v>
      </c>
      <c r="L578" s="7">
        <f t="shared" si="94"/>
        <v>10117</v>
      </c>
      <c r="M578" s="7">
        <f t="shared" si="94"/>
        <v>12515</v>
      </c>
      <c r="N578" s="7">
        <f t="shared" si="94"/>
        <v>10178</v>
      </c>
      <c r="O578" s="7">
        <f t="shared" si="94"/>
        <v>21116</v>
      </c>
      <c r="P578" s="6"/>
      <c r="Q578" s="9" t="s">
        <v>13</v>
      </c>
    </row>
    <row r="579" spans="1:17" x14ac:dyDescent="0.25">
      <c r="B579" s="7" t="str">
        <f t="shared" si="94"/>
        <v/>
      </c>
      <c r="C579" s="7" t="str">
        <f t="shared" si="94"/>
        <v/>
      </c>
      <c r="D579" s="7" t="str">
        <f t="shared" si="94"/>
        <v/>
      </c>
      <c r="E579" s="7">
        <f t="shared" si="94"/>
        <v>0</v>
      </c>
      <c r="F579" s="7">
        <f t="shared" si="94"/>
        <v>0</v>
      </c>
      <c r="G579" s="7">
        <f t="shared" si="94"/>
        <v>0</v>
      </c>
      <c r="H579" s="7">
        <f t="shared" si="94"/>
        <v>1668</v>
      </c>
      <c r="I579" s="7">
        <f t="shared" si="94"/>
        <v>18989</v>
      </c>
      <c r="J579" s="7">
        <f t="shared" si="94"/>
        <v>13240</v>
      </c>
      <c r="K579" s="7">
        <f t="shared" si="94"/>
        <v>13611</v>
      </c>
      <c r="L579" s="7">
        <f t="shared" si="94"/>
        <v>12903</v>
      </c>
      <c r="M579" s="7">
        <f t="shared" si="94"/>
        <v>12725</v>
      </c>
      <c r="N579" s="7">
        <f t="shared" si="94"/>
        <v>16147</v>
      </c>
      <c r="O579" s="7" t="str">
        <f t="shared" si="94"/>
        <v/>
      </c>
      <c r="P579" s="6"/>
      <c r="Q579" s="9" t="s">
        <v>14</v>
      </c>
    </row>
    <row r="580" spans="1:17" x14ac:dyDescent="0.25">
      <c r="B580" s="18" t="str">
        <f t="shared" si="94"/>
        <v/>
      </c>
      <c r="C580" s="18" t="str">
        <f t="shared" si="94"/>
        <v/>
      </c>
      <c r="D580" s="18">
        <f t="shared" si="94"/>
        <v>0</v>
      </c>
      <c r="E580" s="18">
        <f t="shared" si="94"/>
        <v>14.75</v>
      </c>
      <c r="F580" s="18">
        <f t="shared" si="94"/>
        <v>0</v>
      </c>
      <c r="G580" s="18">
        <f t="shared" si="94"/>
        <v>411</v>
      </c>
      <c r="H580" s="18">
        <f t="shared" si="94"/>
        <v>33389</v>
      </c>
      <c r="I580" s="18">
        <f t="shared" si="94"/>
        <v>11957</v>
      </c>
      <c r="J580" s="18">
        <f t="shared" si="94"/>
        <v>-6380</v>
      </c>
      <c r="K580" s="18">
        <f t="shared" si="94"/>
        <v>-34080</v>
      </c>
      <c r="L580" s="18">
        <f t="shared" si="94"/>
        <v>-43070</v>
      </c>
      <c r="M580" s="18">
        <f t="shared" si="94"/>
        <v>-89495</v>
      </c>
      <c r="N580" s="18">
        <f t="shared" si="94"/>
        <v>9482</v>
      </c>
      <c r="O580" s="18" t="str">
        <f t="shared" si="94"/>
        <v/>
      </c>
      <c r="P580" s="6"/>
      <c r="Q580" s="9" t="s">
        <v>19</v>
      </c>
    </row>
    <row r="581" spans="1:17" x14ac:dyDescent="0.25">
      <c r="B581" s="18">
        <f>SUM(B577:B580)</f>
        <v>0</v>
      </c>
      <c r="C581" s="18">
        <f t="shared" ref="C581:M581" si="95">SUM(C577:C580)</f>
        <v>0</v>
      </c>
      <c r="D581" s="18">
        <f t="shared" si="95"/>
        <v>0</v>
      </c>
      <c r="E581" s="18">
        <f t="shared" si="95"/>
        <v>14.75</v>
      </c>
      <c r="F581" s="18">
        <f t="shared" si="95"/>
        <v>0</v>
      </c>
      <c r="G581" s="18">
        <f t="shared" si="95"/>
        <v>411</v>
      </c>
      <c r="H581" s="18">
        <f t="shared" si="95"/>
        <v>37890</v>
      </c>
      <c r="I581" s="18">
        <f t="shared" si="95"/>
        <v>99377</v>
      </c>
      <c r="J581" s="18">
        <f t="shared" si="95"/>
        <v>9581</v>
      </c>
      <c r="K581" s="18">
        <f t="shared" si="95"/>
        <v>-8634</v>
      </c>
      <c r="L581" s="18">
        <f t="shared" si="95"/>
        <v>-13925</v>
      </c>
      <c r="M581" s="18">
        <f t="shared" si="95"/>
        <v>-49830</v>
      </c>
      <c r="N581" s="18">
        <f>IF(N578="",N577*4,IF(N579="",(N578+N577)*2,IF(N580="",((N579+N578+N577)/3)*4,SUM(N577:N580))))</f>
        <v>-103622</v>
      </c>
      <c r="O581" s="18">
        <f>IF(O578="",O577*4,IF(O579="",(O578+O577)*2,IF(O580="",((O579+O578+O577)/3)*4,SUM(O577:O580))))</f>
        <v>64956</v>
      </c>
      <c r="P581" s="6"/>
      <c r="Q581" s="9" t="s">
        <v>15</v>
      </c>
    </row>
    <row r="582" spans="1:17" x14ac:dyDescent="0.25">
      <c r="B582" s="10" t="e">
        <f t="shared" ref="B582:M582" si="96">+B581/B$574</f>
        <v>#DIV/0!</v>
      </c>
      <c r="C582" s="10" t="e">
        <f t="shared" si="96"/>
        <v>#DIV/0!</v>
      </c>
      <c r="D582" s="10">
        <f t="shared" si="96"/>
        <v>0</v>
      </c>
      <c r="E582" s="10">
        <f t="shared" si="96"/>
        <v>-2.8383397155887393E-4</v>
      </c>
      <c r="F582" s="10">
        <f t="shared" si="96"/>
        <v>0</v>
      </c>
      <c r="G582" s="10">
        <f t="shared" si="96"/>
        <v>1.4625293573411146E-2</v>
      </c>
      <c r="H582" s="10">
        <f t="shared" si="96"/>
        <v>0.15060217019754363</v>
      </c>
      <c r="I582" s="10">
        <f t="shared" si="96"/>
        <v>0.28648729679630769</v>
      </c>
      <c r="J582" s="10">
        <f t="shared" si="96"/>
        <v>-2.3666548922642177E-2</v>
      </c>
      <c r="K582" s="10">
        <f t="shared" si="96"/>
        <v>1.673288242020194E-2</v>
      </c>
      <c r="L582" s="10">
        <f t="shared" si="96"/>
        <v>8.6375873063133476E-2</v>
      </c>
      <c r="M582" s="10">
        <f t="shared" si="96"/>
        <v>0.26651334438680002</v>
      </c>
      <c r="N582" s="10">
        <f>+N581/N$574</f>
        <v>4.4030764001019804</v>
      </c>
      <c r="O582" s="10">
        <f>+O581/O$574</f>
        <v>0.27394186811518412</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t="str">
        <f t="shared" ref="B584:O587" si="97">IFERROR(VLOOKUP($B$583,$130:$216,MATCH($Q584&amp;"/"&amp;B$348,$128:$128,0),FALSE),"")</f>
        <v/>
      </c>
      <c r="C584" s="16" t="str">
        <f t="shared" si="97"/>
        <v/>
      </c>
      <c r="D584" s="16" t="str">
        <f t="shared" si="97"/>
        <v/>
      </c>
      <c r="E584" s="16">
        <f t="shared" si="97"/>
        <v>-11809</v>
      </c>
      <c r="F584" s="16">
        <f t="shared" si="97"/>
        <v>-17087</v>
      </c>
      <c r="G584" s="16">
        <f t="shared" si="97"/>
        <v>-128</v>
      </c>
      <c r="H584" s="16">
        <f t="shared" si="97"/>
        <v>46408</v>
      </c>
      <c r="I584" s="16">
        <f t="shared" si="97"/>
        <v>103110</v>
      </c>
      <c r="J584" s="16">
        <f t="shared" si="97"/>
        <v>-32264</v>
      </c>
      <c r="K584" s="16">
        <f t="shared" si="97"/>
        <v>-39057</v>
      </c>
      <c r="L584" s="16">
        <f t="shared" si="97"/>
        <v>101512</v>
      </c>
      <c r="M584" s="16">
        <f t="shared" si="97"/>
        <v>-9427</v>
      </c>
      <c r="N584" s="16">
        <f t="shared" si="97"/>
        <v>-391713</v>
      </c>
      <c r="O584" s="16">
        <f t="shared" si="97"/>
        <v>35812</v>
      </c>
      <c r="P584" s="6"/>
      <c r="Q584" s="9" t="s">
        <v>12</v>
      </c>
    </row>
    <row r="585" spans="1:17" x14ac:dyDescent="0.25">
      <c r="B585" s="7" t="str">
        <f t="shared" si="97"/>
        <v/>
      </c>
      <c r="C585" s="7" t="str">
        <f t="shared" si="97"/>
        <v/>
      </c>
      <c r="D585" s="7" t="str">
        <f t="shared" si="97"/>
        <v/>
      </c>
      <c r="E585" s="7">
        <f t="shared" si="97"/>
        <v>-9682</v>
      </c>
      <c r="F585" s="7">
        <f t="shared" si="97"/>
        <v>-14104</v>
      </c>
      <c r="G585" s="7">
        <f t="shared" si="97"/>
        <v>-1747</v>
      </c>
      <c r="H585" s="7">
        <f t="shared" si="97"/>
        <v>52823</v>
      </c>
      <c r="I585" s="7">
        <f t="shared" si="97"/>
        <v>20200</v>
      </c>
      <c r="J585" s="7">
        <f t="shared" si="97"/>
        <v>-49476</v>
      </c>
      <c r="K585" s="7">
        <f t="shared" si="97"/>
        <v>-60913</v>
      </c>
      <c r="L585" s="7">
        <f t="shared" si="97"/>
        <v>-6923</v>
      </c>
      <c r="M585" s="7">
        <f t="shared" si="97"/>
        <v>-26632</v>
      </c>
      <c r="N585" s="7">
        <f t="shared" si="97"/>
        <v>18494</v>
      </c>
      <c r="O585" s="7">
        <f t="shared" si="97"/>
        <v>84613</v>
      </c>
      <c r="P585" s="6"/>
      <c r="Q585" s="9" t="s">
        <v>13</v>
      </c>
    </row>
    <row r="586" spans="1:17" x14ac:dyDescent="0.25">
      <c r="B586" s="7" t="str">
        <f t="shared" si="97"/>
        <v/>
      </c>
      <c r="C586" s="7" t="str">
        <f t="shared" si="97"/>
        <v/>
      </c>
      <c r="D586" s="7" t="str">
        <f t="shared" si="97"/>
        <v/>
      </c>
      <c r="E586" s="7">
        <f t="shared" si="97"/>
        <v>-5768</v>
      </c>
      <c r="F586" s="7">
        <f t="shared" si="97"/>
        <v>-5157</v>
      </c>
      <c r="G586" s="7">
        <f t="shared" si="97"/>
        <v>5507</v>
      </c>
      <c r="H586" s="7">
        <f t="shared" si="97"/>
        <v>85267</v>
      </c>
      <c r="I586" s="7">
        <f t="shared" si="97"/>
        <v>32122</v>
      </c>
      <c r="J586" s="7">
        <f t="shared" si="97"/>
        <v>-46242</v>
      </c>
      <c r="K586" s="7">
        <f t="shared" si="97"/>
        <v>-37417</v>
      </c>
      <c r="L586" s="7">
        <f t="shared" si="97"/>
        <v>6054</v>
      </c>
      <c r="M586" s="7">
        <f t="shared" si="97"/>
        <v>-10892</v>
      </c>
      <c r="N586" s="7">
        <f t="shared" si="97"/>
        <v>54226</v>
      </c>
      <c r="O586" s="7" t="str">
        <f t="shared" si="97"/>
        <v/>
      </c>
      <c r="P586" s="6"/>
      <c r="Q586" s="9" t="s">
        <v>14</v>
      </c>
    </row>
    <row r="587" spans="1:17" x14ac:dyDescent="0.25">
      <c r="B587" s="7" t="str">
        <f t="shared" si="97"/>
        <v/>
      </c>
      <c r="C587" s="18" t="str">
        <f t="shared" si="97"/>
        <v/>
      </c>
      <c r="D587" s="18">
        <f t="shared" si="97"/>
        <v>-31127.25</v>
      </c>
      <c r="E587" s="18">
        <f t="shared" si="97"/>
        <v>-23995</v>
      </c>
      <c r="F587" s="18">
        <f t="shared" si="97"/>
        <v>-29081</v>
      </c>
      <c r="G587" s="18">
        <f t="shared" si="97"/>
        <v>22826</v>
      </c>
      <c r="H587" s="18">
        <f t="shared" si="97"/>
        <v>56231</v>
      </c>
      <c r="I587" s="18">
        <f t="shared" si="97"/>
        <v>54960</v>
      </c>
      <c r="J587" s="18">
        <f t="shared" si="97"/>
        <v>-486466</v>
      </c>
      <c r="K587" s="18">
        <f t="shared" si="97"/>
        <v>-1025726</v>
      </c>
      <c r="L587" s="18">
        <f t="shared" si="97"/>
        <v>-266951</v>
      </c>
      <c r="M587" s="18">
        <f t="shared" si="97"/>
        <v>-225720</v>
      </c>
      <c r="N587" s="18">
        <f t="shared" si="97"/>
        <v>19928</v>
      </c>
      <c r="O587" s="18" t="str">
        <f t="shared" si="97"/>
        <v/>
      </c>
      <c r="P587" s="6"/>
      <c r="Q587" s="9" t="s">
        <v>19</v>
      </c>
    </row>
    <row r="588" spans="1:17" x14ac:dyDescent="0.25">
      <c r="B588" s="26">
        <f>SUM(B584:B587)</f>
        <v>0</v>
      </c>
      <c r="C588" s="18">
        <f t="shared" ref="C588:M588" si="98">SUM(C584:C587)</f>
        <v>0</v>
      </c>
      <c r="D588" s="18">
        <f t="shared" si="98"/>
        <v>-31127.25</v>
      </c>
      <c r="E588" s="18">
        <f t="shared" si="98"/>
        <v>-51254</v>
      </c>
      <c r="F588" s="18">
        <f t="shared" si="98"/>
        <v>-65429</v>
      </c>
      <c r="G588" s="18">
        <f t="shared" si="98"/>
        <v>26458</v>
      </c>
      <c r="H588" s="18">
        <f t="shared" si="98"/>
        <v>240729</v>
      </c>
      <c r="I588" s="18">
        <f t="shared" si="98"/>
        <v>210392</v>
      </c>
      <c r="J588" s="18">
        <f t="shared" si="98"/>
        <v>-614448</v>
      </c>
      <c r="K588" s="18">
        <f t="shared" si="98"/>
        <v>-1163113</v>
      </c>
      <c r="L588" s="18">
        <f t="shared" si="98"/>
        <v>-166308</v>
      </c>
      <c r="M588" s="18">
        <f t="shared" si="98"/>
        <v>-272671</v>
      </c>
      <c r="N588" s="18">
        <f>IF(N585="",N584*4,IF(N586="",(N585+N584)*2,IF(N587="",((N586+N585+N584)/3)*4,SUM(N584:N587))))</f>
        <v>-299065</v>
      </c>
      <c r="O588" s="18">
        <f>IF(O585="",O584*4,IF(O586="",(O585+O584)*2,IF(O587="",((O586+O585+O584)/3)*4,SUM(O584:O587))))</f>
        <v>240850</v>
      </c>
      <c r="P588" s="6"/>
      <c r="Q588" s="9" t="s">
        <v>15</v>
      </c>
    </row>
    <row r="589" spans="1:17" x14ac:dyDescent="0.25">
      <c r="B589" s="10" t="e">
        <f t="shared" ref="B589:O589" si="99">+B588/(B$465+B$472)</f>
        <v>#DIV/0!</v>
      </c>
      <c r="C589" s="10" t="e">
        <f t="shared" si="99"/>
        <v>#DIV/0!</v>
      </c>
      <c r="D589" s="10">
        <f t="shared" si="99"/>
        <v>-0.79674031982492177</v>
      </c>
      <c r="E589" s="10">
        <f t="shared" si="99"/>
        <v>-0.26480191779123352</v>
      </c>
      <c r="F589" s="10">
        <f t="shared" si="99"/>
        <v>-0.75030675550153092</v>
      </c>
      <c r="G589" s="10">
        <f t="shared" si="99"/>
        <v>0.15493807279009164</v>
      </c>
      <c r="H589" s="10">
        <f t="shared" si="99"/>
        <v>0.16338776673725364</v>
      </c>
      <c r="I589" s="10">
        <f t="shared" si="99"/>
        <v>4.6482649647124945E-2</v>
      </c>
      <c r="J589" s="10">
        <f t="shared" si="99"/>
        <v>-0.16375956622029858</v>
      </c>
      <c r="K589" s="10">
        <f t="shared" si="99"/>
        <v>-0.46377336883665998</v>
      </c>
      <c r="L589" s="10">
        <f t="shared" si="99"/>
        <v>-7.6751858823985483E-2</v>
      </c>
      <c r="M589" s="10">
        <f t="shared" si="99"/>
        <v>-0.13688564340082793</v>
      </c>
      <c r="N589" s="10">
        <f t="shared" si="99"/>
        <v>-0.17797653124743359</v>
      </c>
      <c r="O589" s="10">
        <f t="shared" si="99"/>
        <v>0.11732275179698415</v>
      </c>
      <c r="P589" s="6"/>
      <c r="Q589" s="11" t="s">
        <v>32</v>
      </c>
    </row>
    <row r="590" spans="1:17" s="87" customFormat="1" x14ac:dyDescent="0.25">
      <c r="A590" s="86"/>
      <c r="B590" s="19"/>
      <c r="C590" s="10" t="e">
        <f t="shared" ref="C590:M590" si="100">C588/B588-1</f>
        <v>#DIV/0!</v>
      </c>
      <c r="D590" s="10" t="e">
        <f t="shared" si="100"/>
        <v>#DIV/0!</v>
      </c>
      <c r="E590" s="10">
        <f t="shared" si="100"/>
        <v>0.64659582841401031</v>
      </c>
      <c r="F590" s="10">
        <f t="shared" si="100"/>
        <v>0.27656378038787222</v>
      </c>
      <c r="G590" s="10">
        <f t="shared" si="100"/>
        <v>-1.4043772639043848</v>
      </c>
      <c r="H590" s="10">
        <f t="shared" si="100"/>
        <v>8.0985335248318098</v>
      </c>
      <c r="I590" s="10">
        <f t="shared" si="100"/>
        <v>-0.1260213767348346</v>
      </c>
      <c r="J590" s="10">
        <f t="shared" si="100"/>
        <v>-3.9204912734324497</v>
      </c>
      <c r="K590" s="10">
        <f t="shared" si="100"/>
        <v>0.8929396791917299</v>
      </c>
      <c r="L590" s="10">
        <f t="shared" si="100"/>
        <v>-0.85701475265086025</v>
      </c>
      <c r="M590" s="10">
        <f t="shared" si="100"/>
        <v>0.63955432089857367</v>
      </c>
      <c r="N590" s="10">
        <f>N588/M588-1</f>
        <v>9.6797972648356545E-2</v>
      </c>
      <c r="O590" s="10">
        <f>O588/N588-1</f>
        <v>-1.8053433200140439</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t="str">
        <f t="shared" ref="B593:O596" si="101">IFERROR(VLOOKUP($B$592,$221:$343,MATCH($Q593&amp;"/"&amp;B$348,$219:$219,0),FALSE),"")</f>
        <v/>
      </c>
      <c r="C593" s="7" t="str">
        <f t="shared" si="101"/>
        <v/>
      </c>
      <c r="D593" s="7" t="str">
        <f t="shared" si="101"/>
        <v/>
      </c>
      <c r="E593" s="7">
        <f t="shared" si="101"/>
        <v>16964</v>
      </c>
      <c r="F593" s="7">
        <f t="shared" si="101"/>
        <v>12196</v>
      </c>
      <c r="G593" s="7">
        <f t="shared" si="101"/>
        <v>4668</v>
      </c>
      <c r="H593" s="7">
        <f t="shared" si="101"/>
        <v>4051</v>
      </c>
      <c r="I593" s="7">
        <f t="shared" si="101"/>
        <v>62156</v>
      </c>
      <c r="J593" s="7">
        <f t="shared" si="101"/>
        <v>64851</v>
      </c>
      <c r="K593" s="7">
        <f t="shared" si="101"/>
        <v>64197</v>
      </c>
      <c r="L593" s="7">
        <f t="shared" si="101"/>
        <v>33540</v>
      </c>
      <c r="M593" s="7">
        <f t="shared" si="101"/>
        <v>26855</v>
      </c>
      <c r="N593" s="8">
        <f t="shared" si="101"/>
        <v>26069</v>
      </c>
      <c r="O593" s="8">
        <f t="shared" si="101"/>
        <v>18549</v>
      </c>
      <c r="P593" s="6"/>
      <c r="Q593" s="9" t="s">
        <v>12</v>
      </c>
    </row>
    <row r="594" spans="2:17" x14ac:dyDescent="0.25">
      <c r="B594" s="7" t="str">
        <f t="shared" si="101"/>
        <v/>
      </c>
      <c r="C594" s="7" t="str">
        <f t="shared" si="101"/>
        <v/>
      </c>
      <c r="D594" s="7" t="str">
        <f t="shared" si="101"/>
        <v/>
      </c>
      <c r="E594" s="7">
        <f t="shared" si="101"/>
        <v>30546</v>
      </c>
      <c r="F594" s="7">
        <f t="shared" si="101"/>
        <v>24279</v>
      </c>
      <c r="G594" s="7">
        <f t="shared" si="101"/>
        <v>9291</v>
      </c>
      <c r="H594" s="7">
        <f t="shared" si="101"/>
        <v>6819</v>
      </c>
      <c r="I594" s="7">
        <f t="shared" si="101"/>
        <v>125045</v>
      </c>
      <c r="J594" s="7">
        <f t="shared" si="101"/>
        <v>132335</v>
      </c>
      <c r="K594" s="7">
        <f t="shared" si="101"/>
        <v>120282</v>
      </c>
      <c r="L594" s="7">
        <f t="shared" si="101"/>
        <v>65613</v>
      </c>
      <c r="M594" s="7">
        <f t="shared" si="101"/>
        <v>50472</v>
      </c>
      <c r="N594" s="8">
        <f t="shared" si="101"/>
        <v>50055</v>
      </c>
      <c r="O594" s="8">
        <f t="shared" si="101"/>
        <v>35129</v>
      </c>
      <c r="P594" s="6"/>
      <c r="Q594" s="9" t="s">
        <v>13</v>
      </c>
    </row>
    <row r="595" spans="2:17" x14ac:dyDescent="0.25">
      <c r="B595" s="7" t="str">
        <f t="shared" si="101"/>
        <v/>
      </c>
      <c r="C595" s="7" t="str">
        <f t="shared" si="101"/>
        <v/>
      </c>
      <c r="D595" s="7" t="str">
        <f t="shared" si="101"/>
        <v/>
      </c>
      <c r="E595" s="7">
        <f t="shared" si="101"/>
        <v>42897</v>
      </c>
      <c r="F595" s="7">
        <f t="shared" si="101"/>
        <v>35655</v>
      </c>
      <c r="G595" s="7">
        <f t="shared" si="101"/>
        <v>13776</v>
      </c>
      <c r="H595" s="7">
        <f t="shared" si="101"/>
        <v>8899</v>
      </c>
      <c r="I595" s="7">
        <f t="shared" si="101"/>
        <v>188297</v>
      </c>
      <c r="J595" s="7">
        <f t="shared" si="101"/>
        <v>171421</v>
      </c>
      <c r="K595" s="7">
        <f t="shared" si="101"/>
        <v>175841</v>
      </c>
      <c r="L595" s="7">
        <f t="shared" si="101"/>
        <v>97338</v>
      </c>
      <c r="M595" s="7">
        <f t="shared" si="101"/>
        <v>76679</v>
      </c>
      <c r="N595" s="8">
        <f t="shared" si="101"/>
        <v>70870</v>
      </c>
      <c r="O595" s="8" t="str">
        <f t="shared" si="101"/>
        <v/>
      </c>
      <c r="P595" s="6"/>
      <c r="Q595" s="9" t="s">
        <v>14</v>
      </c>
    </row>
    <row r="596" spans="2:17" x14ac:dyDescent="0.25">
      <c r="B596" s="7" t="str">
        <f t="shared" si="101"/>
        <v/>
      </c>
      <c r="C596" s="7" t="str">
        <f t="shared" si="101"/>
        <v/>
      </c>
      <c r="D596" s="7">
        <f t="shared" si="101"/>
        <v>101806</v>
      </c>
      <c r="E596" s="7">
        <f t="shared" si="101"/>
        <v>55233</v>
      </c>
      <c r="F596" s="7">
        <f t="shared" si="101"/>
        <v>44386</v>
      </c>
      <c r="G596" s="7">
        <f t="shared" si="101"/>
        <v>18311</v>
      </c>
      <c r="H596" s="7">
        <f t="shared" si="101"/>
        <v>33683</v>
      </c>
      <c r="I596" s="7">
        <f t="shared" si="101"/>
        <v>252128</v>
      </c>
      <c r="J596" s="7">
        <f t="shared" si="101"/>
        <v>262529</v>
      </c>
      <c r="K596" s="7">
        <f t="shared" si="101"/>
        <v>243668</v>
      </c>
      <c r="L596" s="7">
        <f t="shared" si="101"/>
        <v>120297</v>
      </c>
      <c r="M596" s="7">
        <f t="shared" si="101"/>
        <v>101405</v>
      </c>
      <c r="N596" s="8">
        <f>IFERROR(VLOOKUP($B$592,$221:$343,MATCH($Q596&amp;"/"&amp;N$348,$219:$219,0),FALSE),IFERROR((VLOOKUP($B$592,$221:$343,MATCH($Q595&amp;"/"&amp;N$348,$219:$219,0),FALSE)/3)*4,IFERROR(VLOOKUP($B$592,$221:$343,MATCH($Q594&amp;"/"&amp;N$348,$219:$219,0),FALSE)*2,IFERROR(VLOOKUP($B$592,$221:$343,MATCH($Q593&amp;"/"&amp;N$348,$219:$219,0),FALSE)*4,""))))</f>
        <v>92534</v>
      </c>
      <c r="O596" s="8">
        <f>IFERROR(VLOOKUP($B$592,$221:$343,MATCH($Q596&amp;"/"&amp;O$348,$219:$219,0),FALSE),IFERROR((VLOOKUP($B$592,$221:$343,MATCH($Q595&amp;"/"&amp;O$348,$219:$219,0),FALSE)/3)*4,IFERROR(VLOOKUP($B$592,$221:$343,MATCH($Q594&amp;"/"&amp;O$348,$219:$219,0),FALSE)*2,IFERROR(VLOOKUP($B$592,$221:$343,MATCH($Q593&amp;"/"&amp;O$348,$219:$219,0),FALSE)*4,""))))</f>
        <v>70258</v>
      </c>
      <c r="P596" s="6"/>
      <c r="Q596" s="9" t="s">
        <v>15</v>
      </c>
    </row>
    <row r="597" spans="2:17" x14ac:dyDescent="0.25">
      <c r="B597" s="10" t="e">
        <f t="shared" ref="B597:O597" si="102">B596/(B$465+B472)</f>
        <v>#VALUE!</v>
      </c>
      <c r="C597" s="10" t="e">
        <f t="shared" si="102"/>
        <v>#VALUE!</v>
      </c>
      <c r="D597" s="10">
        <f t="shared" si="102"/>
        <v>2.6058500188772213</v>
      </c>
      <c r="E597" s="10">
        <f t="shared" si="102"/>
        <v>0.28535927586848253</v>
      </c>
      <c r="F597" s="10">
        <f t="shared" si="102"/>
        <v>0.50899625012900929</v>
      </c>
      <c r="G597" s="10">
        <f t="shared" si="102"/>
        <v>0.1072292331566773</v>
      </c>
      <c r="H597" s="10">
        <f t="shared" si="102"/>
        <v>2.2861350925775098E-2</v>
      </c>
      <c r="I597" s="10">
        <f t="shared" si="102"/>
        <v>5.5703531931966609E-2</v>
      </c>
      <c r="J597" s="10">
        <f t="shared" si="102"/>
        <v>6.9967898276581203E-2</v>
      </c>
      <c r="K597" s="10">
        <f t="shared" si="102"/>
        <v>9.7158856652527534E-2</v>
      </c>
      <c r="L597" s="10">
        <f t="shared" si="102"/>
        <v>5.5517584006475829E-2</v>
      </c>
      <c r="M597" s="10">
        <f t="shared" si="102"/>
        <v>5.0907095617285875E-2</v>
      </c>
      <c r="N597" s="10">
        <f t="shared" si="102"/>
        <v>5.5067896084296124E-2</v>
      </c>
      <c r="O597" s="10">
        <f t="shared" si="102"/>
        <v>3.4224047729925315E-2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t="str">
        <f t="shared" ref="B599:O602" si="103">IFERROR(VLOOKUP($B$598,$221:$343,MATCH($Q599&amp;"/"&amp;B$348,$219:$219,0),FALSE),"")</f>
        <v/>
      </c>
      <c r="C599" s="7" t="str">
        <f t="shared" si="103"/>
        <v/>
      </c>
      <c r="D599" s="7" t="str">
        <f t="shared" si="103"/>
        <v/>
      </c>
      <c r="E599" s="7">
        <f t="shared" si="103"/>
        <v>4777</v>
      </c>
      <c r="F599" s="7">
        <f t="shared" si="103"/>
        <v>569</v>
      </c>
      <c r="G599" s="7">
        <f t="shared" si="103"/>
        <v>4436</v>
      </c>
      <c r="H599" s="7">
        <f t="shared" si="103"/>
        <v>-102075</v>
      </c>
      <c r="I599" s="7">
        <f t="shared" si="103"/>
        <v>-57233</v>
      </c>
      <c r="J599" s="7">
        <f t="shared" si="103"/>
        <v>-222972</v>
      </c>
      <c r="K599" s="7">
        <f t="shared" si="103"/>
        <v>41153</v>
      </c>
      <c r="L599" s="7">
        <f t="shared" si="103"/>
        <v>37638</v>
      </c>
      <c r="M599" s="7">
        <f t="shared" si="103"/>
        <v>70650</v>
      </c>
      <c r="N599" s="8">
        <f t="shared" si="103"/>
        <v>58034</v>
      </c>
      <c r="O599" s="8">
        <f t="shared" si="103"/>
        <v>-60665</v>
      </c>
      <c r="P599" s="6"/>
      <c r="Q599" s="9" t="s">
        <v>12</v>
      </c>
    </row>
    <row r="600" spans="2:17" x14ac:dyDescent="0.25">
      <c r="B600" s="7" t="str">
        <f t="shared" si="103"/>
        <v/>
      </c>
      <c r="C600" s="7" t="str">
        <f t="shared" si="103"/>
        <v/>
      </c>
      <c r="D600" s="7" t="str">
        <f t="shared" si="103"/>
        <v/>
      </c>
      <c r="E600" s="7">
        <f t="shared" si="103"/>
        <v>-11024</v>
      </c>
      <c r="F600" s="7">
        <f t="shared" si="103"/>
        <v>4013</v>
      </c>
      <c r="G600" s="7">
        <f t="shared" si="103"/>
        <v>8008</v>
      </c>
      <c r="H600" s="7">
        <f t="shared" si="103"/>
        <v>-141091</v>
      </c>
      <c r="I600" s="7">
        <f t="shared" si="103"/>
        <v>69671</v>
      </c>
      <c r="J600" s="7">
        <f t="shared" si="103"/>
        <v>-476351</v>
      </c>
      <c r="K600" s="7">
        <f t="shared" si="103"/>
        <v>-6754</v>
      </c>
      <c r="L600" s="7">
        <f t="shared" si="103"/>
        <v>10280</v>
      </c>
      <c r="M600" s="7">
        <f t="shared" si="103"/>
        <v>26685</v>
      </c>
      <c r="N600" s="8">
        <f t="shared" si="103"/>
        <v>161361</v>
      </c>
      <c r="O600" s="8">
        <f t="shared" si="103"/>
        <v>-98257</v>
      </c>
      <c r="P600" s="6"/>
      <c r="Q600" s="9" t="s">
        <v>13</v>
      </c>
    </row>
    <row r="601" spans="2:17" x14ac:dyDescent="0.25">
      <c r="B601" s="7" t="str">
        <f t="shared" si="103"/>
        <v/>
      </c>
      <c r="C601" s="7" t="str">
        <f t="shared" si="103"/>
        <v/>
      </c>
      <c r="D601" s="7" t="str">
        <f t="shared" si="103"/>
        <v/>
      </c>
      <c r="E601" s="7">
        <f t="shared" si="103"/>
        <v>3094</v>
      </c>
      <c r="F601" s="7">
        <f t="shared" si="103"/>
        <v>5137</v>
      </c>
      <c r="G601" s="7">
        <f t="shared" si="103"/>
        <v>6794</v>
      </c>
      <c r="H601" s="7">
        <f t="shared" si="103"/>
        <v>-141921</v>
      </c>
      <c r="I601" s="7">
        <f t="shared" si="103"/>
        <v>-21706</v>
      </c>
      <c r="J601" s="7">
        <f t="shared" si="103"/>
        <v>-652647</v>
      </c>
      <c r="K601" s="7">
        <f t="shared" si="103"/>
        <v>63959</v>
      </c>
      <c r="L601" s="7">
        <f t="shared" si="103"/>
        <v>-27648</v>
      </c>
      <c r="M601" s="7">
        <f t="shared" si="103"/>
        <v>-11776</v>
      </c>
      <c r="N601" s="8">
        <f t="shared" si="103"/>
        <v>279163</v>
      </c>
      <c r="O601" s="8" t="str">
        <f t="shared" si="103"/>
        <v/>
      </c>
      <c r="P601" s="6"/>
      <c r="Q601" s="9" t="s">
        <v>14</v>
      </c>
    </row>
    <row r="602" spans="2:17" x14ac:dyDescent="0.25">
      <c r="B602" s="7" t="str">
        <f t="shared" si="103"/>
        <v/>
      </c>
      <c r="C602" s="7" t="str">
        <f t="shared" si="103"/>
        <v/>
      </c>
      <c r="D602" s="7">
        <f t="shared" si="103"/>
        <v>19444</v>
      </c>
      <c r="E602" s="7">
        <f t="shared" si="103"/>
        <v>7275</v>
      </c>
      <c r="F602" s="7">
        <f t="shared" si="103"/>
        <v>8765</v>
      </c>
      <c r="G602" s="7">
        <f t="shared" si="103"/>
        <v>246</v>
      </c>
      <c r="H602" s="7">
        <f t="shared" si="103"/>
        <v>-122599</v>
      </c>
      <c r="I602" s="7">
        <f t="shared" si="103"/>
        <v>74948</v>
      </c>
      <c r="J602" s="7">
        <f t="shared" si="103"/>
        <v>-484701</v>
      </c>
      <c r="K602" s="7">
        <f t="shared" si="103"/>
        <v>408686</v>
      </c>
      <c r="L602" s="7">
        <f t="shared" si="103"/>
        <v>-128195</v>
      </c>
      <c r="M602" s="7">
        <f t="shared" si="103"/>
        <v>34977</v>
      </c>
      <c r="N602" s="8">
        <f t="shared" si="103"/>
        <v>315658</v>
      </c>
      <c r="O602" s="8" t="str">
        <f t="shared" si="103"/>
        <v/>
      </c>
      <c r="P602" s="6"/>
      <c r="Q602" s="9" t="s">
        <v>15</v>
      </c>
    </row>
    <row r="603" spans="2:17" x14ac:dyDescent="0.25">
      <c r="B603" s="111" t="e">
        <f t="shared" ref="B603:M603" si="104">B602/B$588</f>
        <v>#VALUE!</v>
      </c>
      <c r="C603" s="111" t="e">
        <f t="shared" si="104"/>
        <v>#VALUE!</v>
      </c>
      <c r="D603" s="111">
        <f t="shared" si="104"/>
        <v>-0.62466167104386028</v>
      </c>
      <c r="E603" s="111">
        <f t="shared" si="104"/>
        <v>-0.14194014125726773</v>
      </c>
      <c r="F603" s="111">
        <f t="shared" si="104"/>
        <v>-0.1339620046156903</v>
      </c>
      <c r="G603" s="111">
        <f t="shared" si="104"/>
        <v>9.2977549323456036E-3</v>
      </c>
      <c r="H603" s="111">
        <f t="shared" si="104"/>
        <v>-0.50928222191759198</v>
      </c>
      <c r="I603" s="111">
        <f t="shared" si="104"/>
        <v>0.35623027491539605</v>
      </c>
      <c r="J603" s="111">
        <f t="shared" si="104"/>
        <v>0.78883973908288418</v>
      </c>
      <c r="K603" s="111">
        <f t="shared" si="104"/>
        <v>-0.35137256655200311</v>
      </c>
      <c r="L603" s="111">
        <f t="shared" si="104"/>
        <v>0.7708288236284484</v>
      </c>
      <c r="M603" s="111">
        <f t="shared" si="104"/>
        <v>-0.12827546750479515</v>
      </c>
      <c r="N603" s="111">
        <f>IFERROR(N602/N$588,IFERROR(N601/N$588,IFERROR(N600/N$588,N599/N$588)))</f>
        <v>-1.0554829217728587</v>
      </c>
      <c r="O603" s="111">
        <f>IFERROR(O602/O$588,IFERROR(O601/O$588,IFERROR(O600/O$588,O599/O$588)))</f>
        <v>-0.40795931077434089</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t="str">
        <f>IFERROR(B599+B611,"")</f>
        <v/>
      </c>
      <c r="C605" s="7" t="str">
        <f t="shared" ref="C605:O608" si="105">IFERROR(C599+C611,"")</f>
        <v/>
      </c>
      <c r="D605" s="7" t="str">
        <f t="shared" si="105"/>
        <v/>
      </c>
      <c r="E605" s="7">
        <f t="shared" si="105"/>
        <v>-1292</v>
      </c>
      <c r="F605" s="7">
        <f t="shared" si="105"/>
        <v>-1706</v>
      </c>
      <c r="G605" s="7">
        <f t="shared" si="105"/>
        <v>4396</v>
      </c>
      <c r="H605" s="7">
        <f t="shared" si="105"/>
        <v>-103150</v>
      </c>
      <c r="I605" s="7">
        <f t="shared" si="105"/>
        <v>-76039</v>
      </c>
      <c r="J605" s="7">
        <f t="shared" si="105"/>
        <v>-232807</v>
      </c>
      <c r="K605" s="7">
        <f t="shared" si="105"/>
        <v>41118</v>
      </c>
      <c r="L605" s="7">
        <f t="shared" si="105"/>
        <v>26485</v>
      </c>
      <c r="M605" s="7">
        <f t="shared" si="105"/>
        <v>57278</v>
      </c>
      <c r="N605" s="8">
        <f t="shared" si="105"/>
        <v>55773</v>
      </c>
      <c r="O605" s="8">
        <f t="shared" si="105"/>
        <v>-61622</v>
      </c>
      <c r="P605" s="6"/>
      <c r="Q605" s="9" t="s">
        <v>12</v>
      </c>
    </row>
    <row r="606" spans="2:17" x14ac:dyDescent="0.25">
      <c r="B606" s="7" t="str">
        <f t="shared" ref="B606:N608" si="106">IFERROR(B600+B612,"")</f>
        <v/>
      </c>
      <c r="C606" s="7" t="str">
        <f t="shared" si="106"/>
        <v/>
      </c>
      <c r="D606" s="7" t="str">
        <f t="shared" si="106"/>
        <v/>
      </c>
      <c r="E606" s="7">
        <f t="shared" si="106"/>
        <v>-22524</v>
      </c>
      <c r="F606" s="7">
        <f t="shared" si="106"/>
        <v>1738</v>
      </c>
      <c r="G606" s="7">
        <f t="shared" si="106"/>
        <v>6669</v>
      </c>
      <c r="H606" s="7">
        <f t="shared" si="106"/>
        <v>-143934</v>
      </c>
      <c r="I606" s="7">
        <f t="shared" si="106"/>
        <v>60391</v>
      </c>
      <c r="J606" s="7">
        <f t="shared" si="106"/>
        <v>-486186</v>
      </c>
      <c r="K606" s="7">
        <f t="shared" si="106"/>
        <v>-100200</v>
      </c>
      <c r="L606" s="7">
        <f t="shared" si="106"/>
        <v>-12568</v>
      </c>
      <c r="M606" s="7">
        <f t="shared" si="106"/>
        <v>1500</v>
      </c>
      <c r="N606" s="8">
        <f t="shared" si="106"/>
        <v>161361</v>
      </c>
      <c r="O606" s="8">
        <f t="shared" si="105"/>
        <v>-108325</v>
      </c>
      <c r="P606" s="6"/>
      <c r="Q606" s="9" t="s">
        <v>13</v>
      </c>
    </row>
    <row r="607" spans="2:17" x14ac:dyDescent="0.25">
      <c r="B607" s="7" t="str">
        <f t="shared" si="106"/>
        <v/>
      </c>
      <c r="C607" s="7" t="str">
        <f t="shared" si="106"/>
        <v/>
      </c>
      <c r="D607" s="7" t="str">
        <f t="shared" si="106"/>
        <v/>
      </c>
      <c r="E607" s="7">
        <f t="shared" si="106"/>
        <v>-10948</v>
      </c>
      <c r="F607" s="7">
        <f t="shared" si="106"/>
        <v>2846</v>
      </c>
      <c r="G607" s="7">
        <f t="shared" si="106"/>
        <v>5377</v>
      </c>
      <c r="H607" s="7">
        <f t="shared" si="106"/>
        <v>-144764</v>
      </c>
      <c r="I607" s="7">
        <f t="shared" si="106"/>
        <v>-38221</v>
      </c>
      <c r="J607" s="7">
        <f t="shared" si="106"/>
        <v>-670774</v>
      </c>
      <c r="K607" s="7">
        <f t="shared" si="106"/>
        <v>-61895</v>
      </c>
      <c r="L607" s="7">
        <f t="shared" si="106"/>
        <v>-43382</v>
      </c>
      <c r="M607" s="7">
        <f t="shared" si="106"/>
        <v>-56099</v>
      </c>
      <c r="N607" s="8">
        <f t="shared" si="106"/>
        <v>275728</v>
      </c>
      <c r="O607" s="8" t="str">
        <f t="shared" si="105"/>
        <v/>
      </c>
      <c r="P607" s="6"/>
      <c r="Q607" s="9" t="s">
        <v>14</v>
      </c>
    </row>
    <row r="608" spans="2:17" x14ac:dyDescent="0.25">
      <c r="B608" s="7" t="str">
        <f t="shared" si="106"/>
        <v/>
      </c>
      <c r="C608" s="18" t="str">
        <f t="shared" si="106"/>
        <v/>
      </c>
      <c r="D608" s="18">
        <f t="shared" si="106"/>
        <v>-572</v>
      </c>
      <c r="E608" s="18">
        <f t="shared" si="106"/>
        <v>-1455</v>
      </c>
      <c r="F608" s="18">
        <f t="shared" si="106"/>
        <v>6434</v>
      </c>
      <c r="G608" s="18">
        <f t="shared" si="106"/>
        <v>-1861</v>
      </c>
      <c r="H608" s="18">
        <f t="shared" si="106"/>
        <v>-143944</v>
      </c>
      <c r="I608" s="18">
        <f t="shared" si="106"/>
        <v>-67742</v>
      </c>
      <c r="J608" s="18">
        <f t="shared" si="106"/>
        <v>-505120</v>
      </c>
      <c r="K608" s="18">
        <f t="shared" si="106"/>
        <v>400915</v>
      </c>
      <c r="L608" s="18">
        <f t="shared" si="106"/>
        <v>-147110</v>
      </c>
      <c r="M608" s="18">
        <f t="shared" si="106"/>
        <v>34019</v>
      </c>
      <c r="N608" s="18">
        <f t="shared" si="106"/>
        <v>309210</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t="str">
        <f t="shared" ref="B611:O614" si="107">IFERROR(VLOOKUP($B$610,$221:$343,MATCH($Q611&amp;"/"&amp;B$348,$219:$219,0),FALSE),"")</f>
        <v/>
      </c>
      <c r="C611" s="7" t="str">
        <f t="shared" si="107"/>
        <v/>
      </c>
      <c r="D611" s="7" t="str">
        <f t="shared" si="107"/>
        <v/>
      </c>
      <c r="E611" s="7">
        <f t="shared" si="107"/>
        <v>-6069</v>
      </c>
      <c r="F611" s="7">
        <f t="shared" si="107"/>
        <v>-2275</v>
      </c>
      <c r="G611" s="7">
        <f t="shared" si="107"/>
        <v>-40</v>
      </c>
      <c r="H611" s="7">
        <f t="shared" si="107"/>
        <v>-1075</v>
      </c>
      <c r="I611" s="7">
        <f t="shared" si="107"/>
        <v>-18806</v>
      </c>
      <c r="J611" s="7">
        <f t="shared" si="107"/>
        <v>-9835</v>
      </c>
      <c r="K611" s="7">
        <f t="shared" si="107"/>
        <v>-35</v>
      </c>
      <c r="L611" s="7">
        <f t="shared" si="107"/>
        <v>-11153</v>
      </c>
      <c r="M611" s="7">
        <f t="shared" si="107"/>
        <v>-13372</v>
      </c>
      <c r="N611" s="8">
        <f t="shared" si="107"/>
        <v>-2261</v>
      </c>
      <c r="O611" s="8">
        <f t="shared" si="107"/>
        <v>-957</v>
      </c>
      <c r="P611" s="6"/>
      <c r="Q611" s="9" t="s">
        <v>12</v>
      </c>
    </row>
    <row r="612" spans="2:17" x14ac:dyDescent="0.25">
      <c r="B612" s="7" t="str">
        <f t="shared" si="107"/>
        <v/>
      </c>
      <c r="C612" s="7" t="str">
        <f t="shared" si="107"/>
        <v/>
      </c>
      <c r="D612" s="7" t="str">
        <f t="shared" si="107"/>
        <v/>
      </c>
      <c r="E612" s="7">
        <f t="shared" si="107"/>
        <v>-11500</v>
      </c>
      <c r="F612" s="7">
        <f t="shared" si="107"/>
        <v>-2275</v>
      </c>
      <c r="G612" s="7">
        <f t="shared" si="107"/>
        <v>-1339</v>
      </c>
      <c r="H612" s="7">
        <f t="shared" si="107"/>
        <v>-2843</v>
      </c>
      <c r="I612" s="7">
        <f t="shared" si="107"/>
        <v>-9280</v>
      </c>
      <c r="J612" s="7">
        <f t="shared" si="107"/>
        <v>-9835</v>
      </c>
      <c r="K612" s="7">
        <f t="shared" si="107"/>
        <v>-93446</v>
      </c>
      <c r="L612" s="7">
        <f t="shared" si="107"/>
        <v>-22848</v>
      </c>
      <c r="M612" s="7">
        <f t="shared" si="107"/>
        <v>-25185</v>
      </c>
      <c r="N612" s="8">
        <f t="shared" si="107"/>
        <v>0</v>
      </c>
      <c r="O612" s="8">
        <f t="shared" si="107"/>
        <v>-10068</v>
      </c>
      <c r="P612" s="6"/>
      <c r="Q612" s="9" t="s">
        <v>13</v>
      </c>
    </row>
    <row r="613" spans="2:17" x14ac:dyDescent="0.25">
      <c r="B613" s="7" t="str">
        <f t="shared" si="107"/>
        <v/>
      </c>
      <c r="C613" s="7" t="str">
        <f t="shared" si="107"/>
        <v/>
      </c>
      <c r="D613" s="7" t="str">
        <f t="shared" si="107"/>
        <v/>
      </c>
      <c r="E613" s="7">
        <f t="shared" si="107"/>
        <v>-14042</v>
      </c>
      <c r="F613" s="7">
        <f t="shared" si="107"/>
        <v>-2291</v>
      </c>
      <c r="G613" s="7">
        <f t="shared" si="107"/>
        <v>-1417</v>
      </c>
      <c r="H613" s="7">
        <f t="shared" si="107"/>
        <v>-2843</v>
      </c>
      <c r="I613" s="7">
        <f t="shared" si="107"/>
        <v>-16515</v>
      </c>
      <c r="J613" s="7">
        <f t="shared" si="107"/>
        <v>-18127</v>
      </c>
      <c r="K613" s="7">
        <f t="shared" si="107"/>
        <v>-125854</v>
      </c>
      <c r="L613" s="7">
        <f t="shared" si="107"/>
        <v>-15734</v>
      </c>
      <c r="M613" s="7">
        <f t="shared" si="107"/>
        <v>-44323</v>
      </c>
      <c r="N613" s="8">
        <f t="shared" si="107"/>
        <v>-3435</v>
      </c>
      <c r="O613" s="8" t="str">
        <f t="shared" si="107"/>
        <v/>
      </c>
      <c r="P613" s="6"/>
      <c r="Q613" s="9" t="s">
        <v>14</v>
      </c>
    </row>
    <row r="614" spans="2:17" x14ac:dyDescent="0.25">
      <c r="B614" s="7" t="str">
        <f t="shared" si="107"/>
        <v/>
      </c>
      <c r="C614" s="7" t="str">
        <f t="shared" si="107"/>
        <v/>
      </c>
      <c r="D614" s="7">
        <f t="shared" si="107"/>
        <v>-20016</v>
      </c>
      <c r="E614" s="7">
        <f t="shared" si="107"/>
        <v>-8730</v>
      </c>
      <c r="F614" s="7">
        <f t="shared" si="107"/>
        <v>-2331</v>
      </c>
      <c r="G614" s="7">
        <f t="shared" si="107"/>
        <v>-2107</v>
      </c>
      <c r="H614" s="7">
        <f t="shared" si="107"/>
        <v>-21345</v>
      </c>
      <c r="I614" s="7">
        <f t="shared" si="107"/>
        <v>-142690</v>
      </c>
      <c r="J614" s="7">
        <f t="shared" si="107"/>
        <v>-20419</v>
      </c>
      <c r="K614" s="7">
        <f t="shared" si="107"/>
        <v>-7771</v>
      </c>
      <c r="L614" s="7">
        <f t="shared" si="107"/>
        <v>-18915</v>
      </c>
      <c r="M614" s="7">
        <f t="shared" si="107"/>
        <v>-958</v>
      </c>
      <c r="N614" s="8">
        <f t="shared" si="107"/>
        <v>-6448</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t="str">
        <f t="shared" ref="B616:O619" si="108">IFERROR(VLOOKUP($B$615,$221:$343,MATCH($Q616&amp;"/"&amp;B$348,$219:$219,0),FALSE),"")</f>
        <v/>
      </c>
      <c r="C616" s="7" t="str">
        <f t="shared" si="108"/>
        <v/>
      </c>
      <c r="D616" s="7" t="str">
        <f t="shared" si="108"/>
        <v/>
      </c>
      <c r="E616" s="7">
        <f t="shared" si="108"/>
        <v>-6063</v>
      </c>
      <c r="F616" s="7">
        <f t="shared" si="108"/>
        <v>-990</v>
      </c>
      <c r="G616" s="7">
        <f t="shared" si="108"/>
        <v>-1139</v>
      </c>
      <c r="H616" s="7">
        <f t="shared" si="108"/>
        <v>-129420</v>
      </c>
      <c r="I616" s="7">
        <f t="shared" si="108"/>
        <v>-4461</v>
      </c>
      <c r="J616" s="7">
        <f t="shared" si="108"/>
        <v>-19415</v>
      </c>
      <c r="K616" s="7">
        <f t="shared" si="108"/>
        <v>-73557</v>
      </c>
      <c r="L616" s="7">
        <f t="shared" si="108"/>
        <v>85843</v>
      </c>
      <c r="M616" s="7">
        <f t="shared" si="108"/>
        <v>-36649</v>
      </c>
      <c r="N616" s="8">
        <f t="shared" si="108"/>
        <v>373</v>
      </c>
      <c r="O616" s="8">
        <f t="shared" si="108"/>
        <v>-12766</v>
      </c>
      <c r="P616" s="6"/>
      <c r="Q616" s="9" t="s">
        <v>12</v>
      </c>
    </row>
    <row r="617" spans="2:17" x14ac:dyDescent="0.25">
      <c r="B617" s="7" t="str">
        <f t="shared" si="108"/>
        <v/>
      </c>
      <c r="C617" s="7" t="str">
        <f t="shared" si="108"/>
        <v/>
      </c>
      <c r="D617" s="7" t="str">
        <f t="shared" si="108"/>
        <v/>
      </c>
      <c r="E617" s="7">
        <f t="shared" si="108"/>
        <v>-11541</v>
      </c>
      <c r="F617" s="7">
        <f t="shared" si="108"/>
        <v>-726</v>
      </c>
      <c r="G617" s="7">
        <f t="shared" si="108"/>
        <v>-6052</v>
      </c>
      <c r="H617" s="7">
        <f t="shared" si="108"/>
        <v>-229927</v>
      </c>
      <c r="I617" s="7">
        <f t="shared" si="108"/>
        <v>89919</v>
      </c>
      <c r="J617" s="7">
        <f t="shared" si="108"/>
        <v>-17398</v>
      </c>
      <c r="K617" s="7">
        <f t="shared" si="108"/>
        <v>-100929</v>
      </c>
      <c r="L617" s="7">
        <f t="shared" si="108"/>
        <v>73143</v>
      </c>
      <c r="M617" s="7">
        <f t="shared" si="108"/>
        <v>-51228</v>
      </c>
      <c r="N617" s="8">
        <f t="shared" si="108"/>
        <v>-1887</v>
      </c>
      <c r="O617" s="8">
        <f t="shared" si="108"/>
        <v>-24620</v>
      </c>
      <c r="P617" s="6"/>
      <c r="Q617" s="9" t="s">
        <v>13</v>
      </c>
    </row>
    <row r="618" spans="2:17" x14ac:dyDescent="0.25">
      <c r="B618" s="7" t="str">
        <f t="shared" si="108"/>
        <v/>
      </c>
      <c r="C618" s="7" t="str">
        <f t="shared" si="108"/>
        <v/>
      </c>
      <c r="D618" s="7" t="str">
        <f t="shared" si="108"/>
        <v/>
      </c>
      <c r="E618" s="7">
        <f t="shared" si="108"/>
        <v>-13870</v>
      </c>
      <c r="F618" s="7">
        <f t="shared" si="108"/>
        <v>-720</v>
      </c>
      <c r="G618" s="7">
        <f t="shared" si="108"/>
        <v>-12545</v>
      </c>
      <c r="H618" s="7">
        <f t="shared" si="108"/>
        <v>-191979</v>
      </c>
      <c r="I618" s="7">
        <f t="shared" si="108"/>
        <v>332722</v>
      </c>
      <c r="J618" s="7">
        <f t="shared" si="108"/>
        <v>-46705</v>
      </c>
      <c r="K618" s="7">
        <f t="shared" si="108"/>
        <v>-136997</v>
      </c>
      <c r="L618" s="7">
        <f t="shared" si="108"/>
        <v>80357</v>
      </c>
      <c r="M618" s="7">
        <f t="shared" si="108"/>
        <v>-67126</v>
      </c>
      <c r="N618" s="8">
        <f t="shared" si="108"/>
        <v>-17368</v>
      </c>
      <c r="O618" s="8" t="str">
        <f t="shared" si="108"/>
        <v/>
      </c>
      <c r="P618" s="6"/>
      <c r="Q618" s="9" t="s">
        <v>14</v>
      </c>
    </row>
    <row r="619" spans="2:17" x14ac:dyDescent="0.25">
      <c r="B619" s="7" t="str">
        <f t="shared" si="108"/>
        <v/>
      </c>
      <c r="C619" s="7" t="str">
        <f t="shared" si="108"/>
        <v/>
      </c>
      <c r="D619" s="7">
        <f t="shared" si="108"/>
        <v>-16745</v>
      </c>
      <c r="E619" s="7">
        <f t="shared" si="108"/>
        <v>-8450</v>
      </c>
      <c r="F619" s="7">
        <f t="shared" si="108"/>
        <v>-731</v>
      </c>
      <c r="G619" s="7">
        <f t="shared" si="108"/>
        <v>-4441</v>
      </c>
      <c r="H619" s="7">
        <f t="shared" si="108"/>
        <v>-3646526</v>
      </c>
      <c r="I619" s="7">
        <f t="shared" si="108"/>
        <v>865905</v>
      </c>
      <c r="J619" s="7">
        <f t="shared" si="108"/>
        <v>-2903</v>
      </c>
      <c r="K619" s="7">
        <f t="shared" si="108"/>
        <v>-167512</v>
      </c>
      <c r="L619" s="7">
        <f t="shared" si="108"/>
        <v>-34993</v>
      </c>
      <c r="M619" s="7">
        <f t="shared" si="108"/>
        <v>-44777</v>
      </c>
      <c r="N619" s="8">
        <f t="shared" si="108"/>
        <v>-3043</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t="str">
        <f t="shared" ref="B621:O624" si="109">IFERROR(VLOOKUP($B$620,$221:$343,MATCH($Q621&amp;"/"&amp;B$348,$219:$219,0),FALSE),"")</f>
        <v/>
      </c>
      <c r="C621" s="7" t="str">
        <f t="shared" si="109"/>
        <v/>
      </c>
      <c r="D621" s="7" t="str">
        <f t="shared" si="109"/>
        <v/>
      </c>
      <c r="E621" s="7">
        <f t="shared" si="109"/>
        <v>31920</v>
      </c>
      <c r="F621" s="7">
        <f t="shared" si="109"/>
        <v>-34424</v>
      </c>
      <c r="G621" s="7">
        <f t="shared" si="109"/>
        <v>-3844</v>
      </c>
      <c r="H621" s="7">
        <f t="shared" si="109"/>
        <v>-24</v>
      </c>
      <c r="I621" s="7">
        <f t="shared" si="109"/>
        <v>-100558</v>
      </c>
      <c r="J621" s="7">
        <f t="shared" si="109"/>
        <v>271990</v>
      </c>
      <c r="K621" s="7">
        <f t="shared" si="109"/>
        <v>-496978</v>
      </c>
      <c r="L621" s="7">
        <f t="shared" si="109"/>
        <v>-167282</v>
      </c>
      <c r="M621" s="7">
        <f t="shared" si="109"/>
        <v>-77656</v>
      </c>
      <c r="N621" s="7">
        <f t="shared" si="109"/>
        <v>-80532</v>
      </c>
      <c r="O621" s="7">
        <f t="shared" si="109"/>
        <v>69059</v>
      </c>
      <c r="P621" s="6"/>
      <c r="Q621" s="9" t="s">
        <v>12</v>
      </c>
    </row>
    <row r="622" spans="2:17" x14ac:dyDescent="0.25">
      <c r="B622" s="7" t="str">
        <f t="shared" si="109"/>
        <v/>
      </c>
      <c r="C622" s="7" t="str">
        <f t="shared" si="109"/>
        <v/>
      </c>
      <c r="D622" s="7" t="str">
        <f t="shared" si="109"/>
        <v/>
      </c>
      <c r="E622" s="7">
        <f t="shared" si="109"/>
        <v>18841</v>
      </c>
      <c r="F622" s="7">
        <f t="shared" si="109"/>
        <v>-36105</v>
      </c>
      <c r="G622" s="7">
        <f t="shared" si="109"/>
        <v>496092</v>
      </c>
      <c r="H622" s="7">
        <f t="shared" si="109"/>
        <v>-87</v>
      </c>
      <c r="I622" s="7">
        <f t="shared" si="109"/>
        <v>-341305</v>
      </c>
      <c r="J622" s="7">
        <f t="shared" si="109"/>
        <v>658041</v>
      </c>
      <c r="K622" s="7">
        <f t="shared" si="109"/>
        <v>-428439</v>
      </c>
      <c r="L622" s="7">
        <f t="shared" si="109"/>
        <v>-92388</v>
      </c>
      <c r="M622" s="7">
        <f t="shared" si="109"/>
        <v>-339</v>
      </c>
      <c r="N622" s="7">
        <f t="shared" si="109"/>
        <v>-176404</v>
      </c>
      <c r="O622" s="7">
        <f t="shared" si="109"/>
        <v>197392</v>
      </c>
      <c r="P622" s="6"/>
      <c r="Q622" s="9" t="s">
        <v>13</v>
      </c>
    </row>
    <row r="623" spans="2:17" x14ac:dyDescent="0.25">
      <c r="B623" s="7" t="str">
        <f t="shared" si="109"/>
        <v/>
      </c>
      <c r="C623" s="7" t="str">
        <f t="shared" si="109"/>
        <v/>
      </c>
      <c r="D623" s="7" t="str">
        <f t="shared" si="109"/>
        <v/>
      </c>
      <c r="E623" s="7">
        <f t="shared" si="109"/>
        <v>24461</v>
      </c>
      <c r="F623" s="7">
        <f t="shared" si="109"/>
        <v>-36167</v>
      </c>
      <c r="G623" s="7">
        <f t="shared" si="109"/>
        <v>636028</v>
      </c>
      <c r="H623" s="7">
        <f t="shared" si="109"/>
        <v>44456</v>
      </c>
      <c r="I623" s="7">
        <f t="shared" si="109"/>
        <v>-303083</v>
      </c>
      <c r="J623" s="7">
        <f t="shared" si="109"/>
        <v>608629</v>
      </c>
      <c r="K623" s="7">
        <f t="shared" si="109"/>
        <v>-445529</v>
      </c>
      <c r="L623" s="7">
        <f t="shared" si="109"/>
        <v>176364</v>
      </c>
      <c r="M623" s="7">
        <f t="shared" si="109"/>
        <v>51899</v>
      </c>
      <c r="N623" s="7">
        <f t="shared" si="109"/>
        <v>-280413</v>
      </c>
      <c r="O623" s="7" t="str">
        <f t="shared" si="109"/>
        <v/>
      </c>
      <c r="P623" s="6"/>
      <c r="Q623" s="9" t="s">
        <v>14</v>
      </c>
    </row>
    <row r="624" spans="2:17" x14ac:dyDescent="0.25">
      <c r="B624" s="7" t="str">
        <f t="shared" si="109"/>
        <v/>
      </c>
      <c r="C624" s="7" t="str">
        <f t="shared" si="109"/>
        <v/>
      </c>
      <c r="D624" s="7">
        <f t="shared" si="109"/>
        <v>-12318</v>
      </c>
      <c r="E624" s="7">
        <f t="shared" si="109"/>
        <v>20907</v>
      </c>
      <c r="F624" s="7">
        <f t="shared" si="109"/>
        <v>-35637</v>
      </c>
      <c r="G624" s="7">
        <f t="shared" si="109"/>
        <v>635964</v>
      </c>
      <c r="H624" s="7">
        <f t="shared" si="109"/>
        <v>3467304</v>
      </c>
      <c r="I624" s="7">
        <f t="shared" si="109"/>
        <v>-1157831</v>
      </c>
      <c r="J624" s="7">
        <f t="shared" si="109"/>
        <v>923353</v>
      </c>
      <c r="K624" s="7">
        <f t="shared" si="109"/>
        <v>-736519</v>
      </c>
      <c r="L624" s="7">
        <f t="shared" si="109"/>
        <v>179437</v>
      </c>
      <c r="M624" s="7">
        <f t="shared" si="109"/>
        <v>-34929</v>
      </c>
      <c r="N624" s="7">
        <f t="shared" si="109"/>
        <v>-331559</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6"/>
    </row>
    <row r="626" spans="2:17" x14ac:dyDescent="0.25">
      <c r="B626" s="7" t="str">
        <f t="shared" ref="B626:O629" si="110">IFERROR(VLOOKUP($B$625,$221:$343,MATCH($Q626&amp;"/"&amp;B$348,$219:$219,0),FALSE),"")</f>
        <v/>
      </c>
      <c r="C626" s="7" t="str">
        <f t="shared" si="110"/>
        <v/>
      </c>
      <c r="D626" s="7" t="str">
        <f t="shared" si="110"/>
        <v/>
      </c>
      <c r="E626" s="7">
        <f t="shared" si="110"/>
        <v>30634</v>
      </c>
      <c r="F626" s="7">
        <f t="shared" si="110"/>
        <v>-34845</v>
      </c>
      <c r="G626" s="7">
        <f t="shared" si="110"/>
        <v>-547</v>
      </c>
      <c r="H626" s="7">
        <f t="shared" si="110"/>
        <v>-231519</v>
      </c>
      <c r="I626" s="7">
        <f t="shared" si="110"/>
        <v>-162252</v>
      </c>
      <c r="J626" s="7">
        <f t="shared" si="110"/>
        <v>29603</v>
      </c>
      <c r="K626" s="7">
        <f t="shared" si="110"/>
        <v>-529382</v>
      </c>
      <c r="L626" s="7">
        <f t="shared" si="110"/>
        <v>-43801</v>
      </c>
      <c r="M626" s="7">
        <f t="shared" si="110"/>
        <v>-43655</v>
      </c>
      <c r="N626" s="8">
        <f t="shared" si="110"/>
        <v>-22125</v>
      </c>
      <c r="O626" s="8">
        <f t="shared" si="110"/>
        <v>-4372</v>
      </c>
      <c r="P626" s="6"/>
      <c r="Q626" s="9" t="s">
        <v>12</v>
      </c>
    </row>
    <row r="627" spans="2:17" x14ac:dyDescent="0.25">
      <c r="B627" s="7" t="str">
        <f t="shared" si="110"/>
        <v/>
      </c>
      <c r="C627" s="7" t="str">
        <f t="shared" si="110"/>
        <v/>
      </c>
      <c r="D627" s="7" t="str">
        <f t="shared" si="110"/>
        <v/>
      </c>
      <c r="E627" s="7">
        <f t="shared" si="110"/>
        <v>-3724</v>
      </c>
      <c r="F627" s="7">
        <f t="shared" si="110"/>
        <v>-32818</v>
      </c>
      <c r="G627" s="7">
        <f t="shared" si="110"/>
        <v>498048</v>
      </c>
      <c r="H627" s="7">
        <f t="shared" si="110"/>
        <v>-371105</v>
      </c>
      <c r="I627" s="7">
        <f t="shared" si="110"/>
        <v>-181715</v>
      </c>
      <c r="J627" s="7">
        <f t="shared" si="110"/>
        <v>164292</v>
      </c>
      <c r="K627" s="7">
        <f t="shared" si="110"/>
        <v>-536122</v>
      </c>
      <c r="L627" s="7">
        <f t="shared" si="110"/>
        <v>-8965</v>
      </c>
      <c r="M627" s="7">
        <f t="shared" si="110"/>
        <v>-24882</v>
      </c>
      <c r="N627" s="8">
        <f t="shared" si="110"/>
        <v>-16930</v>
      </c>
      <c r="O627" s="8">
        <f t="shared" si="110"/>
        <v>74515</v>
      </c>
      <c r="P627" s="6"/>
      <c r="Q627" s="9" t="s">
        <v>13</v>
      </c>
    </row>
    <row r="628" spans="2:17" x14ac:dyDescent="0.25">
      <c r="B628" s="7" t="str">
        <f t="shared" si="110"/>
        <v/>
      </c>
      <c r="C628" s="7" t="str">
        <f t="shared" si="110"/>
        <v/>
      </c>
      <c r="D628" s="7" t="str">
        <f t="shared" si="110"/>
        <v/>
      </c>
      <c r="E628" s="7">
        <f t="shared" si="110"/>
        <v>13685</v>
      </c>
      <c r="F628" s="7">
        <f t="shared" si="110"/>
        <v>-31750</v>
      </c>
      <c r="G628" s="7">
        <f t="shared" si="110"/>
        <v>630277</v>
      </c>
      <c r="H628" s="7">
        <f t="shared" si="110"/>
        <v>-289444</v>
      </c>
      <c r="I628" s="7">
        <f t="shared" si="110"/>
        <v>7933</v>
      </c>
      <c r="J628" s="7">
        <f t="shared" si="110"/>
        <v>-90723</v>
      </c>
      <c r="K628" s="7">
        <f t="shared" si="110"/>
        <v>-518567</v>
      </c>
      <c r="L628" s="7">
        <f t="shared" si="110"/>
        <v>229073</v>
      </c>
      <c r="M628" s="7">
        <f t="shared" si="110"/>
        <v>-27003</v>
      </c>
      <c r="N628" s="8">
        <f t="shared" si="110"/>
        <v>-18618</v>
      </c>
      <c r="O628" s="8" t="str">
        <f t="shared" si="110"/>
        <v/>
      </c>
      <c r="P628" s="6"/>
      <c r="Q628" s="9" t="s">
        <v>14</v>
      </c>
    </row>
    <row r="629" spans="2:17" x14ac:dyDescent="0.25">
      <c r="B629" s="7" t="str">
        <f t="shared" si="110"/>
        <v/>
      </c>
      <c r="C629" s="7" t="str">
        <f t="shared" si="110"/>
        <v/>
      </c>
      <c r="D629" s="7">
        <f t="shared" si="110"/>
        <v>-9619</v>
      </c>
      <c r="E629" s="7">
        <f t="shared" si="110"/>
        <v>19732</v>
      </c>
      <c r="F629" s="7">
        <f t="shared" si="110"/>
        <v>-27603</v>
      </c>
      <c r="G629" s="7">
        <f t="shared" si="110"/>
        <v>631769</v>
      </c>
      <c r="H629" s="7">
        <f t="shared" si="110"/>
        <v>-301821</v>
      </c>
      <c r="I629" s="7">
        <f t="shared" si="110"/>
        <v>-216978</v>
      </c>
      <c r="J629" s="7">
        <f t="shared" si="110"/>
        <v>435749</v>
      </c>
      <c r="K629" s="7">
        <f t="shared" si="110"/>
        <v>-495345</v>
      </c>
      <c r="L629" s="7">
        <f t="shared" si="110"/>
        <v>16249</v>
      </c>
      <c r="M629" s="7">
        <f t="shared" si="110"/>
        <v>-44729</v>
      </c>
      <c r="N629" s="8">
        <f t="shared" si="110"/>
        <v>-18944</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t="e">
        <f t="shared" ref="B632:O632" si="111">B588/B402</f>
        <v>#VALUE!</v>
      </c>
      <c r="C632" s="29" t="e">
        <f t="shared" si="111"/>
        <v>#VALUE!</v>
      </c>
      <c r="D632" s="29">
        <f t="shared" si="111"/>
        <v>-0.16274835302729268</v>
      </c>
      <c r="E632" s="29">
        <f t="shared" si="111"/>
        <v>-0.3194948323795988</v>
      </c>
      <c r="F632" s="29">
        <f t="shared" si="111"/>
        <v>-1.0751446036545287</v>
      </c>
      <c r="G632" s="29">
        <f t="shared" si="111"/>
        <v>3.1460465735702596E-2</v>
      </c>
      <c r="H632" s="29">
        <f t="shared" si="111"/>
        <v>3.2679882301434579E-2</v>
      </c>
      <c r="I632" s="29">
        <f t="shared" si="111"/>
        <v>2.8799147600422369E-2</v>
      </c>
      <c r="J632" s="29">
        <f t="shared" si="111"/>
        <v>-9.1056312981624185E-2</v>
      </c>
      <c r="K632" s="29">
        <f t="shared" si="111"/>
        <v>-0.29933712148020308</v>
      </c>
      <c r="L632" s="29">
        <f t="shared" si="111"/>
        <v>-5.1691100389358549E-2</v>
      </c>
      <c r="M632" s="29">
        <f t="shared" si="111"/>
        <v>-0.11158189373835008</v>
      </c>
      <c r="N632" s="29">
        <f t="shared" si="111"/>
        <v>-0.19212485015591493</v>
      </c>
      <c r="O632" s="29">
        <f t="shared" si="111"/>
        <v>0.12695833963688385</v>
      </c>
      <c r="P632" s="6"/>
      <c r="Q632" s="89" t="s">
        <v>37</v>
      </c>
    </row>
    <row r="633" spans="2:17" x14ac:dyDescent="0.25">
      <c r="B633" s="29" t="e">
        <f t="shared" ref="B633:O633" si="112">((B551*(1-B582))/(B457+B432))</f>
        <v>#DIV/0!</v>
      </c>
      <c r="C633" s="29" t="e">
        <f t="shared" si="112"/>
        <v>#DIV/0!</v>
      </c>
      <c r="D633" s="29" t="e">
        <f t="shared" si="112"/>
        <v>#VALUE!</v>
      </c>
      <c r="E633" s="29" t="e">
        <f t="shared" si="112"/>
        <v>#VALUE!</v>
      </c>
      <c r="F633" s="29" t="e">
        <f t="shared" si="112"/>
        <v>#VALUE!</v>
      </c>
      <c r="G633" s="29" t="e">
        <f t="shared" si="112"/>
        <v>#VALUE!</v>
      </c>
      <c r="H633" s="29" t="e">
        <f t="shared" si="112"/>
        <v>#VALUE!</v>
      </c>
      <c r="I633" s="29" t="e">
        <f t="shared" si="112"/>
        <v>#VALUE!</v>
      </c>
      <c r="J633" s="29" t="e">
        <f t="shared" si="112"/>
        <v>#VALUE!</v>
      </c>
      <c r="K633" s="29" t="e">
        <f t="shared" si="112"/>
        <v>#VALUE!</v>
      </c>
      <c r="L633" s="29" t="e">
        <f t="shared" si="112"/>
        <v>#VALUE!</v>
      </c>
      <c r="M633" s="29" t="e">
        <f t="shared" si="112"/>
        <v>#VALUE!</v>
      </c>
      <c r="N633" s="29" t="e">
        <f t="shared" si="112"/>
        <v>#VALUE!</v>
      </c>
      <c r="O633" s="29" t="e">
        <f t="shared" si="112"/>
        <v>#VALUE!</v>
      </c>
      <c r="P633" s="6"/>
      <c r="Q633" s="89" t="s">
        <v>38</v>
      </c>
    </row>
    <row r="634" spans="2:17" x14ac:dyDescent="0.25">
      <c r="B634" s="29" t="e">
        <f t="shared" ref="B634:O634" si="113">B588/B457</f>
        <v>#VALUE!</v>
      </c>
      <c r="C634" s="29" t="e">
        <f t="shared" si="113"/>
        <v>#VALUE!</v>
      </c>
      <c r="D634" s="29">
        <f t="shared" si="113"/>
        <v>-0.20932777856234996</v>
      </c>
      <c r="E634" s="29">
        <f t="shared" si="113"/>
        <v>-0.5297790089512745</v>
      </c>
      <c r="F634" s="29">
        <f t="shared" si="113"/>
        <v>-2.0891152335642902</v>
      </c>
      <c r="G634" s="29">
        <f t="shared" si="113"/>
        <v>3.7917612528949117E-2</v>
      </c>
      <c r="H634" s="29">
        <f t="shared" si="113"/>
        <v>0.25650372242544228</v>
      </c>
      <c r="I634" s="29">
        <f t="shared" si="113"/>
        <v>0.16120337068837376</v>
      </c>
      <c r="J634" s="29">
        <f t="shared" si="113"/>
        <v>-0.63821712020790289</v>
      </c>
      <c r="K634" s="29">
        <f t="shared" si="113"/>
        <v>-8.8506867556975983</v>
      </c>
      <c r="L634" s="29">
        <f t="shared" si="113"/>
        <v>-0.37587126519911407</v>
      </c>
      <c r="M634" s="29">
        <f t="shared" si="113"/>
        <v>-0.84121367310421424</v>
      </c>
      <c r="N634" s="29">
        <f t="shared" si="113"/>
        <v>-0.40742330118249687</v>
      </c>
      <c r="O634" s="29">
        <f t="shared" si="113"/>
        <v>0.22307494243675452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t="e">
        <f t="shared" ref="B636:N636" si="114">B378/B414</f>
        <v>#VALUE!</v>
      </c>
      <c r="C636" s="27" t="e">
        <f t="shared" si="114"/>
        <v>#VALUE!</v>
      </c>
      <c r="D636" s="27">
        <f t="shared" si="114"/>
        <v>0.9885188222533795</v>
      </c>
      <c r="E636" s="27">
        <f t="shared" si="114"/>
        <v>0.79633001149865845</v>
      </c>
      <c r="F636" s="27">
        <f t="shared" si="114"/>
        <v>0.71077654516640254</v>
      </c>
      <c r="G636" s="27">
        <f t="shared" si="114"/>
        <v>5.7687476127827528</v>
      </c>
      <c r="H636" s="27">
        <f t="shared" si="114"/>
        <v>0.65977412325130036</v>
      </c>
      <c r="I636" s="27">
        <f t="shared" si="114"/>
        <v>0.63276565067295498</v>
      </c>
      <c r="J636" s="27">
        <f t="shared" si="114"/>
        <v>0.57470156804269024</v>
      </c>
      <c r="K636" s="27">
        <f t="shared" si="114"/>
        <v>0.51928569797937618</v>
      </c>
      <c r="L636" s="27">
        <f t="shared" si="114"/>
        <v>0.69255720355304839</v>
      </c>
      <c r="M636" s="27">
        <f t="shared" si="114"/>
        <v>0.55488330904521654</v>
      </c>
      <c r="N636" s="27">
        <f t="shared" si="114"/>
        <v>0.5181388904532902</v>
      </c>
      <c r="O636" s="27">
        <f>O378/O414</f>
        <v>0.80319978172363427</v>
      </c>
      <c r="P636" s="6"/>
      <c r="Q636" s="89" t="s">
        <v>2307</v>
      </c>
    </row>
    <row r="637" spans="2:17" x14ac:dyDescent="0.25">
      <c r="B637" s="27" t="e">
        <f t="shared" ref="B637:N637" si="115">(B378-B372)/B414</f>
        <v>#VALUE!</v>
      </c>
      <c r="C637" s="27" t="e">
        <f t="shared" si="115"/>
        <v>#VALUE!</v>
      </c>
      <c r="D637" s="27">
        <f t="shared" si="115"/>
        <v>0.9885188222533795</v>
      </c>
      <c r="E637" s="27">
        <f t="shared" si="115"/>
        <v>0.79633001149865845</v>
      </c>
      <c r="F637" s="27">
        <f t="shared" si="115"/>
        <v>0.71077654516640254</v>
      </c>
      <c r="G637" s="27">
        <f t="shared" si="115"/>
        <v>5.0364978992488227</v>
      </c>
      <c r="H637" s="27">
        <f t="shared" si="115"/>
        <v>0.43231114988549185</v>
      </c>
      <c r="I637" s="27">
        <f t="shared" si="115"/>
        <v>0.34879016581126782</v>
      </c>
      <c r="J637" s="27">
        <f t="shared" si="115"/>
        <v>0.3531969242945644</v>
      </c>
      <c r="K637" s="27">
        <f t="shared" si="115"/>
        <v>0.28000318261353002</v>
      </c>
      <c r="L637" s="27">
        <f t="shared" si="115"/>
        <v>0.41240262715747672</v>
      </c>
      <c r="M637" s="27">
        <f t="shared" si="115"/>
        <v>0.30510067392642076</v>
      </c>
      <c r="N637" s="27">
        <f t="shared" si="115"/>
        <v>0.33366162868376459</v>
      </c>
      <c r="O637" s="27">
        <f>(O378-O372)/O414</f>
        <v>0.53780247058886466</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t="e">
        <f t="shared" ref="C642:O642" si="118">365/(C465/((C366+B366)/2))</f>
        <v>#VALUE!</v>
      </c>
      <c r="D642" s="43" t="e">
        <f t="shared" si="118"/>
        <v>#VALUE!</v>
      </c>
      <c r="E642" s="43">
        <f t="shared" si="118"/>
        <v>22.125835328082079</v>
      </c>
      <c r="F642" s="43">
        <f t="shared" si="118"/>
        <v>39.401295333445148</v>
      </c>
      <c r="G642" s="43">
        <f t="shared" si="118"/>
        <v>87.487612811891708</v>
      </c>
      <c r="H642" s="43">
        <f t="shared" si="118"/>
        <v>69.755367729939763</v>
      </c>
      <c r="I642" s="43">
        <f t="shared" si="118"/>
        <v>48.89817719272849</v>
      </c>
      <c r="J642" s="43">
        <f t="shared" si="118"/>
        <v>74.48104888512762</v>
      </c>
      <c r="K642" s="43">
        <f t="shared" si="118"/>
        <v>103.01525389128849</v>
      </c>
      <c r="L642" s="43">
        <f t="shared" si="118"/>
        <v>113.60958627106282</v>
      </c>
      <c r="M642" s="43">
        <f t="shared" si="118"/>
        <v>121.25410946891377</v>
      </c>
      <c r="N642" s="44">
        <f t="shared" si="118"/>
        <v>125.15015816700253</v>
      </c>
      <c r="O642" s="44">
        <f t="shared" si="118"/>
        <v>120.32494639006822</v>
      </c>
      <c r="P642" s="40"/>
      <c r="Q642" s="41" t="s">
        <v>60</v>
      </c>
    </row>
    <row r="643" spans="2:17" x14ac:dyDescent="0.25">
      <c r="B643" s="42"/>
      <c r="C643" s="43" t="e">
        <f t="shared" ref="C643:O643" si="119">365/(C503/((C372+B372)/2))</f>
        <v>#VALUE!</v>
      </c>
      <c r="D643" s="43" t="e">
        <f t="shared" si="119"/>
        <v>#VALUE!</v>
      </c>
      <c r="E643" s="43" t="e">
        <f t="shared" si="119"/>
        <v>#DIV/0!</v>
      </c>
      <c r="F643" s="43" t="e">
        <f t="shared" si="119"/>
        <v>#DIV/0!</v>
      </c>
      <c r="G643" s="43">
        <f t="shared" si="119"/>
        <v>182.40661536827673</v>
      </c>
      <c r="H643" s="43">
        <f t="shared" si="119"/>
        <v>125.7433885653824</v>
      </c>
      <c r="I643" s="43">
        <f t="shared" si="119"/>
        <v>72.875910359777293</v>
      </c>
      <c r="J643" s="43">
        <f t="shared" si="119"/>
        <v>97.731807962815395</v>
      </c>
      <c r="K643" s="43">
        <f t="shared" si="119"/>
        <v>142.28903380546942</v>
      </c>
      <c r="L643" s="43">
        <f t="shared" si="119"/>
        <v>162.57907518349742</v>
      </c>
      <c r="M643" s="43">
        <f t="shared" si="119"/>
        <v>165.84053123576541</v>
      </c>
      <c r="N643" s="44">
        <f t="shared" si="119"/>
        <v>160.49708226618486</v>
      </c>
      <c r="O643" s="44">
        <f t="shared" si="119"/>
        <v>125.93937060822066</v>
      </c>
      <c r="P643" s="40"/>
      <c r="Q643" s="41" t="s">
        <v>61</v>
      </c>
    </row>
    <row r="644" spans="2:17" x14ac:dyDescent="0.25">
      <c r="B644" s="42"/>
      <c r="C644" s="43" t="e">
        <f t="shared" ref="C644:O644" si="120">365/(C503/((C408+B408)/2))</f>
        <v>#VALUE!</v>
      </c>
      <c r="D644" s="43" t="e">
        <f t="shared" si="120"/>
        <v>#VALUE!</v>
      </c>
      <c r="E644" s="43">
        <f t="shared" si="120"/>
        <v>43.936354202698027</v>
      </c>
      <c r="F644" s="43">
        <f t="shared" si="120"/>
        <v>103.6150049876621</v>
      </c>
      <c r="G644" s="43">
        <f t="shared" si="120"/>
        <v>287.63171360437161</v>
      </c>
      <c r="H644" s="43">
        <f t="shared" si="120"/>
        <v>115.93854897112351</v>
      </c>
      <c r="I644" s="43">
        <f t="shared" si="120"/>
        <v>65.32038816025451</v>
      </c>
      <c r="J644" s="43">
        <f t="shared" si="120"/>
        <v>91.317565413060393</v>
      </c>
      <c r="K644" s="43">
        <f t="shared" si="120"/>
        <v>132.24850618969913</v>
      </c>
      <c r="L644" s="43">
        <f t="shared" si="120"/>
        <v>170.27907843652739</v>
      </c>
      <c r="M644" s="43">
        <f t="shared" si="120"/>
        <v>190.41789396308084</v>
      </c>
      <c r="N644" s="44">
        <f t="shared" si="120"/>
        <v>225.7378650710896</v>
      </c>
      <c r="O644" s="44">
        <f t="shared" si="120"/>
        <v>212.61019268943855</v>
      </c>
      <c r="P644" s="40"/>
      <c r="Q644" s="41" t="s">
        <v>62</v>
      </c>
    </row>
    <row r="645" spans="2:17" x14ac:dyDescent="0.25">
      <c r="B645" s="45"/>
      <c r="C645" s="46" t="e">
        <f t="shared" ref="C645:M645" si="121">C643+C642-C644</f>
        <v>#VALUE!</v>
      </c>
      <c r="D645" s="46" t="e">
        <f t="shared" si="121"/>
        <v>#VALUE!</v>
      </c>
      <c r="E645" s="46" t="e">
        <f t="shared" si="121"/>
        <v>#DIV/0!</v>
      </c>
      <c r="F645" s="46" t="e">
        <f t="shared" si="121"/>
        <v>#DIV/0!</v>
      </c>
      <c r="G645" s="46">
        <f t="shared" si="121"/>
        <v>-17.737485424203157</v>
      </c>
      <c r="H645" s="46">
        <f t="shared" si="121"/>
        <v>79.560207324198643</v>
      </c>
      <c r="I645" s="46">
        <f t="shared" si="121"/>
        <v>56.453699392251281</v>
      </c>
      <c r="J645" s="46">
        <f t="shared" si="121"/>
        <v>80.895291434882623</v>
      </c>
      <c r="K645" s="46">
        <f t="shared" si="121"/>
        <v>113.05578150705878</v>
      </c>
      <c r="L645" s="46">
        <f t="shared" si="121"/>
        <v>105.90958301803286</v>
      </c>
      <c r="M645" s="46">
        <f t="shared" si="121"/>
        <v>96.67674674159835</v>
      </c>
      <c r="N645" s="47">
        <f>N643+N642-N644</f>
        <v>59.909375362097791</v>
      </c>
      <c r="O645" s="47">
        <f>O643+O642-O644</f>
        <v>33.654124308850328</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c r="C647"/>
      <c r="D647">
        <v>2800</v>
      </c>
      <c r="E647">
        <v>2800</v>
      </c>
      <c r="F647">
        <v>2800</v>
      </c>
      <c r="G647">
        <v>9200</v>
      </c>
      <c r="H647">
        <v>9200</v>
      </c>
      <c r="I647">
        <v>9200</v>
      </c>
      <c r="J647">
        <v>13790</v>
      </c>
      <c r="K647">
        <v>16108</v>
      </c>
      <c r="L647">
        <v>32220</v>
      </c>
      <c r="M647">
        <v>32220</v>
      </c>
      <c r="N647">
        <v>32220</v>
      </c>
      <c r="O647">
        <v>39978</v>
      </c>
      <c r="P647" s="30"/>
      <c r="Q647" s="90" t="s">
        <v>43</v>
      </c>
    </row>
    <row r="648" spans="2:17" x14ac:dyDescent="0.25">
      <c r="B648" s="13" t="e">
        <f t="shared" ref="B648:O648" si="122">B457/B647</f>
        <v>#VALUE!</v>
      </c>
      <c r="C648" s="13" t="e">
        <f t="shared" si="122"/>
        <v>#VALUE!</v>
      </c>
      <c r="D648" s="13">
        <f t="shared" si="122"/>
        <v>53.107500000000002</v>
      </c>
      <c r="E648" s="13">
        <f t="shared" si="122"/>
        <v>34.552142857142854</v>
      </c>
      <c r="F648" s="13">
        <f t="shared" si="122"/>
        <v>11.185357142857143</v>
      </c>
      <c r="G648" s="13">
        <f t="shared" si="122"/>
        <v>75.845217391304345</v>
      </c>
      <c r="H648" s="13">
        <f t="shared" si="122"/>
        <v>102.01097826086956</v>
      </c>
      <c r="I648" s="13">
        <f t="shared" si="122"/>
        <v>141.86239130434782</v>
      </c>
      <c r="J648" s="13">
        <f t="shared" si="122"/>
        <v>69.815591007976792</v>
      </c>
      <c r="K648" s="13">
        <f t="shared" si="122"/>
        <v>8.1583685125403527</v>
      </c>
      <c r="L648" s="13">
        <f t="shared" si="122"/>
        <v>13.732464307883303</v>
      </c>
      <c r="M648" s="13">
        <f t="shared" si="122"/>
        <v>10.060211049037864</v>
      </c>
      <c r="N648" s="13">
        <f t="shared" si="122"/>
        <v>22.782122905027933</v>
      </c>
      <c r="O648" s="13">
        <f t="shared" si="122"/>
        <v>27.006903797088398</v>
      </c>
      <c r="P648" s="6"/>
      <c r="Q648" s="90" t="s">
        <v>44</v>
      </c>
    </row>
    <row r="649" spans="2:17" x14ac:dyDescent="0.25">
      <c r="B649" s="13" t="e">
        <f t="shared" ref="B649:O649" si="123">B588/B647</f>
        <v>#DIV/0!</v>
      </c>
      <c r="C649" s="13" t="e">
        <f t="shared" si="123"/>
        <v>#DIV/0!</v>
      </c>
      <c r="D649" s="13">
        <f t="shared" si="123"/>
        <v>-11.116875</v>
      </c>
      <c r="E649" s="13">
        <f t="shared" si="123"/>
        <v>-18.305</v>
      </c>
      <c r="F649" s="13">
        <f t="shared" si="123"/>
        <v>-23.3675</v>
      </c>
      <c r="G649" s="13">
        <f t="shared" si="123"/>
        <v>2.8758695652173913</v>
      </c>
      <c r="H649" s="13">
        <f t="shared" si="123"/>
        <v>26.166195652173911</v>
      </c>
      <c r="I649" s="13">
        <f t="shared" si="123"/>
        <v>22.868695652173912</v>
      </c>
      <c r="J649" s="13">
        <f t="shared" si="123"/>
        <v>-44.557505438723716</v>
      </c>
      <c r="K649" s="13">
        <f t="shared" si="123"/>
        <v>-72.207164142041222</v>
      </c>
      <c r="L649" s="13">
        <f t="shared" si="123"/>
        <v>-5.1616387337057725</v>
      </c>
      <c r="M649" s="13">
        <f t="shared" si="123"/>
        <v>-8.4627870887647418</v>
      </c>
      <c r="N649" s="13">
        <f t="shared" si="123"/>
        <v>-9.2819677219118564</v>
      </c>
      <c r="O649" s="13">
        <f t="shared" si="123"/>
        <v>6.024563509930462</v>
      </c>
      <c r="P649" s="6"/>
      <c r="Q649" s="89" t="s">
        <v>45</v>
      </c>
    </row>
    <row r="650" spans="2:17" x14ac:dyDescent="0.25">
      <c r="B650" s="91"/>
      <c r="C650" s="91" t="e">
        <f t="shared" ref="C650:M650" si="124">+C649/B649-1</f>
        <v>#DIV/0!</v>
      </c>
      <c r="D650" s="92" t="e">
        <f t="shared" si="124"/>
        <v>#DIV/0!</v>
      </c>
      <c r="E650" s="91">
        <f t="shared" si="124"/>
        <v>0.64659582841401009</v>
      </c>
      <c r="F650" s="92">
        <f t="shared" si="124"/>
        <v>0.27656378038787222</v>
      </c>
      <c r="G650" s="91">
        <f t="shared" si="124"/>
        <v>-1.1230713411882911</v>
      </c>
      <c r="H650" s="92">
        <f t="shared" si="124"/>
        <v>8.098533524831808</v>
      </c>
      <c r="I650" s="91">
        <f t="shared" si="124"/>
        <v>-0.1260213767348346</v>
      </c>
      <c r="J650" s="92">
        <f t="shared" si="124"/>
        <v>-2.9484060707453619</v>
      </c>
      <c r="K650" s="91">
        <f t="shared" si="124"/>
        <v>0.62053874944462084</v>
      </c>
      <c r="L650" s="92">
        <f t="shared" si="124"/>
        <v>-0.92851625188392484</v>
      </c>
      <c r="M650" s="91">
        <f t="shared" si="124"/>
        <v>0.63955432089857367</v>
      </c>
      <c r="N650" s="93">
        <f>+N649/M649-1</f>
        <v>9.6797972648356545E-2</v>
      </c>
      <c r="O650" s="93">
        <f>+O649/N649-1</f>
        <v>-1.6490610278366225</v>
      </c>
      <c r="P650" s="31"/>
      <c r="Q650" s="94" t="s">
        <v>46</v>
      </c>
    </row>
    <row r="651" spans="2:17" x14ac:dyDescent="0.25">
      <c r="B651">
        <v>3.7611000000000003E-3</v>
      </c>
      <c r="C651">
        <v>0</v>
      </c>
      <c r="D651">
        <v>0</v>
      </c>
      <c r="E651">
        <v>0</v>
      </c>
      <c r="F651">
        <v>0</v>
      </c>
      <c r="G651">
        <v>0</v>
      </c>
      <c r="H651">
        <v>0.01</v>
      </c>
      <c r="I651">
        <v>2.0299999999999999E-2</v>
      </c>
      <c r="J651">
        <v>0</v>
      </c>
      <c r="K651">
        <v>0</v>
      </c>
      <c r="L651">
        <v>0</v>
      </c>
      <c r="M651">
        <v>0</v>
      </c>
      <c r="N651">
        <v>0</v>
      </c>
      <c r="O651">
        <v>0</v>
      </c>
      <c r="P651" s="6"/>
      <c r="Q651" s="90" t="s">
        <v>47</v>
      </c>
    </row>
    <row r="652" spans="2:17" x14ac:dyDescent="0.25">
      <c r="B652" s="91" t="e">
        <f t="shared" ref="B652:O652" si="125">+B651/B661</f>
        <v>#N/A</v>
      </c>
      <c r="C652" s="91">
        <f t="shared" si="125"/>
        <v>0</v>
      </c>
      <c r="D652" s="92">
        <f t="shared" si="125"/>
        <v>0</v>
      </c>
      <c r="E652" s="91">
        <f t="shared" si="125"/>
        <v>0</v>
      </c>
      <c r="F652" s="92">
        <f t="shared" si="125"/>
        <v>0</v>
      </c>
      <c r="G652" s="91">
        <f t="shared" si="125"/>
        <v>0</v>
      </c>
      <c r="H652" s="92">
        <f t="shared" si="125"/>
        <v>7.2353384837537402E-3</v>
      </c>
      <c r="I652" s="91">
        <f t="shared" si="125"/>
        <v>1.6831121301615581E-2</v>
      </c>
      <c r="J652" s="92">
        <f t="shared" si="125"/>
        <v>0</v>
      </c>
      <c r="K652" s="91">
        <f t="shared" si="125"/>
        <v>0</v>
      </c>
      <c r="L652" s="92">
        <f t="shared" si="125"/>
        <v>0</v>
      </c>
      <c r="M652" s="91">
        <f t="shared" si="125"/>
        <v>0</v>
      </c>
      <c r="N652" s="93">
        <f t="shared" si="125"/>
        <v>0</v>
      </c>
      <c r="O652" s="93">
        <f t="shared" si="125"/>
        <v>0</v>
      </c>
      <c r="P652" s="6"/>
      <c r="Q652" s="94" t="s">
        <v>48</v>
      </c>
    </row>
    <row r="653" spans="2:17" x14ac:dyDescent="0.25">
      <c r="B653" s="95" t="e">
        <f t="shared" ref="B653:M653" si="126">+B651/B649</f>
        <v>#DIV/0!</v>
      </c>
      <c r="C653" s="95" t="e">
        <f t="shared" si="126"/>
        <v>#DIV/0!</v>
      </c>
      <c r="D653" s="96">
        <f t="shared" si="126"/>
        <v>0</v>
      </c>
      <c r="E653" s="95">
        <f t="shared" si="126"/>
        <v>0</v>
      </c>
      <c r="F653" s="96">
        <f t="shared" si="126"/>
        <v>0</v>
      </c>
      <c r="G653" s="95">
        <f t="shared" si="126"/>
        <v>0</v>
      </c>
      <c r="H653" s="96">
        <f t="shared" si="126"/>
        <v>3.8217248441193213E-4</v>
      </c>
      <c r="I653" s="95">
        <f t="shared" si="126"/>
        <v>8.8767633750332716E-4</v>
      </c>
      <c r="J653" s="96">
        <f t="shared" si="126"/>
        <v>0</v>
      </c>
      <c r="K653" s="95">
        <f t="shared" si="126"/>
        <v>0</v>
      </c>
      <c r="L653" s="96">
        <f t="shared" si="126"/>
        <v>0</v>
      </c>
      <c r="M653" s="95">
        <f t="shared" si="126"/>
        <v>0</v>
      </c>
      <c r="N653" s="97">
        <f>+N651/N649</f>
        <v>0</v>
      </c>
      <c r="O653" s="97">
        <f>+O651/O649</f>
        <v>0</v>
      </c>
      <c r="P653" s="28"/>
      <c r="Q653" s="98" t="s">
        <v>49</v>
      </c>
    </row>
    <row r="654" spans="2:17" x14ac:dyDescent="0.25">
      <c r="B654" s="16" t="e">
        <f t="shared" ref="B654:M654" si="127">+B661*B647</f>
        <v>#N/A</v>
      </c>
      <c r="C654" s="16">
        <f t="shared" si="127"/>
        <v>0</v>
      </c>
      <c r="D654" s="16">
        <f t="shared" si="127"/>
        <v>220.84198274865111</v>
      </c>
      <c r="E654" s="16">
        <f t="shared" si="127"/>
        <v>196.62176523560254</v>
      </c>
      <c r="F654" s="16">
        <f t="shared" si="127"/>
        <v>411.33354636828994</v>
      </c>
      <c r="G654" s="16">
        <f t="shared" si="127"/>
        <v>4208.3960230336615</v>
      </c>
      <c r="H654" s="16">
        <f t="shared" si="127"/>
        <v>12715.369185087497</v>
      </c>
      <c r="I654" s="16">
        <f t="shared" si="127"/>
        <v>11096.111581233352</v>
      </c>
      <c r="J654" s="16">
        <f t="shared" si="127"/>
        <v>7253.072168070772</v>
      </c>
      <c r="K654" s="16">
        <f t="shared" si="127"/>
        <v>2557.9094327548592</v>
      </c>
      <c r="L654" s="16">
        <f t="shared" si="127"/>
        <v>2560.9791655189256</v>
      </c>
      <c r="M654" s="16">
        <f t="shared" si="127"/>
        <v>1424.9597939312762</v>
      </c>
      <c r="N654" s="16">
        <f>+N661*N647</f>
        <v>1265.068614346779</v>
      </c>
      <c r="O654" s="16">
        <f>+O661*O647</f>
        <v>9194.94</v>
      </c>
      <c r="P654" s="6"/>
      <c r="Q654" s="89" t="s">
        <v>50</v>
      </c>
    </row>
    <row r="655" spans="2:17" x14ac:dyDescent="0.25">
      <c r="B655" s="32" t="e">
        <f t="shared" ref="B655:M655" si="128">+B661/B$648</f>
        <v>#N/A</v>
      </c>
      <c r="C655" s="32" t="e">
        <f t="shared" si="128"/>
        <v>#VALUE!</v>
      </c>
      <c r="D655" s="33">
        <f t="shared" si="128"/>
        <v>1.485141207850997E-3</v>
      </c>
      <c r="E655" s="32">
        <f t="shared" si="128"/>
        <v>2.0323503321646639E-3</v>
      </c>
      <c r="F655" s="33">
        <f t="shared" si="128"/>
        <v>1.3133674330862734E-2</v>
      </c>
      <c r="G655" s="32">
        <f t="shared" si="128"/>
        <v>6.0311561633441986E-3</v>
      </c>
      <c r="H655" s="33">
        <f t="shared" si="128"/>
        <v>1.3548594178469172E-2</v>
      </c>
      <c r="I655" s="32">
        <f t="shared" si="128"/>
        <v>8.5018945037316877E-3</v>
      </c>
      <c r="J655" s="33">
        <f t="shared" si="128"/>
        <v>7.5336478135923941E-3</v>
      </c>
      <c r="K655" s="32">
        <f t="shared" si="128"/>
        <v>1.9464364286838332E-2</v>
      </c>
      <c r="L655" s="33">
        <f t="shared" si="128"/>
        <v>5.7880467511615182E-3</v>
      </c>
      <c r="M655" s="32">
        <f t="shared" si="128"/>
        <v>4.3961244953763072E-3</v>
      </c>
      <c r="N655" s="34">
        <f>+N661/N$648</f>
        <v>1.7234328024995627E-3</v>
      </c>
      <c r="O655" s="34">
        <f>+O661/O$648</f>
        <v>8.5163409226049896E-3</v>
      </c>
      <c r="P655" s="35">
        <f>(SUM(INDEX($B655:$O655,,$Q$348-$B$348-$P$348+1):INDEX($B655:$O655,$Q$348-$B$348+1))-MAX(INDEX($B655:$O655,,$Q$348-$B$348-$P$348+1):INDEX($B655:$O655,$Q$348-$B$348+1))-MIN(INDEX($B655:$O655,,$Q$348-$B$348-$P$348+1):INDEX($B655:$O655,$Q$348-$B$348+1)))/(COUNT(INDEX($B655:$O655,,$Q$348-$B$348-$P$348+1):INDEX($B655:$O655,$Q$348-$B$348+1))-2)</f>
        <v>8.0474414441560112E-3</v>
      </c>
      <c r="Q655" s="36" t="s">
        <v>51</v>
      </c>
    </row>
    <row r="656" spans="2:17" x14ac:dyDescent="0.25">
      <c r="B656" s="32" t="e">
        <f t="shared" ref="B656:M656" si="129">+B661/B$649</f>
        <v>#N/A</v>
      </c>
      <c r="C656" s="32" t="e">
        <f t="shared" si="129"/>
        <v>#DIV/0!</v>
      </c>
      <c r="D656" s="33">
        <f t="shared" si="129"/>
        <v>-7.0948118689781814E-3</v>
      </c>
      <c r="E656" s="32">
        <f t="shared" si="129"/>
        <v>-3.8362228359855336E-3</v>
      </c>
      <c r="F656" s="33">
        <f t="shared" si="129"/>
        <v>-6.2867160795410286E-3</v>
      </c>
      <c r="G656" s="32">
        <f t="shared" si="129"/>
        <v>0.15905949138384085</v>
      </c>
      <c r="H656" s="33">
        <f t="shared" si="129"/>
        <v>5.2820263387824057E-2</v>
      </c>
      <c r="I656" s="32">
        <f t="shared" si="129"/>
        <v>5.274017824457846E-2</v>
      </c>
      <c r="J656" s="33">
        <f t="shared" si="129"/>
        <v>-1.1804208278114294E-2</v>
      </c>
      <c r="K656" s="32">
        <f t="shared" si="129"/>
        <v>-2.1991925399809471E-3</v>
      </c>
      <c r="L656" s="33">
        <f t="shared" si="129"/>
        <v>-1.5399013670532541E-2</v>
      </c>
      <c r="M656" s="32">
        <f t="shared" si="129"/>
        <v>-5.2259308614824316E-3</v>
      </c>
      <c r="N656" s="34">
        <f>+N661/N$649</f>
        <v>-4.2300791277708151E-3</v>
      </c>
      <c r="O656" s="34">
        <f>+O661/O$649</f>
        <v>3.8177039651235208E-2</v>
      </c>
      <c r="P656" s="35">
        <f>(SUM(INDEX($B656:$O656,,$Q$348-$B$348-$P$348+1):INDEX($B656:$O656,$Q$348-$B$348+1))-MAX(INDEX($B656:$O656,,$Q$348-$B$348-$P$348+1):INDEX($B656:$O656,$Q$348-$B$348+1))-MIN(INDEX($B656:$O656,,$Q$348-$B$348-$P$348+1):INDEX($B656:$O656,$Q$348-$B$348+1)))/(COUNT(INDEX($B656:$O656,,$Q$348-$B$348-$P$348+1):INDEX($B656:$O656,$Q$348-$B$348+1))-2)</f>
        <v>1.1242967848077531E-2</v>
      </c>
      <c r="Q656" s="36" t="s">
        <v>52</v>
      </c>
    </row>
    <row r="657" spans="1:17" x14ac:dyDescent="0.25">
      <c r="B657" s="32" t="e">
        <f t="shared" ref="B657:O657" si="130">+(B654+B432-B354-B360)/B559</f>
        <v>#N/A</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25">
      <c r="B658" s="32" t="e">
        <f t="shared" ref="B658:O658" si="131">B654/B465</f>
        <v>#N/A</v>
      </c>
      <c r="C658" s="32" t="e">
        <f t="shared" si="131"/>
        <v>#DIV/0!</v>
      </c>
      <c r="D658" s="33">
        <f t="shared" si="131"/>
        <v>5.6853563677440816E-3</v>
      </c>
      <c r="E658" s="32">
        <f t="shared" si="131"/>
        <v>1.0209397485609383E-3</v>
      </c>
      <c r="F658" s="33">
        <f t="shared" si="131"/>
        <v>5.3069133438476811E-3</v>
      </c>
      <c r="G658" s="32">
        <f t="shared" si="131"/>
        <v>2.6597037332416903E-2</v>
      </c>
      <c r="H658" s="33">
        <f t="shared" si="131"/>
        <v>8.6601323229032207E-3</v>
      </c>
      <c r="I658" s="32">
        <f t="shared" si="131"/>
        <v>2.463649891080361E-3</v>
      </c>
      <c r="J658" s="33">
        <f t="shared" si="131"/>
        <v>1.9749535382904563E-3</v>
      </c>
      <c r="K658" s="32">
        <f t="shared" si="131"/>
        <v>1.0340021839945748E-3</v>
      </c>
      <c r="L658" s="33">
        <f t="shared" si="131"/>
        <v>1.1973682769720621E-3</v>
      </c>
      <c r="M658" s="32">
        <f t="shared" si="131"/>
        <v>7.4159607111158566E-4</v>
      </c>
      <c r="N658" s="34">
        <f t="shared" si="131"/>
        <v>7.5893082006682966E-4</v>
      </c>
      <c r="O658" s="34">
        <f t="shared" si="131"/>
        <v>4.5141035358990172E-3</v>
      </c>
      <c r="P658" s="35">
        <f>(SUM(INDEX($B658:$O658,,$Q$348-$B$348-$P$348+1):INDEX($B658:$O658,$Q$348-$B$348+1))-MAX(INDEX($B658:$O658,,$Q$348-$B$348-$P$348+1):INDEX($B658:$O658,$Q$348-$B$348+1))-MIN(INDEX($B658:$O658,,$Q$348-$B$348-$P$348+1):INDEX($B658:$O658,$Q$348-$B$348+1)))/(COUNT(INDEX($B658:$O658,,$Q$348-$B$348-$P$348+1):INDEX($B658:$O658,$Q$348-$B$348+1))-2)</f>
        <v>1.9905013743838833E-3</v>
      </c>
      <c r="Q658" s="36" t="s">
        <v>54</v>
      </c>
    </row>
    <row r="659" spans="1:17" s="15" customFormat="1" x14ac:dyDescent="0.25">
      <c r="A659" s="99"/>
      <c r="B659" t="e">
        <v>#N/A</v>
      </c>
      <c r="C659">
        <v>0.44416800000000006</v>
      </c>
      <c r="D659">
        <v>0.12178800000000002</v>
      </c>
      <c r="E659">
        <v>9.3132000000000006E-2</v>
      </c>
      <c r="F659">
        <v>0.30805199999999999</v>
      </c>
      <c r="G659">
        <v>0.99</v>
      </c>
      <c r="H659">
        <v>1.98</v>
      </c>
      <c r="I659">
        <v>1.62</v>
      </c>
      <c r="J659">
        <v>0.77</v>
      </c>
      <c r="K659">
        <v>0.32</v>
      </c>
      <c r="L659">
        <v>0.14000000000000001</v>
      </c>
      <c r="M659">
        <v>7.0000000000000007E-2</v>
      </c>
      <c r="N659">
        <v>0.08</v>
      </c>
      <c r="O659">
        <v>0.28000000000000003</v>
      </c>
      <c r="P659" s="31"/>
      <c r="Q659" s="37" t="s">
        <v>55</v>
      </c>
    </row>
    <row r="660" spans="1:17" s="71" customFormat="1" x14ac:dyDescent="0.25">
      <c r="A660" s="100"/>
      <c r="B660" t="e">
        <v>#N/A</v>
      </c>
      <c r="C660">
        <v>0.10029600000000001</v>
      </c>
      <c r="D660">
        <v>5.0148000000000005E-2</v>
      </c>
      <c r="E660">
        <v>5.0148000000000005E-2</v>
      </c>
      <c r="F660">
        <v>4.2984000000000001E-2</v>
      </c>
      <c r="G660">
        <v>0.17910000000000001</v>
      </c>
      <c r="H660">
        <v>0.48</v>
      </c>
      <c r="I660">
        <v>0.69</v>
      </c>
      <c r="J660">
        <v>0.21</v>
      </c>
      <c r="K660">
        <v>7.0000000000000007E-2</v>
      </c>
      <c r="L660">
        <v>0.03</v>
      </c>
      <c r="M660">
        <v>0.03</v>
      </c>
      <c r="N660">
        <v>0.02</v>
      </c>
      <c r="O660">
        <v>0.04</v>
      </c>
      <c r="P660" s="38"/>
      <c r="Q660" s="39" t="s">
        <v>56</v>
      </c>
    </row>
    <row r="661" spans="1:17" s="3" customFormat="1" x14ac:dyDescent="0.25">
      <c r="A661" s="101"/>
      <c r="B661" t="e">
        <v>#N/A</v>
      </c>
      <c r="C661">
        <v>0.1775701051916462</v>
      </c>
      <c r="D661">
        <v>7.8872136695946823E-2</v>
      </c>
      <c r="E661">
        <v>7.0222059012715193E-2</v>
      </c>
      <c r="F661">
        <v>0.14690483798867499</v>
      </c>
      <c r="G661">
        <v>0.45743435032974578</v>
      </c>
      <c r="H661">
        <v>1.3821053462051627</v>
      </c>
      <c r="I661">
        <v>1.2060990849166686</v>
      </c>
      <c r="J661">
        <v>0.52596607455190514</v>
      </c>
      <c r="K661">
        <v>0.1587974567143568</v>
      </c>
      <c r="L661">
        <v>7.9484145422685462E-2</v>
      </c>
      <c r="M661">
        <v>4.422594022133073E-2</v>
      </c>
      <c r="N661">
        <v>3.9263457925101768E-2</v>
      </c>
      <c r="O661" s="152">
        <f>VLOOKUP($P661,Price!$A:$E,5,FALSE)</f>
        <v>0.23</v>
      </c>
      <c r="P661" s="151" t="s">
        <v>3394</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t="e">
        <f t="shared" ref="C663:O663" si="132">+C656/C650/100</f>
        <v>#DIV/0!</v>
      </c>
      <c r="D663" s="102" t="e">
        <f t="shared" si="132"/>
        <v>#DIV/0!</v>
      </c>
      <c r="E663" s="103">
        <f t="shared" si="132"/>
        <v>-5.9329532722089126E-5</v>
      </c>
      <c r="F663" s="102">
        <f t="shared" si="132"/>
        <v>-2.2731523523160198E-4</v>
      </c>
      <c r="G663" s="103">
        <f t="shared" si="132"/>
        <v>-1.4162901816686404E-3</v>
      </c>
      <c r="H663" s="102">
        <f t="shared" si="132"/>
        <v>6.5222009918050003E-5</v>
      </c>
      <c r="I663" s="103">
        <f t="shared" si="132"/>
        <v>-4.185018416006569E-3</v>
      </c>
      <c r="J663" s="102">
        <f t="shared" si="132"/>
        <v>4.0035897345477145E-5</v>
      </c>
      <c r="K663" s="103">
        <f t="shared" si="132"/>
        <v>-3.5440051760654973E-5</v>
      </c>
      <c r="L663" s="102">
        <f t="shared" si="132"/>
        <v>1.6584538654319206E-4</v>
      </c>
      <c r="M663" s="103">
        <f t="shared" si="132"/>
        <v>-8.1712071839965054E-5</v>
      </c>
      <c r="N663" s="104">
        <f t="shared" si="132"/>
        <v>-4.3700079785117629E-4</v>
      </c>
      <c r="O663" s="104">
        <f t="shared" si="132"/>
        <v>-2.315077429324679E-4</v>
      </c>
      <c r="P663" s="28"/>
      <c r="Q663" s="89" t="s">
        <v>65</v>
      </c>
    </row>
    <row r="664" spans="1:17" x14ac:dyDescent="0.25">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25">
      <c r="B665" s="48" t="e">
        <f t="shared" ref="B665:O668" si="133">($P655-B655)/$P655</f>
        <v>#N/A</v>
      </c>
      <c r="C665" s="49" t="e">
        <f t="shared" si="133"/>
        <v>#VALUE!</v>
      </c>
      <c r="D665" s="48">
        <f t="shared" si="133"/>
        <v>0.8154517534353114</v>
      </c>
      <c r="E665" s="49">
        <f t="shared" si="133"/>
        <v>0.74745385272227849</v>
      </c>
      <c r="F665" s="48">
        <f t="shared" si="133"/>
        <v>-0.63203105260247727</v>
      </c>
      <c r="G665" s="49">
        <f t="shared" si="133"/>
        <v>0.25054985423671811</v>
      </c>
      <c r="H665" s="48">
        <f t="shared" si="133"/>
        <v>-0.68359027803899775</v>
      </c>
      <c r="I665" s="49">
        <f t="shared" si="133"/>
        <v>-5.6471744806008715E-2</v>
      </c>
      <c r="J665" s="48">
        <f t="shared" si="133"/>
        <v>6.3845587958484634E-2</v>
      </c>
      <c r="K665" s="49">
        <f t="shared" si="133"/>
        <v>-1.4187021952142567</v>
      </c>
      <c r="L665" s="48">
        <f t="shared" si="133"/>
        <v>0.28075938280175344</v>
      </c>
      <c r="M665" s="49">
        <f t="shared" si="133"/>
        <v>0.45372395364631846</v>
      </c>
      <c r="N665" s="50">
        <f t="shared" si="133"/>
        <v>0.78584090179977562</v>
      </c>
      <c r="O665" s="50">
        <f t="shared" si="133"/>
        <v>-5.8266901561550288E-2</v>
      </c>
      <c r="P665" s="31"/>
      <c r="Q665" s="51" t="s">
        <v>67</v>
      </c>
    </row>
    <row r="666" spans="1:17" x14ac:dyDescent="0.25">
      <c r="B666" s="48" t="e">
        <f t="shared" si="133"/>
        <v>#N/A</v>
      </c>
      <c r="C666" s="49" t="e">
        <f t="shared" si="133"/>
        <v>#DIV/0!</v>
      </c>
      <c r="D666" s="48">
        <f t="shared" si="133"/>
        <v>1.6310443972488406</v>
      </c>
      <c r="E666" s="49">
        <f t="shared" si="133"/>
        <v>1.3412108695695952</v>
      </c>
      <c r="F666" s="48">
        <f t="shared" si="133"/>
        <v>1.5591687323570895</v>
      </c>
      <c r="G666" s="49">
        <f t="shared" si="133"/>
        <v>-13.147464756028711</v>
      </c>
      <c r="H666" s="48">
        <f t="shared" si="133"/>
        <v>-3.6980711945072362</v>
      </c>
      <c r="I666" s="49">
        <f t="shared" si="133"/>
        <v>-3.6909480625791047</v>
      </c>
      <c r="J666" s="48">
        <f t="shared" si="133"/>
        <v>2.0499192417536558</v>
      </c>
      <c r="K666" s="49">
        <f t="shared" si="133"/>
        <v>1.1956060507952972</v>
      </c>
      <c r="L666" s="48">
        <f t="shared" si="133"/>
        <v>2.3696573608156024</v>
      </c>
      <c r="M666" s="49">
        <f t="shared" si="133"/>
        <v>1.4648177360372001</v>
      </c>
      <c r="N666" s="50">
        <f t="shared" si="133"/>
        <v>1.3762422151277547</v>
      </c>
      <c r="O666" s="50">
        <f t="shared" si="133"/>
        <v>-2.3956371811348025</v>
      </c>
      <c r="P666" s="31"/>
      <c r="Q666" s="51" t="s">
        <v>68</v>
      </c>
    </row>
    <row r="667" spans="1:17" x14ac:dyDescent="0.25">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25">
      <c r="B668" s="48" t="e">
        <f t="shared" si="133"/>
        <v>#N/A</v>
      </c>
      <c r="C668" s="49" t="e">
        <f t="shared" si="133"/>
        <v>#DIV/0!</v>
      </c>
      <c r="D668" s="48">
        <f t="shared" si="133"/>
        <v>-1.856243377125957</v>
      </c>
      <c r="E668" s="49">
        <f t="shared" si="133"/>
        <v>0.48709417551799072</v>
      </c>
      <c r="F668" s="48">
        <f t="shared" si="133"/>
        <v>-1.6661189045851936</v>
      </c>
      <c r="G668" s="49">
        <f t="shared" si="133"/>
        <v>-12.361978883661632</v>
      </c>
      <c r="H668" s="48">
        <f t="shared" si="133"/>
        <v>-3.3507291350571298</v>
      </c>
      <c r="I668" s="49">
        <f t="shared" si="133"/>
        <v>-0.23770318512989255</v>
      </c>
      <c r="J668" s="48">
        <f t="shared" si="133"/>
        <v>7.8110150002983535E-3</v>
      </c>
      <c r="K668" s="49">
        <f t="shared" si="133"/>
        <v>0.48053179098425497</v>
      </c>
      <c r="L668" s="48">
        <f t="shared" si="133"/>
        <v>0.39845895492401673</v>
      </c>
      <c r="M668" s="49">
        <f t="shared" si="133"/>
        <v>0.62743252496314872</v>
      </c>
      <c r="N668" s="50">
        <f t="shared" si="133"/>
        <v>0.61872378997892408</v>
      </c>
      <c r="O668" s="50">
        <f t="shared" si="133"/>
        <v>-1.2678223657576024</v>
      </c>
      <c r="P668" s="31"/>
      <c r="Q668" s="51" t="s">
        <v>70</v>
      </c>
    </row>
    <row r="669" spans="1:17" x14ac:dyDescent="0.25">
      <c r="B669" s="105"/>
      <c r="D669" s="105"/>
      <c r="F669" s="105"/>
      <c r="H669" s="105"/>
      <c r="I669" s="96"/>
      <c r="J669" s="95"/>
      <c r="K669" s="96"/>
      <c r="L669" s="95"/>
      <c r="M669" s="96"/>
      <c r="N669" s="97">
        <f>N664/N661-1</f>
        <v>-1</v>
      </c>
      <c r="O669" s="97" t="e">
        <f>O664/O661-1</f>
        <v>#N/A</v>
      </c>
      <c r="P669" s="28"/>
      <c r="Q669" s="98" t="s">
        <v>71</v>
      </c>
    </row>
    <row r="670" spans="1:17" x14ac:dyDescent="0.25">
      <c r="B670" s="109" t="e">
        <f t="shared" ref="B670:M670" si="134">AVERAGE(B665:B669)</f>
        <v>#N/A</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3.7611000000000003E-3</v>
      </c>
      <c r="D672" s="56">
        <f t="shared" ref="D672:N672" si="135">+C$651+C672</f>
        <v>3.7611000000000003E-3</v>
      </c>
      <c r="E672" s="56">
        <f t="shared" si="135"/>
        <v>3.7611000000000003E-3</v>
      </c>
      <c r="F672" s="56">
        <f t="shared" si="135"/>
        <v>3.7611000000000003E-3</v>
      </c>
      <c r="G672" s="56">
        <f t="shared" si="135"/>
        <v>3.7611000000000003E-3</v>
      </c>
      <c r="H672" s="56">
        <f t="shared" si="135"/>
        <v>3.7611000000000003E-3</v>
      </c>
      <c r="I672" s="56">
        <f t="shared" si="135"/>
        <v>1.37611E-2</v>
      </c>
      <c r="J672" s="56">
        <f t="shared" si="135"/>
        <v>3.4061099999999997E-2</v>
      </c>
      <c r="K672" s="56">
        <f t="shared" si="135"/>
        <v>3.4061099999999997E-2</v>
      </c>
      <c r="L672" s="56">
        <f t="shared" si="135"/>
        <v>3.4061099999999997E-2</v>
      </c>
      <c r="M672" s="56">
        <f t="shared" si="135"/>
        <v>3.4061099999999997E-2</v>
      </c>
      <c r="N672" s="57">
        <f t="shared" si="135"/>
        <v>3.4061099999999997E-2</v>
      </c>
      <c r="O672" s="57">
        <f>+N$651+N672</f>
        <v>3.4061099999999997E-2</v>
      </c>
      <c r="P672" s="31"/>
      <c r="Q672" s="36" t="s">
        <v>74</v>
      </c>
    </row>
    <row r="673" spans="1:17" s="3" customFormat="1" x14ac:dyDescent="0.25">
      <c r="B673" s="58" t="e">
        <f>+B$661+B672</f>
        <v>#N/A</v>
      </c>
      <c r="C673" s="59">
        <f t="shared" ref="C673:O673" si="136">+C$661+C672</f>
        <v>0.18133120519164619</v>
      </c>
      <c r="D673" s="59">
        <f t="shared" si="136"/>
        <v>8.2633236695946827E-2</v>
      </c>
      <c r="E673" s="59">
        <f t="shared" si="136"/>
        <v>7.3983159012715197E-2</v>
      </c>
      <c r="F673" s="59">
        <f t="shared" si="136"/>
        <v>0.15066593798867498</v>
      </c>
      <c r="G673" s="59">
        <f t="shared" si="136"/>
        <v>0.46119545032974579</v>
      </c>
      <c r="H673" s="59">
        <f t="shared" si="136"/>
        <v>1.3858664462051626</v>
      </c>
      <c r="I673" s="59">
        <f t="shared" si="136"/>
        <v>1.2198601849166686</v>
      </c>
      <c r="J673" s="59">
        <f t="shared" si="136"/>
        <v>0.56002717455190509</v>
      </c>
      <c r="K673" s="59">
        <f t="shared" si="136"/>
        <v>0.19285855671435681</v>
      </c>
      <c r="L673" s="59">
        <f t="shared" si="136"/>
        <v>0.11354524542268546</v>
      </c>
      <c r="M673" s="59">
        <f t="shared" si="136"/>
        <v>7.8287040221330734E-2</v>
      </c>
      <c r="N673" s="60">
        <f t="shared" si="136"/>
        <v>7.3324557925101758E-2</v>
      </c>
      <c r="O673" s="60">
        <f t="shared" si="136"/>
        <v>0.26406109999999999</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0.01</v>
      </c>
      <c r="J676" s="56">
        <f t="shared" si="138"/>
        <v>3.0300000000000001E-2</v>
      </c>
      <c r="K676" s="56">
        <f t="shared" si="138"/>
        <v>3.0300000000000001E-2</v>
      </c>
      <c r="L676" s="56">
        <f t="shared" si="138"/>
        <v>3.0300000000000001E-2</v>
      </c>
      <c r="M676" s="56">
        <f t="shared" si="138"/>
        <v>3.0300000000000001E-2</v>
      </c>
      <c r="N676" s="57">
        <f t="shared" si="138"/>
        <v>3.0300000000000001E-2</v>
      </c>
      <c r="O676" s="57">
        <f>+N$651+N676</f>
        <v>3.0300000000000001E-2</v>
      </c>
      <c r="P676" s="31"/>
      <c r="Q676" s="36" t="s">
        <v>74</v>
      </c>
    </row>
    <row r="677" spans="1:17" s="3" customFormat="1" x14ac:dyDescent="0.25">
      <c r="B677" s="58"/>
      <c r="C677" s="59">
        <f t="shared" ref="C677:O677" si="139">+C$661+C676</f>
        <v>0.1775701051916462</v>
      </c>
      <c r="D677" s="59">
        <f t="shared" si="139"/>
        <v>7.8872136695946823E-2</v>
      </c>
      <c r="E677" s="59">
        <f t="shared" si="139"/>
        <v>7.0222059012715193E-2</v>
      </c>
      <c r="F677" s="59">
        <f t="shared" si="139"/>
        <v>0.14690483798867499</v>
      </c>
      <c r="G677" s="59">
        <f t="shared" si="139"/>
        <v>0.45743435032974578</v>
      </c>
      <c r="H677" s="59">
        <f t="shared" si="139"/>
        <v>1.3821053462051627</v>
      </c>
      <c r="I677" s="59">
        <f t="shared" si="139"/>
        <v>1.2160990849166686</v>
      </c>
      <c r="J677" s="59">
        <f t="shared" si="139"/>
        <v>0.55626607455190513</v>
      </c>
      <c r="K677" s="59">
        <f t="shared" si="139"/>
        <v>0.18909745671435679</v>
      </c>
      <c r="L677" s="59">
        <f t="shared" si="139"/>
        <v>0.10978414542268547</v>
      </c>
      <c r="M677" s="59">
        <f t="shared" si="139"/>
        <v>7.452594022133073E-2</v>
      </c>
      <c r="N677" s="60">
        <f t="shared" si="139"/>
        <v>6.9563457925101768E-2</v>
      </c>
      <c r="O677" s="60">
        <f t="shared" si="139"/>
        <v>0.26030000000000003</v>
      </c>
      <c r="P677" s="31"/>
      <c r="Q677" s="36" t="s">
        <v>75</v>
      </c>
    </row>
    <row r="678" spans="1:17" s="3" customFormat="1" x14ac:dyDescent="0.25">
      <c r="B678" s="72"/>
      <c r="I678" s="61"/>
      <c r="J678" s="61"/>
      <c r="K678" s="61"/>
      <c r="L678" s="61"/>
      <c r="M678" s="61"/>
      <c r="N678" s="62"/>
      <c r="O678" s="62">
        <f>+O677/C677-1</f>
        <v>0.46589990313440355</v>
      </c>
      <c r="P678" s="31"/>
      <c r="Q678" s="63" t="s">
        <v>76</v>
      </c>
    </row>
    <row r="679" spans="1:17" s="70" customFormat="1" x14ac:dyDescent="0.25">
      <c r="A679" s="64"/>
      <c r="B679" s="65"/>
      <c r="C679" s="66"/>
      <c r="D679" s="66">
        <f>RATE(D$348-$C$348,,-$C677,D677)</f>
        <v>-0.55582536479987754</v>
      </c>
      <c r="E679" s="66">
        <f t="shared" ref="E679:O679" si="140">RATE(E$348-$C$348,,-$C677,E677)</f>
        <v>-0.37114306631210864</v>
      </c>
      <c r="F679" s="66">
        <f t="shared" si="140"/>
        <v>-6.1238185921332088E-2</v>
      </c>
      <c r="G679" s="66">
        <f t="shared" si="140"/>
        <v>0.26689239913034968</v>
      </c>
      <c r="H679" s="66">
        <f t="shared" si="140"/>
        <v>0.50741995113653227</v>
      </c>
      <c r="I679" s="66">
        <f t="shared" si="140"/>
        <v>0.3780548956047845</v>
      </c>
      <c r="J679" s="66">
        <f t="shared" si="140"/>
        <v>0.17718487807644606</v>
      </c>
      <c r="K679" s="66">
        <f t="shared" si="140"/>
        <v>7.8931172459908629E-3</v>
      </c>
      <c r="L679" s="66">
        <f t="shared" si="140"/>
        <v>-5.2025529884538652E-2</v>
      </c>
      <c r="M679" s="66">
        <f t="shared" si="140"/>
        <v>-8.3159559415343962E-2</v>
      </c>
      <c r="N679" s="67">
        <f t="shared" si="140"/>
        <v>-8.1665229334790354E-2</v>
      </c>
      <c r="O679" s="67">
        <f t="shared" si="140"/>
        <v>3.2385809410245436E-2</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0.01</v>
      </c>
      <c r="J680" s="56">
        <f t="shared" si="141"/>
        <v>3.0300000000000001E-2</v>
      </c>
      <c r="K680" s="56">
        <f t="shared" si="141"/>
        <v>3.0300000000000001E-2</v>
      </c>
      <c r="L680" s="56">
        <f t="shared" si="141"/>
        <v>3.0300000000000001E-2</v>
      </c>
      <c r="M680" s="56">
        <f t="shared" si="141"/>
        <v>3.0300000000000001E-2</v>
      </c>
      <c r="N680" s="57">
        <f t="shared" si="141"/>
        <v>3.0300000000000001E-2</v>
      </c>
      <c r="O680" s="57">
        <f>+N$651+N680</f>
        <v>3.0300000000000001E-2</v>
      </c>
      <c r="P680" s="31"/>
      <c r="Q680" s="36" t="s">
        <v>74</v>
      </c>
    </row>
    <row r="681" spans="1:17" s="3" customFormat="1" x14ac:dyDescent="0.25">
      <c r="B681" s="58"/>
      <c r="C681" s="59"/>
      <c r="D681" s="59">
        <f t="shared" ref="D681:O681" si="142">+D$661+D680</f>
        <v>7.8872136695946823E-2</v>
      </c>
      <c r="E681" s="59">
        <f t="shared" si="142"/>
        <v>7.0222059012715193E-2</v>
      </c>
      <c r="F681" s="59">
        <f t="shared" si="142"/>
        <v>0.14690483798867499</v>
      </c>
      <c r="G681" s="59">
        <f t="shared" si="142"/>
        <v>0.45743435032974578</v>
      </c>
      <c r="H681" s="59">
        <f t="shared" si="142"/>
        <v>1.3821053462051627</v>
      </c>
      <c r="I681" s="59">
        <f t="shared" si="142"/>
        <v>1.2160990849166686</v>
      </c>
      <c r="J681" s="59">
        <f t="shared" si="142"/>
        <v>0.55626607455190513</v>
      </c>
      <c r="K681" s="59">
        <f t="shared" si="142"/>
        <v>0.18909745671435679</v>
      </c>
      <c r="L681" s="59">
        <f t="shared" si="142"/>
        <v>0.10978414542268547</v>
      </c>
      <c r="M681" s="59">
        <f t="shared" si="142"/>
        <v>7.452594022133073E-2</v>
      </c>
      <c r="N681" s="60">
        <f t="shared" si="142"/>
        <v>6.9563457925101768E-2</v>
      </c>
      <c r="O681" s="60">
        <f t="shared" si="142"/>
        <v>0.26030000000000003</v>
      </c>
      <c r="P681" s="31"/>
      <c r="Q681" s="36" t="s">
        <v>75</v>
      </c>
    </row>
    <row r="682" spans="1:17" s="3" customFormat="1" x14ac:dyDescent="0.25">
      <c r="B682" s="72"/>
      <c r="I682" s="61"/>
      <c r="J682" s="61"/>
      <c r="K682" s="61"/>
      <c r="L682" s="61"/>
      <c r="M682" s="61"/>
      <c r="N682" s="62"/>
      <c r="O682" s="62">
        <f>+O681/D681-1</f>
        <v>2.3002782846299716</v>
      </c>
      <c r="P682" s="31"/>
      <c r="Q682" s="63" t="s">
        <v>76</v>
      </c>
    </row>
    <row r="683" spans="1:17" s="70" customFormat="1" x14ac:dyDescent="0.25">
      <c r="A683" s="64"/>
      <c r="B683" s="65"/>
      <c r="C683" s="66"/>
      <c r="D683" s="66"/>
      <c r="E683" s="66">
        <f>RATE(E$348-$D$348,,-$D681,E681)</f>
        <v>-0.10967216111537323</v>
      </c>
      <c r="F683" s="66">
        <f t="shared" ref="F683:O683" si="143">RATE(F$348-$D$348,,-$D681,F681)</f>
        <v>0.36475987725064901</v>
      </c>
      <c r="G683" s="66">
        <f t="shared" si="143"/>
        <v>0.79667030234857861</v>
      </c>
      <c r="H683" s="66">
        <f t="shared" si="143"/>
        <v>1.0459941383474582</v>
      </c>
      <c r="I683" s="66">
        <f t="shared" si="143"/>
        <v>0.72825997061027026</v>
      </c>
      <c r="J683" s="66">
        <f t="shared" si="143"/>
        <v>0.38481947121561744</v>
      </c>
      <c r="K683" s="66">
        <f t="shared" si="143"/>
        <v>0.13305691581075188</v>
      </c>
      <c r="L683" s="66">
        <f t="shared" si="143"/>
        <v>4.2202240372892705E-2</v>
      </c>
      <c r="M683" s="66">
        <f t="shared" si="143"/>
        <v>-6.2780725566883213E-3</v>
      </c>
      <c r="N683" s="67">
        <f t="shared" si="143"/>
        <v>-1.2480328476891445E-2</v>
      </c>
      <c r="O683" s="67">
        <f t="shared" si="143"/>
        <v>0.11465626196004608</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0.01</v>
      </c>
      <c r="J684" s="56">
        <f t="shared" si="144"/>
        <v>3.0300000000000001E-2</v>
      </c>
      <c r="K684" s="56">
        <f t="shared" si="144"/>
        <v>3.0300000000000001E-2</v>
      </c>
      <c r="L684" s="56">
        <f t="shared" si="144"/>
        <v>3.0300000000000001E-2</v>
      </c>
      <c r="M684" s="56">
        <f t="shared" si="144"/>
        <v>3.0300000000000001E-2</v>
      </c>
      <c r="N684" s="57">
        <f t="shared" si="144"/>
        <v>3.0300000000000001E-2</v>
      </c>
      <c r="O684" s="57">
        <f>+N$651+N684</f>
        <v>3.0300000000000001E-2</v>
      </c>
      <c r="P684" s="31"/>
      <c r="Q684" s="36" t="s">
        <v>74</v>
      </c>
    </row>
    <row r="685" spans="1:17" s="3" customFormat="1" x14ac:dyDescent="0.25">
      <c r="B685" s="58"/>
      <c r="C685" s="59"/>
      <c r="D685" s="59"/>
      <c r="E685" s="59">
        <f t="shared" ref="E685:O685" si="145">+E$661+E684</f>
        <v>7.0222059012715193E-2</v>
      </c>
      <c r="F685" s="59">
        <f t="shared" si="145"/>
        <v>0.14690483798867499</v>
      </c>
      <c r="G685" s="59">
        <f t="shared" si="145"/>
        <v>0.45743435032974578</v>
      </c>
      <c r="H685" s="59">
        <f t="shared" si="145"/>
        <v>1.3821053462051627</v>
      </c>
      <c r="I685" s="59">
        <f t="shared" si="145"/>
        <v>1.2160990849166686</v>
      </c>
      <c r="J685" s="59">
        <f t="shared" si="145"/>
        <v>0.55626607455190513</v>
      </c>
      <c r="K685" s="59">
        <f t="shared" si="145"/>
        <v>0.18909745671435679</v>
      </c>
      <c r="L685" s="59">
        <f t="shared" si="145"/>
        <v>0.10978414542268547</v>
      </c>
      <c r="M685" s="59">
        <f t="shared" si="145"/>
        <v>7.452594022133073E-2</v>
      </c>
      <c r="N685" s="60">
        <f t="shared" si="145"/>
        <v>6.9563457925101768E-2</v>
      </c>
      <c r="O685" s="60">
        <f t="shared" si="145"/>
        <v>0.26030000000000003</v>
      </c>
      <c r="P685" s="31"/>
      <c r="Q685" s="36" t="s">
        <v>75</v>
      </c>
    </row>
    <row r="686" spans="1:17" s="3" customFormat="1" x14ac:dyDescent="0.25">
      <c r="B686" s="72"/>
      <c r="I686" s="61"/>
      <c r="J686" s="61"/>
      <c r="K686" s="61"/>
      <c r="L686" s="61"/>
      <c r="M686" s="61"/>
      <c r="N686" s="62"/>
      <c r="O686" s="62">
        <f>+O685/E685-1</f>
        <v>2.7068124127899353</v>
      </c>
      <c r="P686" s="31"/>
      <c r="Q686" s="63" t="s">
        <v>76</v>
      </c>
    </row>
    <row r="687" spans="1:17" s="70" customFormat="1" x14ac:dyDescent="0.25">
      <c r="A687" s="64"/>
      <c r="B687" s="65"/>
      <c r="C687" s="66"/>
      <c r="D687" s="66"/>
      <c r="E687" s="66"/>
      <c r="F687" s="66">
        <f>RATE(F$348-$E$348,,-$E685,F685)</f>
        <v>1.0920041373619469</v>
      </c>
      <c r="G687" s="66">
        <f t="shared" ref="G687:O687" si="146">RATE(G$348-$E$348,,-$E685,G685)</f>
        <v>1.5522758277727939</v>
      </c>
      <c r="H687" s="66">
        <f t="shared" si="146"/>
        <v>1.6999508758594706</v>
      </c>
      <c r="I687" s="66">
        <f t="shared" si="146"/>
        <v>1.0399703281437049</v>
      </c>
      <c r="J687" s="66">
        <f t="shared" si="146"/>
        <v>0.51273133456833297</v>
      </c>
      <c r="K687" s="66">
        <f t="shared" si="146"/>
        <v>0.17951107051199341</v>
      </c>
      <c r="L687" s="66">
        <f t="shared" si="146"/>
        <v>6.5917822298410159E-2</v>
      </c>
      <c r="M687" s="66">
        <f t="shared" si="146"/>
        <v>7.4633080654330766E-3</v>
      </c>
      <c r="N687" s="67">
        <f t="shared" si="146"/>
        <v>-1.0464624058968352E-3</v>
      </c>
      <c r="O687" s="67">
        <f t="shared" si="146"/>
        <v>0.13998742533521205</v>
      </c>
      <c r="P687" s="68"/>
      <c r="Q687" s="69" t="s">
        <v>77</v>
      </c>
    </row>
    <row r="688" spans="1:17" s="3" customFormat="1" x14ac:dyDescent="0.25">
      <c r="B688" s="55"/>
      <c r="C688" s="56"/>
      <c r="D688" s="56"/>
      <c r="E688" s="56"/>
      <c r="F688" s="56"/>
      <c r="G688" s="56">
        <f t="shared" ref="G688:N688" si="147">+F$651+F688</f>
        <v>0</v>
      </c>
      <c r="H688" s="56">
        <f t="shared" si="147"/>
        <v>0</v>
      </c>
      <c r="I688" s="56">
        <f t="shared" si="147"/>
        <v>0.01</v>
      </c>
      <c r="J688" s="56">
        <f t="shared" si="147"/>
        <v>3.0300000000000001E-2</v>
      </c>
      <c r="K688" s="56">
        <f t="shared" si="147"/>
        <v>3.0300000000000001E-2</v>
      </c>
      <c r="L688" s="56">
        <f t="shared" si="147"/>
        <v>3.0300000000000001E-2</v>
      </c>
      <c r="M688" s="56">
        <f t="shared" si="147"/>
        <v>3.0300000000000001E-2</v>
      </c>
      <c r="N688" s="57">
        <f t="shared" si="147"/>
        <v>3.0300000000000001E-2</v>
      </c>
      <c r="O688" s="57">
        <f>+N$651+N688</f>
        <v>3.0300000000000001E-2</v>
      </c>
      <c r="P688" s="31"/>
      <c r="Q688" s="36" t="s">
        <v>74</v>
      </c>
    </row>
    <row r="689" spans="1:17" s="3" customFormat="1" x14ac:dyDescent="0.25">
      <c r="B689" s="58"/>
      <c r="C689" s="59"/>
      <c r="D689" s="59"/>
      <c r="E689" s="59"/>
      <c r="F689" s="59">
        <f t="shared" ref="F689:O689" si="148">+F$661+F688</f>
        <v>0.14690483798867499</v>
      </c>
      <c r="G689" s="59">
        <f t="shared" si="148"/>
        <v>0.45743435032974578</v>
      </c>
      <c r="H689" s="59">
        <f t="shared" si="148"/>
        <v>1.3821053462051627</v>
      </c>
      <c r="I689" s="59">
        <f t="shared" si="148"/>
        <v>1.2160990849166686</v>
      </c>
      <c r="J689" s="59">
        <f t="shared" si="148"/>
        <v>0.55626607455190513</v>
      </c>
      <c r="K689" s="59">
        <f t="shared" si="148"/>
        <v>0.18909745671435679</v>
      </c>
      <c r="L689" s="59">
        <f t="shared" si="148"/>
        <v>0.10978414542268547</v>
      </c>
      <c r="M689" s="59">
        <f t="shared" si="148"/>
        <v>7.452594022133073E-2</v>
      </c>
      <c r="N689" s="60">
        <f t="shared" si="148"/>
        <v>6.9563457925101768E-2</v>
      </c>
      <c r="O689" s="60">
        <f t="shared" si="148"/>
        <v>0.26030000000000003</v>
      </c>
      <c r="P689" s="31"/>
      <c r="Q689" s="36" t="s">
        <v>75</v>
      </c>
    </row>
    <row r="690" spans="1:17" s="3" customFormat="1" x14ac:dyDescent="0.25">
      <c r="B690" s="72"/>
      <c r="I690" s="61"/>
      <c r="J690" s="61"/>
      <c r="K690" s="61"/>
      <c r="L690" s="61"/>
      <c r="M690" s="61"/>
      <c r="N690" s="62"/>
      <c r="O690" s="62">
        <f>+O689/F689-1</f>
        <v>0.77189535459728553</v>
      </c>
      <c r="P690" s="31"/>
      <c r="Q690" s="63" t="s">
        <v>76</v>
      </c>
    </row>
    <row r="691" spans="1:17" s="70" customFormat="1" x14ac:dyDescent="0.25">
      <c r="A691" s="64"/>
      <c r="B691" s="65"/>
      <c r="C691" s="66"/>
      <c r="D691" s="66"/>
      <c r="E691" s="66"/>
      <c r="F691" s="66"/>
      <c r="G691" s="66">
        <f>RATE(G$348-$F$348,,-$F689,G689)</f>
        <v>2.1138140621686659</v>
      </c>
      <c r="H691" s="66">
        <f t="shared" ref="H691:O691" si="149">RATE(H$348-$F$348,,-$F689,H689)</f>
        <v>2.0672736529908651</v>
      </c>
      <c r="I691" s="66">
        <f t="shared" si="149"/>
        <v>1.022914936275034</v>
      </c>
      <c r="J691" s="66">
        <f t="shared" si="149"/>
        <v>0.39495956424812645</v>
      </c>
      <c r="K691" s="66">
        <f t="shared" si="149"/>
        <v>5.1792132304089876E-2</v>
      </c>
      <c r="L691" s="66">
        <f t="shared" si="149"/>
        <v>-4.7385353542520402E-2</v>
      </c>
      <c r="M691" s="66">
        <f t="shared" si="149"/>
        <v>-9.2397028032841041E-2</v>
      </c>
      <c r="N691" s="67">
        <f t="shared" si="149"/>
        <v>-8.9210253106668053E-2</v>
      </c>
      <c r="O691" s="67">
        <f t="shared" si="149"/>
        <v>6.5624581099042331E-2</v>
      </c>
      <c r="P691" s="68"/>
      <c r="Q691" s="69" t="s">
        <v>77</v>
      </c>
    </row>
    <row r="692" spans="1:17" s="3" customFormat="1" x14ac:dyDescent="0.25">
      <c r="B692" s="55"/>
      <c r="C692" s="56"/>
      <c r="D692" s="56"/>
      <c r="E692" s="56"/>
      <c r="F692" s="56"/>
      <c r="G692" s="56"/>
      <c r="H692" s="56">
        <f t="shared" ref="H692:N692" si="150">+G$651+G692</f>
        <v>0</v>
      </c>
      <c r="I692" s="56">
        <f t="shared" si="150"/>
        <v>0.01</v>
      </c>
      <c r="J692" s="56">
        <f t="shared" si="150"/>
        <v>3.0300000000000001E-2</v>
      </c>
      <c r="K692" s="56">
        <f t="shared" si="150"/>
        <v>3.0300000000000001E-2</v>
      </c>
      <c r="L692" s="56">
        <f t="shared" si="150"/>
        <v>3.0300000000000001E-2</v>
      </c>
      <c r="M692" s="56">
        <f t="shared" si="150"/>
        <v>3.0300000000000001E-2</v>
      </c>
      <c r="N692" s="57">
        <f t="shared" si="150"/>
        <v>3.0300000000000001E-2</v>
      </c>
      <c r="O692" s="57">
        <f>+N$651+N692</f>
        <v>3.0300000000000001E-2</v>
      </c>
      <c r="P692" s="31"/>
      <c r="Q692" s="36" t="s">
        <v>74</v>
      </c>
    </row>
    <row r="693" spans="1:17" s="3" customFormat="1" x14ac:dyDescent="0.25">
      <c r="B693" s="58"/>
      <c r="C693" s="59"/>
      <c r="D693" s="59"/>
      <c r="E693" s="59"/>
      <c r="F693" s="59"/>
      <c r="G693" s="59">
        <f t="shared" ref="G693:O693" si="151">+G$661+G692</f>
        <v>0.45743435032974578</v>
      </c>
      <c r="H693" s="59">
        <f t="shared" si="151"/>
        <v>1.3821053462051627</v>
      </c>
      <c r="I693" s="59">
        <f t="shared" si="151"/>
        <v>1.2160990849166686</v>
      </c>
      <c r="J693" s="59">
        <f t="shared" si="151"/>
        <v>0.55626607455190513</v>
      </c>
      <c r="K693" s="59">
        <f t="shared" si="151"/>
        <v>0.18909745671435679</v>
      </c>
      <c r="L693" s="59">
        <f t="shared" si="151"/>
        <v>0.10978414542268547</v>
      </c>
      <c r="M693" s="59">
        <f t="shared" si="151"/>
        <v>7.452594022133073E-2</v>
      </c>
      <c r="N693" s="60">
        <f t="shared" si="151"/>
        <v>6.9563457925101768E-2</v>
      </c>
      <c r="O693" s="60">
        <f t="shared" si="151"/>
        <v>0.26030000000000003</v>
      </c>
      <c r="P693" s="31"/>
      <c r="Q693" s="36" t="s">
        <v>75</v>
      </c>
    </row>
    <row r="694" spans="1:17" s="3" customFormat="1" x14ac:dyDescent="0.25">
      <c r="B694" s="72"/>
      <c r="I694" s="61"/>
      <c r="J694" s="61"/>
      <c r="K694" s="61"/>
      <c r="L694" s="61"/>
      <c r="M694" s="61"/>
      <c r="N694" s="62"/>
      <c r="O694" s="62">
        <f>+O693/G693-1</f>
        <v>-0.43095659560249389</v>
      </c>
      <c r="P694" s="31"/>
      <c r="Q694" s="63" t="s">
        <v>76</v>
      </c>
    </row>
    <row r="695" spans="1:17" s="70" customFormat="1" x14ac:dyDescent="0.25">
      <c r="A695" s="64"/>
      <c r="B695" s="65"/>
      <c r="C695" s="66"/>
      <c r="D695" s="66"/>
      <c r="E695" s="66"/>
      <c r="F695" s="66"/>
      <c r="G695" s="66"/>
      <c r="H695" s="66">
        <f>RATE(H$348-$G$348,,-$G693,H693)</f>
        <v>2.021428856859699</v>
      </c>
      <c r="I695" s="66">
        <f t="shared" ref="I695:O695" si="152">RATE(I$348-$G$348,,-$G693,I693)</f>
        <v>0.63049733669984409</v>
      </c>
      <c r="J695" s="66">
        <f t="shared" si="152"/>
        <v>6.7377228513087958E-2</v>
      </c>
      <c r="K695" s="66">
        <f t="shared" si="152"/>
        <v>-0.19815721012463933</v>
      </c>
      <c r="L695" s="66">
        <f t="shared" si="152"/>
        <v>-0.24830411934769586</v>
      </c>
      <c r="M695" s="66">
        <f t="shared" si="152"/>
        <v>-0.26096821911392548</v>
      </c>
      <c r="N695" s="67">
        <f t="shared" si="152"/>
        <v>-0.23589975111272282</v>
      </c>
      <c r="O695" s="67">
        <f t="shared" si="152"/>
        <v>-6.8048794919342695E-2</v>
      </c>
      <c r="P695" s="68"/>
      <c r="Q695" s="69" t="s">
        <v>77</v>
      </c>
    </row>
    <row r="696" spans="1:17" s="3" customFormat="1" x14ac:dyDescent="0.25">
      <c r="B696" s="55"/>
      <c r="C696" s="56"/>
      <c r="D696" s="56"/>
      <c r="E696" s="56"/>
      <c r="F696" s="56"/>
      <c r="G696" s="56"/>
      <c r="H696" s="56"/>
      <c r="I696" s="56">
        <f t="shared" ref="I696:N696" si="153">+H$651+H696</f>
        <v>0.01</v>
      </c>
      <c r="J696" s="56">
        <f t="shared" si="153"/>
        <v>3.0300000000000001E-2</v>
      </c>
      <c r="K696" s="56">
        <f t="shared" si="153"/>
        <v>3.0300000000000001E-2</v>
      </c>
      <c r="L696" s="56">
        <f t="shared" si="153"/>
        <v>3.0300000000000001E-2</v>
      </c>
      <c r="M696" s="56">
        <f t="shared" si="153"/>
        <v>3.0300000000000001E-2</v>
      </c>
      <c r="N696" s="57">
        <f t="shared" si="153"/>
        <v>3.0300000000000001E-2</v>
      </c>
      <c r="O696" s="57">
        <f>+N$651+N696</f>
        <v>3.0300000000000001E-2</v>
      </c>
      <c r="P696" s="31"/>
      <c r="Q696" s="36" t="s">
        <v>74</v>
      </c>
    </row>
    <row r="697" spans="1:17" s="3" customFormat="1" x14ac:dyDescent="0.25">
      <c r="B697" s="58"/>
      <c r="C697" s="59"/>
      <c r="D697" s="59"/>
      <c r="E697" s="59"/>
      <c r="F697" s="59"/>
      <c r="G697" s="59"/>
      <c r="H697" s="59">
        <f t="shared" ref="H697:O697" si="154">+H$661+H696</f>
        <v>1.3821053462051627</v>
      </c>
      <c r="I697" s="59">
        <f t="shared" si="154"/>
        <v>1.2160990849166686</v>
      </c>
      <c r="J697" s="59">
        <f t="shared" si="154"/>
        <v>0.55626607455190513</v>
      </c>
      <c r="K697" s="59">
        <f t="shared" si="154"/>
        <v>0.18909745671435679</v>
      </c>
      <c r="L697" s="59">
        <f t="shared" si="154"/>
        <v>0.10978414542268547</v>
      </c>
      <c r="M697" s="59">
        <f t="shared" si="154"/>
        <v>7.452594022133073E-2</v>
      </c>
      <c r="N697" s="60">
        <f t="shared" si="154"/>
        <v>6.9563457925101768E-2</v>
      </c>
      <c r="O697" s="60">
        <f t="shared" si="154"/>
        <v>0.26030000000000003</v>
      </c>
      <c r="P697" s="31"/>
      <c r="Q697" s="36" t="s">
        <v>75</v>
      </c>
    </row>
    <row r="698" spans="1:17" s="3" customFormat="1" x14ac:dyDescent="0.25">
      <c r="B698" s="72"/>
      <c r="I698" s="61"/>
      <c r="J698" s="61"/>
      <c r="K698" s="61"/>
      <c r="L698" s="61"/>
      <c r="M698" s="61"/>
      <c r="N698" s="62"/>
      <c r="O698" s="62">
        <f>+O697/H697-1</f>
        <v>-0.81166413926789005</v>
      </c>
      <c r="P698" s="31"/>
      <c r="Q698" s="63" t="s">
        <v>76</v>
      </c>
    </row>
    <row r="699" spans="1:17" s="70" customFormat="1" x14ac:dyDescent="0.25">
      <c r="A699" s="64"/>
      <c r="B699" s="65"/>
      <c r="C699" s="66"/>
      <c r="D699" s="66"/>
      <c r="E699" s="66"/>
      <c r="F699" s="66"/>
      <c r="G699" s="66"/>
      <c r="H699" s="66"/>
      <c r="I699" s="66">
        <f t="shared" ref="I699:O699" si="155">RATE(I$348-$H$348,,-$H697,I697)</f>
        <v>-0.12011114908447204</v>
      </c>
      <c r="J699" s="66">
        <f t="shared" si="155"/>
        <v>-0.36558898682095059</v>
      </c>
      <c r="K699" s="66">
        <f t="shared" si="155"/>
        <v>-0.48471419317256953</v>
      </c>
      <c r="L699" s="66">
        <f t="shared" si="155"/>
        <v>-0.46911602067531677</v>
      </c>
      <c r="M699" s="66">
        <f t="shared" si="155"/>
        <v>-0.44236084121261476</v>
      </c>
      <c r="N699" s="67">
        <f t="shared" si="155"/>
        <v>-0.39236888800731567</v>
      </c>
      <c r="O699" s="67">
        <f t="shared" si="155"/>
        <v>-0.21219450987694816</v>
      </c>
      <c r="P699" s="68"/>
      <c r="Q699" s="69" t="s">
        <v>77</v>
      </c>
    </row>
    <row r="700" spans="1:17" s="3" customFormat="1" x14ac:dyDescent="0.25">
      <c r="B700" s="55"/>
      <c r="C700" s="56"/>
      <c r="D700" s="56"/>
      <c r="E700" s="56"/>
      <c r="F700" s="56"/>
      <c r="G700" s="56"/>
      <c r="H700" s="56"/>
      <c r="I700" s="56"/>
      <c r="J700" s="56">
        <f t="shared" ref="J700:N700" si="156">+I$651+I700</f>
        <v>2.0299999999999999E-2</v>
      </c>
      <c r="K700" s="56">
        <f t="shared" si="156"/>
        <v>2.0299999999999999E-2</v>
      </c>
      <c r="L700" s="56">
        <f t="shared" si="156"/>
        <v>2.0299999999999999E-2</v>
      </c>
      <c r="M700" s="56">
        <f t="shared" si="156"/>
        <v>2.0299999999999999E-2</v>
      </c>
      <c r="N700" s="57">
        <f t="shared" si="156"/>
        <v>2.0299999999999999E-2</v>
      </c>
      <c r="O700" s="57">
        <f>+N$651+N700</f>
        <v>2.0299999999999999E-2</v>
      </c>
      <c r="P700" s="31"/>
      <c r="Q700" s="36" t="s">
        <v>74</v>
      </c>
    </row>
    <row r="701" spans="1:17" s="3" customFormat="1" x14ac:dyDescent="0.25">
      <c r="B701" s="58"/>
      <c r="C701" s="59"/>
      <c r="D701" s="59"/>
      <c r="E701" s="59"/>
      <c r="F701" s="59"/>
      <c r="G701" s="59"/>
      <c r="H701" s="59"/>
      <c r="I701" s="59">
        <f t="shared" ref="I701:O701" si="157">+I$661+I700</f>
        <v>1.2060990849166686</v>
      </c>
      <c r="J701" s="59">
        <f t="shared" si="157"/>
        <v>0.54626607455190512</v>
      </c>
      <c r="K701" s="59">
        <f t="shared" si="157"/>
        <v>0.17909745671435678</v>
      </c>
      <c r="L701" s="59">
        <f t="shared" si="157"/>
        <v>9.9784145422685461E-2</v>
      </c>
      <c r="M701" s="59">
        <f t="shared" si="157"/>
        <v>6.4525940221330735E-2</v>
      </c>
      <c r="N701" s="60">
        <f t="shared" si="157"/>
        <v>5.9563457925101766E-2</v>
      </c>
      <c r="O701" s="60">
        <f t="shared" si="157"/>
        <v>0.25030000000000002</v>
      </c>
      <c r="P701" s="31"/>
      <c r="Q701" s="36" t="s">
        <v>75</v>
      </c>
    </row>
    <row r="702" spans="1:17" s="3" customFormat="1" x14ac:dyDescent="0.25">
      <c r="B702" s="72"/>
      <c r="I702" s="61"/>
      <c r="J702" s="61"/>
      <c r="K702" s="61"/>
      <c r="L702" s="61"/>
      <c r="M702" s="61"/>
      <c r="N702" s="62"/>
      <c r="O702" s="62">
        <f>+O701/I701-1</f>
        <v>-0.79247144523180391</v>
      </c>
      <c r="P702" s="31"/>
      <c r="Q702" s="63" t="s">
        <v>76</v>
      </c>
    </row>
    <row r="703" spans="1:17" s="70" customFormat="1" x14ac:dyDescent="0.25">
      <c r="A703" s="64"/>
      <c r="B703" s="65"/>
      <c r="C703" s="66"/>
      <c r="D703" s="66"/>
      <c r="E703" s="66"/>
      <c r="F703" s="66"/>
      <c r="G703" s="66"/>
      <c r="H703" s="66"/>
      <c r="I703" s="66"/>
      <c r="J703" s="66">
        <f t="shared" ref="J703:O703" si="158">RATE(J$348-$I$348,,-$I701,J701)</f>
        <v>-0.54708026779603469</v>
      </c>
      <c r="K703" s="66">
        <f t="shared" si="158"/>
        <v>-0.61465190589027274</v>
      </c>
      <c r="L703" s="66">
        <f t="shared" si="158"/>
        <v>-0.5642612484408458</v>
      </c>
      <c r="M703" s="66">
        <f t="shared" si="158"/>
        <v>-0.51906338939147645</v>
      </c>
      <c r="N703" s="67">
        <f t="shared" si="158"/>
        <v>-0.45207718690980031</v>
      </c>
      <c r="O703" s="67">
        <f t="shared" si="158"/>
        <v>-0.23055134717815343</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x14ac:dyDescent="0.25">
      <c r="B705" s="58"/>
      <c r="C705" s="59"/>
      <c r="D705" s="59"/>
      <c r="E705" s="59"/>
      <c r="F705" s="59"/>
      <c r="G705" s="59"/>
      <c r="H705" s="59"/>
      <c r="I705" s="59"/>
      <c r="J705" s="59">
        <f t="shared" ref="J705:O705" si="159">+J$661+J704</f>
        <v>0.52596607455190514</v>
      </c>
      <c r="K705" s="59">
        <f t="shared" si="159"/>
        <v>0.1587974567143568</v>
      </c>
      <c r="L705" s="59">
        <f t="shared" si="159"/>
        <v>7.9484145422685462E-2</v>
      </c>
      <c r="M705" s="59">
        <f t="shared" si="159"/>
        <v>4.422594022133073E-2</v>
      </c>
      <c r="N705" s="60">
        <f t="shared" si="159"/>
        <v>3.9263457925101768E-2</v>
      </c>
      <c r="O705" s="60">
        <f t="shared" si="159"/>
        <v>0.23</v>
      </c>
      <c r="P705" s="31"/>
      <c r="Q705" s="36" t="s">
        <v>75</v>
      </c>
    </row>
    <row r="706" spans="1:17" s="3" customFormat="1" x14ac:dyDescent="0.25">
      <c r="B706" s="72"/>
      <c r="I706" s="61"/>
      <c r="J706" s="61"/>
      <c r="K706" s="61"/>
      <c r="L706" s="61"/>
      <c r="M706" s="61"/>
      <c r="N706" s="62"/>
      <c r="O706" s="62">
        <f>+O705/J705-1</f>
        <v>-0.56270943863452094</v>
      </c>
      <c r="P706" s="31"/>
      <c r="Q706" s="63" t="s">
        <v>76</v>
      </c>
    </row>
    <row r="707" spans="1:17" s="70" customFormat="1" x14ac:dyDescent="0.25">
      <c r="A707" s="64"/>
      <c r="B707" s="65"/>
      <c r="C707" s="66"/>
      <c r="D707" s="66"/>
      <c r="E707" s="66"/>
      <c r="F707" s="66"/>
      <c r="G707" s="66"/>
      <c r="H707" s="66"/>
      <c r="I707" s="66"/>
      <c r="J707" s="66"/>
      <c r="K707" s="66">
        <f>RATE(K$348-$J$348,,-$J705,K705)</f>
        <v>-0.69808422178247198</v>
      </c>
      <c r="L707" s="66">
        <f>RATE(L$348-$J$348,,-$J705,L705)</f>
        <v>-0.61125806832619056</v>
      </c>
      <c r="M707" s="66">
        <f>RATE(M$348-$J$348,,-$J705,M705)</f>
        <v>-0.56190014038918168</v>
      </c>
      <c r="N707" s="67">
        <f>RATE(N$348-$J$348,,-$J705,N705)</f>
        <v>-0.47729373775472334</v>
      </c>
      <c r="O707" s="67">
        <f>RATE(O$348-$J$348,,-$J705,O705)</f>
        <v>-0.15247206696430063</v>
      </c>
      <c r="P707" s="68"/>
      <c r="Q707" s="69" t="s">
        <v>77</v>
      </c>
    </row>
    <row r="708" spans="1:17" s="3" customFormat="1" x14ac:dyDescent="0.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x14ac:dyDescent="0.25">
      <c r="B709" s="76"/>
      <c r="C709" s="77"/>
      <c r="D709" s="77"/>
      <c r="E709" s="77"/>
      <c r="F709" s="77"/>
      <c r="G709" s="77"/>
      <c r="H709" s="77"/>
      <c r="I709" s="77"/>
      <c r="J709" s="77"/>
      <c r="K709" s="77">
        <f>+K$661+K708</f>
        <v>0.1587974567143568</v>
      </c>
      <c r="L709" s="77">
        <f>+L$661+L708</f>
        <v>7.9484145422685462E-2</v>
      </c>
      <c r="M709" s="77">
        <f>+M$661+M708</f>
        <v>4.422594022133073E-2</v>
      </c>
      <c r="N709" s="78">
        <f>+N$661+N708</f>
        <v>3.9263457925101768E-2</v>
      </c>
      <c r="O709" s="78">
        <f>+O$661+O708</f>
        <v>0.23</v>
      </c>
      <c r="P709" s="31"/>
      <c r="Q709" s="36" t="s">
        <v>75</v>
      </c>
    </row>
    <row r="710" spans="1:17" s="3" customFormat="1" x14ac:dyDescent="0.25">
      <c r="B710" s="72"/>
      <c r="I710" s="61"/>
      <c r="J710" s="61"/>
      <c r="K710" s="61"/>
      <c r="L710" s="61"/>
      <c r="M710" s="61"/>
      <c r="N710" s="62"/>
      <c r="O710" s="62">
        <f>+O709/K709-1</f>
        <v>0.44838591724879828</v>
      </c>
      <c r="P710" s="31"/>
      <c r="Q710" s="63" t="s">
        <v>76</v>
      </c>
    </row>
    <row r="711" spans="1:17" s="70" customFormat="1" x14ac:dyDescent="0.25">
      <c r="A711" s="64"/>
      <c r="B711" s="65"/>
      <c r="C711" s="66"/>
      <c r="D711" s="66"/>
      <c r="E711" s="66"/>
      <c r="F711" s="66"/>
      <c r="G711" s="66"/>
      <c r="H711" s="66"/>
      <c r="I711" s="66"/>
      <c r="J711" s="66"/>
      <c r="K711" s="66"/>
      <c r="L711" s="66">
        <f>RATE(L$348-$K$348,,-$K709,L709)</f>
        <v>-0.49946210054446455</v>
      </c>
      <c r="M711" s="66">
        <f>RATE(M$348-$K$348,,-$K709,M709)</f>
        <v>-0.47226394528068538</v>
      </c>
      <c r="N711" s="67">
        <f>RATE(N$348-$K$348,,-$K709,N709)</f>
        <v>-0.37235365967969392</v>
      </c>
      <c r="O711" s="67">
        <f>RATE(O$348-$K$348,,-$K709,O709)</f>
        <v>9.7036489768360684E-2</v>
      </c>
      <c r="P711" s="68"/>
      <c r="Q711" s="69" t="s">
        <v>77</v>
      </c>
    </row>
    <row r="712" spans="1:17" s="3" customFormat="1" x14ac:dyDescent="0.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x14ac:dyDescent="0.25">
      <c r="B713" s="76"/>
      <c r="C713" s="77"/>
      <c r="D713" s="77"/>
      <c r="E713" s="77"/>
      <c r="F713" s="77"/>
      <c r="G713" s="77"/>
      <c r="H713" s="77"/>
      <c r="I713" s="77"/>
      <c r="J713" s="77"/>
      <c r="K713" s="77"/>
      <c r="L713" s="77">
        <f>+L$661+L712</f>
        <v>7.9484145422685462E-2</v>
      </c>
      <c r="M713" s="77">
        <f>+M$661+M712</f>
        <v>4.422594022133073E-2</v>
      </c>
      <c r="N713" s="78">
        <f>+N$661+N712</f>
        <v>3.9263457925101768E-2</v>
      </c>
      <c r="O713" s="78">
        <f>+O$661+O712</f>
        <v>0.23</v>
      </c>
      <c r="P713" s="31"/>
      <c r="Q713" s="36" t="s">
        <v>75</v>
      </c>
    </row>
    <row r="714" spans="1:17" s="3" customFormat="1" x14ac:dyDescent="0.25">
      <c r="B714" s="72"/>
      <c r="I714" s="61"/>
      <c r="J714" s="61"/>
      <c r="K714" s="61"/>
      <c r="L714" s="61"/>
      <c r="M714" s="61"/>
      <c r="N714" s="62"/>
      <c r="O714" s="62">
        <f>+O713/L713-1</f>
        <v>1.8936588394690852</v>
      </c>
      <c r="P714" s="31"/>
      <c r="Q714" s="63" t="s">
        <v>76</v>
      </c>
    </row>
    <row r="715" spans="1:17" s="70" customFormat="1" x14ac:dyDescent="0.25">
      <c r="A715" s="64"/>
      <c r="B715" s="65"/>
      <c r="C715" s="66"/>
      <c r="D715" s="66"/>
      <c r="E715" s="66"/>
      <c r="F715" s="66"/>
      <c r="G715" s="66"/>
      <c r="H715" s="66"/>
      <c r="I715" s="66"/>
      <c r="J715" s="66"/>
      <c r="K715" s="66"/>
      <c r="L715" s="66"/>
      <c r="M715" s="66">
        <f>RATE(M$348-$L$348,,-$L713,M713)</f>
        <v>-0.44358790062919562</v>
      </c>
      <c r="N715" s="67">
        <f>RATE(N$348-$L$348,,-$L713,N713)</f>
        <v>-0.29716396836722492</v>
      </c>
      <c r="O715" s="67">
        <f>RATE(O$348-$L$348,,-$L713,O713)</f>
        <v>0.4250029899535443</v>
      </c>
      <c r="P715" s="68"/>
      <c r="Q715" s="69" t="s">
        <v>77</v>
      </c>
    </row>
    <row r="716" spans="1:17" s="3" customFormat="1" x14ac:dyDescent="0.25">
      <c r="B716" s="73"/>
      <c r="C716" s="74"/>
      <c r="D716" s="74"/>
      <c r="E716" s="74"/>
      <c r="F716" s="74"/>
      <c r="G716" s="74"/>
      <c r="H716" s="74"/>
      <c r="I716" s="74"/>
      <c r="J716" s="74"/>
      <c r="K716" s="74"/>
      <c r="L716" s="74"/>
      <c r="M716" s="74"/>
      <c r="N716" s="75">
        <f>+M$651+M716</f>
        <v>0</v>
      </c>
      <c r="O716" s="75">
        <f>+N$651+N716</f>
        <v>0</v>
      </c>
      <c r="P716" s="31"/>
      <c r="Q716" s="36" t="s">
        <v>74</v>
      </c>
    </row>
    <row r="717" spans="1:17" s="3" customFormat="1" x14ac:dyDescent="0.25">
      <c r="B717" s="76"/>
      <c r="C717" s="77"/>
      <c r="D717" s="77"/>
      <c r="E717" s="77"/>
      <c r="F717" s="77"/>
      <c r="G717" s="77"/>
      <c r="H717" s="77"/>
      <c r="I717" s="77"/>
      <c r="J717" s="77"/>
      <c r="K717" s="77"/>
      <c r="L717" s="77"/>
      <c r="M717" s="77">
        <f>+M$661+M716</f>
        <v>4.422594022133073E-2</v>
      </c>
      <c r="N717" s="78">
        <f>+N$661+N716</f>
        <v>3.9263457925101768E-2</v>
      </c>
      <c r="O717" s="78">
        <f>+O$661+O716</f>
        <v>0.23</v>
      </c>
      <c r="P717" s="31"/>
      <c r="Q717" s="36" t="s">
        <v>75</v>
      </c>
    </row>
    <row r="718" spans="1:17" s="3" customFormat="1" x14ac:dyDescent="0.25">
      <c r="B718" s="72"/>
      <c r="I718" s="61"/>
      <c r="J718" s="61"/>
      <c r="K718" s="61"/>
      <c r="L718" s="61"/>
      <c r="M718" s="61"/>
      <c r="N718" s="62"/>
      <c r="O718" s="62">
        <f>+O717/M717-1</f>
        <v>4.2005677855338872</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-0.11220750246108939</v>
      </c>
      <c r="O719" s="67">
        <f>RATE(O$348-$M$348,,-$M717,O717)</f>
        <v>1.2804753420140054</v>
      </c>
      <c r="P719" s="68"/>
      <c r="Q719" s="69" t="s">
        <v>77</v>
      </c>
    </row>
    <row r="720" spans="1:17" s="3" customFormat="1" x14ac:dyDescent="0.25">
      <c r="B720" s="73"/>
      <c r="C720" s="74"/>
      <c r="D720" s="74"/>
      <c r="E720" s="74"/>
      <c r="F720" s="74"/>
      <c r="G720" s="74"/>
      <c r="H720" s="74"/>
      <c r="I720" s="74"/>
      <c r="J720" s="74"/>
      <c r="K720" s="74"/>
      <c r="L720" s="74"/>
      <c r="M720" s="74"/>
      <c r="N720" s="75"/>
      <c r="O720" s="75">
        <f>+N$651+N720</f>
        <v>0</v>
      </c>
      <c r="P720" s="31"/>
      <c r="Q720" s="36" t="s">
        <v>74</v>
      </c>
    </row>
    <row r="721" spans="1:17" s="3" customFormat="1" x14ac:dyDescent="0.25">
      <c r="B721" s="76"/>
      <c r="C721" s="77"/>
      <c r="D721" s="77"/>
      <c r="E721" s="77"/>
      <c r="F721" s="77"/>
      <c r="G721" s="77"/>
      <c r="H721" s="77"/>
      <c r="I721" s="77"/>
      <c r="J721" s="77"/>
      <c r="K721" s="77"/>
      <c r="L721" s="77"/>
      <c r="M721" s="77"/>
      <c r="N721" s="78">
        <f>+N$661+N720</f>
        <v>3.9263457925101768E-2</v>
      </c>
      <c r="O721" s="78">
        <f>+O$661+O720</f>
        <v>0.23</v>
      </c>
      <c r="P721" s="31"/>
      <c r="Q721" s="36" t="s">
        <v>75</v>
      </c>
    </row>
    <row r="722" spans="1:17" s="3" customFormat="1" x14ac:dyDescent="0.25">
      <c r="B722" s="72"/>
      <c r="I722" s="61"/>
      <c r="J722" s="61"/>
      <c r="K722" s="61"/>
      <c r="L722" s="61"/>
      <c r="M722" s="61"/>
      <c r="N722" s="62"/>
      <c r="O722" s="62">
        <f>+O721/N721-1</f>
        <v>4.857864084175767</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4.8578640841757661</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4786" priority="1195" operator="lessThan">
      <formula>0</formula>
    </cfRule>
  </conditionalFormatting>
  <conditionalFormatting sqref="P583">
    <cfRule type="cellIs" dxfId="4785" priority="1190" operator="lessThan">
      <formula>0</formula>
    </cfRule>
  </conditionalFormatting>
  <conditionalFormatting sqref="B348:N348">
    <cfRule type="cellIs" dxfId="4784" priority="1189" operator="lessThan">
      <formula>0</formula>
    </cfRule>
  </conditionalFormatting>
  <conditionalFormatting sqref="P514:P515">
    <cfRule type="cellIs" dxfId="4783" priority="1191" operator="lessThan">
      <formula>0</formula>
    </cfRule>
  </conditionalFormatting>
  <conditionalFormatting sqref="P523 Q529 Q539:Q545">
    <cfRule type="cellIs" dxfId="4782" priority="1192" operator="lessThan">
      <formula>0</formula>
    </cfRule>
  </conditionalFormatting>
  <conditionalFormatting sqref="P531">
    <cfRule type="cellIs" dxfId="4781" priority="1193" operator="lessThan">
      <formula>0</formula>
    </cfRule>
  </conditionalFormatting>
  <conditionalFormatting sqref="P562">
    <cfRule type="cellIs" dxfId="4780" priority="1194" operator="lessThan">
      <formula>0</formula>
    </cfRule>
  </conditionalFormatting>
  <conditionalFormatting sqref="B348:N348">
    <cfRule type="cellIs" dxfId="4779" priority="1188" operator="lessThan">
      <formula>0</formula>
    </cfRule>
  </conditionalFormatting>
  <conditionalFormatting sqref="Q588">
    <cfRule type="cellIs" dxfId="4778" priority="1173" operator="lessThan">
      <formula>0</formula>
    </cfRule>
  </conditionalFormatting>
  <conditionalFormatting sqref="Q499:Q502">
    <cfRule type="cellIs" dxfId="4777" priority="1187" operator="lessThan">
      <formula>0</formula>
    </cfRule>
  </conditionalFormatting>
  <conditionalFormatting sqref="Q503">
    <cfRule type="cellIs" dxfId="4776" priority="1186" operator="lessThan">
      <formula>0</formula>
    </cfRule>
  </conditionalFormatting>
  <conditionalFormatting sqref="Q503">
    <cfRule type="cellIs" dxfId="4775" priority="1185" operator="lessThan">
      <formula>0</formula>
    </cfRule>
  </conditionalFormatting>
  <conditionalFormatting sqref="B514">
    <cfRule type="cellIs" dxfId="4774" priority="1183" operator="lessThan">
      <formula>0</formula>
    </cfRule>
  </conditionalFormatting>
  <conditionalFormatting sqref="B531">
    <cfRule type="cellIs" dxfId="4773" priority="1182" operator="lessThan">
      <formula>0</formula>
    </cfRule>
  </conditionalFormatting>
  <conditionalFormatting sqref="Q520">
    <cfRule type="cellIs" dxfId="4772" priority="1181" operator="lessThan">
      <formula>0</formula>
    </cfRule>
  </conditionalFormatting>
  <conditionalFormatting sqref="Q520">
    <cfRule type="cellIs" dxfId="4771" priority="1180" operator="lessThan">
      <formula>0</formula>
    </cfRule>
  </conditionalFormatting>
  <conditionalFormatting sqref="Q567">
    <cfRule type="cellIs" dxfId="4770" priority="1175" operator="lessThan">
      <formula>0</formula>
    </cfRule>
  </conditionalFormatting>
  <conditionalFormatting sqref="B523 B515">
    <cfRule type="cellIs" dxfId="4769" priority="1184" operator="lessThan">
      <formula>0</formula>
    </cfRule>
  </conditionalFormatting>
  <conditionalFormatting sqref="Q528">
    <cfRule type="cellIs" dxfId="4768" priority="1178" operator="lessThan">
      <formula>0</formula>
    </cfRule>
  </conditionalFormatting>
  <conditionalFormatting sqref="Q536">
    <cfRule type="cellIs" dxfId="4767" priority="1177" operator="lessThan">
      <formula>0</formula>
    </cfRule>
  </conditionalFormatting>
  <conditionalFormatting sqref="Q536">
    <cfRule type="cellIs" dxfId="4766" priority="1176" operator="lessThan">
      <formula>0</formula>
    </cfRule>
  </conditionalFormatting>
  <conditionalFormatting sqref="P539">
    <cfRule type="cellIs" dxfId="4765" priority="1164" operator="lessThan">
      <formula>0</formula>
    </cfRule>
  </conditionalFormatting>
  <conditionalFormatting sqref="Q528">
    <cfRule type="cellIs" dxfId="4764" priority="1179" operator="lessThan">
      <formula>0</formula>
    </cfRule>
  </conditionalFormatting>
  <conditionalFormatting sqref="Q567">
    <cfRule type="cellIs" dxfId="4763" priority="1174" operator="lessThan">
      <formula>0</formula>
    </cfRule>
  </conditionalFormatting>
  <conditionalFormatting sqref="P584:P587">
    <cfRule type="cellIs" dxfId="4762" priority="1166" operator="lessThan">
      <formula>0</formula>
    </cfRule>
  </conditionalFormatting>
  <conditionalFormatting sqref="P563:P566">
    <cfRule type="cellIs" dxfId="4761" priority="1167" operator="lessThan">
      <formula>0</formula>
    </cfRule>
  </conditionalFormatting>
  <conditionalFormatting sqref="Q366">
    <cfRule type="cellIs" dxfId="4760" priority="1129" operator="lessThan">
      <formula>0</formula>
    </cfRule>
  </conditionalFormatting>
  <conditionalFormatting sqref="Q588">
    <cfRule type="cellIs" dxfId="4759" priority="1172" operator="lessThan">
      <formula>0</formula>
    </cfRule>
  </conditionalFormatting>
  <conditionalFormatting sqref="Q544">
    <cfRule type="cellIs" dxfId="4758" priority="1163" operator="lessThan">
      <formula>0</formula>
    </cfRule>
  </conditionalFormatting>
  <conditionalFormatting sqref="J353:N354 K351:N352">
    <cfRule type="cellIs" dxfId="4757" priority="1152" operator="lessThan">
      <formula>0</formula>
    </cfRule>
  </conditionalFormatting>
  <conditionalFormatting sqref="P516:P519">
    <cfRule type="cellIs" dxfId="4756" priority="1171" operator="lessThan">
      <formula>0</formula>
    </cfRule>
  </conditionalFormatting>
  <conditionalFormatting sqref="P524:P527">
    <cfRule type="cellIs" dxfId="4755" priority="1170" operator="lessThan">
      <formula>0</formula>
    </cfRule>
  </conditionalFormatting>
  <conditionalFormatting sqref="P539:P543">
    <cfRule type="cellIs" dxfId="4754" priority="1169" operator="lessThan">
      <formula>0</formula>
    </cfRule>
  </conditionalFormatting>
  <conditionalFormatting sqref="P532:P535">
    <cfRule type="cellIs" dxfId="4753" priority="1168" operator="lessThan">
      <formula>0</formula>
    </cfRule>
  </conditionalFormatting>
  <conditionalFormatting sqref="Q544">
    <cfRule type="cellIs" dxfId="4752" priority="1162" operator="lessThan">
      <formula>0</formula>
    </cfRule>
  </conditionalFormatting>
  <conditionalFormatting sqref="Q354">
    <cfRule type="cellIs" dxfId="4751" priority="1145" operator="lessThan">
      <formula>0</formula>
    </cfRule>
  </conditionalFormatting>
  <conditionalFormatting sqref="Q540:Q543 B539">
    <cfRule type="cellIs" dxfId="4750" priority="1165" operator="lessThan">
      <formula>0</formula>
    </cfRule>
  </conditionalFormatting>
  <conditionalFormatting sqref="P555:P558">
    <cfRule type="cellIs" dxfId="4749" priority="1157" operator="lessThan">
      <formula>0</formula>
    </cfRule>
  </conditionalFormatting>
  <conditionalFormatting sqref="Q555:Q558 Q560">
    <cfRule type="cellIs" dxfId="4748" priority="1160" operator="lessThan">
      <formula>0</formula>
    </cfRule>
  </conditionalFormatting>
  <conditionalFormatting sqref="Q559">
    <cfRule type="cellIs" dxfId="4747" priority="1159" operator="lessThan">
      <formula>0</formula>
    </cfRule>
  </conditionalFormatting>
  <conditionalFormatting sqref="Q468:Q472">
    <cfRule type="cellIs" dxfId="4746" priority="1156" operator="lessThan">
      <formula>0</formula>
    </cfRule>
  </conditionalFormatting>
  <conditionalFormatting sqref="Q559">
    <cfRule type="cellIs" dxfId="4745" priority="1158" operator="lessThan">
      <formula>0</formula>
    </cfRule>
  </conditionalFormatting>
  <conditionalFormatting sqref="J351">
    <cfRule type="cellIs" dxfId="4744" priority="1151" operator="lessThan">
      <formula>0</formula>
    </cfRule>
  </conditionalFormatting>
  <conditionalFormatting sqref="P540:P543">
    <cfRule type="cellIs" dxfId="4743" priority="1161" operator="lessThan">
      <formula>0</formula>
    </cfRule>
  </conditionalFormatting>
  <conditionalFormatting sqref="P349:Q350 Q351:Q353">
    <cfRule type="cellIs" dxfId="4742" priority="1155" operator="lessThan">
      <formula>0</formula>
    </cfRule>
  </conditionalFormatting>
  <conditionalFormatting sqref="Q396">
    <cfRule type="cellIs" dxfId="4741" priority="1082" operator="lessThan">
      <formula>0</formula>
    </cfRule>
  </conditionalFormatting>
  <conditionalFormatting sqref="B349">
    <cfRule type="cellIs" dxfId="4740" priority="1150" operator="lessThan">
      <formula>0</formula>
    </cfRule>
  </conditionalFormatting>
  <conditionalFormatting sqref="P393:P395">
    <cfRule type="cellIs" dxfId="4739" priority="1086" operator="lessThan">
      <formula>0</formula>
    </cfRule>
  </conditionalFormatting>
  <conditionalFormatting sqref="Q397">
    <cfRule type="cellIs" dxfId="4738" priority="1084" operator="lessThan">
      <formula>0</formula>
    </cfRule>
  </conditionalFormatting>
  <conditionalFormatting sqref="P349:P350">
    <cfRule type="cellIs" dxfId="4737" priority="1154" operator="lessThan">
      <formula>0</formula>
    </cfRule>
  </conditionalFormatting>
  <conditionalFormatting sqref="P351:P354">
    <cfRule type="cellIs" dxfId="4736" priority="1153" operator="lessThan">
      <formula>0</formula>
    </cfRule>
  </conditionalFormatting>
  <conditionalFormatting sqref="C397:M397">
    <cfRule type="cellIs" dxfId="4735" priority="1081" operator="lessThan">
      <formula>0</formula>
    </cfRule>
  </conditionalFormatting>
  <conditionalFormatting sqref="Q355">
    <cfRule type="cellIs" dxfId="4734" priority="1148" operator="lessThan">
      <formula>0</formula>
    </cfRule>
  </conditionalFormatting>
  <conditionalFormatting sqref="P398:Q398 Q399:Q401">
    <cfRule type="cellIs" dxfId="4733" priority="1080" operator="lessThan">
      <formula>0</formula>
    </cfRule>
  </conditionalFormatting>
  <conditionalFormatting sqref="P399:P401">
    <cfRule type="cellIs" dxfId="4732" priority="1078" operator="lessThan">
      <formula>0</formula>
    </cfRule>
  </conditionalFormatting>
  <conditionalFormatting sqref="H385">
    <cfRule type="cellIs" dxfId="4731" priority="1043" operator="lessThan">
      <formula>0</formula>
    </cfRule>
  </conditionalFormatting>
  <conditionalFormatting sqref="Q402">
    <cfRule type="cellIs" dxfId="4730" priority="1076" operator="lessThan">
      <formula>0</formula>
    </cfRule>
  </conditionalFormatting>
  <conditionalFormatting sqref="B350">
    <cfRule type="cellIs" dxfId="4729" priority="1149" operator="lessThan">
      <formula>0</formula>
    </cfRule>
  </conditionalFormatting>
  <conditionalFormatting sqref="J352">
    <cfRule type="cellIs" dxfId="4728" priority="1146" operator="lessThan">
      <formula>0</formula>
    </cfRule>
  </conditionalFormatting>
  <conditionalFormatting sqref="P355">
    <cfRule type="cellIs" dxfId="4727" priority="1147" operator="lessThan">
      <formula>0</formula>
    </cfRule>
  </conditionalFormatting>
  <conditionalFormatting sqref="P440">
    <cfRule type="cellIs" dxfId="4726" priority="1030" operator="lessThan">
      <formula>0</formula>
    </cfRule>
  </conditionalFormatting>
  <conditionalFormatting sqref="Q354">
    <cfRule type="cellIs" dxfId="4725" priority="1144" operator="lessThan">
      <formula>0</formula>
    </cfRule>
  </conditionalFormatting>
  <conditionalFormatting sqref="P356:Q356 Q357:Q359">
    <cfRule type="cellIs" dxfId="4724" priority="1143" operator="lessThan">
      <formula>0</formula>
    </cfRule>
  </conditionalFormatting>
  <conditionalFormatting sqref="P356">
    <cfRule type="cellIs" dxfId="4723" priority="1142" operator="lessThan">
      <formula>0</formula>
    </cfRule>
  </conditionalFormatting>
  <conditionalFormatting sqref="P357:P360">
    <cfRule type="cellIs" dxfId="4722" priority="1141" operator="lessThan">
      <formula>0</formula>
    </cfRule>
  </conditionalFormatting>
  <conditionalFormatting sqref="B356">
    <cfRule type="cellIs" dxfId="4721" priority="1140" operator="lessThan">
      <formula>0</formula>
    </cfRule>
  </conditionalFormatting>
  <conditionalFormatting sqref="Q361">
    <cfRule type="cellIs" dxfId="4720" priority="1139" operator="lessThan">
      <formula>0</formula>
    </cfRule>
  </conditionalFormatting>
  <conditionalFormatting sqref="Q360">
    <cfRule type="cellIs" dxfId="4719" priority="1138" operator="lessThan">
      <formula>0</formula>
    </cfRule>
  </conditionalFormatting>
  <conditionalFormatting sqref="Q360">
    <cfRule type="cellIs" dxfId="4718" priority="1137" operator="lessThan">
      <formula>0</formula>
    </cfRule>
  </conditionalFormatting>
  <conditionalFormatting sqref="P362:Q362 Q363:Q365">
    <cfRule type="cellIs" dxfId="4717" priority="1136" operator="lessThan">
      <formula>0</formula>
    </cfRule>
  </conditionalFormatting>
  <conditionalFormatting sqref="P362">
    <cfRule type="cellIs" dxfId="4716" priority="1135" operator="lessThan">
      <formula>0</formula>
    </cfRule>
  </conditionalFormatting>
  <conditionalFormatting sqref="J363">
    <cfRule type="cellIs" dxfId="4715" priority="1133" operator="lessThan">
      <formula>0</formula>
    </cfRule>
  </conditionalFormatting>
  <conditionalFormatting sqref="K363:N364 J365:M366">
    <cfRule type="cellIs" dxfId="4714" priority="1134" operator="lessThan">
      <formula>0</formula>
    </cfRule>
  </conditionalFormatting>
  <conditionalFormatting sqref="P368">
    <cfRule type="cellIs" dxfId="4713" priority="1126" operator="lessThan">
      <formula>0</formula>
    </cfRule>
  </conditionalFormatting>
  <conditionalFormatting sqref="Q367">
    <cfRule type="cellIs" dxfId="4712" priority="1131" operator="lessThan">
      <formula>0</formula>
    </cfRule>
  </conditionalFormatting>
  <conditionalFormatting sqref="B362">
    <cfRule type="cellIs" dxfId="4711" priority="1132" operator="lessThan">
      <formula>0</formula>
    </cfRule>
  </conditionalFormatting>
  <conditionalFormatting sqref="P405:P407">
    <cfRule type="cellIs" dxfId="4710" priority="1064" operator="lessThan">
      <formula>0</formula>
    </cfRule>
  </conditionalFormatting>
  <conditionalFormatting sqref="J364">
    <cfRule type="cellIs" dxfId="4709" priority="1130" operator="lessThan">
      <formula>0</formula>
    </cfRule>
  </conditionalFormatting>
  <conditionalFormatting sqref="Q366">
    <cfRule type="cellIs" dxfId="4708" priority="1128" operator="lessThan">
      <formula>0</formula>
    </cfRule>
  </conditionalFormatting>
  <conditionalFormatting sqref="P368:Q368 Q369:Q371">
    <cfRule type="cellIs" dxfId="4707" priority="1127" operator="lessThan">
      <formula>0</formula>
    </cfRule>
  </conditionalFormatting>
  <conditionalFormatting sqref="Q372">
    <cfRule type="cellIs" dxfId="4706" priority="1118" operator="lessThan">
      <formula>0</formula>
    </cfRule>
  </conditionalFormatting>
  <conditionalFormatting sqref="I370 K369:N370 C371:M372">
    <cfRule type="cellIs" dxfId="4705" priority="1125" operator="lessThan">
      <formula>0</formula>
    </cfRule>
  </conditionalFormatting>
  <conditionalFormatting sqref="I369">
    <cfRule type="cellIs" dxfId="4704" priority="1123" operator="lessThan">
      <formula>0</formula>
    </cfRule>
  </conditionalFormatting>
  <conditionalFormatting sqref="C369:J369">
    <cfRule type="cellIs" dxfId="4703" priority="1124" operator="lessThan">
      <formula>0</formula>
    </cfRule>
  </conditionalFormatting>
  <conditionalFormatting sqref="B368">
    <cfRule type="cellIs" dxfId="4702" priority="1122" operator="lessThan">
      <formula>0</formula>
    </cfRule>
  </conditionalFormatting>
  <conditionalFormatting sqref="Q373">
    <cfRule type="cellIs" dxfId="4701" priority="1121" operator="lessThan">
      <formula>0</formula>
    </cfRule>
  </conditionalFormatting>
  <conditionalFormatting sqref="P411:P413">
    <cfRule type="cellIs" dxfId="4700" priority="1057" operator="lessThan">
      <formula>0</formula>
    </cfRule>
  </conditionalFormatting>
  <conditionalFormatting sqref="C370:J370">
    <cfRule type="cellIs" dxfId="4699" priority="1120" operator="lessThan">
      <formula>0</formula>
    </cfRule>
  </conditionalFormatting>
  <conditionalFormatting sqref="Q372">
    <cfRule type="cellIs" dxfId="4698" priority="1119" operator="lessThan">
      <formula>0</formula>
    </cfRule>
  </conditionalFormatting>
  <conditionalFormatting sqref="P374:Q374 Q375:Q377">
    <cfRule type="cellIs" dxfId="4697" priority="1117" operator="lessThan">
      <formula>0</formula>
    </cfRule>
  </conditionalFormatting>
  <conditionalFormatting sqref="P374">
    <cfRule type="cellIs" dxfId="4696" priority="1116" operator="lessThan">
      <formula>0</formula>
    </cfRule>
  </conditionalFormatting>
  <conditionalFormatting sqref="P375:P377">
    <cfRule type="cellIs" dxfId="4695" priority="1115" operator="lessThan">
      <formula>0</formula>
    </cfRule>
  </conditionalFormatting>
  <conditionalFormatting sqref="I376 K375:N376 C377:M378">
    <cfRule type="cellIs" dxfId="4694" priority="1114" operator="lessThan">
      <formula>0</formula>
    </cfRule>
  </conditionalFormatting>
  <conditionalFormatting sqref="I375">
    <cfRule type="cellIs" dxfId="4693" priority="1112" operator="lessThan">
      <formula>0</formula>
    </cfRule>
  </conditionalFormatting>
  <conditionalFormatting sqref="C375:J375">
    <cfRule type="cellIs" dxfId="4692" priority="1113" operator="lessThan">
      <formula>0</formula>
    </cfRule>
  </conditionalFormatting>
  <conditionalFormatting sqref="B374">
    <cfRule type="cellIs" dxfId="4691" priority="1111" operator="lessThan">
      <formula>0</formula>
    </cfRule>
  </conditionalFormatting>
  <conditionalFormatting sqref="Q379">
    <cfRule type="cellIs" dxfId="4690" priority="1110" operator="lessThan">
      <formula>0</formula>
    </cfRule>
  </conditionalFormatting>
  <conditionalFormatting sqref="C376:J376">
    <cfRule type="cellIs" dxfId="4689" priority="1109" operator="lessThan">
      <formula>0</formula>
    </cfRule>
  </conditionalFormatting>
  <conditionalFormatting sqref="Q378">
    <cfRule type="cellIs" dxfId="4688" priority="1108" operator="lessThan">
      <formula>0</formula>
    </cfRule>
  </conditionalFormatting>
  <conditionalFormatting sqref="Q378">
    <cfRule type="cellIs" dxfId="4687" priority="1107" operator="lessThan">
      <formula>0</formula>
    </cfRule>
  </conditionalFormatting>
  <conditionalFormatting sqref="P380:Q380 Q381:Q383">
    <cfRule type="cellIs" dxfId="4686" priority="1106" operator="lessThan">
      <formula>0</formula>
    </cfRule>
  </conditionalFormatting>
  <conditionalFormatting sqref="P380">
    <cfRule type="cellIs" dxfId="4685" priority="1105" operator="lessThan">
      <formula>0</formula>
    </cfRule>
  </conditionalFormatting>
  <conditionalFormatting sqref="P381:P383">
    <cfRule type="cellIs" dxfId="4684" priority="1104" operator="lessThan">
      <formula>0</formula>
    </cfRule>
  </conditionalFormatting>
  <conditionalFormatting sqref="I382 K381:N382 C383:N383 C384:M384">
    <cfRule type="cellIs" dxfId="4683" priority="1103" operator="lessThan">
      <formula>0</formula>
    </cfRule>
  </conditionalFormatting>
  <conditionalFormatting sqref="I381">
    <cfRule type="cellIs" dxfId="4682" priority="1101" operator="lessThan">
      <formula>0</formula>
    </cfRule>
  </conditionalFormatting>
  <conditionalFormatting sqref="C381:J381">
    <cfRule type="cellIs" dxfId="4681" priority="1102" operator="lessThan">
      <formula>0</formula>
    </cfRule>
  </conditionalFormatting>
  <conditionalFormatting sqref="B380">
    <cfRule type="cellIs" dxfId="4680" priority="1100" operator="lessThan">
      <formula>0</formula>
    </cfRule>
  </conditionalFormatting>
  <conditionalFormatting sqref="Q385">
    <cfRule type="cellIs" dxfId="4679" priority="1099" operator="lessThan">
      <formula>0</formula>
    </cfRule>
  </conditionalFormatting>
  <conditionalFormatting sqref="C382:J382">
    <cfRule type="cellIs" dxfId="4678" priority="1098" operator="lessThan">
      <formula>0</formula>
    </cfRule>
  </conditionalFormatting>
  <conditionalFormatting sqref="Q384">
    <cfRule type="cellIs" dxfId="4677" priority="1097" operator="lessThan">
      <formula>0</formula>
    </cfRule>
  </conditionalFormatting>
  <conditionalFormatting sqref="Q384">
    <cfRule type="cellIs" dxfId="4676" priority="1096" operator="lessThan">
      <formula>0</formula>
    </cfRule>
  </conditionalFormatting>
  <conditionalFormatting sqref="P386:Q386 Q387:Q389">
    <cfRule type="cellIs" dxfId="4675" priority="1095" operator="lessThan">
      <formula>0</formula>
    </cfRule>
  </conditionalFormatting>
  <conditionalFormatting sqref="P386">
    <cfRule type="cellIs" dxfId="4674" priority="1094" operator="lessThan">
      <formula>0</formula>
    </cfRule>
  </conditionalFormatting>
  <conditionalFormatting sqref="P387:P389">
    <cfRule type="cellIs" dxfId="4673" priority="1093" operator="lessThan">
      <formula>0</formula>
    </cfRule>
  </conditionalFormatting>
  <conditionalFormatting sqref="B386">
    <cfRule type="cellIs" dxfId="4672" priority="1092" operator="lessThan">
      <formula>0</formula>
    </cfRule>
  </conditionalFormatting>
  <conditionalFormatting sqref="Q391">
    <cfRule type="cellIs" dxfId="4671" priority="1091" operator="lessThan">
      <formula>0</formula>
    </cfRule>
  </conditionalFormatting>
  <conditionalFormatting sqref="Q390">
    <cfRule type="cellIs" dxfId="4670" priority="1090" operator="lessThan">
      <formula>0</formula>
    </cfRule>
  </conditionalFormatting>
  <conditionalFormatting sqref="Q390">
    <cfRule type="cellIs" dxfId="4669" priority="1089" operator="lessThan">
      <formula>0</formula>
    </cfRule>
  </conditionalFormatting>
  <conditionalFormatting sqref="P392:Q392 Q393:Q395">
    <cfRule type="cellIs" dxfId="4668" priority="1088" operator="lessThan">
      <formula>0</formula>
    </cfRule>
  </conditionalFormatting>
  <conditionalFormatting sqref="P392">
    <cfRule type="cellIs" dxfId="4667" priority="1087" operator="lessThan">
      <formula>0</formula>
    </cfRule>
  </conditionalFormatting>
  <conditionalFormatting sqref="H397">
    <cfRule type="cellIs" dxfId="4666" priority="1046" operator="lessThan">
      <formula>0</formula>
    </cfRule>
  </conditionalFormatting>
  <conditionalFormatting sqref="B392">
    <cfRule type="cellIs" dxfId="4665" priority="1085" operator="lessThan">
      <formula>0</formula>
    </cfRule>
  </conditionalFormatting>
  <conditionalFormatting sqref="H378">
    <cfRule type="cellIs" dxfId="4664" priority="1042" operator="lessThan">
      <formula>0</formula>
    </cfRule>
  </conditionalFormatting>
  <conditionalFormatting sqref="Q396">
    <cfRule type="cellIs" dxfId="4663" priority="1083" operator="lessThan">
      <formula>0</formula>
    </cfRule>
  </conditionalFormatting>
  <conditionalFormatting sqref="H361">
    <cfRule type="cellIs" dxfId="4662" priority="1040" operator="lessThan">
      <formula>0</formula>
    </cfRule>
  </conditionalFormatting>
  <conditionalFormatting sqref="P398">
    <cfRule type="cellIs" dxfId="4661" priority="1079" operator="lessThan">
      <formula>0</formula>
    </cfRule>
  </conditionalFormatting>
  <conditionalFormatting sqref="Q438">
    <cfRule type="cellIs" dxfId="4660" priority="1033" operator="lessThan">
      <formula>0</formula>
    </cfRule>
  </conditionalFormatting>
  <conditionalFormatting sqref="H372">
    <cfRule type="cellIs" dxfId="4659" priority="1039" operator="lessThan">
      <formula>0</formula>
    </cfRule>
  </conditionalFormatting>
  <conditionalFormatting sqref="Q402">
    <cfRule type="cellIs" dxfId="4658" priority="1077" operator="lessThan">
      <formula>0</formula>
    </cfRule>
  </conditionalFormatting>
  <conditionalFormatting sqref="P440:Q440 Q441:Q443">
    <cfRule type="cellIs" dxfId="4657" priority="1031" operator="lessThan">
      <formula>0</formula>
    </cfRule>
  </conditionalFormatting>
  <conditionalFormatting sqref="C391:M391">
    <cfRule type="cellIs" dxfId="4656" priority="1075" operator="lessThan">
      <formula>0</formula>
    </cfRule>
  </conditionalFormatting>
  <conditionalFormatting sqref="C385:M385">
    <cfRule type="cellIs" dxfId="4655" priority="1074" operator="lessThan">
      <formula>0</formula>
    </cfRule>
  </conditionalFormatting>
  <conditionalFormatting sqref="C379:M379">
    <cfRule type="cellIs" dxfId="4654" priority="1073" operator="lessThan">
      <formula>0</formula>
    </cfRule>
  </conditionalFormatting>
  <conditionalFormatting sqref="C373:M373">
    <cfRule type="cellIs" dxfId="4653" priority="1072" operator="lessThan">
      <formula>0</formula>
    </cfRule>
  </conditionalFormatting>
  <conditionalFormatting sqref="J367:M367">
    <cfRule type="cellIs" dxfId="4652" priority="1071" operator="lessThan">
      <formula>0</formula>
    </cfRule>
  </conditionalFormatting>
  <conditionalFormatting sqref="C361:M361">
    <cfRule type="cellIs" dxfId="4651" priority="1070" operator="lessThan">
      <formula>0</formula>
    </cfRule>
  </conditionalFormatting>
  <conditionalFormatting sqref="J355:N355">
    <cfRule type="cellIs" dxfId="4650" priority="1069" operator="lessThan">
      <formula>0</formula>
    </cfRule>
  </conditionalFormatting>
  <conditionalFormatting sqref="B398">
    <cfRule type="cellIs" dxfId="4649" priority="1068" operator="lessThan">
      <formula>0</formula>
    </cfRule>
  </conditionalFormatting>
  <conditionalFormatting sqref="B403">
    <cfRule type="cellIs" dxfId="4648" priority="1067" operator="lessThan">
      <formula>0</formula>
    </cfRule>
  </conditionalFormatting>
  <conditionalFormatting sqref="Q408">
    <cfRule type="cellIs" dxfId="4647" priority="1061" operator="lessThan">
      <formula>0</formula>
    </cfRule>
  </conditionalFormatting>
  <conditionalFormatting sqref="Q409">
    <cfRule type="cellIs" dxfId="4646" priority="1063" operator="lessThan">
      <formula>0</formula>
    </cfRule>
  </conditionalFormatting>
  <conditionalFormatting sqref="P404:Q404 Q405:Q407">
    <cfRule type="cellIs" dxfId="4645" priority="1066" operator="lessThan">
      <formula>0</formula>
    </cfRule>
  </conditionalFormatting>
  <conditionalFormatting sqref="P404">
    <cfRule type="cellIs" dxfId="4644" priority="1065" operator="lessThan">
      <formula>0</formula>
    </cfRule>
  </conditionalFormatting>
  <conditionalFormatting sqref="Q408">
    <cfRule type="cellIs" dxfId="4643" priority="1062" operator="lessThan">
      <formula>0</formula>
    </cfRule>
  </conditionalFormatting>
  <conditionalFormatting sqref="B404">
    <cfRule type="cellIs" dxfId="4642" priority="1060" operator="lessThan">
      <formula>0</formula>
    </cfRule>
  </conditionalFormatting>
  <conditionalFormatting sqref="Q414">
    <cfRule type="cellIs" dxfId="4641" priority="1054" operator="lessThan">
      <formula>0</formula>
    </cfRule>
  </conditionalFormatting>
  <conditionalFormatting sqref="Q415">
    <cfRule type="cellIs" dxfId="4640" priority="1056" operator="lessThan">
      <formula>0</formula>
    </cfRule>
  </conditionalFormatting>
  <conditionalFormatting sqref="P410:Q410 Q411:Q413">
    <cfRule type="cellIs" dxfId="4639" priority="1059" operator="lessThan">
      <formula>0</formula>
    </cfRule>
  </conditionalFormatting>
  <conditionalFormatting sqref="P410">
    <cfRule type="cellIs" dxfId="4638" priority="1058" operator="lessThan">
      <formula>0</formula>
    </cfRule>
  </conditionalFormatting>
  <conditionalFormatting sqref="Q414">
    <cfRule type="cellIs" dxfId="4637" priority="1055" operator="lessThan">
      <formula>0</formula>
    </cfRule>
  </conditionalFormatting>
  <conditionalFormatting sqref="B410">
    <cfRule type="cellIs" dxfId="4636" priority="1053" operator="lessThan">
      <formula>0</formula>
    </cfRule>
  </conditionalFormatting>
  <conditionalFormatting sqref="Q432">
    <cfRule type="cellIs" dxfId="4635" priority="1047" operator="lessThan">
      <formula>0</formula>
    </cfRule>
  </conditionalFormatting>
  <conditionalFormatting sqref="P429:P431">
    <cfRule type="cellIs" dxfId="4634" priority="1050" operator="lessThan">
      <formula>0</formula>
    </cfRule>
  </conditionalFormatting>
  <conditionalFormatting sqref="Q433">
    <cfRule type="cellIs" dxfId="4633" priority="1049" operator="lessThan">
      <formula>0</formula>
    </cfRule>
  </conditionalFormatting>
  <conditionalFormatting sqref="P428:Q428 Q429:Q431">
    <cfRule type="cellIs" dxfId="4632" priority="1052" operator="lessThan">
      <formula>0</formula>
    </cfRule>
  </conditionalFormatting>
  <conditionalFormatting sqref="P428">
    <cfRule type="cellIs" dxfId="4631" priority="1051" operator="lessThan">
      <formula>0</formula>
    </cfRule>
  </conditionalFormatting>
  <conditionalFormatting sqref="Q432">
    <cfRule type="cellIs" dxfId="4630" priority="1048" operator="lessThan">
      <formula>0</formula>
    </cfRule>
  </conditionalFormatting>
  <conditionalFormatting sqref="H391">
    <cfRule type="cellIs" dxfId="4629" priority="1045" operator="lessThan">
      <formula>0</formula>
    </cfRule>
  </conditionalFormatting>
  <conditionalFormatting sqref="P435:P437">
    <cfRule type="cellIs" dxfId="4628" priority="1035" operator="lessThan">
      <formula>0</formula>
    </cfRule>
  </conditionalFormatting>
  <conditionalFormatting sqref="Q444">
    <cfRule type="cellIs" dxfId="4627" priority="1027" operator="lessThan">
      <formula>0</formula>
    </cfRule>
  </conditionalFormatting>
  <conditionalFormatting sqref="H384">
    <cfRule type="cellIs" dxfId="4626" priority="1044" operator="lessThan">
      <formula>0</formula>
    </cfRule>
  </conditionalFormatting>
  <conditionalFormatting sqref="H379">
    <cfRule type="cellIs" dxfId="4625" priority="1041" operator="lessThan">
      <formula>0</formula>
    </cfRule>
  </conditionalFormatting>
  <conditionalFormatting sqref="Q438">
    <cfRule type="cellIs" dxfId="4624" priority="1034" operator="lessThan">
      <formula>0</formula>
    </cfRule>
  </conditionalFormatting>
  <conditionalFormatting sqref="H373">
    <cfRule type="cellIs" dxfId="4623" priority="1038" operator="lessThan">
      <formula>0</formula>
    </cfRule>
  </conditionalFormatting>
  <conditionalFormatting sqref="P441:P443">
    <cfRule type="cellIs" dxfId="4622" priority="1029" operator="lessThan">
      <formula>0</formula>
    </cfRule>
  </conditionalFormatting>
  <conditionalFormatting sqref="P434:Q434 Q435:Q437">
    <cfRule type="cellIs" dxfId="4621" priority="1037" operator="lessThan">
      <formula>0</formula>
    </cfRule>
  </conditionalFormatting>
  <conditionalFormatting sqref="P434">
    <cfRule type="cellIs" dxfId="4620" priority="1036" operator="lessThan">
      <formula>0</formula>
    </cfRule>
  </conditionalFormatting>
  <conditionalFormatting sqref="B434">
    <cfRule type="cellIs" dxfId="4619" priority="1032" operator="lessThan">
      <formula>0</formula>
    </cfRule>
  </conditionalFormatting>
  <conditionalFormatting sqref="Q445:Q446">
    <cfRule type="cellIs" dxfId="4618" priority="1023" operator="lessThan">
      <formula>0</formula>
    </cfRule>
  </conditionalFormatting>
  <conditionalFormatting sqref="Q444">
    <cfRule type="cellIs" dxfId="4617" priority="1026" operator="lessThan">
      <formula>0</formula>
    </cfRule>
  </conditionalFormatting>
  <conditionalFormatting sqref="B446">
    <cfRule type="cellIs" dxfId="4616" priority="1022" operator="lessThan">
      <formula>0</formula>
    </cfRule>
  </conditionalFormatting>
  <conditionalFormatting sqref="B440">
    <cfRule type="cellIs" dxfId="4615" priority="1025" operator="lessThan">
      <formula>0</formula>
    </cfRule>
  </conditionalFormatting>
  <conditionalFormatting sqref="P446">
    <cfRule type="cellIs" dxfId="4614" priority="1028" operator="lessThan">
      <formula>0</formula>
    </cfRule>
  </conditionalFormatting>
  <conditionalFormatting sqref="B447">
    <cfRule type="cellIs" dxfId="4613" priority="1021" operator="lessThan">
      <formula>0</formula>
    </cfRule>
  </conditionalFormatting>
  <conditionalFormatting sqref="Q439">
    <cfRule type="cellIs" dxfId="4612" priority="1024" operator="lessThan">
      <formula>0</formula>
    </cfRule>
  </conditionalFormatting>
  <conditionalFormatting sqref="Q448:Q450">
    <cfRule type="cellIs" dxfId="4611" priority="1020" operator="lessThan">
      <formula>0</formula>
    </cfRule>
  </conditionalFormatting>
  <conditionalFormatting sqref="P448:P450">
    <cfRule type="cellIs" dxfId="4610" priority="1019" operator="lessThan">
      <formula>0</formula>
    </cfRule>
  </conditionalFormatting>
  <conditionalFormatting sqref="Q603">
    <cfRule type="cellIs" dxfId="4609" priority="994" operator="lessThan">
      <formula>0</formula>
    </cfRule>
  </conditionalFormatting>
  <conditionalFormatting sqref="B625">
    <cfRule type="cellIs" dxfId="4608" priority="958" operator="lessThan">
      <formula>0</formula>
    </cfRule>
  </conditionalFormatting>
  <conditionalFormatting sqref="P454:P456">
    <cfRule type="cellIs" dxfId="4607" priority="1015" operator="lessThan">
      <formula>0</formula>
    </cfRule>
  </conditionalFormatting>
  <conditionalFormatting sqref="Q457">
    <cfRule type="cellIs" dxfId="4606" priority="1014" operator="lessThan">
      <formula>0</formula>
    </cfRule>
  </conditionalFormatting>
  <conditionalFormatting sqref="Q597">
    <cfRule type="cellIs" dxfId="4605" priority="1003" operator="lessThan">
      <formula>0</formula>
    </cfRule>
  </conditionalFormatting>
  <conditionalFormatting sqref="Q451">
    <cfRule type="cellIs" dxfId="4604" priority="1018" operator="lessThan">
      <formula>0</formula>
    </cfRule>
  </conditionalFormatting>
  <conditionalFormatting sqref="Q451">
    <cfRule type="cellIs" dxfId="4603" priority="1017" operator="lessThan">
      <formula>0</formula>
    </cfRule>
  </conditionalFormatting>
  <conditionalFormatting sqref="Q457">
    <cfRule type="cellIs" dxfId="4602" priority="1013" operator="lessThan">
      <formula>0</formula>
    </cfRule>
  </conditionalFormatting>
  <conditionalFormatting sqref="J593:N595 J596:M596">
    <cfRule type="cellIs" dxfId="4601" priority="1007" operator="lessThan">
      <formula>0</formula>
    </cfRule>
  </conditionalFormatting>
  <conditionalFormatting sqref="B453">
    <cfRule type="cellIs" dxfId="4600" priority="1011" operator="lessThan">
      <formula>0</formula>
    </cfRule>
  </conditionalFormatting>
  <conditionalFormatting sqref="P599:P602">
    <cfRule type="cellIs" dxfId="4599" priority="1000" operator="lessThan">
      <formula>0</formula>
    </cfRule>
  </conditionalFormatting>
  <conditionalFormatting sqref="Q454:Q456">
    <cfRule type="cellIs" dxfId="4598" priority="1016" operator="lessThan">
      <formula>0</formula>
    </cfRule>
  </conditionalFormatting>
  <conditionalFormatting sqref="Q593:Q595">
    <cfRule type="cellIs" dxfId="4597" priority="1010" operator="lessThan">
      <formula>0</formula>
    </cfRule>
  </conditionalFormatting>
  <conditionalFormatting sqref="Q596">
    <cfRule type="cellIs" dxfId="4596" priority="1005" operator="lessThan">
      <formula>0</formula>
    </cfRule>
  </conditionalFormatting>
  <conditionalFormatting sqref="Q452">
    <cfRule type="cellIs" dxfId="4595" priority="1012" operator="lessThan">
      <formula>0</formula>
    </cfRule>
  </conditionalFormatting>
  <conditionalFormatting sqref="B592">
    <cfRule type="cellIs" dxfId="4594" priority="1002" operator="lessThan">
      <formula>0</formula>
    </cfRule>
  </conditionalFormatting>
  <conditionalFormatting sqref="P593:P595">
    <cfRule type="cellIs" dxfId="4593" priority="1009" operator="lessThan">
      <formula>0</formula>
    </cfRule>
  </conditionalFormatting>
  <conditionalFormatting sqref="J594">
    <cfRule type="cellIs" dxfId="4592" priority="1006" operator="lessThan">
      <formula>0</formula>
    </cfRule>
  </conditionalFormatting>
  <conditionalFormatting sqref="Q602">
    <cfRule type="cellIs" dxfId="4591" priority="995" operator="lessThan">
      <formula>0</formula>
    </cfRule>
  </conditionalFormatting>
  <conditionalFormatting sqref="J595:N595 K593:N594 J596:M596">
    <cfRule type="cellIs" dxfId="4590" priority="1008" operator="lessThan">
      <formula>0</formula>
    </cfRule>
  </conditionalFormatting>
  <conditionalFormatting sqref="Q596">
    <cfRule type="cellIs" dxfId="4589" priority="1004" operator="lessThan">
      <formula>0</formula>
    </cfRule>
  </conditionalFormatting>
  <conditionalFormatting sqref="J599:N599 J601:N602 J600:M600">
    <cfRule type="cellIs" dxfId="4588" priority="998" operator="lessThan">
      <formula>0</formula>
    </cfRule>
  </conditionalFormatting>
  <conditionalFormatting sqref="P616:P619">
    <cfRule type="cellIs" dxfId="4587" priority="992" operator="lessThan">
      <formula>0</formula>
    </cfRule>
  </conditionalFormatting>
  <conditionalFormatting sqref="Q602">
    <cfRule type="cellIs" dxfId="4586" priority="996" operator="lessThan">
      <formula>0</formula>
    </cfRule>
  </conditionalFormatting>
  <conditionalFormatting sqref="J600">
    <cfRule type="cellIs" dxfId="4585" priority="997" operator="lessThan">
      <formula>0</formula>
    </cfRule>
  </conditionalFormatting>
  <conditionalFormatting sqref="J601:N602 K599:N599 K600:M600">
    <cfRule type="cellIs" dxfId="4584" priority="999" operator="lessThan">
      <formula>0</formula>
    </cfRule>
  </conditionalFormatting>
  <conditionalFormatting sqref="Q599:Q601">
    <cfRule type="cellIs" dxfId="4583" priority="1001" operator="lessThan">
      <formula>0</formula>
    </cfRule>
  </conditionalFormatting>
  <conditionalFormatting sqref="Q629">
    <cfRule type="cellIs" dxfId="4582" priority="962" operator="lessThan">
      <formula>0</formula>
    </cfRule>
  </conditionalFormatting>
  <conditionalFormatting sqref="I626">
    <cfRule type="cellIs" dxfId="4581" priority="965" operator="lessThan">
      <formula>0</formula>
    </cfRule>
  </conditionalFormatting>
  <conditionalFormatting sqref="C616:N619">
    <cfRule type="cellIs" dxfId="4580" priority="990" operator="lessThan">
      <formula>0</formula>
    </cfRule>
  </conditionalFormatting>
  <conditionalFormatting sqref="Q619">
    <cfRule type="cellIs" dxfId="4579" priority="986" operator="lessThan">
      <formula>0</formula>
    </cfRule>
  </conditionalFormatting>
  <conditionalFormatting sqref="I616">
    <cfRule type="cellIs" dxfId="4578" priority="989" operator="lessThan">
      <formula>0</formula>
    </cfRule>
  </conditionalFormatting>
  <conditionalFormatting sqref="H621:H624">
    <cfRule type="cellIs" dxfId="4577" priority="972" operator="lessThan">
      <formula>0</formula>
    </cfRule>
  </conditionalFormatting>
  <conditionalFormatting sqref="Q619">
    <cfRule type="cellIs" dxfId="4576" priority="987" operator="lessThan">
      <formula>0</formula>
    </cfRule>
  </conditionalFormatting>
  <conditionalFormatting sqref="H616">
    <cfRule type="cellIs" dxfId="4575" priority="983" operator="lessThan">
      <formula>0</formula>
    </cfRule>
  </conditionalFormatting>
  <conditionalFormatting sqref="H616:H619">
    <cfRule type="cellIs" dxfId="4574" priority="984" operator="lessThan">
      <formula>0</formula>
    </cfRule>
  </conditionalFormatting>
  <conditionalFormatting sqref="C617:J617">
    <cfRule type="cellIs" dxfId="4573" priority="988" operator="lessThan">
      <formula>0</formula>
    </cfRule>
  </conditionalFormatting>
  <conditionalFormatting sqref="H617:H619">
    <cfRule type="cellIs" dxfId="4572" priority="985" operator="lessThan">
      <formula>0</formula>
    </cfRule>
  </conditionalFormatting>
  <conditionalFormatting sqref="I617 K616:N617 C618:N619">
    <cfRule type="cellIs" dxfId="4571" priority="991" operator="lessThan">
      <formula>0</formula>
    </cfRule>
  </conditionalFormatting>
  <conditionalFormatting sqref="Q616:Q618">
    <cfRule type="cellIs" dxfId="4570" priority="993" operator="lessThan">
      <formula>0</formula>
    </cfRule>
  </conditionalFormatting>
  <conditionalFormatting sqref="B615">
    <cfRule type="cellIs" dxfId="4569" priority="982" operator="lessThan">
      <formula>0</formula>
    </cfRule>
  </conditionalFormatting>
  <conditionalFormatting sqref="Q624">
    <cfRule type="cellIs" dxfId="4568" priority="974" operator="lessThan">
      <formula>0</formula>
    </cfRule>
  </conditionalFormatting>
  <conditionalFormatting sqref="I621">
    <cfRule type="cellIs" dxfId="4567" priority="977" operator="lessThan">
      <formula>0</formula>
    </cfRule>
  </conditionalFormatting>
  <conditionalFormatting sqref="C621:N624">
    <cfRule type="cellIs" dxfId="4566" priority="978" operator="lessThan">
      <formula>0</formula>
    </cfRule>
  </conditionalFormatting>
  <conditionalFormatting sqref="Q624">
    <cfRule type="cellIs" dxfId="4565" priority="975" operator="lessThan">
      <formula>0</formula>
    </cfRule>
  </conditionalFormatting>
  <conditionalFormatting sqref="H621">
    <cfRule type="cellIs" dxfId="4564" priority="971" operator="lessThan">
      <formula>0</formula>
    </cfRule>
  </conditionalFormatting>
  <conditionalFormatting sqref="P621:P624">
    <cfRule type="cellIs" dxfId="4563" priority="980" operator="lessThan">
      <formula>0</formula>
    </cfRule>
  </conditionalFormatting>
  <conditionalFormatting sqref="C622:J622">
    <cfRule type="cellIs" dxfId="4562" priority="976" operator="lessThan">
      <formula>0</formula>
    </cfRule>
  </conditionalFormatting>
  <conditionalFormatting sqref="H622:H624">
    <cfRule type="cellIs" dxfId="4561" priority="973" operator="lessThan">
      <formula>0</formula>
    </cfRule>
  </conditionalFormatting>
  <conditionalFormatting sqref="I622 K621:N622 C623:N624">
    <cfRule type="cellIs" dxfId="4560" priority="979" operator="lessThan">
      <formula>0</formula>
    </cfRule>
  </conditionalFormatting>
  <conditionalFormatting sqref="Q621:Q623">
    <cfRule type="cellIs" dxfId="4559" priority="981" operator="lessThan">
      <formula>0</formula>
    </cfRule>
  </conditionalFormatting>
  <conditionalFormatting sqref="B620">
    <cfRule type="cellIs" dxfId="4558" priority="970" operator="lessThan">
      <formula>0</formula>
    </cfRule>
  </conditionalFormatting>
  <conditionalFormatting sqref="C626:N629">
    <cfRule type="cellIs" dxfId="4557" priority="966" operator="lessThan">
      <formula>0</formula>
    </cfRule>
  </conditionalFormatting>
  <conditionalFormatting sqref="Q629">
    <cfRule type="cellIs" dxfId="4556" priority="963" operator="lessThan">
      <formula>0</formula>
    </cfRule>
  </conditionalFormatting>
  <conditionalFormatting sqref="H626">
    <cfRule type="cellIs" dxfId="4555" priority="959" operator="lessThan">
      <formula>0</formula>
    </cfRule>
  </conditionalFormatting>
  <conditionalFormatting sqref="H626:H629">
    <cfRule type="cellIs" dxfId="4554" priority="960" operator="lessThan">
      <formula>0</formula>
    </cfRule>
  </conditionalFormatting>
  <conditionalFormatting sqref="P626:P629">
    <cfRule type="cellIs" dxfId="4553" priority="968" operator="lessThan">
      <formula>0</formula>
    </cfRule>
  </conditionalFormatting>
  <conditionalFormatting sqref="C627:J627">
    <cfRule type="cellIs" dxfId="4552" priority="964" operator="lessThan">
      <formula>0</formula>
    </cfRule>
  </conditionalFormatting>
  <conditionalFormatting sqref="H627:H629">
    <cfRule type="cellIs" dxfId="4551" priority="961" operator="lessThan">
      <formula>0</formula>
    </cfRule>
  </conditionalFormatting>
  <conditionalFormatting sqref="I627 K626:N627 C628:N629">
    <cfRule type="cellIs" dxfId="4550" priority="967" operator="lessThan">
      <formula>0</formula>
    </cfRule>
  </conditionalFormatting>
  <conditionalFormatting sqref="Q626:Q628">
    <cfRule type="cellIs" dxfId="4549" priority="969" operator="lessThan">
      <formula>0</formula>
    </cfRule>
  </conditionalFormatting>
  <conditionalFormatting sqref="C351:I351">
    <cfRule type="cellIs" dxfId="4548" priority="955" operator="lessThan">
      <formula>0</formula>
    </cfRule>
  </conditionalFormatting>
  <conditionalFormatting sqref="C353:I354">
    <cfRule type="cellIs" dxfId="4547" priority="956" operator="lessThan">
      <formula>0</formula>
    </cfRule>
  </conditionalFormatting>
  <conditionalFormatting sqref="P506:Q506">
    <cfRule type="cellIs" dxfId="4546" priority="939" operator="lessThan">
      <formula>0</formula>
    </cfRule>
  </conditionalFormatting>
  <conditionalFormatting sqref="P499:P502">
    <cfRule type="cellIs" dxfId="4545" priority="940" operator="lessThan">
      <formula>0</formula>
    </cfRule>
  </conditionalFormatting>
  <conditionalFormatting sqref="Q611:Q613">
    <cfRule type="cellIs" dxfId="4544" priority="902" operator="lessThan">
      <formula>0</formula>
    </cfRule>
  </conditionalFormatting>
  <conditionalFormatting sqref="B498">
    <cfRule type="cellIs" dxfId="4543" priority="957" operator="lessThan">
      <formula>0</formula>
    </cfRule>
  </conditionalFormatting>
  <conditionalFormatting sqref="N427">
    <cfRule type="cellIs" dxfId="4542" priority="681" operator="lessThan">
      <formula>0</formula>
    </cfRule>
  </conditionalFormatting>
  <conditionalFormatting sqref="C352:I352">
    <cfRule type="cellIs" dxfId="4541" priority="954" operator="lessThan">
      <formula>0</formula>
    </cfRule>
  </conditionalFormatting>
  <conditionalFormatting sqref="C355:I355">
    <cfRule type="cellIs" dxfId="4540" priority="953" operator="lessThan">
      <formula>0</formula>
    </cfRule>
  </conditionalFormatting>
  <conditionalFormatting sqref="C365:I366">
    <cfRule type="cellIs" dxfId="4539" priority="952" operator="lessThan">
      <formula>0</formula>
    </cfRule>
  </conditionalFormatting>
  <conditionalFormatting sqref="C363:I363">
    <cfRule type="cellIs" dxfId="4538" priority="951" operator="lessThan">
      <formula>0</formula>
    </cfRule>
  </conditionalFormatting>
  <conditionalFormatting sqref="C364:I364">
    <cfRule type="cellIs" dxfId="4537" priority="950" operator="lessThan">
      <formula>0</formula>
    </cfRule>
  </conditionalFormatting>
  <conditionalFormatting sqref="C367:I367">
    <cfRule type="cellIs" dxfId="4536" priority="949" operator="lessThan">
      <formula>0</formula>
    </cfRule>
  </conditionalFormatting>
  <conditionalFormatting sqref="C593:I596">
    <cfRule type="cellIs" dxfId="4535" priority="947" operator="lessThan">
      <formula>0</formula>
    </cfRule>
  </conditionalFormatting>
  <conditionalFormatting sqref="C594:I594">
    <cfRule type="cellIs" dxfId="4534" priority="946" operator="lessThan">
      <formula>0</formula>
    </cfRule>
  </conditionalFormatting>
  <conditionalFormatting sqref="C595:I596">
    <cfRule type="cellIs" dxfId="4533" priority="948" operator="lessThan">
      <formula>0</formula>
    </cfRule>
  </conditionalFormatting>
  <conditionalFormatting sqref="Q551">
    <cfRule type="cellIs" dxfId="4532" priority="928" operator="lessThan">
      <formula>0</formula>
    </cfRule>
  </conditionalFormatting>
  <conditionalFormatting sqref="Q551">
    <cfRule type="cellIs" dxfId="4531" priority="929" operator="lessThan">
      <formula>0</formula>
    </cfRule>
  </conditionalFormatting>
  <conditionalFormatting sqref="C599:I602">
    <cfRule type="cellIs" dxfId="4530" priority="944" operator="lessThan">
      <formula>0</formula>
    </cfRule>
  </conditionalFormatting>
  <conditionalFormatting sqref="C600:I600">
    <cfRule type="cellIs" dxfId="4529" priority="943" operator="lessThan">
      <formula>0</formula>
    </cfRule>
  </conditionalFormatting>
  <conditionalFormatting sqref="C601:I602">
    <cfRule type="cellIs" dxfId="4528" priority="945" operator="lessThan">
      <formula>0</formula>
    </cfRule>
  </conditionalFormatting>
  <conditionalFormatting sqref="C461:C464">
    <cfRule type="cellIs" dxfId="4527" priority="942" operator="lessThan">
      <formula>0</formula>
    </cfRule>
  </conditionalFormatting>
  <conditionalFormatting sqref="P468:P471">
    <cfRule type="cellIs" dxfId="4526" priority="941" operator="lessThan">
      <formula>0</formula>
    </cfRule>
  </conditionalFormatting>
  <conditionalFormatting sqref="Q507:Q510">
    <cfRule type="cellIs" dxfId="4525" priority="938" operator="lessThan">
      <formula>0</formula>
    </cfRule>
  </conditionalFormatting>
  <conditionalFormatting sqref="Q511:Q512">
    <cfRule type="cellIs" dxfId="4524" priority="937" operator="lessThan">
      <formula>0</formula>
    </cfRule>
  </conditionalFormatting>
  <conditionalFormatting sqref="Q512">
    <cfRule type="cellIs" dxfId="4523" priority="936" operator="lessThan">
      <formula>0</formula>
    </cfRule>
  </conditionalFormatting>
  <conditionalFormatting sqref="Q511">
    <cfRule type="cellIs" dxfId="4522" priority="935" operator="lessThan">
      <formula>0</formula>
    </cfRule>
  </conditionalFormatting>
  <conditionalFormatting sqref="P507:P510">
    <cfRule type="cellIs" dxfId="4521" priority="934" operator="lessThan">
      <formula>0</formula>
    </cfRule>
  </conditionalFormatting>
  <conditionalFormatting sqref="B506">
    <cfRule type="cellIs" dxfId="4520" priority="933" operator="lessThan">
      <formula>0</formula>
    </cfRule>
  </conditionalFormatting>
  <conditionalFormatting sqref="C611:N614">
    <cfRule type="cellIs" dxfId="4519" priority="899" operator="lessThan">
      <formula>0</formula>
    </cfRule>
  </conditionalFormatting>
  <conditionalFormatting sqref="Q614">
    <cfRule type="cellIs" dxfId="4518" priority="896" operator="lessThan">
      <formula>0</formula>
    </cfRule>
  </conditionalFormatting>
  <conditionalFormatting sqref="P547:P550">
    <cfRule type="cellIs" dxfId="4517" priority="927" operator="lessThan">
      <formula>0</formula>
    </cfRule>
  </conditionalFormatting>
  <conditionalFormatting sqref="H611:H614">
    <cfRule type="cellIs" dxfId="4516" priority="893" operator="lessThan">
      <formula>0</formula>
    </cfRule>
  </conditionalFormatting>
  <conditionalFormatting sqref="Q504">
    <cfRule type="cellIs" dxfId="4515" priority="932" operator="lessThan">
      <formula>0</formula>
    </cfRule>
  </conditionalFormatting>
  <conditionalFormatting sqref="Q547:Q550 Q552 Q554:Q560">
    <cfRule type="cellIs" dxfId="4514" priority="931" operator="lessThan">
      <formula>0</formula>
    </cfRule>
  </conditionalFormatting>
  <conditionalFormatting sqref="P546">
    <cfRule type="cellIs" dxfId="4513" priority="930" operator="lessThan">
      <formula>0</formula>
    </cfRule>
  </conditionalFormatting>
  <conditionalFormatting sqref="P554:P558">
    <cfRule type="cellIs" dxfId="4512" priority="926" operator="lessThan">
      <formula>0</formula>
    </cfRule>
  </conditionalFormatting>
  <conditionalFormatting sqref="Q570:Q573 Q575">
    <cfRule type="cellIs" dxfId="4511" priority="924" operator="lessThan">
      <formula>0</formula>
    </cfRule>
  </conditionalFormatting>
  <conditionalFormatting sqref="B546">
    <cfRule type="cellIs" dxfId="4510" priority="925" operator="lessThan">
      <formula>0</formula>
    </cfRule>
  </conditionalFormatting>
  <conditionalFormatting sqref="P569">
    <cfRule type="cellIs" dxfId="4509" priority="923" operator="lessThan">
      <formula>0</formula>
    </cfRule>
  </conditionalFormatting>
  <conditionalFormatting sqref="Q574">
    <cfRule type="cellIs" dxfId="4508" priority="922" operator="lessThan">
      <formula>0</formula>
    </cfRule>
  </conditionalFormatting>
  <conditionalFormatting sqref="Q574">
    <cfRule type="cellIs" dxfId="4507" priority="921" operator="lessThan">
      <formula>0</formula>
    </cfRule>
  </conditionalFormatting>
  <conditionalFormatting sqref="P570:P573">
    <cfRule type="cellIs" dxfId="4506" priority="920" operator="lessThan">
      <formula>0</formula>
    </cfRule>
  </conditionalFormatting>
  <conditionalFormatting sqref="Q582 Q577:Q580">
    <cfRule type="cellIs" dxfId="4505" priority="918" operator="lessThan">
      <formula>0</formula>
    </cfRule>
  </conditionalFormatting>
  <conditionalFormatting sqref="Q581">
    <cfRule type="cellIs" dxfId="4504" priority="916" operator="lessThan">
      <formula>0</formula>
    </cfRule>
  </conditionalFormatting>
  <conditionalFormatting sqref="B569">
    <cfRule type="cellIs" dxfId="4503" priority="919" operator="lessThan">
      <formula>0</formula>
    </cfRule>
  </conditionalFormatting>
  <conditionalFormatting sqref="P576">
    <cfRule type="cellIs" dxfId="4502" priority="917" operator="lessThan">
      <formula>0</formula>
    </cfRule>
  </conditionalFormatting>
  <conditionalFormatting sqref="P577:P580">
    <cfRule type="cellIs" dxfId="4501" priority="914" operator="lessThan">
      <formula>0</formula>
    </cfRule>
  </conditionalFormatting>
  <conditionalFormatting sqref="Q581">
    <cfRule type="cellIs" dxfId="4500" priority="915" operator="lessThan">
      <formula>0</formula>
    </cfRule>
  </conditionalFormatting>
  <conditionalFormatting sqref="P605:P607 P609">
    <cfRule type="cellIs" dxfId="4499" priority="912" operator="lessThan">
      <formula>0</formula>
    </cfRule>
  </conditionalFormatting>
  <conditionalFormatting sqref="Q605:Q607">
    <cfRule type="cellIs" dxfId="4498" priority="913" operator="lessThan">
      <formula>0</formula>
    </cfRule>
  </conditionalFormatting>
  <conditionalFormatting sqref="C607:I607">
    <cfRule type="cellIs" dxfId="4497" priority="905" operator="lessThan">
      <formula>0</formula>
    </cfRule>
  </conditionalFormatting>
  <conditionalFormatting sqref="C605:I607">
    <cfRule type="cellIs" dxfId="4496" priority="904" operator="lessThan">
      <formula>0</formula>
    </cfRule>
  </conditionalFormatting>
  <conditionalFormatting sqref="B604">
    <cfRule type="cellIs" dxfId="4495" priority="906" operator="lessThan">
      <formula>0</formula>
    </cfRule>
  </conditionalFormatting>
  <conditionalFormatting sqref="J605:N607">
    <cfRule type="cellIs" dxfId="4494" priority="910" operator="lessThan">
      <formula>0</formula>
    </cfRule>
  </conditionalFormatting>
  <conditionalFormatting sqref="P611:P614">
    <cfRule type="cellIs" dxfId="4493" priority="901" operator="lessThan">
      <formula>0</formula>
    </cfRule>
  </conditionalFormatting>
  <conditionalFormatting sqref="Q608:Q609">
    <cfRule type="cellIs" dxfId="4492" priority="907" operator="lessThan">
      <formula>0</formula>
    </cfRule>
  </conditionalFormatting>
  <conditionalFormatting sqref="C433:M433">
    <cfRule type="cellIs" dxfId="4491" priority="679" operator="lessThan">
      <formula>0</formula>
    </cfRule>
  </conditionalFormatting>
  <conditionalFormatting sqref="Q608:Q609">
    <cfRule type="cellIs" dxfId="4490" priority="908" operator="lessThan">
      <formula>0</formula>
    </cfRule>
  </conditionalFormatting>
  <conditionalFormatting sqref="J606">
    <cfRule type="cellIs" dxfId="4489" priority="909" operator="lessThan">
      <formula>0</formula>
    </cfRule>
  </conditionalFormatting>
  <conditionalFormatting sqref="J607:N607 K605:N606">
    <cfRule type="cellIs" dxfId="4488" priority="911" operator="lessThan">
      <formula>0</formula>
    </cfRule>
  </conditionalFormatting>
  <conditionalFormatting sqref="I612 K611:N612 C613:N614">
    <cfRule type="cellIs" dxfId="4487" priority="900" operator="lessThan">
      <formula>0</formula>
    </cfRule>
  </conditionalFormatting>
  <conditionalFormatting sqref="N427">
    <cfRule type="cellIs" dxfId="4486" priority="682" operator="lessThan">
      <formula>0</formula>
    </cfRule>
  </conditionalFormatting>
  <conditionalFormatting sqref="B429:N429">
    <cfRule type="cellIs" dxfId="4485" priority="674" operator="lessThan">
      <formula>0</formula>
    </cfRule>
  </conditionalFormatting>
  <conditionalFormatting sqref="C606:I606">
    <cfRule type="cellIs" dxfId="4484" priority="903" operator="lessThan">
      <formula>0</formula>
    </cfRule>
  </conditionalFormatting>
  <conditionalFormatting sqref="B429:N429">
    <cfRule type="cellIs" dxfId="4483" priority="675" operator="lessThan">
      <formula>0</formula>
    </cfRule>
  </conditionalFormatting>
  <conditionalFormatting sqref="H433">
    <cfRule type="cellIs" dxfId="4482" priority="678" operator="lessThan">
      <formula>0</formula>
    </cfRule>
  </conditionalFormatting>
  <conditionalFormatting sqref="B433">
    <cfRule type="cellIs" dxfId="4481" priority="677" operator="lessThan">
      <formula>0</formula>
    </cfRule>
  </conditionalFormatting>
  <conditionalFormatting sqref="B433">
    <cfRule type="cellIs" dxfId="4480" priority="676" operator="lessThan">
      <formula>0</formula>
    </cfRule>
  </conditionalFormatting>
  <conditionalFormatting sqref="B429:N429">
    <cfRule type="cellIs" dxfId="4479" priority="672" operator="lessThan">
      <formula>0</formula>
    </cfRule>
  </conditionalFormatting>
  <conditionalFormatting sqref="B429:N429">
    <cfRule type="cellIs" dxfId="4478" priority="673" operator="lessThan">
      <formula>0</formula>
    </cfRule>
  </conditionalFormatting>
  <conditionalFormatting sqref="B435:N435">
    <cfRule type="cellIs" dxfId="4477" priority="659" operator="lessThan">
      <formula>0</formula>
    </cfRule>
  </conditionalFormatting>
  <conditionalFormatting sqref="H611">
    <cfRule type="cellIs" dxfId="4476" priority="892" operator="lessThan">
      <formula>0</formula>
    </cfRule>
  </conditionalFormatting>
  <conditionalFormatting sqref="C433:M433">
    <cfRule type="cellIs" dxfId="4475" priority="680" operator="lessThan">
      <formula>0</formula>
    </cfRule>
  </conditionalFormatting>
  <conditionalFormatting sqref="H612:H614">
    <cfRule type="cellIs" dxfId="4474" priority="894" operator="lessThan">
      <formula>0</formula>
    </cfRule>
  </conditionalFormatting>
  <conditionalFormatting sqref="Q614">
    <cfRule type="cellIs" dxfId="4473" priority="895" operator="lessThan">
      <formula>0</formula>
    </cfRule>
  </conditionalFormatting>
  <conditionalFormatting sqref="I611">
    <cfRule type="cellIs" dxfId="4472" priority="898" operator="lessThan">
      <formula>0</formula>
    </cfRule>
  </conditionalFormatting>
  <conditionalFormatting sqref="N439">
    <cfRule type="cellIs" dxfId="4471" priority="652" operator="lessThan">
      <formula>0</formula>
    </cfRule>
  </conditionalFormatting>
  <conditionalFormatting sqref="C612:J612">
    <cfRule type="cellIs" dxfId="4470" priority="897" operator="lessThan">
      <formula>0</formula>
    </cfRule>
  </conditionalFormatting>
  <conditionalFormatting sqref="B610">
    <cfRule type="cellIs" dxfId="4469" priority="891" operator="lessThan">
      <formula>0</formula>
    </cfRule>
  </conditionalFormatting>
  <conditionalFormatting sqref="B435:N435">
    <cfRule type="cellIs" dxfId="4468" priority="658" operator="lessThan">
      <formula>0</formula>
    </cfRule>
  </conditionalFormatting>
  <conditionalFormatting sqref="C445:M445">
    <cfRule type="cellIs" dxfId="4467" priority="649" operator="lessThan">
      <formula>0</formula>
    </cfRule>
  </conditionalFormatting>
  <conditionalFormatting sqref="C445:M445">
    <cfRule type="cellIs" dxfId="4466" priority="650" operator="lessThan">
      <formula>0</formula>
    </cfRule>
  </conditionalFormatting>
  <conditionalFormatting sqref="B435:N435">
    <cfRule type="cellIs" dxfId="4465" priority="657" operator="lessThan">
      <formula>0</formula>
    </cfRule>
  </conditionalFormatting>
  <conditionalFormatting sqref="N438">
    <cfRule type="cellIs" dxfId="4464" priority="653" operator="lessThan">
      <formula>0</formula>
    </cfRule>
  </conditionalFormatting>
  <conditionalFormatting sqref="B435:N435">
    <cfRule type="cellIs" dxfId="4463" priority="656" operator="lessThan">
      <formula>0</formula>
    </cfRule>
  </conditionalFormatting>
  <conditionalFormatting sqref="B435:N435">
    <cfRule type="cellIs" dxfId="4462" priority="654" operator="lessThan">
      <formula>0</formula>
    </cfRule>
  </conditionalFormatting>
  <conditionalFormatting sqref="B598">
    <cfRule type="cellIs" dxfId="4461" priority="890" operator="lessThan">
      <formula>0</formula>
    </cfRule>
  </conditionalFormatting>
  <conditionalFormatting sqref="N439">
    <cfRule type="cellIs" dxfId="4460" priority="651" operator="lessThan">
      <formula>0</formula>
    </cfRule>
  </conditionalFormatting>
  <conditionalFormatting sqref="B435:N435">
    <cfRule type="cellIs" dxfId="4459" priority="655" operator="lessThan">
      <formula>0</formula>
    </cfRule>
  </conditionalFormatting>
  <conditionalFormatting sqref="B598">
    <cfRule type="cellIs" dxfId="4458" priority="889" operator="lessThan">
      <formula>0</formula>
    </cfRule>
  </conditionalFormatting>
  <conditionalFormatting sqref="B641">
    <cfRule type="cellIs" dxfId="4457" priority="877" operator="lessThan">
      <formula>0</formula>
    </cfRule>
  </conditionalFormatting>
  <conditionalFormatting sqref="B591">
    <cfRule type="cellIs" dxfId="4456" priority="887" operator="lessThan">
      <formula>0</formula>
    </cfRule>
  </conditionalFormatting>
  <conditionalFormatting sqref="B591">
    <cfRule type="cellIs" dxfId="4455" priority="888" operator="lessThan">
      <formula>0</formula>
    </cfRule>
  </conditionalFormatting>
  <conditionalFormatting sqref="B609">
    <cfRule type="cellIs" dxfId="4454" priority="885" operator="lessThan">
      <formula>0</formula>
    </cfRule>
  </conditionalFormatting>
  <conditionalFormatting sqref="B609">
    <cfRule type="cellIs" dxfId="4453" priority="88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452" priority="884" operator="lessThan">
      <formula>0</formula>
    </cfRule>
  </conditionalFormatting>
  <conditionalFormatting sqref="B646">
    <cfRule type="cellIs" dxfId="4451" priority="881" operator="lessThan">
      <formula>0</formula>
    </cfRule>
  </conditionalFormatting>
  <conditionalFormatting sqref="B631">
    <cfRule type="cellIs" dxfId="4450" priority="883" operator="lessThan">
      <formula>0</formula>
    </cfRule>
  </conditionalFormatting>
  <conditionalFormatting sqref="B635">
    <cfRule type="cellIs" dxfId="4449" priority="882" operator="lessThan">
      <formula>0</formula>
    </cfRule>
  </conditionalFormatting>
  <conditionalFormatting sqref="B662">
    <cfRule type="cellIs" dxfId="4448" priority="880" operator="lessThan">
      <formula>0</formula>
    </cfRule>
  </conditionalFormatting>
  <conditionalFormatting sqref="B671">
    <cfRule type="cellIs" dxfId="4447" priority="879" operator="lessThan">
      <formula>0</formula>
    </cfRule>
  </conditionalFormatting>
  <conditionalFormatting sqref="I674:N674 P672:Q675">
    <cfRule type="cellIs" dxfId="4446" priority="878" operator="lessThan">
      <formula>0</formula>
    </cfRule>
  </conditionalFormatting>
  <conditionalFormatting sqref="P641">
    <cfRule type="cellIs" dxfId="4445" priority="875" operator="lessThan">
      <formula>0</formula>
    </cfRule>
  </conditionalFormatting>
  <conditionalFormatting sqref="P641">
    <cfRule type="cellIs" dxfId="4444" priority="876" operator="lessThan">
      <formula>0</formula>
    </cfRule>
  </conditionalFormatting>
  <conditionalFormatting sqref="P422:Q422 Q423:Q425">
    <cfRule type="cellIs" dxfId="4443" priority="862" operator="lessThan">
      <formula>0</formula>
    </cfRule>
  </conditionalFormatting>
  <conditionalFormatting sqref="B416">
    <cfRule type="cellIs" dxfId="4442" priority="863" operator="lessThan">
      <formula>0</formula>
    </cfRule>
  </conditionalFormatting>
  <conditionalFormatting sqref="P423:P425">
    <cfRule type="cellIs" dxfId="4441" priority="860" operator="lessThan">
      <formula>0</formula>
    </cfRule>
  </conditionalFormatting>
  <conditionalFormatting sqref="P422">
    <cfRule type="cellIs" dxfId="4440" priority="861" operator="lessThan">
      <formula>0</formula>
    </cfRule>
  </conditionalFormatting>
  <conditionalFormatting sqref="Q426">
    <cfRule type="cellIs" dxfId="4439" priority="858" operator="lessThan">
      <formula>0</formula>
    </cfRule>
  </conditionalFormatting>
  <conditionalFormatting sqref="Q427">
    <cfRule type="cellIs" dxfId="4438" priority="859" operator="lessThan">
      <formula>0</formula>
    </cfRule>
  </conditionalFormatting>
  <conditionalFormatting sqref="B422">
    <cfRule type="cellIs" dxfId="4437" priority="856" operator="lessThan">
      <formula>0</formula>
    </cfRule>
  </conditionalFormatting>
  <conditionalFormatting sqref="Q426">
    <cfRule type="cellIs" dxfId="4436" priority="857" operator="lessThan">
      <formula>0</formula>
    </cfRule>
  </conditionalFormatting>
  <conditionalFormatting sqref="B454:N454">
    <cfRule type="cellIs" dxfId="4435" priority="612" operator="lessThan">
      <formula>0</formula>
    </cfRule>
  </conditionalFormatting>
  <conditionalFormatting sqref="B454:N454">
    <cfRule type="cellIs" dxfId="4434" priority="613" operator="lessThan">
      <formula>0</formula>
    </cfRule>
  </conditionalFormatting>
  <conditionalFormatting sqref="C652:I652">
    <cfRule type="cellIs" dxfId="4433" priority="874" operator="lessThan">
      <formula>0</formula>
    </cfRule>
  </conditionalFormatting>
  <conditionalFormatting sqref="C653:I653">
    <cfRule type="cellIs" dxfId="4432" priority="873" operator="lessThan">
      <formula>0</formula>
    </cfRule>
  </conditionalFormatting>
  <conditionalFormatting sqref="C658:M658">
    <cfRule type="cellIs" dxfId="4431" priority="872" operator="lessThan">
      <formula>0</formula>
    </cfRule>
  </conditionalFormatting>
  <conditionalFormatting sqref="C647:N647">
    <cfRule type="cellIs" dxfId="4430" priority="871" operator="lessThan">
      <formula>0</formula>
    </cfRule>
  </conditionalFormatting>
  <conditionalFormatting sqref="P650">
    <cfRule type="cellIs" dxfId="4429" priority="870" operator="lessThan">
      <formula>0</formula>
    </cfRule>
  </conditionalFormatting>
  <conditionalFormatting sqref="P417:P419">
    <cfRule type="cellIs" dxfId="4428" priority="867" operator="lessThan">
      <formula>0</formula>
    </cfRule>
  </conditionalFormatting>
  <conditionalFormatting sqref="Q420">
    <cfRule type="cellIs" dxfId="4427" priority="864" operator="lessThan">
      <formula>0</formula>
    </cfRule>
  </conditionalFormatting>
  <conditionalFormatting sqref="Q421">
    <cfRule type="cellIs" dxfId="4426" priority="866" operator="lessThan">
      <formula>0</formula>
    </cfRule>
  </conditionalFormatting>
  <conditionalFormatting sqref="P416:Q416 Q417:Q419">
    <cfRule type="cellIs" dxfId="4425" priority="869" operator="lessThan">
      <formula>0</formula>
    </cfRule>
  </conditionalFormatting>
  <conditionalFormatting sqref="P416">
    <cfRule type="cellIs" dxfId="4424" priority="868" operator="lessThan">
      <formula>0</formula>
    </cfRule>
  </conditionalFormatting>
  <conditionalFormatting sqref="Q420">
    <cfRule type="cellIs" dxfId="4423" priority="865" operator="lessThan">
      <formula>0</formula>
    </cfRule>
  </conditionalFormatting>
  <conditionalFormatting sqref="B454:N454">
    <cfRule type="cellIs" dxfId="4422" priority="611" operator="lessThan">
      <formula>0</formula>
    </cfRule>
  </conditionalFormatting>
  <conditionalFormatting sqref="B454:N454">
    <cfRule type="cellIs" dxfId="4421" priority="610" operator="lessThan">
      <formula>0</formula>
    </cfRule>
  </conditionalFormatting>
  <conditionalFormatting sqref="B454:N454">
    <cfRule type="cellIs" dxfId="4420" priority="609" operator="lessThan">
      <formula>0</formula>
    </cfRule>
  </conditionalFormatting>
  <conditionalFormatting sqref="B454:N454">
    <cfRule type="cellIs" dxfId="4419" priority="607" operator="lessThan">
      <formula>0</formula>
    </cfRule>
  </conditionalFormatting>
  <conditionalFormatting sqref="B454:N454">
    <cfRule type="cellIs" dxfId="4418" priority="608" operator="lessThan">
      <formula>0</formula>
    </cfRule>
  </conditionalFormatting>
  <conditionalFormatting sqref="N457">
    <cfRule type="cellIs" dxfId="4417" priority="605" operator="lessThan">
      <formula>0</formula>
    </cfRule>
  </conditionalFormatting>
  <conditionalFormatting sqref="B454:N454">
    <cfRule type="cellIs" dxfId="4416" priority="606" operator="lessThan">
      <formula>0</formula>
    </cfRule>
  </conditionalFormatting>
  <conditionalFormatting sqref="N458">
    <cfRule type="cellIs" dxfId="4415" priority="604" operator="lessThan">
      <formula>0</formula>
    </cfRule>
  </conditionalFormatting>
  <conditionalFormatting sqref="P530">
    <cfRule type="cellIs" dxfId="4414" priority="326" operator="lessThan">
      <formula>0</formula>
    </cfRule>
  </conditionalFormatting>
  <conditionalFormatting sqref="N458">
    <cfRule type="cellIs" dxfId="4413" priority="603" operator="lessThan">
      <formula>0</formula>
    </cfRule>
  </conditionalFormatting>
  <conditionalFormatting sqref="D461:N464">
    <cfRule type="cellIs" dxfId="4412" priority="600" operator="lessThan">
      <formula>0</formula>
    </cfRule>
  </conditionalFormatting>
  <conditionalFormatting sqref="P538">
    <cfRule type="cellIs" dxfId="4411" priority="323" operator="lessThan">
      <formula>0</formula>
    </cfRule>
  </conditionalFormatting>
  <conditionalFormatting sqref="B461:B464">
    <cfRule type="cellIs" dxfId="4410" priority="597" operator="lessThan">
      <formula>0</formula>
    </cfRule>
  </conditionalFormatting>
  <conditionalFormatting sqref="P553">
    <cfRule type="cellIs" dxfId="4409" priority="320" operator="lessThan">
      <formula>0</formula>
    </cfRule>
  </conditionalFormatting>
  <conditionalFormatting sqref="B512">
    <cfRule type="cellIs" dxfId="4408" priority="594" operator="lessThan">
      <formula>0</formula>
    </cfRule>
  </conditionalFormatting>
  <conditionalFormatting sqref="C512">
    <cfRule type="cellIs" dxfId="4407" priority="591" operator="lessThan">
      <formula>0</formula>
    </cfRule>
  </conditionalFormatting>
  <conditionalFormatting sqref="P561">
    <cfRule type="cellIs" dxfId="4406" priority="317" operator="lessThan">
      <formula>0</formula>
    </cfRule>
  </conditionalFormatting>
  <conditionalFormatting sqref="P590">
    <cfRule type="cellIs" dxfId="4405" priority="314" operator="lessThan">
      <formula>0</formula>
    </cfRule>
  </conditionalFormatting>
  <conditionalFormatting sqref="N365">
    <cfRule type="cellIs" dxfId="4404" priority="855" operator="lessThan">
      <formula>0</formula>
    </cfRule>
  </conditionalFormatting>
  <conditionalFormatting sqref="N371">
    <cfRule type="cellIs" dxfId="4403" priority="854" operator="lessThan">
      <formula>0</formula>
    </cfRule>
  </conditionalFormatting>
  <conditionalFormatting sqref="N377">
    <cfRule type="cellIs" dxfId="4402" priority="853" operator="lessThan">
      <formula>0</formula>
    </cfRule>
  </conditionalFormatting>
  <conditionalFormatting sqref="B376">
    <cfRule type="cellIs" dxfId="4401" priority="840" operator="lessThan">
      <formula>0</formula>
    </cfRule>
  </conditionalFormatting>
  <conditionalFormatting sqref="B588">
    <cfRule type="cellIs" dxfId="4400" priority="847" operator="lessThan">
      <formula>0</formula>
    </cfRule>
  </conditionalFormatting>
  <conditionalFormatting sqref="B371:B372">
    <cfRule type="cellIs" dxfId="4399" priority="845" operator="lessThan">
      <formula>0</formula>
    </cfRule>
  </conditionalFormatting>
  <conditionalFormatting sqref="B377:B378">
    <cfRule type="cellIs" dxfId="4398" priority="842" operator="lessThan">
      <formula>0</formula>
    </cfRule>
  </conditionalFormatting>
  <conditionalFormatting sqref="C351:M354">
    <cfRule type="cellIs" dxfId="4397" priority="852" operator="lessThan">
      <formula>0</formula>
    </cfRule>
  </conditionalFormatting>
  <conditionalFormatting sqref="B428">
    <cfRule type="cellIs" dxfId="4396" priority="851" operator="lessThan">
      <formula>0</formula>
    </cfRule>
  </conditionalFormatting>
  <conditionalFormatting sqref="B428">
    <cfRule type="cellIs" dxfId="4395" priority="850" operator="lessThan">
      <formula>0</formula>
    </cfRule>
  </conditionalFormatting>
  <conditionalFormatting sqref="B391 B397 B381:B385 B375:B379 B369:B373 B363:B367 B361 B351:B355">
    <cfRule type="cellIs" dxfId="4394" priority="849" operator="lessThan">
      <formula>0</formula>
    </cfRule>
  </conditionalFormatting>
  <conditionalFormatting sqref="B585:B587">
    <cfRule type="cellIs" dxfId="4393" priority="848" operator="lessThan">
      <formula>0</formula>
    </cfRule>
  </conditionalFormatting>
  <conditionalFormatting sqref="B584">
    <cfRule type="cellIs" dxfId="4392" priority="846" operator="lessThan">
      <formula>0</formula>
    </cfRule>
  </conditionalFormatting>
  <conditionalFormatting sqref="B397">
    <cfRule type="cellIs" dxfId="4391" priority="836" operator="lessThan">
      <formula>0</formula>
    </cfRule>
  </conditionalFormatting>
  <conditionalFormatting sqref="B369">
    <cfRule type="cellIs" dxfId="4390" priority="844" operator="lessThan">
      <formula>0</formula>
    </cfRule>
  </conditionalFormatting>
  <conditionalFormatting sqref="B370">
    <cfRule type="cellIs" dxfId="4389" priority="843" operator="lessThan">
      <formula>0</formula>
    </cfRule>
  </conditionalFormatting>
  <conditionalFormatting sqref="B375">
    <cfRule type="cellIs" dxfId="4388" priority="841" operator="lessThan">
      <formula>0</formula>
    </cfRule>
  </conditionalFormatting>
  <conditionalFormatting sqref="B383:B384">
    <cfRule type="cellIs" dxfId="4387" priority="839" operator="lessThan">
      <formula>0</formula>
    </cfRule>
  </conditionalFormatting>
  <conditionalFormatting sqref="B381">
    <cfRule type="cellIs" dxfId="4386" priority="838" operator="lessThan">
      <formula>0</formula>
    </cfRule>
  </conditionalFormatting>
  <conditionalFormatting sqref="B382">
    <cfRule type="cellIs" dxfId="4385" priority="837" operator="lessThan">
      <formula>0</formula>
    </cfRule>
  </conditionalFormatting>
  <conditionalFormatting sqref="B391">
    <cfRule type="cellIs" dxfId="4384" priority="835" operator="lessThan">
      <formula>0</formula>
    </cfRule>
  </conditionalFormatting>
  <conditionalFormatting sqref="B385">
    <cfRule type="cellIs" dxfId="4383" priority="834" operator="lessThan">
      <formula>0</formula>
    </cfRule>
  </conditionalFormatting>
  <conditionalFormatting sqref="B379">
    <cfRule type="cellIs" dxfId="4382" priority="833" operator="lessThan">
      <formula>0</formula>
    </cfRule>
  </conditionalFormatting>
  <conditionalFormatting sqref="B373">
    <cfRule type="cellIs" dxfId="4381" priority="832" operator="lessThan">
      <formula>0</formula>
    </cfRule>
  </conditionalFormatting>
  <conditionalFormatting sqref="B361">
    <cfRule type="cellIs" dxfId="4380" priority="831" operator="lessThan">
      <formula>0</formula>
    </cfRule>
  </conditionalFormatting>
  <conditionalFormatting sqref="B621:B624">
    <cfRule type="cellIs" dxfId="4379" priority="826" operator="lessThan">
      <formula>0</formula>
    </cfRule>
  </conditionalFormatting>
  <conditionalFormatting sqref="B616:B619">
    <cfRule type="cellIs" dxfId="4378" priority="829" operator="lessThan">
      <formula>0</formula>
    </cfRule>
  </conditionalFormatting>
  <conditionalFormatting sqref="B617">
    <cfRule type="cellIs" dxfId="4377" priority="828" operator="lessThan">
      <formula>0</formula>
    </cfRule>
  </conditionalFormatting>
  <conditionalFormatting sqref="B618:B619">
    <cfRule type="cellIs" dxfId="4376" priority="830" operator="lessThan">
      <formula>0</formula>
    </cfRule>
  </conditionalFormatting>
  <conditionalFormatting sqref="B628:B629">
    <cfRule type="cellIs" dxfId="4375" priority="824" operator="lessThan">
      <formula>0</formula>
    </cfRule>
  </conditionalFormatting>
  <conditionalFormatting sqref="B622">
    <cfRule type="cellIs" dxfId="4374" priority="825" operator="lessThan">
      <formula>0</formula>
    </cfRule>
  </conditionalFormatting>
  <conditionalFormatting sqref="B623:B624">
    <cfRule type="cellIs" dxfId="4373" priority="827" operator="lessThan">
      <formula>0</formula>
    </cfRule>
  </conditionalFormatting>
  <conditionalFormatting sqref="B626:B629">
    <cfRule type="cellIs" dxfId="4372" priority="823" operator="lessThan">
      <formula>0</formula>
    </cfRule>
  </conditionalFormatting>
  <conditionalFormatting sqref="B627">
    <cfRule type="cellIs" dxfId="4371" priority="822" operator="lessThan">
      <formula>0</formula>
    </cfRule>
  </conditionalFormatting>
  <conditionalFormatting sqref="B365:B366">
    <cfRule type="cellIs" dxfId="4370" priority="817" operator="lessThan">
      <formula>0</formula>
    </cfRule>
  </conditionalFormatting>
  <conditionalFormatting sqref="B355">
    <cfRule type="cellIs" dxfId="4369" priority="818" operator="lessThan">
      <formula>0</formula>
    </cfRule>
  </conditionalFormatting>
  <conditionalFormatting sqref="B393:N393">
    <cfRule type="cellIs" dxfId="4368" priority="773" operator="lessThan">
      <formula>0</formula>
    </cfRule>
  </conditionalFormatting>
  <conditionalFormatting sqref="B387:N387">
    <cfRule type="cellIs" dxfId="4367" priority="784" operator="lessThan">
      <formula>0</formula>
    </cfRule>
  </conditionalFormatting>
  <conditionalFormatting sqref="B387:N387">
    <cfRule type="cellIs" dxfId="4366" priority="783" operator="lessThan">
      <formula>0</formula>
    </cfRule>
  </conditionalFormatting>
  <conditionalFormatting sqref="B353:B354">
    <cfRule type="cellIs" dxfId="4365" priority="821" operator="lessThan">
      <formula>0</formula>
    </cfRule>
  </conditionalFormatting>
  <conditionalFormatting sqref="B351">
    <cfRule type="cellIs" dxfId="4364" priority="820" operator="lessThan">
      <formula>0</formula>
    </cfRule>
  </conditionalFormatting>
  <conditionalFormatting sqref="B352">
    <cfRule type="cellIs" dxfId="4363" priority="819" operator="lessThan">
      <formula>0</formula>
    </cfRule>
  </conditionalFormatting>
  <conditionalFormatting sqref="B363">
    <cfRule type="cellIs" dxfId="4362" priority="816" operator="lessThan">
      <formula>0</formula>
    </cfRule>
  </conditionalFormatting>
  <conditionalFormatting sqref="B364">
    <cfRule type="cellIs" dxfId="4361" priority="815" operator="lessThan">
      <formula>0</formula>
    </cfRule>
  </conditionalFormatting>
  <conditionalFormatting sqref="B367">
    <cfRule type="cellIs" dxfId="4360" priority="814" operator="lessThan">
      <formula>0</formula>
    </cfRule>
  </conditionalFormatting>
  <conditionalFormatting sqref="B593:B596">
    <cfRule type="cellIs" dxfId="4359" priority="812" operator="lessThan">
      <formula>0</formula>
    </cfRule>
  </conditionalFormatting>
  <conditionalFormatting sqref="B594">
    <cfRule type="cellIs" dxfId="4358" priority="811" operator="lessThan">
      <formula>0</formula>
    </cfRule>
  </conditionalFormatting>
  <conditionalFormatting sqref="B595:B596">
    <cfRule type="cellIs" dxfId="4357" priority="813" operator="lessThan">
      <formula>0</formula>
    </cfRule>
  </conditionalFormatting>
  <conditionalFormatting sqref="B603">
    <cfRule type="cellIs" dxfId="4356" priority="806" operator="lessThan">
      <formula>0</formula>
    </cfRule>
  </conditionalFormatting>
  <conditionalFormatting sqref="B603">
    <cfRule type="cellIs" dxfId="4355" priority="807" operator="lessThan">
      <formula>0</formula>
    </cfRule>
  </conditionalFormatting>
  <conditionalFormatting sqref="B599:B602">
    <cfRule type="cellIs" dxfId="4354" priority="809" operator="lessThan">
      <formula>0</formula>
    </cfRule>
  </conditionalFormatting>
  <conditionalFormatting sqref="B600">
    <cfRule type="cellIs" dxfId="4353" priority="808" operator="lessThan">
      <formula>0</formula>
    </cfRule>
  </conditionalFormatting>
  <conditionalFormatting sqref="B601:B602">
    <cfRule type="cellIs" dxfId="4352" priority="810" operator="lessThan">
      <formula>0</formula>
    </cfRule>
  </conditionalFormatting>
  <conditionalFormatting sqref="N390">
    <cfRule type="cellIs" dxfId="4351" priority="778" operator="lessThan">
      <formula>0</formula>
    </cfRule>
  </conditionalFormatting>
  <conditionalFormatting sqref="B393:N393">
    <cfRule type="cellIs" dxfId="4350" priority="776" operator="lessThan">
      <formula>0</formula>
    </cfRule>
  </conditionalFormatting>
  <conditionalFormatting sqref="B571:B573">
    <cfRule type="cellIs" dxfId="4349" priority="805" operator="lessThan">
      <formula>0</formula>
    </cfRule>
  </conditionalFormatting>
  <conditionalFormatting sqref="B574">
    <cfRule type="cellIs" dxfId="4348" priority="804" operator="lessThan">
      <formula>0</formula>
    </cfRule>
  </conditionalFormatting>
  <conditionalFormatting sqref="B570">
    <cfRule type="cellIs" dxfId="4347" priority="803" operator="lessThan">
      <formula>0</formula>
    </cfRule>
  </conditionalFormatting>
  <conditionalFormatting sqref="B607:B608">
    <cfRule type="cellIs" dxfId="4346" priority="802" operator="lessThan">
      <formula>0</formula>
    </cfRule>
  </conditionalFormatting>
  <conditionalFormatting sqref="B605:B608">
    <cfRule type="cellIs" dxfId="4345" priority="801" operator="lessThan">
      <formula>0</formula>
    </cfRule>
  </conditionalFormatting>
  <conditionalFormatting sqref="B589">
    <cfRule type="cellIs" dxfId="4344" priority="528" operator="lessThan">
      <formula>0</formula>
    </cfRule>
  </conditionalFormatting>
  <conditionalFormatting sqref="B613:B614">
    <cfRule type="cellIs" dxfId="4343" priority="799" operator="lessThan">
      <formula>0</formula>
    </cfRule>
  </conditionalFormatting>
  <conditionalFormatting sqref="B606">
    <cfRule type="cellIs" dxfId="4342" priority="800" operator="lessThan">
      <formula>0</formula>
    </cfRule>
  </conditionalFormatting>
  <conditionalFormatting sqref="B611:B614">
    <cfRule type="cellIs" dxfId="4341" priority="798" operator="lessThan">
      <formula>0</formula>
    </cfRule>
  </conditionalFormatting>
  <conditionalFormatting sqref="O616:O619">
    <cfRule type="cellIs" dxfId="4340" priority="280" operator="lessThan">
      <formula>0</formula>
    </cfRule>
  </conditionalFormatting>
  <conditionalFormatting sqref="O599 O601:O602">
    <cfRule type="cellIs" dxfId="4339" priority="282" operator="lessThan">
      <formula>0</formula>
    </cfRule>
  </conditionalFormatting>
  <conditionalFormatting sqref="B612">
    <cfRule type="cellIs" dxfId="4338" priority="797" operator="lessThan">
      <formula>0</formula>
    </cfRule>
  </conditionalFormatting>
  <conditionalFormatting sqref="D589">
    <cfRule type="cellIs" dxfId="4337" priority="522" operator="lessThan">
      <formula>0</formula>
    </cfRule>
  </conditionalFormatting>
  <conditionalFormatting sqref="O605:O607">
    <cfRule type="cellIs" dxfId="4336" priority="274" operator="lessThan">
      <formula>0</formula>
    </cfRule>
  </conditionalFormatting>
  <conditionalFormatting sqref="O626:O629">
    <cfRule type="cellIs" dxfId="4335" priority="276" operator="lessThan">
      <formula>0</formula>
    </cfRule>
  </conditionalFormatting>
  <conditionalFormatting sqref="B650 B655:B657 B663 B665:B668 B642:B645 B670">
    <cfRule type="cellIs" dxfId="4334" priority="796" operator="lessThan">
      <formula>0</formula>
    </cfRule>
  </conditionalFormatting>
  <conditionalFormatting sqref="N378">
    <cfRule type="cellIs" dxfId="4333" priority="788" operator="lessThan">
      <formula>0</formula>
    </cfRule>
  </conditionalFormatting>
  <conditionalFormatting sqref="N372">
    <cfRule type="cellIs" dxfId="4332" priority="789" operator="lessThan">
      <formula>0</formula>
    </cfRule>
  </conditionalFormatting>
  <conditionalFormatting sqref="B387:N387">
    <cfRule type="cellIs" dxfId="4331" priority="786" operator="lessThan">
      <formula>0</formula>
    </cfRule>
  </conditionalFormatting>
  <conditionalFormatting sqref="N384">
    <cfRule type="cellIs" dxfId="4330" priority="787" operator="lessThan">
      <formula>0</formula>
    </cfRule>
  </conditionalFormatting>
  <conditionalFormatting sqref="B387:N387">
    <cfRule type="cellIs" dxfId="4329" priority="785" operator="lessThan">
      <formula>0</formula>
    </cfRule>
  </conditionalFormatting>
  <conditionalFormatting sqref="B387:N387">
    <cfRule type="cellIs" dxfId="4328" priority="782" operator="lessThan">
      <formula>0</formula>
    </cfRule>
  </conditionalFormatting>
  <conditionalFormatting sqref="B652">
    <cfRule type="cellIs" dxfId="4327" priority="795" operator="lessThan">
      <formula>0</formula>
    </cfRule>
  </conditionalFormatting>
  <conditionalFormatting sqref="B653">
    <cfRule type="cellIs" dxfId="4326" priority="794" operator="lessThan">
      <formula>0</formula>
    </cfRule>
  </conditionalFormatting>
  <conditionalFormatting sqref="B658">
    <cfRule type="cellIs" dxfId="4325" priority="793" operator="lessThan">
      <formula>0</formula>
    </cfRule>
  </conditionalFormatting>
  <conditionalFormatting sqref="B647">
    <cfRule type="cellIs" dxfId="4324" priority="792" operator="lessThan">
      <formula>0</formula>
    </cfRule>
  </conditionalFormatting>
  <conditionalFormatting sqref="O365">
    <cfRule type="cellIs" dxfId="4323" priority="268" operator="lessThan">
      <formula>0</formula>
    </cfRule>
  </conditionalFormatting>
  <conditionalFormatting sqref="O371">
    <cfRule type="cellIs" dxfId="4322" priority="267" operator="lessThan">
      <formula>0</formula>
    </cfRule>
  </conditionalFormatting>
  <conditionalFormatting sqref="G589">
    <cfRule type="cellIs" dxfId="4321" priority="513" operator="lessThan">
      <formula>0</formula>
    </cfRule>
  </conditionalFormatting>
  <conditionalFormatting sqref="H589">
    <cfRule type="cellIs" dxfId="4320" priority="510" operator="lessThan">
      <formula>0</formula>
    </cfRule>
  </conditionalFormatting>
  <conditionalFormatting sqref="B351:B354">
    <cfRule type="cellIs" dxfId="4319" priority="791" operator="lessThan">
      <formula>0</formula>
    </cfRule>
  </conditionalFormatting>
  <conditionalFormatting sqref="N366">
    <cfRule type="cellIs" dxfId="4318" priority="790" operator="lessThan">
      <formula>0</formula>
    </cfRule>
  </conditionalFormatting>
  <conditionalFormatting sqref="B387:N387">
    <cfRule type="cellIs" dxfId="4317" priority="781" operator="lessThan">
      <formula>0</formula>
    </cfRule>
  </conditionalFormatting>
  <conditionalFormatting sqref="B387:N387">
    <cfRule type="cellIs" dxfId="4316" priority="780" operator="lessThan">
      <formula>0</formula>
    </cfRule>
  </conditionalFormatting>
  <conditionalFormatting sqref="B387:N387">
    <cfRule type="cellIs" dxfId="4315" priority="779" operator="lessThan">
      <formula>0</formula>
    </cfRule>
  </conditionalFormatting>
  <conditionalFormatting sqref="B393:N393">
    <cfRule type="cellIs" dxfId="4314" priority="774" operator="lessThan">
      <formula>0</formula>
    </cfRule>
  </conditionalFormatting>
  <conditionalFormatting sqref="B393:N393">
    <cfRule type="cellIs" dxfId="4313" priority="777" operator="lessThan">
      <formula>0</formula>
    </cfRule>
  </conditionalFormatting>
  <conditionalFormatting sqref="B393:N393">
    <cfRule type="cellIs" dxfId="4312" priority="772" operator="lessThan">
      <formula>0</formula>
    </cfRule>
  </conditionalFormatting>
  <conditionalFormatting sqref="B393:N393">
    <cfRule type="cellIs" dxfId="4311" priority="775" operator="lessThan">
      <formula>0</formula>
    </cfRule>
  </conditionalFormatting>
  <conditionalFormatting sqref="B393:N393">
    <cfRule type="cellIs" dxfId="4310" priority="770" operator="lessThan">
      <formula>0</formula>
    </cfRule>
  </conditionalFormatting>
  <conditionalFormatting sqref="B393:N393">
    <cfRule type="cellIs" dxfId="4309" priority="771" operator="lessThan">
      <formula>0</formula>
    </cfRule>
  </conditionalFormatting>
  <conditionalFormatting sqref="B399:N399">
    <cfRule type="cellIs" dxfId="4308" priority="768" operator="lessThan">
      <formula>0</formula>
    </cfRule>
  </conditionalFormatting>
  <conditionalFormatting sqref="N396">
    <cfRule type="cellIs" dxfId="4307" priority="769" operator="lessThan">
      <formula>0</formula>
    </cfRule>
  </conditionalFormatting>
  <conditionalFormatting sqref="B399:N399">
    <cfRule type="cellIs" dxfId="4306" priority="767" operator="lessThan">
      <formula>0</formula>
    </cfRule>
  </conditionalFormatting>
  <conditionalFormatting sqref="B399:N399">
    <cfRule type="cellIs" dxfId="4305" priority="766" operator="lessThan">
      <formula>0</formula>
    </cfRule>
  </conditionalFormatting>
  <conditionalFormatting sqref="B399:N399">
    <cfRule type="cellIs" dxfId="4304" priority="765" operator="lessThan">
      <formula>0</formula>
    </cfRule>
  </conditionalFormatting>
  <conditionalFormatting sqref="B399:N399">
    <cfRule type="cellIs" dxfId="4303" priority="764" operator="lessThan">
      <formula>0</formula>
    </cfRule>
  </conditionalFormatting>
  <conditionalFormatting sqref="B399:N399">
    <cfRule type="cellIs" dxfId="4302" priority="763" operator="lessThan">
      <formula>0</formula>
    </cfRule>
  </conditionalFormatting>
  <conditionalFormatting sqref="B399:N399">
    <cfRule type="cellIs" dxfId="4301" priority="762" operator="lessThan">
      <formula>0</formula>
    </cfRule>
  </conditionalFormatting>
  <conditionalFormatting sqref="B399:N399">
    <cfRule type="cellIs" dxfId="4300" priority="761" operator="lessThan">
      <formula>0</formula>
    </cfRule>
  </conditionalFormatting>
  <conditionalFormatting sqref="N402">
    <cfRule type="cellIs" dxfId="4299" priority="760" operator="lessThan">
      <formula>0</formula>
    </cfRule>
  </conditionalFormatting>
  <conditionalFormatting sqref="N355">
    <cfRule type="cellIs" dxfId="4298" priority="759" operator="lessThan">
      <formula>0</formula>
    </cfRule>
  </conditionalFormatting>
  <conditionalFormatting sqref="N361">
    <cfRule type="cellIs" dxfId="4297" priority="758" operator="lessThan">
      <formula>0</formula>
    </cfRule>
  </conditionalFormatting>
  <conditionalFormatting sqref="N361">
    <cfRule type="cellIs" dxfId="4296" priority="757" operator="lessThan">
      <formula>0</formula>
    </cfRule>
  </conditionalFormatting>
  <conditionalFormatting sqref="N367">
    <cfRule type="cellIs" dxfId="4295" priority="756" operator="lessThan">
      <formula>0</formula>
    </cfRule>
  </conditionalFormatting>
  <conditionalFormatting sqref="N367">
    <cfRule type="cellIs" dxfId="4294" priority="755" operator="lessThan">
      <formula>0</formula>
    </cfRule>
  </conditionalFormatting>
  <conditionalFormatting sqref="N373">
    <cfRule type="cellIs" dxfId="4293" priority="754" operator="lessThan">
      <formula>0</formula>
    </cfRule>
  </conditionalFormatting>
  <conditionalFormatting sqref="N373">
    <cfRule type="cellIs" dxfId="4292" priority="753" operator="lessThan">
      <formula>0</formula>
    </cfRule>
  </conditionalFormatting>
  <conditionalFormatting sqref="N379">
    <cfRule type="cellIs" dxfId="4291" priority="752" operator="lessThan">
      <formula>0</formula>
    </cfRule>
  </conditionalFormatting>
  <conditionalFormatting sqref="N379">
    <cfRule type="cellIs" dxfId="4290" priority="751" operator="lessThan">
      <formula>0</formula>
    </cfRule>
  </conditionalFormatting>
  <conditionalFormatting sqref="N385">
    <cfRule type="cellIs" dxfId="4289" priority="750" operator="lessThan">
      <formula>0</formula>
    </cfRule>
  </conditionalFormatting>
  <conditionalFormatting sqref="N385">
    <cfRule type="cellIs" dxfId="4288" priority="749" operator="lessThan">
      <formula>0</formula>
    </cfRule>
  </conditionalFormatting>
  <conditionalFormatting sqref="N391">
    <cfRule type="cellIs" dxfId="4287" priority="748" operator="lessThan">
      <formula>0</formula>
    </cfRule>
  </conditionalFormatting>
  <conditionalFormatting sqref="N391">
    <cfRule type="cellIs" dxfId="4286" priority="747" operator="lessThan">
      <formula>0</formula>
    </cfRule>
  </conditionalFormatting>
  <conditionalFormatting sqref="N397">
    <cfRule type="cellIs" dxfId="4285" priority="746" operator="lessThan">
      <formula>0</formula>
    </cfRule>
  </conditionalFormatting>
  <conditionalFormatting sqref="N397">
    <cfRule type="cellIs" dxfId="4284" priority="745" operator="lessThan">
      <formula>0</formula>
    </cfRule>
  </conditionalFormatting>
  <conditionalFormatting sqref="C409:M409">
    <cfRule type="cellIs" dxfId="4283" priority="744" operator="lessThan">
      <formula>0</formula>
    </cfRule>
  </conditionalFormatting>
  <conditionalFormatting sqref="C409:M409">
    <cfRule type="cellIs" dxfId="4282" priority="743" operator="lessThan">
      <formula>0</formula>
    </cfRule>
  </conditionalFormatting>
  <conditionalFormatting sqref="H409">
    <cfRule type="cellIs" dxfId="4281" priority="742" operator="lessThan">
      <formula>0</formula>
    </cfRule>
  </conditionalFormatting>
  <conditionalFormatting sqref="B409">
    <cfRule type="cellIs" dxfId="4280" priority="741" operator="lessThan">
      <formula>0</formula>
    </cfRule>
  </conditionalFormatting>
  <conditionalFormatting sqref="B409">
    <cfRule type="cellIs" dxfId="4279" priority="740" operator="lessThan">
      <formula>0</formula>
    </cfRule>
  </conditionalFormatting>
  <conditionalFormatting sqref="B405:N405">
    <cfRule type="cellIs" dxfId="4278" priority="739" operator="lessThan">
      <formula>0</formula>
    </cfRule>
  </conditionalFormatting>
  <conditionalFormatting sqref="B405:N405">
    <cfRule type="cellIs" dxfId="4277" priority="738" operator="lessThan">
      <formula>0</formula>
    </cfRule>
  </conditionalFormatting>
  <conditionalFormatting sqref="B405:N405">
    <cfRule type="cellIs" dxfId="4276" priority="737" operator="lessThan">
      <formula>0</formula>
    </cfRule>
  </conditionalFormatting>
  <conditionalFormatting sqref="B405:N405">
    <cfRule type="cellIs" dxfId="4275" priority="736" operator="lessThan">
      <formula>0</formula>
    </cfRule>
  </conditionalFormatting>
  <conditionalFormatting sqref="B405:N405">
    <cfRule type="cellIs" dxfId="4274" priority="735" operator="lessThan">
      <formula>0</formula>
    </cfRule>
  </conditionalFormatting>
  <conditionalFormatting sqref="B405:N405">
    <cfRule type="cellIs" dxfId="4273" priority="734" operator="lessThan">
      <formula>0</formula>
    </cfRule>
  </conditionalFormatting>
  <conditionalFormatting sqref="B405:N405">
    <cfRule type="cellIs" dxfId="4272" priority="733" operator="lessThan">
      <formula>0</formula>
    </cfRule>
  </conditionalFormatting>
  <conditionalFormatting sqref="B405:N405">
    <cfRule type="cellIs" dxfId="4271" priority="732" operator="lessThan">
      <formula>0</formula>
    </cfRule>
  </conditionalFormatting>
  <conditionalFormatting sqref="N408">
    <cfRule type="cellIs" dxfId="4270" priority="731" operator="lessThan">
      <formula>0</formula>
    </cfRule>
  </conditionalFormatting>
  <conditionalFormatting sqref="N409">
    <cfRule type="cellIs" dxfId="4269" priority="730" operator="lessThan">
      <formula>0</formula>
    </cfRule>
  </conditionalFormatting>
  <conditionalFormatting sqref="N409">
    <cfRule type="cellIs" dxfId="4268" priority="729" operator="lessThan">
      <formula>0</formula>
    </cfRule>
  </conditionalFormatting>
  <conditionalFormatting sqref="C415:M415">
    <cfRule type="cellIs" dxfId="4267" priority="728" operator="lessThan">
      <formula>0</formula>
    </cfRule>
  </conditionalFormatting>
  <conditionalFormatting sqref="C415:M415">
    <cfRule type="cellIs" dxfId="4266" priority="727" operator="lessThan">
      <formula>0</formula>
    </cfRule>
  </conditionalFormatting>
  <conditionalFormatting sqref="H415">
    <cfRule type="cellIs" dxfId="4265" priority="726" operator="lessThan">
      <formula>0</formula>
    </cfRule>
  </conditionalFormatting>
  <conditionalFormatting sqref="B415">
    <cfRule type="cellIs" dxfId="4264" priority="725" operator="lessThan">
      <formula>0</formula>
    </cfRule>
  </conditionalFormatting>
  <conditionalFormatting sqref="B415">
    <cfRule type="cellIs" dxfId="4263" priority="724" operator="lessThan">
      <formula>0</formula>
    </cfRule>
  </conditionalFormatting>
  <conditionalFormatting sqref="B411:N411">
    <cfRule type="cellIs" dxfId="4262" priority="723" operator="lessThan">
      <formula>0</formula>
    </cfRule>
  </conditionalFormatting>
  <conditionalFormatting sqref="B411:N411">
    <cfRule type="cellIs" dxfId="4261" priority="722" operator="lessThan">
      <formula>0</formula>
    </cfRule>
  </conditionalFormatting>
  <conditionalFormatting sqref="B411:N411">
    <cfRule type="cellIs" dxfId="4260" priority="721" operator="lessThan">
      <formula>0</formula>
    </cfRule>
  </conditionalFormatting>
  <conditionalFormatting sqref="B411:N411">
    <cfRule type="cellIs" dxfId="4259" priority="720" operator="lessThan">
      <formula>0</formula>
    </cfRule>
  </conditionalFormatting>
  <conditionalFormatting sqref="B411:N411">
    <cfRule type="cellIs" dxfId="4258" priority="719" operator="lessThan">
      <formula>0</formula>
    </cfRule>
  </conditionalFormatting>
  <conditionalFormatting sqref="B411:N411">
    <cfRule type="cellIs" dxfId="4257" priority="718" operator="lessThan">
      <formula>0</formula>
    </cfRule>
  </conditionalFormatting>
  <conditionalFormatting sqref="B411:N411">
    <cfRule type="cellIs" dxfId="4256" priority="717" operator="lessThan">
      <formula>0</formula>
    </cfRule>
  </conditionalFormatting>
  <conditionalFormatting sqref="B411:N411">
    <cfRule type="cellIs" dxfId="4255" priority="716" operator="lessThan">
      <formula>0</formula>
    </cfRule>
  </conditionalFormatting>
  <conditionalFormatting sqref="N414">
    <cfRule type="cellIs" dxfId="4254" priority="715" operator="lessThan">
      <formula>0</formula>
    </cfRule>
  </conditionalFormatting>
  <conditionalFormatting sqref="N415">
    <cfRule type="cellIs" dxfId="4253" priority="714" operator="lessThan">
      <formula>0</formula>
    </cfRule>
  </conditionalFormatting>
  <conditionalFormatting sqref="N415">
    <cfRule type="cellIs" dxfId="4252" priority="713" operator="lessThan">
      <formula>0</formula>
    </cfRule>
  </conditionalFormatting>
  <conditionalFormatting sqref="C421:M421">
    <cfRule type="cellIs" dxfId="4251" priority="712" operator="lessThan">
      <formula>0</formula>
    </cfRule>
  </conditionalFormatting>
  <conditionalFormatting sqref="C421:M421">
    <cfRule type="cellIs" dxfId="4250" priority="711" operator="lessThan">
      <formula>0</formula>
    </cfRule>
  </conditionalFormatting>
  <conditionalFormatting sqref="H421">
    <cfRule type="cellIs" dxfId="4249" priority="710" operator="lessThan">
      <formula>0</formula>
    </cfRule>
  </conditionalFormatting>
  <conditionalFormatting sqref="B421">
    <cfRule type="cellIs" dxfId="4248" priority="709" operator="lessThan">
      <formula>0</formula>
    </cfRule>
  </conditionalFormatting>
  <conditionalFormatting sqref="B421">
    <cfRule type="cellIs" dxfId="4247" priority="708" operator="lessThan">
      <formula>0</formula>
    </cfRule>
  </conditionalFormatting>
  <conditionalFormatting sqref="B417:N417">
    <cfRule type="cellIs" dxfId="4246" priority="707" operator="lessThan">
      <formula>0</formula>
    </cfRule>
  </conditionalFormatting>
  <conditionalFormatting sqref="B417:N417">
    <cfRule type="cellIs" dxfId="4245" priority="706" operator="lessThan">
      <formula>0</formula>
    </cfRule>
  </conditionalFormatting>
  <conditionalFormatting sqref="B417:N417">
    <cfRule type="cellIs" dxfId="4244" priority="705" operator="lessThan">
      <formula>0</formula>
    </cfRule>
  </conditionalFormatting>
  <conditionalFormatting sqref="B417:N417">
    <cfRule type="cellIs" dxfId="4243" priority="704" operator="lessThan">
      <formula>0</formula>
    </cfRule>
  </conditionalFormatting>
  <conditionalFormatting sqref="B417:N417">
    <cfRule type="cellIs" dxfId="4242" priority="703" operator="lessThan">
      <formula>0</formula>
    </cfRule>
  </conditionalFormatting>
  <conditionalFormatting sqref="B417:N417">
    <cfRule type="cellIs" dxfId="4241" priority="702" operator="lessThan">
      <formula>0</formula>
    </cfRule>
  </conditionalFormatting>
  <conditionalFormatting sqref="B417:N417">
    <cfRule type="cellIs" dxfId="4240" priority="701" operator="lessThan">
      <formula>0</formula>
    </cfRule>
  </conditionalFormatting>
  <conditionalFormatting sqref="B417:N417">
    <cfRule type="cellIs" dxfId="4239" priority="700" operator="lessThan">
      <formula>0</formula>
    </cfRule>
  </conditionalFormatting>
  <conditionalFormatting sqref="N420">
    <cfRule type="cellIs" dxfId="4238" priority="699" operator="lessThan">
      <formula>0</formula>
    </cfRule>
  </conditionalFormatting>
  <conditionalFormatting sqref="N421">
    <cfRule type="cellIs" dxfId="4237" priority="698" operator="lessThan">
      <formula>0</formula>
    </cfRule>
  </conditionalFormatting>
  <conditionalFormatting sqref="N421">
    <cfRule type="cellIs" dxfId="4236" priority="697" operator="lessThan">
      <formula>0</formula>
    </cfRule>
  </conditionalFormatting>
  <conditionalFormatting sqref="C427:M427">
    <cfRule type="cellIs" dxfId="4235" priority="696" operator="lessThan">
      <formula>0</formula>
    </cfRule>
  </conditionalFormatting>
  <conditionalFormatting sqref="C427:M427">
    <cfRule type="cellIs" dxfId="4234" priority="695" operator="lessThan">
      <formula>0</formula>
    </cfRule>
  </conditionalFormatting>
  <conditionalFormatting sqref="H427">
    <cfRule type="cellIs" dxfId="4233" priority="694" operator="lessThan">
      <formula>0</formula>
    </cfRule>
  </conditionalFormatting>
  <conditionalFormatting sqref="B427">
    <cfRule type="cellIs" dxfId="4232" priority="693" operator="lessThan">
      <formula>0</formula>
    </cfRule>
  </conditionalFormatting>
  <conditionalFormatting sqref="B427">
    <cfRule type="cellIs" dxfId="4231" priority="692" operator="lessThan">
      <formula>0</formula>
    </cfRule>
  </conditionalFormatting>
  <conditionalFormatting sqref="B423:N423">
    <cfRule type="cellIs" dxfId="4230" priority="691" operator="lessThan">
      <formula>0</formula>
    </cfRule>
  </conditionalFormatting>
  <conditionalFormatting sqref="B423:N423">
    <cfRule type="cellIs" dxfId="4229" priority="690" operator="lessThan">
      <formula>0</formula>
    </cfRule>
  </conditionalFormatting>
  <conditionalFormatting sqref="B423:N423">
    <cfRule type="cellIs" dxfId="4228" priority="689" operator="lessThan">
      <formula>0</formula>
    </cfRule>
  </conditionalFormatting>
  <conditionalFormatting sqref="B423:N423">
    <cfRule type="cellIs" dxfId="4227" priority="688" operator="lessThan">
      <formula>0</formula>
    </cfRule>
  </conditionalFormatting>
  <conditionalFormatting sqref="B423:N423">
    <cfRule type="cellIs" dxfId="4226" priority="687" operator="lessThan">
      <formula>0</formula>
    </cfRule>
  </conditionalFormatting>
  <conditionalFormatting sqref="B423:N423">
    <cfRule type="cellIs" dxfId="4225" priority="686" operator="lessThan">
      <formula>0</formula>
    </cfRule>
  </conditionalFormatting>
  <conditionalFormatting sqref="B423:N423">
    <cfRule type="cellIs" dxfId="4224" priority="685" operator="lessThan">
      <formula>0</formula>
    </cfRule>
  </conditionalFormatting>
  <conditionalFormatting sqref="B423:N423">
    <cfRule type="cellIs" dxfId="4223" priority="684" operator="lessThan">
      <formula>0</formula>
    </cfRule>
  </conditionalFormatting>
  <conditionalFormatting sqref="N426">
    <cfRule type="cellIs" dxfId="4222" priority="683" operator="lessThan">
      <formula>0</formula>
    </cfRule>
  </conditionalFormatting>
  <conditionalFormatting sqref="C537:N537">
    <cfRule type="cellIs" dxfId="4221" priority="403" operator="lessThan">
      <formula>0</formula>
    </cfRule>
  </conditionalFormatting>
  <conditionalFormatting sqref="C568:N568">
    <cfRule type="cellIs" dxfId="4220" priority="400" operator="lessThan">
      <formula>0</formula>
    </cfRule>
  </conditionalFormatting>
  <conditionalFormatting sqref="I552:N552">
    <cfRule type="cellIs" dxfId="4219" priority="397" operator="lessThan">
      <formula>0</formula>
    </cfRule>
  </conditionalFormatting>
  <conditionalFormatting sqref="I560:N560">
    <cfRule type="cellIs" dxfId="4218" priority="394" operator="lessThan">
      <formula>0</formula>
    </cfRule>
  </conditionalFormatting>
  <conditionalFormatting sqref="B429:N429">
    <cfRule type="cellIs" dxfId="4217" priority="671" operator="lessThan">
      <formula>0</formula>
    </cfRule>
  </conditionalFormatting>
  <conditionalFormatting sqref="B429:N429">
    <cfRule type="cellIs" dxfId="4216" priority="670" operator="lessThan">
      <formula>0</formula>
    </cfRule>
  </conditionalFormatting>
  <conditionalFormatting sqref="B429:N429">
    <cfRule type="cellIs" dxfId="4215" priority="669" operator="lessThan">
      <formula>0</formula>
    </cfRule>
  </conditionalFormatting>
  <conditionalFormatting sqref="B429:N429">
    <cfRule type="cellIs" dxfId="4214" priority="668" operator="lessThan">
      <formula>0</formula>
    </cfRule>
  </conditionalFormatting>
  <conditionalFormatting sqref="N432">
    <cfRule type="cellIs" dxfId="4213" priority="667" operator="lessThan">
      <formula>0</formula>
    </cfRule>
  </conditionalFormatting>
  <conditionalFormatting sqref="C439:M439">
    <cfRule type="cellIs" dxfId="4212" priority="666" operator="lessThan">
      <formula>0</formula>
    </cfRule>
  </conditionalFormatting>
  <conditionalFormatting sqref="C439:M439">
    <cfRule type="cellIs" dxfId="4211" priority="665" operator="lessThan">
      <formula>0</formula>
    </cfRule>
  </conditionalFormatting>
  <conditionalFormatting sqref="H439">
    <cfRule type="cellIs" dxfId="4210" priority="664" operator="lessThan">
      <formula>0</formula>
    </cfRule>
  </conditionalFormatting>
  <conditionalFormatting sqref="B439">
    <cfRule type="cellIs" dxfId="4209" priority="663" operator="lessThan">
      <formula>0</formula>
    </cfRule>
  </conditionalFormatting>
  <conditionalFormatting sqref="B439">
    <cfRule type="cellIs" dxfId="4208" priority="662" operator="lessThan">
      <formula>0</formula>
    </cfRule>
  </conditionalFormatting>
  <conditionalFormatting sqref="B435:N435">
    <cfRule type="cellIs" dxfId="4207" priority="661" operator="lessThan">
      <formula>0</formula>
    </cfRule>
  </conditionalFormatting>
  <conditionalFormatting sqref="B435:N435">
    <cfRule type="cellIs" dxfId="4206" priority="660" operator="lessThan">
      <formula>0</formula>
    </cfRule>
  </conditionalFormatting>
  <conditionalFormatting sqref="C641:N645">
    <cfRule type="cellIs" dxfId="4205" priority="379" operator="lessThan">
      <formula>0</formula>
    </cfRule>
  </conditionalFormatting>
  <conditionalFormatting sqref="C597:N597">
    <cfRule type="cellIs" dxfId="4204" priority="378" operator="lessThan">
      <formula>0</formula>
    </cfRule>
  </conditionalFormatting>
  <conditionalFormatting sqref="C603:N603">
    <cfRule type="cellIs" dxfId="4203" priority="375" operator="lessThan">
      <formula>0</formula>
    </cfRule>
  </conditionalFormatting>
  <conditionalFormatting sqref="C603:N603">
    <cfRule type="cellIs" dxfId="4202" priority="374" operator="lessThan">
      <formula>0</formula>
    </cfRule>
  </conditionalFormatting>
  <conditionalFormatting sqref="C603:N603">
    <cfRule type="cellIs" dxfId="4201" priority="373" operator="lessThan">
      <formula>0</formula>
    </cfRule>
  </conditionalFormatting>
  <conditionalFormatting sqref="H445">
    <cfRule type="cellIs" dxfId="4200" priority="648" operator="lessThan">
      <formula>0</formula>
    </cfRule>
  </conditionalFormatting>
  <conditionalFormatting sqref="B445">
    <cfRule type="cellIs" dxfId="4199" priority="647" operator="lessThan">
      <formula>0</formula>
    </cfRule>
  </conditionalFormatting>
  <conditionalFormatting sqref="B445">
    <cfRule type="cellIs" dxfId="4198" priority="646" operator="lessThan">
      <formula>0</formula>
    </cfRule>
  </conditionalFormatting>
  <conditionalFormatting sqref="B441:N441">
    <cfRule type="cellIs" dxfId="4197" priority="645" operator="lessThan">
      <formula>0</formula>
    </cfRule>
  </conditionalFormatting>
  <conditionalFormatting sqref="B441:N441">
    <cfRule type="cellIs" dxfId="4196" priority="644" operator="lessThan">
      <formula>0</formula>
    </cfRule>
  </conditionalFormatting>
  <conditionalFormatting sqref="B441:N441">
    <cfRule type="cellIs" dxfId="4195" priority="643" operator="lessThan">
      <formula>0</formula>
    </cfRule>
  </conditionalFormatting>
  <conditionalFormatting sqref="B441:N441">
    <cfRule type="cellIs" dxfId="4194" priority="642" operator="lessThan">
      <formula>0</formula>
    </cfRule>
  </conditionalFormatting>
  <conditionalFormatting sqref="B441:N441">
    <cfRule type="cellIs" dxfId="4193" priority="641" operator="lessThan">
      <formula>0</formula>
    </cfRule>
  </conditionalFormatting>
  <conditionalFormatting sqref="B441:N441">
    <cfRule type="cellIs" dxfId="4192" priority="640" operator="lessThan">
      <formula>0</formula>
    </cfRule>
  </conditionalFormatting>
  <conditionalFormatting sqref="B441:N441">
    <cfRule type="cellIs" dxfId="4191" priority="639" operator="lessThan">
      <formula>0</formula>
    </cfRule>
  </conditionalFormatting>
  <conditionalFormatting sqref="B441:N441">
    <cfRule type="cellIs" dxfId="4190" priority="638" operator="lessThan">
      <formula>0</formula>
    </cfRule>
  </conditionalFormatting>
  <conditionalFormatting sqref="N444">
    <cfRule type="cellIs" dxfId="4189" priority="637" operator="lessThan">
      <formula>0</formula>
    </cfRule>
  </conditionalFormatting>
  <conditionalFormatting sqref="N445">
    <cfRule type="cellIs" dxfId="4188" priority="636" operator="lessThan">
      <formula>0</formula>
    </cfRule>
  </conditionalFormatting>
  <conditionalFormatting sqref="N445">
    <cfRule type="cellIs" dxfId="4187" priority="635" operator="lessThan">
      <formula>0</formula>
    </cfRule>
  </conditionalFormatting>
  <conditionalFormatting sqref="C452:M452">
    <cfRule type="cellIs" dxfId="4186" priority="634" operator="lessThan">
      <formula>0</formula>
    </cfRule>
  </conditionalFormatting>
  <conditionalFormatting sqref="C452:M452">
    <cfRule type="cellIs" dxfId="4185" priority="633" operator="lessThan">
      <formula>0</formula>
    </cfRule>
  </conditionalFormatting>
  <conditionalFormatting sqref="H452">
    <cfRule type="cellIs" dxfId="4184" priority="632" operator="lessThan">
      <formula>0</formula>
    </cfRule>
  </conditionalFormatting>
  <conditionalFormatting sqref="B452">
    <cfRule type="cellIs" dxfId="4183" priority="631" operator="lessThan">
      <formula>0</formula>
    </cfRule>
  </conditionalFormatting>
  <conditionalFormatting sqref="B452">
    <cfRule type="cellIs" dxfId="4182" priority="630" operator="lessThan">
      <formula>0</formula>
    </cfRule>
  </conditionalFormatting>
  <conditionalFormatting sqref="B448:N448">
    <cfRule type="cellIs" dxfId="4181" priority="629" operator="lessThan">
      <formula>0</formula>
    </cfRule>
  </conditionalFormatting>
  <conditionalFormatting sqref="B448:N448">
    <cfRule type="cellIs" dxfId="4180" priority="628" operator="lessThan">
      <formula>0</formula>
    </cfRule>
  </conditionalFormatting>
  <conditionalFormatting sqref="B448:N448">
    <cfRule type="cellIs" dxfId="4179" priority="627" operator="lessThan">
      <formula>0</formula>
    </cfRule>
  </conditionalFormatting>
  <conditionalFormatting sqref="B448:N448">
    <cfRule type="cellIs" dxfId="4178" priority="626" operator="lessThan">
      <formula>0</formula>
    </cfRule>
  </conditionalFormatting>
  <conditionalFormatting sqref="B448:N448">
    <cfRule type="cellIs" dxfId="4177" priority="625" operator="lessThan">
      <formula>0</formula>
    </cfRule>
  </conditionalFormatting>
  <conditionalFormatting sqref="B448:N448">
    <cfRule type="cellIs" dxfId="4176" priority="624" operator="lessThan">
      <formula>0</formula>
    </cfRule>
  </conditionalFormatting>
  <conditionalFormatting sqref="B448:N448">
    <cfRule type="cellIs" dxfId="4175" priority="623" operator="lessThan">
      <formula>0</formula>
    </cfRule>
  </conditionalFormatting>
  <conditionalFormatting sqref="B448:N448">
    <cfRule type="cellIs" dxfId="4174" priority="622" operator="lessThan">
      <formula>0</formula>
    </cfRule>
  </conditionalFormatting>
  <conditionalFormatting sqref="N451">
    <cfRule type="cellIs" dxfId="4173" priority="621" operator="lessThan">
      <formula>0</formula>
    </cfRule>
  </conditionalFormatting>
  <conditionalFormatting sqref="N452">
    <cfRule type="cellIs" dxfId="4172" priority="620" operator="lessThan">
      <formula>0</formula>
    </cfRule>
  </conditionalFormatting>
  <conditionalFormatting sqref="N452">
    <cfRule type="cellIs" dxfId="4171" priority="619" operator="lessThan">
      <formula>0</formula>
    </cfRule>
  </conditionalFormatting>
  <conditionalFormatting sqref="C458:M458">
    <cfRule type="cellIs" dxfId="4170" priority="618" operator="lessThan">
      <formula>0</formula>
    </cfRule>
  </conditionalFormatting>
  <conditionalFormatting sqref="C458:M458">
    <cfRule type="cellIs" dxfId="4169" priority="617" operator="lessThan">
      <formula>0</formula>
    </cfRule>
  </conditionalFormatting>
  <conditionalFormatting sqref="H458">
    <cfRule type="cellIs" dxfId="4168" priority="616" operator="lessThan">
      <formula>0</formula>
    </cfRule>
  </conditionalFormatting>
  <conditionalFormatting sqref="B458">
    <cfRule type="cellIs" dxfId="4167" priority="615" operator="lessThan">
      <formula>0</formula>
    </cfRule>
  </conditionalFormatting>
  <conditionalFormatting sqref="B458">
    <cfRule type="cellIs" dxfId="4166" priority="614" operator="lessThan">
      <formula>0</formula>
    </cfRule>
  </conditionalFormatting>
  <conditionalFormatting sqref="Q505">
    <cfRule type="cellIs" dxfId="4165" priority="336" operator="lessThan">
      <formula>0</formula>
    </cfRule>
  </conditionalFormatting>
  <conditionalFormatting sqref="P505">
    <cfRule type="cellIs" dxfId="4164" priority="335" operator="lessThan">
      <formula>0</formula>
    </cfRule>
  </conditionalFormatting>
  <conditionalFormatting sqref="Q513">
    <cfRule type="cellIs" dxfId="4163" priority="333" operator="lessThan">
      <formula>0</formula>
    </cfRule>
  </conditionalFormatting>
  <conditionalFormatting sqref="P513">
    <cfRule type="cellIs" dxfId="4162" priority="332" operator="lessThan">
      <formula>0</formula>
    </cfRule>
  </conditionalFormatting>
  <conditionalFormatting sqref="Q522">
    <cfRule type="cellIs" dxfId="4161" priority="330" operator="lessThan">
      <formula>0</formula>
    </cfRule>
  </conditionalFormatting>
  <conditionalFormatting sqref="P522">
    <cfRule type="cellIs" dxfId="4160" priority="329" operator="lessThan">
      <formula>0</formula>
    </cfRule>
  </conditionalFormatting>
  <conditionalFormatting sqref="Q530">
    <cfRule type="cellIs" dxfId="4159" priority="327" operator="lessThan">
      <formula>0</formula>
    </cfRule>
  </conditionalFormatting>
  <conditionalFormatting sqref="C461:C464">
    <cfRule type="expression" dxfId="4158" priority="601">
      <formula>C461/B461&gt;1</formula>
    </cfRule>
    <cfRule type="expression" dxfId="4157" priority="602">
      <formula>C461/B461&lt;1</formula>
    </cfRule>
  </conditionalFormatting>
  <conditionalFormatting sqref="Q538">
    <cfRule type="cellIs" dxfId="4156" priority="324" operator="lessThan">
      <formula>0</formula>
    </cfRule>
  </conditionalFormatting>
  <conditionalFormatting sqref="D461:N464">
    <cfRule type="expression" dxfId="4155" priority="598">
      <formula>D461/C461&gt;1</formula>
    </cfRule>
    <cfRule type="expression" dxfId="4154" priority="599">
      <formula>D461/C461&lt;1</formula>
    </cfRule>
  </conditionalFormatting>
  <conditionalFormatting sqref="Q553">
    <cfRule type="cellIs" dxfId="4153" priority="321" operator="lessThan">
      <formula>0</formula>
    </cfRule>
  </conditionalFormatting>
  <conditionalFormatting sqref="B461:B464 B552:N552 B560:N560 B575:N575 B589:N589">
    <cfRule type="expression" dxfId="4152" priority="595">
      <formula>B461/#REF!&gt;1</formula>
    </cfRule>
    <cfRule type="expression" dxfId="4151" priority="596">
      <formula>B461/#REF!&lt;1</formula>
    </cfRule>
  </conditionalFormatting>
  <conditionalFormatting sqref="Q561">
    <cfRule type="cellIs" dxfId="4150" priority="318" operator="lessThan">
      <formula>0</formula>
    </cfRule>
  </conditionalFormatting>
  <conditionalFormatting sqref="B512">
    <cfRule type="expression" dxfId="4149" priority="592">
      <formula>B512/#REF!&gt;1</formula>
    </cfRule>
    <cfRule type="expression" dxfId="4148" priority="593">
      <formula>B512/#REF!&lt;1</formula>
    </cfRule>
  </conditionalFormatting>
  <conditionalFormatting sqref="Q590">
    <cfRule type="cellIs" dxfId="4147" priority="315" operator="lessThan">
      <formula>0</formula>
    </cfRule>
  </conditionalFormatting>
  <conditionalFormatting sqref="C512">
    <cfRule type="expression" dxfId="4146" priority="589">
      <formula>C512/B512&gt;1</formula>
    </cfRule>
    <cfRule type="expression" dxfId="4145" priority="590">
      <formula>C512/B512&lt;1</formula>
    </cfRule>
  </conditionalFormatting>
  <conditionalFormatting sqref="D512">
    <cfRule type="cellIs" dxfId="4144" priority="588" operator="lessThan">
      <formula>0</formula>
    </cfRule>
  </conditionalFormatting>
  <conditionalFormatting sqref="D512">
    <cfRule type="expression" dxfId="4143" priority="586">
      <formula>D512/C512&gt;1</formula>
    </cfRule>
    <cfRule type="expression" dxfId="4142" priority="587">
      <formula>D512/C512&lt;1</formula>
    </cfRule>
  </conditionalFormatting>
  <conditionalFormatting sqref="E512">
    <cfRule type="cellIs" dxfId="4141" priority="585" operator="lessThan">
      <formula>0</formula>
    </cfRule>
  </conditionalFormatting>
  <conditionalFormatting sqref="E512">
    <cfRule type="expression" dxfId="4140" priority="583">
      <formula>E512/D512&gt;1</formula>
    </cfRule>
    <cfRule type="expression" dxfId="4139" priority="584">
      <formula>E512/D512&lt;1</formula>
    </cfRule>
  </conditionalFormatting>
  <conditionalFormatting sqref="F512">
    <cfRule type="cellIs" dxfId="4138" priority="582" operator="lessThan">
      <formula>0</formula>
    </cfRule>
  </conditionalFormatting>
  <conditionalFormatting sqref="F512">
    <cfRule type="expression" dxfId="4137" priority="580">
      <formula>F512/E512&gt;1</formula>
    </cfRule>
    <cfRule type="expression" dxfId="4136" priority="581">
      <formula>F512/E512&lt;1</formula>
    </cfRule>
  </conditionalFormatting>
  <conditionalFormatting sqref="G512">
    <cfRule type="cellIs" dxfId="4135" priority="579" operator="lessThan">
      <formula>0</formula>
    </cfRule>
  </conditionalFormatting>
  <conditionalFormatting sqref="G512">
    <cfRule type="expression" dxfId="4134" priority="577">
      <formula>G512/F512&gt;1</formula>
    </cfRule>
    <cfRule type="expression" dxfId="4133" priority="578">
      <formula>G512/F512&lt;1</formula>
    </cfRule>
  </conditionalFormatting>
  <conditionalFormatting sqref="H512">
    <cfRule type="cellIs" dxfId="4132" priority="576" operator="lessThan">
      <formula>0</formula>
    </cfRule>
  </conditionalFormatting>
  <conditionalFormatting sqref="H512">
    <cfRule type="expression" dxfId="4131" priority="574">
      <formula>H512/G512&gt;1</formula>
    </cfRule>
    <cfRule type="expression" dxfId="4130" priority="575">
      <formula>H512/G512&lt;1</formula>
    </cfRule>
  </conditionalFormatting>
  <conditionalFormatting sqref="I512:N512">
    <cfRule type="cellIs" dxfId="4129" priority="573" operator="lessThan">
      <formula>0</formula>
    </cfRule>
  </conditionalFormatting>
  <conditionalFormatting sqref="I512:N512">
    <cfRule type="expression" dxfId="4128" priority="571">
      <formula>I512/H512&gt;1</formula>
    </cfRule>
    <cfRule type="expression" dxfId="4127" priority="572">
      <formula>I512/H512&lt;1</formula>
    </cfRule>
  </conditionalFormatting>
  <conditionalFormatting sqref="B552">
    <cfRule type="cellIs" dxfId="4126" priority="570" operator="lessThan">
      <formula>0</formula>
    </cfRule>
  </conditionalFormatting>
  <conditionalFormatting sqref="B552">
    <cfRule type="expression" dxfId="4125" priority="568">
      <formula>B552/#REF!&gt;1</formula>
    </cfRule>
    <cfRule type="expression" dxfId="4124" priority="569">
      <formula>B552/#REF!&lt;1</formula>
    </cfRule>
  </conditionalFormatting>
  <conditionalFormatting sqref="C552">
    <cfRule type="cellIs" dxfId="4123" priority="567" operator="lessThan">
      <formula>0</formula>
    </cfRule>
  </conditionalFormatting>
  <conditionalFormatting sqref="C552">
    <cfRule type="expression" dxfId="4122" priority="565">
      <formula>C552/B552&gt;1</formula>
    </cfRule>
    <cfRule type="expression" dxfId="4121" priority="566">
      <formula>C552/B552&lt;1</formula>
    </cfRule>
  </conditionalFormatting>
  <conditionalFormatting sqref="D552">
    <cfRule type="cellIs" dxfId="4120" priority="564" operator="lessThan">
      <formula>0</formula>
    </cfRule>
  </conditionalFormatting>
  <conditionalFormatting sqref="D552">
    <cfRule type="expression" dxfId="4119" priority="562">
      <formula>D552/C552&gt;1</formula>
    </cfRule>
    <cfRule type="expression" dxfId="4118" priority="563">
      <formula>D552/C552&lt;1</formula>
    </cfRule>
  </conditionalFormatting>
  <conditionalFormatting sqref="E552">
    <cfRule type="cellIs" dxfId="4117" priority="561" operator="lessThan">
      <formula>0</formula>
    </cfRule>
  </conditionalFormatting>
  <conditionalFormatting sqref="E552">
    <cfRule type="expression" dxfId="4116" priority="559">
      <formula>E552/D552&gt;1</formula>
    </cfRule>
    <cfRule type="expression" dxfId="4115" priority="560">
      <formula>E552/D552&lt;1</formula>
    </cfRule>
  </conditionalFormatting>
  <conditionalFormatting sqref="F552">
    <cfRule type="cellIs" dxfId="4114" priority="558" operator="lessThan">
      <formula>0</formula>
    </cfRule>
  </conditionalFormatting>
  <conditionalFormatting sqref="F552">
    <cfRule type="expression" dxfId="4113" priority="556">
      <formula>F552/E552&gt;1</formula>
    </cfRule>
    <cfRule type="expression" dxfId="4112" priority="557">
      <formula>F552/E552&lt;1</formula>
    </cfRule>
  </conditionalFormatting>
  <conditionalFormatting sqref="G552">
    <cfRule type="cellIs" dxfId="4111" priority="555" operator="lessThan">
      <formula>0</formula>
    </cfRule>
  </conditionalFormatting>
  <conditionalFormatting sqref="G552">
    <cfRule type="expression" dxfId="4110" priority="553">
      <formula>G552/F552&gt;1</formula>
    </cfRule>
    <cfRule type="expression" dxfId="4109" priority="554">
      <formula>G552/F552&lt;1</formula>
    </cfRule>
  </conditionalFormatting>
  <conditionalFormatting sqref="H552">
    <cfRule type="cellIs" dxfId="4108" priority="552" operator="lessThan">
      <formula>0</formula>
    </cfRule>
  </conditionalFormatting>
  <conditionalFormatting sqref="H552">
    <cfRule type="expression" dxfId="4107" priority="550">
      <formula>H552/G552&gt;1</formula>
    </cfRule>
    <cfRule type="expression" dxfId="4106" priority="551">
      <formula>H552/G552&lt;1</formula>
    </cfRule>
  </conditionalFormatting>
  <conditionalFormatting sqref="B560">
    <cfRule type="cellIs" dxfId="4105" priority="549" operator="lessThan">
      <formula>0</formula>
    </cfRule>
  </conditionalFormatting>
  <conditionalFormatting sqref="B560">
    <cfRule type="expression" dxfId="4104" priority="547">
      <formula>B560/#REF!&gt;1</formula>
    </cfRule>
    <cfRule type="expression" dxfId="4103" priority="548">
      <formula>B560/#REF!&lt;1</formula>
    </cfRule>
  </conditionalFormatting>
  <conditionalFormatting sqref="C560">
    <cfRule type="cellIs" dxfId="4102" priority="546" operator="lessThan">
      <formula>0</formula>
    </cfRule>
  </conditionalFormatting>
  <conditionalFormatting sqref="C560">
    <cfRule type="expression" dxfId="4101" priority="544">
      <formula>C560/B560&gt;1</formula>
    </cfRule>
    <cfRule type="expression" dxfId="4100" priority="545">
      <formula>C560/B560&lt;1</formula>
    </cfRule>
  </conditionalFormatting>
  <conditionalFormatting sqref="D560">
    <cfRule type="cellIs" dxfId="4099" priority="543" operator="lessThan">
      <formula>0</formula>
    </cfRule>
  </conditionalFormatting>
  <conditionalFormatting sqref="D560">
    <cfRule type="expression" dxfId="4098" priority="541">
      <formula>D560/C560&gt;1</formula>
    </cfRule>
    <cfRule type="expression" dxfId="4097" priority="542">
      <formula>D560/C560&lt;1</formula>
    </cfRule>
  </conditionalFormatting>
  <conditionalFormatting sqref="E560">
    <cfRule type="cellIs" dxfId="4096" priority="540" operator="lessThan">
      <formula>0</formula>
    </cfRule>
  </conditionalFormatting>
  <conditionalFormatting sqref="E560">
    <cfRule type="expression" dxfId="4095" priority="538">
      <formula>E560/D560&gt;1</formula>
    </cfRule>
    <cfRule type="expression" dxfId="4094" priority="539">
      <formula>E560/D560&lt;1</formula>
    </cfRule>
  </conditionalFormatting>
  <conditionalFormatting sqref="F560">
    <cfRule type="cellIs" dxfId="4093" priority="537" operator="lessThan">
      <formula>0</formula>
    </cfRule>
  </conditionalFormatting>
  <conditionalFormatting sqref="F560">
    <cfRule type="expression" dxfId="4092" priority="535">
      <formula>F560/E560&gt;1</formula>
    </cfRule>
    <cfRule type="expression" dxfId="4091" priority="536">
      <formula>F560/E560&lt;1</formula>
    </cfRule>
  </conditionalFormatting>
  <conditionalFormatting sqref="G560">
    <cfRule type="cellIs" dxfId="4090" priority="534" operator="lessThan">
      <formula>0</formula>
    </cfRule>
  </conditionalFormatting>
  <conditionalFormatting sqref="G560">
    <cfRule type="expression" dxfId="4089" priority="532">
      <formula>G560/F560&gt;1</formula>
    </cfRule>
    <cfRule type="expression" dxfId="4088" priority="533">
      <formula>G560/F560&lt;1</formula>
    </cfRule>
  </conditionalFormatting>
  <conditionalFormatting sqref="H560">
    <cfRule type="cellIs" dxfId="4087" priority="531" operator="lessThan">
      <formula>0</formula>
    </cfRule>
  </conditionalFormatting>
  <conditionalFormatting sqref="H560">
    <cfRule type="expression" dxfId="4086" priority="529">
      <formula>H560/G560&gt;1</formula>
    </cfRule>
    <cfRule type="expression" dxfId="4085" priority="530">
      <formula>H560/G560&lt;1</formula>
    </cfRule>
  </conditionalFormatting>
  <conditionalFormatting sqref="O616:O619">
    <cfRule type="cellIs" dxfId="4084" priority="281" operator="lessThan">
      <formula>0</formula>
    </cfRule>
  </conditionalFormatting>
  <conditionalFormatting sqref="B589">
    <cfRule type="expression" dxfId="4083" priority="526">
      <formula>B589/#REF!&gt;1</formula>
    </cfRule>
    <cfRule type="expression" dxfId="4082" priority="527">
      <formula>B589/#REF!&lt;1</formula>
    </cfRule>
  </conditionalFormatting>
  <conditionalFormatting sqref="C589">
    <cfRule type="cellIs" dxfId="4081" priority="525" operator="lessThan">
      <formula>0</formula>
    </cfRule>
  </conditionalFormatting>
  <conditionalFormatting sqref="C589">
    <cfRule type="expression" dxfId="4080" priority="523">
      <formula>C589/B589&gt;1</formula>
    </cfRule>
    <cfRule type="expression" dxfId="4079" priority="524">
      <formula>C589/B589&lt;1</formula>
    </cfRule>
  </conditionalFormatting>
  <conditionalFormatting sqref="O605:O607">
    <cfRule type="cellIs" dxfId="4078" priority="275" operator="lessThan">
      <formula>0</formula>
    </cfRule>
  </conditionalFormatting>
  <conditionalFormatting sqref="D589">
    <cfRule type="expression" dxfId="4077" priority="520">
      <formula>D589/C589&gt;1</formula>
    </cfRule>
    <cfRule type="expression" dxfId="4076" priority="521">
      <formula>D589/C589&lt;1</formula>
    </cfRule>
  </conditionalFormatting>
  <conditionalFormatting sqref="E589">
    <cfRule type="cellIs" dxfId="4075" priority="519" operator="lessThan">
      <formula>0</formula>
    </cfRule>
  </conditionalFormatting>
  <conditionalFormatting sqref="E589">
    <cfRule type="expression" dxfId="4074" priority="517">
      <formula>E589/D589&gt;1</formula>
    </cfRule>
    <cfRule type="expression" dxfId="4073" priority="518">
      <formula>E589/D589&lt;1</formula>
    </cfRule>
  </conditionalFormatting>
  <conditionalFormatting sqref="F589">
    <cfRule type="cellIs" dxfId="4072" priority="516" operator="lessThan">
      <formula>0</formula>
    </cfRule>
  </conditionalFormatting>
  <conditionalFormatting sqref="F589">
    <cfRule type="expression" dxfId="4071" priority="514">
      <formula>F589/E589&gt;1</formula>
    </cfRule>
    <cfRule type="expression" dxfId="4070" priority="515">
      <formula>F589/E589&lt;1</formula>
    </cfRule>
  </conditionalFormatting>
  <conditionalFormatting sqref="O377">
    <cfRule type="cellIs" dxfId="4069" priority="266" operator="lessThan">
      <formula>0</formula>
    </cfRule>
  </conditionalFormatting>
  <conditionalFormatting sqref="G589">
    <cfRule type="expression" dxfId="4068" priority="511">
      <formula>G589/F589&gt;1</formula>
    </cfRule>
    <cfRule type="expression" dxfId="4067" priority="512">
      <formula>G589/F589&lt;1</formula>
    </cfRule>
  </conditionalFormatting>
  <conditionalFormatting sqref="O366">
    <cfRule type="cellIs" dxfId="4066" priority="265" operator="lessThan">
      <formula>0</formula>
    </cfRule>
  </conditionalFormatting>
  <conditionalFormatting sqref="H589">
    <cfRule type="expression" dxfId="4065" priority="508">
      <formula>H589/G589&gt;1</formula>
    </cfRule>
    <cfRule type="expression" dxfId="4064" priority="509">
      <formula>H589/G589&lt;1</formula>
    </cfRule>
  </conditionalFormatting>
  <conditionalFormatting sqref="N596">
    <cfRule type="cellIs" dxfId="4063" priority="507" operator="lessThan">
      <formula>0</formula>
    </cfRule>
  </conditionalFormatting>
  <conditionalFormatting sqref="O387">
    <cfRule type="cellIs" dxfId="4062" priority="260" operator="lessThan">
      <formula>0</formula>
    </cfRule>
  </conditionalFormatting>
  <conditionalFormatting sqref="O387">
    <cfRule type="cellIs" dxfId="4061" priority="261" operator="lessThan">
      <formula>0</formula>
    </cfRule>
  </conditionalFormatting>
  <conditionalFormatting sqref="O387">
    <cfRule type="cellIs" dxfId="4060" priority="258" operator="lessThan">
      <formula>0</formula>
    </cfRule>
  </conditionalFormatting>
  <conditionalFormatting sqref="O387">
    <cfRule type="cellIs" dxfId="4059" priority="259" operator="lessThan">
      <formula>0</formula>
    </cfRule>
  </conditionalFormatting>
  <conditionalFormatting sqref="N600">
    <cfRule type="cellIs" dxfId="4058" priority="506" operator="lessThan">
      <formula>0</formula>
    </cfRule>
  </conditionalFormatting>
  <conditionalFormatting sqref="N600">
    <cfRule type="cellIs" dxfId="4057" priority="505" operator="lessThan">
      <formula>0</formula>
    </cfRule>
  </conditionalFormatting>
  <conditionalFormatting sqref="P363">
    <cfRule type="cellIs" dxfId="4056" priority="504" operator="lessThan">
      <formula>0</formula>
    </cfRule>
  </conditionalFormatting>
  <conditionalFormatting sqref="P364:P365">
    <cfRule type="cellIs" dxfId="4055" priority="503" operator="lessThan">
      <formula>0</formula>
    </cfRule>
  </conditionalFormatting>
  <conditionalFormatting sqref="P461:P464">
    <cfRule type="cellIs" dxfId="4054" priority="502" operator="lessThan">
      <formula>0</formula>
    </cfRule>
  </conditionalFormatting>
  <conditionalFormatting sqref="P361">
    <cfRule type="cellIs" dxfId="4053" priority="501" operator="lessThan">
      <formula>0</formula>
    </cfRule>
  </conditionalFormatting>
  <conditionalFormatting sqref="P366:P367">
    <cfRule type="cellIs" dxfId="4052" priority="500" operator="lessThan">
      <formula>0</formula>
    </cfRule>
  </conditionalFormatting>
  <conditionalFormatting sqref="P369:P373">
    <cfRule type="cellIs" dxfId="4051" priority="499" operator="lessThan">
      <formula>0</formula>
    </cfRule>
  </conditionalFormatting>
  <conditionalFormatting sqref="P378:P379">
    <cfRule type="cellIs" dxfId="4050" priority="498" operator="lessThan">
      <formula>0</formula>
    </cfRule>
  </conditionalFormatting>
  <conditionalFormatting sqref="P384:P385">
    <cfRule type="cellIs" dxfId="4049" priority="497" operator="lessThan">
      <formula>0</formula>
    </cfRule>
  </conditionalFormatting>
  <conditionalFormatting sqref="P390:P391">
    <cfRule type="cellIs" dxfId="4048" priority="496" operator="lessThan">
      <formula>0</formula>
    </cfRule>
  </conditionalFormatting>
  <conditionalFormatting sqref="P396:P397">
    <cfRule type="cellIs" dxfId="4047" priority="495" operator="lessThan">
      <formula>0</formula>
    </cfRule>
  </conditionalFormatting>
  <conditionalFormatting sqref="P402">
    <cfRule type="cellIs" dxfId="4046" priority="494" operator="lessThan">
      <formula>0</formula>
    </cfRule>
  </conditionalFormatting>
  <conditionalFormatting sqref="P408:P409">
    <cfRule type="cellIs" dxfId="4045" priority="493" operator="lessThan">
      <formula>0</formula>
    </cfRule>
  </conditionalFormatting>
  <conditionalFormatting sqref="P414:P415">
    <cfRule type="cellIs" dxfId="4044" priority="492" operator="lessThan">
      <formula>0</formula>
    </cfRule>
  </conditionalFormatting>
  <conditionalFormatting sqref="P420:P421">
    <cfRule type="cellIs" dxfId="4043" priority="491" operator="lessThan">
      <formula>0</formula>
    </cfRule>
  </conditionalFormatting>
  <conditionalFormatting sqref="P426:P427">
    <cfRule type="cellIs" dxfId="4042" priority="490" operator="lessThan">
      <formula>0</formula>
    </cfRule>
  </conditionalFormatting>
  <conditionalFormatting sqref="P432:P433">
    <cfRule type="cellIs" dxfId="4041" priority="489" operator="lessThan">
      <formula>0</formula>
    </cfRule>
  </conditionalFormatting>
  <conditionalFormatting sqref="P438:P439">
    <cfRule type="cellIs" dxfId="4040" priority="488" operator="lessThan">
      <formula>0</formula>
    </cfRule>
  </conditionalFormatting>
  <conditionalFormatting sqref="P444:P445">
    <cfRule type="cellIs" dxfId="4039" priority="487" operator="lessThan">
      <formula>0</formula>
    </cfRule>
  </conditionalFormatting>
  <conditionalFormatting sqref="P451:P452">
    <cfRule type="cellIs" dxfId="4038" priority="486" operator="lessThan">
      <formula>0</formula>
    </cfRule>
  </conditionalFormatting>
  <conditionalFormatting sqref="P457:P458">
    <cfRule type="cellIs" dxfId="4037" priority="485" operator="lessThan">
      <formula>0</formula>
    </cfRule>
  </conditionalFormatting>
  <conditionalFormatting sqref="P465">
    <cfRule type="cellIs" dxfId="4036" priority="484" operator="lessThan">
      <formula>0</formula>
    </cfRule>
  </conditionalFormatting>
  <conditionalFormatting sqref="P472">
    <cfRule type="cellIs" dxfId="4035" priority="483" operator="lessThan">
      <formula>0</formula>
    </cfRule>
  </conditionalFormatting>
  <conditionalFormatting sqref="P503:P504">
    <cfRule type="cellIs" dxfId="4034" priority="482" operator="lessThan">
      <formula>0</formula>
    </cfRule>
  </conditionalFormatting>
  <conditionalFormatting sqref="P511:P512">
    <cfRule type="cellIs" dxfId="4033" priority="481" operator="lessThan">
      <formula>0</formula>
    </cfRule>
  </conditionalFormatting>
  <conditionalFormatting sqref="P520:P521">
    <cfRule type="cellIs" dxfId="4032" priority="480" operator="lessThan">
      <formula>0</formula>
    </cfRule>
  </conditionalFormatting>
  <conditionalFormatting sqref="P528:P529">
    <cfRule type="cellIs" dxfId="4031" priority="479" operator="lessThan">
      <formula>0</formula>
    </cfRule>
  </conditionalFormatting>
  <conditionalFormatting sqref="P544:P545">
    <cfRule type="cellIs" dxfId="4030" priority="478" operator="lessThan">
      <formula>0</formula>
    </cfRule>
  </conditionalFormatting>
  <conditionalFormatting sqref="P536:P537">
    <cfRule type="cellIs" dxfId="4029" priority="477" operator="lessThan">
      <formula>0</formula>
    </cfRule>
  </conditionalFormatting>
  <conditionalFormatting sqref="P551:P552">
    <cfRule type="cellIs" dxfId="4028" priority="476" operator="lessThan">
      <formula>0</formula>
    </cfRule>
  </conditionalFormatting>
  <conditionalFormatting sqref="P559:P560">
    <cfRule type="cellIs" dxfId="4027" priority="475" operator="lessThan">
      <formula>0</formula>
    </cfRule>
  </conditionalFormatting>
  <conditionalFormatting sqref="P567:P568">
    <cfRule type="cellIs" dxfId="4026" priority="474" operator="lessThan">
      <formula>0</formula>
    </cfRule>
  </conditionalFormatting>
  <conditionalFormatting sqref="P574:P575">
    <cfRule type="cellIs" dxfId="4025" priority="473" operator="lessThan">
      <formula>0</formula>
    </cfRule>
  </conditionalFormatting>
  <conditionalFormatting sqref="P581:P582">
    <cfRule type="cellIs" dxfId="4024" priority="472" operator="lessThan">
      <formula>0</formula>
    </cfRule>
  </conditionalFormatting>
  <conditionalFormatting sqref="P588:P589">
    <cfRule type="cellIs" dxfId="4023" priority="471" operator="lessThan">
      <formula>0</formula>
    </cfRule>
  </conditionalFormatting>
  <conditionalFormatting sqref="P596:P597">
    <cfRule type="cellIs" dxfId="4022" priority="470" operator="lessThan">
      <formula>0</formula>
    </cfRule>
  </conditionalFormatting>
  <conditionalFormatting sqref="P603">
    <cfRule type="cellIs" dxfId="4021" priority="469" operator="lessThan">
      <formula>0</formula>
    </cfRule>
  </conditionalFormatting>
  <conditionalFormatting sqref="P608">
    <cfRule type="cellIs" dxfId="4020" priority="468" operator="lessThan">
      <formula>0</formula>
    </cfRule>
  </conditionalFormatting>
  <conditionalFormatting sqref="O405">
    <cfRule type="cellIs" dxfId="4019" priority="218" operator="lessThan">
      <formula>0</formula>
    </cfRule>
  </conditionalFormatting>
  <conditionalFormatting sqref="P632:P634">
    <cfRule type="cellIs" dxfId="4018" priority="467" operator="lessThan">
      <formula>0</formula>
    </cfRule>
  </conditionalFormatting>
  <conditionalFormatting sqref="I710:N710 P708:Q711">
    <cfRule type="cellIs" dxfId="4017" priority="461" operator="lessThan">
      <formula>0</formula>
    </cfRule>
  </conditionalFormatting>
  <conditionalFormatting sqref="P636:P637 P641:P645">
    <cfRule type="cellIs" dxfId="4016" priority="466" operator="lessThan">
      <formula>0</formula>
    </cfRule>
  </conditionalFormatting>
  <conditionalFormatting sqref="P648">
    <cfRule type="cellIs" dxfId="4015" priority="465" operator="lessThan">
      <formula>0</formula>
    </cfRule>
  </conditionalFormatting>
  <conditionalFormatting sqref="P649">
    <cfRule type="cellIs" dxfId="4014" priority="464" operator="lessThan">
      <formula>0</formula>
    </cfRule>
  </conditionalFormatting>
  <conditionalFormatting sqref="P651">
    <cfRule type="cellIs" dxfId="4013" priority="463" operator="lessThan">
      <formula>0</formula>
    </cfRule>
  </conditionalFormatting>
  <conditionalFormatting sqref="P652">
    <cfRule type="cellIs" dxfId="4012" priority="462" operator="lessThan">
      <formula>0</formula>
    </cfRule>
  </conditionalFormatting>
  <conditionalFormatting sqref="D654:N654 D651:N651 D648:N649 D632:N634">
    <cfRule type="expression" dxfId="4011" priority="434">
      <formula>D632/C632&gt;1</formula>
    </cfRule>
    <cfRule type="expression" dxfId="4010" priority="435">
      <formula>D632/C632&lt;1</formula>
    </cfRule>
  </conditionalFormatting>
  <conditionalFormatting sqref="C507:C510">
    <cfRule type="cellIs" dxfId="4009" priority="460" operator="lessThan">
      <formula>0</formula>
    </cfRule>
  </conditionalFormatting>
  <conditionalFormatting sqref="C507:C510">
    <cfRule type="expression" dxfId="4008" priority="458">
      <formula>C507/B507&gt;1</formula>
    </cfRule>
    <cfRule type="expression" dxfId="4007" priority="459">
      <formula>C507/B507&lt;1</formula>
    </cfRule>
  </conditionalFormatting>
  <conditionalFormatting sqref="D507:N510">
    <cfRule type="cellIs" dxfId="4006" priority="457" operator="lessThan">
      <formula>0</formula>
    </cfRule>
  </conditionalFormatting>
  <conditionalFormatting sqref="D507:N510">
    <cfRule type="expression" dxfId="4005" priority="455">
      <formula>D507/C507&gt;1</formula>
    </cfRule>
    <cfRule type="expression" dxfId="4004" priority="456">
      <formula>D507/C507&lt;1</formula>
    </cfRule>
  </conditionalFormatting>
  <conditionalFormatting sqref="B507:B510">
    <cfRule type="cellIs" dxfId="4003" priority="454" operator="lessThan">
      <formula>0</formula>
    </cfRule>
  </conditionalFormatting>
  <conditionalFormatting sqref="B507:B510">
    <cfRule type="expression" dxfId="4002" priority="452">
      <formula>B507/#REF!&gt;1</formula>
    </cfRule>
    <cfRule type="expression" dxfId="4001" priority="453">
      <formula>B507/#REF!&lt;1</formula>
    </cfRule>
  </conditionalFormatting>
  <conditionalFormatting sqref="J588:N588 J574:N574 J559:N559 J551:N551">
    <cfRule type="cellIs" dxfId="4000" priority="451" operator="lessThan">
      <formula>0</formula>
    </cfRule>
  </conditionalFormatting>
  <conditionalFormatting sqref="C588:I588 C584:C587 C574:I574 C570:C573 C559:I559 C555:C558 C551:I551 C547:C550">
    <cfRule type="cellIs" dxfId="3999" priority="450" operator="lessThan">
      <formula>0</formula>
    </cfRule>
  </conditionalFormatting>
  <conditionalFormatting sqref="C588:M588 C574:M574 C559:M559 C551:M551">
    <cfRule type="cellIs" dxfId="3998" priority="449" operator="lessThan">
      <formula>0</formula>
    </cfRule>
  </conditionalFormatting>
  <conditionalFormatting sqref="C584:C587 C570:C573 C555:C558 C547:C550">
    <cfRule type="expression" dxfId="3997" priority="447">
      <formula>C547/B547&gt;1</formula>
    </cfRule>
    <cfRule type="expression" dxfId="3996" priority="448">
      <formula>C547/B547&lt;1</formula>
    </cfRule>
  </conditionalFormatting>
  <conditionalFormatting sqref="D584:N587 D570:N573 D555:N558 D547:N550">
    <cfRule type="cellIs" dxfId="3995" priority="446" operator="lessThan">
      <formula>0</formula>
    </cfRule>
  </conditionalFormatting>
  <conditionalFormatting sqref="D584:N587 D570:N573 D555:N558 D547:N550">
    <cfRule type="expression" dxfId="3994" priority="444">
      <formula>D547/C547&gt;1</formula>
    </cfRule>
    <cfRule type="expression" dxfId="3993" priority="445">
      <formula>D547/C547&lt;1</formula>
    </cfRule>
  </conditionalFormatting>
  <conditionalFormatting sqref="C588:N588 C574:N574 C559:N559 C551:N551">
    <cfRule type="cellIs" dxfId="3992" priority="443" operator="lessThan">
      <formula>0</formula>
    </cfRule>
  </conditionalFormatting>
  <conditionalFormatting sqref="C588:N588 C574:N574 C559:N559 C551:N551">
    <cfRule type="expression" dxfId="3991" priority="441">
      <formula>C551/B551&gt;1</formula>
    </cfRule>
    <cfRule type="expression" dxfId="3990" priority="442">
      <formula>C551/B551&lt;1</formula>
    </cfRule>
  </conditionalFormatting>
  <conditionalFormatting sqref="B654 B651 B648:B649 B632:B634 B641:B645">
    <cfRule type="cellIs" dxfId="3989" priority="440" operator="lessThan">
      <formula>0</formula>
    </cfRule>
  </conditionalFormatting>
  <conditionalFormatting sqref="C654 C651 C648:C649 C632:C634">
    <cfRule type="cellIs" dxfId="3988" priority="439" operator="lessThan">
      <formula>0</formula>
    </cfRule>
  </conditionalFormatting>
  <conditionalFormatting sqref="C654 C651 C648:C649 C632:C634">
    <cfRule type="expression" dxfId="3987" priority="437">
      <formula>C632/B632&gt;1</formula>
    </cfRule>
    <cfRule type="expression" dxfId="3986" priority="438">
      <formula>C632/B632&lt;1</formula>
    </cfRule>
  </conditionalFormatting>
  <conditionalFormatting sqref="D654:N654 D651:N651 D648:N649 D632:N634">
    <cfRule type="cellIs" dxfId="3985" priority="436" operator="lessThan">
      <formula>0</formula>
    </cfRule>
  </conditionalFormatting>
  <conditionalFormatting sqref="B504:N504 B537 B568 B597">
    <cfRule type="expression" dxfId="3984" priority="1196">
      <formula>B504/#REF!&gt;1</formula>
    </cfRule>
    <cfRule type="expression" dxfId="3983" priority="1197">
      <formula>B504/#REF!&lt;1</formula>
    </cfRule>
  </conditionalFormatting>
  <conditionalFormatting sqref="C465">
    <cfRule type="cellIs" dxfId="3982" priority="433" operator="lessThan">
      <formula>0</formula>
    </cfRule>
  </conditionalFormatting>
  <conditionalFormatting sqref="C465">
    <cfRule type="expression" dxfId="3981" priority="431">
      <formula>C465/B465&gt;1</formula>
    </cfRule>
    <cfRule type="expression" dxfId="3980" priority="432">
      <formula>C465/B465&lt;1</formula>
    </cfRule>
  </conditionalFormatting>
  <conditionalFormatting sqref="D465:N465">
    <cfRule type="cellIs" dxfId="3979" priority="430" operator="lessThan">
      <formula>0</formula>
    </cfRule>
  </conditionalFormatting>
  <conditionalFormatting sqref="D465:N465">
    <cfRule type="expression" dxfId="3978" priority="428">
      <formula>D465/C465&gt;1</formula>
    </cfRule>
    <cfRule type="expression" dxfId="3977" priority="429">
      <formula>D465/C465&lt;1</formula>
    </cfRule>
  </conditionalFormatting>
  <conditionalFormatting sqref="B465">
    <cfRule type="cellIs" dxfId="3976" priority="427" operator="lessThan">
      <formula>0</formula>
    </cfRule>
  </conditionalFormatting>
  <conditionalFormatting sqref="B465">
    <cfRule type="expression" dxfId="3975" priority="425">
      <formula>B465/#REF!&gt;1</formula>
    </cfRule>
    <cfRule type="expression" dxfId="3974" priority="426">
      <formula>B465/#REF!&lt;1</formula>
    </cfRule>
  </conditionalFormatting>
  <conditionalFormatting sqref="C511">
    <cfRule type="cellIs" dxfId="3973" priority="424" operator="lessThan">
      <formula>0</formula>
    </cfRule>
  </conditionalFormatting>
  <conditionalFormatting sqref="D511:N511">
    <cfRule type="cellIs" dxfId="3972" priority="421" operator="lessThan">
      <formula>0</formula>
    </cfRule>
  </conditionalFormatting>
  <conditionalFormatting sqref="C511">
    <cfRule type="expression" dxfId="3971" priority="422">
      <formula>C511/B511&gt;1</formula>
    </cfRule>
    <cfRule type="expression" dxfId="3970" priority="423">
      <formula>C511/B511&lt;1</formula>
    </cfRule>
  </conditionalFormatting>
  <conditionalFormatting sqref="D511:N511">
    <cfRule type="expression" dxfId="3969" priority="419">
      <formula>D511/C511&gt;1</formula>
    </cfRule>
    <cfRule type="expression" dxfId="3968" priority="420">
      <formula>D511/C511&lt;1</formula>
    </cfRule>
  </conditionalFormatting>
  <conditionalFormatting sqref="B511">
    <cfRule type="cellIs" dxfId="3967" priority="418" operator="lessThan">
      <formula>0</formula>
    </cfRule>
  </conditionalFormatting>
  <conditionalFormatting sqref="B511">
    <cfRule type="expression" dxfId="3966" priority="416">
      <formula>B511/#REF!&gt;1</formula>
    </cfRule>
    <cfRule type="expression" dxfId="3965" priority="417">
      <formula>B511/#REF!&lt;1</formula>
    </cfRule>
  </conditionalFormatting>
  <conditionalFormatting sqref="B529 B521">
    <cfRule type="cellIs" dxfId="3964" priority="415" operator="lessThan">
      <formula>0</formula>
    </cfRule>
  </conditionalFormatting>
  <conditionalFormatting sqref="B529 B521">
    <cfRule type="expression" dxfId="3963" priority="413">
      <formula>B521/#REF!&gt;1</formula>
    </cfRule>
    <cfRule type="expression" dxfId="3962" priority="414">
      <formula>B521/#REF!&lt;1</formula>
    </cfRule>
  </conditionalFormatting>
  <conditionalFormatting sqref="C521">
    <cfRule type="cellIs" dxfId="3961" priority="412" operator="lessThan">
      <formula>0</formula>
    </cfRule>
  </conditionalFormatting>
  <conditionalFormatting sqref="C521 B636:O637">
    <cfRule type="expression" dxfId="3960" priority="410">
      <formula>B521/A521&gt;1</formula>
    </cfRule>
    <cfRule type="expression" dxfId="3959" priority="411">
      <formula>B521/A521&lt;1</formula>
    </cfRule>
  </conditionalFormatting>
  <conditionalFormatting sqref="C603:N603">
    <cfRule type="expression" dxfId="3958" priority="371">
      <formula>C603/B603&gt;1</formula>
    </cfRule>
    <cfRule type="expression" dxfId="3957" priority="372">
      <formula>C603/B603&lt;1</formula>
    </cfRule>
  </conditionalFormatting>
  <conditionalFormatting sqref="I552:N552">
    <cfRule type="expression" dxfId="3956" priority="395">
      <formula>I552/H552&gt;1</formula>
    </cfRule>
    <cfRule type="expression" dxfId="3955" priority="396">
      <formula>I552/H552&lt;1</formula>
    </cfRule>
  </conditionalFormatting>
  <conditionalFormatting sqref="I560:N560">
    <cfRule type="expression" dxfId="3954" priority="392">
      <formula>I560/H560&gt;1</formula>
    </cfRule>
    <cfRule type="expression" dxfId="3953" priority="393">
      <formula>I560/H560&lt;1</formula>
    </cfRule>
  </conditionalFormatting>
  <conditionalFormatting sqref="B575:N575">
    <cfRule type="cellIs" dxfId="3952" priority="391" operator="lessThan">
      <formula>0</formula>
    </cfRule>
  </conditionalFormatting>
  <conditionalFormatting sqref="B575:N575">
    <cfRule type="expression" dxfId="3951" priority="389">
      <formula>B575/A575&gt;1</formula>
    </cfRule>
    <cfRule type="expression" dxfId="3950" priority="390">
      <formula>B575/A575&lt;1</formula>
    </cfRule>
  </conditionalFormatting>
  <conditionalFormatting sqref="B589:N589">
    <cfRule type="cellIs" dxfId="3949" priority="388" operator="lessThan">
      <formula>0</formula>
    </cfRule>
  </conditionalFormatting>
  <conditionalFormatting sqref="B589:N589">
    <cfRule type="expression" dxfId="3948" priority="386">
      <formula>B589/A589&gt;1</formula>
    </cfRule>
    <cfRule type="expression" dxfId="3947" priority="387">
      <formula>B589/A589&lt;1</formula>
    </cfRule>
  </conditionalFormatting>
  <conditionalFormatting sqref="N608">
    <cfRule type="cellIs" dxfId="3946" priority="364" operator="lessThan">
      <formula>0</formula>
    </cfRule>
  </conditionalFormatting>
  <conditionalFormatting sqref="D521:N521">
    <cfRule type="cellIs" dxfId="3945" priority="409" operator="lessThan">
      <formula>0</formula>
    </cfRule>
  </conditionalFormatting>
  <conditionalFormatting sqref="D521:N521">
    <cfRule type="expression" dxfId="3944" priority="407">
      <formula>D521/C521&gt;1</formula>
    </cfRule>
    <cfRule type="expression" dxfId="3943" priority="408">
      <formula>D521/C521&lt;1</formula>
    </cfRule>
  </conditionalFormatting>
  <conditionalFormatting sqref="C529:N529">
    <cfRule type="cellIs" dxfId="3942" priority="406" operator="lessThan">
      <formula>0</formula>
    </cfRule>
  </conditionalFormatting>
  <conditionalFormatting sqref="C529:N529">
    <cfRule type="expression" dxfId="3941" priority="404">
      <formula>C529/B529&gt;1</formula>
    </cfRule>
    <cfRule type="expression" dxfId="3940" priority="405">
      <formula>C529/B529&lt;1</formula>
    </cfRule>
  </conditionalFormatting>
  <conditionalFormatting sqref="C582:N582">
    <cfRule type="expression" dxfId="3939" priority="380">
      <formula>C582/B582&gt;1</formula>
    </cfRule>
    <cfRule type="expression" dxfId="3938" priority="381">
      <formula>C582/B582&lt;1</formula>
    </cfRule>
  </conditionalFormatting>
  <conditionalFormatting sqref="C537:N537">
    <cfRule type="expression" dxfId="3937" priority="401">
      <formula>C537/B537&gt;1</formula>
    </cfRule>
    <cfRule type="expression" dxfId="3936" priority="402">
      <formula>C537/B537&lt;1</formula>
    </cfRule>
  </conditionalFormatting>
  <conditionalFormatting sqref="C568:N568">
    <cfRule type="expression" dxfId="3935" priority="398">
      <formula>C568/B568&gt;1</formula>
    </cfRule>
    <cfRule type="expression" dxfId="3934" priority="399">
      <formula>C568/B568&lt;1</formula>
    </cfRule>
  </conditionalFormatting>
  <conditionalFormatting sqref="C608:M608">
    <cfRule type="expression" dxfId="3933" priority="366">
      <formula>C608/B608&gt;1</formula>
    </cfRule>
    <cfRule type="expression" dxfId="3932" priority="367">
      <formula>C608/B608&lt;1</formula>
    </cfRule>
  </conditionalFormatting>
  <conditionalFormatting sqref="N608">
    <cfRule type="expression" dxfId="3931" priority="361">
      <formula>N608/M608&gt;1</formula>
    </cfRule>
    <cfRule type="expression" dxfId="3930" priority="362">
      <formula>N608/M608&lt;1</formula>
    </cfRule>
  </conditionalFormatting>
  <conditionalFormatting sqref="C608:M608">
    <cfRule type="cellIs" dxfId="3929" priority="370" operator="lessThan">
      <formula>0</formula>
    </cfRule>
  </conditionalFormatting>
  <conditionalFormatting sqref="C608:M608">
    <cfRule type="cellIs" dxfId="3928" priority="369" operator="lessThan">
      <formula>0</formula>
    </cfRule>
  </conditionalFormatting>
  <conditionalFormatting sqref="B582">
    <cfRule type="cellIs" dxfId="3927" priority="383" operator="lessThan">
      <formula>0</formula>
    </cfRule>
  </conditionalFormatting>
  <conditionalFormatting sqref="B582">
    <cfRule type="expression" dxfId="3926" priority="384">
      <formula>B582/#REF!&gt;1</formula>
    </cfRule>
    <cfRule type="expression" dxfId="3925" priority="385">
      <formula>B582/#REF!&lt;1</formula>
    </cfRule>
  </conditionalFormatting>
  <conditionalFormatting sqref="C582:N582">
    <cfRule type="cellIs" dxfId="3924" priority="382" operator="lessThan">
      <formula>0</formula>
    </cfRule>
  </conditionalFormatting>
  <conditionalFormatting sqref="C597:N597">
    <cfRule type="expression" dxfId="3923" priority="376">
      <formula>C597/B597&gt;1</formula>
    </cfRule>
    <cfRule type="expression" dxfId="3922" priority="377">
      <formula>C597/B597&lt;1</formula>
    </cfRule>
  </conditionalFormatting>
  <conditionalFormatting sqref="N608">
    <cfRule type="cellIs" dxfId="3921" priority="365" operator="lessThan">
      <formula>0</formula>
    </cfRule>
  </conditionalFormatting>
  <conditionalFormatting sqref="C608:M608">
    <cfRule type="cellIs" dxfId="3920" priority="368" operator="lessThan">
      <formula>0</formula>
    </cfRule>
  </conditionalFormatting>
  <conditionalFormatting sqref="N608">
    <cfRule type="cellIs" dxfId="3919" priority="363" operator="lessThan">
      <formula>0</formula>
    </cfRule>
  </conditionalFormatting>
  <conditionalFormatting sqref="B676:N679">
    <cfRule type="cellIs" dxfId="3918" priority="360" operator="lessThan">
      <formula>0</formula>
    </cfRule>
  </conditionalFormatting>
  <conditionalFormatting sqref="I678:N678 P676:Q679">
    <cfRule type="cellIs" dxfId="3917" priority="359" operator="lessThan">
      <formula>0</formula>
    </cfRule>
  </conditionalFormatting>
  <conditionalFormatting sqref="B680:N683">
    <cfRule type="cellIs" dxfId="3916" priority="358" operator="lessThan">
      <formula>0</formula>
    </cfRule>
  </conditionalFormatting>
  <conditionalFormatting sqref="I682:N682 P680:Q683">
    <cfRule type="cellIs" dxfId="3915" priority="357" operator="lessThan">
      <formula>0</formula>
    </cfRule>
  </conditionalFormatting>
  <conditionalFormatting sqref="B684:N687">
    <cfRule type="cellIs" dxfId="3914" priority="356" operator="lessThan">
      <formula>0</formula>
    </cfRule>
  </conditionalFormatting>
  <conditionalFormatting sqref="I686:N686 P684:Q687">
    <cfRule type="cellIs" dxfId="3913" priority="355" operator="lessThan">
      <formula>0</formula>
    </cfRule>
  </conditionalFormatting>
  <conditionalFormatting sqref="B688:N691">
    <cfRule type="cellIs" dxfId="3912" priority="354" operator="lessThan">
      <formula>0</formula>
    </cfRule>
  </conditionalFormatting>
  <conditionalFormatting sqref="I690:N690 P688:Q691">
    <cfRule type="cellIs" dxfId="3911" priority="353" operator="lessThan">
      <formula>0</formula>
    </cfRule>
  </conditionalFormatting>
  <conditionalFormatting sqref="B692:N695 O694">
    <cfRule type="cellIs" dxfId="3910" priority="352" operator="lessThan">
      <formula>0</formula>
    </cfRule>
  </conditionalFormatting>
  <conditionalFormatting sqref="P692:Q695 I694:O694">
    <cfRule type="cellIs" dxfId="3909" priority="351" operator="lessThan">
      <formula>0</formula>
    </cfRule>
  </conditionalFormatting>
  <conditionalFormatting sqref="B696:N699">
    <cfRule type="cellIs" dxfId="3908" priority="350" operator="lessThan">
      <formula>0</formula>
    </cfRule>
  </conditionalFormatting>
  <conditionalFormatting sqref="I698:N698 P696:Q699">
    <cfRule type="cellIs" dxfId="3907" priority="349" operator="lessThan">
      <formula>0</formula>
    </cfRule>
  </conditionalFormatting>
  <conditionalFormatting sqref="B700:N703">
    <cfRule type="cellIs" dxfId="3906" priority="348" operator="lessThan">
      <formula>0</formula>
    </cfRule>
  </conditionalFormatting>
  <conditionalFormatting sqref="I702:N702 P700:Q703">
    <cfRule type="cellIs" dxfId="3905" priority="347" operator="lessThan">
      <formula>0</formula>
    </cfRule>
  </conditionalFormatting>
  <conditionalFormatting sqref="B704:N707">
    <cfRule type="cellIs" dxfId="3904" priority="346" operator="lessThan">
      <formula>0</formula>
    </cfRule>
  </conditionalFormatting>
  <conditionalFormatting sqref="I706:N706 P704:Q707">
    <cfRule type="cellIs" dxfId="3903" priority="345" operator="lessThan">
      <formula>0</formula>
    </cfRule>
  </conditionalFormatting>
  <conditionalFormatting sqref="B712:N715">
    <cfRule type="cellIs" dxfId="3902" priority="344" operator="lessThan">
      <formula>0</formula>
    </cfRule>
  </conditionalFormatting>
  <conditionalFormatting sqref="I714:N714 P712:Q715">
    <cfRule type="cellIs" dxfId="3901" priority="343" operator="lessThan">
      <formula>0</formula>
    </cfRule>
  </conditionalFormatting>
  <conditionalFormatting sqref="B716:N719">
    <cfRule type="cellIs" dxfId="3900" priority="342" operator="lessThan">
      <formula>0</formula>
    </cfRule>
  </conditionalFormatting>
  <conditionalFormatting sqref="I718:N718 P716:Q719">
    <cfRule type="cellIs" dxfId="3899" priority="341" operator="lessThan">
      <formula>0</formula>
    </cfRule>
  </conditionalFormatting>
  <conditionalFormatting sqref="P654">
    <cfRule type="cellIs" dxfId="3898" priority="340" operator="lessThan">
      <formula>0</formula>
    </cfRule>
  </conditionalFormatting>
  <conditionalFormatting sqref="Q466">
    <cfRule type="cellIs" dxfId="3897" priority="339" operator="lessThan">
      <formula>0</formula>
    </cfRule>
  </conditionalFormatting>
  <conditionalFormatting sqref="P466">
    <cfRule type="cellIs" dxfId="3896" priority="338" operator="lessThan">
      <formula>0</formula>
    </cfRule>
  </conditionalFormatting>
  <conditionalFormatting sqref="B466:N466">
    <cfRule type="cellIs" dxfId="3895" priority="337" operator="lessThan">
      <formula>0</formula>
    </cfRule>
  </conditionalFormatting>
  <conditionalFormatting sqref="B505:N505">
    <cfRule type="cellIs" dxfId="3894" priority="334" operator="lessThan">
      <formula>0</formula>
    </cfRule>
  </conditionalFormatting>
  <conditionalFormatting sqref="B513:N513">
    <cfRule type="cellIs" dxfId="3893" priority="331" operator="lessThan">
      <formula>0</formula>
    </cfRule>
  </conditionalFormatting>
  <conditionalFormatting sqref="B522:N522">
    <cfRule type="cellIs" dxfId="3892" priority="328" operator="lessThan">
      <formula>0</formula>
    </cfRule>
  </conditionalFormatting>
  <conditionalFormatting sqref="B530:N530">
    <cfRule type="cellIs" dxfId="3891" priority="325" operator="lessThan">
      <formula>0</formula>
    </cfRule>
  </conditionalFormatting>
  <conditionalFormatting sqref="B538:N538">
    <cfRule type="cellIs" dxfId="3890" priority="322" operator="lessThan">
      <formula>0</formula>
    </cfRule>
  </conditionalFormatting>
  <conditionalFormatting sqref="B553:N553">
    <cfRule type="cellIs" dxfId="3889" priority="319" operator="lessThan">
      <formula>0</formula>
    </cfRule>
  </conditionalFormatting>
  <conditionalFormatting sqref="B561:N561">
    <cfRule type="cellIs" dxfId="3888" priority="316" operator="lessThan">
      <formula>0</formula>
    </cfRule>
  </conditionalFormatting>
  <conditionalFormatting sqref="B590:N590">
    <cfRule type="cellIs" dxfId="3887" priority="313" operator="lessThan">
      <formula>0</formula>
    </cfRule>
  </conditionalFormatting>
  <conditionalFormatting sqref="O608">
    <cfRule type="cellIs" dxfId="3886" priority="54" operator="lessThan">
      <formula>0</formula>
    </cfRule>
  </conditionalFormatting>
  <conditionalFormatting sqref="O608">
    <cfRule type="cellIs" dxfId="3885" priority="55" operator="lessThan">
      <formula>0</formula>
    </cfRule>
  </conditionalFormatting>
  <conditionalFormatting sqref="O603">
    <cfRule type="cellIs" dxfId="3884" priority="58" operator="lessThan">
      <formula>0</formula>
    </cfRule>
  </conditionalFormatting>
  <conditionalFormatting sqref="O603">
    <cfRule type="cellIs" dxfId="3883" priority="59" operator="lessThan">
      <formula>0</formula>
    </cfRule>
  </conditionalFormatting>
  <conditionalFormatting sqref="O603">
    <cfRule type="cellIs" dxfId="3882" priority="60" operator="lessThan">
      <formula>0</formula>
    </cfRule>
  </conditionalFormatting>
  <conditionalFormatting sqref="O608">
    <cfRule type="cellIs" dxfId="3881" priority="53" operator="lessThan">
      <formula>0</formula>
    </cfRule>
  </conditionalFormatting>
  <conditionalFormatting sqref="P491:Q491">
    <cfRule type="cellIs" dxfId="3880" priority="312" operator="lessThan">
      <formula>0</formula>
    </cfRule>
  </conditionalFormatting>
  <conditionalFormatting sqref="Q492:Q496">
    <cfRule type="cellIs" dxfId="3879" priority="311" operator="lessThan">
      <formula>0</formula>
    </cfRule>
  </conditionalFormatting>
  <conditionalFormatting sqref="P492:P495">
    <cfRule type="cellIs" dxfId="3878" priority="310" operator="lessThan">
      <formula>0</formula>
    </cfRule>
  </conditionalFormatting>
  <conditionalFormatting sqref="P496">
    <cfRule type="cellIs" dxfId="3877" priority="309" operator="lessThan">
      <formula>0</formula>
    </cfRule>
  </conditionalFormatting>
  <conditionalFormatting sqref="P473:Q473 B473">
    <cfRule type="cellIs" dxfId="3876" priority="308" operator="lessThan">
      <formula>0</formula>
    </cfRule>
  </conditionalFormatting>
  <conditionalFormatting sqref="Q474:Q478">
    <cfRule type="cellIs" dxfId="3875" priority="307" operator="lessThan">
      <formula>0</formula>
    </cfRule>
  </conditionalFormatting>
  <conditionalFormatting sqref="P474:P477">
    <cfRule type="cellIs" dxfId="3874" priority="306" operator="lessThan">
      <formula>0</formula>
    </cfRule>
  </conditionalFormatting>
  <conditionalFormatting sqref="P478">
    <cfRule type="cellIs" dxfId="3873" priority="305" operator="lessThan">
      <formula>0</formula>
    </cfRule>
  </conditionalFormatting>
  <conditionalFormatting sqref="P479:Q479 B479">
    <cfRule type="cellIs" dxfId="3872" priority="304" operator="lessThan">
      <formula>0</formula>
    </cfRule>
  </conditionalFormatting>
  <conditionalFormatting sqref="Q480:Q484">
    <cfRule type="cellIs" dxfId="3871" priority="303" operator="lessThan">
      <formula>0</formula>
    </cfRule>
  </conditionalFormatting>
  <conditionalFormatting sqref="P480:P483">
    <cfRule type="cellIs" dxfId="3870" priority="302" operator="lessThan">
      <formula>0</formula>
    </cfRule>
  </conditionalFormatting>
  <conditionalFormatting sqref="P484">
    <cfRule type="cellIs" dxfId="3869" priority="301" operator="lessThan">
      <formula>0</formula>
    </cfRule>
  </conditionalFormatting>
  <conditionalFormatting sqref="P485:Q485 B485">
    <cfRule type="cellIs" dxfId="3868" priority="300" operator="lessThan">
      <formula>0</formula>
    </cfRule>
  </conditionalFormatting>
  <conditionalFormatting sqref="Q486:Q490">
    <cfRule type="cellIs" dxfId="3867" priority="299" operator="lessThan">
      <formula>0</formula>
    </cfRule>
  </conditionalFormatting>
  <conditionalFormatting sqref="P486:P489">
    <cfRule type="cellIs" dxfId="3866" priority="298" operator="lessThan">
      <formula>0</formula>
    </cfRule>
  </conditionalFormatting>
  <conditionalFormatting sqref="P490">
    <cfRule type="cellIs" dxfId="3865"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864" priority="294" operator="lessThan">
      <formula>0</formula>
    </cfRule>
  </conditionalFormatting>
  <conditionalFormatting sqref="O348">
    <cfRule type="cellIs" dxfId="3863" priority="293" operator="lessThan">
      <formula>0</formula>
    </cfRule>
  </conditionalFormatting>
  <conditionalFormatting sqref="O348">
    <cfRule type="cellIs" dxfId="3862" priority="292" operator="lessThan">
      <formula>0</formula>
    </cfRule>
  </conditionalFormatting>
  <conditionalFormatting sqref="O351:O354">
    <cfRule type="cellIs" dxfId="3861" priority="291" operator="lessThan">
      <formula>0</formula>
    </cfRule>
  </conditionalFormatting>
  <conditionalFormatting sqref="O363:O364">
    <cfRule type="cellIs" dxfId="3860" priority="290" operator="lessThan">
      <formula>0</formula>
    </cfRule>
  </conditionalFormatting>
  <conditionalFormatting sqref="O369:O370">
    <cfRule type="cellIs" dxfId="3859" priority="289" operator="lessThan">
      <formula>0</formula>
    </cfRule>
  </conditionalFormatting>
  <conditionalFormatting sqref="O375:O376">
    <cfRule type="cellIs" dxfId="3858" priority="288" operator="lessThan">
      <formula>0</formula>
    </cfRule>
  </conditionalFormatting>
  <conditionalFormatting sqref="O381:O383">
    <cfRule type="cellIs" dxfId="3857" priority="287" operator="lessThan">
      <formula>0</formula>
    </cfRule>
  </conditionalFormatting>
  <conditionalFormatting sqref="O355">
    <cfRule type="cellIs" dxfId="3856" priority="286" operator="lessThan">
      <formula>0</formula>
    </cfRule>
  </conditionalFormatting>
  <conditionalFormatting sqref="O593:O595">
    <cfRule type="cellIs" dxfId="3855" priority="284" operator="lessThan">
      <formula>0</formula>
    </cfRule>
  </conditionalFormatting>
  <conditionalFormatting sqref="O593:O595">
    <cfRule type="cellIs" dxfId="3854" priority="285" operator="lessThan">
      <formula>0</formula>
    </cfRule>
  </conditionalFormatting>
  <conditionalFormatting sqref="O601:O602 O599">
    <cfRule type="cellIs" dxfId="3853" priority="283" operator="lessThan">
      <formula>0</formula>
    </cfRule>
  </conditionalFormatting>
  <conditionalFormatting sqref="O621:O624">
    <cfRule type="cellIs" dxfId="3852" priority="278" operator="lessThan">
      <formula>0</formula>
    </cfRule>
  </conditionalFormatting>
  <conditionalFormatting sqref="O621:O624">
    <cfRule type="cellIs" dxfId="3851" priority="279" operator="lessThan">
      <formula>0</formula>
    </cfRule>
  </conditionalFormatting>
  <conditionalFormatting sqref="O626:O629">
    <cfRule type="cellIs" dxfId="3850" priority="277" operator="lessThan">
      <formula>0</formula>
    </cfRule>
  </conditionalFormatting>
  <conditionalFormatting sqref="O611:O614">
    <cfRule type="cellIs" dxfId="3849" priority="272" operator="lessThan">
      <formula>0</formula>
    </cfRule>
  </conditionalFormatting>
  <conditionalFormatting sqref="O611:O614">
    <cfRule type="cellIs" dxfId="3848" priority="273" operator="lessThan">
      <formula>0</formula>
    </cfRule>
  </conditionalFormatting>
  <conditionalFormatting sqref="O650 O663 O655:O661 O642:O645 O652:O653 O672:O675 O708:O711 O665:O670">
    <cfRule type="cellIs" dxfId="3847" priority="271" operator="lessThan">
      <formula>0</formula>
    </cfRule>
  </conditionalFormatting>
  <conditionalFormatting sqref="O674">
    <cfRule type="cellIs" dxfId="3846" priority="270" operator="lessThan">
      <formula>0</formula>
    </cfRule>
  </conditionalFormatting>
  <conditionalFormatting sqref="O647">
    <cfRule type="cellIs" dxfId="3845" priority="269" operator="lessThan">
      <formula>0</formula>
    </cfRule>
  </conditionalFormatting>
  <conditionalFormatting sqref="O393">
    <cfRule type="cellIs" dxfId="3844" priority="248" operator="lessThan">
      <formula>0</formula>
    </cfRule>
  </conditionalFormatting>
  <conditionalFormatting sqref="O390">
    <cfRule type="cellIs" dxfId="3843" priority="253" operator="lessThan">
      <formula>0</formula>
    </cfRule>
  </conditionalFormatting>
  <conditionalFormatting sqref="O393">
    <cfRule type="cellIs" dxfId="3842" priority="251" operator="lessThan">
      <formula>0</formula>
    </cfRule>
  </conditionalFormatting>
  <conditionalFormatting sqref="O378">
    <cfRule type="cellIs" dxfId="3841" priority="263" operator="lessThan">
      <formula>0</formula>
    </cfRule>
  </conditionalFormatting>
  <conditionalFormatting sqref="O372">
    <cfRule type="cellIs" dxfId="3840" priority="264" operator="lessThan">
      <formula>0</formula>
    </cfRule>
  </conditionalFormatting>
  <conditionalFormatting sqref="O384">
    <cfRule type="cellIs" dxfId="3839" priority="262" operator="lessThan">
      <formula>0</formula>
    </cfRule>
  </conditionalFormatting>
  <conditionalFormatting sqref="O387">
    <cfRule type="cellIs" dxfId="3838" priority="257" operator="lessThan">
      <formula>0</formula>
    </cfRule>
  </conditionalFormatting>
  <conditionalFormatting sqref="O387">
    <cfRule type="cellIs" dxfId="3837" priority="256" operator="lessThan">
      <formula>0</formula>
    </cfRule>
  </conditionalFormatting>
  <conditionalFormatting sqref="O387">
    <cfRule type="cellIs" dxfId="3836" priority="255" operator="lessThan">
      <formula>0</formula>
    </cfRule>
  </conditionalFormatting>
  <conditionalFormatting sqref="O387">
    <cfRule type="cellIs" dxfId="3835" priority="254" operator="lessThan">
      <formula>0</formula>
    </cfRule>
  </conditionalFormatting>
  <conditionalFormatting sqref="O393">
    <cfRule type="cellIs" dxfId="3834" priority="249" operator="lessThan">
      <formula>0</formula>
    </cfRule>
  </conditionalFormatting>
  <conditionalFormatting sqref="O393">
    <cfRule type="cellIs" dxfId="3833" priority="252" operator="lessThan">
      <formula>0</formula>
    </cfRule>
  </conditionalFormatting>
  <conditionalFormatting sqref="O393">
    <cfRule type="cellIs" dxfId="3832" priority="247" operator="lessThan">
      <formula>0</formula>
    </cfRule>
  </conditionalFormatting>
  <conditionalFormatting sqref="O393">
    <cfRule type="cellIs" dxfId="3831" priority="250" operator="lessThan">
      <formula>0</formula>
    </cfRule>
  </conditionalFormatting>
  <conditionalFormatting sqref="O393">
    <cfRule type="cellIs" dxfId="3830" priority="245" operator="lessThan">
      <formula>0</formula>
    </cfRule>
  </conditionalFormatting>
  <conditionalFormatting sqref="O393">
    <cfRule type="cellIs" dxfId="3829" priority="246" operator="lessThan">
      <formula>0</formula>
    </cfRule>
  </conditionalFormatting>
  <conditionalFormatting sqref="O399">
    <cfRule type="cellIs" dxfId="3828" priority="243" operator="lessThan">
      <formula>0</formula>
    </cfRule>
  </conditionalFormatting>
  <conditionalFormatting sqref="O396">
    <cfRule type="cellIs" dxfId="3827" priority="244" operator="lessThan">
      <formula>0</formula>
    </cfRule>
  </conditionalFormatting>
  <conditionalFormatting sqref="O399">
    <cfRule type="cellIs" dxfId="3826" priority="242" operator="lessThan">
      <formula>0</formula>
    </cfRule>
  </conditionalFormatting>
  <conditionalFormatting sqref="O399">
    <cfRule type="cellIs" dxfId="3825" priority="241" operator="lessThan">
      <formula>0</formula>
    </cfRule>
  </conditionalFormatting>
  <conditionalFormatting sqref="O399">
    <cfRule type="cellIs" dxfId="3824" priority="240" operator="lessThan">
      <formula>0</formula>
    </cfRule>
  </conditionalFormatting>
  <conditionalFormatting sqref="O399">
    <cfRule type="cellIs" dxfId="3823" priority="239" operator="lessThan">
      <formula>0</formula>
    </cfRule>
  </conditionalFormatting>
  <conditionalFormatting sqref="O399">
    <cfRule type="cellIs" dxfId="3822" priority="238" operator="lessThan">
      <formula>0</formula>
    </cfRule>
  </conditionalFormatting>
  <conditionalFormatting sqref="O399">
    <cfRule type="cellIs" dxfId="3821" priority="237" operator="lessThan">
      <formula>0</formula>
    </cfRule>
  </conditionalFormatting>
  <conditionalFormatting sqref="O399">
    <cfRule type="cellIs" dxfId="3820" priority="236" operator="lessThan">
      <formula>0</formula>
    </cfRule>
  </conditionalFormatting>
  <conditionalFormatting sqref="O402">
    <cfRule type="cellIs" dxfId="3819" priority="235" operator="lessThan">
      <formula>0</formula>
    </cfRule>
  </conditionalFormatting>
  <conditionalFormatting sqref="O355">
    <cfRule type="cellIs" dxfId="3818" priority="234" operator="lessThan">
      <formula>0</formula>
    </cfRule>
  </conditionalFormatting>
  <conditionalFormatting sqref="O361">
    <cfRule type="cellIs" dxfId="3817" priority="233" operator="lessThan">
      <formula>0</formula>
    </cfRule>
  </conditionalFormatting>
  <conditionalFormatting sqref="O361">
    <cfRule type="cellIs" dxfId="3816" priority="232" operator="lessThan">
      <formula>0</formula>
    </cfRule>
  </conditionalFormatting>
  <conditionalFormatting sqref="O367">
    <cfRule type="cellIs" dxfId="3815" priority="231" operator="lessThan">
      <formula>0</formula>
    </cfRule>
  </conditionalFormatting>
  <conditionalFormatting sqref="O367">
    <cfRule type="cellIs" dxfId="3814" priority="230" operator="lessThan">
      <formula>0</formula>
    </cfRule>
  </conditionalFormatting>
  <conditionalFormatting sqref="O373">
    <cfRule type="cellIs" dxfId="3813" priority="229" operator="lessThan">
      <formula>0</formula>
    </cfRule>
  </conditionalFormatting>
  <conditionalFormatting sqref="O373">
    <cfRule type="cellIs" dxfId="3812" priority="228" operator="lessThan">
      <formula>0</formula>
    </cfRule>
  </conditionalFormatting>
  <conditionalFormatting sqref="O379">
    <cfRule type="cellIs" dxfId="3811" priority="227" operator="lessThan">
      <formula>0</formula>
    </cfRule>
  </conditionalFormatting>
  <conditionalFormatting sqref="O379">
    <cfRule type="cellIs" dxfId="3810" priority="226" operator="lessThan">
      <formula>0</formula>
    </cfRule>
  </conditionalFormatting>
  <conditionalFormatting sqref="O385">
    <cfRule type="cellIs" dxfId="3809" priority="225" operator="lessThan">
      <formula>0</formula>
    </cfRule>
  </conditionalFormatting>
  <conditionalFormatting sqref="O385">
    <cfRule type="cellIs" dxfId="3808" priority="224" operator="lessThan">
      <formula>0</formula>
    </cfRule>
  </conditionalFormatting>
  <conditionalFormatting sqref="O391">
    <cfRule type="cellIs" dxfId="3807" priority="223" operator="lessThan">
      <formula>0</formula>
    </cfRule>
  </conditionalFormatting>
  <conditionalFormatting sqref="O391">
    <cfRule type="cellIs" dxfId="3806" priority="222" operator="lessThan">
      <formula>0</formula>
    </cfRule>
  </conditionalFormatting>
  <conditionalFormatting sqref="O397">
    <cfRule type="cellIs" dxfId="3805" priority="221" operator="lessThan">
      <formula>0</formula>
    </cfRule>
  </conditionalFormatting>
  <conditionalFormatting sqref="O397">
    <cfRule type="cellIs" dxfId="3804" priority="220" operator="lessThan">
      <formula>0</formula>
    </cfRule>
  </conditionalFormatting>
  <conditionalFormatting sqref="O405">
    <cfRule type="cellIs" dxfId="3803" priority="219" operator="lessThan">
      <formula>0</formula>
    </cfRule>
  </conditionalFormatting>
  <conditionalFormatting sqref="O405">
    <cfRule type="cellIs" dxfId="3802" priority="217" operator="lessThan">
      <formula>0</formula>
    </cfRule>
  </conditionalFormatting>
  <conditionalFormatting sqref="O405">
    <cfRule type="cellIs" dxfId="3801" priority="216" operator="lessThan">
      <formula>0</formula>
    </cfRule>
  </conditionalFormatting>
  <conditionalFormatting sqref="O405">
    <cfRule type="cellIs" dxfId="3800" priority="215" operator="lessThan">
      <formula>0</formula>
    </cfRule>
  </conditionalFormatting>
  <conditionalFormatting sqref="O405">
    <cfRule type="cellIs" dxfId="3799" priority="214" operator="lessThan">
      <formula>0</formula>
    </cfRule>
  </conditionalFormatting>
  <conditionalFormatting sqref="O405">
    <cfRule type="cellIs" dxfId="3798" priority="213" operator="lessThan">
      <formula>0</formula>
    </cfRule>
  </conditionalFormatting>
  <conditionalFormatting sqref="O405">
    <cfRule type="cellIs" dxfId="3797" priority="212" operator="lessThan">
      <formula>0</formula>
    </cfRule>
  </conditionalFormatting>
  <conditionalFormatting sqref="O408">
    <cfRule type="cellIs" dxfId="3796" priority="211" operator="lessThan">
      <formula>0</formula>
    </cfRule>
  </conditionalFormatting>
  <conditionalFormatting sqref="O409">
    <cfRule type="cellIs" dxfId="3795" priority="210" operator="lessThan">
      <formula>0</formula>
    </cfRule>
  </conditionalFormatting>
  <conditionalFormatting sqref="O409">
    <cfRule type="cellIs" dxfId="3794" priority="209" operator="lessThan">
      <formula>0</formula>
    </cfRule>
  </conditionalFormatting>
  <conditionalFormatting sqref="O411">
    <cfRule type="cellIs" dxfId="3793" priority="208" operator="lessThan">
      <formula>0</formula>
    </cfRule>
  </conditionalFormatting>
  <conditionalFormatting sqref="O411">
    <cfRule type="cellIs" dxfId="3792" priority="207" operator="lessThan">
      <formula>0</formula>
    </cfRule>
  </conditionalFormatting>
  <conditionalFormatting sqref="O411">
    <cfRule type="cellIs" dxfId="3791" priority="206" operator="lessThan">
      <formula>0</formula>
    </cfRule>
  </conditionalFormatting>
  <conditionalFormatting sqref="O411">
    <cfRule type="cellIs" dxfId="3790" priority="205" operator="lessThan">
      <formula>0</formula>
    </cfRule>
  </conditionalFormatting>
  <conditionalFormatting sqref="O411">
    <cfRule type="cellIs" dxfId="3789" priority="204" operator="lessThan">
      <formula>0</formula>
    </cfRule>
  </conditionalFormatting>
  <conditionalFormatting sqref="O411">
    <cfRule type="cellIs" dxfId="3788" priority="203" operator="lessThan">
      <formula>0</formula>
    </cfRule>
  </conditionalFormatting>
  <conditionalFormatting sqref="O411">
    <cfRule type="cellIs" dxfId="3787" priority="202" operator="lessThan">
      <formula>0</formula>
    </cfRule>
  </conditionalFormatting>
  <conditionalFormatting sqref="O411">
    <cfRule type="cellIs" dxfId="3786" priority="201" operator="lessThan">
      <formula>0</formula>
    </cfRule>
  </conditionalFormatting>
  <conditionalFormatting sqref="O414">
    <cfRule type="cellIs" dxfId="3785" priority="200" operator="lessThan">
      <formula>0</formula>
    </cfRule>
  </conditionalFormatting>
  <conditionalFormatting sqref="O415">
    <cfRule type="cellIs" dxfId="3784" priority="199" operator="lessThan">
      <formula>0</formula>
    </cfRule>
  </conditionalFormatting>
  <conditionalFormatting sqref="O415">
    <cfRule type="cellIs" dxfId="3783" priority="198" operator="lessThan">
      <formula>0</formula>
    </cfRule>
  </conditionalFormatting>
  <conditionalFormatting sqref="O417">
    <cfRule type="cellIs" dxfId="3782" priority="197" operator="lessThan">
      <formula>0</formula>
    </cfRule>
  </conditionalFormatting>
  <conditionalFormatting sqref="O417">
    <cfRule type="cellIs" dxfId="3781" priority="196" operator="lessThan">
      <formula>0</formula>
    </cfRule>
  </conditionalFormatting>
  <conditionalFormatting sqref="O417">
    <cfRule type="cellIs" dxfId="3780" priority="195" operator="lessThan">
      <formula>0</formula>
    </cfRule>
  </conditionalFormatting>
  <conditionalFormatting sqref="O417">
    <cfRule type="cellIs" dxfId="3779" priority="194" operator="lessThan">
      <formula>0</formula>
    </cfRule>
  </conditionalFormatting>
  <conditionalFormatting sqref="O417">
    <cfRule type="cellIs" dxfId="3778" priority="193" operator="lessThan">
      <formula>0</formula>
    </cfRule>
  </conditionalFormatting>
  <conditionalFormatting sqref="O417">
    <cfRule type="cellIs" dxfId="3777" priority="192" operator="lessThan">
      <formula>0</formula>
    </cfRule>
  </conditionalFormatting>
  <conditionalFormatting sqref="O417">
    <cfRule type="cellIs" dxfId="3776" priority="191" operator="lessThan">
      <formula>0</formula>
    </cfRule>
  </conditionalFormatting>
  <conditionalFormatting sqref="O417">
    <cfRule type="cellIs" dxfId="3775" priority="190" operator="lessThan">
      <formula>0</formula>
    </cfRule>
  </conditionalFormatting>
  <conditionalFormatting sqref="O420">
    <cfRule type="cellIs" dxfId="3774" priority="189" operator="lessThan">
      <formula>0</formula>
    </cfRule>
  </conditionalFormatting>
  <conditionalFormatting sqref="O421">
    <cfRule type="cellIs" dxfId="3773" priority="188" operator="lessThan">
      <formula>0</formula>
    </cfRule>
  </conditionalFormatting>
  <conditionalFormatting sqref="O421">
    <cfRule type="cellIs" dxfId="3772" priority="187" operator="lessThan">
      <formula>0</formula>
    </cfRule>
  </conditionalFormatting>
  <conditionalFormatting sqref="O423">
    <cfRule type="cellIs" dxfId="3771" priority="186" operator="lessThan">
      <formula>0</formula>
    </cfRule>
  </conditionalFormatting>
  <conditionalFormatting sqref="O423">
    <cfRule type="cellIs" dxfId="3770" priority="185" operator="lessThan">
      <formula>0</formula>
    </cfRule>
  </conditionalFormatting>
  <conditionalFormatting sqref="O423">
    <cfRule type="cellIs" dxfId="3769" priority="184" operator="lessThan">
      <formula>0</formula>
    </cfRule>
  </conditionalFormatting>
  <conditionalFormatting sqref="O423">
    <cfRule type="cellIs" dxfId="3768" priority="183" operator="lessThan">
      <formula>0</formula>
    </cfRule>
  </conditionalFormatting>
  <conditionalFormatting sqref="O423">
    <cfRule type="cellIs" dxfId="3767" priority="182" operator="lessThan">
      <formula>0</formula>
    </cfRule>
  </conditionalFormatting>
  <conditionalFormatting sqref="O423">
    <cfRule type="cellIs" dxfId="3766" priority="181" operator="lessThan">
      <formula>0</formula>
    </cfRule>
  </conditionalFormatting>
  <conditionalFormatting sqref="O423">
    <cfRule type="cellIs" dxfId="3765" priority="180" operator="lessThan">
      <formula>0</formula>
    </cfRule>
  </conditionalFormatting>
  <conditionalFormatting sqref="O423">
    <cfRule type="cellIs" dxfId="3764" priority="179" operator="lessThan">
      <formula>0</formula>
    </cfRule>
  </conditionalFormatting>
  <conditionalFormatting sqref="O426">
    <cfRule type="cellIs" dxfId="3763" priority="178" operator="lessThan">
      <formula>0</formula>
    </cfRule>
  </conditionalFormatting>
  <conditionalFormatting sqref="O427">
    <cfRule type="cellIs" dxfId="3762" priority="177" operator="lessThan">
      <formula>0</formula>
    </cfRule>
  </conditionalFormatting>
  <conditionalFormatting sqref="O427">
    <cfRule type="cellIs" dxfId="3761" priority="176" operator="lessThan">
      <formula>0</formula>
    </cfRule>
  </conditionalFormatting>
  <conditionalFormatting sqref="O429">
    <cfRule type="cellIs" dxfId="3760" priority="175" operator="lessThan">
      <formula>0</formula>
    </cfRule>
  </conditionalFormatting>
  <conditionalFormatting sqref="O429">
    <cfRule type="cellIs" dxfId="3759" priority="174" operator="lessThan">
      <formula>0</formula>
    </cfRule>
  </conditionalFormatting>
  <conditionalFormatting sqref="O429">
    <cfRule type="cellIs" dxfId="3758" priority="173" operator="lessThan">
      <formula>0</formula>
    </cfRule>
  </conditionalFormatting>
  <conditionalFormatting sqref="O429">
    <cfRule type="cellIs" dxfId="3757" priority="172" operator="lessThan">
      <formula>0</formula>
    </cfRule>
  </conditionalFormatting>
  <conditionalFormatting sqref="O429">
    <cfRule type="cellIs" dxfId="3756" priority="171" operator="lessThan">
      <formula>0</formula>
    </cfRule>
  </conditionalFormatting>
  <conditionalFormatting sqref="O429">
    <cfRule type="cellIs" dxfId="3755" priority="170" operator="lessThan">
      <formula>0</formula>
    </cfRule>
  </conditionalFormatting>
  <conditionalFormatting sqref="O429">
    <cfRule type="cellIs" dxfId="3754" priority="169" operator="lessThan">
      <formula>0</formula>
    </cfRule>
  </conditionalFormatting>
  <conditionalFormatting sqref="O429">
    <cfRule type="cellIs" dxfId="3753" priority="168" operator="lessThan">
      <formula>0</formula>
    </cfRule>
  </conditionalFormatting>
  <conditionalFormatting sqref="O432">
    <cfRule type="cellIs" dxfId="3752" priority="167" operator="lessThan">
      <formula>0</formula>
    </cfRule>
  </conditionalFormatting>
  <conditionalFormatting sqref="O435">
    <cfRule type="cellIs" dxfId="3751" priority="166" operator="lessThan">
      <formula>0</formula>
    </cfRule>
  </conditionalFormatting>
  <conditionalFormatting sqref="O435">
    <cfRule type="cellIs" dxfId="3750" priority="165" operator="lessThan">
      <formula>0</formula>
    </cfRule>
  </conditionalFormatting>
  <conditionalFormatting sqref="O435">
    <cfRule type="cellIs" dxfId="3749" priority="164" operator="lessThan">
      <formula>0</formula>
    </cfRule>
  </conditionalFormatting>
  <conditionalFormatting sqref="O435">
    <cfRule type="cellIs" dxfId="3748" priority="163" operator="lessThan">
      <formula>0</formula>
    </cfRule>
  </conditionalFormatting>
  <conditionalFormatting sqref="O435">
    <cfRule type="cellIs" dxfId="3747" priority="162" operator="lessThan">
      <formula>0</formula>
    </cfRule>
  </conditionalFormatting>
  <conditionalFormatting sqref="O435">
    <cfRule type="cellIs" dxfId="3746" priority="161" operator="lessThan">
      <formula>0</formula>
    </cfRule>
  </conditionalFormatting>
  <conditionalFormatting sqref="O435">
    <cfRule type="cellIs" dxfId="3745" priority="160" operator="lessThan">
      <formula>0</formula>
    </cfRule>
  </conditionalFormatting>
  <conditionalFormatting sqref="O435">
    <cfRule type="cellIs" dxfId="3744" priority="159" operator="lessThan">
      <formula>0</formula>
    </cfRule>
  </conditionalFormatting>
  <conditionalFormatting sqref="O438">
    <cfRule type="cellIs" dxfId="3743" priority="158" operator="lessThan">
      <formula>0</formula>
    </cfRule>
  </conditionalFormatting>
  <conditionalFormatting sqref="O439">
    <cfRule type="cellIs" dxfId="3742" priority="157" operator="lessThan">
      <formula>0</formula>
    </cfRule>
  </conditionalFormatting>
  <conditionalFormatting sqref="O439">
    <cfRule type="cellIs" dxfId="3741" priority="156" operator="lessThan">
      <formula>0</formula>
    </cfRule>
  </conditionalFormatting>
  <conditionalFormatting sqref="O441">
    <cfRule type="cellIs" dxfId="3740" priority="155" operator="lessThan">
      <formula>0</formula>
    </cfRule>
  </conditionalFormatting>
  <conditionalFormatting sqref="O441">
    <cfRule type="cellIs" dxfId="3739" priority="154" operator="lessThan">
      <formula>0</formula>
    </cfRule>
  </conditionalFormatting>
  <conditionalFormatting sqref="O441">
    <cfRule type="cellIs" dxfId="3738" priority="153" operator="lessThan">
      <formula>0</formula>
    </cfRule>
  </conditionalFormatting>
  <conditionalFormatting sqref="O441">
    <cfRule type="cellIs" dxfId="3737" priority="152" operator="lessThan">
      <formula>0</formula>
    </cfRule>
  </conditionalFormatting>
  <conditionalFormatting sqref="O441">
    <cfRule type="cellIs" dxfId="3736" priority="151" operator="lessThan">
      <formula>0</formula>
    </cfRule>
  </conditionalFormatting>
  <conditionalFormatting sqref="O441">
    <cfRule type="cellIs" dxfId="3735" priority="150" operator="lessThan">
      <formula>0</formula>
    </cfRule>
  </conditionalFormatting>
  <conditionalFormatting sqref="O441">
    <cfRule type="cellIs" dxfId="3734" priority="149" operator="lessThan">
      <formula>0</formula>
    </cfRule>
  </conditionalFormatting>
  <conditionalFormatting sqref="O441">
    <cfRule type="cellIs" dxfId="3733" priority="148" operator="lessThan">
      <formula>0</formula>
    </cfRule>
  </conditionalFormatting>
  <conditionalFormatting sqref="O444">
    <cfRule type="cellIs" dxfId="3732" priority="147" operator="lessThan">
      <formula>0</formula>
    </cfRule>
  </conditionalFormatting>
  <conditionalFormatting sqref="O445">
    <cfRule type="cellIs" dxfId="3731" priority="146" operator="lessThan">
      <formula>0</formula>
    </cfRule>
  </conditionalFormatting>
  <conditionalFormatting sqref="O445">
    <cfRule type="cellIs" dxfId="3730" priority="145" operator="lessThan">
      <formula>0</formula>
    </cfRule>
  </conditionalFormatting>
  <conditionalFormatting sqref="O448">
    <cfRule type="cellIs" dxfId="3729" priority="144" operator="lessThan">
      <formula>0</formula>
    </cfRule>
  </conditionalFormatting>
  <conditionalFormatting sqref="O448">
    <cfRule type="cellIs" dxfId="3728" priority="143" operator="lessThan">
      <formula>0</formula>
    </cfRule>
  </conditionalFormatting>
  <conditionalFormatting sqref="O448">
    <cfRule type="cellIs" dxfId="3727" priority="142" operator="lessThan">
      <formula>0</formula>
    </cfRule>
  </conditionalFormatting>
  <conditionalFormatting sqref="O448">
    <cfRule type="cellIs" dxfId="3726" priority="141" operator="lessThan">
      <formula>0</formula>
    </cfRule>
  </conditionalFormatting>
  <conditionalFormatting sqref="O448">
    <cfRule type="cellIs" dxfId="3725" priority="140" operator="lessThan">
      <formula>0</formula>
    </cfRule>
  </conditionalFormatting>
  <conditionalFormatting sqref="O448">
    <cfRule type="cellIs" dxfId="3724" priority="139" operator="lessThan">
      <formula>0</formula>
    </cfRule>
  </conditionalFormatting>
  <conditionalFormatting sqref="O448">
    <cfRule type="cellIs" dxfId="3723" priority="138" operator="lessThan">
      <formula>0</formula>
    </cfRule>
  </conditionalFormatting>
  <conditionalFormatting sqref="O448">
    <cfRule type="cellIs" dxfId="3722" priority="137" operator="lessThan">
      <formula>0</formula>
    </cfRule>
  </conditionalFormatting>
  <conditionalFormatting sqref="O451">
    <cfRule type="cellIs" dxfId="3721" priority="136" operator="lessThan">
      <formula>0</formula>
    </cfRule>
  </conditionalFormatting>
  <conditionalFormatting sqref="O452">
    <cfRule type="cellIs" dxfId="3720" priority="135" operator="lessThan">
      <formula>0</formula>
    </cfRule>
  </conditionalFormatting>
  <conditionalFormatting sqref="O452">
    <cfRule type="cellIs" dxfId="3719" priority="134" operator="lessThan">
      <formula>0</formula>
    </cfRule>
  </conditionalFormatting>
  <conditionalFormatting sqref="O454">
    <cfRule type="cellIs" dxfId="3718" priority="133" operator="lessThan">
      <formula>0</formula>
    </cfRule>
  </conditionalFormatting>
  <conditionalFormatting sqref="O454">
    <cfRule type="cellIs" dxfId="3717" priority="132" operator="lessThan">
      <formula>0</formula>
    </cfRule>
  </conditionalFormatting>
  <conditionalFormatting sqref="O454">
    <cfRule type="cellIs" dxfId="3716" priority="131" operator="lessThan">
      <formula>0</formula>
    </cfRule>
  </conditionalFormatting>
  <conditionalFormatting sqref="O454">
    <cfRule type="cellIs" dxfId="3715" priority="130" operator="lessThan">
      <formula>0</formula>
    </cfRule>
  </conditionalFormatting>
  <conditionalFormatting sqref="O454">
    <cfRule type="cellIs" dxfId="3714" priority="129" operator="lessThan">
      <formula>0</formula>
    </cfRule>
  </conditionalFormatting>
  <conditionalFormatting sqref="O454">
    <cfRule type="cellIs" dxfId="3713" priority="128" operator="lessThan">
      <formula>0</formula>
    </cfRule>
  </conditionalFormatting>
  <conditionalFormatting sqref="O454">
    <cfRule type="cellIs" dxfId="3712" priority="127" operator="lessThan">
      <formula>0</formula>
    </cfRule>
  </conditionalFormatting>
  <conditionalFormatting sqref="O454">
    <cfRule type="cellIs" dxfId="3711" priority="126" operator="lessThan">
      <formula>0</formula>
    </cfRule>
  </conditionalFormatting>
  <conditionalFormatting sqref="O457">
    <cfRule type="cellIs" dxfId="3710" priority="125" operator="lessThan">
      <formula>0</formula>
    </cfRule>
  </conditionalFormatting>
  <conditionalFormatting sqref="O458">
    <cfRule type="cellIs" dxfId="3709" priority="124" operator="lessThan">
      <formula>0</formula>
    </cfRule>
  </conditionalFormatting>
  <conditionalFormatting sqref="O458">
    <cfRule type="cellIs" dxfId="3708" priority="123" operator="lessThan">
      <formula>0</formula>
    </cfRule>
  </conditionalFormatting>
  <conditionalFormatting sqref="O461:O464">
    <cfRule type="cellIs" dxfId="3707" priority="122" operator="lessThan">
      <formula>0</formula>
    </cfRule>
  </conditionalFormatting>
  <conditionalFormatting sqref="O461:O464">
    <cfRule type="expression" dxfId="3706" priority="120">
      <formula>O461/N461&gt;1</formula>
    </cfRule>
    <cfRule type="expression" dxfId="3705" priority="121">
      <formula>O461/N461&lt;1</formula>
    </cfRule>
  </conditionalFormatting>
  <conditionalFormatting sqref="O552 O560 O575 O589">
    <cfRule type="expression" dxfId="3704" priority="118">
      <formula>O552/#REF!&gt;1</formula>
    </cfRule>
    <cfRule type="expression" dxfId="3703" priority="119">
      <formula>O552/#REF!&lt;1</formula>
    </cfRule>
  </conditionalFormatting>
  <conditionalFormatting sqref="O512">
    <cfRule type="cellIs" dxfId="3702" priority="117" operator="lessThan">
      <formula>0</formula>
    </cfRule>
  </conditionalFormatting>
  <conditionalFormatting sqref="O512">
    <cfRule type="expression" dxfId="3701" priority="115">
      <formula>O512/N512&gt;1</formula>
    </cfRule>
    <cfRule type="expression" dxfId="3700" priority="116">
      <formula>O512/N512&lt;1</formula>
    </cfRule>
  </conditionalFormatting>
  <conditionalFormatting sqref="O596">
    <cfRule type="cellIs" dxfId="3699" priority="114" operator="lessThan">
      <formula>0</formula>
    </cfRule>
  </conditionalFormatting>
  <conditionalFormatting sqref="O600">
    <cfRule type="cellIs" dxfId="3698" priority="113" operator="lessThan">
      <formula>0</formula>
    </cfRule>
  </conditionalFormatting>
  <conditionalFormatting sqref="O600">
    <cfRule type="cellIs" dxfId="3697" priority="112" operator="lessThan">
      <formula>0</formula>
    </cfRule>
  </conditionalFormatting>
  <conditionalFormatting sqref="O710">
    <cfRule type="cellIs" dxfId="3696" priority="111" operator="lessThan">
      <formula>0</formula>
    </cfRule>
  </conditionalFormatting>
  <conditionalFormatting sqref="O654 O651 O649 O632:O634">
    <cfRule type="expression" dxfId="3695" priority="98">
      <formula>O632/N632&gt;1</formula>
    </cfRule>
    <cfRule type="expression" dxfId="3694" priority="99">
      <formula>O632/N632&lt;1</formula>
    </cfRule>
  </conditionalFormatting>
  <conditionalFormatting sqref="O507:O510">
    <cfRule type="cellIs" dxfId="3693" priority="110" operator="lessThan">
      <formula>0</formula>
    </cfRule>
  </conditionalFormatting>
  <conditionalFormatting sqref="O507:O510">
    <cfRule type="expression" dxfId="3692" priority="108">
      <formula>O507/N507&gt;1</formula>
    </cfRule>
    <cfRule type="expression" dxfId="3691" priority="109">
      <formula>O507/N507&lt;1</formula>
    </cfRule>
  </conditionalFormatting>
  <conditionalFormatting sqref="O588 O574 O559 O551">
    <cfRule type="cellIs" dxfId="3690" priority="107" operator="lessThan">
      <formula>0</formula>
    </cfRule>
  </conditionalFormatting>
  <conditionalFormatting sqref="O584:O587 O570:O573 O555:O558 O547:O550">
    <cfRule type="cellIs" dxfId="3689" priority="106" operator="lessThan">
      <formula>0</formula>
    </cfRule>
  </conditionalFormatting>
  <conditionalFormatting sqref="O584:O587 O570:O573 O555:O558 O547:O550">
    <cfRule type="expression" dxfId="3688" priority="104">
      <formula>O547/N547&gt;1</formula>
    </cfRule>
    <cfRule type="expression" dxfId="3687" priority="105">
      <formula>O547/N547&lt;1</formula>
    </cfRule>
  </conditionalFormatting>
  <conditionalFormatting sqref="O588 O574 O559 O551">
    <cfRule type="cellIs" dxfId="3686" priority="103" operator="lessThan">
      <formula>0</formula>
    </cfRule>
  </conditionalFormatting>
  <conditionalFormatting sqref="O588 O574 O559 O551">
    <cfRule type="expression" dxfId="3685" priority="101">
      <formula>O551/N551&gt;1</formula>
    </cfRule>
    <cfRule type="expression" dxfId="3684" priority="102">
      <formula>O551/N551&lt;1</formula>
    </cfRule>
  </conditionalFormatting>
  <conditionalFormatting sqref="O654 O651 O649 O632:O634">
    <cfRule type="cellIs" dxfId="3683" priority="100" operator="lessThan">
      <formula>0</formula>
    </cfRule>
  </conditionalFormatting>
  <conditionalFormatting sqref="O504">
    <cfRule type="expression" dxfId="3682" priority="295">
      <formula>O504/#REF!&gt;1</formula>
    </cfRule>
    <cfRule type="expression" dxfId="3681" priority="296">
      <formula>O504/#REF!&lt;1</formula>
    </cfRule>
  </conditionalFormatting>
  <conditionalFormatting sqref="O465">
    <cfRule type="cellIs" dxfId="3680" priority="97" operator="lessThan">
      <formula>0</formula>
    </cfRule>
  </conditionalFormatting>
  <conditionalFormatting sqref="O465">
    <cfRule type="expression" dxfId="3679" priority="95">
      <formula>O465/N465&gt;1</formula>
    </cfRule>
    <cfRule type="expression" dxfId="3678" priority="96">
      <formula>O465/N465&lt;1</formula>
    </cfRule>
  </conditionalFormatting>
  <conditionalFormatting sqref="O511">
    <cfRule type="cellIs" dxfId="3677" priority="94" operator="lessThan">
      <formula>0</formula>
    </cfRule>
  </conditionalFormatting>
  <conditionalFormatting sqref="O511">
    <cfRule type="expression" dxfId="3676" priority="92">
      <formula>O511/N511&gt;1</formula>
    </cfRule>
    <cfRule type="expression" dxfId="3675" priority="93">
      <formula>O511/N511&lt;1</formula>
    </cfRule>
  </conditionalFormatting>
  <conditionalFormatting sqref="O568">
    <cfRule type="cellIs" dxfId="3674" priority="82" operator="lessThan">
      <formula>0</formula>
    </cfRule>
  </conditionalFormatting>
  <conditionalFormatting sqref="O603">
    <cfRule type="expression" dxfId="3673" priority="56">
      <formula>O603/N603&gt;1</formula>
    </cfRule>
    <cfRule type="expression" dxfId="3672" priority="57">
      <formula>O603/N603&lt;1</formula>
    </cfRule>
  </conditionalFormatting>
  <conditionalFormatting sqref="O552">
    <cfRule type="cellIs" dxfId="3671" priority="79" operator="lessThan">
      <formula>0</formula>
    </cfRule>
  </conditionalFormatting>
  <conditionalFormatting sqref="O552">
    <cfRule type="expression" dxfId="3670" priority="77">
      <formula>O552/N552&gt;1</formula>
    </cfRule>
    <cfRule type="expression" dxfId="3669" priority="78">
      <formula>O552/N552&lt;1</formula>
    </cfRule>
  </conditionalFormatting>
  <conditionalFormatting sqref="O560">
    <cfRule type="cellIs" dxfId="3668" priority="76" operator="lessThan">
      <formula>0</formula>
    </cfRule>
  </conditionalFormatting>
  <conditionalFormatting sqref="O560">
    <cfRule type="expression" dxfId="3667" priority="74">
      <formula>O560/N560&gt;1</formula>
    </cfRule>
    <cfRule type="expression" dxfId="3666" priority="75">
      <formula>O560/N560&lt;1</formula>
    </cfRule>
  </conditionalFormatting>
  <conditionalFormatting sqref="O575">
    <cfRule type="cellIs" dxfId="3665" priority="73" operator="lessThan">
      <formula>0</formula>
    </cfRule>
  </conditionalFormatting>
  <conditionalFormatting sqref="O575">
    <cfRule type="expression" dxfId="3664" priority="71">
      <formula>O575/N575&gt;1</formula>
    </cfRule>
    <cfRule type="expression" dxfId="3663" priority="72">
      <formula>O575/N575&lt;1</formula>
    </cfRule>
  </conditionalFormatting>
  <conditionalFormatting sqref="O589">
    <cfRule type="cellIs" dxfId="3662" priority="70" operator="lessThan">
      <formula>0</formula>
    </cfRule>
  </conditionalFormatting>
  <conditionalFormatting sqref="O589">
    <cfRule type="expression" dxfId="3661" priority="68">
      <formula>O589/N589&gt;1</formula>
    </cfRule>
    <cfRule type="expression" dxfId="3660" priority="69">
      <formula>O589/N589&lt;1</formula>
    </cfRule>
  </conditionalFormatting>
  <conditionalFormatting sqref="O521">
    <cfRule type="cellIs" dxfId="3659" priority="91" operator="lessThan">
      <formula>0</formula>
    </cfRule>
  </conditionalFormatting>
  <conditionalFormatting sqref="O521">
    <cfRule type="expression" dxfId="3658" priority="89">
      <formula>O521/N521&gt;1</formula>
    </cfRule>
    <cfRule type="expression" dxfId="3657" priority="90">
      <formula>O521/N521&lt;1</formula>
    </cfRule>
  </conditionalFormatting>
  <conditionalFormatting sqref="O529">
    <cfRule type="cellIs" dxfId="3656" priority="88" operator="lessThan">
      <formula>0</formula>
    </cfRule>
  </conditionalFormatting>
  <conditionalFormatting sqref="O529">
    <cfRule type="expression" dxfId="3655" priority="86">
      <formula>O529/N529&gt;1</formula>
    </cfRule>
    <cfRule type="expression" dxfId="3654" priority="87">
      <formula>O529/N529&lt;1</formula>
    </cfRule>
  </conditionalFormatting>
  <conditionalFormatting sqref="O582">
    <cfRule type="expression" dxfId="3653" priority="65">
      <formula>O582/N582&gt;1</formula>
    </cfRule>
    <cfRule type="expression" dxfId="3652" priority="66">
      <formula>O582/N582&lt;1</formula>
    </cfRule>
  </conditionalFormatting>
  <conditionalFormatting sqref="O537">
    <cfRule type="cellIs" dxfId="3651" priority="85" operator="lessThan">
      <formula>0</formula>
    </cfRule>
  </conditionalFormatting>
  <conditionalFormatting sqref="O537">
    <cfRule type="expression" dxfId="3650" priority="83">
      <formula>O537/N537&gt;1</formula>
    </cfRule>
    <cfRule type="expression" dxfId="3649" priority="84">
      <formula>O537/N537&lt;1</formula>
    </cfRule>
  </conditionalFormatting>
  <conditionalFormatting sqref="O641:O645 B636:O637">
    <cfRule type="cellIs" dxfId="3648" priority="64" operator="lessThan">
      <formula>0</formula>
    </cfRule>
  </conditionalFormatting>
  <conditionalFormatting sqref="O568">
    <cfRule type="expression" dxfId="3647" priority="80">
      <formula>O568/N568&gt;1</formula>
    </cfRule>
    <cfRule type="expression" dxfId="3646" priority="81">
      <formula>O568/N568&lt;1</formula>
    </cfRule>
  </conditionalFormatting>
  <conditionalFormatting sqref="O597">
    <cfRule type="cellIs" dxfId="3645" priority="63" operator="lessThan">
      <formula>0</formula>
    </cfRule>
  </conditionalFormatting>
  <conditionalFormatting sqref="O608">
    <cfRule type="expression" dxfId="3644" priority="51">
      <formula>O608/N608&gt;1</formula>
    </cfRule>
    <cfRule type="expression" dxfId="3643" priority="52">
      <formula>O608/N608&lt;1</formula>
    </cfRule>
  </conditionalFormatting>
  <conditionalFormatting sqref="O582">
    <cfRule type="cellIs" dxfId="3642" priority="67" operator="lessThan">
      <formula>0</formula>
    </cfRule>
  </conditionalFormatting>
  <conditionalFormatting sqref="O597">
    <cfRule type="expression" dxfId="3641" priority="61">
      <formula>O597/N597&gt;1</formula>
    </cfRule>
    <cfRule type="expression" dxfId="3640" priority="62">
      <formula>O597/N597&lt;1</formula>
    </cfRule>
  </conditionalFormatting>
  <conditionalFormatting sqref="O676:O679">
    <cfRule type="cellIs" dxfId="3639" priority="50" operator="lessThan">
      <formula>0</formula>
    </cfRule>
  </conditionalFormatting>
  <conditionalFormatting sqref="O678">
    <cfRule type="cellIs" dxfId="3638" priority="49" operator="lessThan">
      <formula>0</formula>
    </cfRule>
  </conditionalFormatting>
  <conditionalFormatting sqref="O680:O683">
    <cfRule type="cellIs" dxfId="3637" priority="48" operator="lessThan">
      <formula>0</formula>
    </cfRule>
  </conditionalFormatting>
  <conditionalFormatting sqref="O682">
    <cfRule type="cellIs" dxfId="3636" priority="47" operator="lessThan">
      <formula>0</formula>
    </cfRule>
  </conditionalFormatting>
  <conditionalFormatting sqref="O684:O687">
    <cfRule type="cellIs" dxfId="3635" priority="46" operator="lessThan">
      <formula>0</formula>
    </cfRule>
  </conditionalFormatting>
  <conditionalFormatting sqref="O686">
    <cfRule type="cellIs" dxfId="3634" priority="45" operator="lessThan">
      <formula>0</formula>
    </cfRule>
  </conditionalFormatting>
  <conditionalFormatting sqref="O688:O691">
    <cfRule type="cellIs" dxfId="3633" priority="44" operator="lessThan">
      <formula>0</formula>
    </cfRule>
  </conditionalFormatting>
  <conditionalFormatting sqref="O690">
    <cfRule type="cellIs" dxfId="3632" priority="43" operator="lessThan">
      <formula>0</formula>
    </cfRule>
  </conditionalFormatting>
  <conditionalFormatting sqref="O692:O693 O695">
    <cfRule type="cellIs" dxfId="3631" priority="42" operator="lessThan">
      <formula>0</formula>
    </cfRule>
  </conditionalFormatting>
  <conditionalFormatting sqref="O696:O699">
    <cfRule type="cellIs" dxfId="3630" priority="41" operator="lessThan">
      <formula>0</formula>
    </cfRule>
  </conditionalFormatting>
  <conditionalFormatting sqref="O698">
    <cfRule type="cellIs" dxfId="3629" priority="40" operator="lessThan">
      <formula>0</formula>
    </cfRule>
  </conditionalFormatting>
  <conditionalFormatting sqref="O700:O703">
    <cfRule type="cellIs" dxfId="3628" priority="39" operator="lessThan">
      <formula>0</formula>
    </cfRule>
  </conditionalFormatting>
  <conditionalFormatting sqref="O702">
    <cfRule type="cellIs" dxfId="3627" priority="38" operator="lessThan">
      <formula>0</formula>
    </cfRule>
  </conditionalFormatting>
  <conditionalFormatting sqref="O704:O707">
    <cfRule type="cellIs" dxfId="3626" priority="37" operator="lessThan">
      <formula>0</formula>
    </cfRule>
  </conditionalFormatting>
  <conditionalFormatting sqref="O706">
    <cfRule type="cellIs" dxfId="3625" priority="36" operator="lessThan">
      <formula>0</formula>
    </cfRule>
  </conditionalFormatting>
  <conditionalFormatting sqref="O712:O715">
    <cfRule type="cellIs" dxfId="3624" priority="35" operator="lessThan">
      <formula>0</formula>
    </cfRule>
  </conditionalFormatting>
  <conditionalFormatting sqref="O714">
    <cfRule type="cellIs" dxfId="3623" priority="34" operator="lessThan">
      <formula>0</formula>
    </cfRule>
  </conditionalFormatting>
  <conditionalFormatting sqref="O716:O719">
    <cfRule type="cellIs" dxfId="3622" priority="33" operator="lessThan">
      <formula>0</formula>
    </cfRule>
  </conditionalFormatting>
  <conditionalFormatting sqref="O718">
    <cfRule type="cellIs" dxfId="3621" priority="32" operator="lessThan">
      <formula>0</formula>
    </cfRule>
  </conditionalFormatting>
  <conditionalFormatting sqref="O466">
    <cfRule type="cellIs" dxfId="3620" priority="31" operator="lessThan">
      <formula>0</formula>
    </cfRule>
  </conditionalFormatting>
  <conditionalFormatting sqref="O505">
    <cfRule type="cellIs" dxfId="3619" priority="30" operator="lessThan">
      <formula>0</formula>
    </cfRule>
  </conditionalFormatting>
  <conditionalFormatting sqref="O513">
    <cfRule type="cellIs" dxfId="3618" priority="29" operator="lessThan">
      <formula>0</formula>
    </cfRule>
  </conditionalFormatting>
  <conditionalFormatting sqref="O522">
    <cfRule type="cellIs" dxfId="3617" priority="28" operator="lessThan">
      <formula>0</formula>
    </cfRule>
  </conditionalFormatting>
  <conditionalFormatting sqref="O530">
    <cfRule type="cellIs" dxfId="3616" priority="27" operator="lessThan">
      <formula>0</formula>
    </cfRule>
  </conditionalFormatting>
  <conditionalFormatting sqref="O538">
    <cfRule type="cellIs" dxfId="3615" priority="26" operator="lessThan">
      <formula>0</formula>
    </cfRule>
  </conditionalFormatting>
  <conditionalFormatting sqref="O553">
    <cfRule type="cellIs" dxfId="3614" priority="25" operator="lessThan">
      <formula>0</formula>
    </cfRule>
  </conditionalFormatting>
  <conditionalFormatting sqref="O561">
    <cfRule type="cellIs" dxfId="3613" priority="24" operator="lessThan">
      <formula>0</formula>
    </cfRule>
  </conditionalFormatting>
  <conditionalFormatting sqref="O590">
    <cfRule type="cellIs" dxfId="3612" priority="23" operator="lessThan">
      <formula>0</formula>
    </cfRule>
  </conditionalFormatting>
  <conditionalFormatting sqref="B720:N723">
    <cfRule type="cellIs" dxfId="3611" priority="22" operator="lessThan">
      <formula>0</formula>
    </cfRule>
  </conditionalFormatting>
  <conditionalFormatting sqref="I722:N722 P720:Q723">
    <cfRule type="cellIs" dxfId="3610" priority="21" operator="lessThan">
      <formula>0</formula>
    </cfRule>
  </conditionalFormatting>
  <conditionalFormatting sqref="O720:O723">
    <cfRule type="cellIs" dxfId="3609" priority="20" operator="lessThan">
      <formula>0</formula>
    </cfRule>
  </conditionalFormatting>
  <conditionalFormatting sqref="O722">
    <cfRule type="cellIs" dxfId="3608" priority="19" operator="lessThan">
      <formula>0</formula>
    </cfRule>
  </conditionalFormatting>
  <conditionalFormatting sqref="P655:P658">
    <cfRule type="cellIs" dxfId="3607" priority="18" operator="lessThan">
      <formula>0</formula>
    </cfRule>
  </conditionalFormatting>
  <conditionalFormatting sqref="P638:Q638 Q639:Q640">
    <cfRule type="cellIs" dxfId="3606" priority="17" operator="lessThan">
      <formula>0</formula>
    </cfRule>
  </conditionalFormatting>
  <conditionalFormatting sqref="B638">
    <cfRule type="cellIs" dxfId="3605" priority="16" operator="lessThan">
      <formula>0</formula>
    </cfRule>
  </conditionalFormatting>
  <conditionalFormatting sqref="P639:P640">
    <cfRule type="cellIs" dxfId="3604" priority="15" operator="lessThan">
      <formula>0</formula>
    </cfRule>
  </conditionalFormatting>
  <conditionalFormatting sqref="B639:O640">
    <cfRule type="expression" dxfId="3603" priority="13">
      <formula>B639/A639&gt;1</formula>
    </cfRule>
    <cfRule type="expression" dxfId="3602" priority="14">
      <formula>B639/A639&lt;1</formula>
    </cfRule>
  </conditionalFormatting>
  <conditionalFormatting sqref="B639:O640">
    <cfRule type="cellIs" dxfId="3601" priority="12" operator="lessThan">
      <formula>0</formula>
    </cfRule>
  </conditionalFormatting>
  <conditionalFormatting sqref="B491">
    <cfRule type="cellIs" dxfId="3600" priority="11" operator="lessThan">
      <formula>0</formula>
    </cfRule>
  </conditionalFormatting>
  <conditionalFormatting sqref="B492:N496">
    <cfRule type="cellIs" dxfId="3599" priority="10" operator="lessThan">
      <formula>0</formula>
    </cfRule>
  </conditionalFormatting>
  <conditionalFormatting sqref="B492:N496">
    <cfRule type="expression" dxfId="3598" priority="8">
      <formula>B492/A492&gt;1</formula>
    </cfRule>
    <cfRule type="expression" dxfId="3597" priority="9">
      <formula>B492/A492&lt;1</formula>
    </cfRule>
  </conditionalFormatting>
  <conditionalFormatting sqref="O492:O496">
    <cfRule type="cellIs" dxfId="3596" priority="7" operator="lessThan">
      <formula>0</formula>
    </cfRule>
  </conditionalFormatting>
  <conditionalFormatting sqref="O492:O496">
    <cfRule type="expression" dxfId="3595" priority="5">
      <formula>O492/N492&gt;1</formula>
    </cfRule>
    <cfRule type="expression" dxfId="3594" priority="6">
      <formula>O492/N492&lt;1</formula>
    </cfRule>
  </conditionalFormatting>
  <conditionalFormatting sqref="B357:O360">
    <cfRule type="cellIs" dxfId="3593" priority="4" operator="lessThan">
      <formula>0</formula>
    </cfRule>
  </conditionalFormatting>
  <conditionalFormatting sqref="O648">
    <cfRule type="expression" dxfId="3592" priority="1">
      <formula>O648/N648&gt;1</formula>
    </cfRule>
    <cfRule type="expression" dxfId="3591" priority="2">
      <formula>O648/N648&lt;1</formula>
    </cfRule>
  </conditionalFormatting>
  <conditionalFormatting sqref="O648">
    <cfRule type="cellIs" dxfId="3590" priority="3" operator="lessThan">
      <formula>0</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6518E-2A02-4253-B9A7-AA657EA88818}">
  <sheetPr>
    <tabColor rgb="FFFF0000"/>
    <outlinePr summaryBelow="0" summaryRight="0"/>
  </sheetPr>
  <dimension ref="A1:DN723"/>
  <sheetViews>
    <sheetView topLeftCell="G643" zoomScaleNormal="100" workbookViewId="0">
      <selection activeCell="P664" sqref="P664"/>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898437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2317</v>
      </c>
      <c r="K2" t="s">
        <v>2318</v>
      </c>
      <c r="L2" t="s">
        <v>2319</v>
      </c>
      <c r="M2" t="s">
        <v>2320</v>
      </c>
      <c r="N2" t="s">
        <v>2321</v>
      </c>
      <c r="O2" t="s">
        <v>2322</v>
      </c>
      <c r="P2" t="s">
        <v>2323</v>
      </c>
      <c r="Q2" t="s">
        <v>2324</v>
      </c>
      <c r="R2" t="s">
        <v>2325</v>
      </c>
      <c r="S2" t="s">
        <v>2326</v>
      </c>
      <c r="T2" t="s">
        <v>2327</v>
      </c>
      <c r="U2" t="s">
        <v>2328</v>
      </c>
      <c r="V2" t="s">
        <v>2329</v>
      </c>
      <c r="W2" t="s">
        <v>2330</v>
      </c>
      <c r="X2" t="s">
        <v>2331</v>
      </c>
      <c r="Y2" t="s">
        <v>2332</v>
      </c>
      <c r="Z2" t="s">
        <v>2333</v>
      </c>
      <c r="AA2" t="s">
        <v>2334</v>
      </c>
      <c r="AB2" t="s">
        <v>2335</v>
      </c>
      <c r="AC2" t="s">
        <v>2336</v>
      </c>
      <c r="AD2" t="s">
        <v>2337</v>
      </c>
      <c r="AE2" t="s">
        <v>2338</v>
      </c>
      <c r="AF2" t="s">
        <v>2339</v>
      </c>
      <c r="AG2" t="s">
        <v>2340</v>
      </c>
      <c r="AH2" t="s">
        <v>2341</v>
      </c>
      <c r="AI2" t="s">
        <v>2342</v>
      </c>
      <c r="AJ2" t="s">
        <v>2343</v>
      </c>
      <c r="AK2" t="s">
        <v>2344</v>
      </c>
      <c r="AL2" t="s">
        <v>2345</v>
      </c>
      <c r="AM2" t="s">
        <v>2346</v>
      </c>
      <c r="AN2" t="s">
        <v>2347</v>
      </c>
      <c r="AO2" t="s">
        <v>2348</v>
      </c>
      <c r="AP2" t="s">
        <v>2349</v>
      </c>
      <c r="AQ2" t="s">
        <v>2350</v>
      </c>
      <c r="AR2" t="s">
        <v>2351</v>
      </c>
      <c r="AS2" t="s">
        <v>2352</v>
      </c>
      <c r="AT2" t="s">
        <v>2353</v>
      </c>
      <c r="AU2" t="s">
        <v>2354</v>
      </c>
      <c r="AV2" t="s">
        <v>2355</v>
      </c>
      <c r="AW2" t="s">
        <v>2356</v>
      </c>
      <c r="AX2" t="s">
        <v>2357</v>
      </c>
      <c r="AY2" t="s">
        <v>2358</v>
      </c>
      <c r="AZ2" t="s">
        <v>2359</v>
      </c>
      <c r="BA2" t="s">
        <v>2360</v>
      </c>
      <c r="BB2" t="s">
        <v>2361</v>
      </c>
      <c r="BC2" t="s">
        <v>2362</v>
      </c>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63512</v>
      </c>
      <c r="C5">
        <v>79249</v>
      </c>
      <c r="D5">
        <v>70869.899999999994</v>
      </c>
      <c r="E5">
        <v>66585</v>
      </c>
      <c r="F5">
        <v>85832</v>
      </c>
      <c r="G5">
        <v>95698</v>
      </c>
      <c r="H5">
        <v>117925.48</v>
      </c>
      <c r="I5">
        <v>84798</v>
      </c>
      <c r="J5">
        <v>164204</v>
      </c>
      <c r="K5">
        <v>173083</v>
      </c>
      <c r="L5">
        <v>125850.29</v>
      </c>
      <c r="M5">
        <v>80616</v>
      </c>
      <c r="N5">
        <v>97038</v>
      </c>
      <c r="O5">
        <v>183173</v>
      </c>
      <c r="P5">
        <v>94566.17</v>
      </c>
      <c r="Q5">
        <v>106225</v>
      </c>
      <c r="R5">
        <v>103113</v>
      </c>
      <c r="S5">
        <v>112124</v>
      </c>
      <c r="T5">
        <v>81523</v>
      </c>
      <c r="U5">
        <v>88233</v>
      </c>
      <c r="V5">
        <v>169349</v>
      </c>
      <c r="W5">
        <v>234537</v>
      </c>
      <c r="X5">
        <v>217116</v>
      </c>
      <c r="Y5">
        <v>95617</v>
      </c>
      <c r="Z5">
        <v>99067</v>
      </c>
      <c r="AA5">
        <v>419107</v>
      </c>
      <c r="AB5">
        <v>206838</v>
      </c>
      <c r="AC5">
        <v>174375</v>
      </c>
      <c r="AD5">
        <v>231012</v>
      </c>
      <c r="AE5">
        <v>196386</v>
      </c>
      <c r="AF5">
        <v>169125</v>
      </c>
      <c r="AG5">
        <v>83500</v>
      </c>
      <c r="AH5">
        <v>161363</v>
      </c>
      <c r="AI5">
        <v>163568</v>
      </c>
      <c r="AJ5">
        <v>188624.48</v>
      </c>
      <c r="AK5">
        <v>192758</v>
      </c>
      <c r="AL5">
        <v>158051</v>
      </c>
      <c r="AM5">
        <v>365209</v>
      </c>
      <c r="AN5">
        <v>190320.58</v>
      </c>
      <c r="AO5">
        <v>117517</v>
      </c>
      <c r="AP5">
        <v>359277</v>
      </c>
      <c r="AQ5">
        <v>843280</v>
      </c>
      <c r="AR5">
        <v>159913</v>
      </c>
      <c r="AS5">
        <v>156814</v>
      </c>
      <c r="AT5">
        <v>688058</v>
      </c>
      <c r="AU5">
        <v>988483</v>
      </c>
      <c r="AV5">
        <v>191229</v>
      </c>
      <c r="AW5">
        <v>105033</v>
      </c>
      <c r="AX5">
        <v>97340</v>
      </c>
      <c r="AY5">
        <v>111518</v>
      </c>
      <c r="AZ5">
        <v>49168</v>
      </c>
      <c r="BA5">
        <v>58904</v>
      </c>
      <c r="BB5">
        <v>59594</v>
      </c>
      <c r="BC5">
        <v>71679</v>
      </c>
      <c r="BD5"/>
      <c r="BE5"/>
      <c r="BF5"/>
      <c r="BG5"/>
      <c r="BH5"/>
      <c r="BI5"/>
      <c r="BJ5"/>
      <c r="BK5"/>
      <c r="BL5"/>
      <c r="BM5"/>
      <c r="BN5"/>
      <c r="BO5"/>
      <c r="BP5"/>
      <c r="BQ5"/>
      <c r="BR5"/>
      <c r="BS5"/>
      <c r="BT5"/>
    </row>
    <row r="6" spans="1:72" x14ac:dyDescent="0.25">
      <c r="A6" t="s">
        <v>788</v>
      </c>
      <c r="B6">
        <v>1064</v>
      </c>
      <c r="C6">
        <v>1064</v>
      </c>
      <c r="D6">
        <v>0</v>
      </c>
      <c r="E6">
        <v>0</v>
      </c>
      <c r="F6">
        <v>0</v>
      </c>
      <c r="G6">
        <v>0</v>
      </c>
      <c r="H6">
        <v>1063.94</v>
      </c>
      <c r="I6">
        <v>1064</v>
      </c>
      <c r="J6">
        <v>1064</v>
      </c>
      <c r="K6">
        <v>1064</v>
      </c>
      <c r="L6">
        <v>1063.94</v>
      </c>
      <c r="M6">
        <v>1064</v>
      </c>
      <c r="N6">
        <v>1064</v>
      </c>
      <c r="O6">
        <v>18374</v>
      </c>
      <c r="P6">
        <v>18374.259999999998</v>
      </c>
      <c r="Q6">
        <v>18374</v>
      </c>
      <c r="R6">
        <v>18374</v>
      </c>
      <c r="S6">
        <v>18374</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25">
      <c r="A7" t="s">
        <v>789</v>
      </c>
      <c r="B7">
        <v>179646</v>
      </c>
      <c r="C7">
        <v>226201</v>
      </c>
      <c r="D7">
        <v>143514.35</v>
      </c>
      <c r="E7">
        <v>169526</v>
      </c>
      <c r="F7">
        <v>196972</v>
      </c>
      <c r="G7">
        <v>229723</v>
      </c>
      <c r="H7">
        <v>308527.93</v>
      </c>
      <c r="I7">
        <v>262590</v>
      </c>
      <c r="J7">
        <v>324263</v>
      </c>
      <c r="K7">
        <v>353059</v>
      </c>
      <c r="L7">
        <v>290973.21999999997</v>
      </c>
      <c r="M7">
        <v>279119</v>
      </c>
      <c r="N7">
        <v>283063</v>
      </c>
      <c r="O7">
        <v>320135</v>
      </c>
      <c r="P7">
        <v>271295.07</v>
      </c>
      <c r="Q7">
        <v>254454</v>
      </c>
      <c r="R7">
        <v>304221</v>
      </c>
      <c r="S7">
        <v>238973</v>
      </c>
      <c r="T7">
        <v>139216</v>
      </c>
      <c r="U7">
        <v>116873</v>
      </c>
      <c r="V7">
        <v>147934</v>
      </c>
      <c r="W7">
        <v>187075</v>
      </c>
      <c r="X7">
        <v>126264</v>
      </c>
      <c r="Y7">
        <v>84820</v>
      </c>
      <c r="Z7">
        <v>89397</v>
      </c>
      <c r="AA7">
        <v>105309</v>
      </c>
      <c r="AB7">
        <v>90302</v>
      </c>
      <c r="AC7">
        <v>110637</v>
      </c>
      <c r="AD7">
        <v>121120</v>
      </c>
      <c r="AE7">
        <v>147636</v>
      </c>
      <c r="AF7">
        <v>105988</v>
      </c>
      <c r="AG7">
        <v>98437</v>
      </c>
      <c r="AH7">
        <v>93662</v>
      </c>
      <c r="AI7">
        <v>137176</v>
      </c>
      <c r="AJ7">
        <v>136620.66</v>
      </c>
      <c r="AK7">
        <v>129955</v>
      </c>
      <c r="AL7">
        <v>111010</v>
      </c>
      <c r="AM7">
        <v>154627</v>
      </c>
      <c r="AN7">
        <v>131039.27</v>
      </c>
      <c r="AO7">
        <v>117547</v>
      </c>
      <c r="AP7">
        <v>125920</v>
      </c>
      <c r="AQ7">
        <v>181493</v>
      </c>
      <c r="AR7">
        <v>146952</v>
      </c>
      <c r="AS7">
        <v>127535</v>
      </c>
      <c r="AT7">
        <v>144538</v>
      </c>
      <c r="AU7">
        <v>191236</v>
      </c>
      <c r="AV7">
        <v>171741</v>
      </c>
      <c r="AW7">
        <v>164029</v>
      </c>
      <c r="AX7">
        <v>194676</v>
      </c>
      <c r="AY7">
        <v>279652</v>
      </c>
      <c r="AZ7">
        <v>239561</v>
      </c>
      <c r="BA7">
        <v>253527</v>
      </c>
      <c r="BB7">
        <v>260083</v>
      </c>
      <c r="BC7">
        <v>322171</v>
      </c>
      <c r="BD7"/>
      <c r="BE7"/>
      <c r="BF7"/>
      <c r="BG7"/>
      <c r="BH7"/>
      <c r="BI7"/>
      <c r="BJ7"/>
      <c r="BK7"/>
      <c r="BL7"/>
      <c r="BM7"/>
      <c r="BN7"/>
      <c r="BO7"/>
      <c r="BP7"/>
      <c r="BQ7"/>
      <c r="BR7"/>
      <c r="BS7"/>
      <c r="BT7"/>
    </row>
    <row r="8" spans="1:72" x14ac:dyDescent="0.25">
      <c r="A8" t="s">
        <v>2365</v>
      </c>
      <c r="B8">
        <v>0</v>
      </c>
      <c r="C8">
        <v>0</v>
      </c>
      <c r="D8">
        <v>0</v>
      </c>
      <c r="E8">
        <v>0</v>
      </c>
      <c r="F8">
        <v>0</v>
      </c>
      <c r="G8">
        <v>0</v>
      </c>
      <c r="H8">
        <v>0</v>
      </c>
      <c r="I8">
        <v>0</v>
      </c>
      <c r="J8">
        <v>0</v>
      </c>
      <c r="K8">
        <v>0</v>
      </c>
      <c r="L8">
        <v>0</v>
      </c>
      <c r="M8">
        <v>279119</v>
      </c>
      <c r="N8">
        <v>0</v>
      </c>
      <c r="O8">
        <v>0</v>
      </c>
      <c r="P8">
        <v>0</v>
      </c>
      <c r="Q8">
        <v>0</v>
      </c>
      <c r="R8">
        <v>0</v>
      </c>
      <c r="S8">
        <v>0</v>
      </c>
      <c r="T8">
        <v>139216</v>
      </c>
      <c r="U8">
        <v>0</v>
      </c>
      <c r="V8">
        <v>0</v>
      </c>
      <c r="W8">
        <v>187075</v>
      </c>
      <c r="X8">
        <v>0</v>
      </c>
      <c r="Y8">
        <v>84820</v>
      </c>
      <c r="Z8">
        <v>0</v>
      </c>
      <c r="AA8">
        <v>105309</v>
      </c>
      <c r="AB8">
        <v>0</v>
      </c>
      <c r="AC8">
        <v>0</v>
      </c>
      <c r="AD8">
        <v>121120</v>
      </c>
      <c r="AE8">
        <v>147636</v>
      </c>
      <c r="AF8">
        <v>105988</v>
      </c>
      <c r="AG8">
        <v>0</v>
      </c>
      <c r="AH8">
        <v>0</v>
      </c>
      <c r="AI8">
        <v>137176</v>
      </c>
      <c r="AJ8">
        <v>136620.66</v>
      </c>
      <c r="AK8">
        <v>129955</v>
      </c>
      <c r="AL8">
        <v>111010</v>
      </c>
      <c r="AM8">
        <v>0</v>
      </c>
      <c r="AN8">
        <v>131039.27</v>
      </c>
      <c r="AO8">
        <v>0</v>
      </c>
      <c r="AP8">
        <v>0</v>
      </c>
      <c r="AQ8">
        <v>0</v>
      </c>
      <c r="AR8">
        <v>146952</v>
      </c>
      <c r="AS8">
        <v>127535</v>
      </c>
      <c r="AT8">
        <v>0</v>
      </c>
      <c r="AU8">
        <v>255425</v>
      </c>
      <c r="AV8">
        <v>0</v>
      </c>
      <c r="AW8">
        <v>0</v>
      </c>
      <c r="AX8">
        <v>0</v>
      </c>
      <c r="AY8">
        <v>0</v>
      </c>
      <c r="AZ8">
        <v>244542</v>
      </c>
      <c r="BA8">
        <v>258676</v>
      </c>
      <c r="BB8">
        <v>265296</v>
      </c>
      <c r="BC8">
        <v>327384</v>
      </c>
      <c r="BD8"/>
      <c r="BE8"/>
      <c r="BF8"/>
      <c r="BG8"/>
      <c r="BH8"/>
      <c r="BI8"/>
      <c r="BJ8"/>
      <c r="BK8"/>
      <c r="BL8"/>
      <c r="BM8"/>
      <c r="BN8"/>
      <c r="BO8"/>
      <c r="BP8"/>
      <c r="BQ8"/>
      <c r="BR8"/>
      <c r="BS8"/>
      <c r="BT8"/>
    </row>
    <row r="9" spans="1:72" x14ac:dyDescent="0.25">
      <c r="A9" t="s">
        <v>2366</v>
      </c>
      <c r="B9">
        <v>0</v>
      </c>
      <c r="C9">
        <v>0</v>
      </c>
      <c r="D9">
        <v>143514.35</v>
      </c>
      <c r="E9">
        <v>169526</v>
      </c>
      <c r="F9">
        <v>196972</v>
      </c>
      <c r="G9">
        <v>229723</v>
      </c>
      <c r="H9">
        <v>308527.93</v>
      </c>
      <c r="I9">
        <v>262590</v>
      </c>
      <c r="J9">
        <v>324263</v>
      </c>
      <c r="K9">
        <v>353059</v>
      </c>
      <c r="L9">
        <v>290973.21999999997</v>
      </c>
      <c r="M9">
        <v>0</v>
      </c>
      <c r="N9">
        <v>283063</v>
      </c>
      <c r="O9">
        <v>320135</v>
      </c>
      <c r="P9">
        <v>271295.07</v>
      </c>
      <c r="Q9">
        <v>254454</v>
      </c>
      <c r="R9">
        <v>304221</v>
      </c>
      <c r="S9">
        <v>238973</v>
      </c>
      <c r="T9">
        <v>0</v>
      </c>
      <c r="U9">
        <v>116873</v>
      </c>
      <c r="V9">
        <v>147934</v>
      </c>
      <c r="W9">
        <v>0</v>
      </c>
      <c r="X9">
        <v>126264</v>
      </c>
      <c r="Y9">
        <v>0</v>
      </c>
      <c r="Z9">
        <v>89397</v>
      </c>
      <c r="AA9">
        <v>0</v>
      </c>
      <c r="AB9">
        <v>90302</v>
      </c>
      <c r="AC9">
        <v>110637</v>
      </c>
      <c r="AD9">
        <v>0</v>
      </c>
      <c r="AE9">
        <v>0</v>
      </c>
      <c r="AF9">
        <v>0</v>
      </c>
      <c r="AG9">
        <v>98437</v>
      </c>
      <c r="AH9">
        <v>93662</v>
      </c>
      <c r="AI9">
        <v>0</v>
      </c>
      <c r="AJ9">
        <v>0</v>
      </c>
      <c r="AK9">
        <v>0</v>
      </c>
      <c r="AL9">
        <v>0</v>
      </c>
      <c r="AM9">
        <v>154627</v>
      </c>
      <c r="AN9">
        <v>0</v>
      </c>
      <c r="AO9">
        <v>117547</v>
      </c>
      <c r="AP9">
        <v>125920</v>
      </c>
      <c r="AQ9">
        <v>181493</v>
      </c>
      <c r="AR9">
        <v>0</v>
      </c>
      <c r="AS9">
        <v>0</v>
      </c>
      <c r="AT9">
        <v>144538</v>
      </c>
      <c r="AU9">
        <v>-64189</v>
      </c>
      <c r="AV9">
        <v>171741</v>
      </c>
      <c r="AW9">
        <v>164029</v>
      </c>
      <c r="AX9">
        <v>194676</v>
      </c>
      <c r="AY9">
        <v>279652</v>
      </c>
      <c r="AZ9">
        <v>-4981</v>
      </c>
      <c r="BA9">
        <v>-5149</v>
      </c>
      <c r="BB9">
        <v>-5213</v>
      </c>
      <c r="BC9">
        <v>-5213</v>
      </c>
      <c r="BD9"/>
      <c r="BE9"/>
      <c r="BF9"/>
      <c r="BG9"/>
      <c r="BH9"/>
      <c r="BI9"/>
      <c r="BJ9"/>
      <c r="BK9"/>
      <c r="BL9"/>
      <c r="BM9"/>
      <c r="BN9"/>
      <c r="BO9"/>
      <c r="BP9"/>
      <c r="BQ9"/>
      <c r="BR9"/>
      <c r="BS9"/>
      <c r="BT9"/>
    </row>
    <row r="10" spans="1:72" x14ac:dyDescent="0.25">
      <c r="A10" t="s">
        <v>790</v>
      </c>
      <c r="B10">
        <v>2083871</v>
      </c>
      <c r="C10">
        <v>1934348</v>
      </c>
      <c r="D10">
        <v>2089410.34</v>
      </c>
      <c r="E10">
        <v>2047826</v>
      </c>
      <c r="F10">
        <v>1941877</v>
      </c>
      <c r="G10">
        <v>2072771</v>
      </c>
      <c r="H10">
        <v>2164324.71</v>
      </c>
      <c r="I10">
        <v>2257335</v>
      </c>
      <c r="J10">
        <v>2112720</v>
      </c>
      <c r="K10">
        <v>1980089</v>
      </c>
      <c r="L10">
        <v>1964104.16</v>
      </c>
      <c r="M10">
        <v>1953298</v>
      </c>
      <c r="N10">
        <v>1806302</v>
      </c>
      <c r="O10">
        <v>1655737</v>
      </c>
      <c r="P10">
        <v>1797000.24</v>
      </c>
      <c r="Q10">
        <v>1908812</v>
      </c>
      <c r="R10">
        <v>1859976</v>
      </c>
      <c r="S10">
        <v>1530909</v>
      </c>
      <c r="T10">
        <v>1567406</v>
      </c>
      <c r="U10">
        <v>1656730</v>
      </c>
      <c r="V10">
        <v>1476357</v>
      </c>
      <c r="W10">
        <v>1383498</v>
      </c>
      <c r="X10">
        <v>1582121</v>
      </c>
      <c r="Y10">
        <v>1726996</v>
      </c>
      <c r="Z10">
        <v>1544745</v>
      </c>
      <c r="AA10">
        <v>1482956</v>
      </c>
      <c r="AB10">
        <v>1759820</v>
      </c>
      <c r="AC10">
        <v>1636427</v>
      </c>
      <c r="AD10">
        <v>1511874</v>
      </c>
      <c r="AE10">
        <v>1474115</v>
      </c>
      <c r="AF10">
        <v>1604767</v>
      </c>
      <c r="AG10">
        <v>1613332</v>
      </c>
      <c r="AH10">
        <v>1426220</v>
      </c>
      <c r="AI10">
        <v>1359863</v>
      </c>
      <c r="AJ10">
        <v>1549877.06</v>
      </c>
      <c r="AK10">
        <v>1501835</v>
      </c>
      <c r="AL10">
        <v>1345508</v>
      </c>
      <c r="AM10">
        <v>1202670</v>
      </c>
      <c r="AN10">
        <v>1266495.1299999999</v>
      </c>
      <c r="AO10">
        <v>1131882</v>
      </c>
      <c r="AP10">
        <v>1013373</v>
      </c>
      <c r="AQ10">
        <v>1004608</v>
      </c>
      <c r="AR10">
        <v>1161704</v>
      </c>
      <c r="AS10">
        <v>1048782</v>
      </c>
      <c r="AT10">
        <v>845001</v>
      </c>
      <c r="AU10">
        <v>855184</v>
      </c>
      <c r="AV10">
        <v>1110291</v>
      </c>
      <c r="AW10">
        <v>1084806</v>
      </c>
      <c r="AX10">
        <v>1045395</v>
      </c>
      <c r="AY10">
        <v>1081211</v>
      </c>
      <c r="AZ10">
        <v>1329090</v>
      </c>
      <c r="BA10">
        <v>1310420</v>
      </c>
      <c r="BB10">
        <v>1177870</v>
      </c>
      <c r="BC10">
        <v>1064531</v>
      </c>
      <c r="BD10"/>
      <c r="BE10"/>
      <c r="BF10"/>
      <c r="BG10"/>
      <c r="BH10"/>
      <c r="BI10"/>
      <c r="BJ10"/>
      <c r="BK10"/>
      <c r="BL10"/>
      <c r="BM10"/>
      <c r="BN10"/>
      <c r="BO10"/>
      <c r="BP10"/>
      <c r="BQ10"/>
      <c r="BR10"/>
      <c r="BS10"/>
      <c r="BT10"/>
    </row>
    <row r="11" spans="1:72" x14ac:dyDescent="0.25">
      <c r="A11" t="s">
        <v>2367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602567</v>
      </c>
      <c r="AV11">
        <v>0</v>
      </c>
      <c r="AW11">
        <v>0</v>
      </c>
      <c r="AX11">
        <v>0</v>
      </c>
      <c r="AY11">
        <v>0</v>
      </c>
      <c r="AZ11">
        <v>0</v>
      </c>
      <c r="BA11">
        <v>0</v>
      </c>
      <c r="BB11">
        <v>0</v>
      </c>
      <c r="BC11">
        <v>0</v>
      </c>
      <c r="BD11"/>
      <c r="BE11"/>
      <c r="BF11"/>
      <c r="BG11"/>
      <c r="BH11"/>
      <c r="BI11"/>
      <c r="BJ11"/>
      <c r="BK11"/>
      <c r="BL11"/>
      <c r="BM11"/>
      <c r="BN11"/>
      <c r="BO11"/>
      <c r="BP11"/>
      <c r="BQ11"/>
      <c r="BR11"/>
      <c r="BS11"/>
      <c r="BT11"/>
    </row>
    <row r="12" spans="1:72" x14ac:dyDescent="0.25">
      <c r="A12" t="s">
        <v>2605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13442</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25">
      <c r="A13" t="s">
        <v>2606</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49192</v>
      </c>
      <c r="AV13">
        <v>0</v>
      </c>
      <c r="AW13">
        <v>0</v>
      </c>
      <c r="AX13">
        <v>0</v>
      </c>
      <c r="AY13">
        <v>0</v>
      </c>
      <c r="AZ13">
        <v>0</v>
      </c>
      <c r="BA13">
        <v>0</v>
      </c>
      <c r="BB13">
        <v>0</v>
      </c>
      <c r="BC13">
        <v>0</v>
      </c>
      <c r="BD13"/>
      <c r="BE13"/>
      <c r="BF13"/>
      <c r="BG13"/>
      <c r="BH13"/>
      <c r="BI13"/>
      <c r="BJ13"/>
      <c r="BK13"/>
      <c r="BL13"/>
      <c r="BM13"/>
      <c r="BN13"/>
      <c r="BO13"/>
      <c r="BP13"/>
      <c r="BQ13"/>
      <c r="BR13"/>
      <c r="BS13"/>
      <c r="BT13"/>
    </row>
    <row r="14" spans="1:72" x14ac:dyDescent="0.25">
      <c r="A14" t="s">
        <v>2607</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193667</v>
      </c>
      <c r="AV14">
        <v>0</v>
      </c>
      <c r="AW14">
        <v>0</v>
      </c>
      <c r="AX14">
        <v>0</v>
      </c>
      <c r="AY14">
        <v>0</v>
      </c>
      <c r="AZ14">
        <v>0</v>
      </c>
      <c r="BA14">
        <v>0</v>
      </c>
      <c r="BB14">
        <v>0</v>
      </c>
      <c r="BC14">
        <v>0</v>
      </c>
      <c r="BD14"/>
      <c r="BE14"/>
      <c r="BF14"/>
      <c r="BG14"/>
      <c r="BH14"/>
      <c r="BI14"/>
      <c r="BJ14"/>
      <c r="BK14"/>
      <c r="BL14"/>
      <c r="BM14"/>
      <c r="BN14"/>
      <c r="BO14"/>
      <c r="BP14"/>
      <c r="BQ14"/>
      <c r="BR14"/>
      <c r="BS14"/>
      <c r="BT14"/>
    </row>
    <row r="15" spans="1:72" x14ac:dyDescent="0.25">
      <c r="A15" t="s">
        <v>2608</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3684</v>
      </c>
      <c r="AV15">
        <v>0</v>
      </c>
      <c r="AW15">
        <v>0</v>
      </c>
      <c r="AX15">
        <v>0</v>
      </c>
      <c r="AY15">
        <v>0</v>
      </c>
      <c r="AZ15">
        <v>0</v>
      </c>
      <c r="BA15">
        <v>0</v>
      </c>
      <c r="BB15">
        <v>0</v>
      </c>
      <c r="BC15">
        <v>0</v>
      </c>
      <c r="BD15"/>
      <c r="BE15"/>
      <c r="BF15"/>
      <c r="BG15"/>
      <c r="BH15"/>
      <c r="BI15"/>
      <c r="BJ15"/>
      <c r="BK15"/>
      <c r="BL15"/>
      <c r="BM15"/>
      <c r="BN15"/>
      <c r="BO15"/>
      <c r="BP15"/>
      <c r="BQ15"/>
      <c r="BR15"/>
      <c r="BS15"/>
      <c r="BT15"/>
    </row>
    <row r="16" spans="1:72" x14ac:dyDescent="0.25">
      <c r="A16" t="s">
        <v>2609</v>
      </c>
      <c r="B16">
        <v>0</v>
      </c>
      <c r="C16">
        <v>0</v>
      </c>
      <c r="D16">
        <v>1063.94</v>
      </c>
      <c r="E16">
        <v>1064</v>
      </c>
      <c r="F16">
        <v>1064</v>
      </c>
      <c r="G16">
        <v>1064</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32649</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25">
      <c r="A17" t="s">
        <v>2610</v>
      </c>
      <c r="B17">
        <v>0</v>
      </c>
      <c r="C17">
        <v>0</v>
      </c>
      <c r="D17">
        <v>1063.94</v>
      </c>
      <c r="E17">
        <v>1064</v>
      </c>
      <c r="F17">
        <v>1064</v>
      </c>
      <c r="G17">
        <v>1064</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32649</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3309</v>
      </c>
      <c r="B18">
        <v>0</v>
      </c>
      <c r="C18">
        <v>0</v>
      </c>
      <c r="D18">
        <v>0</v>
      </c>
      <c r="E18">
        <v>0</v>
      </c>
      <c r="F18">
        <v>0</v>
      </c>
      <c r="G18">
        <v>0</v>
      </c>
      <c r="H18">
        <v>29000</v>
      </c>
      <c r="I18">
        <v>0</v>
      </c>
      <c r="J18">
        <v>0</v>
      </c>
      <c r="K18">
        <v>30429</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25">
      <c r="A19" t="s">
        <v>2369</v>
      </c>
      <c r="B19">
        <v>0</v>
      </c>
      <c r="C19">
        <v>0</v>
      </c>
      <c r="D19">
        <v>0</v>
      </c>
      <c r="E19">
        <v>0</v>
      </c>
      <c r="F19">
        <v>0</v>
      </c>
      <c r="G19">
        <v>0</v>
      </c>
      <c r="H19">
        <v>0</v>
      </c>
      <c r="I19">
        <v>0</v>
      </c>
      <c r="J19">
        <v>0</v>
      </c>
      <c r="K19">
        <v>0</v>
      </c>
      <c r="L19">
        <v>0</v>
      </c>
      <c r="M19">
        <v>0</v>
      </c>
      <c r="N19">
        <v>0</v>
      </c>
      <c r="O19">
        <v>0</v>
      </c>
      <c r="P19">
        <v>0</v>
      </c>
      <c r="Q19">
        <v>0</v>
      </c>
      <c r="R19">
        <v>0</v>
      </c>
      <c r="S19">
        <v>0</v>
      </c>
      <c r="T19">
        <v>65233</v>
      </c>
      <c r="U19">
        <v>69575</v>
      </c>
      <c r="V19">
        <v>75833</v>
      </c>
      <c r="W19">
        <v>79142</v>
      </c>
      <c r="X19">
        <v>66380</v>
      </c>
      <c r="Y19">
        <v>73362</v>
      </c>
      <c r="Z19">
        <v>102660</v>
      </c>
      <c r="AA19">
        <v>102507</v>
      </c>
      <c r="AB19">
        <v>54915</v>
      </c>
      <c r="AC19">
        <v>38382</v>
      </c>
      <c r="AD19">
        <v>27659</v>
      </c>
      <c r="AE19">
        <v>28853</v>
      </c>
      <c r="AF19">
        <v>35122</v>
      </c>
      <c r="AG19">
        <v>35736</v>
      </c>
      <c r="AH19">
        <v>26455</v>
      </c>
      <c r="AI19">
        <v>31639</v>
      </c>
      <c r="AJ19">
        <v>35684.629999999997</v>
      </c>
      <c r="AK19">
        <v>0</v>
      </c>
      <c r="AL19">
        <v>35003</v>
      </c>
      <c r="AM19">
        <v>33242</v>
      </c>
      <c r="AN19">
        <v>35012.47</v>
      </c>
      <c r="AO19">
        <v>36319</v>
      </c>
      <c r="AP19">
        <v>32522</v>
      </c>
      <c r="AQ19">
        <v>30071</v>
      </c>
      <c r="AR19">
        <v>28149</v>
      </c>
      <c r="AS19">
        <v>35982</v>
      </c>
      <c r="AT19">
        <v>23664</v>
      </c>
      <c r="AU19">
        <v>34457</v>
      </c>
      <c r="AV19">
        <v>33740</v>
      </c>
      <c r="AW19">
        <v>33200</v>
      </c>
      <c r="AX19">
        <v>24700</v>
      </c>
      <c r="AY19">
        <v>29833</v>
      </c>
      <c r="AZ19">
        <v>28389</v>
      </c>
      <c r="BA19">
        <v>37844</v>
      </c>
      <c r="BB19">
        <v>39742</v>
      </c>
      <c r="BC19">
        <v>35447</v>
      </c>
      <c r="BD19"/>
      <c r="BE19"/>
      <c r="BF19"/>
      <c r="BG19"/>
      <c r="BH19"/>
      <c r="BI19"/>
      <c r="BJ19"/>
      <c r="BK19"/>
      <c r="BL19"/>
      <c r="BM19"/>
      <c r="BN19"/>
      <c r="BO19"/>
      <c r="BP19"/>
      <c r="BQ19"/>
      <c r="BR19"/>
      <c r="BS19"/>
      <c r="BT19"/>
    </row>
    <row r="20" spans="1:72" x14ac:dyDescent="0.25">
      <c r="A20" t="s">
        <v>2370</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35003</v>
      </c>
      <c r="AM20">
        <v>0</v>
      </c>
      <c r="AN20">
        <v>0</v>
      </c>
      <c r="AO20">
        <v>0</v>
      </c>
      <c r="AP20">
        <v>0</v>
      </c>
      <c r="AQ20">
        <v>0</v>
      </c>
      <c r="AR20">
        <v>28149</v>
      </c>
      <c r="AS20">
        <v>35982</v>
      </c>
      <c r="AT20">
        <v>23664</v>
      </c>
      <c r="AU20">
        <v>34457</v>
      </c>
      <c r="AV20">
        <v>33740</v>
      </c>
      <c r="AW20">
        <v>33200</v>
      </c>
      <c r="AX20">
        <v>24700</v>
      </c>
      <c r="AY20">
        <v>0</v>
      </c>
      <c r="AZ20">
        <v>0</v>
      </c>
      <c r="BA20">
        <v>0</v>
      </c>
      <c r="BB20">
        <v>0</v>
      </c>
      <c r="BC20">
        <v>0</v>
      </c>
      <c r="BD20"/>
      <c r="BE20"/>
      <c r="BF20"/>
      <c r="BG20"/>
      <c r="BH20"/>
      <c r="BI20"/>
      <c r="BJ20"/>
      <c r="BK20"/>
      <c r="BL20"/>
      <c r="BM20"/>
      <c r="BN20"/>
      <c r="BO20"/>
      <c r="BP20"/>
      <c r="BQ20"/>
      <c r="BR20"/>
      <c r="BS20"/>
      <c r="BT20"/>
    </row>
    <row r="21" spans="1:72" x14ac:dyDescent="0.25">
      <c r="A21" t="s">
        <v>791</v>
      </c>
      <c r="B21">
        <v>2328093</v>
      </c>
      <c r="C21">
        <v>2240862</v>
      </c>
      <c r="D21">
        <v>2304858.52</v>
      </c>
      <c r="E21">
        <v>2285001</v>
      </c>
      <c r="F21">
        <v>2225745</v>
      </c>
      <c r="G21">
        <v>2399256</v>
      </c>
      <c r="H21">
        <v>2620842.0499999998</v>
      </c>
      <c r="I21">
        <v>2605787</v>
      </c>
      <c r="J21">
        <v>2602251</v>
      </c>
      <c r="K21">
        <v>2537724</v>
      </c>
      <c r="L21">
        <v>2381991.61</v>
      </c>
      <c r="M21">
        <v>2314097</v>
      </c>
      <c r="N21">
        <v>2187467</v>
      </c>
      <c r="O21">
        <v>2177419</v>
      </c>
      <c r="P21">
        <v>2181235.7400000002</v>
      </c>
      <c r="Q21">
        <v>2287865</v>
      </c>
      <c r="R21">
        <v>2285684</v>
      </c>
      <c r="S21">
        <v>1900380</v>
      </c>
      <c r="T21">
        <v>1853378</v>
      </c>
      <c r="U21">
        <v>1931411</v>
      </c>
      <c r="V21">
        <v>1869473</v>
      </c>
      <c r="W21">
        <v>1884252</v>
      </c>
      <c r="X21">
        <v>1991881</v>
      </c>
      <c r="Y21">
        <v>1980795</v>
      </c>
      <c r="Z21">
        <v>1835869</v>
      </c>
      <c r="AA21">
        <v>2109879</v>
      </c>
      <c r="AB21">
        <v>2111875</v>
      </c>
      <c r="AC21">
        <v>1959821</v>
      </c>
      <c r="AD21">
        <v>1891665</v>
      </c>
      <c r="AE21">
        <v>1846990</v>
      </c>
      <c r="AF21">
        <v>1915002</v>
      </c>
      <c r="AG21">
        <v>1831005</v>
      </c>
      <c r="AH21">
        <v>1707700</v>
      </c>
      <c r="AI21">
        <v>1692246</v>
      </c>
      <c r="AJ21">
        <v>1910806.84</v>
      </c>
      <c r="AK21">
        <v>1857197</v>
      </c>
      <c r="AL21">
        <v>1649572</v>
      </c>
      <c r="AM21">
        <v>1755748</v>
      </c>
      <c r="AN21">
        <v>1622867.44</v>
      </c>
      <c r="AO21">
        <v>1403265</v>
      </c>
      <c r="AP21">
        <v>1531092</v>
      </c>
      <c r="AQ21">
        <v>2059452</v>
      </c>
      <c r="AR21">
        <v>1496718</v>
      </c>
      <c r="AS21">
        <v>1369113</v>
      </c>
      <c r="AT21">
        <v>1701261</v>
      </c>
      <c r="AU21">
        <v>2069360</v>
      </c>
      <c r="AV21">
        <v>1507001</v>
      </c>
      <c r="AW21">
        <v>1387068</v>
      </c>
      <c r="AX21">
        <v>1362111</v>
      </c>
      <c r="AY21">
        <v>1502214</v>
      </c>
      <c r="AZ21">
        <v>1646208</v>
      </c>
      <c r="BA21">
        <v>1660695</v>
      </c>
      <c r="BB21">
        <v>1537289</v>
      </c>
      <c r="BC21">
        <v>1493828</v>
      </c>
      <c r="BD21"/>
      <c r="BE21"/>
      <c r="BF21"/>
      <c r="BG21"/>
      <c r="BH21"/>
      <c r="BI21"/>
      <c r="BJ21"/>
      <c r="BK21"/>
      <c r="BL21"/>
      <c r="BM21"/>
      <c r="BN21"/>
      <c r="BO21"/>
      <c r="BP21"/>
      <c r="BQ21"/>
      <c r="BR21"/>
      <c r="BS21"/>
      <c r="BT21"/>
    </row>
    <row r="22" spans="1:72" x14ac:dyDescent="0.25">
      <c r="A22" t="s">
        <v>2371</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2374</v>
      </c>
      <c r="B23">
        <v>314</v>
      </c>
      <c r="C23">
        <v>314</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c r="BE23"/>
      <c r="BF23"/>
      <c r="BG23"/>
      <c r="BH23"/>
      <c r="BI23"/>
      <c r="BJ23"/>
      <c r="BK23"/>
      <c r="BL23"/>
      <c r="BM23"/>
      <c r="BN23"/>
      <c r="BO23"/>
      <c r="BP23"/>
      <c r="BQ23"/>
      <c r="BR23"/>
      <c r="BS23"/>
      <c r="BT23"/>
    </row>
    <row r="24" spans="1:72" x14ac:dyDescent="0.25">
      <c r="A24" t="s">
        <v>2377</v>
      </c>
      <c r="B24">
        <v>0</v>
      </c>
      <c r="C24">
        <v>0</v>
      </c>
      <c r="D24">
        <v>0</v>
      </c>
      <c r="E24">
        <v>0</v>
      </c>
      <c r="F24">
        <v>0</v>
      </c>
      <c r="G24">
        <v>0</v>
      </c>
      <c r="H24">
        <v>314.3</v>
      </c>
      <c r="I24">
        <v>29314</v>
      </c>
      <c r="J24">
        <v>30314</v>
      </c>
      <c r="K24">
        <v>30314</v>
      </c>
      <c r="L24">
        <v>29314.3</v>
      </c>
      <c r="M24">
        <v>29314</v>
      </c>
      <c r="N24">
        <v>29314</v>
      </c>
      <c r="O24">
        <v>29314</v>
      </c>
      <c r="P24">
        <v>32814.300000000003</v>
      </c>
      <c r="Q24">
        <v>32814</v>
      </c>
      <c r="R24">
        <v>32814</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250</v>
      </c>
      <c r="AN24">
        <v>0</v>
      </c>
      <c r="AO24">
        <v>0</v>
      </c>
      <c r="AP24">
        <v>0</v>
      </c>
      <c r="AQ24">
        <v>0</v>
      </c>
      <c r="AR24">
        <v>0</v>
      </c>
      <c r="AS24">
        <v>0</v>
      </c>
      <c r="AT24">
        <v>0</v>
      </c>
      <c r="AU24">
        <v>0</v>
      </c>
      <c r="AV24">
        <v>0</v>
      </c>
      <c r="AW24">
        <v>0</v>
      </c>
      <c r="AX24">
        <v>0</v>
      </c>
      <c r="AY24">
        <v>250</v>
      </c>
      <c r="AZ24">
        <v>250</v>
      </c>
      <c r="BA24">
        <v>250</v>
      </c>
      <c r="BB24">
        <v>250</v>
      </c>
      <c r="BC24">
        <v>250</v>
      </c>
      <c r="BD24"/>
      <c r="BE24"/>
      <c r="BF24"/>
      <c r="BG24"/>
      <c r="BH24"/>
      <c r="BI24"/>
      <c r="BJ24"/>
      <c r="BK24"/>
      <c r="BL24"/>
      <c r="BM24"/>
      <c r="BN24"/>
      <c r="BO24"/>
      <c r="BP24"/>
      <c r="BQ24"/>
      <c r="BR24"/>
      <c r="BS24"/>
      <c r="BT24"/>
    </row>
    <row r="25" spans="1:72" x14ac:dyDescent="0.25">
      <c r="A25" t="s">
        <v>2380</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250</v>
      </c>
      <c r="AL25">
        <v>250</v>
      </c>
      <c r="AM25">
        <v>0</v>
      </c>
      <c r="AN25">
        <v>249.75</v>
      </c>
      <c r="AO25">
        <v>250</v>
      </c>
      <c r="AP25">
        <v>250</v>
      </c>
      <c r="AQ25">
        <v>250</v>
      </c>
      <c r="AR25">
        <v>250</v>
      </c>
      <c r="AS25">
        <v>250</v>
      </c>
      <c r="AT25">
        <v>250</v>
      </c>
      <c r="AU25">
        <v>250</v>
      </c>
      <c r="AV25">
        <v>250</v>
      </c>
      <c r="AW25">
        <v>250</v>
      </c>
      <c r="AX25">
        <v>250</v>
      </c>
      <c r="AY25">
        <v>0</v>
      </c>
      <c r="AZ25">
        <v>0</v>
      </c>
      <c r="BA25">
        <v>0</v>
      </c>
      <c r="BB25">
        <v>0</v>
      </c>
      <c r="BC25">
        <v>0</v>
      </c>
      <c r="BD25"/>
      <c r="BE25"/>
      <c r="BF25"/>
      <c r="BG25"/>
      <c r="BH25"/>
      <c r="BI25"/>
      <c r="BJ25"/>
      <c r="BK25"/>
      <c r="BL25"/>
      <c r="BM25"/>
      <c r="BN25"/>
      <c r="BO25"/>
      <c r="BP25"/>
      <c r="BQ25"/>
      <c r="BR25"/>
      <c r="BS25"/>
      <c r="BT25"/>
    </row>
    <row r="26" spans="1:72" x14ac:dyDescent="0.25">
      <c r="A26" t="s">
        <v>3311</v>
      </c>
      <c r="B26">
        <v>0</v>
      </c>
      <c r="C26">
        <v>0</v>
      </c>
      <c r="D26">
        <v>0</v>
      </c>
      <c r="E26">
        <v>29000</v>
      </c>
      <c r="F26">
        <v>29000</v>
      </c>
      <c r="G26">
        <v>29000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2365</v>
      </c>
      <c r="B27">
        <v>0</v>
      </c>
      <c r="C27">
        <v>0</v>
      </c>
      <c r="D27">
        <v>0</v>
      </c>
      <c r="E27">
        <v>29000</v>
      </c>
      <c r="F27">
        <v>29000</v>
      </c>
      <c r="G27">
        <v>29000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2381</v>
      </c>
      <c r="B28">
        <v>0</v>
      </c>
      <c r="C28">
        <v>0</v>
      </c>
      <c r="D28">
        <v>314.3</v>
      </c>
      <c r="E28">
        <v>314</v>
      </c>
      <c r="F28">
        <v>314</v>
      </c>
      <c r="G28">
        <v>314</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3287</v>
      </c>
      <c r="B29">
        <v>0</v>
      </c>
      <c r="C29">
        <v>0</v>
      </c>
      <c r="D29">
        <v>314.3</v>
      </c>
      <c r="E29">
        <v>314</v>
      </c>
      <c r="F29">
        <v>314</v>
      </c>
      <c r="G29">
        <v>314</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25">
      <c r="A30" t="s">
        <v>2383</v>
      </c>
      <c r="B30">
        <v>75064</v>
      </c>
      <c r="C30">
        <v>68098</v>
      </c>
      <c r="D30">
        <v>68803.92</v>
      </c>
      <c r="E30">
        <v>69169</v>
      </c>
      <c r="F30">
        <v>70165</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c r="BE30"/>
      <c r="BF30"/>
      <c r="BG30"/>
      <c r="BH30"/>
      <c r="BI30"/>
      <c r="BJ30"/>
      <c r="BK30"/>
      <c r="BL30"/>
      <c r="BM30"/>
      <c r="BN30"/>
      <c r="BO30"/>
      <c r="BP30"/>
      <c r="BQ30"/>
      <c r="BR30"/>
      <c r="BS30"/>
      <c r="BT30"/>
    </row>
    <row r="31" spans="1:72" x14ac:dyDescent="0.25">
      <c r="A31" t="s">
        <v>792</v>
      </c>
      <c r="B31">
        <v>5680454</v>
      </c>
      <c r="C31">
        <v>5734649</v>
      </c>
      <c r="D31">
        <v>5810619.5899999999</v>
      </c>
      <c r="E31">
        <v>5917950</v>
      </c>
      <c r="F31">
        <v>5938347</v>
      </c>
      <c r="G31">
        <v>6011261</v>
      </c>
      <c r="H31">
        <v>6028873.9299999997</v>
      </c>
      <c r="I31">
        <v>5973746</v>
      </c>
      <c r="J31">
        <v>5779889</v>
      </c>
      <c r="K31">
        <v>5584373</v>
      </c>
      <c r="L31">
        <v>5479423.1900000004</v>
      </c>
      <c r="M31">
        <v>5346162</v>
      </c>
      <c r="N31">
        <v>4988150</v>
      </c>
      <c r="O31">
        <v>4914594</v>
      </c>
      <c r="P31">
        <v>4806714.53</v>
      </c>
      <c r="Q31">
        <v>4567741</v>
      </c>
      <c r="R31">
        <v>4275326</v>
      </c>
      <c r="S31">
        <v>3955882</v>
      </c>
      <c r="T31">
        <v>3837414</v>
      </c>
      <c r="U31">
        <v>3577884</v>
      </c>
      <c r="V31">
        <v>3417198</v>
      </c>
      <c r="W31">
        <v>3179736</v>
      </c>
      <c r="X31">
        <v>3073587</v>
      </c>
      <c r="Y31">
        <v>3029604</v>
      </c>
      <c r="Z31">
        <v>3000350</v>
      </c>
      <c r="AA31">
        <v>2980124</v>
      </c>
      <c r="AB31">
        <v>2999199</v>
      </c>
      <c r="AC31">
        <v>3005157</v>
      </c>
      <c r="AD31">
        <v>2993408</v>
      </c>
      <c r="AE31">
        <v>2957678</v>
      </c>
      <c r="AF31">
        <v>2942094</v>
      </c>
      <c r="AG31">
        <v>2848572</v>
      </c>
      <c r="AH31">
        <v>2810393</v>
      </c>
      <c r="AI31">
        <v>2762346</v>
      </c>
      <c r="AJ31">
        <v>2700851.48</v>
      </c>
      <c r="AK31">
        <v>2583815</v>
      </c>
      <c r="AL31">
        <v>2552913</v>
      </c>
      <c r="AM31">
        <v>2540261</v>
      </c>
      <c r="AN31">
        <v>2513718.85</v>
      </c>
      <c r="AO31">
        <v>2469809</v>
      </c>
      <c r="AP31">
        <v>2354825</v>
      </c>
      <c r="AQ31">
        <v>2157600</v>
      </c>
      <c r="AR31">
        <v>2075051</v>
      </c>
      <c r="AS31">
        <v>2104688</v>
      </c>
      <c r="AT31">
        <v>2053714</v>
      </c>
      <c r="AU31">
        <v>1971845</v>
      </c>
      <c r="AV31">
        <v>1980879</v>
      </c>
      <c r="AW31">
        <v>1958789</v>
      </c>
      <c r="AX31">
        <v>1979850</v>
      </c>
      <c r="AY31">
        <v>2032937</v>
      </c>
      <c r="AZ31">
        <v>2096531</v>
      </c>
      <c r="BA31">
        <v>2140651</v>
      </c>
      <c r="BB31">
        <v>2191677</v>
      </c>
      <c r="BC31">
        <v>2245129</v>
      </c>
      <c r="BD31"/>
      <c r="BE31"/>
      <c r="BF31"/>
      <c r="BG31"/>
      <c r="BH31"/>
      <c r="BI31"/>
      <c r="BJ31"/>
      <c r="BK31"/>
      <c r="BL31"/>
      <c r="BM31"/>
      <c r="BN31"/>
      <c r="BO31"/>
      <c r="BP31"/>
      <c r="BQ31"/>
      <c r="BR31"/>
      <c r="BS31"/>
      <c r="BT31"/>
    </row>
    <row r="32" spans="1:72" x14ac:dyDescent="0.25">
      <c r="A32" t="s">
        <v>2384</v>
      </c>
      <c r="B32">
        <v>513331</v>
      </c>
      <c r="C32">
        <v>516050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c r="BE32"/>
      <c r="BF32"/>
      <c r="BG32"/>
      <c r="BH32"/>
      <c r="BI32"/>
      <c r="BJ32"/>
      <c r="BK32"/>
      <c r="BL32"/>
      <c r="BM32"/>
      <c r="BN32"/>
      <c r="BO32"/>
      <c r="BP32"/>
      <c r="BQ32"/>
      <c r="BR32"/>
      <c r="BS32"/>
      <c r="BT32"/>
    </row>
    <row r="33" spans="1:72" x14ac:dyDescent="0.25">
      <c r="A33" t="s">
        <v>793</v>
      </c>
      <c r="B33">
        <v>12492</v>
      </c>
      <c r="C33">
        <v>13142</v>
      </c>
      <c r="D33">
        <v>12716.39</v>
      </c>
      <c r="E33">
        <v>14501</v>
      </c>
      <c r="F33">
        <v>16360</v>
      </c>
      <c r="G33">
        <v>18245</v>
      </c>
      <c r="H33">
        <v>17687.77</v>
      </c>
      <c r="I33">
        <v>18719</v>
      </c>
      <c r="J33">
        <v>19318</v>
      </c>
      <c r="K33">
        <v>19097</v>
      </c>
      <c r="L33">
        <v>27230.639999999999</v>
      </c>
      <c r="M33">
        <v>25190</v>
      </c>
      <c r="N33">
        <v>24628</v>
      </c>
      <c r="O33">
        <v>26438</v>
      </c>
      <c r="P33">
        <v>25844.17</v>
      </c>
      <c r="Q33">
        <v>27631</v>
      </c>
      <c r="R33">
        <v>26626</v>
      </c>
      <c r="S33">
        <v>19525</v>
      </c>
      <c r="T33">
        <v>17547</v>
      </c>
      <c r="U33">
        <v>19041</v>
      </c>
      <c r="V33">
        <v>20829</v>
      </c>
      <c r="W33">
        <v>22509</v>
      </c>
      <c r="X33">
        <v>21491</v>
      </c>
      <c r="Y33">
        <v>20785</v>
      </c>
      <c r="Z33">
        <v>18820</v>
      </c>
      <c r="AA33">
        <v>14762</v>
      </c>
      <c r="AB33">
        <v>15424</v>
      </c>
      <c r="AC33">
        <v>15824</v>
      </c>
      <c r="AD33">
        <v>13944</v>
      </c>
      <c r="AE33">
        <v>14616</v>
      </c>
      <c r="AF33">
        <v>14877</v>
      </c>
      <c r="AG33">
        <v>15202</v>
      </c>
      <c r="AH33">
        <v>16310</v>
      </c>
      <c r="AI33">
        <v>15117</v>
      </c>
      <c r="AJ33">
        <v>7121.17</v>
      </c>
      <c r="AK33">
        <v>7761</v>
      </c>
      <c r="AL33">
        <v>8305</v>
      </c>
      <c r="AM33">
        <v>8865</v>
      </c>
      <c r="AN33">
        <v>8824.7199999999993</v>
      </c>
      <c r="AO33">
        <v>7736</v>
      </c>
      <c r="AP33">
        <v>6367</v>
      </c>
      <c r="AQ33">
        <v>5806</v>
      </c>
      <c r="AR33">
        <v>6488</v>
      </c>
      <c r="AS33">
        <v>7155</v>
      </c>
      <c r="AT33">
        <v>7822</v>
      </c>
      <c r="AU33">
        <v>8482</v>
      </c>
      <c r="AV33">
        <v>9134</v>
      </c>
      <c r="AW33">
        <v>8082</v>
      </c>
      <c r="AX33">
        <v>3182</v>
      </c>
      <c r="AY33">
        <v>111499</v>
      </c>
      <c r="AZ33">
        <v>103624</v>
      </c>
      <c r="BA33">
        <v>103623</v>
      </c>
      <c r="BB33">
        <v>103623</v>
      </c>
      <c r="BC33">
        <v>103623</v>
      </c>
      <c r="BD33"/>
      <c r="BE33"/>
      <c r="BF33"/>
      <c r="BG33"/>
      <c r="BH33"/>
      <c r="BI33"/>
      <c r="BJ33"/>
      <c r="BK33"/>
      <c r="BL33"/>
      <c r="BM33"/>
      <c r="BN33"/>
      <c r="BO33"/>
      <c r="BP33"/>
      <c r="BQ33"/>
      <c r="BR33"/>
      <c r="BS33"/>
      <c r="BT33"/>
    </row>
    <row r="34" spans="1:72" x14ac:dyDescent="0.25">
      <c r="A34" t="s">
        <v>2385</v>
      </c>
      <c r="B34">
        <v>12492</v>
      </c>
      <c r="C34">
        <v>13142</v>
      </c>
      <c r="D34">
        <v>12716.39</v>
      </c>
      <c r="E34">
        <v>14501</v>
      </c>
      <c r="F34">
        <v>16360</v>
      </c>
      <c r="G34">
        <v>18245</v>
      </c>
      <c r="H34">
        <v>17687.77</v>
      </c>
      <c r="I34">
        <v>18719</v>
      </c>
      <c r="J34">
        <v>19318</v>
      </c>
      <c r="K34">
        <v>19097</v>
      </c>
      <c r="L34">
        <v>27230.639999999999</v>
      </c>
      <c r="M34">
        <v>25190</v>
      </c>
      <c r="N34">
        <v>24628</v>
      </c>
      <c r="O34">
        <v>26438</v>
      </c>
      <c r="P34">
        <v>25844.17</v>
      </c>
      <c r="Q34">
        <v>27631</v>
      </c>
      <c r="R34">
        <v>26626</v>
      </c>
      <c r="S34">
        <v>19525</v>
      </c>
      <c r="T34">
        <v>17547</v>
      </c>
      <c r="U34">
        <v>19041</v>
      </c>
      <c r="V34">
        <v>20829</v>
      </c>
      <c r="W34">
        <v>22509</v>
      </c>
      <c r="X34">
        <v>21491</v>
      </c>
      <c r="Y34">
        <v>20785</v>
      </c>
      <c r="Z34">
        <v>18820</v>
      </c>
      <c r="AA34">
        <v>14762</v>
      </c>
      <c r="AB34">
        <v>15424</v>
      </c>
      <c r="AC34">
        <v>15824</v>
      </c>
      <c r="AD34">
        <v>13944</v>
      </c>
      <c r="AE34">
        <v>14616</v>
      </c>
      <c r="AF34">
        <v>14877</v>
      </c>
      <c r="AG34">
        <v>15202</v>
      </c>
      <c r="AH34">
        <v>16310</v>
      </c>
      <c r="AI34">
        <v>15117</v>
      </c>
      <c r="AJ34">
        <v>7121.17</v>
      </c>
      <c r="AK34">
        <v>7761</v>
      </c>
      <c r="AL34">
        <v>8305</v>
      </c>
      <c r="AM34">
        <v>8865</v>
      </c>
      <c r="AN34">
        <v>8824.7199999999993</v>
      </c>
      <c r="AO34">
        <v>7736</v>
      </c>
      <c r="AP34">
        <v>6367</v>
      </c>
      <c r="AQ34">
        <v>5806</v>
      </c>
      <c r="AR34">
        <v>6488</v>
      </c>
      <c r="AS34">
        <v>7155</v>
      </c>
      <c r="AT34">
        <v>7822</v>
      </c>
      <c r="AU34">
        <v>8482</v>
      </c>
      <c r="AV34">
        <v>9134</v>
      </c>
      <c r="AW34">
        <v>8082</v>
      </c>
      <c r="AX34">
        <v>3182</v>
      </c>
      <c r="AY34">
        <v>111499</v>
      </c>
      <c r="AZ34">
        <v>103624</v>
      </c>
      <c r="BA34">
        <v>103623</v>
      </c>
      <c r="BB34">
        <v>103623</v>
      </c>
      <c r="BC34">
        <v>103623</v>
      </c>
      <c r="BD34"/>
      <c r="BE34"/>
      <c r="BF34"/>
      <c r="BG34"/>
      <c r="BH34"/>
      <c r="BI34"/>
      <c r="BJ34"/>
      <c r="BK34"/>
      <c r="BL34"/>
      <c r="BM34"/>
      <c r="BN34"/>
      <c r="BO34"/>
      <c r="BP34"/>
      <c r="BQ34"/>
      <c r="BR34"/>
      <c r="BS34"/>
      <c r="BT34"/>
    </row>
    <row r="35" spans="1:72" x14ac:dyDescent="0.25">
      <c r="A35" t="s">
        <v>2386</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103624</v>
      </c>
      <c r="AF35">
        <v>103624</v>
      </c>
      <c r="AG35">
        <v>103624</v>
      </c>
      <c r="AH35">
        <v>103624</v>
      </c>
      <c r="AI35">
        <v>103624</v>
      </c>
      <c r="AJ35">
        <v>103623.83</v>
      </c>
      <c r="AK35">
        <v>103624</v>
      </c>
      <c r="AL35">
        <v>103624</v>
      </c>
      <c r="AM35">
        <v>103624</v>
      </c>
      <c r="AN35">
        <v>103623.83</v>
      </c>
      <c r="AO35">
        <v>103624</v>
      </c>
      <c r="AP35">
        <v>103624</v>
      </c>
      <c r="AQ35">
        <v>103624</v>
      </c>
      <c r="AR35">
        <v>103624</v>
      </c>
      <c r="AS35">
        <v>103624</v>
      </c>
      <c r="AT35">
        <v>103624</v>
      </c>
      <c r="AU35">
        <v>103624</v>
      </c>
      <c r="AV35">
        <v>103624</v>
      </c>
      <c r="AW35">
        <v>103623</v>
      </c>
      <c r="AX35">
        <v>103623</v>
      </c>
      <c r="AY35">
        <v>0</v>
      </c>
      <c r="AZ35">
        <v>0</v>
      </c>
      <c r="BA35">
        <v>0</v>
      </c>
      <c r="BB35">
        <v>0</v>
      </c>
      <c r="BC35">
        <v>0</v>
      </c>
      <c r="BD35"/>
      <c r="BE35"/>
      <c r="BF35"/>
      <c r="BG35"/>
      <c r="BH35"/>
      <c r="BI35"/>
      <c r="BJ35"/>
      <c r="BK35"/>
      <c r="BL35"/>
      <c r="BM35"/>
      <c r="BN35"/>
      <c r="BO35"/>
      <c r="BP35"/>
      <c r="BQ35"/>
      <c r="BR35"/>
      <c r="BS35"/>
      <c r="BT35"/>
    </row>
    <row r="36" spans="1:72" x14ac:dyDescent="0.25">
      <c r="A36" t="s">
        <v>2387</v>
      </c>
      <c r="B36">
        <v>47790</v>
      </c>
      <c r="C36">
        <v>48025</v>
      </c>
      <c r="D36">
        <v>48598.99</v>
      </c>
      <c r="E36">
        <v>50598</v>
      </c>
      <c r="F36">
        <v>55355</v>
      </c>
      <c r="G36">
        <v>59656</v>
      </c>
      <c r="H36">
        <v>35727.449999999997</v>
      </c>
      <c r="I36">
        <v>43476</v>
      </c>
      <c r="J36">
        <v>55019</v>
      </c>
      <c r="K36">
        <v>58515</v>
      </c>
      <c r="L36">
        <v>67547.45</v>
      </c>
      <c r="M36">
        <v>23083</v>
      </c>
      <c r="N36">
        <v>24579</v>
      </c>
      <c r="O36">
        <v>28128</v>
      </c>
      <c r="P36">
        <v>29069.85</v>
      </c>
      <c r="Q36">
        <v>27444</v>
      </c>
      <c r="R36">
        <v>26354</v>
      </c>
      <c r="S36">
        <v>24210</v>
      </c>
      <c r="T36">
        <v>20861</v>
      </c>
      <c r="U36">
        <v>28352</v>
      </c>
      <c r="V36">
        <v>31277</v>
      </c>
      <c r="W36">
        <v>27740</v>
      </c>
      <c r="X36">
        <v>22128</v>
      </c>
      <c r="Y36">
        <v>28507</v>
      </c>
      <c r="Z36">
        <v>31508</v>
      </c>
      <c r="AA36">
        <v>33253</v>
      </c>
      <c r="AB36">
        <v>22290</v>
      </c>
      <c r="AC36">
        <v>69210</v>
      </c>
      <c r="AD36">
        <v>98166</v>
      </c>
      <c r="AE36">
        <v>114523</v>
      </c>
      <c r="AF36">
        <v>127336</v>
      </c>
      <c r="AG36">
        <v>140598</v>
      </c>
      <c r="AH36">
        <v>135992</v>
      </c>
      <c r="AI36">
        <v>126666</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c r="BE36"/>
      <c r="BF36"/>
      <c r="BG36"/>
      <c r="BH36"/>
      <c r="BI36"/>
      <c r="BJ36"/>
      <c r="BK36"/>
      <c r="BL36"/>
      <c r="BM36"/>
      <c r="BN36"/>
      <c r="BO36"/>
      <c r="BP36"/>
      <c r="BQ36"/>
      <c r="BR36"/>
      <c r="BS36"/>
      <c r="BT36"/>
    </row>
    <row r="37" spans="1:72" x14ac:dyDescent="0.25">
      <c r="A37" t="s">
        <v>2388</v>
      </c>
      <c r="B37">
        <v>15700</v>
      </c>
      <c r="C37">
        <v>12713</v>
      </c>
      <c r="D37">
        <v>549719.5</v>
      </c>
      <c r="E37">
        <v>573144</v>
      </c>
      <c r="F37">
        <v>599141</v>
      </c>
      <c r="G37">
        <v>634755</v>
      </c>
      <c r="H37">
        <v>18453.07</v>
      </c>
      <c r="I37">
        <v>18179</v>
      </c>
      <c r="J37">
        <v>18374</v>
      </c>
      <c r="K37">
        <v>17272</v>
      </c>
      <c r="L37">
        <v>17339.13</v>
      </c>
      <c r="M37">
        <v>19399</v>
      </c>
      <c r="N37">
        <v>19377</v>
      </c>
      <c r="O37">
        <v>20038</v>
      </c>
      <c r="P37">
        <v>21567.7</v>
      </c>
      <c r="Q37">
        <v>23340</v>
      </c>
      <c r="R37">
        <v>23074</v>
      </c>
      <c r="S37">
        <v>20029</v>
      </c>
      <c r="T37">
        <v>20627</v>
      </c>
      <c r="U37">
        <v>26573</v>
      </c>
      <c r="V37">
        <v>24680</v>
      </c>
      <c r="W37">
        <v>25403</v>
      </c>
      <c r="X37">
        <v>25174</v>
      </c>
      <c r="Y37">
        <v>20517</v>
      </c>
      <c r="Z37">
        <v>18314</v>
      </c>
      <c r="AA37">
        <v>17572</v>
      </c>
      <c r="AB37">
        <v>45102</v>
      </c>
      <c r="AC37">
        <v>47087</v>
      </c>
      <c r="AD37">
        <v>48274</v>
      </c>
      <c r="AE37">
        <v>45907</v>
      </c>
      <c r="AF37">
        <v>37619</v>
      </c>
      <c r="AG37">
        <v>38344</v>
      </c>
      <c r="AH37">
        <v>43594</v>
      </c>
      <c r="AI37">
        <v>39922</v>
      </c>
      <c r="AJ37">
        <v>36515.47</v>
      </c>
      <c r="AK37">
        <v>38908</v>
      </c>
      <c r="AL37">
        <v>38733</v>
      </c>
      <c r="AM37">
        <v>41861</v>
      </c>
      <c r="AN37">
        <v>38605.71</v>
      </c>
      <c r="AO37">
        <v>33966</v>
      </c>
      <c r="AP37">
        <v>35991</v>
      </c>
      <c r="AQ37">
        <v>34020</v>
      </c>
      <c r="AR37">
        <v>32856</v>
      </c>
      <c r="AS37">
        <v>33699</v>
      </c>
      <c r="AT37">
        <v>34204</v>
      </c>
      <c r="AU37">
        <v>33791</v>
      </c>
      <c r="AV37">
        <v>31421</v>
      </c>
      <c r="AW37">
        <v>28532</v>
      </c>
      <c r="AX37">
        <v>47009</v>
      </c>
      <c r="AY37">
        <v>38900</v>
      </c>
      <c r="AZ37">
        <v>45633</v>
      </c>
      <c r="BA37">
        <v>47790</v>
      </c>
      <c r="BB37">
        <v>50018</v>
      </c>
      <c r="BC37">
        <v>48595</v>
      </c>
      <c r="BD37"/>
      <c r="BE37"/>
      <c r="BF37"/>
      <c r="BG37"/>
      <c r="BH37"/>
      <c r="BI37"/>
      <c r="BJ37"/>
      <c r="BK37"/>
      <c r="BL37"/>
      <c r="BM37"/>
      <c r="BN37"/>
      <c r="BO37"/>
      <c r="BP37"/>
      <c r="BQ37"/>
      <c r="BR37"/>
      <c r="BS37"/>
      <c r="BT37"/>
    </row>
    <row r="38" spans="1:72" x14ac:dyDescent="0.25">
      <c r="A38" t="s">
        <v>2389</v>
      </c>
      <c r="B38">
        <v>15700</v>
      </c>
      <c r="C38">
        <v>12713</v>
      </c>
      <c r="D38">
        <v>549719.5</v>
      </c>
      <c r="E38">
        <v>573144</v>
      </c>
      <c r="F38">
        <v>599141</v>
      </c>
      <c r="G38">
        <v>634755</v>
      </c>
      <c r="H38">
        <v>18453.07</v>
      </c>
      <c r="I38">
        <v>18179</v>
      </c>
      <c r="J38">
        <v>18374</v>
      </c>
      <c r="K38">
        <v>17272</v>
      </c>
      <c r="L38">
        <v>17339.13</v>
      </c>
      <c r="M38">
        <v>19399</v>
      </c>
      <c r="N38">
        <v>19377</v>
      </c>
      <c r="O38">
        <v>20038</v>
      </c>
      <c r="P38">
        <v>21567.7</v>
      </c>
      <c r="Q38">
        <v>23340</v>
      </c>
      <c r="R38">
        <v>23074</v>
      </c>
      <c r="S38">
        <v>20029</v>
      </c>
      <c r="T38">
        <v>20627</v>
      </c>
      <c r="U38">
        <v>26573</v>
      </c>
      <c r="V38">
        <v>24680</v>
      </c>
      <c r="W38">
        <v>25403</v>
      </c>
      <c r="X38">
        <v>25174</v>
      </c>
      <c r="Y38">
        <v>20517</v>
      </c>
      <c r="Z38">
        <v>18314</v>
      </c>
      <c r="AA38">
        <v>17572</v>
      </c>
      <c r="AB38">
        <v>45102</v>
      </c>
      <c r="AC38">
        <v>47087</v>
      </c>
      <c r="AD38">
        <v>48274</v>
      </c>
      <c r="AE38">
        <v>45907</v>
      </c>
      <c r="AF38">
        <v>37619</v>
      </c>
      <c r="AG38">
        <v>38344</v>
      </c>
      <c r="AH38">
        <v>43594</v>
      </c>
      <c r="AI38">
        <v>39922</v>
      </c>
      <c r="AJ38">
        <v>36515.47</v>
      </c>
      <c r="AK38">
        <v>38908</v>
      </c>
      <c r="AL38">
        <v>38733</v>
      </c>
      <c r="AM38">
        <v>41861</v>
      </c>
      <c r="AN38">
        <v>38605.71</v>
      </c>
      <c r="AO38">
        <v>33966</v>
      </c>
      <c r="AP38">
        <v>35991</v>
      </c>
      <c r="AQ38">
        <v>34020</v>
      </c>
      <c r="AR38">
        <v>32856</v>
      </c>
      <c r="AS38">
        <v>33699</v>
      </c>
      <c r="AT38">
        <v>34204</v>
      </c>
      <c r="AU38">
        <v>33791</v>
      </c>
      <c r="AV38">
        <v>31421</v>
      </c>
      <c r="AW38">
        <v>28532</v>
      </c>
      <c r="AX38">
        <v>47009</v>
      </c>
      <c r="AY38">
        <v>38900</v>
      </c>
      <c r="AZ38">
        <v>45633</v>
      </c>
      <c r="BA38">
        <v>47790</v>
      </c>
      <c r="BB38">
        <v>50018</v>
      </c>
      <c r="BC38">
        <v>48595</v>
      </c>
      <c r="BD38"/>
      <c r="BE38"/>
      <c r="BF38"/>
      <c r="BG38"/>
      <c r="BH38"/>
      <c r="BI38"/>
      <c r="BJ38"/>
      <c r="BK38"/>
      <c r="BL38"/>
      <c r="BM38"/>
      <c r="BN38"/>
      <c r="BO38"/>
      <c r="BP38"/>
      <c r="BQ38"/>
      <c r="BR38"/>
      <c r="BS38"/>
      <c r="BT38"/>
    </row>
    <row r="39" spans="1:72" x14ac:dyDescent="0.25">
      <c r="A39" t="s">
        <v>794</v>
      </c>
      <c r="B39">
        <v>6345145</v>
      </c>
      <c r="C39">
        <v>6392991</v>
      </c>
      <c r="D39">
        <v>6490772.6900000004</v>
      </c>
      <c r="E39">
        <v>6654676</v>
      </c>
      <c r="F39">
        <v>6708682</v>
      </c>
      <c r="G39">
        <v>6753231</v>
      </c>
      <c r="H39">
        <v>6101056.5199999996</v>
      </c>
      <c r="I39">
        <v>6083434</v>
      </c>
      <c r="J39">
        <v>5902914</v>
      </c>
      <c r="K39">
        <v>5709571</v>
      </c>
      <c r="L39">
        <v>5620854.71</v>
      </c>
      <c r="M39">
        <v>5443148</v>
      </c>
      <c r="N39">
        <v>5086048</v>
      </c>
      <c r="O39">
        <v>5018512</v>
      </c>
      <c r="P39">
        <v>4916010.55</v>
      </c>
      <c r="Q39">
        <v>4678970</v>
      </c>
      <c r="R39">
        <v>4384194</v>
      </c>
      <c r="S39">
        <v>4019646</v>
      </c>
      <c r="T39">
        <v>3896449</v>
      </c>
      <c r="U39">
        <v>3651850</v>
      </c>
      <c r="V39">
        <v>3493984</v>
      </c>
      <c r="W39">
        <v>3255388</v>
      </c>
      <c r="X39">
        <v>3142380</v>
      </c>
      <c r="Y39">
        <v>3099413</v>
      </c>
      <c r="Z39">
        <v>3068992</v>
      </c>
      <c r="AA39">
        <v>3045711</v>
      </c>
      <c r="AB39">
        <v>3082015</v>
      </c>
      <c r="AC39">
        <v>3137278</v>
      </c>
      <c r="AD39">
        <v>3153792</v>
      </c>
      <c r="AE39">
        <v>3236348</v>
      </c>
      <c r="AF39">
        <v>3225550</v>
      </c>
      <c r="AG39">
        <v>3146340</v>
      </c>
      <c r="AH39">
        <v>3109913</v>
      </c>
      <c r="AI39">
        <v>3047675</v>
      </c>
      <c r="AJ39">
        <v>2848111.94</v>
      </c>
      <c r="AK39">
        <v>2734358</v>
      </c>
      <c r="AL39">
        <v>2703825</v>
      </c>
      <c r="AM39">
        <v>2694861</v>
      </c>
      <c r="AN39">
        <v>2665022.86</v>
      </c>
      <c r="AO39">
        <v>2615385</v>
      </c>
      <c r="AP39">
        <v>2501057</v>
      </c>
      <c r="AQ39">
        <v>2301300</v>
      </c>
      <c r="AR39">
        <v>2218269</v>
      </c>
      <c r="AS39">
        <v>2249416</v>
      </c>
      <c r="AT39">
        <v>2199614</v>
      </c>
      <c r="AU39">
        <v>2117992</v>
      </c>
      <c r="AV39">
        <v>2125308</v>
      </c>
      <c r="AW39">
        <v>2099276</v>
      </c>
      <c r="AX39">
        <v>2133914</v>
      </c>
      <c r="AY39">
        <v>2183586</v>
      </c>
      <c r="AZ39">
        <v>2246038</v>
      </c>
      <c r="BA39">
        <v>2292314</v>
      </c>
      <c r="BB39">
        <v>2345568</v>
      </c>
      <c r="BC39">
        <v>2397597</v>
      </c>
      <c r="BD39"/>
      <c r="BE39"/>
      <c r="BF39"/>
      <c r="BG39"/>
      <c r="BH39"/>
      <c r="BI39"/>
      <c r="BJ39"/>
      <c r="BK39"/>
      <c r="BL39"/>
      <c r="BM39"/>
      <c r="BN39"/>
      <c r="BO39"/>
      <c r="BP39"/>
      <c r="BQ39"/>
      <c r="BR39"/>
      <c r="BS39"/>
      <c r="BT39"/>
    </row>
    <row r="40" spans="1:72" x14ac:dyDescent="0.25">
      <c r="A40" t="s">
        <v>795</v>
      </c>
      <c r="B40">
        <v>8673238</v>
      </c>
      <c r="C40">
        <v>8633853</v>
      </c>
      <c r="D40">
        <v>8795631.2100000009</v>
      </c>
      <c r="E40">
        <v>8939677</v>
      </c>
      <c r="F40">
        <v>8934427</v>
      </c>
      <c r="G40">
        <v>9152487</v>
      </c>
      <c r="H40">
        <v>8721898.5800000001</v>
      </c>
      <c r="I40">
        <v>8689221</v>
      </c>
      <c r="J40">
        <v>8505165</v>
      </c>
      <c r="K40">
        <v>8247295</v>
      </c>
      <c r="L40">
        <v>8002846.3200000003</v>
      </c>
      <c r="M40">
        <v>7757245</v>
      </c>
      <c r="N40">
        <v>7273515</v>
      </c>
      <c r="O40">
        <v>7195931</v>
      </c>
      <c r="P40">
        <v>7097246.29</v>
      </c>
      <c r="Q40">
        <v>6966835</v>
      </c>
      <c r="R40">
        <v>6669878</v>
      </c>
      <c r="S40">
        <v>5920026</v>
      </c>
      <c r="T40">
        <v>5749827</v>
      </c>
      <c r="U40">
        <v>5583261</v>
      </c>
      <c r="V40">
        <v>5363457</v>
      </c>
      <c r="W40">
        <v>5139640</v>
      </c>
      <c r="X40">
        <v>5134261</v>
      </c>
      <c r="Y40">
        <v>5080208</v>
      </c>
      <c r="Z40">
        <v>4904861</v>
      </c>
      <c r="AA40">
        <v>5155590</v>
      </c>
      <c r="AB40">
        <v>5193890</v>
      </c>
      <c r="AC40">
        <v>5097099</v>
      </c>
      <c r="AD40">
        <v>5045457</v>
      </c>
      <c r="AE40">
        <v>5083338</v>
      </c>
      <c r="AF40">
        <v>5140552</v>
      </c>
      <c r="AG40">
        <v>4977345</v>
      </c>
      <c r="AH40">
        <v>4817613</v>
      </c>
      <c r="AI40">
        <v>4739921</v>
      </c>
      <c r="AJ40">
        <v>4758918.78</v>
      </c>
      <c r="AK40">
        <v>4591555</v>
      </c>
      <c r="AL40">
        <v>4353397</v>
      </c>
      <c r="AM40">
        <v>4450609</v>
      </c>
      <c r="AN40">
        <v>4287890.3099999996</v>
      </c>
      <c r="AO40">
        <v>4018650</v>
      </c>
      <c r="AP40">
        <v>4032149</v>
      </c>
      <c r="AQ40">
        <v>4360752</v>
      </c>
      <c r="AR40">
        <v>3714987</v>
      </c>
      <c r="AS40">
        <v>3618529</v>
      </c>
      <c r="AT40">
        <v>3900875</v>
      </c>
      <c r="AU40">
        <v>4187352</v>
      </c>
      <c r="AV40">
        <v>3632309</v>
      </c>
      <c r="AW40">
        <v>3486344</v>
      </c>
      <c r="AX40">
        <v>3496025</v>
      </c>
      <c r="AY40">
        <v>3685800</v>
      </c>
      <c r="AZ40">
        <v>3892246</v>
      </c>
      <c r="BA40">
        <v>3953009</v>
      </c>
      <c r="BB40">
        <v>3882857</v>
      </c>
      <c r="BC40">
        <v>3891425</v>
      </c>
      <c r="BD40"/>
      <c r="BE40"/>
      <c r="BF40"/>
      <c r="BG40"/>
      <c r="BH40"/>
      <c r="BI40"/>
      <c r="BJ40"/>
      <c r="BK40"/>
      <c r="BL40"/>
      <c r="BM40"/>
      <c r="BN40"/>
      <c r="BO40"/>
      <c r="BP40"/>
      <c r="BQ40"/>
      <c r="BR40"/>
      <c r="BS40"/>
      <c r="BT40"/>
    </row>
    <row r="41" spans="1:72" x14ac:dyDescent="0.25">
      <c r="A41" t="s">
        <v>2390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2391</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796</v>
      </c>
      <c r="B43">
        <v>570000</v>
      </c>
      <c r="C43">
        <v>1200000</v>
      </c>
      <c r="D43">
        <v>2165000</v>
      </c>
      <c r="E43">
        <v>2220000</v>
      </c>
      <c r="F43">
        <v>1930000</v>
      </c>
      <c r="G43">
        <v>3324500</v>
      </c>
      <c r="H43">
        <v>3966546.84</v>
      </c>
      <c r="I43">
        <v>2030000</v>
      </c>
      <c r="J43">
        <v>1730000</v>
      </c>
      <c r="K43">
        <v>2110000</v>
      </c>
      <c r="L43">
        <v>2405871.58</v>
      </c>
      <c r="M43">
        <v>2161651</v>
      </c>
      <c r="N43">
        <v>1609758</v>
      </c>
      <c r="O43">
        <v>1596307</v>
      </c>
      <c r="P43">
        <v>2110652.2000000002</v>
      </c>
      <c r="Q43">
        <v>1940000</v>
      </c>
      <c r="R43">
        <v>1460000</v>
      </c>
      <c r="S43">
        <v>0</v>
      </c>
      <c r="T43">
        <v>1840558</v>
      </c>
      <c r="U43">
        <v>1240020</v>
      </c>
      <c r="V43">
        <v>830000</v>
      </c>
      <c r="W43">
        <v>280000</v>
      </c>
      <c r="X43">
        <v>960000</v>
      </c>
      <c r="Y43">
        <v>1035000</v>
      </c>
      <c r="Z43">
        <v>525000</v>
      </c>
      <c r="AA43">
        <v>870000</v>
      </c>
      <c r="AB43">
        <v>1390000</v>
      </c>
      <c r="AC43">
        <v>1350000</v>
      </c>
      <c r="AD43">
        <v>1064791</v>
      </c>
      <c r="AE43">
        <v>670000</v>
      </c>
      <c r="AF43">
        <v>1185000</v>
      </c>
      <c r="AG43">
        <v>1012944</v>
      </c>
      <c r="AH43">
        <v>656175</v>
      </c>
      <c r="AI43">
        <v>170000</v>
      </c>
      <c r="AJ43">
        <v>840000</v>
      </c>
      <c r="AK43">
        <v>770000</v>
      </c>
      <c r="AL43">
        <v>320648</v>
      </c>
      <c r="AM43">
        <v>35</v>
      </c>
      <c r="AN43">
        <v>400046.28</v>
      </c>
      <c r="AO43">
        <v>210486</v>
      </c>
      <c r="AP43">
        <v>5653</v>
      </c>
      <c r="AQ43">
        <v>1016</v>
      </c>
      <c r="AR43">
        <v>75</v>
      </c>
      <c r="AS43">
        <v>0</v>
      </c>
      <c r="AT43">
        <v>9</v>
      </c>
      <c r="AU43">
        <v>0</v>
      </c>
      <c r="AV43">
        <v>2089</v>
      </c>
      <c r="AW43">
        <v>4167</v>
      </c>
      <c r="AX43">
        <v>11166</v>
      </c>
      <c r="AY43">
        <v>150027</v>
      </c>
      <c r="AZ43">
        <v>815596</v>
      </c>
      <c r="BA43">
        <v>858175</v>
      </c>
      <c r="BB43">
        <v>630530</v>
      </c>
      <c r="BC43">
        <v>586828</v>
      </c>
      <c r="BD43"/>
      <c r="BE43"/>
      <c r="BF43"/>
      <c r="BG43"/>
      <c r="BH43"/>
      <c r="BI43"/>
      <c r="BJ43"/>
      <c r="BK43"/>
      <c r="BL43"/>
      <c r="BM43"/>
      <c r="BN43"/>
      <c r="BO43"/>
      <c r="BP43"/>
      <c r="BQ43"/>
      <c r="BR43"/>
      <c r="BS43"/>
      <c r="BT43"/>
    </row>
    <row r="44" spans="1:72" x14ac:dyDescent="0.25">
      <c r="A44" t="s">
        <v>797</v>
      </c>
      <c r="B44">
        <v>1035517</v>
      </c>
      <c r="C44">
        <v>1354936</v>
      </c>
      <c r="D44">
        <v>785769.22</v>
      </c>
      <c r="E44">
        <v>928162</v>
      </c>
      <c r="F44">
        <v>976200</v>
      </c>
      <c r="G44">
        <v>888140</v>
      </c>
      <c r="H44">
        <v>857144.28</v>
      </c>
      <c r="I44">
        <v>956248</v>
      </c>
      <c r="J44">
        <v>1072525</v>
      </c>
      <c r="K44">
        <v>1075813</v>
      </c>
      <c r="L44">
        <v>918924.7</v>
      </c>
      <c r="M44">
        <v>1009985</v>
      </c>
      <c r="N44">
        <v>1080661</v>
      </c>
      <c r="O44">
        <v>1067496</v>
      </c>
      <c r="P44">
        <v>873818.27</v>
      </c>
      <c r="Q44">
        <v>944579</v>
      </c>
      <c r="R44">
        <v>998932</v>
      </c>
      <c r="S44">
        <v>862389</v>
      </c>
      <c r="T44">
        <v>0</v>
      </c>
      <c r="U44">
        <v>613816</v>
      </c>
      <c r="V44">
        <v>691694</v>
      </c>
      <c r="W44">
        <v>668099</v>
      </c>
      <c r="X44">
        <v>478097</v>
      </c>
      <c r="Y44">
        <v>571961</v>
      </c>
      <c r="Z44">
        <v>635540</v>
      </c>
      <c r="AA44">
        <v>554311</v>
      </c>
      <c r="AB44">
        <v>510060</v>
      </c>
      <c r="AC44">
        <v>602011</v>
      </c>
      <c r="AD44">
        <v>673672</v>
      </c>
      <c r="AE44">
        <v>651942</v>
      </c>
      <c r="AF44">
        <v>588127</v>
      </c>
      <c r="AG44">
        <v>666410</v>
      </c>
      <c r="AH44">
        <v>703968</v>
      </c>
      <c r="AI44">
        <v>613445</v>
      </c>
      <c r="AJ44">
        <v>621411.67000000004</v>
      </c>
      <c r="AK44">
        <v>671644</v>
      </c>
      <c r="AL44">
        <v>705940</v>
      </c>
      <c r="AM44">
        <v>659708</v>
      </c>
      <c r="AN44">
        <v>607493.88</v>
      </c>
      <c r="AO44">
        <v>623867</v>
      </c>
      <c r="AP44">
        <v>609137</v>
      </c>
      <c r="AQ44">
        <v>597925</v>
      </c>
      <c r="AR44">
        <v>495794</v>
      </c>
      <c r="AS44">
        <v>515973</v>
      </c>
      <c r="AT44">
        <v>516363</v>
      </c>
      <c r="AU44">
        <v>495043</v>
      </c>
      <c r="AV44">
        <v>446666</v>
      </c>
      <c r="AW44">
        <v>472369</v>
      </c>
      <c r="AX44">
        <v>419761</v>
      </c>
      <c r="AY44">
        <v>382611</v>
      </c>
      <c r="AZ44">
        <v>346126</v>
      </c>
      <c r="BA44">
        <v>446655</v>
      </c>
      <c r="BB44">
        <v>472275</v>
      </c>
      <c r="BC44">
        <v>362503</v>
      </c>
      <c r="BD44"/>
      <c r="BE44"/>
      <c r="BF44"/>
      <c r="BG44"/>
      <c r="BH44"/>
      <c r="BI44"/>
      <c r="BJ44"/>
      <c r="BK44"/>
      <c r="BL44"/>
      <c r="BM44"/>
      <c r="BN44"/>
      <c r="BO44"/>
      <c r="BP44"/>
      <c r="BQ44"/>
      <c r="BR44"/>
      <c r="BS44"/>
      <c r="BT44"/>
    </row>
    <row r="45" spans="1:72" x14ac:dyDescent="0.25">
      <c r="A45" t="s">
        <v>2365</v>
      </c>
      <c r="B45">
        <v>0</v>
      </c>
      <c r="C45">
        <v>0</v>
      </c>
      <c r="D45">
        <v>785769.22</v>
      </c>
      <c r="E45">
        <v>928162</v>
      </c>
      <c r="F45">
        <v>976200</v>
      </c>
      <c r="G45">
        <v>888140</v>
      </c>
      <c r="H45">
        <v>857144.28</v>
      </c>
      <c r="I45">
        <v>956248</v>
      </c>
      <c r="J45">
        <v>1072525</v>
      </c>
      <c r="K45">
        <v>1075813</v>
      </c>
      <c r="L45">
        <v>918924.7</v>
      </c>
      <c r="M45">
        <v>1009985</v>
      </c>
      <c r="N45">
        <v>1080661</v>
      </c>
      <c r="O45">
        <v>1067496</v>
      </c>
      <c r="P45">
        <v>873818.27</v>
      </c>
      <c r="Q45">
        <v>944579</v>
      </c>
      <c r="R45">
        <v>998932</v>
      </c>
      <c r="S45">
        <v>862389</v>
      </c>
      <c r="T45">
        <v>0</v>
      </c>
      <c r="U45">
        <v>0</v>
      </c>
      <c r="V45">
        <v>0</v>
      </c>
      <c r="W45">
        <v>668099</v>
      </c>
      <c r="X45">
        <v>0</v>
      </c>
      <c r="Y45">
        <v>571961</v>
      </c>
      <c r="Z45">
        <v>0</v>
      </c>
      <c r="AA45">
        <v>554311</v>
      </c>
      <c r="AB45">
        <v>0</v>
      </c>
      <c r="AC45">
        <v>602011</v>
      </c>
      <c r="AD45">
        <v>673672</v>
      </c>
      <c r="AE45">
        <v>651942</v>
      </c>
      <c r="AF45">
        <v>588127</v>
      </c>
      <c r="AG45">
        <v>666410</v>
      </c>
      <c r="AH45">
        <v>703968</v>
      </c>
      <c r="AI45">
        <v>613445</v>
      </c>
      <c r="AJ45">
        <v>621411.67000000004</v>
      </c>
      <c r="AK45">
        <v>671644</v>
      </c>
      <c r="AL45">
        <v>705940</v>
      </c>
      <c r="AM45">
        <v>659708</v>
      </c>
      <c r="AN45">
        <v>607493.88</v>
      </c>
      <c r="AO45">
        <v>623867</v>
      </c>
      <c r="AP45">
        <v>609137</v>
      </c>
      <c r="AQ45">
        <v>597925</v>
      </c>
      <c r="AR45">
        <v>0</v>
      </c>
      <c r="AS45">
        <v>515973</v>
      </c>
      <c r="AT45">
        <v>516363</v>
      </c>
      <c r="AU45">
        <v>495043</v>
      </c>
      <c r="AV45">
        <v>446666</v>
      </c>
      <c r="AW45">
        <v>472369</v>
      </c>
      <c r="AX45">
        <v>419761</v>
      </c>
      <c r="AY45">
        <v>382611</v>
      </c>
      <c r="AZ45">
        <v>346126</v>
      </c>
      <c r="BA45">
        <v>446655</v>
      </c>
      <c r="BB45">
        <v>472275</v>
      </c>
      <c r="BC45">
        <v>362503</v>
      </c>
      <c r="BD45"/>
      <c r="BE45"/>
      <c r="BF45"/>
      <c r="BG45"/>
      <c r="BH45"/>
      <c r="BI45"/>
      <c r="BJ45"/>
      <c r="BK45"/>
      <c r="BL45"/>
      <c r="BM45"/>
      <c r="BN45"/>
      <c r="BO45"/>
      <c r="BP45"/>
      <c r="BQ45"/>
      <c r="BR45"/>
      <c r="BS45"/>
      <c r="BT45"/>
    </row>
    <row r="46" spans="1:72" s="114" customFormat="1" x14ac:dyDescent="0.25">
      <c r="A46" t="s">
        <v>2392</v>
      </c>
      <c r="B46">
        <v>0</v>
      </c>
      <c r="C46">
        <v>0</v>
      </c>
      <c r="D46">
        <v>0</v>
      </c>
      <c r="E46">
        <v>0</v>
      </c>
      <c r="F46">
        <v>0</v>
      </c>
      <c r="G46">
        <v>0</v>
      </c>
      <c r="H46">
        <v>0</v>
      </c>
      <c r="I46">
        <v>0</v>
      </c>
      <c r="J46">
        <v>0</v>
      </c>
      <c r="K46">
        <v>0</v>
      </c>
      <c r="L46">
        <v>0</v>
      </c>
      <c r="M46">
        <v>0</v>
      </c>
      <c r="N46">
        <v>0</v>
      </c>
      <c r="O46">
        <v>0</v>
      </c>
      <c r="P46">
        <v>0</v>
      </c>
      <c r="Q46">
        <v>0</v>
      </c>
      <c r="R46">
        <v>0</v>
      </c>
      <c r="S46">
        <v>0</v>
      </c>
      <c r="T46">
        <v>0</v>
      </c>
      <c r="U46">
        <v>613816</v>
      </c>
      <c r="V46">
        <v>691694</v>
      </c>
      <c r="W46">
        <v>0</v>
      </c>
      <c r="X46">
        <v>478097</v>
      </c>
      <c r="Y46">
        <v>0</v>
      </c>
      <c r="Z46">
        <v>635540</v>
      </c>
      <c r="AA46">
        <v>0</v>
      </c>
      <c r="AB46">
        <v>510060</v>
      </c>
      <c r="AC46">
        <v>0</v>
      </c>
      <c r="AD46">
        <v>0</v>
      </c>
      <c r="AE46">
        <v>0</v>
      </c>
      <c r="AF46">
        <v>0</v>
      </c>
      <c r="AG46">
        <v>0</v>
      </c>
      <c r="AH46">
        <v>0</v>
      </c>
      <c r="AI46">
        <v>0</v>
      </c>
      <c r="AJ46">
        <v>0</v>
      </c>
      <c r="AK46">
        <v>0</v>
      </c>
      <c r="AL46">
        <v>0</v>
      </c>
      <c r="AM46">
        <v>0</v>
      </c>
      <c r="AN46">
        <v>0</v>
      </c>
      <c r="AO46">
        <v>0</v>
      </c>
      <c r="AP46">
        <v>0</v>
      </c>
      <c r="AQ46">
        <v>0</v>
      </c>
      <c r="AR46">
        <v>495794</v>
      </c>
      <c r="AS46">
        <v>0</v>
      </c>
      <c r="AT46">
        <v>0</v>
      </c>
      <c r="AU46">
        <v>0</v>
      </c>
      <c r="AV46">
        <v>0</v>
      </c>
      <c r="AW46">
        <v>0</v>
      </c>
      <c r="AX46">
        <v>0</v>
      </c>
      <c r="AY46">
        <v>0</v>
      </c>
      <c r="AZ46">
        <v>0</v>
      </c>
      <c r="BA46">
        <v>0</v>
      </c>
      <c r="BB46">
        <v>0</v>
      </c>
      <c r="BC46">
        <v>0</v>
      </c>
      <c r="BD46"/>
      <c r="BE46"/>
      <c r="BF46"/>
      <c r="BG46"/>
      <c r="BH46"/>
      <c r="BI46"/>
      <c r="BJ46"/>
      <c r="BK46"/>
      <c r="BL46"/>
      <c r="BM46"/>
      <c r="BN46"/>
      <c r="BO46"/>
      <c r="BP46"/>
      <c r="BQ46"/>
      <c r="BR46"/>
      <c r="BS46"/>
      <c r="BT46"/>
    </row>
    <row r="47" spans="1:72" x14ac:dyDescent="0.25">
      <c r="A47" t="s">
        <v>799</v>
      </c>
      <c r="B47">
        <v>0</v>
      </c>
      <c r="C47">
        <v>0</v>
      </c>
      <c r="D47">
        <v>0</v>
      </c>
      <c r="E47">
        <v>0</v>
      </c>
      <c r="F47">
        <v>0</v>
      </c>
      <c r="G47">
        <v>0</v>
      </c>
      <c r="H47">
        <v>0</v>
      </c>
      <c r="I47">
        <v>0</v>
      </c>
      <c r="J47">
        <v>0</v>
      </c>
      <c r="K47">
        <v>0</v>
      </c>
      <c r="L47">
        <v>0</v>
      </c>
      <c r="M47">
        <v>0</v>
      </c>
      <c r="N47">
        <v>0</v>
      </c>
      <c r="O47">
        <v>37800</v>
      </c>
      <c r="P47">
        <v>0</v>
      </c>
      <c r="Q47">
        <v>0</v>
      </c>
      <c r="R47">
        <v>0</v>
      </c>
      <c r="S47">
        <v>910000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25">
      <c r="A48" t="s">
        <v>2394</v>
      </c>
      <c r="B48">
        <v>0</v>
      </c>
      <c r="C48">
        <v>0</v>
      </c>
      <c r="D48">
        <v>0</v>
      </c>
      <c r="E48">
        <v>0</v>
      </c>
      <c r="F48">
        <v>0</v>
      </c>
      <c r="G48">
        <v>0</v>
      </c>
      <c r="H48">
        <v>0</v>
      </c>
      <c r="I48">
        <v>0</v>
      </c>
      <c r="J48">
        <v>0</v>
      </c>
      <c r="K48">
        <v>0</v>
      </c>
      <c r="L48">
        <v>0</v>
      </c>
      <c r="M48">
        <v>0</v>
      </c>
      <c r="N48">
        <v>0</v>
      </c>
      <c r="O48">
        <v>0</v>
      </c>
      <c r="P48">
        <v>0</v>
      </c>
      <c r="Q48">
        <v>0</v>
      </c>
      <c r="R48">
        <v>0</v>
      </c>
      <c r="S48">
        <v>910000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c r="BE48"/>
      <c r="BF48"/>
      <c r="BG48"/>
      <c r="BH48"/>
      <c r="BI48"/>
      <c r="BJ48"/>
      <c r="BK48"/>
      <c r="BL48"/>
      <c r="BM48"/>
      <c r="BN48"/>
      <c r="BO48"/>
      <c r="BP48"/>
      <c r="BQ48"/>
      <c r="BR48"/>
      <c r="BS48"/>
      <c r="BT48"/>
    </row>
    <row r="49" spans="1:72" s="114" customFormat="1" x14ac:dyDescent="0.25">
      <c r="A49" t="s">
        <v>2396</v>
      </c>
      <c r="B49">
        <v>0</v>
      </c>
      <c r="C49">
        <v>0</v>
      </c>
      <c r="D49">
        <v>0</v>
      </c>
      <c r="E49">
        <v>0</v>
      </c>
      <c r="F49">
        <v>0</v>
      </c>
      <c r="G49">
        <v>0</v>
      </c>
      <c r="H49">
        <v>0</v>
      </c>
      <c r="I49">
        <v>0</v>
      </c>
      <c r="J49">
        <v>0</v>
      </c>
      <c r="K49">
        <v>0</v>
      </c>
      <c r="L49">
        <v>0</v>
      </c>
      <c r="M49">
        <v>0</v>
      </c>
      <c r="N49">
        <v>0</v>
      </c>
      <c r="O49">
        <v>37800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c r="BE49"/>
      <c r="BF49"/>
      <c r="BG49"/>
      <c r="BH49"/>
      <c r="BI49"/>
      <c r="BJ49"/>
      <c r="BK49"/>
      <c r="BL49"/>
      <c r="BM49"/>
      <c r="BN49"/>
      <c r="BO49"/>
      <c r="BP49"/>
      <c r="BQ49"/>
      <c r="BR49"/>
      <c r="BS49"/>
      <c r="BT49"/>
    </row>
    <row r="50" spans="1:72" x14ac:dyDescent="0.25">
      <c r="A50" t="s">
        <v>3288</v>
      </c>
      <c r="B50">
        <v>0</v>
      </c>
      <c r="C50">
        <v>0</v>
      </c>
      <c r="D50">
        <v>0</v>
      </c>
      <c r="E50">
        <v>0</v>
      </c>
      <c r="F50">
        <v>0</v>
      </c>
      <c r="G50">
        <v>0</v>
      </c>
      <c r="H50">
        <v>0</v>
      </c>
      <c r="I50">
        <v>0</v>
      </c>
      <c r="J50">
        <v>0</v>
      </c>
      <c r="K50">
        <v>0</v>
      </c>
      <c r="L50">
        <v>0</v>
      </c>
      <c r="M50">
        <v>0</v>
      </c>
      <c r="N50">
        <v>0</v>
      </c>
      <c r="O50">
        <v>0</v>
      </c>
      <c r="P50">
        <v>0</v>
      </c>
      <c r="Q50">
        <v>0</v>
      </c>
      <c r="R50">
        <v>0</v>
      </c>
      <c r="S50">
        <v>0</v>
      </c>
      <c r="T50">
        <v>137961</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25">
      <c r="A51" t="s">
        <v>3289</v>
      </c>
      <c r="B51">
        <v>0</v>
      </c>
      <c r="C51">
        <v>0</v>
      </c>
      <c r="D51">
        <v>0</v>
      </c>
      <c r="E51">
        <v>0</v>
      </c>
      <c r="F51">
        <v>0</v>
      </c>
      <c r="G51">
        <v>0</v>
      </c>
      <c r="H51">
        <v>0</v>
      </c>
      <c r="I51">
        <v>0</v>
      </c>
      <c r="J51">
        <v>0</v>
      </c>
      <c r="K51">
        <v>0</v>
      </c>
      <c r="L51">
        <v>0</v>
      </c>
      <c r="M51">
        <v>0</v>
      </c>
      <c r="N51">
        <v>0</v>
      </c>
      <c r="O51">
        <v>0</v>
      </c>
      <c r="P51">
        <v>0</v>
      </c>
      <c r="Q51">
        <v>0</v>
      </c>
      <c r="R51">
        <v>0</v>
      </c>
      <c r="S51">
        <v>0</v>
      </c>
      <c r="T51">
        <v>137961</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25">
      <c r="A52" t="s">
        <v>2400</v>
      </c>
      <c r="B52">
        <v>96635</v>
      </c>
      <c r="C52">
        <v>100308</v>
      </c>
      <c r="D52">
        <v>106084.88</v>
      </c>
      <c r="E52">
        <v>106133</v>
      </c>
      <c r="F52">
        <v>113915</v>
      </c>
      <c r="G52">
        <v>134691</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822</v>
      </c>
      <c r="AZ52">
        <v>1631</v>
      </c>
      <c r="BA52">
        <v>2425</v>
      </c>
      <c r="BB52">
        <v>3206</v>
      </c>
      <c r="BC52">
        <v>3150</v>
      </c>
      <c r="BD52"/>
      <c r="BE52"/>
      <c r="BF52"/>
      <c r="BG52"/>
      <c r="BH52"/>
      <c r="BI52"/>
      <c r="BJ52"/>
      <c r="BK52"/>
      <c r="BL52"/>
      <c r="BM52"/>
      <c r="BN52"/>
      <c r="BO52"/>
      <c r="BP52"/>
      <c r="BQ52"/>
      <c r="BR52"/>
      <c r="BS52"/>
      <c r="BT52"/>
    </row>
    <row r="53" spans="1:72" x14ac:dyDescent="0.25">
      <c r="A53" t="s">
        <v>2401</v>
      </c>
      <c r="B53">
        <v>230586</v>
      </c>
      <c r="C53">
        <v>303021</v>
      </c>
      <c r="D53">
        <v>183441.79</v>
      </c>
      <c r="E53">
        <v>102864</v>
      </c>
      <c r="F53">
        <v>196313</v>
      </c>
      <c r="G53">
        <v>184787</v>
      </c>
      <c r="H53">
        <v>103398.74</v>
      </c>
      <c r="I53">
        <v>51639</v>
      </c>
      <c r="J53">
        <v>146845</v>
      </c>
      <c r="K53">
        <v>191616</v>
      </c>
      <c r="L53">
        <v>110946.59</v>
      </c>
      <c r="M53">
        <v>65871</v>
      </c>
      <c r="N53">
        <v>136415</v>
      </c>
      <c r="O53">
        <v>160348</v>
      </c>
      <c r="P53">
        <v>93135.34</v>
      </c>
      <c r="Q53">
        <v>62378</v>
      </c>
      <c r="R53">
        <v>170258</v>
      </c>
      <c r="S53">
        <v>226314</v>
      </c>
      <c r="T53">
        <v>0</v>
      </c>
      <c r="U53">
        <v>78927</v>
      </c>
      <c r="V53">
        <v>207696</v>
      </c>
      <c r="W53">
        <v>274296</v>
      </c>
      <c r="X53">
        <v>160184</v>
      </c>
      <c r="Y53">
        <v>80269</v>
      </c>
      <c r="Z53">
        <v>192163</v>
      </c>
      <c r="AA53">
        <v>187476</v>
      </c>
      <c r="AB53">
        <v>85551</v>
      </c>
      <c r="AC53">
        <v>54340</v>
      </c>
      <c r="AD53">
        <v>158727</v>
      </c>
      <c r="AE53">
        <v>241154</v>
      </c>
      <c r="AF53">
        <v>0</v>
      </c>
      <c r="AG53">
        <v>98047</v>
      </c>
      <c r="AH53">
        <v>201277</v>
      </c>
      <c r="AI53">
        <v>292389</v>
      </c>
      <c r="AJ53">
        <v>182525.93</v>
      </c>
      <c r="AK53">
        <v>105618</v>
      </c>
      <c r="AL53">
        <v>205252</v>
      </c>
      <c r="AM53">
        <v>368613</v>
      </c>
      <c r="AN53">
        <v>259780.44</v>
      </c>
      <c r="AO53">
        <v>150437</v>
      </c>
      <c r="AP53">
        <v>301683</v>
      </c>
      <c r="AQ53">
        <v>388420</v>
      </c>
      <c r="AR53">
        <v>235691</v>
      </c>
      <c r="AS53">
        <v>117749</v>
      </c>
      <c r="AT53">
        <v>283609</v>
      </c>
      <c r="AU53">
        <v>381108</v>
      </c>
      <c r="AV53">
        <v>236902</v>
      </c>
      <c r="AW53">
        <v>134224</v>
      </c>
      <c r="AX53">
        <v>219211</v>
      </c>
      <c r="AY53">
        <v>0</v>
      </c>
      <c r="AZ53">
        <v>0</v>
      </c>
      <c r="BA53">
        <v>0</v>
      </c>
      <c r="BB53">
        <v>0</v>
      </c>
      <c r="BC53">
        <v>0</v>
      </c>
      <c r="BD53"/>
      <c r="BE53"/>
      <c r="BF53"/>
      <c r="BG53"/>
      <c r="BH53"/>
      <c r="BI53"/>
      <c r="BJ53"/>
      <c r="BK53"/>
      <c r="BL53"/>
      <c r="BM53"/>
      <c r="BN53"/>
      <c r="BO53"/>
      <c r="BP53"/>
      <c r="BQ53"/>
      <c r="BR53"/>
      <c r="BS53"/>
      <c r="BT53"/>
    </row>
    <row r="54" spans="1:72" x14ac:dyDescent="0.25">
      <c r="A54" t="s">
        <v>3389</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148058</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3390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148058</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2402</v>
      </c>
      <c r="B56">
        <v>0</v>
      </c>
      <c r="C56">
        <v>0</v>
      </c>
      <c r="D56">
        <v>0</v>
      </c>
      <c r="E56">
        <v>0</v>
      </c>
      <c r="F56">
        <v>0</v>
      </c>
      <c r="G56">
        <v>0</v>
      </c>
      <c r="H56">
        <v>0</v>
      </c>
      <c r="I56">
        <v>0</v>
      </c>
      <c r="J56">
        <v>0</v>
      </c>
      <c r="K56">
        <v>0</v>
      </c>
      <c r="L56">
        <v>0</v>
      </c>
      <c r="M56">
        <v>0</v>
      </c>
      <c r="N56">
        <v>0</v>
      </c>
      <c r="O56">
        <v>0</v>
      </c>
      <c r="P56">
        <v>0</v>
      </c>
      <c r="Q56">
        <v>0</v>
      </c>
      <c r="R56">
        <v>0</v>
      </c>
      <c r="S56">
        <v>0</v>
      </c>
      <c r="T56">
        <v>198594</v>
      </c>
      <c r="U56">
        <v>131222</v>
      </c>
      <c r="V56">
        <v>166233</v>
      </c>
      <c r="W56">
        <v>138238</v>
      </c>
      <c r="X56">
        <v>199071</v>
      </c>
      <c r="Y56">
        <v>133040</v>
      </c>
      <c r="Z56">
        <v>207730</v>
      </c>
      <c r="AA56">
        <v>151753</v>
      </c>
      <c r="AB56">
        <v>206399</v>
      </c>
      <c r="AC56">
        <v>204124</v>
      </c>
      <c r="AD56">
        <v>221022</v>
      </c>
      <c r="AE56">
        <v>199655</v>
      </c>
      <c r="AF56">
        <v>235718</v>
      </c>
      <c r="AG56">
        <v>187973</v>
      </c>
      <c r="AH56">
        <v>212389</v>
      </c>
      <c r="AI56">
        <v>253584</v>
      </c>
      <c r="AJ56">
        <v>243149.03</v>
      </c>
      <c r="AK56">
        <v>205235</v>
      </c>
      <c r="AL56">
        <v>233399</v>
      </c>
      <c r="AM56">
        <v>236776</v>
      </c>
      <c r="AN56">
        <v>213422.55</v>
      </c>
      <c r="AO56">
        <v>193898</v>
      </c>
      <c r="AP56">
        <v>231178</v>
      </c>
      <c r="AQ56">
        <v>227853</v>
      </c>
      <c r="AR56">
        <v>209053</v>
      </c>
      <c r="AS56">
        <v>172839</v>
      </c>
      <c r="AT56">
        <v>214263</v>
      </c>
      <c r="AU56">
        <v>195679</v>
      </c>
      <c r="AV56">
        <v>189634</v>
      </c>
      <c r="AW56">
        <v>145449</v>
      </c>
      <c r="AX56">
        <v>160352</v>
      </c>
      <c r="AY56">
        <v>365806</v>
      </c>
      <c r="AZ56">
        <v>233551</v>
      </c>
      <c r="BA56">
        <v>171762</v>
      </c>
      <c r="BB56">
        <v>329002</v>
      </c>
      <c r="BC56">
        <v>396586</v>
      </c>
      <c r="BD56"/>
      <c r="BE56"/>
      <c r="BF56"/>
      <c r="BG56"/>
      <c r="BH56"/>
      <c r="BI56"/>
      <c r="BJ56"/>
      <c r="BK56"/>
      <c r="BL56"/>
      <c r="BM56"/>
      <c r="BN56"/>
      <c r="BO56"/>
      <c r="BP56"/>
      <c r="BQ56"/>
      <c r="BR56"/>
      <c r="BS56"/>
      <c r="BT56"/>
    </row>
    <row r="57" spans="1:72" x14ac:dyDescent="0.25">
      <c r="A57" t="s">
        <v>800</v>
      </c>
      <c r="B57">
        <v>1932738</v>
      </c>
      <c r="C57">
        <v>2958265</v>
      </c>
      <c r="D57">
        <v>3240295.9</v>
      </c>
      <c r="E57">
        <v>3357159</v>
      </c>
      <c r="F57">
        <v>3216428</v>
      </c>
      <c r="G57">
        <v>4532118</v>
      </c>
      <c r="H57">
        <v>4927089.8600000003</v>
      </c>
      <c r="I57">
        <v>3037887</v>
      </c>
      <c r="J57">
        <v>2949370</v>
      </c>
      <c r="K57">
        <v>3377429</v>
      </c>
      <c r="L57">
        <v>3435742.86</v>
      </c>
      <c r="M57">
        <v>3237507</v>
      </c>
      <c r="N57">
        <v>2826834</v>
      </c>
      <c r="O57">
        <v>2861951</v>
      </c>
      <c r="P57">
        <v>3077605.81</v>
      </c>
      <c r="Q57">
        <v>2946957</v>
      </c>
      <c r="R57">
        <v>2629190</v>
      </c>
      <c r="S57">
        <v>1998703</v>
      </c>
      <c r="T57">
        <v>2177113</v>
      </c>
      <c r="U57">
        <v>2063985</v>
      </c>
      <c r="V57">
        <v>1895623</v>
      </c>
      <c r="W57">
        <v>1360633</v>
      </c>
      <c r="X57">
        <v>1797352</v>
      </c>
      <c r="Y57">
        <v>1820270</v>
      </c>
      <c r="Z57">
        <v>1560433</v>
      </c>
      <c r="AA57">
        <v>1763540</v>
      </c>
      <c r="AB57">
        <v>2192010</v>
      </c>
      <c r="AC57">
        <v>2210475</v>
      </c>
      <c r="AD57">
        <v>2118212</v>
      </c>
      <c r="AE57">
        <v>1762751</v>
      </c>
      <c r="AF57">
        <v>2156903</v>
      </c>
      <c r="AG57">
        <v>1965374</v>
      </c>
      <c r="AH57">
        <v>1773809</v>
      </c>
      <c r="AI57">
        <v>1329418</v>
      </c>
      <c r="AJ57">
        <v>1887086.63</v>
      </c>
      <c r="AK57">
        <v>1752497</v>
      </c>
      <c r="AL57">
        <v>1465239</v>
      </c>
      <c r="AM57">
        <v>1265132</v>
      </c>
      <c r="AN57">
        <v>1480743.15</v>
      </c>
      <c r="AO57">
        <v>1178688</v>
      </c>
      <c r="AP57">
        <v>1147651</v>
      </c>
      <c r="AQ57">
        <v>1215214</v>
      </c>
      <c r="AR57">
        <v>940613</v>
      </c>
      <c r="AS57">
        <v>806561</v>
      </c>
      <c r="AT57">
        <v>1014244</v>
      </c>
      <c r="AU57">
        <v>1071830</v>
      </c>
      <c r="AV57">
        <v>875291</v>
      </c>
      <c r="AW57">
        <v>756209</v>
      </c>
      <c r="AX57">
        <v>810490</v>
      </c>
      <c r="AY57">
        <v>899266</v>
      </c>
      <c r="AZ57">
        <v>1396904</v>
      </c>
      <c r="BA57">
        <v>1479017</v>
      </c>
      <c r="BB57">
        <v>1435013</v>
      </c>
      <c r="BC57">
        <v>1349067</v>
      </c>
      <c r="BD57"/>
      <c r="BE57"/>
      <c r="BF57"/>
      <c r="BG57"/>
      <c r="BH57"/>
      <c r="BI57"/>
      <c r="BJ57"/>
      <c r="BK57"/>
      <c r="BL57"/>
      <c r="BM57"/>
      <c r="BN57"/>
      <c r="BO57"/>
      <c r="BP57"/>
      <c r="BQ57"/>
      <c r="BR57"/>
      <c r="BS57"/>
      <c r="BT57"/>
    </row>
    <row r="58" spans="1:72" x14ac:dyDescent="0.25">
      <c r="A58" t="s">
        <v>2403</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801</v>
      </c>
      <c r="B59">
        <v>0</v>
      </c>
      <c r="C59">
        <v>0</v>
      </c>
      <c r="D59">
        <v>0</v>
      </c>
      <c r="E59">
        <v>0</v>
      </c>
      <c r="F59">
        <v>0</v>
      </c>
      <c r="G59">
        <v>452579</v>
      </c>
      <c r="H59">
        <v>0</v>
      </c>
      <c r="I59">
        <v>0</v>
      </c>
      <c r="J59">
        <v>0</v>
      </c>
      <c r="K59">
        <v>0</v>
      </c>
      <c r="L59">
        <v>0</v>
      </c>
      <c r="M59">
        <v>0</v>
      </c>
      <c r="N59">
        <v>0</v>
      </c>
      <c r="O59">
        <v>31252</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c r="BE59"/>
      <c r="BF59"/>
      <c r="BG59"/>
      <c r="BH59"/>
      <c r="BI59"/>
      <c r="BJ59"/>
      <c r="BK59"/>
      <c r="BL59"/>
      <c r="BM59"/>
      <c r="BN59"/>
      <c r="BO59"/>
      <c r="BP59"/>
      <c r="BQ59"/>
      <c r="BR59"/>
      <c r="BS59"/>
      <c r="BT59"/>
    </row>
    <row r="60" spans="1:72" x14ac:dyDescent="0.25">
      <c r="A60" t="s">
        <v>2404</v>
      </c>
      <c r="B60">
        <v>0</v>
      </c>
      <c r="C60">
        <v>0</v>
      </c>
      <c r="D60">
        <v>0</v>
      </c>
      <c r="E60">
        <v>0</v>
      </c>
      <c r="F60">
        <v>0</v>
      </c>
      <c r="G60">
        <v>452579</v>
      </c>
      <c r="H60">
        <v>0</v>
      </c>
      <c r="I60">
        <v>0</v>
      </c>
      <c r="J60">
        <v>0</v>
      </c>
      <c r="K60">
        <v>0</v>
      </c>
      <c r="L60">
        <v>0</v>
      </c>
      <c r="M60">
        <v>0</v>
      </c>
      <c r="N60">
        <v>0</v>
      </c>
      <c r="O60">
        <v>31252</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c r="BE60"/>
      <c r="BF60"/>
      <c r="BG60"/>
      <c r="BH60"/>
      <c r="BI60"/>
      <c r="BJ60"/>
      <c r="BK60"/>
      <c r="BL60"/>
      <c r="BM60"/>
      <c r="BN60"/>
      <c r="BO60"/>
      <c r="BP60"/>
      <c r="BQ60"/>
      <c r="BR60"/>
      <c r="BS60"/>
      <c r="BT60"/>
    </row>
    <row r="61" spans="1:72" x14ac:dyDescent="0.25">
      <c r="A61" t="s">
        <v>2405</v>
      </c>
      <c r="B61">
        <v>389240</v>
      </c>
      <c r="C61">
        <v>391022</v>
      </c>
      <c r="D61">
        <v>408279.19</v>
      </c>
      <c r="E61">
        <v>422195</v>
      </c>
      <c r="F61">
        <v>434455</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822</v>
      </c>
      <c r="BD61"/>
      <c r="BE61"/>
      <c r="BF61"/>
      <c r="BG61"/>
      <c r="BH61"/>
      <c r="BI61"/>
      <c r="BJ61"/>
      <c r="BK61"/>
      <c r="BL61"/>
      <c r="BM61"/>
      <c r="BN61"/>
      <c r="BO61"/>
      <c r="BP61"/>
      <c r="BQ61"/>
      <c r="BR61"/>
      <c r="BS61"/>
      <c r="BT61"/>
    </row>
    <row r="62" spans="1:72" s="114" customFormat="1" x14ac:dyDescent="0.25">
      <c r="A62" t="s">
        <v>2406</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50887</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25">
      <c r="A63" t="s">
        <v>3352</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50887</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2616</v>
      </c>
      <c r="B64">
        <v>0</v>
      </c>
      <c r="C64">
        <v>0</v>
      </c>
      <c r="D64">
        <v>0</v>
      </c>
      <c r="E64">
        <v>0</v>
      </c>
      <c r="F64">
        <v>0</v>
      </c>
      <c r="G64">
        <v>0</v>
      </c>
      <c r="H64">
        <v>0</v>
      </c>
      <c r="I64">
        <v>0</v>
      </c>
      <c r="J64">
        <v>0</v>
      </c>
      <c r="K64">
        <v>0</v>
      </c>
      <c r="L64">
        <v>50980.36</v>
      </c>
      <c r="M64">
        <v>0</v>
      </c>
      <c r="N64">
        <v>0</v>
      </c>
      <c r="O64">
        <v>49488</v>
      </c>
      <c r="P64">
        <v>49962.34</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49964</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25">
      <c r="A65" t="s">
        <v>2408</v>
      </c>
      <c r="B65">
        <v>243084</v>
      </c>
      <c r="C65">
        <v>239606</v>
      </c>
      <c r="D65">
        <v>248366.16</v>
      </c>
      <c r="E65">
        <v>253682</v>
      </c>
      <c r="F65">
        <v>248948</v>
      </c>
      <c r="G65">
        <v>244288</v>
      </c>
      <c r="H65">
        <v>240276.32</v>
      </c>
      <c r="I65">
        <v>251320</v>
      </c>
      <c r="J65">
        <v>247781</v>
      </c>
      <c r="K65">
        <v>215633</v>
      </c>
      <c r="L65">
        <v>160243.82</v>
      </c>
      <c r="M65">
        <v>159922</v>
      </c>
      <c r="N65">
        <v>156163</v>
      </c>
      <c r="O65">
        <v>152504</v>
      </c>
      <c r="P65">
        <v>153890.5</v>
      </c>
      <c r="Q65">
        <v>160497</v>
      </c>
      <c r="R65">
        <v>147849</v>
      </c>
      <c r="S65">
        <v>160876</v>
      </c>
      <c r="T65">
        <v>102500</v>
      </c>
      <c r="U65">
        <v>136059</v>
      </c>
      <c r="V65">
        <v>132315</v>
      </c>
      <c r="W65">
        <v>129107</v>
      </c>
      <c r="X65">
        <v>125364</v>
      </c>
      <c r="Y65">
        <v>122790</v>
      </c>
      <c r="Z65">
        <v>119391</v>
      </c>
      <c r="AA65">
        <v>115992</v>
      </c>
      <c r="AB65">
        <v>112594</v>
      </c>
      <c r="AC65">
        <v>110077</v>
      </c>
      <c r="AD65">
        <v>106985</v>
      </c>
      <c r="AE65">
        <v>103893</v>
      </c>
      <c r="AF65">
        <v>135696</v>
      </c>
      <c r="AG65">
        <v>184492</v>
      </c>
      <c r="AH65">
        <v>179480</v>
      </c>
      <c r="AI65">
        <v>122857</v>
      </c>
      <c r="AJ65">
        <v>118464.52</v>
      </c>
      <c r="AK65">
        <v>116091</v>
      </c>
      <c r="AL65">
        <v>0</v>
      </c>
      <c r="AM65">
        <v>107899</v>
      </c>
      <c r="AN65">
        <v>93337.93</v>
      </c>
      <c r="AO65">
        <v>139668</v>
      </c>
      <c r="AP65">
        <v>136341</v>
      </c>
      <c r="AQ65">
        <v>136241</v>
      </c>
      <c r="AR65">
        <v>0</v>
      </c>
      <c r="AS65">
        <v>0</v>
      </c>
      <c r="AT65">
        <v>0</v>
      </c>
      <c r="AU65">
        <v>0</v>
      </c>
      <c r="AV65">
        <v>47181</v>
      </c>
      <c r="AW65">
        <v>46705</v>
      </c>
      <c r="AX65">
        <v>46902</v>
      </c>
      <c r="AY65">
        <v>0</v>
      </c>
      <c r="AZ65">
        <v>0</v>
      </c>
      <c r="BA65">
        <v>0</v>
      </c>
      <c r="BB65">
        <v>0</v>
      </c>
      <c r="BC65">
        <v>0</v>
      </c>
      <c r="BD65"/>
      <c r="BE65"/>
      <c r="BF65"/>
      <c r="BG65"/>
      <c r="BH65"/>
      <c r="BI65"/>
      <c r="BJ65"/>
      <c r="BK65"/>
      <c r="BL65"/>
      <c r="BM65"/>
      <c r="BN65"/>
      <c r="BO65"/>
      <c r="BP65"/>
      <c r="BQ65"/>
      <c r="BR65"/>
      <c r="BS65"/>
      <c r="BT65"/>
    </row>
    <row r="66" spans="1:72" x14ac:dyDescent="0.25">
      <c r="A66" t="s">
        <v>2409</v>
      </c>
      <c r="B66">
        <v>34270</v>
      </c>
      <c r="C66">
        <v>34395</v>
      </c>
      <c r="D66">
        <v>32598.639999999999</v>
      </c>
      <c r="E66">
        <v>34406</v>
      </c>
      <c r="F66">
        <v>36496</v>
      </c>
      <c r="G66">
        <v>36376</v>
      </c>
      <c r="H66">
        <v>30147.34</v>
      </c>
      <c r="I66">
        <v>30029</v>
      </c>
      <c r="J66">
        <v>30648</v>
      </c>
      <c r="K66">
        <v>31502</v>
      </c>
      <c r="L66">
        <v>32283.15</v>
      </c>
      <c r="M66">
        <v>32702</v>
      </c>
      <c r="N66">
        <v>33486</v>
      </c>
      <c r="O66">
        <v>34233</v>
      </c>
      <c r="P66">
        <v>34945.58</v>
      </c>
      <c r="Q66">
        <v>35500</v>
      </c>
      <c r="R66">
        <v>36210</v>
      </c>
      <c r="S66">
        <v>36889</v>
      </c>
      <c r="T66">
        <v>37565</v>
      </c>
      <c r="U66">
        <v>33790</v>
      </c>
      <c r="V66">
        <v>34569</v>
      </c>
      <c r="W66">
        <v>35099</v>
      </c>
      <c r="X66">
        <v>34388</v>
      </c>
      <c r="Y66">
        <v>32890</v>
      </c>
      <c r="Z66">
        <v>31449</v>
      </c>
      <c r="AA66">
        <v>30006</v>
      </c>
      <c r="AB66">
        <v>28578</v>
      </c>
      <c r="AC66">
        <v>26918</v>
      </c>
      <c r="AD66">
        <v>25124</v>
      </c>
      <c r="AE66">
        <v>25977</v>
      </c>
      <c r="AF66">
        <v>33300</v>
      </c>
      <c r="AG66">
        <v>30933</v>
      </c>
      <c r="AH66">
        <v>28270</v>
      </c>
      <c r="AI66">
        <v>25538</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25">
      <c r="A67" t="s">
        <v>2410</v>
      </c>
      <c r="B67">
        <v>7838</v>
      </c>
      <c r="C67">
        <v>7893</v>
      </c>
      <c r="D67">
        <v>7840.24</v>
      </c>
      <c r="E67">
        <v>7720</v>
      </c>
      <c r="F67">
        <v>7639</v>
      </c>
      <c r="G67">
        <v>7354</v>
      </c>
      <c r="H67">
        <v>5465.15</v>
      </c>
      <c r="I67">
        <v>4608</v>
      </c>
      <c r="J67">
        <v>3214</v>
      </c>
      <c r="K67">
        <v>2570</v>
      </c>
      <c r="L67">
        <v>1812.98</v>
      </c>
      <c r="M67">
        <v>51425</v>
      </c>
      <c r="N67">
        <v>50403</v>
      </c>
      <c r="O67">
        <v>0</v>
      </c>
      <c r="P67">
        <v>0</v>
      </c>
      <c r="Q67">
        <v>49407</v>
      </c>
      <c r="R67">
        <v>55519</v>
      </c>
      <c r="S67">
        <v>0</v>
      </c>
      <c r="T67">
        <v>55436</v>
      </c>
      <c r="U67">
        <v>55319</v>
      </c>
      <c r="V67">
        <v>54651</v>
      </c>
      <c r="W67">
        <v>55260</v>
      </c>
      <c r="X67">
        <v>56621</v>
      </c>
      <c r="Y67">
        <v>56328</v>
      </c>
      <c r="Z67">
        <v>55718</v>
      </c>
      <c r="AA67">
        <v>55357</v>
      </c>
      <c r="AB67">
        <v>55386</v>
      </c>
      <c r="AC67">
        <v>55117</v>
      </c>
      <c r="AD67">
        <v>54489</v>
      </c>
      <c r="AE67">
        <v>54144</v>
      </c>
      <c r="AF67">
        <v>53480</v>
      </c>
      <c r="AG67">
        <v>0</v>
      </c>
      <c r="AH67">
        <v>0</v>
      </c>
      <c r="AI67">
        <v>51698</v>
      </c>
      <c r="AJ67">
        <v>51447.5</v>
      </c>
      <c r="AK67">
        <v>0</v>
      </c>
      <c r="AL67">
        <v>162218</v>
      </c>
      <c r="AM67">
        <v>0</v>
      </c>
      <c r="AN67">
        <v>49572.5</v>
      </c>
      <c r="AO67">
        <v>0</v>
      </c>
      <c r="AP67">
        <v>0</v>
      </c>
      <c r="AQ67">
        <v>0</v>
      </c>
      <c r="AR67">
        <v>48371</v>
      </c>
      <c r="AS67">
        <v>47932</v>
      </c>
      <c r="AT67">
        <v>47596</v>
      </c>
      <c r="AU67">
        <v>47357</v>
      </c>
      <c r="AV67">
        <v>0</v>
      </c>
      <c r="AW67">
        <v>0</v>
      </c>
      <c r="AX67">
        <v>0</v>
      </c>
      <c r="AY67">
        <v>46509</v>
      </c>
      <c r="AZ67">
        <v>46224</v>
      </c>
      <c r="BA67">
        <v>45995</v>
      </c>
      <c r="BB67">
        <v>45767</v>
      </c>
      <c r="BC67">
        <v>45358</v>
      </c>
      <c r="BD67"/>
      <c r="BE67"/>
      <c r="BF67"/>
      <c r="BG67"/>
      <c r="BH67"/>
      <c r="BI67"/>
      <c r="BJ67"/>
      <c r="BK67"/>
      <c r="BL67"/>
      <c r="BM67"/>
      <c r="BN67"/>
      <c r="BO67"/>
      <c r="BP67"/>
      <c r="BQ67"/>
      <c r="BR67"/>
      <c r="BS67"/>
      <c r="BT67"/>
    </row>
    <row r="68" spans="1:72" x14ac:dyDescent="0.25">
      <c r="A68" t="s">
        <v>802</v>
      </c>
      <c r="B68">
        <v>674432</v>
      </c>
      <c r="C68">
        <v>672916</v>
      </c>
      <c r="D68">
        <v>697084.23</v>
      </c>
      <c r="E68">
        <v>718003</v>
      </c>
      <c r="F68">
        <v>727538</v>
      </c>
      <c r="G68">
        <v>740597</v>
      </c>
      <c r="H68">
        <v>275888.81</v>
      </c>
      <c r="I68">
        <v>285957</v>
      </c>
      <c r="J68">
        <v>281643</v>
      </c>
      <c r="K68">
        <v>249705</v>
      </c>
      <c r="L68">
        <v>245320.31</v>
      </c>
      <c r="M68">
        <v>244049</v>
      </c>
      <c r="N68">
        <v>240052</v>
      </c>
      <c r="O68">
        <v>267477</v>
      </c>
      <c r="P68">
        <v>238798.42</v>
      </c>
      <c r="Q68">
        <v>245404</v>
      </c>
      <c r="R68">
        <v>239578</v>
      </c>
      <c r="S68">
        <v>197765</v>
      </c>
      <c r="T68">
        <v>195501</v>
      </c>
      <c r="U68">
        <v>225168</v>
      </c>
      <c r="V68">
        <v>221535</v>
      </c>
      <c r="W68">
        <v>219466</v>
      </c>
      <c r="X68">
        <v>216373</v>
      </c>
      <c r="Y68">
        <v>212008</v>
      </c>
      <c r="Z68">
        <v>206558</v>
      </c>
      <c r="AA68">
        <v>201355</v>
      </c>
      <c r="AB68">
        <v>196558</v>
      </c>
      <c r="AC68">
        <v>192112</v>
      </c>
      <c r="AD68">
        <v>186598</v>
      </c>
      <c r="AE68">
        <v>184014</v>
      </c>
      <c r="AF68">
        <v>222476</v>
      </c>
      <c r="AG68">
        <v>215425</v>
      </c>
      <c r="AH68">
        <v>207750</v>
      </c>
      <c r="AI68">
        <v>200093</v>
      </c>
      <c r="AJ68">
        <v>169912.02</v>
      </c>
      <c r="AK68">
        <v>166978</v>
      </c>
      <c r="AL68">
        <v>162218</v>
      </c>
      <c r="AM68">
        <v>157863</v>
      </c>
      <c r="AN68">
        <v>142910.42000000001</v>
      </c>
      <c r="AO68">
        <v>139668</v>
      </c>
      <c r="AP68">
        <v>136341</v>
      </c>
      <c r="AQ68">
        <v>136241</v>
      </c>
      <c r="AR68">
        <v>48371</v>
      </c>
      <c r="AS68">
        <v>47932</v>
      </c>
      <c r="AT68">
        <v>47596</v>
      </c>
      <c r="AU68">
        <v>47357</v>
      </c>
      <c r="AV68">
        <v>47181</v>
      </c>
      <c r="AW68">
        <v>46705</v>
      </c>
      <c r="AX68">
        <v>46902</v>
      </c>
      <c r="AY68">
        <v>46509</v>
      </c>
      <c r="AZ68">
        <v>46224</v>
      </c>
      <c r="BA68">
        <v>45995</v>
      </c>
      <c r="BB68">
        <v>45767</v>
      </c>
      <c r="BC68">
        <v>46180</v>
      </c>
      <c r="BD68"/>
      <c r="BE68"/>
      <c r="BF68"/>
      <c r="BG68"/>
      <c r="BH68"/>
      <c r="BI68"/>
      <c r="BJ68"/>
      <c r="BK68"/>
      <c r="BL68"/>
      <c r="BM68"/>
      <c r="BN68"/>
      <c r="BO68"/>
      <c r="BP68"/>
      <c r="BQ68"/>
      <c r="BR68"/>
      <c r="BS68"/>
      <c r="BT68"/>
    </row>
    <row r="69" spans="1:72" x14ac:dyDescent="0.25">
      <c r="A69" t="s">
        <v>803</v>
      </c>
      <c r="B69">
        <v>2607170</v>
      </c>
      <c r="C69">
        <v>3631181</v>
      </c>
      <c r="D69">
        <v>3937380.12</v>
      </c>
      <c r="E69">
        <v>4075162</v>
      </c>
      <c r="F69">
        <v>3943966</v>
      </c>
      <c r="G69">
        <v>5272715</v>
      </c>
      <c r="H69">
        <v>5202978.67</v>
      </c>
      <c r="I69">
        <v>3323844</v>
      </c>
      <c r="J69">
        <v>3231013</v>
      </c>
      <c r="K69">
        <v>3627134</v>
      </c>
      <c r="L69">
        <v>3681063.18</v>
      </c>
      <c r="M69">
        <v>3481556</v>
      </c>
      <c r="N69">
        <v>3066886</v>
      </c>
      <c r="O69">
        <v>3129428</v>
      </c>
      <c r="P69">
        <v>3316404.23</v>
      </c>
      <c r="Q69">
        <v>3192361</v>
      </c>
      <c r="R69">
        <v>2868768</v>
      </c>
      <c r="S69">
        <v>2196468</v>
      </c>
      <c r="T69">
        <v>2372614</v>
      </c>
      <c r="U69">
        <v>2289153</v>
      </c>
      <c r="V69">
        <v>2117158</v>
      </c>
      <c r="W69">
        <v>1580099</v>
      </c>
      <c r="X69">
        <v>2013725</v>
      </c>
      <c r="Y69">
        <v>2032278</v>
      </c>
      <c r="Z69">
        <v>1766991</v>
      </c>
      <c r="AA69">
        <v>1964895</v>
      </c>
      <c r="AB69">
        <v>2388568</v>
      </c>
      <c r="AC69">
        <v>2402587</v>
      </c>
      <c r="AD69">
        <v>2304810</v>
      </c>
      <c r="AE69">
        <v>1946765</v>
      </c>
      <c r="AF69">
        <v>2379379</v>
      </c>
      <c r="AG69">
        <v>2180799</v>
      </c>
      <c r="AH69">
        <v>1981559</v>
      </c>
      <c r="AI69">
        <v>1529511</v>
      </c>
      <c r="AJ69">
        <v>2056998.65</v>
      </c>
      <c r="AK69">
        <v>1919475</v>
      </c>
      <c r="AL69">
        <v>1627457</v>
      </c>
      <c r="AM69">
        <v>1422995</v>
      </c>
      <c r="AN69">
        <v>1623653.58</v>
      </c>
      <c r="AO69">
        <v>1318356</v>
      </c>
      <c r="AP69">
        <v>1283992</v>
      </c>
      <c r="AQ69">
        <v>1351455</v>
      </c>
      <c r="AR69">
        <v>988984</v>
      </c>
      <c r="AS69">
        <v>854493</v>
      </c>
      <c r="AT69">
        <v>1061840</v>
      </c>
      <c r="AU69">
        <v>1119187</v>
      </c>
      <c r="AV69">
        <v>922472</v>
      </c>
      <c r="AW69">
        <v>802914</v>
      </c>
      <c r="AX69">
        <v>857392</v>
      </c>
      <c r="AY69">
        <v>945775</v>
      </c>
      <c r="AZ69">
        <v>1443128</v>
      </c>
      <c r="BA69">
        <v>1525012</v>
      </c>
      <c r="BB69">
        <v>1480780</v>
      </c>
      <c r="BC69">
        <v>1395247</v>
      </c>
      <c r="BD69"/>
      <c r="BE69"/>
      <c r="BF69"/>
      <c r="BG69"/>
      <c r="BH69"/>
      <c r="BI69"/>
      <c r="BJ69"/>
      <c r="BK69"/>
      <c r="BL69"/>
      <c r="BM69"/>
      <c r="BN69"/>
      <c r="BO69"/>
      <c r="BP69"/>
      <c r="BQ69"/>
      <c r="BR69"/>
      <c r="BS69"/>
      <c r="BT69"/>
    </row>
    <row r="70" spans="1:72" x14ac:dyDescent="0.25">
      <c r="A70" t="s">
        <v>2411</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2412</v>
      </c>
      <c r="B71">
        <v>913919</v>
      </c>
      <c r="C71">
        <v>913919</v>
      </c>
      <c r="D71">
        <v>913919.15</v>
      </c>
      <c r="E71">
        <v>913919</v>
      </c>
      <c r="F71">
        <v>913919</v>
      </c>
      <c r="G71">
        <v>913919</v>
      </c>
      <c r="H71">
        <v>913919.15</v>
      </c>
      <c r="I71">
        <v>913919</v>
      </c>
      <c r="J71">
        <v>913919</v>
      </c>
      <c r="K71">
        <v>913919</v>
      </c>
      <c r="L71">
        <v>652799.4</v>
      </c>
      <c r="M71">
        <v>913919</v>
      </c>
      <c r="N71">
        <v>913919</v>
      </c>
      <c r="O71">
        <v>652799</v>
      </c>
      <c r="P71">
        <v>652799.4</v>
      </c>
      <c r="Q71">
        <v>652800</v>
      </c>
      <c r="R71">
        <v>652800</v>
      </c>
      <c r="S71">
        <v>652800</v>
      </c>
      <c r="T71">
        <v>652799</v>
      </c>
      <c r="U71">
        <v>652799</v>
      </c>
      <c r="V71">
        <v>652799</v>
      </c>
      <c r="W71">
        <v>652800</v>
      </c>
      <c r="X71">
        <v>652800</v>
      </c>
      <c r="Y71">
        <v>652800</v>
      </c>
      <c r="Z71">
        <v>652800</v>
      </c>
      <c r="AA71">
        <v>408000</v>
      </c>
      <c r="AB71">
        <v>408000</v>
      </c>
      <c r="AC71">
        <v>408000</v>
      </c>
      <c r="AD71">
        <v>408000</v>
      </c>
      <c r="AE71">
        <v>408000</v>
      </c>
      <c r="AF71">
        <v>408000</v>
      </c>
      <c r="AG71">
        <v>408000</v>
      </c>
      <c r="AH71">
        <v>408000</v>
      </c>
      <c r="AI71">
        <v>408000</v>
      </c>
      <c r="AJ71">
        <v>408000</v>
      </c>
      <c r="AK71">
        <v>408000</v>
      </c>
      <c r="AL71">
        <v>408000</v>
      </c>
      <c r="AM71">
        <v>408000</v>
      </c>
      <c r="AN71">
        <v>408000</v>
      </c>
      <c r="AO71">
        <v>408000</v>
      </c>
      <c r="AP71">
        <v>408000</v>
      </c>
      <c r="AQ71">
        <v>408000</v>
      </c>
      <c r="AR71">
        <v>408000</v>
      </c>
      <c r="AS71">
        <v>408000</v>
      </c>
      <c r="AT71">
        <v>408000</v>
      </c>
      <c r="AU71">
        <v>408000</v>
      </c>
      <c r="AV71">
        <v>408000</v>
      </c>
      <c r="AW71">
        <v>408000</v>
      </c>
      <c r="AX71">
        <v>408000</v>
      </c>
      <c r="AY71">
        <v>408000</v>
      </c>
      <c r="AZ71">
        <v>408000</v>
      </c>
      <c r="BA71">
        <v>408000</v>
      </c>
      <c r="BB71">
        <v>408000</v>
      </c>
      <c r="BC71">
        <v>408000</v>
      </c>
      <c r="BD71"/>
      <c r="BE71"/>
      <c r="BF71"/>
      <c r="BG71"/>
      <c r="BH71"/>
      <c r="BI71"/>
      <c r="BJ71"/>
      <c r="BK71"/>
      <c r="BL71"/>
      <c r="BM71"/>
      <c r="BN71"/>
      <c r="BO71"/>
      <c r="BP71"/>
      <c r="BQ71"/>
      <c r="BR71"/>
      <c r="BS71"/>
      <c r="BT71"/>
    </row>
    <row r="72" spans="1:72" x14ac:dyDescent="0.25">
      <c r="A72" t="s">
        <v>2413</v>
      </c>
      <c r="B72">
        <v>913919</v>
      </c>
      <c r="C72">
        <v>913919</v>
      </c>
      <c r="D72">
        <v>913919.15</v>
      </c>
      <c r="E72">
        <v>913919</v>
      </c>
      <c r="F72">
        <v>913919</v>
      </c>
      <c r="G72">
        <v>913919</v>
      </c>
      <c r="H72">
        <v>913919.15</v>
      </c>
      <c r="I72">
        <v>913919</v>
      </c>
      <c r="J72">
        <v>913919</v>
      </c>
      <c r="K72">
        <v>913919</v>
      </c>
      <c r="L72">
        <v>652799.4</v>
      </c>
      <c r="M72">
        <v>913919</v>
      </c>
      <c r="N72">
        <v>913919</v>
      </c>
      <c r="O72">
        <v>652799</v>
      </c>
      <c r="P72">
        <v>652799.4</v>
      </c>
      <c r="Q72">
        <v>652800</v>
      </c>
      <c r="R72">
        <v>652800</v>
      </c>
      <c r="S72">
        <v>652800</v>
      </c>
      <c r="T72">
        <v>652799</v>
      </c>
      <c r="U72">
        <v>652799</v>
      </c>
      <c r="V72">
        <v>652799</v>
      </c>
      <c r="W72">
        <v>652800</v>
      </c>
      <c r="X72">
        <v>652800</v>
      </c>
      <c r="Y72">
        <v>652800</v>
      </c>
      <c r="Z72">
        <v>652800</v>
      </c>
      <c r="AA72">
        <v>408000</v>
      </c>
      <c r="AB72">
        <v>408000</v>
      </c>
      <c r="AC72">
        <v>408000</v>
      </c>
      <c r="AD72">
        <v>408000</v>
      </c>
      <c r="AE72">
        <v>408000</v>
      </c>
      <c r="AF72">
        <v>408000</v>
      </c>
      <c r="AG72">
        <v>408000</v>
      </c>
      <c r="AH72">
        <v>408000</v>
      </c>
      <c r="AI72">
        <v>408000</v>
      </c>
      <c r="AJ72">
        <v>408000</v>
      </c>
      <c r="AK72">
        <v>408000</v>
      </c>
      <c r="AL72">
        <v>408000</v>
      </c>
      <c r="AM72">
        <v>408000</v>
      </c>
      <c r="AN72">
        <v>408000</v>
      </c>
      <c r="AO72">
        <v>408000</v>
      </c>
      <c r="AP72">
        <v>408000</v>
      </c>
      <c r="AQ72">
        <v>408000</v>
      </c>
      <c r="AR72">
        <v>408000</v>
      </c>
      <c r="AS72">
        <v>408000</v>
      </c>
      <c r="AT72">
        <v>408000</v>
      </c>
      <c r="AU72">
        <v>408000</v>
      </c>
      <c r="AV72">
        <v>408000</v>
      </c>
      <c r="AW72">
        <v>408000</v>
      </c>
      <c r="AX72">
        <v>408000</v>
      </c>
      <c r="AY72">
        <v>408000</v>
      </c>
      <c r="AZ72">
        <v>408000</v>
      </c>
      <c r="BA72">
        <v>408000</v>
      </c>
      <c r="BB72">
        <v>408000</v>
      </c>
      <c r="BC72">
        <v>408000</v>
      </c>
      <c r="BD72"/>
      <c r="BE72"/>
      <c r="BF72"/>
      <c r="BG72"/>
      <c r="BH72"/>
      <c r="BI72"/>
      <c r="BJ72"/>
      <c r="BK72"/>
      <c r="BL72"/>
      <c r="BM72"/>
      <c r="BN72"/>
      <c r="BO72"/>
      <c r="BP72"/>
      <c r="BQ72"/>
      <c r="BR72"/>
      <c r="BS72"/>
      <c r="BT72"/>
    </row>
    <row r="73" spans="1:72" x14ac:dyDescent="0.25">
      <c r="A73" t="s">
        <v>2414</v>
      </c>
      <c r="B73">
        <v>912561</v>
      </c>
      <c r="C73">
        <v>819894</v>
      </c>
      <c r="D73">
        <v>819894.22</v>
      </c>
      <c r="E73">
        <v>819893</v>
      </c>
      <c r="F73">
        <v>819894</v>
      </c>
      <c r="G73">
        <v>723143</v>
      </c>
      <c r="H73">
        <v>723143.27</v>
      </c>
      <c r="I73">
        <v>723143</v>
      </c>
      <c r="J73">
        <v>723143</v>
      </c>
      <c r="K73">
        <v>652799</v>
      </c>
      <c r="L73">
        <v>652799.4</v>
      </c>
      <c r="M73">
        <v>652799</v>
      </c>
      <c r="N73">
        <v>652799</v>
      </c>
      <c r="O73">
        <v>652799</v>
      </c>
      <c r="P73">
        <v>652799.4</v>
      </c>
      <c r="Q73">
        <v>652799</v>
      </c>
      <c r="R73">
        <v>652799</v>
      </c>
      <c r="S73">
        <v>652799</v>
      </c>
      <c r="T73">
        <v>652799</v>
      </c>
      <c r="U73">
        <v>652799</v>
      </c>
      <c r="V73">
        <v>652799</v>
      </c>
      <c r="W73">
        <v>652799</v>
      </c>
      <c r="X73">
        <v>652799</v>
      </c>
      <c r="Y73">
        <v>652799</v>
      </c>
      <c r="Z73">
        <v>652799</v>
      </c>
      <c r="AA73">
        <v>408000</v>
      </c>
      <c r="AB73">
        <v>408000</v>
      </c>
      <c r="AC73">
        <v>408000</v>
      </c>
      <c r="AD73">
        <v>408000</v>
      </c>
      <c r="AE73">
        <v>408000</v>
      </c>
      <c r="AF73">
        <v>408000</v>
      </c>
      <c r="AG73">
        <v>408000</v>
      </c>
      <c r="AH73">
        <v>408000</v>
      </c>
      <c r="AI73">
        <v>408000</v>
      </c>
      <c r="AJ73">
        <v>408000</v>
      </c>
      <c r="AK73">
        <v>408000</v>
      </c>
      <c r="AL73">
        <v>408000</v>
      </c>
      <c r="AM73">
        <v>408000</v>
      </c>
      <c r="AN73">
        <v>408000</v>
      </c>
      <c r="AO73">
        <v>408000</v>
      </c>
      <c r="AP73">
        <v>408000</v>
      </c>
      <c r="AQ73">
        <v>408000</v>
      </c>
      <c r="AR73">
        <v>408000</v>
      </c>
      <c r="AS73">
        <v>408000</v>
      </c>
      <c r="AT73">
        <v>408000</v>
      </c>
      <c r="AU73">
        <v>408000</v>
      </c>
      <c r="AV73">
        <v>408000</v>
      </c>
      <c r="AW73">
        <v>408000</v>
      </c>
      <c r="AX73">
        <v>408000</v>
      </c>
      <c r="AY73">
        <v>408000</v>
      </c>
      <c r="AZ73">
        <v>408000</v>
      </c>
      <c r="BA73">
        <v>408000</v>
      </c>
      <c r="BB73">
        <v>408000</v>
      </c>
      <c r="BC73">
        <v>408000</v>
      </c>
      <c r="BD73"/>
      <c r="BE73"/>
      <c r="BF73"/>
      <c r="BG73"/>
      <c r="BH73"/>
      <c r="BI73"/>
      <c r="BJ73"/>
      <c r="BK73"/>
      <c r="BL73"/>
      <c r="BM73"/>
      <c r="BN73"/>
      <c r="BO73"/>
      <c r="BP73"/>
      <c r="BQ73"/>
      <c r="BR73"/>
      <c r="BS73"/>
      <c r="BT73"/>
    </row>
    <row r="74" spans="1:72" x14ac:dyDescent="0.25">
      <c r="A74" t="s">
        <v>2415</v>
      </c>
      <c r="B74">
        <v>912561</v>
      </c>
      <c r="C74">
        <v>819894</v>
      </c>
      <c r="D74">
        <v>819894.22</v>
      </c>
      <c r="E74">
        <v>819893</v>
      </c>
      <c r="F74">
        <v>819894</v>
      </c>
      <c r="G74">
        <v>723143</v>
      </c>
      <c r="H74">
        <v>723143.27</v>
      </c>
      <c r="I74">
        <v>723143</v>
      </c>
      <c r="J74">
        <v>723143</v>
      </c>
      <c r="K74">
        <v>652799</v>
      </c>
      <c r="L74">
        <v>652799.4</v>
      </c>
      <c r="M74">
        <v>652799</v>
      </c>
      <c r="N74">
        <v>652799</v>
      </c>
      <c r="O74">
        <v>652799</v>
      </c>
      <c r="P74">
        <v>652799.4</v>
      </c>
      <c r="Q74">
        <v>652799</v>
      </c>
      <c r="R74">
        <v>652799</v>
      </c>
      <c r="S74">
        <v>652799</v>
      </c>
      <c r="T74">
        <v>652799</v>
      </c>
      <c r="U74">
        <v>652799</v>
      </c>
      <c r="V74">
        <v>652799</v>
      </c>
      <c r="W74">
        <v>652799</v>
      </c>
      <c r="X74">
        <v>652799</v>
      </c>
      <c r="Y74">
        <v>652799</v>
      </c>
      <c r="Z74">
        <v>652799</v>
      </c>
      <c r="AA74">
        <v>408000</v>
      </c>
      <c r="AB74">
        <v>408000</v>
      </c>
      <c r="AC74">
        <v>408000</v>
      </c>
      <c r="AD74">
        <v>408000</v>
      </c>
      <c r="AE74">
        <v>408000</v>
      </c>
      <c r="AF74">
        <v>408000</v>
      </c>
      <c r="AG74">
        <v>408000</v>
      </c>
      <c r="AH74">
        <v>408000</v>
      </c>
      <c r="AI74">
        <v>408000</v>
      </c>
      <c r="AJ74">
        <v>408000</v>
      </c>
      <c r="AK74">
        <v>408000</v>
      </c>
      <c r="AL74">
        <v>408000</v>
      </c>
      <c r="AM74">
        <v>408000</v>
      </c>
      <c r="AN74">
        <v>408000</v>
      </c>
      <c r="AO74">
        <v>408000</v>
      </c>
      <c r="AP74">
        <v>408000</v>
      </c>
      <c r="AQ74">
        <v>408000</v>
      </c>
      <c r="AR74">
        <v>408000</v>
      </c>
      <c r="AS74">
        <v>408000</v>
      </c>
      <c r="AT74">
        <v>408000</v>
      </c>
      <c r="AU74">
        <v>408000</v>
      </c>
      <c r="AV74">
        <v>408000</v>
      </c>
      <c r="AW74">
        <v>408000</v>
      </c>
      <c r="AX74">
        <v>408000</v>
      </c>
      <c r="AY74">
        <v>408000</v>
      </c>
      <c r="AZ74">
        <v>408000</v>
      </c>
      <c r="BA74">
        <v>408000</v>
      </c>
      <c r="BB74">
        <v>408000</v>
      </c>
      <c r="BC74">
        <v>408000</v>
      </c>
      <c r="BD74"/>
      <c r="BE74"/>
      <c r="BF74"/>
      <c r="BG74"/>
      <c r="BH74"/>
      <c r="BI74"/>
      <c r="BJ74"/>
      <c r="BK74"/>
      <c r="BL74"/>
      <c r="BM74"/>
      <c r="BN74"/>
      <c r="BO74"/>
      <c r="BP74"/>
      <c r="BQ74"/>
      <c r="BR74"/>
      <c r="BS74"/>
      <c r="BT74"/>
    </row>
    <row r="75" spans="1:72" x14ac:dyDescent="0.25">
      <c r="A75" t="s">
        <v>2416</v>
      </c>
      <c r="B75">
        <v>3233498</v>
      </c>
      <c r="C75">
        <v>2260496</v>
      </c>
      <c r="D75">
        <v>2260495.65</v>
      </c>
      <c r="E75">
        <v>2260496</v>
      </c>
      <c r="F75">
        <v>2260496</v>
      </c>
      <c r="G75">
        <v>1244611</v>
      </c>
      <c r="H75">
        <v>1244610.6299999999</v>
      </c>
      <c r="I75">
        <v>1244611</v>
      </c>
      <c r="J75">
        <v>1244611</v>
      </c>
      <c r="K75">
        <v>506000</v>
      </c>
      <c r="L75">
        <v>506000</v>
      </c>
      <c r="M75">
        <v>506000</v>
      </c>
      <c r="N75">
        <v>506000</v>
      </c>
      <c r="O75">
        <v>506000</v>
      </c>
      <c r="P75">
        <v>506000</v>
      </c>
      <c r="Q75">
        <v>506000</v>
      </c>
      <c r="R75">
        <v>506000</v>
      </c>
      <c r="S75">
        <v>506000</v>
      </c>
      <c r="T75">
        <v>506000</v>
      </c>
      <c r="U75">
        <v>506000</v>
      </c>
      <c r="V75">
        <v>506000</v>
      </c>
      <c r="W75">
        <v>506000</v>
      </c>
      <c r="X75">
        <v>506000</v>
      </c>
      <c r="Y75">
        <v>506000</v>
      </c>
      <c r="Z75">
        <v>506000</v>
      </c>
      <c r="AA75">
        <v>506000</v>
      </c>
      <c r="AB75">
        <v>506000</v>
      </c>
      <c r="AC75">
        <v>506000</v>
      </c>
      <c r="AD75">
        <v>506000</v>
      </c>
      <c r="AE75">
        <v>506000</v>
      </c>
      <c r="AF75">
        <v>506000</v>
      </c>
      <c r="AG75">
        <v>506000</v>
      </c>
      <c r="AH75">
        <v>506000</v>
      </c>
      <c r="AI75">
        <v>506000</v>
      </c>
      <c r="AJ75">
        <v>506000</v>
      </c>
      <c r="AK75">
        <v>506000</v>
      </c>
      <c r="AL75">
        <v>506000</v>
      </c>
      <c r="AM75">
        <v>506000</v>
      </c>
      <c r="AN75">
        <v>506000</v>
      </c>
      <c r="AO75">
        <v>506000</v>
      </c>
      <c r="AP75">
        <v>506000</v>
      </c>
      <c r="AQ75">
        <v>506000</v>
      </c>
      <c r="AR75">
        <v>506000</v>
      </c>
      <c r="AS75">
        <v>506000</v>
      </c>
      <c r="AT75">
        <v>506000</v>
      </c>
      <c r="AU75">
        <v>506000</v>
      </c>
      <c r="AV75">
        <v>506000</v>
      </c>
      <c r="AW75">
        <v>506000</v>
      </c>
      <c r="AX75">
        <v>506000</v>
      </c>
      <c r="AY75">
        <v>506000</v>
      </c>
      <c r="AZ75">
        <v>506000</v>
      </c>
      <c r="BA75">
        <v>506000</v>
      </c>
      <c r="BB75">
        <v>506000</v>
      </c>
      <c r="BC75">
        <v>506000</v>
      </c>
      <c r="BD75"/>
      <c r="BE75"/>
      <c r="BF75"/>
      <c r="BG75"/>
      <c r="BH75"/>
      <c r="BI75"/>
      <c r="BJ75"/>
      <c r="BK75"/>
      <c r="BL75"/>
      <c r="BM75"/>
      <c r="BN75"/>
      <c r="BO75"/>
      <c r="BP75"/>
      <c r="BQ75"/>
      <c r="BR75"/>
      <c r="BS75"/>
      <c r="BT75"/>
    </row>
    <row r="76" spans="1:72" x14ac:dyDescent="0.25">
      <c r="A76" t="s">
        <v>2417</v>
      </c>
      <c r="B76">
        <v>3233498</v>
      </c>
      <c r="C76">
        <v>2260496</v>
      </c>
      <c r="D76">
        <v>2260495.65</v>
      </c>
      <c r="E76">
        <v>2260496</v>
      </c>
      <c r="F76">
        <v>2260496</v>
      </c>
      <c r="G76">
        <v>1244611</v>
      </c>
      <c r="H76">
        <v>1244610.6299999999</v>
      </c>
      <c r="I76">
        <v>1244611</v>
      </c>
      <c r="J76">
        <v>1244611</v>
      </c>
      <c r="K76">
        <v>506000</v>
      </c>
      <c r="L76">
        <v>506000</v>
      </c>
      <c r="M76">
        <v>506000</v>
      </c>
      <c r="N76">
        <v>506000</v>
      </c>
      <c r="O76">
        <v>506000</v>
      </c>
      <c r="P76">
        <v>506000</v>
      </c>
      <c r="Q76">
        <v>506000</v>
      </c>
      <c r="R76">
        <v>506000</v>
      </c>
      <c r="S76">
        <v>506000</v>
      </c>
      <c r="T76">
        <v>506000</v>
      </c>
      <c r="U76">
        <v>506000</v>
      </c>
      <c r="V76">
        <v>506000</v>
      </c>
      <c r="W76">
        <v>506000</v>
      </c>
      <c r="X76">
        <v>506000</v>
      </c>
      <c r="Y76">
        <v>506000</v>
      </c>
      <c r="Z76">
        <v>506000</v>
      </c>
      <c r="AA76">
        <v>506000</v>
      </c>
      <c r="AB76">
        <v>506000</v>
      </c>
      <c r="AC76">
        <v>506000</v>
      </c>
      <c r="AD76">
        <v>506000</v>
      </c>
      <c r="AE76">
        <v>506000</v>
      </c>
      <c r="AF76">
        <v>506000</v>
      </c>
      <c r="AG76">
        <v>506000</v>
      </c>
      <c r="AH76">
        <v>506000</v>
      </c>
      <c r="AI76">
        <v>506000</v>
      </c>
      <c r="AJ76">
        <v>506000</v>
      </c>
      <c r="AK76">
        <v>506000</v>
      </c>
      <c r="AL76">
        <v>506000</v>
      </c>
      <c r="AM76">
        <v>506000</v>
      </c>
      <c r="AN76">
        <v>506000</v>
      </c>
      <c r="AO76">
        <v>506000</v>
      </c>
      <c r="AP76">
        <v>506000</v>
      </c>
      <c r="AQ76">
        <v>506000</v>
      </c>
      <c r="AR76">
        <v>506000</v>
      </c>
      <c r="AS76">
        <v>506000</v>
      </c>
      <c r="AT76">
        <v>506000</v>
      </c>
      <c r="AU76">
        <v>506000</v>
      </c>
      <c r="AV76">
        <v>506000</v>
      </c>
      <c r="AW76">
        <v>506000</v>
      </c>
      <c r="AX76">
        <v>506000</v>
      </c>
      <c r="AY76">
        <v>506000</v>
      </c>
      <c r="AZ76">
        <v>506000</v>
      </c>
      <c r="BA76">
        <v>506000</v>
      </c>
      <c r="BB76">
        <v>506000</v>
      </c>
      <c r="BC76">
        <v>506000</v>
      </c>
      <c r="BD76"/>
      <c r="BE76"/>
      <c r="BF76"/>
      <c r="BG76"/>
      <c r="BH76"/>
      <c r="BI76"/>
      <c r="BJ76"/>
      <c r="BK76"/>
      <c r="BL76"/>
      <c r="BM76"/>
      <c r="BN76"/>
      <c r="BO76"/>
      <c r="BP76"/>
      <c r="BQ76"/>
      <c r="BR76"/>
      <c r="BS76"/>
      <c r="BT76"/>
    </row>
    <row r="77" spans="1:72" x14ac:dyDescent="0.25">
      <c r="A77" t="s">
        <v>2419</v>
      </c>
      <c r="B77">
        <v>3400093</v>
      </c>
      <c r="C77">
        <v>3403064</v>
      </c>
      <c r="D77">
        <v>3260586.15</v>
      </c>
      <c r="E77">
        <v>3268015</v>
      </c>
      <c r="F77">
        <v>3223946</v>
      </c>
      <c r="G77">
        <v>3229830</v>
      </c>
      <c r="H77">
        <v>2862562.15</v>
      </c>
      <c r="I77">
        <v>2783441</v>
      </c>
      <c r="J77">
        <v>2728549</v>
      </c>
      <c r="K77">
        <v>2920203</v>
      </c>
      <c r="L77">
        <v>2614113.46</v>
      </c>
      <c r="M77">
        <v>2564709</v>
      </c>
      <c r="N77">
        <v>2526749</v>
      </c>
      <c r="O77">
        <v>2645261</v>
      </c>
      <c r="P77">
        <v>2366494.2400000002</v>
      </c>
      <c r="Q77">
        <v>2341254</v>
      </c>
      <c r="R77">
        <v>2341207</v>
      </c>
      <c r="S77">
        <v>2516298</v>
      </c>
      <c r="T77">
        <v>2170074</v>
      </c>
      <c r="U77">
        <v>2088219</v>
      </c>
      <c r="V77">
        <v>2041055</v>
      </c>
      <c r="W77">
        <v>2354492</v>
      </c>
      <c r="X77">
        <v>1915318</v>
      </c>
      <c r="Y77">
        <v>1842963</v>
      </c>
      <c r="Z77">
        <v>1933436</v>
      </c>
      <c r="AA77">
        <v>2231898</v>
      </c>
      <c r="AB77">
        <v>1848044</v>
      </c>
      <c r="AC77">
        <v>1841277</v>
      </c>
      <c r="AD77">
        <v>1887819</v>
      </c>
      <c r="AE77">
        <v>2179799</v>
      </c>
      <c r="AF77">
        <v>1797398</v>
      </c>
      <c r="AG77">
        <v>1840539</v>
      </c>
      <c r="AH77">
        <v>1880257</v>
      </c>
      <c r="AI77">
        <v>2256240</v>
      </c>
      <c r="AJ77">
        <v>1752599.02</v>
      </c>
      <c r="AK77">
        <v>1723649</v>
      </c>
      <c r="AL77">
        <v>1779212</v>
      </c>
      <c r="AM77">
        <v>2081675</v>
      </c>
      <c r="AN77">
        <v>1709105.26</v>
      </c>
      <c r="AO77">
        <v>1745676</v>
      </c>
      <c r="AP77">
        <v>1794987</v>
      </c>
      <c r="AQ77">
        <v>2057772</v>
      </c>
      <c r="AR77">
        <v>1774598</v>
      </c>
      <c r="AS77">
        <v>1813442</v>
      </c>
      <c r="AT77">
        <v>1889364</v>
      </c>
      <c r="AU77">
        <v>2119849</v>
      </c>
      <c r="AV77">
        <v>1762342</v>
      </c>
      <c r="AW77">
        <v>1735839</v>
      </c>
      <c r="AX77">
        <v>1692064</v>
      </c>
      <c r="AY77">
        <v>1795236</v>
      </c>
      <c r="AZ77">
        <v>1506461</v>
      </c>
      <c r="BA77">
        <v>1485659</v>
      </c>
      <c r="BB77">
        <v>1459722</v>
      </c>
      <c r="BC77">
        <v>1554656</v>
      </c>
      <c r="BD77"/>
      <c r="BE77"/>
      <c r="BF77"/>
      <c r="BG77"/>
      <c r="BH77"/>
      <c r="BI77"/>
      <c r="BJ77"/>
      <c r="BK77"/>
      <c r="BL77"/>
      <c r="BM77"/>
      <c r="BN77"/>
      <c r="BO77"/>
      <c r="BP77"/>
      <c r="BQ77"/>
      <c r="BR77"/>
      <c r="BS77"/>
      <c r="BT77"/>
    </row>
    <row r="78" spans="1:72" x14ac:dyDescent="0.25">
      <c r="A78" t="s">
        <v>2420</v>
      </c>
      <c r="B78">
        <v>81989</v>
      </c>
      <c r="C78">
        <v>81989</v>
      </c>
      <c r="D78">
        <v>81989.42</v>
      </c>
      <c r="E78">
        <v>72314</v>
      </c>
      <c r="F78">
        <v>72314</v>
      </c>
      <c r="G78">
        <v>72314</v>
      </c>
      <c r="H78">
        <v>72314.33</v>
      </c>
      <c r="I78">
        <v>65280</v>
      </c>
      <c r="J78">
        <v>65280</v>
      </c>
      <c r="K78">
        <v>65280</v>
      </c>
      <c r="L78">
        <v>65280</v>
      </c>
      <c r="M78">
        <v>65280</v>
      </c>
      <c r="N78">
        <v>65280</v>
      </c>
      <c r="O78">
        <v>65280</v>
      </c>
      <c r="P78">
        <v>65280</v>
      </c>
      <c r="Q78">
        <v>65280</v>
      </c>
      <c r="R78">
        <v>65280</v>
      </c>
      <c r="S78">
        <v>65280</v>
      </c>
      <c r="T78">
        <v>65280</v>
      </c>
      <c r="U78">
        <v>65280</v>
      </c>
      <c r="V78">
        <v>65280</v>
      </c>
      <c r="W78">
        <v>65280</v>
      </c>
      <c r="X78">
        <v>65280</v>
      </c>
      <c r="Y78">
        <v>65280</v>
      </c>
      <c r="Z78">
        <v>65280</v>
      </c>
      <c r="AA78">
        <v>40800</v>
      </c>
      <c r="AB78">
        <v>40800</v>
      </c>
      <c r="AC78">
        <v>40800</v>
      </c>
      <c r="AD78">
        <v>40800</v>
      </c>
      <c r="AE78">
        <v>40800</v>
      </c>
      <c r="AF78">
        <v>40800</v>
      </c>
      <c r="AG78">
        <v>40800</v>
      </c>
      <c r="AH78">
        <v>40800</v>
      </c>
      <c r="AI78">
        <v>40800</v>
      </c>
      <c r="AJ78">
        <v>40800</v>
      </c>
      <c r="AK78">
        <v>40800</v>
      </c>
      <c r="AL78">
        <v>40800</v>
      </c>
      <c r="AM78">
        <v>40800</v>
      </c>
      <c r="AN78">
        <v>40800</v>
      </c>
      <c r="AO78">
        <v>40800</v>
      </c>
      <c r="AP78">
        <v>40800</v>
      </c>
      <c r="AQ78">
        <v>40800</v>
      </c>
      <c r="AR78">
        <v>40800</v>
      </c>
      <c r="AS78">
        <v>40800</v>
      </c>
      <c r="AT78">
        <v>40800</v>
      </c>
      <c r="AU78">
        <v>40800</v>
      </c>
      <c r="AV78">
        <v>40800</v>
      </c>
      <c r="AW78">
        <v>40800</v>
      </c>
      <c r="AX78">
        <v>40800</v>
      </c>
      <c r="AY78">
        <v>40800</v>
      </c>
      <c r="AZ78">
        <v>40800</v>
      </c>
      <c r="BA78">
        <v>40800</v>
      </c>
      <c r="BB78">
        <v>40800</v>
      </c>
      <c r="BC78">
        <v>40800</v>
      </c>
      <c r="BD78"/>
      <c r="BE78"/>
      <c r="BF78"/>
      <c r="BG78"/>
      <c r="BH78"/>
      <c r="BI78"/>
      <c r="BJ78"/>
      <c r="BK78"/>
      <c r="BL78"/>
      <c r="BM78"/>
      <c r="BN78"/>
      <c r="BO78"/>
      <c r="BP78"/>
      <c r="BQ78"/>
      <c r="BR78"/>
      <c r="BS78"/>
      <c r="BT78"/>
    </row>
    <row r="79" spans="1:72" x14ac:dyDescent="0.25">
      <c r="A79" t="s">
        <v>2421</v>
      </c>
      <c r="B79">
        <v>81989</v>
      </c>
      <c r="C79">
        <v>81989</v>
      </c>
      <c r="D79">
        <v>81989.42</v>
      </c>
      <c r="E79">
        <v>72314</v>
      </c>
      <c r="F79">
        <v>72314</v>
      </c>
      <c r="G79">
        <v>72314</v>
      </c>
      <c r="H79">
        <v>72314.33</v>
      </c>
      <c r="I79">
        <v>65280</v>
      </c>
      <c r="J79">
        <v>65280</v>
      </c>
      <c r="K79">
        <v>65280</v>
      </c>
      <c r="L79">
        <v>65280</v>
      </c>
      <c r="M79">
        <v>65280</v>
      </c>
      <c r="N79">
        <v>65280</v>
      </c>
      <c r="O79">
        <v>65280</v>
      </c>
      <c r="P79">
        <v>65280</v>
      </c>
      <c r="Q79">
        <v>65280</v>
      </c>
      <c r="R79">
        <v>65280</v>
      </c>
      <c r="S79">
        <v>65280</v>
      </c>
      <c r="T79">
        <v>65280</v>
      </c>
      <c r="U79">
        <v>65280</v>
      </c>
      <c r="V79">
        <v>65280</v>
      </c>
      <c r="W79">
        <v>65280</v>
      </c>
      <c r="X79">
        <v>65280</v>
      </c>
      <c r="Y79">
        <v>65280</v>
      </c>
      <c r="Z79">
        <v>65280</v>
      </c>
      <c r="AA79">
        <v>40800</v>
      </c>
      <c r="AB79">
        <v>40800</v>
      </c>
      <c r="AC79">
        <v>40800</v>
      </c>
      <c r="AD79">
        <v>40800</v>
      </c>
      <c r="AE79">
        <v>40800</v>
      </c>
      <c r="AF79">
        <v>40800</v>
      </c>
      <c r="AG79">
        <v>40800</v>
      </c>
      <c r="AH79">
        <v>40800</v>
      </c>
      <c r="AI79">
        <v>40800</v>
      </c>
      <c r="AJ79">
        <v>40800</v>
      </c>
      <c r="AK79">
        <v>40800</v>
      </c>
      <c r="AL79">
        <v>40800</v>
      </c>
      <c r="AM79">
        <v>40800</v>
      </c>
      <c r="AN79">
        <v>40800</v>
      </c>
      <c r="AO79">
        <v>40800</v>
      </c>
      <c r="AP79">
        <v>40800</v>
      </c>
      <c r="AQ79">
        <v>40800</v>
      </c>
      <c r="AR79">
        <v>40800</v>
      </c>
      <c r="AS79">
        <v>40800</v>
      </c>
      <c r="AT79">
        <v>40800</v>
      </c>
      <c r="AU79">
        <v>40800</v>
      </c>
      <c r="AV79">
        <v>40800</v>
      </c>
      <c r="AW79">
        <v>40800</v>
      </c>
      <c r="AX79">
        <v>40800</v>
      </c>
      <c r="AY79">
        <v>40800</v>
      </c>
      <c r="AZ79">
        <v>40800</v>
      </c>
      <c r="BA79">
        <v>40800</v>
      </c>
      <c r="BB79">
        <v>40800</v>
      </c>
      <c r="BC79">
        <v>40800</v>
      </c>
      <c r="BD79"/>
      <c r="BE79"/>
      <c r="BF79"/>
      <c r="BG79"/>
      <c r="BH79"/>
      <c r="BI79"/>
      <c r="BJ79"/>
      <c r="BK79"/>
      <c r="BL79"/>
      <c r="BM79"/>
      <c r="BN79"/>
      <c r="BO79"/>
      <c r="BP79"/>
      <c r="BQ79"/>
      <c r="BR79"/>
      <c r="BS79"/>
      <c r="BT79"/>
    </row>
    <row r="80" spans="1:72" x14ac:dyDescent="0.25">
      <c r="A80" t="s">
        <v>804</v>
      </c>
      <c r="B80">
        <v>3318104</v>
      </c>
      <c r="C80">
        <v>3321075</v>
      </c>
      <c r="D80">
        <v>3178596.73</v>
      </c>
      <c r="E80">
        <v>3195701</v>
      </c>
      <c r="F80">
        <v>3151632</v>
      </c>
      <c r="G80">
        <v>3157516</v>
      </c>
      <c r="H80">
        <v>2790247.83</v>
      </c>
      <c r="I80">
        <v>2718161</v>
      </c>
      <c r="J80">
        <v>2663269</v>
      </c>
      <c r="K80">
        <v>2854923</v>
      </c>
      <c r="L80">
        <v>2548833.46</v>
      </c>
      <c r="M80">
        <v>2499429</v>
      </c>
      <c r="N80">
        <v>2461469</v>
      </c>
      <c r="O80">
        <v>2579981</v>
      </c>
      <c r="P80">
        <v>2301214.2400000002</v>
      </c>
      <c r="Q80">
        <v>2275974</v>
      </c>
      <c r="R80">
        <v>2275927</v>
      </c>
      <c r="S80">
        <v>2451018</v>
      </c>
      <c r="T80">
        <v>2104794</v>
      </c>
      <c r="U80">
        <v>2022939</v>
      </c>
      <c r="V80">
        <v>1975775</v>
      </c>
      <c r="W80">
        <v>2289212</v>
      </c>
      <c r="X80">
        <v>1850038</v>
      </c>
      <c r="Y80">
        <v>1777683</v>
      </c>
      <c r="Z80">
        <v>1868156</v>
      </c>
      <c r="AA80">
        <v>2191098</v>
      </c>
      <c r="AB80">
        <v>1807244</v>
      </c>
      <c r="AC80">
        <v>1800477</v>
      </c>
      <c r="AD80">
        <v>1847019</v>
      </c>
      <c r="AE80">
        <v>2138999</v>
      </c>
      <c r="AF80">
        <v>1756598</v>
      </c>
      <c r="AG80">
        <v>1799739</v>
      </c>
      <c r="AH80">
        <v>1839457</v>
      </c>
      <c r="AI80">
        <v>2215440</v>
      </c>
      <c r="AJ80">
        <v>1711799.02</v>
      </c>
      <c r="AK80">
        <v>1682849</v>
      </c>
      <c r="AL80">
        <v>1738412</v>
      </c>
      <c r="AM80">
        <v>2040875</v>
      </c>
      <c r="AN80">
        <v>1668305.26</v>
      </c>
      <c r="AO80">
        <v>1704876</v>
      </c>
      <c r="AP80">
        <v>1754187</v>
      </c>
      <c r="AQ80">
        <v>2016972</v>
      </c>
      <c r="AR80">
        <v>1733798</v>
      </c>
      <c r="AS80">
        <v>1772642</v>
      </c>
      <c r="AT80">
        <v>1848564</v>
      </c>
      <c r="AU80">
        <v>2079049</v>
      </c>
      <c r="AV80">
        <v>1721542</v>
      </c>
      <c r="AW80">
        <v>1695039</v>
      </c>
      <c r="AX80">
        <v>1651264</v>
      </c>
      <c r="AY80">
        <v>1754436</v>
      </c>
      <c r="AZ80">
        <v>1465661</v>
      </c>
      <c r="BA80">
        <v>1444859</v>
      </c>
      <c r="BB80">
        <v>1418922</v>
      </c>
      <c r="BC80">
        <v>1513856</v>
      </c>
      <c r="BD80"/>
      <c r="BE80"/>
      <c r="BF80"/>
      <c r="BG80"/>
      <c r="BH80"/>
      <c r="BI80"/>
      <c r="BJ80"/>
      <c r="BK80"/>
      <c r="BL80"/>
      <c r="BM80"/>
      <c r="BN80"/>
      <c r="BO80"/>
      <c r="BP80"/>
      <c r="BQ80"/>
      <c r="BR80"/>
      <c r="BS80"/>
      <c r="BT80"/>
    </row>
    <row r="81" spans="1:72" x14ac:dyDescent="0.25">
      <c r="A81" t="s">
        <v>2422</v>
      </c>
      <c r="B81">
        <v>-1578812</v>
      </c>
      <c r="C81">
        <v>-1578812</v>
      </c>
      <c r="D81">
        <v>-1578811.6</v>
      </c>
      <c r="E81">
        <v>-1578811</v>
      </c>
      <c r="F81">
        <v>-1463689</v>
      </c>
      <c r="G81">
        <v>-1463689</v>
      </c>
      <c r="H81">
        <v>-1463689.22</v>
      </c>
      <c r="I81">
        <v>-117488</v>
      </c>
      <c r="J81">
        <v>-117488</v>
      </c>
      <c r="K81">
        <v>-117487</v>
      </c>
      <c r="L81">
        <v>-79131.87</v>
      </c>
      <c r="M81">
        <v>0</v>
      </c>
      <c r="N81">
        <v>0</v>
      </c>
      <c r="O81">
        <v>0</v>
      </c>
      <c r="P81">
        <v>0</v>
      </c>
      <c r="Q81">
        <v>0</v>
      </c>
      <c r="R81">
        <v>0</v>
      </c>
      <c r="S81">
        <v>0</v>
      </c>
      <c r="T81">
        <v>0</v>
      </c>
      <c r="U81">
        <v>0</v>
      </c>
      <c r="V81">
        <v>0</v>
      </c>
      <c r="W81">
        <v>0</v>
      </c>
      <c r="X81">
        <v>0</v>
      </c>
      <c r="Y81">
        <v>0</v>
      </c>
      <c r="Z81">
        <v>0</v>
      </c>
      <c r="AA81">
        <v>0</v>
      </c>
      <c r="AB81">
        <v>0</v>
      </c>
      <c r="AC81">
        <v>-103624</v>
      </c>
      <c r="AD81">
        <v>-103624</v>
      </c>
      <c r="AE81">
        <v>0</v>
      </c>
      <c r="AF81">
        <v>0</v>
      </c>
      <c r="AG81">
        <v>-8106</v>
      </c>
      <c r="AH81">
        <v>-8106</v>
      </c>
      <c r="AI81">
        <v>-8106</v>
      </c>
      <c r="AJ81">
        <v>-10132.469999999999</v>
      </c>
      <c r="AK81">
        <v>-10132</v>
      </c>
      <c r="AL81">
        <v>-10132</v>
      </c>
      <c r="AM81">
        <v>-10132</v>
      </c>
      <c r="AN81">
        <v>0</v>
      </c>
      <c r="AO81">
        <v>0</v>
      </c>
      <c r="AP81">
        <v>0</v>
      </c>
      <c r="AQ81">
        <v>0</v>
      </c>
      <c r="AR81">
        <v>0</v>
      </c>
      <c r="AS81">
        <v>0</v>
      </c>
      <c r="AT81">
        <v>0</v>
      </c>
      <c r="AU81">
        <v>0</v>
      </c>
      <c r="AV81">
        <v>0</v>
      </c>
      <c r="AW81">
        <v>0</v>
      </c>
      <c r="AX81">
        <v>0</v>
      </c>
      <c r="AY81">
        <v>0</v>
      </c>
      <c r="AZ81">
        <v>0</v>
      </c>
      <c r="BA81">
        <v>0</v>
      </c>
      <c r="BB81">
        <v>0</v>
      </c>
      <c r="BC81">
        <v>0</v>
      </c>
      <c r="BD81"/>
      <c r="BE81"/>
      <c r="BF81"/>
      <c r="BG81"/>
      <c r="BH81"/>
      <c r="BI81"/>
      <c r="BJ81"/>
      <c r="BK81"/>
      <c r="BL81"/>
      <c r="BM81"/>
      <c r="BN81"/>
      <c r="BO81"/>
      <c r="BP81"/>
      <c r="BQ81"/>
      <c r="BR81"/>
      <c r="BS81"/>
      <c r="BT81"/>
    </row>
    <row r="82" spans="1:72" x14ac:dyDescent="0.25">
      <c r="A82" t="s">
        <v>2423</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-10132.469999999999</v>
      </c>
      <c r="AK82">
        <v>-10132</v>
      </c>
      <c r="AL82">
        <v>-10132</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25">
      <c r="A83" t="s">
        <v>2425</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-10132</v>
      </c>
      <c r="AL83">
        <v>-10132</v>
      </c>
      <c r="AM83">
        <v>0</v>
      </c>
      <c r="AN83">
        <v>0</v>
      </c>
      <c r="AO83">
        <v>0</v>
      </c>
      <c r="AP83">
        <v>0</v>
      </c>
      <c r="AQ83">
        <v>0</v>
      </c>
      <c r="AR83">
        <v>0</v>
      </c>
      <c r="AS83">
        <v>0</v>
      </c>
      <c r="AT83">
        <v>0</v>
      </c>
      <c r="AU83">
        <v>0</v>
      </c>
      <c r="AV83">
        <v>0</v>
      </c>
      <c r="AW83">
        <v>0</v>
      </c>
      <c r="AX83">
        <v>0</v>
      </c>
      <c r="AY83">
        <v>0</v>
      </c>
      <c r="AZ83">
        <v>0</v>
      </c>
      <c r="BA83">
        <v>0</v>
      </c>
      <c r="BB83">
        <v>0</v>
      </c>
      <c r="BC83">
        <v>0</v>
      </c>
      <c r="BD83"/>
      <c r="BE83"/>
      <c r="BF83"/>
      <c r="BG83"/>
      <c r="BH83"/>
      <c r="BI83"/>
      <c r="BJ83"/>
      <c r="BK83"/>
      <c r="BL83"/>
      <c r="BM83"/>
      <c r="BN83"/>
      <c r="BO83"/>
      <c r="BP83"/>
      <c r="BQ83"/>
      <c r="BR83"/>
      <c r="BS83"/>
      <c r="BT83"/>
    </row>
    <row r="84" spans="1:72" x14ac:dyDescent="0.25">
      <c r="A84" t="s">
        <v>2426</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-10132.469999999999</v>
      </c>
      <c r="AK84">
        <v>0</v>
      </c>
      <c r="AL84">
        <v>0</v>
      </c>
      <c r="AM84">
        <v>0</v>
      </c>
      <c r="AN84">
        <v>0</v>
      </c>
      <c r="AO84">
        <v>0</v>
      </c>
      <c r="AP84">
        <v>0</v>
      </c>
      <c r="AQ84">
        <v>0</v>
      </c>
      <c r="AR84">
        <v>0</v>
      </c>
      <c r="AS84">
        <v>0</v>
      </c>
      <c r="AT84">
        <v>0</v>
      </c>
      <c r="AU84">
        <v>0</v>
      </c>
      <c r="AV84">
        <v>0</v>
      </c>
      <c r="AW84">
        <v>0</v>
      </c>
      <c r="AX84">
        <v>0</v>
      </c>
      <c r="AY84">
        <v>0</v>
      </c>
      <c r="AZ84">
        <v>0</v>
      </c>
      <c r="BA84">
        <v>0</v>
      </c>
      <c r="BB84">
        <v>0</v>
      </c>
      <c r="BC84">
        <v>0</v>
      </c>
      <c r="BD84"/>
      <c r="BE84"/>
      <c r="BF84"/>
      <c r="BG84"/>
      <c r="BH84"/>
      <c r="BI84"/>
      <c r="BJ84"/>
      <c r="BK84"/>
      <c r="BL84"/>
      <c r="BM84"/>
      <c r="BN84"/>
      <c r="BO84"/>
      <c r="BP84"/>
      <c r="BQ84"/>
      <c r="BR84"/>
      <c r="BS84"/>
      <c r="BT84"/>
    </row>
    <row r="85" spans="1:72" x14ac:dyDescent="0.25">
      <c r="A85" t="s">
        <v>2428</v>
      </c>
      <c r="B85">
        <v>-1578812</v>
      </c>
      <c r="C85">
        <v>-1578812</v>
      </c>
      <c r="D85">
        <v>-1578811.6</v>
      </c>
      <c r="E85">
        <v>-1578811</v>
      </c>
      <c r="F85">
        <v>-1463689</v>
      </c>
      <c r="G85">
        <v>-1463689</v>
      </c>
      <c r="H85">
        <v>-1463689.22</v>
      </c>
      <c r="I85">
        <v>-117488</v>
      </c>
      <c r="J85">
        <v>-117488</v>
      </c>
      <c r="K85">
        <v>-117487</v>
      </c>
      <c r="L85">
        <v>0</v>
      </c>
      <c r="M85">
        <v>0</v>
      </c>
      <c r="N85">
        <v>0</v>
      </c>
      <c r="O85">
        <v>0</v>
      </c>
      <c r="P85">
        <v>0</v>
      </c>
      <c r="Q85">
        <v>0</v>
      </c>
      <c r="R85">
        <v>0</v>
      </c>
      <c r="S85">
        <v>0</v>
      </c>
      <c r="T85">
        <v>0</v>
      </c>
      <c r="U85">
        <v>0</v>
      </c>
      <c r="V85">
        <v>0</v>
      </c>
      <c r="W85">
        <v>0</v>
      </c>
      <c r="X85">
        <v>0</v>
      </c>
      <c r="Y85">
        <v>0</v>
      </c>
      <c r="Z85">
        <v>0</v>
      </c>
      <c r="AA85">
        <v>0</v>
      </c>
      <c r="AB85">
        <v>0</v>
      </c>
      <c r="AC85">
        <v>-103624</v>
      </c>
      <c r="AD85">
        <v>-103624</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25">
      <c r="A86" t="s">
        <v>805</v>
      </c>
      <c r="B86">
        <v>5967340</v>
      </c>
      <c r="C86">
        <v>4904642</v>
      </c>
      <c r="D86">
        <v>4762164.42</v>
      </c>
      <c r="E86">
        <v>4769593</v>
      </c>
      <c r="F86">
        <v>4840647</v>
      </c>
      <c r="G86">
        <v>3733895</v>
      </c>
      <c r="H86">
        <v>3366626.83</v>
      </c>
      <c r="I86">
        <v>4633707</v>
      </c>
      <c r="J86">
        <v>4578815</v>
      </c>
      <c r="K86">
        <v>3961515</v>
      </c>
      <c r="L86">
        <v>3693780.99</v>
      </c>
      <c r="M86">
        <v>3723508</v>
      </c>
      <c r="N86">
        <v>3685548</v>
      </c>
      <c r="O86">
        <v>3804060</v>
      </c>
      <c r="P86">
        <v>3525293.64</v>
      </c>
      <c r="Q86">
        <v>3500053</v>
      </c>
      <c r="R86">
        <v>3500006</v>
      </c>
      <c r="S86">
        <v>3675097</v>
      </c>
      <c r="T86">
        <v>3328873</v>
      </c>
      <c r="U86">
        <v>3247018</v>
      </c>
      <c r="V86">
        <v>3199854</v>
      </c>
      <c r="W86">
        <v>3513291</v>
      </c>
      <c r="X86">
        <v>3074117</v>
      </c>
      <c r="Y86">
        <v>3001762</v>
      </c>
      <c r="Z86">
        <v>3092235</v>
      </c>
      <c r="AA86">
        <v>3145898</v>
      </c>
      <c r="AB86">
        <v>2762044</v>
      </c>
      <c r="AC86">
        <v>2651653</v>
      </c>
      <c r="AD86">
        <v>2698195</v>
      </c>
      <c r="AE86">
        <v>3093799</v>
      </c>
      <c r="AF86">
        <v>2711398</v>
      </c>
      <c r="AG86">
        <v>2746433</v>
      </c>
      <c r="AH86">
        <v>2786151</v>
      </c>
      <c r="AI86">
        <v>3162134</v>
      </c>
      <c r="AJ86">
        <v>2656466.5499999998</v>
      </c>
      <c r="AK86">
        <v>2627517</v>
      </c>
      <c r="AL86">
        <v>2683080</v>
      </c>
      <c r="AM86">
        <v>2985543</v>
      </c>
      <c r="AN86">
        <v>2623105.2599999998</v>
      </c>
      <c r="AO86">
        <v>2659676</v>
      </c>
      <c r="AP86">
        <v>2708987</v>
      </c>
      <c r="AQ86">
        <v>2971772</v>
      </c>
      <c r="AR86">
        <v>2688598</v>
      </c>
      <c r="AS86">
        <v>2727442</v>
      </c>
      <c r="AT86">
        <v>2803364</v>
      </c>
      <c r="AU86">
        <v>3033849</v>
      </c>
      <c r="AV86">
        <v>2676342</v>
      </c>
      <c r="AW86">
        <v>2649839</v>
      </c>
      <c r="AX86">
        <v>2606064</v>
      </c>
      <c r="AY86">
        <v>2709236</v>
      </c>
      <c r="AZ86">
        <v>2420461</v>
      </c>
      <c r="BA86">
        <v>2399659</v>
      </c>
      <c r="BB86">
        <v>2373722</v>
      </c>
      <c r="BC86">
        <v>2468656</v>
      </c>
      <c r="BD86"/>
      <c r="BE86"/>
      <c r="BF86"/>
      <c r="BG86"/>
      <c r="BH86"/>
      <c r="BI86"/>
      <c r="BJ86"/>
      <c r="BK86"/>
      <c r="BL86"/>
      <c r="BM86"/>
      <c r="BN86"/>
      <c r="BO86"/>
      <c r="BP86"/>
      <c r="BQ86"/>
      <c r="BR86"/>
      <c r="BS86"/>
      <c r="BT86"/>
    </row>
    <row r="87" spans="1:72" x14ac:dyDescent="0.25">
      <c r="A87" t="s">
        <v>2429</v>
      </c>
      <c r="B87">
        <v>98728</v>
      </c>
      <c r="C87">
        <v>98030</v>
      </c>
      <c r="D87">
        <v>96086.67</v>
      </c>
      <c r="E87">
        <v>94922</v>
      </c>
      <c r="F87">
        <v>149814</v>
      </c>
      <c r="G87">
        <v>145877</v>
      </c>
      <c r="H87">
        <v>152293.07</v>
      </c>
      <c r="I87">
        <v>731670</v>
      </c>
      <c r="J87">
        <v>695337</v>
      </c>
      <c r="K87">
        <v>658646</v>
      </c>
      <c r="L87">
        <v>628002.15</v>
      </c>
      <c r="M87">
        <v>552181</v>
      </c>
      <c r="N87">
        <v>521081</v>
      </c>
      <c r="O87">
        <v>262443</v>
      </c>
      <c r="P87">
        <v>255548.42</v>
      </c>
      <c r="Q87">
        <v>274421</v>
      </c>
      <c r="R87">
        <v>301104</v>
      </c>
      <c r="S87">
        <v>48461</v>
      </c>
      <c r="T87">
        <v>48340</v>
      </c>
      <c r="U87">
        <v>47090</v>
      </c>
      <c r="V87">
        <v>46445</v>
      </c>
      <c r="W87">
        <v>46250</v>
      </c>
      <c r="X87">
        <v>46419</v>
      </c>
      <c r="Y87">
        <v>46168</v>
      </c>
      <c r="Z87">
        <v>45635</v>
      </c>
      <c r="AA87">
        <v>44797</v>
      </c>
      <c r="AB87">
        <v>43278</v>
      </c>
      <c r="AC87">
        <v>42859</v>
      </c>
      <c r="AD87">
        <v>42452</v>
      </c>
      <c r="AE87">
        <v>42774</v>
      </c>
      <c r="AF87">
        <v>49775</v>
      </c>
      <c r="AG87">
        <v>50113</v>
      </c>
      <c r="AH87">
        <v>49903</v>
      </c>
      <c r="AI87">
        <v>48276</v>
      </c>
      <c r="AJ87">
        <v>45453.58</v>
      </c>
      <c r="AK87">
        <v>44563</v>
      </c>
      <c r="AL87">
        <v>42860</v>
      </c>
      <c r="AM87">
        <v>42071</v>
      </c>
      <c r="AN87">
        <v>41131.47</v>
      </c>
      <c r="AO87">
        <v>40618</v>
      </c>
      <c r="AP87">
        <v>39170</v>
      </c>
      <c r="AQ87">
        <v>37525</v>
      </c>
      <c r="AR87">
        <v>37405</v>
      </c>
      <c r="AS87">
        <v>36594</v>
      </c>
      <c r="AT87">
        <v>35671</v>
      </c>
      <c r="AU87">
        <v>34316</v>
      </c>
      <c r="AV87">
        <v>33495</v>
      </c>
      <c r="AW87">
        <v>33591</v>
      </c>
      <c r="AX87">
        <v>32569</v>
      </c>
      <c r="AY87">
        <v>30789</v>
      </c>
      <c r="AZ87">
        <v>28657</v>
      </c>
      <c r="BA87">
        <v>28338</v>
      </c>
      <c r="BB87">
        <v>28355</v>
      </c>
      <c r="BC87">
        <v>27522</v>
      </c>
      <c r="BD87"/>
      <c r="BE87"/>
      <c r="BF87"/>
      <c r="BG87"/>
      <c r="BH87"/>
      <c r="BI87"/>
      <c r="BJ87"/>
      <c r="BK87"/>
      <c r="BL87"/>
      <c r="BM87"/>
      <c r="BN87"/>
      <c r="BO87"/>
      <c r="BP87"/>
      <c r="BQ87"/>
      <c r="BR87"/>
      <c r="BS87"/>
      <c r="BT87"/>
    </row>
    <row r="88" spans="1:72" x14ac:dyDescent="0.25">
      <c r="A88" t="s">
        <v>2430</v>
      </c>
      <c r="B88">
        <v>6066068</v>
      </c>
      <c r="C88">
        <v>5002672</v>
      </c>
      <c r="D88">
        <v>4858251.09</v>
      </c>
      <c r="E88">
        <v>4864515</v>
      </c>
      <c r="F88">
        <v>4990461</v>
      </c>
      <c r="G88">
        <v>3879772</v>
      </c>
      <c r="H88">
        <v>3518919.91</v>
      </c>
      <c r="I88">
        <v>5365377</v>
      </c>
      <c r="J88">
        <v>5274152</v>
      </c>
      <c r="K88">
        <v>4620161</v>
      </c>
      <c r="L88">
        <v>4321783.1399999997</v>
      </c>
      <c r="M88">
        <v>4275689</v>
      </c>
      <c r="N88">
        <v>4206629</v>
      </c>
      <c r="O88">
        <v>4066503</v>
      </c>
      <c r="P88">
        <v>3780842.05</v>
      </c>
      <c r="Q88">
        <v>3774474</v>
      </c>
      <c r="R88">
        <v>3801110</v>
      </c>
      <c r="S88">
        <v>3723558</v>
      </c>
      <c r="T88">
        <v>3377213</v>
      </c>
      <c r="U88">
        <v>3294108</v>
      </c>
      <c r="V88">
        <v>3246299</v>
      </c>
      <c r="W88">
        <v>3559541</v>
      </c>
      <c r="X88">
        <v>3120536</v>
      </c>
      <c r="Y88">
        <v>3047930</v>
      </c>
      <c r="Z88">
        <v>3137870</v>
      </c>
      <c r="AA88">
        <v>3190695</v>
      </c>
      <c r="AB88">
        <v>2805322</v>
      </c>
      <c r="AC88">
        <v>2694512</v>
      </c>
      <c r="AD88">
        <v>2740647</v>
      </c>
      <c r="AE88">
        <v>3136573</v>
      </c>
      <c r="AF88">
        <v>2761173</v>
      </c>
      <c r="AG88">
        <v>2796546</v>
      </c>
      <c r="AH88">
        <v>2836054</v>
      </c>
      <c r="AI88">
        <v>3210410</v>
      </c>
      <c r="AJ88">
        <v>2701920.13</v>
      </c>
      <c r="AK88">
        <v>2672080</v>
      </c>
      <c r="AL88">
        <v>2725940</v>
      </c>
      <c r="AM88">
        <v>3027614</v>
      </c>
      <c r="AN88">
        <v>2664236.73</v>
      </c>
      <c r="AO88">
        <v>2700294</v>
      </c>
      <c r="AP88">
        <v>2748157</v>
      </c>
      <c r="AQ88">
        <v>3009297</v>
      </c>
      <c r="AR88">
        <v>2726003</v>
      </c>
      <c r="AS88">
        <v>2764036</v>
      </c>
      <c r="AT88">
        <v>2839035</v>
      </c>
      <c r="AU88">
        <v>3068165</v>
      </c>
      <c r="AV88">
        <v>2709837</v>
      </c>
      <c r="AW88">
        <v>2683430</v>
      </c>
      <c r="AX88">
        <v>2638633</v>
      </c>
      <c r="AY88">
        <v>2740025</v>
      </c>
      <c r="AZ88">
        <v>2449118</v>
      </c>
      <c r="BA88">
        <v>2427997</v>
      </c>
      <c r="BB88">
        <v>2402077</v>
      </c>
      <c r="BC88">
        <v>2496178</v>
      </c>
      <c r="BD88"/>
      <c r="BE88"/>
      <c r="BF88"/>
      <c r="BG88"/>
      <c r="BH88"/>
      <c r="BI88"/>
      <c r="BJ88"/>
      <c r="BK88"/>
      <c r="BL88"/>
      <c r="BM88"/>
      <c r="BN88"/>
      <c r="BO88"/>
      <c r="BP88"/>
      <c r="BQ88"/>
      <c r="BR88"/>
      <c r="BS88"/>
      <c r="BT88"/>
    </row>
    <row r="89" spans="1:72" x14ac:dyDescent="0.25">
      <c r="A89" t="s">
        <v>2431</v>
      </c>
      <c r="B89">
        <v>8673238</v>
      </c>
      <c r="C89">
        <v>8633853</v>
      </c>
      <c r="D89">
        <v>8795631.2100000009</v>
      </c>
      <c r="E89">
        <v>8939677</v>
      </c>
      <c r="F89">
        <v>8934427</v>
      </c>
      <c r="G89">
        <v>9152487</v>
      </c>
      <c r="H89">
        <v>8721898.5800000001</v>
      </c>
      <c r="I89">
        <v>8689221</v>
      </c>
      <c r="J89">
        <v>8505165</v>
      </c>
      <c r="K89">
        <v>8247295</v>
      </c>
      <c r="L89">
        <v>8002846.3200000003</v>
      </c>
      <c r="M89">
        <v>7757245</v>
      </c>
      <c r="N89">
        <v>7273515</v>
      </c>
      <c r="O89">
        <v>7195931</v>
      </c>
      <c r="P89">
        <v>7097246.2800000003</v>
      </c>
      <c r="Q89">
        <v>6966835</v>
      </c>
      <c r="R89">
        <v>6669878</v>
      </c>
      <c r="S89">
        <v>5920026</v>
      </c>
      <c r="T89">
        <v>5749827</v>
      </c>
      <c r="U89">
        <v>5583261</v>
      </c>
      <c r="V89">
        <v>5363457</v>
      </c>
      <c r="W89">
        <v>5139640</v>
      </c>
      <c r="X89">
        <v>5134261</v>
      </c>
      <c r="Y89">
        <v>5080208</v>
      </c>
      <c r="Z89">
        <v>4904861</v>
      </c>
      <c r="AA89">
        <v>5155590</v>
      </c>
      <c r="AB89">
        <v>5193890</v>
      </c>
      <c r="AC89">
        <v>5097099</v>
      </c>
      <c r="AD89">
        <v>5045457</v>
      </c>
      <c r="AE89">
        <v>5083338</v>
      </c>
      <c r="AF89">
        <v>5140552</v>
      </c>
      <c r="AG89">
        <v>4977345</v>
      </c>
      <c r="AH89">
        <v>4817613</v>
      </c>
      <c r="AI89">
        <v>4739921</v>
      </c>
      <c r="AJ89">
        <v>4758918.78</v>
      </c>
      <c r="AK89">
        <v>4591555</v>
      </c>
      <c r="AL89">
        <v>4353397</v>
      </c>
      <c r="AM89">
        <v>4450609</v>
      </c>
      <c r="AN89">
        <v>4287890.3099999996</v>
      </c>
      <c r="AO89">
        <v>4018650</v>
      </c>
      <c r="AP89">
        <v>4032149</v>
      </c>
      <c r="AQ89">
        <v>4360752</v>
      </c>
      <c r="AR89">
        <v>3714987</v>
      </c>
      <c r="AS89">
        <v>3618529</v>
      </c>
      <c r="AT89">
        <v>3900875</v>
      </c>
      <c r="AU89">
        <v>4187352</v>
      </c>
      <c r="AV89">
        <v>3632309</v>
      </c>
      <c r="AW89">
        <v>3486344</v>
      </c>
      <c r="AX89">
        <v>3496025</v>
      </c>
      <c r="AY89">
        <v>3685800</v>
      </c>
      <c r="AZ89">
        <v>3892246</v>
      </c>
      <c r="BA89">
        <v>3953009</v>
      </c>
      <c r="BB89">
        <v>3882857</v>
      </c>
      <c r="BC89">
        <v>3891425</v>
      </c>
      <c r="BD89"/>
      <c r="BE89"/>
      <c r="BF89"/>
      <c r="BG89"/>
      <c r="BH89"/>
      <c r="BI89"/>
      <c r="BJ89"/>
      <c r="BK89"/>
      <c r="BL89"/>
      <c r="BM89"/>
      <c r="BN89"/>
      <c r="BO89"/>
      <c r="BP89"/>
      <c r="BQ89"/>
      <c r="BR89"/>
      <c r="BS89"/>
      <c r="BT89"/>
    </row>
    <row r="90" spans="1:72" x14ac:dyDescent="0.25">
      <c r="A90" t="s">
        <v>2547</v>
      </c>
      <c r="B90" t="s">
        <v>3279</v>
      </c>
      <c r="C90" t="s">
        <v>2548</v>
      </c>
      <c r="D90" t="s">
        <v>2549</v>
      </c>
      <c r="E90" t="s">
        <v>2550</v>
      </c>
      <c r="F90" t="s">
        <v>2551</v>
      </c>
      <c r="G90" t="s">
        <v>2552</v>
      </c>
      <c r="H90" t="s">
        <v>2553</v>
      </c>
      <c r="I90" t="s">
        <v>2554</v>
      </c>
      <c r="J90" t="s">
        <v>2555</v>
      </c>
      <c r="K90" t="s">
        <v>2556</v>
      </c>
      <c r="L90" t="s">
        <v>2557</v>
      </c>
      <c r="M90" t="s">
        <v>2558</v>
      </c>
      <c r="N90" t="s">
        <v>2559</v>
      </c>
      <c r="O90" t="s">
        <v>2560</v>
      </c>
      <c r="P90" t="s">
        <v>2561</v>
      </c>
      <c r="Q90" t="s">
        <v>2562</v>
      </c>
      <c r="R90" t="s">
        <v>2563</v>
      </c>
      <c r="S90" t="s">
        <v>2564</v>
      </c>
      <c r="T90" t="s">
        <v>2565</v>
      </c>
      <c r="U90" t="s">
        <v>2566</v>
      </c>
      <c r="V90" t="s">
        <v>2567</v>
      </c>
      <c r="W90" t="s">
        <v>2568</v>
      </c>
      <c r="X90" t="s">
        <v>2569</v>
      </c>
      <c r="Y90" t="s">
        <v>2570</v>
      </c>
      <c r="Z90" t="s">
        <v>2571</v>
      </c>
      <c r="AA90" t="s">
        <v>2572</v>
      </c>
      <c r="AB90" t="s">
        <v>2573</v>
      </c>
      <c r="AC90" t="s">
        <v>2574</v>
      </c>
      <c r="AD90" t="s">
        <v>2575</v>
      </c>
      <c r="AE90" t="s">
        <v>2576</v>
      </c>
      <c r="AF90" t="s">
        <v>2577</v>
      </c>
      <c r="AG90" t="s">
        <v>2578</v>
      </c>
      <c r="AH90" t="s">
        <v>2579</v>
      </c>
      <c r="AI90" t="s">
        <v>2580</v>
      </c>
      <c r="AJ90" t="s">
        <v>2581</v>
      </c>
      <c r="AK90" t="s">
        <v>2582</v>
      </c>
      <c r="AL90" t="s">
        <v>2583</v>
      </c>
      <c r="AM90" t="s">
        <v>2584</v>
      </c>
      <c r="AN90" t="s">
        <v>2585</v>
      </c>
      <c r="AO90" t="s">
        <v>2586</v>
      </c>
      <c r="AP90" t="s">
        <v>2587</v>
      </c>
      <c r="AQ90" t="s">
        <v>2588</v>
      </c>
      <c r="AR90" t="s">
        <v>2589</v>
      </c>
      <c r="AS90" t="s">
        <v>2590</v>
      </c>
      <c r="AT90" t="s">
        <v>2591</v>
      </c>
      <c r="AU90" t="s">
        <v>2592</v>
      </c>
      <c r="AV90" t="s">
        <v>2593</v>
      </c>
      <c r="AW90" t="s">
        <v>2594</v>
      </c>
      <c r="AX90" t="s">
        <v>2595</v>
      </c>
      <c r="AY90" t="s">
        <v>2596</v>
      </c>
      <c r="AZ90" t="s">
        <v>2597</v>
      </c>
      <c r="BA90" t="s">
        <v>2598</v>
      </c>
      <c r="BB90" t="s">
        <v>2599</v>
      </c>
      <c r="BC90" t="s">
        <v>2600</v>
      </c>
      <c r="BD90"/>
      <c r="BE90"/>
      <c r="BF90"/>
      <c r="BG90"/>
      <c r="BH90"/>
      <c r="BI90"/>
      <c r="BJ90"/>
      <c r="BK90"/>
      <c r="BL90"/>
      <c r="BM90"/>
      <c r="BN90"/>
      <c r="BO90"/>
      <c r="BP90"/>
      <c r="BQ90"/>
      <c r="BR90"/>
      <c r="BS90"/>
      <c r="BT90"/>
    </row>
    <row r="91" spans="1:72" x14ac:dyDescent="0.25">
      <c r="A91" t="s">
        <v>2601</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t="s">
        <v>3386</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t="s">
        <v>2603</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570000</v>
      </c>
      <c r="C119" s="132">
        <f t="shared" ref="C119:BK119" si="0">IFERROR(INDEX(C$3:C$117,MATCH($A$119,$A$3:$A$117,0),1),0)</f>
        <v>1200000</v>
      </c>
      <c r="D119" s="132">
        <f t="shared" si="0"/>
        <v>2165000</v>
      </c>
      <c r="E119" s="132">
        <f t="shared" si="0"/>
        <v>2220000</v>
      </c>
      <c r="F119" s="132">
        <f t="shared" si="0"/>
        <v>1930000</v>
      </c>
      <c r="G119" s="132">
        <f t="shared" si="0"/>
        <v>3324500</v>
      </c>
      <c r="H119" s="132">
        <f t="shared" si="0"/>
        <v>3966546.84</v>
      </c>
      <c r="I119" s="132">
        <f t="shared" si="0"/>
        <v>2030000</v>
      </c>
      <c r="J119" s="132">
        <f t="shared" si="0"/>
        <v>1730000</v>
      </c>
      <c r="K119" s="132">
        <f t="shared" si="0"/>
        <v>2110000</v>
      </c>
      <c r="L119" s="132">
        <f t="shared" si="0"/>
        <v>2405871.58</v>
      </c>
      <c r="M119" s="132">
        <f t="shared" si="0"/>
        <v>2161651</v>
      </c>
      <c r="N119" s="132">
        <f t="shared" si="0"/>
        <v>1609758</v>
      </c>
      <c r="O119" s="132">
        <f t="shared" si="0"/>
        <v>1596307</v>
      </c>
      <c r="P119" s="132">
        <f t="shared" si="0"/>
        <v>2110652.2000000002</v>
      </c>
      <c r="Q119" s="132">
        <f t="shared" si="0"/>
        <v>1940000</v>
      </c>
      <c r="R119" s="132">
        <f t="shared" si="0"/>
        <v>1460000</v>
      </c>
      <c r="S119" s="132">
        <f t="shared" si="0"/>
        <v>0</v>
      </c>
      <c r="T119" s="132">
        <f t="shared" si="0"/>
        <v>1840558</v>
      </c>
      <c r="U119" s="132">
        <f t="shared" si="0"/>
        <v>1240020</v>
      </c>
      <c r="V119" s="132">
        <f t="shared" si="0"/>
        <v>830000</v>
      </c>
      <c r="W119" s="132">
        <f t="shared" si="0"/>
        <v>280000</v>
      </c>
      <c r="X119" s="132">
        <f t="shared" si="0"/>
        <v>960000</v>
      </c>
      <c r="Y119" s="132">
        <f t="shared" si="0"/>
        <v>1035000</v>
      </c>
      <c r="Z119" s="132">
        <f t="shared" si="0"/>
        <v>525000</v>
      </c>
      <c r="AA119" s="132">
        <f t="shared" si="0"/>
        <v>870000</v>
      </c>
      <c r="AB119" s="132">
        <f t="shared" si="0"/>
        <v>1390000</v>
      </c>
      <c r="AC119" s="132">
        <f t="shared" si="0"/>
        <v>1350000</v>
      </c>
      <c r="AD119" s="132">
        <f t="shared" si="0"/>
        <v>1064791</v>
      </c>
      <c r="AE119" s="132">
        <f t="shared" si="0"/>
        <v>670000</v>
      </c>
      <c r="AF119" s="132">
        <f t="shared" si="0"/>
        <v>1185000</v>
      </c>
      <c r="AG119" s="132">
        <f t="shared" si="0"/>
        <v>1012944</v>
      </c>
      <c r="AH119" s="132">
        <f t="shared" si="0"/>
        <v>656175</v>
      </c>
      <c r="AI119" s="132">
        <f t="shared" si="0"/>
        <v>170000</v>
      </c>
      <c r="AJ119" s="132">
        <f t="shared" si="0"/>
        <v>840000</v>
      </c>
      <c r="AK119" s="132">
        <f t="shared" si="0"/>
        <v>770000</v>
      </c>
      <c r="AL119" s="132">
        <f t="shared" si="0"/>
        <v>320648</v>
      </c>
      <c r="AM119" s="132">
        <f t="shared" si="0"/>
        <v>35</v>
      </c>
      <c r="AN119" s="132">
        <f t="shared" si="0"/>
        <v>400046.28</v>
      </c>
      <c r="AO119" s="132">
        <f t="shared" si="0"/>
        <v>210486</v>
      </c>
      <c r="AP119" s="132">
        <f t="shared" si="0"/>
        <v>5653</v>
      </c>
      <c r="AQ119" s="132">
        <f t="shared" si="0"/>
        <v>1016</v>
      </c>
      <c r="AR119" s="132">
        <f t="shared" si="0"/>
        <v>75</v>
      </c>
      <c r="AS119" s="132">
        <f t="shared" si="0"/>
        <v>0</v>
      </c>
      <c r="AT119" s="132">
        <f t="shared" si="0"/>
        <v>9</v>
      </c>
      <c r="AU119" s="132">
        <f t="shared" si="0"/>
        <v>0</v>
      </c>
      <c r="AV119" s="132">
        <f t="shared" si="0"/>
        <v>2089</v>
      </c>
      <c r="AW119" s="132">
        <f t="shared" si="0"/>
        <v>4167</v>
      </c>
      <c r="AX119" s="132">
        <f t="shared" si="0"/>
        <v>11166</v>
      </c>
      <c r="AY119" s="132">
        <f t="shared" si="0"/>
        <v>150027</v>
      </c>
      <c r="AZ119" s="132">
        <f t="shared" si="0"/>
        <v>815596</v>
      </c>
      <c r="BA119" s="132">
        <f t="shared" si="0"/>
        <v>858175</v>
      </c>
      <c r="BB119" s="132">
        <f t="shared" si="0"/>
        <v>630530</v>
      </c>
      <c r="BC119" s="132">
        <f t="shared" si="0"/>
        <v>586828</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37800</v>
      </c>
      <c r="P121" s="132">
        <f t="shared" si="2"/>
        <v>0</v>
      </c>
      <c r="Q121" s="132">
        <f t="shared" si="2"/>
        <v>0</v>
      </c>
      <c r="R121" s="132">
        <f t="shared" si="2"/>
        <v>0</v>
      </c>
      <c r="S121" s="132">
        <f t="shared" si="2"/>
        <v>910000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452579</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31252</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570000</v>
      </c>
      <c r="C123" s="80">
        <f t="shared" ref="C123:BB123" si="3">C119+C120+C121</f>
        <v>1200000</v>
      </c>
      <c r="D123" s="80">
        <f t="shared" si="3"/>
        <v>2165000</v>
      </c>
      <c r="E123" s="80">
        <f t="shared" si="3"/>
        <v>2220000</v>
      </c>
      <c r="F123" s="80">
        <f t="shared" si="3"/>
        <v>1930000</v>
      </c>
      <c r="G123" s="80">
        <f t="shared" si="3"/>
        <v>3324500</v>
      </c>
      <c r="H123" s="80">
        <f t="shared" si="3"/>
        <v>3966546.84</v>
      </c>
      <c r="I123" s="80">
        <f t="shared" si="3"/>
        <v>2030000</v>
      </c>
      <c r="J123" s="80">
        <f t="shared" si="3"/>
        <v>1730000</v>
      </c>
      <c r="K123" s="80">
        <f t="shared" si="3"/>
        <v>2110000</v>
      </c>
      <c r="L123" s="80">
        <f t="shared" si="3"/>
        <v>2405871.58</v>
      </c>
      <c r="M123" s="80">
        <f t="shared" si="3"/>
        <v>2161651</v>
      </c>
      <c r="N123" s="80">
        <f t="shared" si="3"/>
        <v>1609758</v>
      </c>
      <c r="O123" s="80">
        <f t="shared" si="3"/>
        <v>1634107</v>
      </c>
      <c r="P123" s="80">
        <f t="shared" si="3"/>
        <v>2110652.2000000002</v>
      </c>
      <c r="Q123" s="80">
        <f t="shared" si="3"/>
        <v>1940000</v>
      </c>
      <c r="R123" s="80">
        <f t="shared" si="3"/>
        <v>1460000</v>
      </c>
      <c r="S123" s="80">
        <f t="shared" si="3"/>
        <v>910000</v>
      </c>
      <c r="T123" s="80">
        <f t="shared" si="3"/>
        <v>1840558</v>
      </c>
      <c r="U123" s="80">
        <f t="shared" si="3"/>
        <v>1240020</v>
      </c>
      <c r="V123" s="80">
        <f t="shared" si="3"/>
        <v>830000</v>
      </c>
      <c r="W123" s="80">
        <f t="shared" si="3"/>
        <v>280000</v>
      </c>
      <c r="X123" s="80">
        <f t="shared" si="3"/>
        <v>960000</v>
      </c>
      <c r="Y123" s="80">
        <f t="shared" si="3"/>
        <v>1035000</v>
      </c>
      <c r="Z123" s="80">
        <f t="shared" si="3"/>
        <v>525000</v>
      </c>
      <c r="AA123" s="80">
        <f t="shared" si="3"/>
        <v>870000</v>
      </c>
      <c r="AB123" s="80">
        <f t="shared" si="3"/>
        <v>1390000</v>
      </c>
      <c r="AC123" s="80">
        <f t="shared" si="3"/>
        <v>1350000</v>
      </c>
      <c r="AD123" s="80">
        <f t="shared" si="3"/>
        <v>1064791</v>
      </c>
      <c r="AE123" s="80">
        <f t="shared" si="3"/>
        <v>670000</v>
      </c>
      <c r="AF123" s="80">
        <f t="shared" si="3"/>
        <v>1185000</v>
      </c>
      <c r="AG123" s="80">
        <f t="shared" si="3"/>
        <v>1012944</v>
      </c>
      <c r="AH123" s="80">
        <f t="shared" si="3"/>
        <v>656175</v>
      </c>
      <c r="AI123" s="80">
        <f t="shared" si="3"/>
        <v>170000</v>
      </c>
      <c r="AJ123" s="80">
        <f t="shared" si="3"/>
        <v>840000</v>
      </c>
      <c r="AK123" s="80">
        <f t="shared" si="3"/>
        <v>770000</v>
      </c>
      <c r="AL123" s="80">
        <f t="shared" si="3"/>
        <v>320648</v>
      </c>
      <c r="AM123" s="80">
        <f t="shared" si="3"/>
        <v>35</v>
      </c>
      <c r="AN123" s="80">
        <f t="shared" si="3"/>
        <v>400046.28</v>
      </c>
      <c r="AO123" s="80">
        <f t="shared" si="3"/>
        <v>210486</v>
      </c>
      <c r="AP123" s="80">
        <f t="shared" si="3"/>
        <v>5653</v>
      </c>
      <c r="AQ123" s="80">
        <f t="shared" si="3"/>
        <v>1016</v>
      </c>
      <c r="AR123" s="80">
        <f t="shared" si="3"/>
        <v>75</v>
      </c>
      <c r="AS123" s="80">
        <f t="shared" si="3"/>
        <v>0</v>
      </c>
      <c r="AT123" s="80">
        <f t="shared" si="3"/>
        <v>9</v>
      </c>
      <c r="AU123" s="80">
        <f t="shared" si="3"/>
        <v>0</v>
      </c>
      <c r="AV123" s="80">
        <f t="shared" si="3"/>
        <v>2089</v>
      </c>
      <c r="AW123" s="80">
        <f t="shared" si="3"/>
        <v>4167</v>
      </c>
      <c r="AX123" s="80">
        <f t="shared" si="3"/>
        <v>11166</v>
      </c>
      <c r="AY123" s="80">
        <f t="shared" si="3"/>
        <v>150027</v>
      </c>
      <c r="AZ123" s="80">
        <f t="shared" si="3"/>
        <v>815596</v>
      </c>
      <c r="BA123" s="80">
        <f t="shared" si="3"/>
        <v>858175</v>
      </c>
      <c r="BB123" s="80">
        <f t="shared" si="3"/>
        <v>630530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452579</v>
      </c>
      <c r="H124" s="80">
        <f t="shared" si="5"/>
        <v>0</v>
      </c>
      <c r="I124" s="80">
        <f t="shared" si="5"/>
        <v>0</v>
      </c>
      <c r="J124" s="80">
        <f t="shared" si="5"/>
        <v>0</v>
      </c>
      <c r="K124" s="80">
        <f t="shared" si="5"/>
        <v>0</v>
      </c>
      <c r="L124" s="80">
        <f t="shared" si="5"/>
        <v>0</v>
      </c>
      <c r="M124" s="80">
        <f t="shared" si="5"/>
        <v>0</v>
      </c>
      <c r="N124" s="80">
        <f t="shared" si="5"/>
        <v>0</v>
      </c>
      <c r="O124" s="80">
        <f t="shared" si="5"/>
        <v>31252</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570000</v>
      </c>
      <c r="C125" s="82">
        <f t="shared" ref="C125:BK125" si="6">SUM(C123:C124)</f>
        <v>1200000</v>
      </c>
      <c r="D125" s="82">
        <f t="shared" si="6"/>
        <v>2165000</v>
      </c>
      <c r="E125" s="82">
        <f t="shared" si="6"/>
        <v>2220000</v>
      </c>
      <c r="F125" s="82">
        <f t="shared" si="6"/>
        <v>1930000</v>
      </c>
      <c r="G125" s="82">
        <f t="shared" si="6"/>
        <v>3777079</v>
      </c>
      <c r="H125" s="82">
        <f t="shared" si="6"/>
        <v>3966546.84</v>
      </c>
      <c r="I125" s="82">
        <f t="shared" si="6"/>
        <v>2030000</v>
      </c>
      <c r="J125" s="82">
        <f t="shared" si="6"/>
        <v>1730000</v>
      </c>
      <c r="K125" s="82">
        <f t="shared" si="6"/>
        <v>2110000</v>
      </c>
      <c r="L125" s="82">
        <f t="shared" si="6"/>
        <v>2405871.58</v>
      </c>
      <c r="M125" s="82">
        <f t="shared" si="6"/>
        <v>2161651</v>
      </c>
      <c r="N125" s="82">
        <f t="shared" si="6"/>
        <v>1609758</v>
      </c>
      <c r="O125" s="82">
        <f t="shared" si="6"/>
        <v>1665359</v>
      </c>
      <c r="P125" s="82">
        <f t="shared" si="6"/>
        <v>2110652.2000000002</v>
      </c>
      <c r="Q125" s="82">
        <f t="shared" si="6"/>
        <v>1940000</v>
      </c>
      <c r="R125" s="82">
        <f t="shared" si="6"/>
        <v>1460000</v>
      </c>
      <c r="S125" s="82">
        <f t="shared" si="6"/>
        <v>910000</v>
      </c>
      <c r="T125" s="82">
        <f t="shared" si="6"/>
        <v>1840558</v>
      </c>
      <c r="U125" s="82">
        <f t="shared" si="6"/>
        <v>1240020</v>
      </c>
      <c r="V125" s="82">
        <f t="shared" si="6"/>
        <v>830000</v>
      </c>
      <c r="W125" s="82">
        <f t="shared" si="6"/>
        <v>280000</v>
      </c>
      <c r="X125" s="82">
        <f t="shared" si="6"/>
        <v>960000</v>
      </c>
      <c r="Y125" s="82">
        <f t="shared" si="6"/>
        <v>1035000</v>
      </c>
      <c r="Z125" s="82">
        <f t="shared" si="6"/>
        <v>525000</v>
      </c>
      <c r="AA125" s="82">
        <f t="shared" si="6"/>
        <v>870000</v>
      </c>
      <c r="AB125" s="82">
        <f t="shared" si="6"/>
        <v>1390000</v>
      </c>
      <c r="AC125" s="82">
        <f t="shared" si="6"/>
        <v>1350000</v>
      </c>
      <c r="AD125" s="82">
        <f t="shared" si="6"/>
        <v>1064791</v>
      </c>
      <c r="AE125" s="82">
        <f t="shared" si="6"/>
        <v>670000</v>
      </c>
      <c r="AF125" s="82">
        <f t="shared" si="6"/>
        <v>1185000</v>
      </c>
      <c r="AG125" s="82">
        <f t="shared" si="6"/>
        <v>1012944</v>
      </c>
      <c r="AH125" s="82">
        <f t="shared" si="6"/>
        <v>656175</v>
      </c>
      <c r="AI125" s="82">
        <f t="shared" si="6"/>
        <v>170000</v>
      </c>
      <c r="AJ125" s="82">
        <f t="shared" si="6"/>
        <v>840000</v>
      </c>
      <c r="AK125" s="82">
        <f t="shared" si="6"/>
        <v>770000</v>
      </c>
      <c r="AL125" s="82">
        <f t="shared" si="6"/>
        <v>320648</v>
      </c>
      <c r="AM125" s="82">
        <f t="shared" si="6"/>
        <v>35</v>
      </c>
      <c r="AN125" s="82">
        <f t="shared" si="6"/>
        <v>400046.28</v>
      </c>
      <c r="AO125" s="82">
        <f t="shared" si="6"/>
        <v>210486</v>
      </c>
      <c r="AP125" s="82">
        <f t="shared" si="6"/>
        <v>5653</v>
      </c>
      <c r="AQ125" s="82">
        <f t="shared" si="6"/>
        <v>1016</v>
      </c>
      <c r="AR125" s="82">
        <f t="shared" si="6"/>
        <v>75</v>
      </c>
      <c r="AS125" s="82">
        <f t="shared" si="6"/>
        <v>0</v>
      </c>
      <c r="AT125" s="82">
        <f t="shared" si="6"/>
        <v>9</v>
      </c>
      <c r="AU125" s="82">
        <f t="shared" si="6"/>
        <v>0</v>
      </c>
      <c r="AV125" s="82">
        <f t="shared" si="6"/>
        <v>2089</v>
      </c>
      <c r="AW125" s="82">
        <f t="shared" si="6"/>
        <v>4167</v>
      </c>
      <c r="AX125" s="82">
        <f t="shared" si="6"/>
        <v>11166</v>
      </c>
      <c r="AY125" s="82">
        <f t="shared" si="6"/>
        <v>150027</v>
      </c>
      <c r="AZ125" s="82">
        <f t="shared" si="6"/>
        <v>815596</v>
      </c>
      <c r="BA125" s="82">
        <f t="shared" si="6"/>
        <v>858175</v>
      </c>
      <c r="BB125" s="82">
        <f t="shared" si="6"/>
        <v>630530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2317</v>
      </c>
      <c r="K128" t="s">
        <v>2318</v>
      </c>
      <c r="L128" t="s">
        <v>2434</v>
      </c>
      <c r="M128" t="s">
        <v>2320</v>
      </c>
      <c r="N128" t="s">
        <v>2321</v>
      </c>
      <c r="O128" t="s">
        <v>2322</v>
      </c>
      <c r="P128" t="s">
        <v>2435</v>
      </c>
      <c r="Q128" t="s">
        <v>2324</v>
      </c>
      <c r="R128" t="s">
        <v>2325</v>
      </c>
      <c r="S128" t="s">
        <v>2326</v>
      </c>
      <c r="T128" t="s">
        <v>2436</v>
      </c>
      <c r="U128" t="s">
        <v>2328</v>
      </c>
      <c r="V128" t="s">
        <v>2329</v>
      </c>
      <c r="W128" t="s">
        <v>2330</v>
      </c>
      <c r="X128" t="s">
        <v>2437</v>
      </c>
      <c r="Y128" t="s">
        <v>2332</v>
      </c>
      <c r="Z128" t="s">
        <v>2333</v>
      </c>
      <c r="AA128" t="s">
        <v>2334</v>
      </c>
      <c r="AB128" t="s">
        <v>2438</v>
      </c>
      <c r="AC128" t="s">
        <v>2336</v>
      </c>
      <c r="AD128" t="s">
        <v>2337</v>
      </c>
      <c r="AE128" t="s">
        <v>2338</v>
      </c>
      <c r="AF128" t="s">
        <v>2439</v>
      </c>
      <c r="AG128" t="s">
        <v>2340</v>
      </c>
      <c r="AH128" t="s">
        <v>2341</v>
      </c>
      <c r="AI128" t="s">
        <v>2342</v>
      </c>
      <c r="AJ128" t="s">
        <v>2440</v>
      </c>
      <c r="AK128" t="s">
        <v>2344</v>
      </c>
      <c r="AL128" t="s">
        <v>2345</v>
      </c>
      <c r="AM128" t="s">
        <v>2346</v>
      </c>
      <c r="AN128" t="s">
        <v>2441</v>
      </c>
      <c r="AO128" t="s">
        <v>2348</v>
      </c>
      <c r="AP128" t="s">
        <v>2349</v>
      </c>
      <c r="AQ128" t="s">
        <v>2350</v>
      </c>
      <c r="AR128" t="s">
        <v>2442</v>
      </c>
      <c r="AS128" t="s">
        <v>2352</v>
      </c>
      <c r="AT128" t="s">
        <v>2353</v>
      </c>
      <c r="AU128" t="s">
        <v>2354</v>
      </c>
      <c r="AV128" t="s">
        <v>2443</v>
      </c>
      <c r="AW128" t="s">
        <v>2356</v>
      </c>
      <c r="AX128" t="s">
        <v>2357</v>
      </c>
      <c r="AY128" t="s">
        <v>2358</v>
      </c>
      <c r="AZ128" t="s">
        <v>2444</v>
      </c>
      <c r="BA128" t="s">
        <v>2360</v>
      </c>
      <c r="BB128" t="s">
        <v>2361</v>
      </c>
      <c r="BC128" t="s">
        <v>2362</v>
      </c>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2179182</v>
      </c>
      <c r="C131">
        <v>2413314</v>
      </c>
      <c r="D131">
        <v>1884882.4</v>
      </c>
      <c r="E131">
        <v>2067495</v>
      </c>
      <c r="F131">
        <v>2371609</v>
      </c>
      <c r="G131">
        <v>2177266</v>
      </c>
      <c r="H131">
        <v>1911154.35</v>
      </c>
      <c r="I131">
        <v>1841446</v>
      </c>
      <c r="J131">
        <v>2049329</v>
      </c>
      <c r="K131">
        <v>2315658</v>
      </c>
      <c r="L131">
        <v>1917767.66</v>
      </c>
      <c r="M131">
        <v>1898683</v>
      </c>
      <c r="N131">
        <v>1986152</v>
      </c>
      <c r="O131">
        <v>2223950</v>
      </c>
      <c r="P131">
        <v>1776706.77</v>
      </c>
      <c r="Q131">
        <v>1702868</v>
      </c>
      <c r="R131">
        <v>1925466</v>
      </c>
      <c r="S131">
        <v>1958163</v>
      </c>
      <c r="T131">
        <v>1668882</v>
      </c>
      <c r="U131">
        <v>1604669</v>
      </c>
      <c r="V131">
        <v>1805561</v>
      </c>
      <c r="W131">
        <v>2085609</v>
      </c>
      <c r="X131">
        <v>1762117</v>
      </c>
      <c r="Y131">
        <v>1554592</v>
      </c>
      <c r="Z131">
        <v>1831442</v>
      </c>
      <c r="AA131">
        <v>2023836</v>
      </c>
      <c r="AB131">
        <v>1613958</v>
      </c>
      <c r="AC131">
        <v>1656475</v>
      </c>
      <c r="AD131">
        <v>1867630</v>
      </c>
      <c r="AE131">
        <v>2039429</v>
      </c>
      <c r="AF131">
        <v>1704469</v>
      </c>
      <c r="AG131">
        <v>1714030</v>
      </c>
      <c r="AH131">
        <v>1924560</v>
      </c>
      <c r="AI131">
        <v>2203166</v>
      </c>
      <c r="AJ131">
        <v>1850592.83</v>
      </c>
      <c r="AK131">
        <v>1777053</v>
      </c>
      <c r="AL131">
        <v>1882587</v>
      </c>
      <c r="AM131">
        <v>2092514</v>
      </c>
      <c r="AN131">
        <v>1634283.23</v>
      </c>
      <c r="AO131">
        <v>1697882</v>
      </c>
      <c r="AP131">
        <v>1856103</v>
      </c>
      <c r="AQ131">
        <v>2018491</v>
      </c>
      <c r="AR131">
        <v>1482223</v>
      </c>
      <c r="AS131">
        <v>1380139</v>
      </c>
      <c r="AT131">
        <v>1690162</v>
      </c>
      <c r="AU131">
        <v>1960415</v>
      </c>
      <c r="AV131">
        <v>1429968</v>
      </c>
      <c r="AW131">
        <v>1375462</v>
      </c>
      <c r="AX131">
        <v>1460686</v>
      </c>
      <c r="AY131">
        <v>1617749</v>
      </c>
      <c r="AZ131">
        <v>1145170</v>
      </c>
      <c r="BA131">
        <v>1182840</v>
      </c>
      <c r="BB131">
        <v>1301576</v>
      </c>
      <c r="BC131">
        <v>1459849</v>
      </c>
      <c r="BD131"/>
      <c r="BE131"/>
      <c r="BF131"/>
      <c r="BG131"/>
      <c r="BH131"/>
      <c r="BI131"/>
      <c r="BJ131"/>
      <c r="BK131"/>
      <c r="BL131"/>
      <c r="BM131"/>
      <c r="BN131"/>
      <c r="BO131"/>
      <c r="BP131"/>
      <c r="BQ131"/>
      <c r="BR131"/>
      <c r="BS131"/>
      <c r="BT131"/>
    </row>
    <row r="132" spans="1:72" x14ac:dyDescent="0.25">
      <c r="A132" t="s">
        <v>2447</v>
      </c>
      <c r="B132">
        <v>0</v>
      </c>
      <c r="C132">
        <v>0</v>
      </c>
      <c r="D132">
        <v>0</v>
      </c>
      <c r="E132">
        <v>0</v>
      </c>
      <c r="F132">
        <v>0</v>
      </c>
      <c r="G132">
        <v>0</v>
      </c>
      <c r="H132">
        <v>0</v>
      </c>
      <c r="I132">
        <v>0</v>
      </c>
      <c r="J132">
        <v>0</v>
      </c>
      <c r="K132">
        <v>0</v>
      </c>
      <c r="L132">
        <v>0</v>
      </c>
      <c r="M132">
        <v>0</v>
      </c>
      <c r="N132">
        <v>0</v>
      </c>
      <c r="O132">
        <v>0</v>
      </c>
      <c r="P132">
        <v>0</v>
      </c>
      <c r="Q132">
        <v>0</v>
      </c>
      <c r="R132">
        <v>0</v>
      </c>
      <c r="S132">
        <v>0</v>
      </c>
      <c r="T132">
        <v>1668882</v>
      </c>
      <c r="U132">
        <v>1604669</v>
      </c>
      <c r="V132">
        <v>1805561</v>
      </c>
      <c r="W132">
        <v>2085609</v>
      </c>
      <c r="X132">
        <v>1762117</v>
      </c>
      <c r="Y132">
        <v>1554592</v>
      </c>
      <c r="Z132">
        <v>1831442</v>
      </c>
      <c r="AA132">
        <v>2023836</v>
      </c>
      <c r="AB132">
        <v>1794373.25</v>
      </c>
      <c r="AC132">
        <v>0</v>
      </c>
      <c r="AD132">
        <v>1867630</v>
      </c>
      <c r="AE132">
        <v>0</v>
      </c>
      <c r="AF132">
        <v>1886556.25</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c r="BE132"/>
      <c r="BF132"/>
      <c r="BG132"/>
      <c r="BH132"/>
      <c r="BI132"/>
      <c r="BJ132"/>
      <c r="BK132"/>
      <c r="BL132"/>
      <c r="BM132"/>
      <c r="BN132"/>
      <c r="BO132"/>
      <c r="BP132"/>
      <c r="BQ132"/>
      <c r="BR132"/>
      <c r="BS132"/>
      <c r="BT132"/>
    </row>
    <row r="133" spans="1:72" x14ac:dyDescent="0.25">
      <c r="A133" t="s">
        <v>2617</v>
      </c>
      <c r="B133">
        <v>2179182</v>
      </c>
      <c r="C133">
        <v>2413314</v>
      </c>
      <c r="D133">
        <v>1884882.4</v>
      </c>
      <c r="E133">
        <v>2067495</v>
      </c>
      <c r="F133">
        <v>2371609</v>
      </c>
      <c r="G133">
        <v>2177266</v>
      </c>
      <c r="H133">
        <v>1911154.35</v>
      </c>
      <c r="I133">
        <v>1841446</v>
      </c>
      <c r="J133">
        <v>2049329</v>
      </c>
      <c r="K133">
        <v>2315658</v>
      </c>
      <c r="L133">
        <v>1917767.66</v>
      </c>
      <c r="M133">
        <v>1898683</v>
      </c>
      <c r="N133">
        <v>1986152</v>
      </c>
      <c r="O133">
        <v>2223950</v>
      </c>
      <c r="P133">
        <v>1776706.77</v>
      </c>
      <c r="Q133">
        <v>1702868</v>
      </c>
      <c r="R133">
        <v>1925466</v>
      </c>
      <c r="S133">
        <v>1958163</v>
      </c>
      <c r="T133">
        <v>0</v>
      </c>
      <c r="U133">
        <v>0</v>
      </c>
      <c r="V133">
        <v>0</v>
      </c>
      <c r="W133">
        <v>0</v>
      </c>
      <c r="X133">
        <v>0</v>
      </c>
      <c r="Y133">
        <v>0</v>
      </c>
      <c r="Z133">
        <v>0</v>
      </c>
      <c r="AA133">
        <v>0</v>
      </c>
      <c r="AB133">
        <v>0</v>
      </c>
      <c r="AC133">
        <v>1656475</v>
      </c>
      <c r="AD133">
        <v>0</v>
      </c>
      <c r="AE133">
        <v>2039429</v>
      </c>
      <c r="AF133">
        <v>0</v>
      </c>
      <c r="AG133">
        <v>1714030</v>
      </c>
      <c r="AH133">
        <v>1924560</v>
      </c>
      <c r="AI133">
        <v>2203166</v>
      </c>
      <c r="AJ133">
        <v>1850592.83</v>
      </c>
      <c r="AK133">
        <v>1777053</v>
      </c>
      <c r="AL133">
        <v>1882587</v>
      </c>
      <c r="AM133">
        <v>2092514</v>
      </c>
      <c r="AN133">
        <v>1634283.23</v>
      </c>
      <c r="AO133">
        <v>1697882</v>
      </c>
      <c r="AP133">
        <v>1856103</v>
      </c>
      <c r="AQ133">
        <v>2018491</v>
      </c>
      <c r="AR133">
        <v>1482223</v>
      </c>
      <c r="AS133">
        <v>1380139</v>
      </c>
      <c r="AT133">
        <v>1690162</v>
      </c>
      <c r="AU133">
        <v>1960415</v>
      </c>
      <c r="AV133">
        <v>1429968</v>
      </c>
      <c r="AW133">
        <v>1375462</v>
      </c>
      <c r="AX133">
        <v>1460686</v>
      </c>
      <c r="AY133">
        <v>1617749</v>
      </c>
      <c r="AZ133">
        <v>1145170</v>
      </c>
      <c r="BA133">
        <v>1182840</v>
      </c>
      <c r="BB133">
        <v>1301576</v>
      </c>
      <c r="BC133">
        <v>1459849</v>
      </c>
      <c r="BD133"/>
      <c r="BE133"/>
      <c r="BF133"/>
      <c r="BG133"/>
      <c r="BH133"/>
      <c r="BI133"/>
      <c r="BJ133"/>
      <c r="BK133"/>
      <c r="BL133"/>
      <c r="BM133"/>
      <c r="BN133"/>
      <c r="BO133"/>
      <c r="BP133"/>
      <c r="BQ133"/>
      <c r="BR133"/>
      <c r="BS133"/>
      <c r="BT133"/>
    </row>
    <row r="134" spans="1:72" x14ac:dyDescent="0.25">
      <c r="A134" t="s">
        <v>786</v>
      </c>
      <c r="B134">
        <v>20382</v>
      </c>
      <c r="C134">
        <v>22601</v>
      </c>
      <c r="D134">
        <v>22577.11</v>
      </c>
      <c r="E134">
        <v>28556</v>
      </c>
      <c r="F134">
        <v>20311</v>
      </c>
      <c r="G134">
        <v>16663</v>
      </c>
      <c r="H134">
        <v>28875.62</v>
      </c>
      <c r="I134">
        <v>19611</v>
      </c>
      <c r="J134">
        <v>13589</v>
      </c>
      <c r="K134">
        <v>11806</v>
      </c>
      <c r="L134">
        <v>7857.88</v>
      </c>
      <c r="M134">
        <v>5617</v>
      </c>
      <c r="N134">
        <v>9172</v>
      </c>
      <c r="O134">
        <v>3024</v>
      </c>
      <c r="P134">
        <v>13202.31</v>
      </c>
      <c r="Q134">
        <v>3029</v>
      </c>
      <c r="R134">
        <v>9896</v>
      </c>
      <c r="S134">
        <v>3331</v>
      </c>
      <c r="T134">
        <v>4591</v>
      </c>
      <c r="U134">
        <v>4212</v>
      </c>
      <c r="V134">
        <v>6939</v>
      </c>
      <c r="W134">
        <v>2761</v>
      </c>
      <c r="X134">
        <v>2623</v>
      </c>
      <c r="Y134">
        <v>2146</v>
      </c>
      <c r="Z134">
        <v>2530</v>
      </c>
      <c r="AA134">
        <v>5516</v>
      </c>
      <c r="AB134">
        <v>7160</v>
      </c>
      <c r="AC134">
        <v>4700</v>
      </c>
      <c r="AD134">
        <v>3017</v>
      </c>
      <c r="AE134">
        <v>5723</v>
      </c>
      <c r="AF134">
        <v>7472</v>
      </c>
      <c r="AG134">
        <v>4153</v>
      </c>
      <c r="AH134">
        <v>5467</v>
      </c>
      <c r="AI134">
        <v>4160</v>
      </c>
      <c r="AJ134">
        <v>3645.53</v>
      </c>
      <c r="AK134">
        <v>2318</v>
      </c>
      <c r="AL134">
        <v>25689</v>
      </c>
      <c r="AM134">
        <v>3128</v>
      </c>
      <c r="AN134">
        <v>5570.76</v>
      </c>
      <c r="AO134">
        <v>5090</v>
      </c>
      <c r="AP134">
        <v>8637</v>
      </c>
      <c r="AQ134">
        <v>2652</v>
      </c>
      <c r="AR134">
        <v>6289</v>
      </c>
      <c r="AS134">
        <v>2398</v>
      </c>
      <c r="AT134">
        <v>6236</v>
      </c>
      <c r="AU134">
        <v>3804</v>
      </c>
      <c r="AV134">
        <v>915</v>
      </c>
      <c r="AW134">
        <v>16735</v>
      </c>
      <c r="AX134">
        <v>1140</v>
      </c>
      <c r="AY134">
        <v>3165</v>
      </c>
      <c r="AZ134">
        <v>1007</v>
      </c>
      <c r="BA134">
        <v>1423</v>
      </c>
      <c r="BB134">
        <v>1929</v>
      </c>
      <c r="BC134">
        <v>1137</v>
      </c>
      <c r="BD134"/>
      <c r="BE134"/>
      <c r="BF134"/>
      <c r="BG134"/>
      <c r="BH134"/>
      <c r="BI134"/>
      <c r="BJ134"/>
      <c r="BK134"/>
      <c r="BL134"/>
      <c r="BM134"/>
      <c r="BN134"/>
      <c r="BO134"/>
      <c r="BP134"/>
      <c r="BQ134"/>
      <c r="BR134"/>
      <c r="BS134"/>
      <c r="BT134"/>
    </row>
    <row r="135" spans="1:72" x14ac:dyDescent="0.25">
      <c r="A135" t="s">
        <v>870</v>
      </c>
      <c r="B135">
        <v>2199564</v>
      </c>
      <c r="C135">
        <v>2435915</v>
      </c>
      <c r="D135">
        <v>1907459.51</v>
      </c>
      <c r="E135">
        <v>2096051</v>
      </c>
      <c r="F135">
        <v>2391920</v>
      </c>
      <c r="G135">
        <v>2193929</v>
      </c>
      <c r="H135">
        <v>1940029.97</v>
      </c>
      <c r="I135">
        <v>1861057</v>
      </c>
      <c r="J135">
        <v>2062918</v>
      </c>
      <c r="K135">
        <v>2327464</v>
      </c>
      <c r="L135">
        <v>1925625.54</v>
      </c>
      <c r="M135">
        <v>1904300</v>
      </c>
      <c r="N135">
        <v>1995324</v>
      </c>
      <c r="O135">
        <v>2226974</v>
      </c>
      <c r="P135">
        <v>1789909.08</v>
      </c>
      <c r="Q135">
        <v>1705897</v>
      </c>
      <c r="R135">
        <v>1935362</v>
      </c>
      <c r="S135">
        <v>1961494</v>
      </c>
      <c r="T135">
        <v>1673473</v>
      </c>
      <c r="U135">
        <v>1608881</v>
      </c>
      <c r="V135">
        <v>1812500</v>
      </c>
      <c r="W135">
        <v>2088370</v>
      </c>
      <c r="X135">
        <v>1764740</v>
      </c>
      <c r="Y135">
        <v>1556738</v>
      </c>
      <c r="Z135">
        <v>1833972</v>
      </c>
      <c r="AA135">
        <v>2029352</v>
      </c>
      <c r="AB135">
        <v>1621118</v>
      </c>
      <c r="AC135">
        <v>1661175</v>
      </c>
      <c r="AD135">
        <v>1870647</v>
      </c>
      <c r="AE135">
        <v>2045152</v>
      </c>
      <c r="AF135">
        <v>1711941</v>
      </c>
      <c r="AG135">
        <v>1718183</v>
      </c>
      <c r="AH135">
        <v>1930027</v>
      </c>
      <c r="AI135">
        <v>2207326</v>
      </c>
      <c r="AJ135">
        <v>1854238.36</v>
      </c>
      <c r="AK135">
        <v>1779371</v>
      </c>
      <c r="AL135">
        <v>1908276</v>
      </c>
      <c r="AM135">
        <v>2095642</v>
      </c>
      <c r="AN135">
        <v>1639853.99</v>
      </c>
      <c r="AO135">
        <v>1702972</v>
      </c>
      <c r="AP135">
        <v>1864740</v>
      </c>
      <c r="AQ135">
        <v>2021143</v>
      </c>
      <c r="AR135">
        <v>1488512</v>
      </c>
      <c r="AS135">
        <v>1382537</v>
      </c>
      <c r="AT135">
        <v>1696398</v>
      </c>
      <c r="AU135">
        <v>1964219</v>
      </c>
      <c r="AV135">
        <v>1430883</v>
      </c>
      <c r="AW135">
        <v>1392197</v>
      </c>
      <c r="AX135">
        <v>1461826</v>
      </c>
      <c r="AY135">
        <v>1620914</v>
      </c>
      <c r="AZ135">
        <v>1146177</v>
      </c>
      <c r="BA135">
        <v>1184263</v>
      </c>
      <c r="BB135">
        <v>1303505</v>
      </c>
      <c r="BC135">
        <v>1460986</v>
      </c>
      <c r="BD135"/>
      <c r="BE135"/>
      <c r="BF135"/>
      <c r="BG135"/>
      <c r="BH135"/>
      <c r="BI135"/>
      <c r="BJ135"/>
      <c r="BK135"/>
      <c r="BL135"/>
      <c r="BM135"/>
      <c r="BN135"/>
      <c r="BO135"/>
      <c r="BP135"/>
      <c r="BQ135"/>
      <c r="BR135"/>
      <c r="BS135"/>
      <c r="BT135"/>
    </row>
    <row r="136" spans="1:72" x14ac:dyDescent="0.25">
      <c r="A136" t="s">
        <v>2449</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871</v>
      </c>
      <c r="B137">
        <v>1229247</v>
      </c>
      <c r="C137">
        <v>1382199</v>
      </c>
      <c r="D137">
        <v>1096071.3</v>
      </c>
      <c r="E137">
        <v>1178948</v>
      </c>
      <c r="F137">
        <v>1379257</v>
      </c>
      <c r="G137">
        <v>1318244</v>
      </c>
      <c r="H137">
        <v>1203039.42</v>
      </c>
      <c r="I137">
        <v>1121903</v>
      </c>
      <c r="J137">
        <v>1245898</v>
      </c>
      <c r="K137">
        <v>1420358</v>
      </c>
      <c r="L137">
        <v>1171548.29</v>
      </c>
      <c r="M137">
        <v>1145023</v>
      </c>
      <c r="N137">
        <v>1203372</v>
      </c>
      <c r="O137">
        <v>1404325</v>
      </c>
      <c r="P137">
        <v>1153839.05</v>
      </c>
      <c r="Q137">
        <v>1040529</v>
      </c>
      <c r="R137">
        <v>1161751</v>
      </c>
      <c r="S137">
        <v>1159283</v>
      </c>
      <c r="T137">
        <v>952362</v>
      </c>
      <c r="U137">
        <v>879544</v>
      </c>
      <c r="V137">
        <v>1013309</v>
      </c>
      <c r="W137">
        <v>1215068</v>
      </c>
      <c r="X137">
        <v>1023672</v>
      </c>
      <c r="Y137">
        <v>897241</v>
      </c>
      <c r="Z137">
        <v>1038950</v>
      </c>
      <c r="AA137">
        <v>1201520</v>
      </c>
      <c r="AB137">
        <v>831701</v>
      </c>
      <c r="AC137">
        <v>985296</v>
      </c>
      <c r="AD137">
        <v>1101558</v>
      </c>
      <c r="AE137">
        <v>1222753</v>
      </c>
      <c r="AF137">
        <v>1014630</v>
      </c>
      <c r="AG137">
        <v>1003731</v>
      </c>
      <c r="AH137">
        <v>1118769</v>
      </c>
      <c r="AI137">
        <v>1310299</v>
      </c>
      <c r="AJ137">
        <v>1139571.8700000001</v>
      </c>
      <c r="AK137">
        <v>1077506</v>
      </c>
      <c r="AL137">
        <v>1144382</v>
      </c>
      <c r="AM137">
        <v>1263530</v>
      </c>
      <c r="AN137">
        <v>973216.11</v>
      </c>
      <c r="AO137">
        <v>958786</v>
      </c>
      <c r="AP137">
        <v>1042160</v>
      </c>
      <c r="AQ137">
        <v>1168884</v>
      </c>
      <c r="AR137">
        <v>830031</v>
      </c>
      <c r="AS137">
        <v>749019</v>
      </c>
      <c r="AT137">
        <v>926546</v>
      </c>
      <c r="AU137">
        <v>1124149</v>
      </c>
      <c r="AV137">
        <v>830381</v>
      </c>
      <c r="AW137">
        <v>777241</v>
      </c>
      <c r="AX137">
        <v>814955</v>
      </c>
      <c r="AY137">
        <v>961415</v>
      </c>
      <c r="AZ137">
        <v>732523</v>
      </c>
      <c r="BA137">
        <v>749169</v>
      </c>
      <c r="BB137">
        <v>774411</v>
      </c>
      <c r="BC137">
        <v>873848</v>
      </c>
      <c r="BD137"/>
      <c r="BE137"/>
      <c r="BF137"/>
      <c r="BG137"/>
      <c r="BH137"/>
      <c r="BI137"/>
      <c r="BJ137"/>
      <c r="BK137"/>
      <c r="BL137"/>
      <c r="BM137"/>
      <c r="BN137"/>
      <c r="BO137"/>
      <c r="BP137"/>
      <c r="BQ137"/>
      <c r="BR137"/>
      <c r="BS137"/>
      <c r="BT137"/>
    </row>
    <row r="138" spans="1:72" x14ac:dyDescent="0.25">
      <c r="A138" t="s">
        <v>2619</v>
      </c>
      <c r="B138">
        <v>1229247</v>
      </c>
      <c r="C138">
        <v>1382199</v>
      </c>
      <c r="D138">
        <v>1096071.3</v>
      </c>
      <c r="E138">
        <v>1178948</v>
      </c>
      <c r="F138">
        <v>1379257</v>
      </c>
      <c r="G138">
        <v>1318244</v>
      </c>
      <c r="H138">
        <v>1203039.42</v>
      </c>
      <c r="I138">
        <v>1121903</v>
      </c>
      <c r="J138">
        <v>1245898</v>
      </c>
      <c r="K138">
        <v>1420358</v>
      </c>
      <c r="L138">
        <v>1171548.29</v>
      </c>
      <c r="M138">
        <v>1145023</v>
      </c>
      <c r="N138">
        <v>1203372</v>
      </c>
      <c r="O138">
        <v>1404325</v>
      </c>
      <c r="P138">
        <v>1153839.05</v>
      </c>
      <c r="Q138">
        <v>1040529</v>
      </c>
      <c r="R138">
        <v>1161751</v>
      </c>
      <c r="S138">
        <v>1159283</v>
      </c>
      <c r="T138">
        <v>0</v>
      </c>
      <c r="U138">
        <v>0</v>
      </c>
      <c r="V138">
        <v>0</v>
      </c>
      <c r="W138">
        <v>0</v>
      </c>
      <c r="X138">
        <v>0</v>
      </c>
      <c r="Y138">
        <v>0</v>
      </c>
      <c r="Z138">
        <v>0</v>
      </c>
      <c r="AA138">
        <v>0</v>
      </c>
      <c r="AB138">
        <v>0</v>
      </c>
      <c r="AC138">
        <v>985296</v>
      </c>
      <c r="AD138">
        <v>0</v>
      </c>
      <c r="AE138">
        <v>1222753</v>
      </c>
      <c r="AF138">
        <v>0</v>
      </c>
      <c r="AG138">
        <v>1003731</v>
      </c>
      <c r="AH138">
        <v>1118769</v>
      </c>
      <c r="AI138">
        <v>1310299</v>
      </c>
      <c r="AJ138">
        <v>1139571.8700000001</v>
      </c>
      <c r="AK138">
        <v>1077506</v>
      </c>
      <c r="AL138">
        <v>1144382</v>
      </c>
      <c r="AM138">
        <v>1263530</v>
      </c>
      <c r="AN138">
        <v>973216.11</v>
      </c>
      <c r="AO138">
        <v>958786</v>
      </c>
      <c r="AP138">
        <v>1042160</v>
      </c>
      <c r="AQ138">
        <v>1168884</v>
      </c>
      <c r="AR138">
        <v>830031</v>
      </c>
      <c r="AS138">
        <v>749019</v>
      </c>
      <c r="AT138">
        <v>926546</v>
      </c>
      <c r="AU138">
        <v>1124149</v>
      </c>
      <c r="AV138">
        <v>830381</v>
      </c>
      <c r="AW138">
        <v>777241</v>
      </c>
      <c r="AX138">
        <v>814955</v>
      </c>
      <c r="AY138">
        <v>961415</v>
      </c>
      <c r="AZ138">
        <v>732523</v>
      </c>
      <c r="BA138">
        <v>749169</v>
      </c>
      <c r="BB138">
        <v>774411</v>
      </c>
      <c r="BC138">
        <v>873848</v>
      </c>
      <c r="BD138"/>
      <c r="BE138"/>
      <c r="BF138"/>
      <c r="BG138"/>
      <c r="BH138"/>
      <c r="BI138"/>
      <c r="BJ138"/>
      <c r="BK138"/>
      <c r="BL138"/>
      <c r="BM138"/>
      <c r="BN138"/>
      <c r="BO138"/>
      <c r="BP138"/>
      <c r="BQ138"/>
      <c r="BR138"/>
      <c r="BS138"/>
      <c r="BT138"/>
    </row>
    <row r="139" spans="1:72" x14ac:dyDescent="0.25">
      <c r="A139" t="s">
        <v>872</v>
      </c>
      <c r="B139">
        <v>399845</v>
      </c>
      <c r="C139">
        <v>430967</v>
      </c>
      <c r="D139">
        <v>357515.44</v>
      </c>
      <c r="E139">
        <v>393818</v>
      </c>
      <c r="F139">
        <v>438973</v>
      </c>
      <c r="G139">
        <v>431137</v>
      </c>
      <c r="H139">
        <v>401253.75</v>
      </c>
      <c r="I139">
        <v>418429</v>
      </c>
      <c r="J139">
        <v>495537</v>
      </c>
      <c r="K139">
        <v>455276</v>
      </c>
      <c r="L139">
        <v>419298.63</v>
      </c>
      <c r="M139">
        <v>431027</v>
      </c>
      <c r="N139">
        <v>435627</v>
      </c>
      <c r="O139">
        <v>463048</v>
      </c>
      <c r="P139">
        <v>406505.8</v>
      </c>
      <c r="Q139">
        <v>380913</v>
      </c>
      <c r="R139">
        <v>395957</v>
      </c>
      <c r="S139">
        <v>365655</v>
      </c>
      <c r="T139">
        <v>339912</v>
      </c>
      <c r="U139">
        <v>326368</v>
      </c>
      <c r="V139">
        <v>346002</v>
      </c>
      <c r="W139">
        <v>319734</v>
      </c>
      <c r="X139">
        <v>299470</v>
      </c>
      <c r="Y139">
        <v>304713</v>
      </c>
      <c r="Z139">
        <v>328394</v>
      </c>
      <c r="AA139">
        <v>341675</v>
      </c>
      <c r="AB139">
        <v>298137</v>
      </c>
      <c r="AC139">
        <v>325597</v>
      </c>
      <c r="AD139">
        <v>358973</v>
      </c>
      <c r="AE139">
        <v>367131</v>
      </c>
      <c r="AF139">
        <v>362689</v>
      </c>
      <c r="AG139">
        <v>337168</v>
      </c>
      <c r="AH139">
        <v>385662</v>
      </c>
      <c r="AI139">
        <v>373997</v>
      </c>
      <c r="AJ139">
        <v>334276.03999999998</v>
      </c>
      <c r="AK139">
        <v>325886</v>
      </c>
      <c r="AL139">
        <v>341426</v>
      </c>
      <c r="AM139">
        <v>347028</v>
      </c>
      <c r="AN139">
        <v>288849.2</v>
      </c>
      <c r="AO139">
        <v>305480</v>
      </c>
      <c r="AP139">
        <v>316034</v>
      </c>
      <c r="AQ139">
        <v>328362</v>
      </c>
      <c r="AR139">
        <v>279095</v>
      </c>
      <c r="AS139">
        <v>264672</v>
      </c>
      <c r="AT139">
        <v>293039</v>
      </c>
      <c r="AU139">
        <v>332259</v>
      </c>
      <c r="AV139">
        <v>259205</v>
      </c>
      <c r="AW139">
        <v>253682</v>
      </c>
      <c r="AX139">
        <v>286183</v>
      </c>
      <c r="AY139">
        <v>250361</v>
      </c>
      <c r="AZ139">
        <v>205815</v>
      </c>
      <c r="BA139">
        <v>238469</v>
      </c>
      <c r="BB139">
        <v>269636</v>
      </c>
      <c r="BC139">
        <v>257542</v>
      </c>
      <c r="BD139"/>
      <c r="BE139"/>
      <c r="BF139"/>
      <c r="BG139"/>
      <c r="BH139"/>
      <c r="BI139"/>
      <c r="BJ139"/>
      <c r="BK139"/>
      <c r="BL139"/>
      <c r="BM139"/>
      <c r="BN139"/>
      <c r="BO139"/>
      <c r="BP139"/>
      <c r="BQ139"/>
      <c r="BR139"/>
      <c r="BS139"/>
      <c r="BT139"/>
    </row>
    <row r="140" spans="1:72" x14ac:dyDescent="0.25">
      <c r="A140" t="s">
        <v>873</v>
      </c>
      <c r="B140">
        <v>191931</v>
      </c>
      <c r="C140">
        <v>229322</v>
      </c>
      <c r="D140">
        <v>154480.81</v>
      </c>
      <c r="E140">
        <v>192247</v>
      </c>
      <c r="F140">
        <v>216438</v>
      </c>
      <c r="G140">
        <v>214443</v>
      </c>
      <c r="H140">
        <v>195012.1</v>
      </c>
      <c r="I140">
        <v>197775</v>
      </c>
      <c r="J140">
        <v>221050</v>
      </c>
      <c r="K140">
        <v>228165</v>
      </c>
      <c r="L140">
        <v>202985.21</v>
      </c>
      <c r="M140">
        <v>211584</v>
      </c>
      <c r="N140">
        <v>208183</v>
      </c>
      <c r="O140">
        <v>246671</v>
      </c>
      <c r="P140">
        <v>193874.41</v>
      </c>
      <c r="Q140">
        <v>180191</v>
      </c>
      <c r="R140">
        <v>194343</v>
      </c>
      <c r="S140">
        <v>192262</v>
      </c>
      <c r="T140">
        <v>163336</v>
      </c>
      <c r="U140">
        <v>165810</v>
      </c>
      <c r="V140">
        <v>180279</v>
      </c>
      <c r="W140">
        <v>164975</v>
      </c>
      <c r="X140">
        <v>147484</v>
      </c>
      <c r="Y140">
        <v>145493</v>
      </c>
      <c r="Z140">
        <v>168968</v>
      </c>
      <c r="AA140">
        <v>186269</v>
      </c>
      <c r="AB140">
        <v>155024</v>
      </c>
      <c r="AC140">
        <v>169020</v>
      </c>
      <c r="AD140">
        <v>197998</v>
      </c>
      <c r="AE140">
        <v>201557</v>
      </c>
      <c r="AF140">
        <v>184954</v>
      </c>
      <c r="AG140">
        <v>165870</v>
      </c>
      <c r="AH140">
        <v>202691</v>
      </c>
      <c r="AI140">
        <v>201846</v>
      </c>
      <c r="AJ140">
        <v>184373.81</v>
      </c>
      <c r="AK140">
        <v>176160</v>
      </c>
      <c r="AL140">
        <v>195699</v>
      </c>
      <c r="AM140">
        <v>204342</v>
      </c>
      <c r="AN140">
        <v>168706.42</v>
      </c>
      <c r="AO140">
        <v>179437</v>
      </c>
      <c r="AP140">
        <v>194707</v>
      </c>
      <c r="AQ140">
        <v>198088</v>
      </c>
      <c r="AR140">
        <v>167890</v>
      </c>
      <c r="AS140">
        <v>151263</v>
      </c>
      <c r="AT140">
        <v>181055</v>
      </c>
      <c r="AU140">
        <v>202187</v>
      </c>
      <c r="AV140">
        <v>147152</v>
      </c>
      <c r="AW140">
        <v>139327</v>
      </c>
      <c r="AX140">
        <v>150606</v>
      </c>
      <c r="AY140">
        <v>0</v>
      </c>
      <c r="AZ140">
        <v>0</v>
      </c>
      <c r="BA140">
        <v>0</v>
      </c>
      <c r="BB140">
        <v>0</v>
      </c>
      <c r="BC140">
        <v>0</v>
      </c>
      <c r="BD140"/>
      <c r="BE140"/>
      <c r="BF140"/>
      <c r="BG140"/>
      <c r="BH140"/>
      <c r="BI140"/>
      <c r="BJ140"/>
      <c r="BK140"/>
      <c r="BL140"/>
      <c r="BM140"/>
      <c r="BN140"/>
      <c r="BO140"/>
      <c r="BP140"/>
      <c r="BQ140"/>
      <c r="BR140"/>
      <c r="BS140"/>
      <c r="BT140"/>
    </row>
    <row r="141" spans="1:72" x14ac:dyDescent="0.25">
      <c r="A141" t="s">
        <v>874</v>
      </c>
      <c r="B141">
        <v>207914</v>
      </c>
      <c r="C141">
        <v>201645</v>
      </c>
      <c r="D141">
        <v>203034.63</v>
      </c>
      <c r="E141">
        <v>201571</v>
      </c>
      <c r="F141">
        <v>222535</v>
      </c>
      <c r="G141">
        <v>216694</v>
      </c>
      <c r="H141">
        <v>206241.64</v>
      </c>
      <c r="I141">
        <v>220654</v>
      </c>
      <c r="J141">
        <v>274487</v>
      </c>
      <c r="K141">
        <v>227111</v>
      </c>
      <c r="L141">
        <v>216313.42</v>
      </c>
      <c r="M141">
        <v>219443</v>
      </c>
      <c r="N141">
        <v>227444</v>
      </c>
      <c r="O141">
        <v>216377</v>
      </c>
      <c r="P141">
        <v>212631.39</v>
      </c>
      <c r="Q141">
        <v>200722</v>
      </c>
      <c r="R141">
        <v>201614</v>
      </c>
      <c r="S141">
        <v>173393</v>
      </c>
      <c r="T141">
        <v>176576</v>
      </c>
      <c r="U141">
        <v>160558</v>
      </c>
      <c r="V141">
        <v>165723</v>
      </c>
      <c r="W141">
        <v>154759</v>
      </c>
      <c r="X141">
        <v>151986</v>
      </c>
      <c r="Y141">
        <v>159220</v>
      </c>
      <c r="Z141">
        <v>159426</v>
      </c>
      <c r="AA141">
        <v>155406</v>
      </c>
      <c r="AB141">
        <v>143113</v>
      </c>
      <c r="AC141">
        <v>156577</v>
      </c>
      <c r="AD141">
        <v>160975</v>
      </c>
      <c r="AE141">
        <v>165574</v>
      </c>
      <c r="AF141">
        <v>177735</v>
      </c>
      <c r="AG141">
        <v>171298</v>
      </c>
      <c r="AH141">
        <v>182971</v>
      </c>
      <c r="AI141">
        <v>172151</v>
      </c>
      <c r="AJ141">
        <v>149902.24</v>
      </c>
      <c r="AK141">
        <v>149726</v>
      </c>
      <c r="AL141">
        <v>145727</v>
      </c>
      <c r="AM141">
        <v>142686</v>
      </c>
      <c r="AN141">
        <v>120142.78</v>
      </c>
      <c r="AO141">
        <v>126043</v>
      </c>
      <c r="AP141">
        <v>121327</v>
      </c>
      <c r="AQ141">
        <v>130274</v>
      </c>
      <c r="AR141">
        <v>111205</v>
      </c>
      <c r="AS141">
        <v>113409</v>
      </c>
      <c r="AT141">
        <v>111984</v>
      </c>
      <c r="AU141">
        <v>130072</v>
      </c>
      <c r="AV141">
        <v>112053</v>
      </c>
      <c r="AW141">
        <v>114355</v>
      </c>
      <c r="AX141">
        <v>135577</v>
      </c>
      <c r="AY141">
        <v>0</v>
      </c>
      <c r="AZ141">
        <v>0</v>
      </c>
      <c r="BA141">
        <v>0</v>
      </c>
      <c r="BB141">
        <v>0</v>
      </c>
      <c r="BC141">
        <v>0</v>
      </c>
      <c r="BD141"/>
      <c r="BE141"/>
      <c r="BF141"/>
      <c r="BG141"/>
      <c r="BH141"/>
      <c r="BI141"/>
      <c r="BJ141"/>
      <c r="BK141"/>
      <c r="BL141"/>
      <c r="BM141"/>
      <c r="BN141"/>
      <c r="BO141"/>
      <c r="BP141"/>
      <c r="BQ141"/>
      <c r="BR141"/>
      <c r="BS141"/>
      <c r="BT141"/>
    </row>
    <row r="142" spans="1:72" x14ac:dyDescent="0.25">
      <c r="A142" t="s">
        <v>875</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10645.26</v>
      </c>
      <c r="AO142">
        <v>6265</v>
      </c>
      <c r="AP142">
        <v>17642</v>
      </c>
      <c r="AQ142">
        <v>6017</v>
      </c>
      <c r="AR142">
        <v>12486</v>
      </c>
      <c r="AS142">
        <v>5135</v>
      </c>
      <c r="AT142">
        <v>14601</v>
      </c>
      <c r="AU142">
        <v>5181</v>
      </c>
      <c r="AV142">
        <v>7682</v>
      </c>
      <c r="AW142">
        <v>7958</v>
      </c>
      <c r="AX142">
        <v>10646</v>
      </c>
      <c r="AY142">
        <v>6080</v>
      </c>
      <c r="AZ142">
        <v>800</v>
      </c>
      <c r="BA142">
        <v>800</v>
      </c>
      <c r="BB142">
        <v>5300</v>
      </c>
      <c r="BC142">
        <v>760</v>
      </c>
      <c r="BD142"/>
      <c r="BE142"/>
      <c r="BF142"/>
      <c r="BG142"/>
      <c r="BH142"/>
      <c r="BI142"/>
      <c r="BJ142"/>
      <c r="BK142"/>
      <c r="BL142"/>
      <c r="BM142"/>
      <c r="BN142"/>
      <c r="BO142"/>
      <c r="BP142"/>
      <c r="BQ142"/>
      <c r="BR142"/>
      <c r="BS142"/>
      <c r="BT142"/>
    </row>
    <row r="143" spans="1:72" x14ac:dyDescent="0.25">
      <c r="A143" t="s">
        <v>2620</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25906</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c r="BE143"/>
      <c r="BF143"/>
      <c r="BG143"/>
      <c r="BH143"/>
      <c r="BI143"/>
      <c r="BJ143"/>
      <c r="BK143"/>
      <c r="BL143"/>
      <c r="BM143"/>
      <c r="BN143"/>
      <c r="BO143"/>
      <c r="BP143"/>
      <c r="BQ143"/>
      <c r="BR143"/>
      <c r="BS143"/>
      <c r="BT143"/>
    </row>
    <row r="144" spans="1:72" x14ac:dyDescent="0.25">
      <c r="A144" t="s">
        <v>2450</v>
      </c>
      <c r="B144">
        <v>1629092</v>
      </c>
      <c r="C144">
        <v>1813166</v>
      </c>
      <c r="D144">
        <v>1453586.74</v>
      </c>
      <c r="E144">
        <v>1572766</v>
      </c>
      <c r="F144">
        <v>1818230</v>
      </c>
      <c r="G144">
        <v>1749381</v>
      </c>
      <c r="H144">
        <v>1604293.17</v>
      </c>
      <c r="I144">
        <v>1540332</v>
      </c>
      <c r="J144">
        <v>1741435</v>
      </c>
      <c r="K144">
        <v>1875634</v>
      </c>
      <c r="L144">
        <v>1590846.92</v>
      </c>
      <c r="M144">
        <v>1576050</v>
      </c>
      <c r="N144">
        <v>1638999</v>
      </c>
      <c r="O144">
        <v>1867373</v>
      </c>
      <c r="P144">
        <v>1560344.85</v>
      </c>
      <c r="Q144">
        <v>1421442</v>
      </c>
      <c r="R144">
        <v>1557708</v>
      </c>
      <c r="S144">
        <v>1524938</v>
      </c>
      <c r="T144">
        <v>1292274</v>
      </c>
      <c r="U144">
        <v>1205912</v>
      </c>
      <c r="V144">
        <v>1359311</v>
      </c>
      <c r="W144">
        <v>1534802</v>
      </c>
      <c r="X144">
        <v>1323142</v>
      </c>
      <c r="Y144">
        <v>1201954</v>
      </c>
      <c r="Z144">
        <v>1367344</v>
      </c>
      <c r="AA144">
        <v>1543195</v>
      </c>
      <c r="AB144">
        <v>1233462</v>
      </c>
      <c r="AC144">
        <v>1310893</v>
      </c>
      <c r="AD144">
        <v>1460531</v>
      </c>
      <c r="AE144">
        <v>1589884</v>
      </c>
      <c r="AF144">
        <v>1377319</v>
      </c>
      <c r="AG144">
        <v>1340899</v>
      </c>
      <c r="AH144">
        <v>1504431</v>
      </c>
      <c r="AI144">
        <v>1684296</v>
      </c>
      <c r="AJ144">
        <v>1473847.91</v>
      </c>
      <c r="AK144">
        <v>1403392</v>
      </c>
      <c r="AL144">
        <v>1485808</v>
      </c>
      <c r="AM144">
        <v>1610558</v>
      </c>
      <c r="AN144">
        <v>1272710.57</v>
      </c>
      <c r="AO144">
        <v>1270531</v>
      </c>
      <c r="AP144">
        <v>1375836</v>
      </c>
      <c r="AQ144">
        <v>1503263</v>
      </c>
      <c r="AR144">
        <v>1121612</v>
      </c>
      <c r="AS144">
        <v>1018826</v>
      </c>
      <c r="AT144">
        <v>1234186</v>
      </c>
      <c r="AU144">
        <v>1461589</v>
      </c>
      <c r="AV144">
        <v>1097268</v>
      </c>
      <c r="AW144">
        <v>1038881</v>
      </c>
      <c r="AX144">
        <v>1111784</v>
      </c>
      <c r="AY144">
        <v>1217856</v>
      </c>
      <c r="AZ144">
        <v>939138</v>
      </c>
      <c r="BA144">
        <v>988438</v>
      </c>
      <c r="BB144">
        <v>1049347</v>
      </c>
      <c r="BC144">
        <v>1132150</v>
      </c>
      <c r="BD144"/>
      <c r="BE144"/>
      <c r="BF144"/>
      <c r="BG144"/>
      <c r="BH144"/>
      <c r="BI144"/>
      <c r="BJ144"/>
      <c r="BK144"/>
      <c r="BL144"/>
      <c r="BM144"/>
      <c r="BN144"/>
      <c r="BO144"/>
      <c r="BP144"/>
      <c r="BQ144"/>
      <c r="BR144"/>
      <c r="BS144"/>
      <c r="BT144"/>
    </row>
    <row r="145" spans="1:72" x14ac:dyDescent="0.25">
      <c r="A145" t="s">
        <v>2453</v>
      </c>
      <c r="B145">
        <v>570472</v>
      </c>
      <c r="C145">
        <v>622749</v>
      </c>
      <c r="D145">
        <v>453872.77</v>
      </c>
      <c r="E145">
        <v>523285</v>
      </c>
      <c r="F145">
        <v>573690</v>
      </c>
      <c r="G145">
        <v>444548</v>
      </c>
      <c r="H145">
        <v>335736.8</v>
      </c>
      <c r="I145">
        <v>320725</v>
      </c>
      <c r="J145">
        <v>321483</v>
      </c>
      <c r="K145">
        <v>451830</v>
      </c>
      <c r="L145">
        <v>334778.62</v>
      </c>
      <c r="M145">
        <v>328250</v>
      </c>
      <c r="N145">
        <v>356325</v>
      </c>
      <c r="O145">
        <v>359601</v>
      </c>
      <c r="P145">
        <v>229564.23</v>
      </c>
      <c r="Q145">
        <v>284455</v>
      </c>
      <c r="R145">
        <v>377654</v>
      </c>
      <c r="S145">
        <v>436556</v>
      </c>
      <c r="T145">
        <v>381199</v>
      </c>
      <c r="U145">
        <v>402969</v>
      </c>
      <c r="V145">
        <v>453189</v>
      </c>
      <c r="W145">
        <v>553568</v>
      </c>
      <c r="X145">
        <v>441598</v>
      </c>
      <c r="Y145">
        <v>354784</v>
      </c>
      <c r="Z145">
        <v>466628</v>
      </c>
      <c r="AA145">
        <v>486157</v>
      </c>
      <c r="AB145">
        <v>387656</v>
      </c>
      <c r="AC145">
        <v>350282</v>
      </c>
      <c r="AD145">
        <v>410116</v>
      </c>
      <c r="AE145">
        <v>455268</v>
      </c>
      <c r="AF145">
        <v>334622</v>
      </c>
      <c r="AG145">
        <v>377284</v>
      </c>
      <c r="AH145">
        <v>425596</v>
      </c>
      <c r="AI145">
        <v>523030</v>
      </c>
      <c r="AJ145">
        <v>380390.45</v>
      </c>
      <c r="AK145">
        <v>375979</v>
      </c>
      <c r="AL145">
        <v>422468</v>
      </c>
      <c r="AM145">
        <v>485084</v>
      </c>
      <c r="AN145">
        <v>367143.42</v>
      </c>
      <c r="AO145">
        <v>432441</v>
      </c>
      <c r="AP145">
        <v>488904</v>
      </c>
      <c r="AQ145">
        <v>517880</v>
      </c>
      <c r="AR145">
        <v>366900</v>
      </c>
      <c r="AS145">
        <v>363711</v>
      </c>
      <c r="AT145">
        <v>462212</v>
      </c>
      <c r="AU145">
        <v>502630</v>
      </c>
      <c r="AV145">
        <v>333615</v>
      </c>
      <c r="AW145">
        <v>353316</v>
      </c>
      <c r="AX145">
        <v>350042</v>
      </c>
      <c r="AY145">
        <v>403058</v>
      </c>
      <c r="AZ145">
        <v>207039</v>
      </c>
      <c r="BA145">
        <v>195825</v>
      </c>
      <c r="BB145">
        <v>254158</v>
      </c>
      <c r="BC145">
        <v>328836</v>
      </c>
      <c r="BD145"/>
      <c r="BE145"/>
      <c r="BF145"/>
      <c r="BG145"/>
      <c r="BH145"/>
      <c r="BI145"/>
      <c r="BJ145"/>
      <c r="BK145"/>
      <c r="BL145"/>
      <c r="BM145"/>
      <c r="BN145"/>
      <c r="BO145"/>
      <c r="BP145"/>
      <c r="BQ145"/>
      <c r="BR145"/>
      <c r="BS145"/>
      <c r="BT145"/>
    </row>
    <row r="146" spans="1:72" x14ac:dyDescent="0.25">
      <c r="A146" t="s">
        <v>878</v>
      </c>
      <c r="B146">
        <v>3493</v>
      </c>
      <c r="C146">
        <v>6867</v>
      </c>
      <c r="D146">
        <v>8767.93</v>
      </c>
      <c r="E146">
        <v>8936</v>
      </c>
      <c r="F146">
        <v>12200</v>
      </c>
      <c r="G146">
        <v>19000</v>
      </c>
      <c r="H146">
        <v>13950.25</v>
      </c>
      <c r="I146">
        <v>4518</v>
      </c>
      <c r="J146">
        <v>10937</v>
      </c>
      <c r="K146">
        <v>12402</v>
      </c>
      <c r="L146">
        <v>11646.59</v>
      </c>
      <c r="M146">
        <v>9059</v>
      </c>
      <c r="N146">
        <v>9467</v>
      </c>
      <c r="O146">
        <v>10559</v>
      </c>
      <c r="P146">
        <v>10294.35</v>
      </c>
      <c r="Q146">
        <v>8264</v>
      </c>
      <c r="R146">
        <v>6326</v>
      </c>
      <c r="S146">
        <v>5833</v>
      </c>
      <c r="T146">
        <v>4857</v>
      </c>
      <c r="U146">
        <v>6334</v>
      </c>
      <c r="V146">
        <v>3585</v>
      </c>
      <c r="W146">
        <v>5304</v>
      </c>
      <c r="X146">
        <v>6762</v>
      </c>
      <c r="Y146">
        <v>5228</v>
      </c>
      <c r="Z146">
        <v>5225</v>
      </c>
      <c r="AA146">
        <v>8309</v>
      </c>
      <c r="AB146">
        <v>9730</v>
      </c>
      <c r="AC146">
        <v>8738</v>
      </c>
      <c r="AD146">
        <v>6292</v>
      </c>
      <c r="AE146">
        <v>8093</v>
      </c>
      <c r="AF146">
        <v>8451</v>
      </c>
      <c r="AG146">
        <v>6455</v>
      </c>
      <c r="AH146">
        <v>3378</v>
      </c>
      <c r="AI146">
        <v>5593</v>
      </c>
      <c r="AJ146">
        <v>6741.44</v>
      </c>
      <c r="AK146">
        <v>4723</v>
      </c>
      <c r="AL146">
        <v>1857</v>
      </c>
      <c r="AM146">
        <v>2474</v>
      </c>
      <c r="AN146">
        <v>2915.74</v>
      </c>
      <c r="AO146">
        <v>645</v>
      </c>
      <c r="AP146">
        <v>0</v>
      </c>
      <c r="AQ146">
        <v>0</v>
      </c>
      <c r="AR146">
        <v>162</v>
      </c>
      <c r="AS146">
        <v>1</v>
      </c>
      <c r="AT146">
        <v>2</v>
      </c>
      <c r="AU146">
        <v>1</v>
      </c>
      <c r="AV146">
        <v>20</v>
      </c>
      <c r="AW146">
        <v>165</v>
      </c>
      <c r="AX146">
        <v>186</v>
      </c>
      <c r="AY146">
        <v>5203</v>
      </c>
      <c r="AZ146">
        <v>8892</v>
      </c>
      <c r="BA146">
        <v>6898</v>
      </c>
      <c r="BB146">
        <v>4949</v>
      </c>
      <c r="BC146">
        <v>7896</v>
      </c>
      <c r="BD146"/>
      <c r="BE146"/>
      <c r="BF146"/>
      <c r="BG146"/>
      <c r="BH146"/>
      <c r="BI146"/>
      <c r="BJ146"/>
      <c r="BK146"/>
      <c r="BL146"/>
      <c r="BM146"/>
      <c r="BN146"/>
      <c r="BO146"/>
      <c r="BP146"/>
      <c r="BQ146"/>
      <c r="BR146"/>
      <c r="BS146"/>
      <c r="BT146"/>
    </row>
    <row r="147" spans="1:72" x14ac:dyDescent="0.25">
      <c r="A147" t="s">
        <v>879</v>
      </c>
      <c r="B147">
        <v>112971</v>
      </c>
      <c r="C147">
        <v>120822</v>
      </c>
      <c r="D147">
        <v>82416.61</v>
      </c>
      <c r="E147">
        <v>98873</v>
      </c>
      <c r="F147">
        <v>114021</v>
      </c>
      <c r="G147">
        <v>64696</v>
      </c>
      <c r="H147">
        <v>60636.71</v>
      </c>
      <c r="I147">
        <v>58659</v>
      </c>
      <c r="J147">
        <v>66524</v>
      </c>
      <c r="K147">
        <v>89299</v>
      </c>
      <c r="L147">
        <v>726.83</v>
      </c>
      <c r="M147">
        <v>60821</v>
      </c>
      <c r="N147">
        <v>72479</v>
      </c>
      <c r="O147">
        <v>67648</v>
      </c>
      <c r="P147">
        <v>30117.83</v>
      </c>
      <c r="Q147">
        <v>61292</v>
      </c>
      <c r="R147">
        <v>79411</v>
      </c>
      <c r="S147">
        <v>84377</v>
      </c>
      <c r="T147">
        <v>68068</v>
      </c>
      <c r="U147">
        <v>79546</v>
      </c>
      <c r="V147">
        <v>90463</v>
      </c>
      <c r="W147">
        <v>109258</v>
      </c>
      <c r="X147">
        <v>88029</v>
      </c>
      <c r="Y147">
        <v>73895</v>
      </c>
      <c r="Z147">
        <v>93661</v>
      </c>
      <c r="AA147">
        <v>92475</v>
      </c>
      <c r="AB147">
        <v>97380</v>
      </c>
      <c r="AC147">
        <v>69439</v>
      </c>
      <c r="AD147">
        <v>83116</v>
      </c>
      <c r="AE147">
        <v>91781</v>
      </c>
      <c r="AF147">
        <v>67784</v>
      </c>
      <c r="AG147">
        <v>75777</v>
      </c>
      <c r="AH147">
        <v>86655</v>
      </c>
      <c r="AI147">
        <v>104731</v>
      </c>
      <c r="AJ147">
        <v>78607.77</v>
      </c>
      <c r="AK147">
        <v>102797</v>
      </c>
      <c r="AL147">
        <v>98046</v>
      </c>
      <c r="AM147">
        <v>108942</v>
      </c>
      <c r="AN147">
        <v>110605.36</v>
      </c>
      <c r="AO147">
        <v>141019</v>
      </c>
      <c r="AP147">
        <v>150284</v>
      </c>
      <c r="AQ147">
        <v>152871</v>
      </c>
      <c r="AR147">
        <v>119171</v>
      </c>
      <c r="AS147">
        <v>112309</v>
      </c>
      <c r="AT147">
        <v>140540</v>
      </c>
      <c r="AU147">
        <v>144302</v>
      </c>
      <c r="AV147">
        <v>103187</v>
      </c>
      <c r="AW147">
        <v>112514</v>
      </c>
      <c r="AX147">
        <v>112608</v>
      </c>
      <c r="AY147">
        <v>106948</v>
      </c>
      <c r="AZ147">
        <v>66866</v>
      </c>
      <c r="BA147">
        <v>40606</v>
      </c>
      <c r="BB147">
        <v>82191</v>
      </c>
      <c r="BC147">
        <v>101322</v>
      </c>
      <c r="BD147"/>
      <c r="BE147"/>
      <c r="BF147"/>
      <c r="BG147"/>
      <c r="BH147"/>
      <c r="BI147"/>
      <c r="BJ147"/>
      <c r="BK147"/>
      <c r="BL147"/>
      <c r="BM147"/>
      <c r="BN147"/>
      <c r="BO147"/>
      <c r="BP147"/>
      <c r="BQ147"/>
      <c r="BR147"/>
      <c r="BS147"/>
      <c r="BT147"/>
    </row>
    <row r="148" spans="1:72" x14ac:dyDescent="0.25">
      <c r="A148" t="s">
        <v>2454</v>
      </c>
      <c r="B148">
        <v>454008</v>
      </c>
      <c r="C148">
        <v>495060</v>
      </c>
      <c r="D148">
        <v>362688.23</v>
      </c>
      <c r="E148">
        <v>415476</v>
      </c>
      <c r="F148">
        <v>447469</v>
      </c>
      <c r="G148">
        <v>360852</v>
      </c>
      <c r="H148">
        <v>261149.83</v>
      </c>
      <c r="I148">
        <v>257548</v>
      </c>
      <c r="J148">
        <v>244022</v>
      </c>
      <c r="K148">
        <v>350129</v>
      </c>
      <c r="L148">
        <v>322405.2</v>
      </c>
      <c r="M148">
        <v>258370</v>
      </c>
      <c r="N148">
        <v>274379</v>
      </c>
      <c r="O148">
        <v>281394</v>
      </c>
      <c r="P148">
        <v>189152.05</v>
      </c>
      <c r="Q148">
        <v>214899</v>
      </c>
      <c r="R148">
        <v>291917</v>
      </c>
      <c r="S148">
        <v>346346</v>
      </c>
      <c r="T148">
        <v>308274</v>
      </c>
      <c r="U148">
        <v>317089</v>
      </c>
      <c r="V148">
        <v>359141</v>
      </c>
      <c r="W148">
        <v>439006</v>
      </c>
      <c r="X148">
        <v>346807</v>
      </c>
      <c r="Y148">
        <v>275661</v>
      </c>
      <c r="Z148">
        <v>367742</v>
      </c>
      <c r="AA148">
        <v>385373</v>
      </c>
      <c r="AB148">
        <v>280546</v>
      </c>
      <c r="AC148">
        <v>272105</v>
      </c>
      <c r="AD148">
        <v>320708</v>
      </c>
      <c r="AE148">
        <v>355394</v>
      </c>
      <c r="AF148">
        <v>258387</v>
      </c>
      <c r="AG148">
        <v>295052</v>
      </c>
      <c r="AH148">
        <v>335563</v>
      </c>
      <c r="AI148">
        <v>412706</v>
      </c>
      <c r="AJ148">
        <v>295041.24</v>
      </c>
      <c r="AK148">
        <v>268459</v>
      </c>
      <c r="AL148">
        <v>322565</v>
      </c>
      <c r="AM148">
        <v>373668</v>
      </c>
      <c r="AN148">
        <v>253622.32</v>
      </c>
      <c r="AO148">
        <v>290777</v>
      </c>
      <c r="AP148">
        <v>338620</v>
      </c>
      <c r="AQ148">
        <v>365009</v>
      </c>
      <c r="AR148">
        <v>247567</v>
      </c>
      <c r="AS148">
        <v>251401</v>
      </c>
      <c r="AT148">
        <v>321670</v>
      </c>
      <c r="AU148">
        <v>358327</v>
      </c>
      <c r="AV148">
        <v>230408</v>
      </c>
      <c r="AW148">
        <v>240637</v>
      </c>
      <c r="AX148">
        <v>237248</v>
      </c>
      <c r="AY148">
        <v>290907</v>
      </c>
      <c r="AZ148">
        <v>131281</v>
      </c>
      <c r="BA148">
        <v>148321</v>
      </c>
      <c r="BB148">
        <v>167018</v>
      </c>
      <c r="BC148">
        <v>219618</v>
      </c>
      <c r="BD148"/>
      <c r="BE148"/>
      <c r="BF148"/>
      <c r="BG148"/>
      <c r="BH148"/>
      <c r="BI148"/>
      <c r="BJ148"/>
      <c r="BK148"/>
      <c r="BL148"/>
      <c r="BM148"/>
      <c r="BN148"/>
      <c r="BO148"/>
      <c r="BP148"/>
      <c r="BQ148"/>
      <c r="BR148"/>
      <c r="BS148"/>
      <c r="BT148"/>
    </row>
    <row r="149" spans="1:72" x14ac:dyDescent="0.25">
      <c r="A149" t="s">
        <v>2455</v>
      </c>
      <c r="B149">
        <v>454008</v>
      </c>
      <c r="C149">
        <v>495060</v>
      </c>
      <c r="D149">
        <v>362688.23</v>
      </c>
      <c r="E149">
        <v>415476</v>
      </c>
      <c r="F149">
        <v>447469</v>
      </c>
      <c r="G149">
        <v>360852</v>
      </c>
      <c r="H149">
        <v>261149.83</v>
      </c>
      <c r="I149">
        <v>257548</v>
      </c>
      <c r="J149">
        <v>244022</v>
      </c>
      <c r="K149">
        <v>350129</v>
      </c>
      <c r="L149">
        <v>322405.2</v>
      </c>
      <c r="M149">
        <v>258370</v>
      </c>
      <c r="N149">
        <v>274379</v>
      </c>
      <c r="O149">
        <v>281394</v>
      </c>
      <c r="P149">
        <v>189152.05</v>
      </c>
      <c r="Q149">
        <v>214899</v>
      </c>
      <c r="R149">
        <v>291917</v>
      </c>
      <c r="S149">
        <v>346346</v>
      </c>
      <c r="T149">
        <v>308274</v>
      </c>
      <c r="U149">
        <v>317089</v>
      </c>
      <c r="V149">
        <v>359141</v>
      </c>
      <c r="W149">
        <v>439006</v>
      </c>
      <c r="X149">
        <v>346807</v>
      </c>
      <c r="Y149">
        <v>275661</v>
      </c>
      <c r="Z149">
        <v>367742</v>
      </c>
      <c r="AA149">
        <v>385373</v>
      </c>
      <c r="AB149">
        <v>280546</v>
      </c>
      <c r="AC149">
        <v>272105</v>
      </c>
      <c r="AD149">
        <v>320708</v>
      </c>
      <c r="AE149">
        <v>355394</v>
      </c>
      <c r="AF149">
        <v>258387</v>
      </c>
      <c r="AG149">
        <v>295052</v>
      </c>
      <c r="AH149">
        <v>335563</v>
      </c>
      <c r="AI149">
        <v>412706</v>
      </c>
      <c r="AJ149">
        <v>295041.24</v>
      </c>
      <c r="AK149">
        <v>268459</v>
      </c>
      <c r="AL149">
        <v>322565</v>
      </c>
      <c r="AM149">
        <v>373668</v>
      </c>
      <c r="AN149">
        <v>253622.32</v>
      </c>
      <c r="AO149">
        <v>290777</v>
      </c>
      <c r="AP149">
        <v>338620</v>
      </c>
      <c r="AQ149">
        <v>365009</v>
      </c>
      <c r="AR149">
        <v>247567</v>
      </c>
      <c r="AS149">
        <v>251401</v>
      </c>
      <c r="AT149">
        <v>321670</v>
      </c>
      <c r="AU149">
        <v>358327</v>
      </c>
      <c r="AV149">
        <v>230408</v>
      </c>
      <c r="AW149">
        <v>240637</v>
      </c>
      <c r="AX149">
        <v>237248</v>
      </c>
      <c r="AY149">
        <v>290907</v>
      </c>
      <c r="AZ149">
        <v>131281</v>
      </c>
      <c r="BA149">
        <v>148321</v>
      </c>
      <c r="BB149">
        <v>167018</v>
      </c>
      <c r="BC149">
        <v>219618</v>
      </c>
      <c r="BD149"/>
      <c r="BE149"/>
      <c r="BF149"/>
      <c r="BG149"/>
      <c r="BH149"/>
      <c r="BI149"/>
      <c r="BJ149"/>
      <c r="BK149"/>
      <c r="BL149"/>
      <c r="BM149"/>
      <c r="BN149"/>
      <c r="BO149"/>
      <c r="BP149"/>
      <c r="BQ149"/>
      <c r="BR149"/>
      <c r="BS149"/>
      <c r="BT149"/>
    </row>
    <row r="150" spans="1:72" x14ac:dyDescent="0.25">
      <c r="A150" t="s">
        <v>2456</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2457</v>
      </c>
      <c r="B151">
        <v>454008</v>
      </c>
      <c r="C151">
        <v>495060</v>
      </c>
      <c r="D151">
        <v>362688.23</v>
      </c>
      <c r="E151">
        <v>415476</v>
      </c>
      <c r="F151">
        <v>447469</v>
      </c>
      <c r="G151">
        <v>360852</v>
      </c>
      <c r="H151">
        <v>261149.83</v>
      </c>
      <c r="I151">
        <v>257548</v>
      </c>
      <c r="J151">
        <v>244022</v>
      </c>
      <c r="K151">
        <v>350129</v>
      </c>
      <c r="L151">
        <v>322405.2</v>
      </c>
      <c r="M151">
        <v>258370</v>
      </c>
      <c r="N151">
        <v>274379</v>
      </c>
      <c r="O151">
        <v>281394</v>
      </c>
      <c r="P151">
        <v>189152.05</v>
      </c>
      <c r="Q151">
        <v>214899</v>
      </c>
      <c r="R151">
        <v>291917</v>
      </c>
      <c r="S151">
        <v>346346</v>
      </c>
      <c r="T151">
        <v>308274</v>
      </c>
      <c r="U151">
        <v>317089</v>
      </c>
      <c r="V151">
        <v>359141</v>
      </c>
      <c r="W151">
        <v>439006</v>
      </c>
      <c r="X151">
        <v>346807</v>
      </c>
      <c r="Y151">
        <v>275661</v>
      </c>
      <c r="Z151">
        <v>367742</v>
      </c>
      <c r="AA151">
        <v>385373</v>
      </c>
      <c r="AB151">
        <v>280546</v>
      </c>
      <c r="AC151">
        <v>272105</v>
      </c>
      <c r="AD151">
        <v>320708</v>
      </c>
      <c r="AE151">
        <v>355394</v>
      </c>
      <c r="AF151">
        <v>258387</v>
      </c>
      <c r="AG151">
        <v>295052</v>
      </c>
      <c r="AH151">
        <v>335563</v>
      </c>
      <c r="AI151">
        <v>412706</v>
      </c>
      <c r="AJ151">
        <v>295041.24</v>
      </c>
      <c r="AK151">
        <v>268459</v>
      </c>
      <c r="AL151">
        <v>322565</v>
      </c>
      <c r="AM151">
        <v>373668</v>
      </c>
      <c r="AN151">
        <v>253622.32</v>
      </c>
      <c r="AO151">
        <v>290777</v>
      </c>
      <c r="AP151">
        <v>338620</v>
      </c>
      <c r="AQ151">
        <v>365009</v>
      </c>
      <c r="AR151">
        <v>0</v>
      </c>
      <c r="AS151">
        <v>0</v>
      </c>
      <c r="AT151">
        <v>0</v>
      </c>
      <c r="AU151">
        <v>0</v>
      </c>
      <c r="AV151">
        <v>0</v>
      </c>
      <c r="AW151">
        <v>0</v>
      </c>
      <c r="AX151">
        <v>0</v>
      </c>
      <c r="AY151">
        <v>0</v>
      </c>
      <c r="AZ151">
        <v>0</v>
      </c>
      <c r="BA151">
        <v>0</v>
      </c>
      <c r="BB151">
        <v>0</v>
      </c>
      <c r="BC151">
        <v>0</v>
      </c>
      <c r="BD151"/>
      <c r="BE151"/>
      <c r="BF151"/>
      <c r="BG151"/>
      <c r="BH151"/>
      <c r="BI151"/>
      <c r="BJ151"/>
      <c r="BK151"/>
      <c r="BL151"/>
      <c r="BM151"/>
      <c r="BN151"/>
      <c r="BO151"/>
      <c r="BP151"/>
      <c r="BQ151"/>
      <c r="BR151"/>
      <c r="BS151"/>
      <c r="BT151"/>
    </row>
    <row r="152" spans="1:72" x14ac:dyDescent="0.25">
      <c r="A152" t="s">
        <v>2458</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2463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2465</v>
      </c>
      <c r="B154">
        <v>0</v>
      </c>
      <c r="C154">
        <v>10114</v>
      </c>
      <c r="D154">
        <v>0</v>
      </c>
      <c r="E154">
        <v>0</v>
      </c>
      <c r="F154">
        <v>0</v>
      </c>
      <c r="G154">
        <v>0</v>
      </c>
      <c r="H154">
        <v>-0.05</v>
      </c>
      <c r="I154">
        <v>0</v>
      </c>
      <c r="J154">
        <v>11569</v>
      </c>
      <c r="K154">
        <v>0</v>
      </c>
      <c r="L154">
        <v>0</v>
      </c>
      <c r="M154">
        <v>0</v>
      </c>
      <c r="N154">
        <v>0</v>
      </c>
      <c r="O154">
        <v>0</v>
      </c>
      <c r="P154">
        <v>0</v>
      </c>
      <c r="Q154">
        <v>0</v>
      </c>
      <c r="R154">
        <v>0</v>
      </c>
      <c r="S154">
        <v>0</v>
      </c>
      <c r="T154">
        <v>2459.5</v>
      </c>
      <c r="U154">
        <v>0</v>
      </c>
      <c r="V154">
        <v>0</v>
      </c>
      <c r="W154">
        <v>0</v>
      </c>
      <c r="X154">
        <v>0</v>
      </c>
      <c r="Y154">
        <v>0</v>
      </c>
      <c r="Z154">
        <v>0</v>
      </c>
      <c r="AA154">
        <v>0</v>
      </c>
      <c r="AB154">
        <v>0</v>
      </c>
      <c r="AC154">
        <v>0</v>
      </c>
      <c r="AD154">
        <v>0</v>
      </c>
      <c r="AE154">
        <v>27917</v>
      </c>
      <c r="AF154">
        <v>0</v>
      </c>
      <c r="AG154">
        <v>0</v>
      </c>
      <c r="AH154">
        <v>0</v>
      </c>
      <c r="AI154">
        <v>0</v>
      </c>
      <c r="AJ154">
        <v>0.16</v>
      </c>
      <c r="AK154">
        <v>0</v>
      </c>
      <c r="AL154">
        <v>0</v>
      </c>
      <c r="AM154">
        <v>-10291</v>
      </c>
      <c r="AN154">
        <v>0</v>
      </c>
      <c r="AO154">
        <v>0</v>
      </c>
      <c r="AP154">
        <v>0</v>
      </c>
      <c r="AQ154">
        <v>0</v>
      </c>
      <c r="AR154">
        <v>0</v>
      </c>
      <c r="AS154">
        <v>0</v>
      </c>
      <c r="AT154">
        <v>0</v>
      </c>
      <c r="AU154">
        <v>0</v>
      </c>
      <c r="AV154">
        <v>0</v>
      </c>
      <c r="AW154">
        <v>0</v>
      </c>
      <c r="AX154">
        <v>0</v>
      </c>
      <c r="AY154">
        <v>0</v>
      </c>
      <c r="AZ154">
        <v>0</v>
      </c>
      <c r="BA154">
        <v>0</v>
      </c>
      <c r="BB154">
        <v>0</v>
      </c>
      <c r="BC154">
        <v>0</v>
      </c>
      <c r="BD154"/>
      <c r="BE154"/>
      <c r="BF154"/>
      <c r="BG154"/>
      <c r="BH154"/>
      <c r="BI154"/>
      <c r="BJ154"/>
      <c r="BK154"/>
      <c r="BL154"/>
      <c r="BM154"/>
      <c r="BN154"/>
      <c r="BO154"/>
      <c r="BP154"/>
      <c r="BQ154"/>
      <c r="BR154"/>
      <c r="BS154"/>
      <c r="BT154"/>
    </row>
    <row r="155" spans="1:72" x14ac:dyDescent="0.25">
      <c r="A155" t="s">
        <v>2466</v>
      </c>
      <c r="B155">
        <v>0</v>
      </c>
      <c r="C155">
        <v>10114</v>
      </c>
      <c r="D155">
        <v>0</v>
      </c>
      <c r="E155">
        <v>0</v>
      </c>
      <c r="F155">
        <v>0</v>
      </c>
      <c r="G155">
        <v>0</v>
      </c>
      <c r="H155">
        <v>-0.05</v>
      </c>
      <c r="I155">
        <v>0</v>
      </c>
      <c r="J155">
        <v>11569</v>
      </c>
      <c r="K155">
        <v>0</v>
      </c>
      <c r="L155">
        <v>0</v>
      </c>
      <c r="M155">
        <v>0</v>
      </c>
      <c r="N155">
        <v>0</v>
      </c>
      <c r="O155">
        <v>0</v>
      </c>
      <c r="P155">
        <v>0</v>
      </c>
      <c r="Q155">
        <v>0</v>
      </c>
      <c r="R155">
        <v>0</v>
      </c>
      <c r="S155">
        <v>0</v>
      </c>
      <c r="T155">
        <v>2459.5</v>
      </c>
      <c r="U155">
        <v>0</v>
      </c>
      <c r="V155">
        <v>0</v>
      </c>
      <c r="W155">
        <v>0</v>
      </c>
      <c r="X155">
        <v>0</v>
      </c>
      <c r="Y155">
        <v>0</v>
      </c>
      <c r="Z155">
        <v>0</v>
      </c>
      <c r="AA155">
        <v>0</v>
      </c>
      <c r="AB155">
        <v>0</v>
      </c>
      <c r="AC155">
        <v>0</v>
      </c>
      <c r="AD155">
        <v>0</v>
      </c>
      <c r="AE155">
        <v>27917</v>
      </c>
      <c r="AF155">
        <v>0</v>
      </c>
      <c r="AG155">
        <v>0</v>
      </c>
      <c r="AH155">
        <v>0</v>
      </c>
      <c r="AI155">
        <v>0</v>
      </c>
      <c r="AJ155">
        <v>0.16</v>
      </c>
      <c r="AK155">
        <v>0</v>
      </c>
      <c r="AL155">
        <v>0</v>
      </c>
      <c r="AM155">
        <v>-10291</v>
      </c>
      <c r="AN155">
        <v>0</v>
      </c>
      <c r="AO155">
        <v>0</v>
      </c>
      <c r="AP155">
        <v>0</v>
      </c>
      <c r="AQ155">
        <v>0</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25">
      <c r="A156" t="s">
        <v>2467</v>
      </c>
      <c r="B156">
        <v>454008</v>
      </c>
      <c r="C156">
        <v>505174</v>
      </c>
      <c r="D156">
        <v>362688.23</v>
      </c>
      <c r="E156">
        <v>415476</v>
      </c>
      <c r="F156">
        <v>447469</v>
      </c>
      <c r="G156">
        <v>360852</v>
      </c>
      <c r="H156">
        <v>261149.79</v>
      </c>
      <c r="I156">
        <v>257548</v>
      </c>
      <c r="J156">
        <v>255591</v>
      </c>
      <c r="K156">
        <v>350129</v>
      </c>
      <c r="L156">
        <v>322405.2</v>
      </c>
      <c r="M156">
        <v>258370</v>
      </c>
      <c r="N156">
        <v>274379</v>
      </c>
      <c r="O156">
        <v>281394</v>
      </c>
      <c r="P156">
        <v>189152.05</v>
      </c>
      <c r="Q156">
        <v>214899</v>
      </c>
      <c r="R156">
        <v>291917</v>
      </c>
      <c r="S156">
        <v>346346</v>
      </c>
      <c r="T156">
        <v>318112</v>
      </c>
      <c r="U156">
        <v>317089</v>
      </c>
      <c r="V156">
        <v>359141</v>
      </c>
      <c r="W156">
        <v>439006</v>
      </c>
      <c r="X156">
        <v>346807</v>
      </c>
      <c r="Y156">
        <v>275661</v>
      </c>
      <c r="Z156">
        <v>367742</v>
      </c>
      <c r="AA156">
        <v>385373</v>
      </c>
      <c r="AB156">
        <v>280546</v>
      </c>
      <c r="AC156">
        <v>272105</v>
      </c>
      <c r="AD156">
        <v>320708</v>
      </c>
      <c r="AE156">
        <v>383311</v>
      </c>
      <c r="AF156">
        <v>258387</v>
      </c>
      <c r="AG156">
        <v>295052</v>
      </c>
      <c r="AH156">
        <v>335563</v>
      </c>
      <c r="AI156">
        <v>412706</v>
      </c>
      <c r="AJ156">
        <v>295041.40000000002</v>
      </c>
      <c r="AK156">
        <v>268459</v>
      </c>
      <c r="AL156">
        <v>322565</v>
      </c>
      <c r="AM156">
        <v>363377</v>
      </c>
      <c r="AN156">
        <v>253622.32</v>
      </c>
      <c r="AO156">
        <v>290777</v>
      </c>
      <c r="AP156">
        <v>338620</v>
      </c>
      <c r="AQ156">
        <v>365009</v>
      </c>
      <c r="AR156">
        <v>0</v>
      </c>
      <c r="AS156">
        <v>0</v>
      </c>
      <c r="AT156">
        <v>0</v>
      </c>
      <c r="AU156">
        <v>0</v>
      </c>
      <c r="AV156">
        <v>0</v>
      </c>
      <c r="AW156">
        <v>0</v>
      </c>
      <c r="AX156">
        <v>0</v>
      </c>
      <c r="AY156">
        <v>0</v>
      </c>
      <c r="AZ156">
        <v>0</v>
      </c>
      <c r="BA156">
        <v>0</v>
      </c>
      <c r="BB156">
        <v>0</v>
      </c>
      <c r="BC156">
        <v>0</v>
      </c>
      <c r="BD156"/>
      <c r="BE156"/>
      <c r="BF156"/>
      <c r="BG156"/>
      <c r="BH156"/>
      <c r="BI156"/>
      <c r="BJ156"/>
      <c r="BK156"/>
      <c r="BL156"/>
      <c r="BM156"/>
      <c r="BN156"/>
      <c r="BO156"/>
      <c r="BP156"/>
      <c r="BQ156"/>
      <c r="BR156"/>
      <c r="BS156"/>
      <c r="BT156"/>
    </row>
    <row r="157" spans="1:72" x14ac:dyDescent="0.25">
      <c r="A157" t="s">
        <v>2468</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3277</v>
      </c>
      <c r="B158">
        <v>453311</v>
      </c>
      <c r="C158">
        <v>493133</v>
      </c>
      <c r="D158">
        <v>361523.69</v>
      </c>
      <c r="E158">
        <v>413021</v>
      </c>
      <c r="F158">
        <v>443532</v>
      </c>
      <c r="G158">
        <v>367268</v>
      </c>
      <c r="H158">
        <v>238212.73</v>
      </c>
      <c r="I158">
        <v>221099</v>
      </c>
      <c r="J158">
        <v>207389</v>
      </c>
      <c r="K158">
        <v>306090</v>
      </c>
      <c r="L158">
        <v>225661.54</v>
      </c>
      <c r="M158">
        <v>227270</v>
      </c>
      <c r="N158">
        <v>247056</v>
      </c>
      <c r="O158">
        <v>278766</v>
      </c>
      <c r="P158">
        <v>208024.12</v>
      </c>
      <c r="Q158">
        <v>241582</v>
      </c>
      <c r="R158">
        <v>321037</v>
      </c>
      <c r="S158">
        <v>346224</v>
      </c>
      <c r="T158">
        <v>307158</v>
      </c>
      <c r="U158">
        <v>316444</v>
      </c>
      <c r="V158">
        <v>358946</v>
      </c>
      <c r="W158">
        <v>439175</v>
      </c>
      <c r="X158">
        <v>346554</v>
      </c>
      <c r="Y158">
        <v>275127</v>
      </c>
      <c r="Z158">
        <v>366904</v>
      </c>
      <c r="AA158">
        <v>383854</v>
      </c>
      <c r="AB158">
        <v>280127</v>
      </c>
      <c r="AC158">
        <v>271698</v>
      </c>
      <c r="AD158">
        <v>320020</v>
      </c>
      <c r="AE158">
        <v>354817</v>
      </c>
      <c r="AF158">
        <v>258725</v>
      </c>
      <c r="AG158">
        <v>294841</v>
      </c>
      <c r="AH158">
        <v>333937</v>
      </c>
      <c r="AI158">
        <v>410629</v>
      </c>
      <c r="AJ158">
        <v>294150.76</v>
      </c>
      <c r="AK158">
        <v>266756</v>
      </c>
      <c r="AL158">
        <v>321777</v>
      </c>
      <c r="AM158">
        <v>372570</v>
      </c>
      <c r="AN158">
        <v>253110.02</v>
      </c>
      <c r="AO158">
        <v>289329</v>
      </c>
      <c r="AP158">
        <v>336975</v>
      </c>
      <c r="AQ158">
        <v>363793</v>
      </c>
      <c r="AR158">
        <v>246756</v>
      </c>
      <c r="AS158">
        <v>250478</v>
      </c>
      <c r="AT158">
        <v>320315</v>
      </c>
      <c r="AU158">
        <v>357506</v>
      </c>
      <c r="AV158">
        <v>230504</v>
      </c>
      <c r="AW158">
        <v>239615</v>
      </c>
      <c r="AX158">
        <v>235468</v>
      </c>
      <c r="AY158">
        <v>288775</v>
      </c>
      <c r="AZ158">
        <v>130962</v>
      </c>
      <c r="BA158">
        <v>148337</v>
      </c>
      <c r="BB158">
        <v>166186</v>
      </c>
      <c r="BC158">
        <v>218839</v>
      </c>
      <c r="BD158"/>
      <c r="BE158"/>
      <c r="BF158"/>
      <c r="BG158"/>
      <c r="BH158"/>
      <c r="BI158"/>
      <c r="BJ158"/>
      <c r="BK158"/>
      <c r="BL158"/>
      <c r="BM158"/>
      <c r="BN158"/>
      <c r="BO158"/>
      <c r="BP158"/>
      <c r="BQ158"/>
      <c r="BR158"/>
      <c r="BS158"/>
      <c r="BT158"/>
    </row>
    <row r="159" spans="1:72" x14ac:dyDescent="0.25">
      <c r="A159" t="s">
        <v>3280</v>
      </c>
      <c r="B159">
        <v>697</v>
      </c>
      <c r="C159">
        <v>1927</v>
      </c>
      <c r="D159">
        <v>1164.54</v>
      </c>
      <c r="E159">
        <v>2455</v>
      </c>
      <c r="F159">
        <v>3937</v>
      </c>
      <c r="G159">
        <v>-6416</v>
      </c>
      <c r="H159">
        <v>22937.11</v>
      </c>
      <c r="I159">
        <v>36449</v>
      </c>
      <c r="J159">
        <v>36633</v>
      </c>
      <c r="K159">
        <v>44039</v>
      </c>
      <c r="L159">
        <v>96743.66</v>
      </c>
      <c r="M159">
        <v>31100</v>
      </c>
      <c r="N159">
        <v>27323</v>
      </c>
      <c r="O159">
        <v>2628</v>
      </c>
      <c r="P159">
        <v>-18872.07</v>
      </c>
      <c r="Q159">
        <v>-26683</v>
      </c>
      <c r="R159">
        <v>-29120</v>
      </c>
      <c r="S159">
        <v>122</v>
      </c>
      <c r="T159">
        <v>1116</v>
      </c>
      <c r="U159">
        <v>645</v>
      </c>
      <c r="V159">
        <v>195</v>
      </c>
      <c r="W159">
        <v>-169</v>
      </c>
      <c r="X159">
        <v>253</v>
      </c>
      <c r="Y159">
        <v>534</v>
      </c>
      <c r="Z159">
        <v>838</v>
      </c>
      <c r="AA159">
        <v>1519</v>
      </c>
      <c r="AB159">
        <v>419</v>
      </c>
      <c r="AC159">
        <v>407</v>
      </c>
      <c r="AD159">
        <v>688</v>
      </c>
      <c r="AE159">
        <v>577</v>
      </c>
      <c r="AF159">
        <v>-338</v>
      </c>
      <c r="AG159">
        <v>211</v>
      </c>
      <c r="AH159">
        <v>1626</v>
      </c>
      <c r="AI159">
        <v>2077</v>
      </c>
      <c r="AJ159">
        <v>890.48</v>
      </c>
      <c r="AK159">
        <v>1703</v>
      </c>
      <c r="AL159">
        <v>788</v>
      </c>
      <c r="AM159">
        <v>1098</v>
      </c>
      <c r="AN159">
        <v>512.29999999999995</v>
      </c>
      <c r="AO159">
        <v>1448</v>
      </c>
      <c r="AP159">
        <v>1645</v>
      </c>
      <c r="AQ159">
        <v>1216</v>
      </c>
      <c r="AR159">
        <v>811</v>
      </c>
      <c r="AS159">
        <v>923</v>
      </c>
      <c r="AT159">
        <v>1355</v>
      </c>
      <c r="AU159">
        <v>821</v>
      </c>
      <c r="AV159">
        <v>-96</v>
      </c>
      <c r="AW159">
        <v>1022</v>
      </c>
      <c r="AX159">
        <v>1780</v>
      </c>
      <c r="AY159">
        <v>2132</v>
      </c>
      <c r="AZ159">
        <v>319</v>
      </c>
      <c r="BA159">
        <v>-16</v>
      </c>
      <c r="BB159">
        <v>832</v>
      </c>
      <c r="BC159">
        <v>779</v>
      </c>
      <c r="BD159"/>
      <c r="BE159"/>
      <c r="BF159"/>
      <c r="BG159"/>
      <c r="BH159"/>
      <c r="BI159"/>
      <c r="BJ159"/>
      <c r="BK159"/>
      <c r="BL159"/>
      <c r="BM159"/>
      <c r="BN159"/>
      <c r="BO159"/>
      <c r="BP159"/>
      <c r="BQ159"/>
      <c r="BR159"/>
      <c r="BS159"/>
      <c r="BT159"/>
    </row>
    <row r="160" spans="1:72" x14ac:dyDescent="0.25">
      <c r="A160" t="s">
        <v>2469</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3281</v>
      </c>
      <c r="B161">
        <v>453310</v>
      </c>
      <c r="C161">
        <v>503231</v>
      </c>
      <c r="D161">
        <v>361523.69</v>
      </c>
      <c r="E161">
        <v>413021</v>
      </c>
      <c r="F161">
        <v>443532</v>
      </c>
      <c r="G161">
        <v>367268</v>
      </c>
      <c r="H161">
        <v>238212.42</v>
      </c>
      <c r="I161">
        <v>221099</v>
      </c>
      <c r="J161">
        <v>218900</v>
      </c>
      <c r="K161">
        <v>306090</v>
      </c>
      <c r="L161">
        <v>225661.54</v>
      </c>
      <c r="M161">
        <v>227270</v>
      </c>
      <c r="N161">
        <v>247056</v>
      </c>
      <c r="O161">
        <v>278766</v>
      </c>
      <c r="P161">
        <v>208024.12</v>
      </c>
      <c r="Q161">
        <v>241582</v>
      </c>
      <c r="R161">
        <v>321037</v>
      </c>
      <c r="S161">
        <v>346224</v>
      </c>
      <c r="T161">
        <v>316863</v>
      </c>
      <c r="U161">
        <v>316444</v>
      </c>
      <c r="V161">
        <v>358946</v>
      </c>
      <c r="W161">
        <v>439175</v>
      </c>
      <c r="X161">
        <v>346554</v>
      </c>
      <c r="Y161">
        <v>275127</v>
      </c>
      <c r="Z161">
        <v>366904</v>
      </c>
      <c r="AA161">
        <v>383854</v>
      </c>
      <c r="AB161">
        <v>280127</v>
      </c>
      <c r="AC161">
        <v>271698</v>
      </c>
      <c r="AD161">
        <v>320020</v>
      </c>
      <c r="AE161">
        <v>382400</v>
      </c>
      <c r="AF161">
        <v>258725</v>
      </c>
      <c r="AG161">
        <v>294841</v>
      </c>
      <c r="AH161">
        <v>333937</v>
      </c>
      <c r="AI161">
        <v>410629</v>
      </c>
      <c r="AJ161">
        <v>294150.28999999998</v>
      </c>
      <c r="AK161">
        <v>266756</v>
      </c>
      <c r="AL161">
        <v>321777</v>
      </c>
      <c r="AM161">
        <v>362438</v>
      </c>
      <c r="AN161">
        <v>253110.02</v>
      </c>
      <c r="AO161">
        <v>289329</v>
      </c>
      <c r="AP161">
        <v>336975</v>
      </c>
      <c r="AQ161">
        <v>363793</v>
      </c>
      <c r="AR161">
        <v>0</v>
      </c>
      <c r="AS161">
        <v>0</v>
      </c>
      <c r="AT161">
        <v>0</v>
      </c>
      <c r="AU161">
        <v>0</v>
      </c>
      <c r="AV161">
        <v>0</v>
      </c>
      <c r="AW161">
        <v>0</v>
      </c>
      <c r="AX161">
        <v>0</v>
      </c>
      <c r="AY161">
        <v>0</v>
      </c>
      <c r="AZ161">
        <v>0</v>
      </c>
      <c r="BA161">
        <v>0</v>
      </c>
      <c r="BB161">
        <v>0</v>
      </c>
      <c r="BC161">
        <v>0</v>
      </c>
      <c r="BD161"/>
      <c r="BE161"/>
      <c r="BF161"/>
      <c r="BG161"/>
      <c r="BH161"/>
      <c r="BI161"/>
      <c r="BJ161"/>
      <c r="BK161"/>
      <c r="BL161"/>
      <c r="BM161"/>
      <c r="BN161"/>
      <c r="BO161"/>
      <c r="BP161"/>
      <c r="BQ161"/>
      <c r="BR161"/>
      <c r="BS161"/>
      <c r="BT161"/>
    </row>
    <row r="162" spans="1:72" x14ac:dyDescent="0.25">
      <c r="A162" t="s">
        <v>3282</v>
      </c>
      <c r="B162">
        <v>698</v>
      </c>
      <c r="C162">
        <v>1943</v>
      </c>
      <c r="D162">
        <v>1164.54</v>
      </c>
      <c r="E162">
        <v>2455</v>
      </c>
      <c r="F162">
        <v>3937</v>
      </c>
      <c r="G162">
        <v>-6416</v>
      </c>
      <c r="H162">
        <v>22937.37</v>
      </c>
      <c r="I162">
        <v>36449</v>
      </c>
      <c r="J162">
        <v>36691</v>
      </c>
      <c r="K162">
        <v>44039</v>
      </c>
      <c r="L162">
        <v>96743.66</v>
      </c>
      <c r="M162">
        <v>31100</v>
      </c>
      <c r="N162">
        <v>27323</v>
      </c>
      <c r="O162">
        <v>2628</v>
      </c>
      <c r="P162">
        <v>-18872.07</v>
      </c>
      <c r="Q162">
        <v>-26683</v>
      </c>
      <c r="R162">
        <v>-29120</v>
      </c>
      <c r="S162">
        <v>122</v>
      </c>
      <c r="T162">
        <v>1249</v>
      </c>
      <c r="U162">
        <v>645</v>
      </c>
      <c r="V162">
        <v>195</v>
      </c>
      <c r="W162">
        <v>-169</v>
      </c>
      <c r="X162">
        <v>253</v>
      </c>
      <c r="Y162">
        <v>534</v>
      </c>
      <c r="Z162">
        <v>838</v>
      </c>
      <c r="AA162">
        <v>1519</v>
      </c>
      <c r="AB162">
        <v>419</v>
      </c>
      <c r="AC162">
        <v>407</v>
      </c>
      <c r="AD162">
        <v>688</v>
      </c>
      <c r="AE162">
        <v>911</v>
      </c>
      <c r="AF162">
        <v>-338</v>
      </c>
      <c r="AG162">
        <v>211</v>
      </c>
      <c r="AH162">
        <v>1626</v>
      </c>
      <c r="AI162">
        <v>2077</v>
      </c>
      <c r="AJ162">
        <v>891.11</v>
      </c>
      <c r="AK162">
        <v>1703</v>
      </c>
      <c r="AL162">
        <v>788</v>
      </c>
      <c r="AM162">
        <v>939</v>
      </c>
      <c r="AN162">
        <v>512.29999999999995</v>
      </c>
      <c r="AO162">
        <v>1448</v>
      </c>
      <c r="AP162">
        <v>1645</v>
      </c>
      <c r="AQ162">
        <v>1216</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2470</v>
      </c>
      <c r="B163">
        <v>5.1999999999999998E-2</v>
      </c>
      <c r="C163">
        <v>6.0150000000000002E-2</v>
      </c>
      <c r="D163">
        <v>4.3679999999999997E-2</v>
      </c>
      <c r="E163">
        <v>5.0369999999999998E-2</v>
      </c>
      <c r="F163">
        <v>5.7209999999999997E-2</v>
      </c>
      <c r="G163">
        <v>5.0790000000000002E-2</v>
      </c>
      <c r="H163">
        <v>3.2829999999999998E-2</v>
      </c>
      <c r="I163">
        <v>3.057E-2</v>
      </c>
      <c r="J163">
        <v>2.9929999999999998E-2</v>
      </c>
      <c r="K163">
        <v>4.6890000000000001E-2</v>
      </c>
      <c r="L163">
        <v>3.5000000000000003E-2</v>
      </c>
      <c r="M163">
        <v>3.5000000000000003E-2</v>
      </c>
      <c r="N163">
        <v>3.7850000000000002E-2</v>
      </c>
      <c r="O163">
        <v>4.2700000000000002E-2</v>
      </c>
      <c r="P163">
        <v>3.1870000000000002E-2</v>
      </c>
      <c r="Q163">
        <v>3.7010000000000001E-2</v>
      </c>
      <c r="R163">
        <v>4.9180000000000001E-2</v>
      </c>
      <c r="S163">
        <v>5.3039999999999997E-2</v>
      </c>
      <c r="T163">
        <v>4.7E-2</v>
      </c>
      <c r="U163">
        <v>4.8000000000000001E-2</v>
      </c>
      <c r="V163">
        <v>5.5E-2</v>
      </c>
      <c r="W163">
        <v>6.7000000000000004E-2</v>
      </c>
      <c r="X163">
        <v>5.2999999999999999E-2</v>
      </c>
      <c r="Y163">
        <v>4.2000000000000003E-2</v>
      </c>
      <c r="Z163">
        <v>5.6000000000000001E-2</v>
      </c>
      <c r="AA163">
        <v>9.4E-2</v>
      </c>
      <c r="AB163">
        <v>-2.0189400000000002</v>
      </c>
      <c r="AC163">
        <v>0.66593000000000002</v>
      </c>
      <c r="AD163">
        <v>0.78</v>
      </c>
      <c r="AE163">
        <v>0.87</v>
      </c>
      <c r="AF163">
        <v>0.63243000000000005</v>
      </c>
      <c r="AG163">
        <v>0.72265000000000001</v>
      </c>
      <c r="AH163">
        <v>0.81847000000000003</v>
      </c>
      <c r="AI163">
        <v>1.01</v>
      </c>
      <c r="AJ163">
        <v>0.72</v>
      </c>
      <c r="AK163">
        <v>0.65</v>
      </c>
      <c r="AL163">
        <v>0.79</v>
      </c>
      <c r="AM163">
        <v>0.91315999999999997</v>
      </c>
      <c r="AN163">
        <v>0.62329000000000001</v>
      </c>
      <c r="AO163">
        <v>0.70913999999999999</v>
      </c>
      <c r="AP163">
        <v>0.83</v>
      </c>
      <c r="AQ163">
        <v>0.89</v>
      </c>
      <c r="AR163">
        <v>0.6</v>
      </c>
      <c r="AS163">
        <v>0.61</v>
      </c>
      <c r="AT163">
        <v>0.78</v>
      </c>
      <c r="AU163">
        <v>0.88</v>
      </c>
      <c r="AV163">
        <v>0.56999999999999995</v>
      </c>
      <c r="AW163">
        <v>0.59</v>
      </c>
      <c r="AX163">
        <v>0.57999999999999996</v>
      </c>
      <c r="AY163">
        <v>0.71</v>
      </c>
      <c r="AZ163">
        <v>0.32</v>
      </c>
      <c r="BA163">
        <v>0.36</v>
      </c>
      <c r="BB163">
        <v>0.41</v>
      </c>
      <c r="BC163">
        <v>0.54</v>
      </c>
      <c r="BD163"/>
      <c r="BE163"/>
      <c r="BF163"/>
      <c r="BG163"/>
      <c r="BH163"/>
      <c r="BI163"/>
      <c r="BJ163"/>
      <c r="BK163"/>
      <c r="BL163"/>
      <c r="BM163"/>
      <c r="BN163"/>
      <c r="BO163"/>
      <c r="BP163"/>
      <c r="BQ163"/>
      <c r="BR163"/>
      <c r="BS163"/>
      <c r="BT163"/>
    </row>
    <row r="164" spans="1:72" x14ac:dyDescent="0.25">
      <c r="A164" t="s">
        <v>2471</v>
      </c>
      <c r="B164">
        <v>5.1950000000000003E-2</v>
      </c>
      <c r="C164">
        <v>5.6770000000000001E-2</v>
      </c>
      <c r="D164">
        <v>4.1230000000000003E-2</v>
      </c>
      <c r="E164">
        <v>4.7480000000000001E-2</v>
      </c>
      <c r="F164">
        <v>5.4899999999999997E-2</v>
      </c>
      <c r="G164">
        <v>4.684E-2</v>
      </c>
      <c r="H164">
        <v>2.9829999999999999E-2</v>
      </c>
      <c r="I164">
        <v>2.7369999999999998E-2</v>
      </c>
      <c r="J164">
        <v>2.683E-2</v>
      </c>
      <c r="K164">
        <v>0</v>
      </c>
      <c r="L164">
        <v>0</v>
      </c>
      <c r="M164">
        <v>3.5000000000000003E-2</v>
      </c>
      <c r="N164">
        <v>0</v>
      </c>
      <c r="O164">
        <v>0</v>
      </c>
      <c r="P164">
        <v>0</v>
      </c>
      <c r="Q164">
        <v>0</v>
      </c>
      <c r="R164">
        <v>0</v>
      </c>
      <c r="S164">
        <v>0</v>
      </c>
      <c r="T164">
        <v>4.7E-2</v>
      </c>
      <c r="U164">
        <v>4.8000000000000001E-2</v>
      </c>
      <c r="V164">
        <v>5.5E-2</v>
      </c>
      <c r="W164">
        <v>6.7000000000000004E-2</v>
      </c>
      <c r="X164">
        <v>5.2999999999999999E-2</v>
      </c>
      <c r="Y164">
        <v>4.2000000000000003E-2</v>
      </c>
      <c r="Z164">
        <v>5.6000000000000001E-2</v>
      </c>
      <c r="AA164">
        <v>9.4E-2</v>
      </c>
      <c r="AB164">
        <v>7.5249999999999997E-2</v>
      </c>
      <c r="AC164">
        <v>0</v>
      </c>
      <c r="AD164">
        <v>0.78</v>
      </c>
      <c r="AE164">
        <v>0.87</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2547</v>
      </c>
      <c r="B165" t="s">
        <v>3279</v>
      </c>
      <c r="C165" t="s">
        <v>2548</v>
      </c>
      <c r="D165" t="s">
        <v>2549</v>
      </c>
      <c r="E165" t="s">
        <v>2550</v>
      </c>
      <c r="F165" t="s">
        <v>2551</v>
      </c>
      <c r="G165" t="s">
        <v>2552</v>
      </c>
      <c r="H165" t="s">
        <v>2553</v>
      </c>
      <c r="I165" t="s">
        <v>2554</v>
      </c>
      <c r="J165" t="s">
        <v>2555</v>
      </c>
      <c r="K165" t="s">
        <v>2556</v>
      </c>
      <c r="L165" t="s">
        <v>2557</v>
      </c>
      <c r="M165" t="s">
        <v>2558</v>
      </c>
      <c r="N165" t="s">
        <v>2559</v>
      </c>
      <c r="O165" t="s">
        <v>2560</v>
      </c>
      <c r="P165" t="s">
        <v>2561</v>
      </c>
      <c r="Q165" t="s">
        <v>2562</v>
      </c>
      <c r="R165" t="s">
        <v>2563</v>
      </c>
      <c r="S165" t="s">
        <v>2564</v>
      </c>
      <c r="T165" t="s">
        <v>2565</v>
      </c>
      <c r="U165" t="s">
        <v>2566</v>
      </c>
      <c r="V165" t="s">
        <v>2567</v>
      </c>
      <c r="W165" t="s">
        <v>2568</v>
      </c>
      <c r="X165" t="s">
        <v>2569</v>
      </c>
      <c r="Y165" t="s">
        <v>2570</v>
      </c>
      <c r="Z165" t="s">
        <v>2571</v>
      </c>
      <c r="AA165" t="s">
        <v>2572</v>
      </c>
      <c r="AB165" t="s">
        <v>2573</v>
      </c>
      <c r="AC165" t="s">
        <v>2574</v>
      </c>
      <c r="AD165" t="s">
        <v>2575</v>
      </c>
      <c r="AE165" t="s">
        <v>2576</v>
      </c>
      <c r="AF165" t="s">
        <v>2577</v>
      </c>
      <c r="AG165" t="s">
        <v>2578</v>
      </c>
      <c r="AH165" t="s">
        <v>2579</v>
      </c>
      <c r="AI165" t="s">
        <v>2580</v>
      </c>
      <c r="AJ165" t="s">
        <v>2581</v>
      </c>
      <c r="AK165" t="s">
        <v>2582</v>
      </c>
      <c r="AL165" t="s">
        <v>2583</v>
      </c>
      <c r="AM165" t="s">
        <v>2584</v>
      </c>
      <c r="AN165" t="s">
        <v>2585</v>
      </c>
      <c r="AO165" t="s">
        <v>2586</v>
      </c>
      <c r="AP165" t="s">
        <v>2587</v>
      </c>
      <c r="AQ165" t="s">
        <v>2588</v>
      </c>
      <c r="AR165" t="s">
        <v>2589</v>
      </c>
      <c r="AS165" t="s">
        <v>2590</v>
      </c>
      <c r="AT165" t="s">
        <v>2591</v>
      </c>
      <c r="AU165" t="s">
        <v>2592</v>
      </c>
      <c r="AV165" t="s">
        <v>2593</v>
      </c>
      <c r="AW165" t="s">
        <v>2594</v>
      </c>
      <c r="AX165" t="s">
        <v>2595</v>
      </c>
      <c r="AY165" t="s">
        <v>2596</v>
      </c>
      <c r="AZ165" t="s">
        <v>2597</v>
      </c>
      <c r="BA165" t="s">
        <v>2598</v>
      </c>
      <c r="BB165" t="s">
        <v>2599</v>
      </c>
      <c r="BC165" t="s">
        <v>2600</v>
      </c>
      <c r="BD165"/>
      <c r="BE165"/>
      <c r="BF165"/>
      <c r="BG165"/>
      <c r="BH165"/>
      <c r="BI165"/>
      <c r="BJ165"/>
      <c r="BK165"/>
      <c r="BL165"/>
      <c r="BM165"/>
      <c r="BN165"/>
      <c r="BO165"/>
      <c r="BP165"/>
      <c r="BQ165"/>
      <c r="BR165"/>
      <c r="BS165"/>
      <c r="BT165"/>
    </row>
    <row r="166" spans="1:72" x14ac:dyDescent="0.25">
      <c r="A166" t="s">
        <v>2601</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3386</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t="s">
        <v>2603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10645.26</v>
      </c>
      <c r="AO213" s="132">
        <f t="shared" si="7"/>
        <v>6265</v>
      </c>
      <c r="AP213" s="132">
        <f t="shared" si="7"/>
        <v>17642</v>
      </c>
      <c r="AQ213" s="132">
        <f t="shared" si="7"/>
        <v>6017</v>
      </c>
      <c r="AR213" s="132">
        <f t="shared" si="7"/>
        <v>12486</v>
      </c>
      <c r="AS213" s="132">
        <f t="shared" si="7"/>
        <v>5135</v>
      </c>
      <c r="AT213" s="132">
        <f t="shared" si="7"/>
        <v>14601</v>
      </c>
      <c r="AU213" s="132">
        <f t="shared" si="7"/>
        <v>5181</v>
      </c>
      <c r="AV213" s="132">
        <f t="shared" si="7"/>
        <v>7682</v>
      </c>
      <c r="AW213" s="132">
        <f t="shared" si="7"/>
        <v>7958</v>
      </c>
      <c r="AX213" s="132">
        <f t="shared" si="7"/>
        <v>10646</v>
      </c>
      <c r="AY213" s="132">
        <f t="shared" si="7"/>
        <v>6080</v>
      </c>
      <c r="AZ213" s="132">
        <f t="shared" si="7"/>
        <v>800</v>
      </c>
      <c r="BA213" s="132">
        <f t="shared" si="7"/>
        <v>800</v>
      </c>
      <c r="BB213" s="132">
        <f t="shared" si="7"/>
        <v>5300</v>
      </c>
      <c r="BC213" s="132">
        <f t="shared" si="7"/>
        <v>760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10645.26</v>
      </c>
      <c r="AO215" s="80">
        <f t="shared" si="8"/>
        <v>6265</v>
      </c>
      <c r="AP215" s="80">
        <f t="shared" si="8"/>
        <v>17642</v>
      </c>
      <c r="AQ215" s="80">
        <f t="shared" si="8"/>
        <v>6017</v>
      </c>
      <c r="AR215" s="80">
        <f t="shared" si="8"/>
        <v>12486</v>
      </c>
      <c r="AS215" s="80">
        <f t="shared" si="8"/>
        <v>5135</v>
      </c>
      <c r="AT215" s="80">
        <f t="shared" si="8"/>
        <v>14601</v>
      </c>
      <c r="AU215" s="80">
        <f t="shared" si="8"/>
        <v>5181</v>
      </c>
      <c r="AV215" s="80">
        <f t="shared" si="8"/>
        <v>7682</v>
      </c>
      <c r="AW215" s="80">
        <f t="shared" si="8"/>
        <v>7958</v>
      </c>
      <c r="AX215" s="80">
        <f t="shared" si="8"/>
        <v>10646</v>
      </c>
      <c r="AY215" s="80">
        <f t="shared" si="8"/>
        <v>6080</v>
      </c>
      <c r="AZ215" s="80">
        <f t="shared" si="8"/>
        <v>800</v>
      </c>
      <c r="BA215" s="80">
        <f t="shared" si="8"/>
        <v>800</v>
      </c>
      <c r="BB215" s="80">
        <f t="shared" si="8"/>
        <v>5300</v>
      </c>
      <c r="BC215" s="80">
        <f t="shared" si="8"/>
        <v>760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2317</v>
      </c>
      <c r="K219" t="s">
        <v>2318</v>
      </c>
      <c r="L219" t="s">
        <v>2319</v>
      </c>
      <c r="M219" t="s">
        <v>2320</v>
      </c>
      <c r="N219" t="s">
        <v>2321</v>
      </c>
      <c r="O219" t="s">
        <v>2322</v>
      </c>
      <c r="P219" t="s">
        <v>2323</v>
      </c>
      <c r="Q219" t="s">
        <v>2324</v>
      </c>
      <c r="R219" t="s">
        <v>2325</v>
      </c>
      <c r="S219" t="s">
        <v>2326</v>
      </c>
      <c r="T219" t="s">
        <v>2327</v>
      </c>
      <c r="U219" t="s">
        <v>2328</v>
      </c>
      <c r="V219" t="s">
        <v>2329</v>
      </c>
      <c r="W219" t="s">
        <v>2330</v>
      </c>
      <c r="X219" t="s">
        <v>2331</v>
      </c>
      <c r="Y219" t="s">
        <v>2332</v>
      </c>
      <c r="Z219" t="s">
        <v>2333</v>
      </c>
      <c r="AA219" t="s">
        <v>2334</v>
      </c>
      <c r="AB219" t="s">
        <v>2335</v>
      </c>
      <c r="AC219" t="s">
        <v>2336</v>
      </c>
      <c r="AD219" t="s">
        <v>2337</v>
      </c>
      <c r="AE219" t="s">
        <v>2338</v>
      </c>
      <c r="AF219" t="s">
        <v>2339</v>
      </c>
      <c r="AG219" t="s">
        <v>2340</v>
      </c>
      <c r="AH219" t="s">
        <v>2341</v>
      </c>
      <c r="AI219" t="s">
        <v>2342</v>
      </c>
      <c r="AJ219" t="s">
        <v>2343</v>
      </c>
      <c r="AK219" t="s">
        <v>2344</v>
      </c>
      <c r="AL219" t="s">
        <v>2345</v>
      </c>
      <c r="AM219" t="s">
        <v>2346</v>
      </c>
      <c r="AN219" t="s">
        <v>2347</v>
      </c>
      <c r="AO219" t="s">
        <v>2348</v>
      </c>
      <c r="AP219" t="s">
        <v>2349</v>
      </c>
      <c r="AQ219" t="s">
        <v>2350</v>
      </c>
      <c r="AR219" t="s">
        <v>2351</v>
      </c>
      <c r="AS219" t="s">
        <v>2352</v>
      </c>
      <c r="AT219" t="s">
        <v>2353</v>
      </c>
      <c r="AU219" t="s">
        <v>2354</v>
      </c>
      <c r="AV219" t="s">
        <v>2355</v>
      </c>
      <c r="AW219" t="s">
        <v>2356</v>
      </c>
      <c r="AX219" t="s">
        <v>2357</v>
      </c>
      <c r="AY219" t="s">
        <v>2358</v>
      </c>
      <c r="AZ219" t="s">
        <v>2359</v>
      </c>
      <c r="BA219" t="s">
        <v>2360</v>
      </c>
      <c r="BB219" t="s">
        <v>2361</v>
      </c>
      <c r="BC219" t="s">
        <v>2362</v>
      </c>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2473</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1248028.32</v>
      </c>
      <c r="AO221">
        <v>994406</v>
      </c>
      <c r="AP221">
        <v>703629</v>
      </c>
      <c r="AQ221">
        <v>365009</v>
      </c>
      <c r="AR221">
        <v>1178965</v>
      </c>
      <c r="AS221">
        <v>931398</v>
      </c>
      <c r="AT221">
        <v>679997</v>
      </c>
      <c r="AU221">
        <v>358327</v>
      </c>
      <c r="AV221">
        <v>999199</v>
      </c>
      <c r="AW221">
        <v>768792</v>
      </c>
      <c r="AX221">
        <v>528155</v>
      </c>
      <c r="AY221">
        <v>290907</v>
      </c>
      <c r="AZ221">
        <v>666238</v>
      </c>
      <c r="BA221">
        <v>534957</v>
      </c>
      <c r="BB221">
        <v>386636</v>
      </c>
      <c r="BC221">
        <v>218839</v>
      </c>
    </row>
    <row r="222" spans="1:118" x14ac:dyDescent="0.25">
      <c r="A222" t="s">
        <v>2622</v>
      </c>
      <c r="B222">
        <v>1182861</v>
      </c>
      <c r="C222">
        <v>615882</v>
      </c>
      <c r="D222">
        <v>1946491.84</v>
      </c>
      <c r="E222">
        <v>1501387</v>
      </c>
      <c r="F222">
        <v>987038</v>
      </c>
      <c r="G222">
        <v>425548</v>
      </c>
      <c r="H222">
        <v>1387967.55</v>
      </c>
      <c r="I222">
        <v>1066181</v>
      </c>
      <c r="J222">
        <v>749974</v>
      </c>
      <c r="K222">
        <v>439428</v>
      </c>
      <c r="L222">
        <v>1338224.03</v>
      </c>
      <c r="M222">
        <v>1015092</v>
      </c>
      <c r="N222">
        <v>695900</v>
      </c>
      <c r="O222">
        <v>349042</v>
      </c>
      <c r="P222">
        <v>1297511.8799999999</v>
      </c>
      <c r="Q222">
        <v>1078242</v>
      </c>
      <c r="R222">
        <v>802051</v>
      </c>
      <c r="S222">
        <v>430723</v>
      </c>
      <c r="T222">
        <v>1770845</v>
      </c>
      <c r="U222">
        <v>1394503</v>
      </c>
      <c r="V222">
        <v>997868</v>
      </c>
      <c r="W222">
        <v>548264</v>
      </c>
      <c r="X222">
        <v>1723641</v>
      </c>
      <c r="Y222">
        <v>1288806</v>
      </c>
      <c r="Z222">
        <v>939251</v>
      </c>
      <c r="AA222">
        <v>477848</v>
      </c>
      <c r="AB222">
        <v>1570468</v>
      </c>
      <c r="AC222">
        <v>1192542</v>
      </c>
      <c r="AD222">
        <v>850998</v>
      </c>
      <c r="AE222">
        <v>447175</v>
      </c>
      <c r="AF222">
        <v>1636656</v>
      </c>
      <c r="AG222">
        <v>1310485</v>
      </c>
      <c r="AH222">
        <v>939656</v>
      </c>
      <c r="AI222">
        <v>517437</v>
      </c>
      <c r="AJ222">
        <v>1648126.01</v>
      </c>
      <c r="AK222">
        <v>1274477</v>
      </c>
      <c r="AL222">
        <v>903222</v>
      </c>
      <c r="AM222">
        <v>482610</v>
      </c>
      <c r="AN222">
        <v>0</v>
      </c>
      <c r="AO222">
        <v>0</v>
      </c>
      <c r="AP222">
        <v>0</v>
      </c>
      <c r="AQ222">
        <v>0</v>
      </c>
      <c r="AR222">
        <v>0</v>
      </c>
      <c r="AS222">
        <v>0</v>
      </c>
      <c r="AT222">
        <v>0</v>
      </c>
      <c r="AU222">
        <v>0</v>
      </c>
      <c r="AV222">
        <v>0</v>
      </c>
      <c r="AW222">
        <v>0</v>
      </c>
      <c r="AX222">
        <v>0</v>
      </c>
      <c r="AY222">
        <v>0</v>
      </c>
      <c r="AZ222">
        <v>0</v>
      </c>
      <c r="BA222">
        <v>0</v>
      </c>
      <c r="BB222">
        <v>0</v>
      </c>
      <c r="BC222">
        <v>0</v>
      </c>
    </row>
    <row r="223" spans="1:118" x14ac:dyDescent="0.25">
      <c r="A223" t="s">
        <v>880</v>
      </c>
      <c r="B223">
        <v>339608</v>
      </c>
      <c r="C223">
        <v>170619</v>
      </c>
      <c r="D223">
        <v>722481.05</v>
      </c>
      <c r="E223">
        <v>545114</v>
      </c>
      <c r="F223">
        <v>363165</v>
      </c>
      <c r="G223">
        <v>181309</v>
      </c>
      <c r="H223">
        <v>533932.65</v>
      </c>
      <c r="I223">
        <v>409472</v>
      </c>
      <c r="J223">
        <v>270169</v>
      </c>
      <c r="K223">
        <v>132916</v>
      </c>
      <c r="L223">
        <v>521880.9</v>
      </c>
      <c r="M223">
        <v>391886</v>
      </c>
      <c r="N223">
        <v>260635</v>
      </c>
      <c r="O223">
        <v>131275</v>
      </c>
      <c r="P223">
        <v>452129.39</v>
      </c>
      <c r="Q223">
        <v>332609</v>
      </c>
      <c r="R223">
        <v>214663</v>
      </c>
      <c r="S223">
        <v>99713</v>
      </c>
      <c r="T223">
        <v>337308</v>
      </c>
      <c r="U223">
        <v>242525</v>
      </c>
      <c r="V223">
        <v>155906</v>
      </c>
      <c r="W223">
        <v>76580</v>
      </c>
      <c r="X223">
        <v>291319</v>
      </c>
      <c r="Y223">
        <v>215873</v>
      </c>
      <c r="Z223">
        <v>141668</v>
      </c>
      <c r="AA223">
        <v>69485</v>
      </c>
      <c r="AB223">
        <v>285054</v>
      </c>
      <c r="AC223">
        <v>214924</v>
      </c>
      <c r="AD223">
        <v>146577</v>
      </c>
      <c r="AE223">
        <v>70685</v>
      </c>
      <c r="AF223">
        <v>232315</v>
      </c>
      <c r="AG223">
        <v>163346</v>
      </c>
      <c r="AH223">
        <v>105709</v>
      </c>
      <c r="AI223">
        <v>51450</v>
      </c>
      <c r="AJ223">
        <v>183001.09</v>
      </c>
      <c r="AK223">
        <v>134710</v>
      </c>
      <c r="AL223">
        <v>89429</v>
      </c>
      <c r="AM223">
        <v>42781</v>
      </c>
      <c r="AN223">
        <v>195615.07</v>
      </c>
      <c r="AO223">
        <v>159203</v>
      </c>
      <c r="AP223">
        <v>123784</v>
      </c>
      <c r="AQ223">
        <v>87905</v>
      </c>
      <c r="AR223">
        <v>339363</v>
      </c>
      <c r="AS223">
        <v>252839</v>
      </c>
      <c r="AT223">
        <v>166694</v>
      </c>
      <c r="AU223">
        <v>82562</v>
      </c>
      <c r="AV223">
        <v>331921</v>
      </c>
      <c r="AW223">
        <v>247946</v>
      </c>
      <c r="AX223">
        <v>163907</v>
      </c>
      <c r="AY223">
        <v>81946</v>
      </c>
      <c r="AZ223">
        <v>328296</v>
      </c>
      <c r="BA223">
        <v>245919</v>
      </c>
      <c r="BB223">
        <v>163546</v>
      </c>
      <c r="BC223">
        <v>82163</v>
      </c>
    </row>
    <row r="224" spans="1:118" x14ac:dyDescent="0.25">
      <c r="A224" t="s">
        <v>2474</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82562</v>
      </c>
      <c r="AV224">
        <v>0</v>
      </c>
      <c r="AW224">
        <v>0</v>
      </c>
      <c r="AX224">
        <v>0</v>
      </c>
      <c r="AY224">
        <v>81946</v>
      </c>
      <c r="AZ224">
        <v>328296</v>
      </c>
      <c r="BA224">
        <v>245919</v>
      </c>
      <c r="BB224">
        <v>163546</v>
      </c>
      <c r="BC224">
        <v>82163</v>
      </c>
    </row>
    <row r="225" spans="1:55" x14ac:dyDescent="0.25">
      <c r="A225" t="s">
        <v>881</v>
      </c>
      <c r="B225">
        <v>-10714</v>
      </c>
      <c r="C225">
        <v>-10704</v>
      </c>
      <c r="D225">
        <v>-540.33000000000004</v>
      </c>
      <c r="E225">
        <v>-430</v>
      </c>
      <c r="F225">
        <v>-280</v>
      </c>
      <c r="G225">
        <v>-132</v>
      </c>
      <c r="H225">
        <v>30.96</v>
      </c>
      <c r="I225">
        <v>107</v>
      </c>
      <c r="J225">
        <v>182</v>
      </c>
      <c r="K225">
        <v>-15</v>
      </c>
      <c r="L225">
        <v>419.52</v>
      </c>
      <c r="M225">
        <v>839</v>
      </c>
      <c r="N225">
        <v>847</v>
      </c>
      <c r="O225">
        <v>2473</v>
      </c>
      <c r="P225">
        <v>0</v>
      </c>
      <c r="Q225">
        <v>0</v>
      </c>
      <c r="R225">
        <v>0</v>
      </c>
      <c r="S225">
        <v>0</v>
      </c>
      <c r="T225">
        <v>-475</v>
      </c>
      <c r="U225">
        <v>2072</v>
      </c>
      <c r="V225">
        <v>2690</v>
      </c>
      <c r="W225">
        <v>0</v>
      </c>
      <c r="X225">
        <v>611</v>
      </c>
      <c r="Y225">
        <v>-261</v>
      </c>
      <c r="Z225">
        <v>-306</v>
      </c>
      <c r="AA225">
        <v>0</v>
      </c>
      <c r="AB225">
        <v>-1390</v>
      </c>
      <c r="AC225">
        <v>-1256</v>
      </c>
      <c r="AD225">
        <v>-1390</v>
      </c>
      <c r="AE225">
        <v>-1372</v>
      </c>
      <c r="AF225">
        <v>-673</v>
      </c>
      <c r="AG225">
        <v>-673</v>
      </c>
      <c r="AH225">
        <v>-673</v>
      </c>
      <c r="AI225">
        <v>-324</v>
      </c>
      <c r="AJ225">
        <v>-862.39</v>
      </c>
      <c r="AK225">
        <v>79</v>
      </c>
      <c r="AL225">
        <v>572</v>
      </c>
      <c r="AM225">
        <v>458</v>
      </c>
      <c r="AN225">
        <v>-3037.96</v>
      </c>
      <c r="AO225">
        <v>-3294</v>
      </c>
      <c r="AP225">
        <v>-3281</v>
      </c>
      <c r="AQ225">
        <v>-215</v>
      </c>
      <c r="AR225">
        <v>9665</v>
      </c>
      <c r="AS225">
        <v>10082</v>
      </c>
      <c r="AT225">
        <v>10253</v>
      </c>
      <c r="AU225">
        <v>11129</v>
      </c>
      <c r="AV225">
        <v>49005</v>
      </c>
      <c r="AW225">
        <v>46982</v>
      </c>
      <c r="AX225">
        <v>37284</v>
      </c>
      <c r="AY225">
        <v>0</v>
      </c>
      <c r="AZ225">
        <v>0</v>
      </c>
      <c r="BA225">
        <v>0</v>
      </c>
      <c r="BB225">
        <v>0</v>
      </c>
      <c r="BC225">
        <v>0</v>
      </c>
    </row>
    <row r="226" spans="1:55" x14ac:dyDescent="0.25">
      <c r="A226" t="s">
        <v>2476</v>
      </c>
      <c r="B226">
        <v>-22</v>
      </c>
      <c r="C226">
        <v>-12</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25">
      <c r="A227" t="s">
        <v>2478</v>
      </c>
      <c r="B227">
        <v>184</v>
      </c>
      <c r="C227">
        <v>63</v>
      </c>
      <c r="D227">
        <v>37.11</v>
      </c>
      <c r="E227">
        <v>74</v>
      </c>
      <c r="F227">
        <v>-66</v>
      </c>
      <c r="G227">
        <v>41</v>
      </c>
      <c r="H227">
        <v>36.64</v>
      </c>
      <c r="I227">
        <v>-227</v>
      </c>
      <c r="J227">
        <v>-173</v>
      </c>
      <c r="K227">
        <v>-11</v>
      </c>
      <c r="L227">
        <v>-1111.1199999999999</v>
      </c>
      <c r="M227">
        <v>-1035</v>
      </c>
      <c r="N227">
        <v>119</v>
      </c>
      <c r="O227">
        <v>-108</v>
      </c>
      <c r="P227">
        <v>-203.83</v>
      </c>
      <c r="Q227">
        <v>200</v>
      </c>
      <c r="R227">
        <v>-68</v>
      </c>
      <c r="S227">
        <v>-143</v>
      </c>
      <c r="T227">
        <v>41</v>
      </c>
      <c r="U227">
        <v>-44</v>
      </c>
      <c r="V227">
        <v>-102</v>
      </c>
      <c r="W227">
        <v>129</v>
      </c>
      <c r="X227">
        <v>187</v>
      </c>
      <c r="Y227">
        <v>67</v>
      </c>
      <c r="Z227">
        <v>48</v>
      </c>
      <c r="AA227">
        <v>-62</v>
      </c>
      <c r="AB227">
        <v>-21</v>
      </c>
      <c r="AC227">
        <v>146</v>
      </c>
      <c r="AD227">
        <v>-39</v>
      </c>
      <c r="AE227">
        <v>0</v>
      </c>
      <c r="AF227">
        <v>4007</v>
      </c>
      <c r="AG227">
        <v>-34</v>
      </c>
      <c r="AH227">
        <v>845</v>
      </c>
      <c r="AI227">
        <v>-183</v>
      </c>
      <c r="AJ227">
        <v>803.15</v>
      </c>
      <c r="AK227">
        <v>-769</v>
      </c>
      <c r="AL227">
        <v>298</v>
      </c>
      <c r="AM227">
        <v>64</v>
      </c>
      <c r="AN227">
        <v>-145.09</v>
      </c>
      <c r="AO227">
        <v>158</v>
      </c>
      <c r="AP227">
        <v>527</v>
      </c>
      <c r="AQ227">
        <v>329</v>
      </c>
      <c r="AR227">
        <v>-199</v>
      </c>
      <c r="AS227">
        <v>26</v>
      </c>
      <c r="AT227">
        <v>-778</v>
      </c>
      <c r="AU227">
        <v>-355</v>
      </c>
      <c r="AV227">
        <v>-330</v>
      </c>
      <c r="AW227">
        <v>241</v>
      </c>
      <c r="AX227">
        <v>167</v>
      </c>
      <c r="AY227">
        <v>0</v>
      </c>
      <c r="AZ227">
        <v>0</v>
      </c>
      <c r="BA227">
        <v>0</v>
      </c>
      <c r="BB227">
        <v>0</v>
      </c>
      <c r="BC227">
        <v>0</v>
      </c>
    </row>
    <row r="228" spans="1:55" x14ac:dyDescent="0.25">
      <c r="A228" t="s">
        <v>3291</v>
      </c>
      <c r="B228">
        <v>7250</v>
      </c>
      <c r="C228">
        <v>7250</v>
      </c>
      <c r="D228">
        <v>0</v>
      </c>
      <c r="E228">
        <v>0</v>
      </c>
      <c r="F228">
        <v>0</v>
      </c>
      <c r="G228">
        <v>0</v>
      </c>
      <c r="H228">
        <v>0</v>
      </c>
      <c r="I228">
        <v>0</v>
      </c>
      <c r="J228">
        <v>0</v>
      </c>
      <c r="K228">
        <v>0</v>
      </c>
      <c r="L228">
        <v>-6637.26</v>
      </c>
      <c r="M228">
        <v>-6637</v>
      </c>
      <c r="N228">
        <v>-6637</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25">
      <c r="A229" t="s">
        <v>2481</v>
      </c>
      <c r="B229">
        <v>-481</v>
      </c>
      <c r="C229">
        <v>-533</v>
      </c>
      <c r="D229">
        <v>0</v>
      </c>
      <c r="E229">
        <v>0</v>
      </c>
      <c r="F229">
        <v>0</v>
      </c>
      <c r="G229">
        <v>0</v>
      </c>
      <c r="H229">
        <v>0</v>
      </c>
      <c r="I229">
        <v>0</v>
      </c>
      <c r="J229">
        <v>0</v>
      </c>
      <c r="K229">
        <v>0</v>
      </c>
      <c r="L229">
        <v>0</v>
      </c>
      <c r="M229">
        <v>3846</v>
      </c>
      <c r="N229">
        <v>0</v>
      </c>
      <c r="O229">
        <v>0</v>
      </c>
      <c r="P229">
        <v>0</v>
      </c>
      <c r="Q229">
        <v>0</v>
      </c>
      <c r="R229">
        <v>0</v>
      </c>
      <c r="S229">
        <v>0</v>
      </c>
      <c r="T229">
        <v>10175</v>
      </c>
      <c r="U229">
        <v>3544</v>
      </c>
      <c r="V229">
        <v>2585</v>
      </c>
      <c r="W229">
        <v>2377</v>
      </c>
      <c r="X229">
        <v>9313</v>
      </c>
      <c r="Y229">
        <v>9180</v>
      </c>
      <c r="Z229">
        <v>5101</v>
      </c>
      <c r="AA229">
        <v>556</v>
      </c>
      <c r="AB229">
        <v>-1363</v>
      </c>
      <c r="AC229">
        <v>0</v>
      </c>
      <c r="AD229">
        <v>791</v>
      </c>
      <c r="AE229">
        <v>775</v>
      </c>
      <c r="AF229">
        <v>9652</v>
      </c>
      <c r="AG229">
        <v>0</v>
      </c>
      <c r="AH229">
        <v>0</v>
      </c>
      <c r="AI229">
        <v>22</v>
      </c>
      <c r="AJ229">
        <v>1600.83</v>
      </c>
      <c r="AK229">
        <v>1893</v>
      </c>
      <c r="AL229">
        <v>925</v>
      </c>
      <c r="AM229">
        <v>0</v>
      </c>
      <c r="AN229">
        <v>0</v>
      </c>
      <c r="AO229">
        <v>0</v>
      </c>
      <c r="AP229">
        <v>0</v>
      </c>
      <c r="AQ229">
        <v>1414</v>
      </c>
      <c r="AR229">
        <v>-2335</v>
      </c>
      <c r="AS229">
        <v>1087</v>
      </c>
      <c r="AT229">
        <v>319</v>
      </c>
      <c r="AU229">
        <v>307</v>
      </c>
      <c r="AV229">
        <v>592</v>
      </c>
      <c r="AW229">
        <v>-54</v>
      </c>
      <c r="AX229">
        <v>-956</v>
      </c>
      <c r="AY229">
        <v>0</v>
      </c>
      <c r="AZ229">
        <v>0</v>
      </c>
      <c r="BA229">
        <v>0</v>
      </c>
      <c r="BB229">
        <v>0</v>
      </c>
      <c r="BC229">
        <v>0</v>
      </c>
    </row>
    <row r="230" spans="1:55" x14ac:dyDescent="0.25">
      <c r="A230" t="s">
        <v>2482</v>
      </c>
      <c r="B230">
        <v>-481</v>
      </c>
      <c r="C230">
        <v>-533</v>
      </c>
      <c r="D230">
        <v>0</v>
      </c>
      <c r="E230">
        <v>0</v>
      </c>
      <c r="F230">
        <v>0</v>
      </c>
      <c r="G230">
        <v>0</v>
      </c>
      <c r="H230">
        <v>0</v>
      </c>
      <c r="I230">
        <v>0</v>
      </c>
      <c r="J230">
        <v>0</v>
      </c>
      <c r="K230">
        <v>0</v>
      </c>
      <c r="L230">
        <v>0</v>
      </c>
      <c r="M230">
        <v>3846</v>
      </c>
      <c r="N230">
        <v>0</v>
      </c>
      <c r="O230">
        <v>0</v>
      </c>
      <c r="P230">
        <v>0</v>
      </c>
      <c r="Q230">
        <v>0</v>
      </c>
      <c r="R230">
        <v>0</v>
      </c>
      <c r="S230">
        <v>0</v>
      </c>
      <c r="T230">
        <v>10175</v>
      </c>
      <c r="U230">
        <v>3544</v>
      </c>
      <c r="V230">
        <v>2585</v>
      </c>
      <c r="W230">
        <v>2377</v>
      </c>
      <c r="X230">
        <v>9313</v>
      </c>
      <c r="Y230">
        <v>9180</v>
      </c>
      <c r="Z230">
        <v>5101</v>
      </c>
      <c r="AA230">
        <v>556</v>
      </c>
      <c r="AB230">
        <v>-1363</v>
      </c>
      <c r="AC230">
        <v>0</v>
      </c>
      <c r="AD230">
        <v>791</v>
      </c>
      <c r="AE230">
        <v>775</v>
      </c>
      <c r="AF230">
        <v>9652</v>
      </c>
      <c r="AG230">
        <v>0</v>
      </c>
      <c r="AH230">
        <v>0</v>
      </c>
      <c r="AI230">
        <v>22</v>
      </c>
      <c r="AJ230">
        <v>1600.83</v>
      </c>
      <c r="AK230">
        <v>1893</v>
      </c>
      <c r="AL230">
        <v>925</v>
      </c>
      <c r="AM230">
        <v>0</v>
      </c>
      <c r="AN230">
        <v>0</v>
      </c>
      <c r="AO230">
        <v>0</v>
      </c>
      <c r="AP230">
        <v>0</v>
      </c>
      <c r="AQ230">
        <v>1414</v>
      </c>
      <c r="AR230">
        <v>-2335</v>
      </c>
      <c r="AS230">
        <v>1087</v>
      </c>
      <c r="AT230">
        <v>319</v>
      </c>
      <c r="AU230">
        <v>307</v>
      </c>
      <c r="AV230">
        <v>592</v>
      </c>
      <c r="AW230">
        <v>-54</v>
      </c>
      <c r="AX230">
        <v>-956</v>
      </c>
      <c r="AY230">
        <v>0</v>
      </c>
      <c r="AZ230">
        <v>0</v>
      </c>
      <c r="BA230">
        <v>0</v>
      </c>
      <c r="BB230">
        <v>0</v>
      </c>
      <c r="BC230">
        <v>0</v>
      </c>
    </row>
    <row r="231" spans="1:55" x14ac:dyDescent="0.25">
      <c r="A231" t="s">
        <v>2484</v>
      </c>
      <c r="B231">
        <v>0</v>
      </c>
      <c r="C231">
        <v>0</v>
      </c>
      <c r="D231">
        <v>252.28</v>
      </c>
      <c r="E231">
        <v>493</v>
      </c>
      <c r="F231">
        <v>1254</v>
      </c>
      <c r="G231">
        <v>-409</v>
      </c>
      <c r="H231">
        <v>1025.3</v>
      </c>
      <c r="I231">
        <v>6167</v>
      </c>
      <c r="J231">
        <v>6888</v>
      </c>
      <c r="K231">
        <v>6233</v>
      </c>
      <c r="L231">
        <v>4277.5</v>
      </c>
      <c r="M231">
        <v>0</v>
      </c>
      <c r="N231">
        <v>118</v>
      </c>
      <c r="O231">
        <v>-427</v>
      </c>
      <c r="P231">
        <v>-2327.46</v>
      </c>
      <c r="Q231">
        <v>-236</v>
      </c>
      <c r="R231">
        <v>-564</v>
      </c>
      <c r="S231">
        <v>-133</v>
      </c>
      <c r="T231">
        <v>0</v>
      </c>
      <c r="U231">
        <v>0</v>
      </c>
      <c r="V231">
        <v>0</v>
      </c>
      <c r="W231">
        <v>0</v>
      </c>
      <c r="X231">
        <v>0</v>
      </c>
      <c r="Y231">
        <v>0</v>
      </c>
      <c r="Z231">
        <v>0</v>
      </c>
      <c r="AA231">
        <v>0</v>
      </c>
      <c r="AB231">
        <v>0</v>
      </c>
      <c r="AC231">
        <v>1953</v>
      </c>
      <c r="AD231">
        <v>0</v>
      </c>
      <c r="AE231">
        <v>0</v>
      </c>
      <c r="AF231">
        <v>0</v>
      </c>
      <c r="AG231">
        <v>6783</v>
      </c>
      <c r="AH231">
        <v>6175</v>
      </c>
      <c r="AI231">
        <v>0</v>
      </c>
      <c r="AJ231">
        <v>-137.35</v>
      </c>
      <c r="AK231">
        <v>0</v>
      </c>
      <c r="AL231">
        <v>0</v>
      </c>
      <c r="AM231">
        <v>672</v>
      </c>
      <c r="AN231">
        <v>1356.68</v>
      </c>
      <c r="AO231">
        <v>2061</v>
      </c>
      <c r="AP231">
        <v>1719</v>
      </c>
      <c r="AQ231">
        <v>0</v>
      </c>
      <c r="AR231">
        <v>-105</v>
      </c>
      <c r="AS231">
        <v>0</v>
      </c>
      <c r="AT231">
        <v>0</v>
      </c>
      <c r="AU231">
        <v>0</v>
      </c>
      <c r="AV231">
        <v>-14624</v>
      </c>
      <c r="AW231">
        <v>-14624</v>
      </c>
      <c r="AX231">
        <v>0</v>
      </c>
      <c r="AY231">
        <v>0</v>
      </c>
      <c r="AZ231">
        <v>0</v>
      </c>
      <c r="BA231">
        <v>0</v>
      </c>
      <c r="BB231">
        <v>0</v>
      </c>
      <c r="BC231">
        <v>0</v>
      </c>
    </row>
    <row r="232" spans="1:55" x14ac:dyDescent="0.25">
      <c r="A232" t="s">
        <v>2485</v>
      </c>
      <c r="B232">
        <v>0</v>
      </c>
      <c r="C232">
        <v>0</v>
      </c>
      <c r="D232">
        <v>252.28</v>
      </c>
      <c r="E232">
        <v>493</v>
      </c>
      <c r="F232">
        <v>1254</v>
      </c>
      <c r="G232">
        <v>-409</v>
      </c>
      <c r="H232">
        <v>1025.3</v>
      </c>
      <c r="I232">
        <v>6167</v>
      </c>
      <c r="J232">
        <v>6888</v>
      </c>
      <c r="K232">
        <v>6233</v>
      </c>
      <c r="L232">
        <v>4277.5</v>
      </c>
      <c r="M232">
        <v>0</v>
      </c>
      <c r="N232">
        <v>118</v>
      </c>
      <c r="O232">
        <v>-427</v>
      </c>
      <c r="P232">
        <v>-2327.46</v>
      </c>
      <c r="Q232">
        <v>-236</v>
      </c>
      <c r="R232">
        <v>-564</v>
      </c>
      <c r="S232">
        <v>-133</v>
      </c>
      <c r="T232">
        <v>0</v>
      </c>
      <c r="U232">
        <v>0</v>
      </c>
      <c r="V232">
        <v>0</v>
      </c>
      <c r="W232">
        <v>0</v>
      </c>
      <c r="X232">
        <v>0</v>
      </c>
      <c r="Y232">
        <v>0</v>
      </c>
      <c r="Z232">
        <v>0</v>
      </c>
      <c r="AA232">
        <v>0</v>
      </c>
      <c r="AB232">
        <v>0</v>
      </c>
      <c r="AC232">
        <v>1953</v>
      </c>
      <c r="AD232">
        <v>0</v>
      </c>
      <c r="AE232">
        <v>0</v>
      </c>
      <c r="AF232">
        <v>0</v>
      </c>
      <c r="AG232">
        <v>6783</v>
      </c>
      <c r="AH232">
        <v>6175</v>
      </c>
      <c r="AI232">
        <v>0</v>
      </c>
      <c r="AJ232">
        <v>0</v>
      </c>
      <c r="AK232">
        <v>0</v>
      </c>
      <c r="AL232">
        <v>0</v>
      </c>
      <c r="AM232">
        <v>672</v>
      </c>
      <c r="AN232">
        <v>1356.68</v>
      </c>
      <c r="AO232">
        <v>2061</v>
      </c>
      <c r="AP232">
        <v>1719</v>
      </c>
      <c r="AQ232">
        <v>0</v>
      </c>
      <c r="AR232">
        <v>-105</v>
      </c>
      <c r="AS232">
        <v>0</v>
      </c>
      <c r="AT232">
        <v>0</v>
      </c>
      <c r="AU232">
        <v>0</v>
      </c>
      <c r="AV232">
        <v>-14624</v>
      </c>
      <c r="AW232">
        <v>-14624</v>
      </c>
      <c r="AX232">
        <v>0</v>
      </c>
      <c r="AY232">
        <v>0</v>
      </c>
      <c r="AZ232">
        <v>0</v>
      </c>
      <c r="BA232">
        <v>0</v>
      </c>
      <c r="BB232">
        <v>0</v>
      </c>
      <c r="BC232">
        <v>0</v>
      </c>
    </row>
    <row r="233" spans="1:55" x14ac:dyDescent="0.25">
      <c r="A233" t="s">
        <v>2623</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-137.35</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25">
      <c r="A234" t="s">
        <v>2487</v>
      </c>
      <c r="B234">
        <v>0</v>
      </c>
      <c r="C234">
        <v>0</v>
      </c>
      <c r="D234">
        <v>0</v>
      </c>
      <c r="E234">
        <v>0</v>
      </c>
      <c r="F234">
        <v>0</v>
      </c>
      <c r="G234">
        <v>0</v>
      </c>
      <c r="H234">
        <v>0</v>
      </c>
      <c r="I234">
        <v>0</v>
      </c>
      <c r="J234">
        <v>-1000</v>
      </c>
      <c r="K234">
        <v>-1000</v>
      </c>
      <c r="L234">
        <v>3500</v>
      </c>
      <c r="M234">
        <v>3500</v>
      </c>
      <c r="N234">
        <v>3500</v>
      </c>
      <c r="O234">
        <v>3500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-249.75</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25">
      <c r="A235" t="s">
        <v>2489</v>
      </c>
      <c r="B235">
        <v>-67</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25">
      <c r="A236" t="s">
        <v>869</v>
      </c>
      <c r="B236">
        <v>-67</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row>
    <row r="237" spans="1:55" x14ac:dyDescent="0.25">
      <c r="A237" t="s">
        <v>878</v>
      </c>
      <c r="B237">
        <v>10360</v>
      </c>
      <c r="C237">
        <v>6867</v>
      </c>
      <c r="D237">
        <v>48903.93</v>
      </c>
      <c r="E237">
        <v>40136</v>
      </c>
      <c r="F237">
        <v>31200</v>
      </c>
      <c r="G237">
        <v>19000</v>
      </c>
      <c r="H237">
        <v>41807.25</v>
      </c>
      <c r="I237">
        <v>27857</v>
      </c>
      <c r="J237">
        <v>23339</v>
      </c>
      <c r="K237">
        <v>12402</v>
      </c>
      <c r="L237">
        <v>40731.589999999997</v>
      </c>
      <c r="M237">
        <v>0</v>
      </c>
      <c r="N237">
        <v>20026</v>
      </c>
      <c r="O237">
        <v>10559</v>
      </c>
      <c r="P237">
        <v>32077.81</v>
      </c>
      <c r="Q237">
        <v>20423</v>
      </c>
      <c r="R237">
        <v>12081</v>
      </c>
      <c r="S237">
        <v>5833</v>
      </c>
      <c r="T237">
        <v>0</v>
      </c>
      <c r="U237">
        <v>15223</v>
      </c>
      <c r="V237">
        <v>8889</v>
      </c>
      <c r="W237">
        <v>0</v>
      </c>
      <c r="X237">
        <v>0</v>
      </c>
      <c r="Y237">
        <v>0</v>
      </c>
      <c r="Z237">
        <v>0</v>
      </c>
      <c r="AA237">
        <v>0</v>
      </c>
      <c r="AB237">
        <v>0</v>
      </c>
      <c r="AC237">
        <v>23123</v>
      </c>
      <c r="AD237">
        <v>0</v>
      </c>
      <c r="AE237">
        <v>0</v>
      </c>
      <c r="AF237">
        <v>0</v>
      </c>
      <c r="AG237">
        <v>15426</v>
      </c>
      <c r="AH237">
        <v>8971</v>
      </c>
      <c r="AI237">
        <v>5593</v>
      </c>
      <c r="AJ237">
        <v>0</v>
      </c>
      <c r="AK237">
        <v>9054</v>
      </c>
      <c r="AL237">
        <v>4331</v>
      </c>
      <c r="AM237">
        <v>2474</v>
      </c>
      <c r="AN237">
        <v>3561.74</v>
      </c>
      <c r="AO237">
        <v>646</v>
      </c>
      <c r="AP237">
        <v>0</v>
      </c>
      <c r="AQ237">
        <v>0</v>
      </c>
      <c r="AR237">
        <v>166</v>
      </c>
      <c r="AS237">
        <v>4</v>
      </c>
      <c r="AT237">
        <v>3</v>
      </c>
      <c r="AU237">
        <v>1</v>
      </c>
      <c r="AV237">
        <v>5575</v>
      </c>
      <c r="AW237">
        <v>5554</v>
      </c>
      <c r="AX237">
        <v>5389</v>
      </c>
      <c r="AY237">
        <v>0</v>
      </c>
      <c r="AZ237">
        <v>0</v>
      </c>
      <c r="BA237">
        <v>0</v>
      </c>
      <c r="BB237">
        <v>0</v>
      </c>
      <c r="BC237">
        <v>0</v>
      </c>
    </row>
    <row r="238" spans="1:55" x14ac:dyDescent="0.25">
      <c r="A238" t="s">
        <v>879</v>
      </c>
      <c r="B238">
        <v>0</v>
      </c>
      <c r="C238">
        <v>0</v>
      </c>
      <c r="D238">
        <v>0</v>
      </c>
      <c r="E238">
        <v>0</v>
      </c>
      <c r="F238">
        <v>0</v>
      </c>
      <c r="G238">
        <v>0</v>
      </c>
      <c r="H238">
        <v>0</v>
      </c>
      <c r="I238">
        <v>0</v>
      </c>
      <c r="J238">
        <v>0</v>
      </c>
      <c r="K238">
        <v>0</v>
      </c>
      <c r="L238">
        <v>0</v>
      </c>
      <c r="M238">
        <v>0</v>
      </c>
      <c r="N238">
        <v>0</v>
      </c>
      <c r="O238">
        <v>0</v>
      </c>
      <c r="P238">
        <v>0</v>
      </c>
      <c r="Q238">
        <v>0</v>
      </c>
      <c r="R238">
        <v>0</v>
      </c>
      <c r="S238">
        <v>0</v>
      </c>
      <c r="T238">
        <v>-367573</v>
      </c>
      <c r="U238">
        <v>0</v>
      </c>
      <c r="V238">
        <v>0</v>
      </c>
      <c r="W238">
        <v>-47</v>
      </c>
      <c r="X238">
        <v>0</v>
      </c>
      <c r="Y238">
        <v>0</v>
      </c>
      <c r="Z238">
        <v>0</v>
      </c>
      <c r="AA238">
        <v>0</v>
      </c>
      <c r="AB238">
        <v>0</v>
      </c>
      <c r="AC238">
        <v>0</v>
      </c>
      <c r="AD238">
        <v>0</v>
      </c>
      <c r="AE238">
        <v>0</v>
      </c>
      <c r="AF238">
        <v>0</v>
      </c>
      <c r="AG238">
        <v>0</v>
      </c>
      <c r="AH238">
        <v>0</v>
      </c>
      <c r="AI238">
        <v>0</v>
      </c>
      <c r="AJ238">
        <v>0</v>
      </c>
      <c r="AK238">
        <v>0</v>
      </c>
      <c r="AL238">
        <v>0</v>
      </c>
      <c r="AM238">
        <v>0</v>
      </c>
      <c r="AN238">
        <v>554779.36</v>
      </c>
      <c r="AO238">
        <v>444174</v>
      </c>
      <c r="AP238">
        <v>303155</v>
      </c>
      <c r="AQ238">
        <v>152871</v>
      </c>
      <c r="AR238">
        <v>516322</v>
      </c>
      <c r="AS238">
        <v>397151</v>
      </c>
      <c r="AT238">
        <v>284842</v>
      </c>
      <c r="AU238">
        <v>144302</v>
      </c>
      <c r="AV238">
        <v>435257</v>
      </c>
      <c r="AW238">
        <v>332070</v>
      </c>
      <c r="AX238">
        <v>219556</v>
      </c>
      <c r="AY238">
        <v>0</v>
      </c>
      <c r="AZ238">
        <v>0</v>
      </c>
      <c r="BA238">
        <v>0</v>
      </c>
      <c r="BB238">
        <v>0</v>
      </c>
      <c r="BC238">
        <v>0</v>
      </c>
    </row>
    <row r="239" spans="1:55" x14ac:dyDescent="0.25">
      <c r="A239" t="s">
        <v>2490</v>
      </c>
      <c r="B239">
        <v>5455</v>
      </c>
      <c r="C239">
        <v>2601</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25">
      <c r="A240" t="s">
        <v>2491</v>
      </c>
      <c r="B240">
        <v>0</v>
      </c>
      <c r="C240">
        <v>0</v>
      </c>
      <c r="D240">
        <v>13372.09</v>
      </c>
      <c r="E240">
        <v>9528</v>
      </c>
      <c r="F240">
        <v>6428</v>
      </c>
      <c r="G240">
        <v>3525</v>
      </c>
      <c r="H240">
        <v>55440.78</v>
      </c>
      <c r="I240">
        <v>52234</v>
      </c>
      <c r="J240">
        <v>48607</v>
      </c>
      <c r="K240">
        <v>3408</v>
      </c>
      <c r="L240">
        <v>10473.219999999999</v>
      </c>
      <c r="M240">
        <v>10524</v>
      </c>
      <c r="N240">
        <v>6854</v>
      </c>
      <c r="O240">
        <v>3451</v>
      </c>
      <c r="P240">
        <v>-805.16</v>
      </c>
      <c r="Q240">
        <v>17185</v>
      </c>
      <c r="R240">
        <v>1738</v>
      </c>
      <c r="S240">
        <v>2993</v>
      </c>
      <c r="T240">
        <v>11609</v>
      </c>
      <c r="U240">
        <v>8621</v>
      </c>
      <c r="V240">
        <v>5168</v>
      </c>
      <c r="W240">
        <v>3066</v>
      </c>
      <c r="X240">
        <v>11317</v>
      </c>
      <c r="Y240">
        <v>8594</v>
      </c>
      <c r="Z240">
        <v>5732</v>
      </c>
      <c r="AA240">
        <v>2867</v>
      </c>
      <c r="AB240">
        <v>114210</v>
      </c>
      <c r="AC240">
        <v>7629</v>
      </c>
      <c r="AD240">
        <v>5404</v>
      </c>
      <c r="AE240">
        <v>2674</v>
      </c>
      <c r="AF240">
        <v>16266</v>
      </c>
      <c r="AG240">
        <v>11679</v>
      </c>
      <c r="AH240">
        <v>7595</v>
      </c>
      <c r="AI240">
        <v>3807</v>
      </c>
      <c r="AJ240">
        <v>16267.69</v>
      </c>
      <c r="AK240">
        <v>12212</v>
      </c>
      <c r="AL240">
        <v>8141</v>
      </c>
      <c r="AM240">
        <v>4134</v>
      </c>
      <c r="AN240">
        <v>8745.51</v>
      </c>
      <c r="AO240">
        <v>66</v>
      </c>
      <c r="AP240">
        <v>-2178</v>
      </c>
      <c r="AQ240">
        <v>2324</v>
      </c>
      <c r="AR240">
        <v>-4288</v>
      </c>
      <c r="AS240">
        <v>-3861</v>
      </c>
      <c r="AT240">
        <v>-2866</v>
      </c>
      <c r="AU240">
        <v>-566</v>
      </c>
      <c r="AV240">
        <v>-462</v>
      </c>
      <c r="AW240">
        <v>-132</v>
      </c>
      <c r="AX240">
        <v>-106</v>
      </c>
      <c r="AY240">
        <v>118352</v>
      </c>
      <c r="AZ240">
        <v>323558</v>
      </c>
      <c r="BA240">
        <v>248060</v>
      </c>
      <c r="BB240">
        <v>199098</v>
      </c>
      <c r="BC240">
        <v>4207</v>
      </c>
    </row>
    <row r="241" spans="1:55" x14ac:dyDescent="0.25">
      <c r="A241" t="s">
        <v>2492</v>
      </c>
      <c r="B241">
        <v>1534434</v>
      </c>
      <c r="C241">
        <v>792033</v>
      </c>
      <c r="D241">
        <v>2730997.96</v>
      </c>
      <c r="E241">
        <v>2096302</v>
      </c>
      <c r="F241">
        <v>1388739</v>
      </c>
      <c r="G241">
        <v>628882</v>
      </c>
      <c r="H241">
        <v>2020241.13</v>
      </c>
      <c r="I241">
        <v>1561791</v>
      </c>
      <c r="J241">
        <v>1097986</v>
      </c>
      <c r="K241">
        <v>593361</v>
      </c>
      <c r="L241">
        <v>1911758.38</v>
      </c>
      <c r="M241">
        <v>1418015</v>
      </c>
      <c r="N241">
        <v>981362</v>
      </c>
      <c r="O241">
        <v>499765</v>
      </c>
      <c r="P241">
        <v>1778382.62</v>
      </c>
      <c r="Q241">
        <v>1448423</v>
      </c>
      <c r="R241">
        <v>1029901</v>
      </c>
      <c r="S241">
        <v>538986</v>
      </c>
      <c r="T241">
        <v>1761930</v>
      </c>
      <c r="U241">
        <v>1666444</v>
      </c>
      <c r="V241">
        <v>1173004</v>
      </c>
      <c r="W241">
        <v>630369</v>
      </c>
      <c r="X241">
        <v>2036388</v>
      </c>
      <c r="Y241">
        <v>1522259</v>
      </c>
      <c r="Z241">
        <v>1091494</v>
      </c>
      <c r="AA241">
        <v>550694</v>
      </c>
      <c r="AB241">
        <v>1966958</v>
      </c>
      <c r="AC241">
        <v>1439061</v>
      </c>
      <c r="AD241">
        <v>1002341</v>
      </c>
      <c r="AE241">
        <v>519937</v>
      </c>
      <c r="AF241">
        <v>1898223</v>
      </c>
      <c r="AG241">
        <v>1507012</v>
      </c>
      <c r="AH241">
        <v>1068278</v>
      </c>
      <c r="AI241">
        <v>577802</v>
      </c>
      <c r="AJ241">
        <v>1848549.27</v>
      </c>
      <c r="AK241">
        <v>1431656</v>
      </c>
      <c r="AL241">
        <v>1006918</v>
      </c>
      <c r="AM241">
        <v>533193</v>
      </c>
      <c r="AN241">
        <v>2008903.62</v>
      </c>
      <c r="AO241">
        <v>1597420</v>
      </c>
      <c r="AP241">
        <v>1127355</v>
      </c>
      <c r="AQ241">
        <v>609637</v>
      </c>
      <c r="AR241">
        <v>2037554</v>
      </c>
      <c r="AS241">
        <v>1588726</v>
      </c>
      <c r="AT241">
        <v>1138464</v>
      </c>
      <c r="AU241">
        <v>595707</v>
      </c>
      <c r="AV241">
        <v>1806133</v>
      </c>
      <c r="AW241">
        <v>1386775</v>
      </c>
      <c r="AX241">
        <v>953396</v>
      </c>
      <c r="AY241">
        <v>491205</v>
      </c>
      <c r="AZ241">
        <v>1318092</v>
      </c>
      <c r="BA241">
        <v>1028936</v>
      </c>
      <c r="BB241">
        <v>749280</v>
      </c>
      <c r="BC241">
        <v>305209</v>
      </c>
    </row>
    <row r="242" spans="1:55" x14ac:dyDescent="0.25">
      <c r="A242" t="s">
        <v>2493</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t="s">
        <v>2494</v>
      </c>
      <c r="B243">
        <v>-35667</v>
      </c>
      <c r="C243">
        <v>-80733</v>
      </c>
      <c r="D243">
        <v>129615.97</v>
      </c>
      <c r="E243">
        <v>103494</v>
      </c>
      <c r="F243">
        <v>75898</v>
      </c>
      <c r="G243">
        <v>78937</v>
      </c>
      <c r="H243">
        <v>-17585.66</v>
      </c>
      <c r="I243">
        <v>28276</v>
      </c>
      <c r="J243">
        <v>-33472</v>
      </c>
      <c r="K243">
        <v>-62070</v>
      </c>
      <c r="L243">
        <v>-20097.66</v>
      </c>
      <c r="M243">
        <v>-8669</v>
      </c>
      <c r="N243">
        <v>-12615</v>
      </c>
      <c r="O243">
        <v>-51313</v>
      </c>
      <c r="P243">
        <v>-7054.09</v>
      </c>
      <c r="Q243">
        <v>9795</v>
      </c>
      <c r="R243">
        <v>-40122</v>
      </c>
      <c r="S243">
        <v>-52899</v>
      </c>
      <c r="T243">
        <v>-14150</v>
      </c>
      <c r="U243">
        <v>9388</v>
      </c>
      <c r="V243">
        <v>-21670</v>
      </c>
      <c r="W243">
        <v>-60814</v>
      </c>
      <c r="X243">
        <v>-35962</v>
      </c>
      <c r="Y243">
        <v>5493</v>
      </c>
      <c r="Z243">
        <v>900</v>
      </c>
      <c r="AA243">
        <v>-15010</v>
      </c>
      <c r="AB243">
        <v>15702</v>
      </c>
      <c r="AC243">
        <v>-4783</v>
      </c>
      <c r="AD243">
        <v>-15132</v>
      </c>
      <c r="AE243">
        <v>-41612</v>
      </c>
      <c r="AF243">
        <v>30632</v>
      </c>
      <c r="AG243">
        <v>38184</v>
      </c>
      <c r="AH243">
        <v>42959</v>
      </c>
      <c r="AI243">
        <v>-602</v>
      </c>
      <c r="AJ243">
        <v>-5581.28</v>
      </c>
      <c r="AK243">
        <v>1454</v>
      </c>
      <c r="AL243">
        <v>20048</v>
      </c>
      <c r="AM243">
        <v>-24040</v>
      </c>
      <c r="AN243">
        <v>19080.11</v>
      </c>
      <c r="AO243">
        <v>32548</v>
      </c>
      <c r="AP243">
        <v>24175</v>
      </c>
      <c r="AQ243">
        <v>-34464</v>
      </c>
      <c r="AR243">
        <v>4871</v>
      </c>
      <c r="AS243">
        <v>24020</v>
      </c>
      <c r="AT243">
        <v>6906</v>
      </c>
      <c r="AU243">
        <v>-40540</v>
      </c>
      <c r="AV243">
        <v>19628</v>
      </c>
      <c r="AW243">
        <v>29268</v>
      </c>
      <c r="AX243">
        <v>8083</v>
      </c>
      <c r="AY243">
        <v>0</v>
      </c>
      <c r="AZ243">
        <v>0</v>
      </c>
      <c r="BA243">
        <v>0</v>
      </c>
      <c r="BB243">
        <v>0</v>
      </c>
      <c r="BC243">
        <v>0</v>
      </c>
    </row>
    <row r="244" spans="1:55" x14ac:dyDescent="0.25">
      <c r="A244" t="s">
        <v>2495</v>
      </c>
      <c r="B244">
        <v>5561</v>
      </c>
      <c r="C244">
        <v>155075</v>
      </c>
      <c r="D244">
        <v>75273.38</v>
      </c>
      <c r="E244">
        <v>116498</v>
      </c>
      <c r="F244">
        <v>222448</v>
      </c>
      <c r="G244">
        <v>91553</v>
      </c>
      <c r="H244">
        <v>-199372.93</v>
      </c>
      <c r="I244">
        <v>-293231</v>
      </c>
      <c r="J244">
        <v>-148615</v>
      </c>
      <c r="K244">
        <v>-15986</v>
      </c>
      <c r="L244">
        <v>-165808.9</v>
      </c>
      <c r="M244">
        <v>-156298</v>
      </c>
      <c r="N244">
        <v>-9302</v>
      </c>
      <c r="O244">
        <v>141264</v>
      </c>
      <c r="P244">
        <v>-22234.59</v>
      </c>
      <c r="Q244">
        <v>-134483</v>
      </c>
      <c r="R244">
        <v>-85647</v>
      </c>
      <c r="S244">
        <v>36497</v>
      </c>
      <c r="T244">
        <v>14899</v>
      </c>
      <c r="U244">
        <v>-74609</v>
      </c>
      <c r="V244">
        <v>105764</v>
      </c>
      <c r="W244">
        <v>198623</v>
      </c>
      <c r="X244">
        <v>177834</v>
      </c>
      <c r="Y244">
        <v>32824</v>
      </c>
      <c r="Z244">
        <v>215075</v>
      </c>
      <c r="AA244">
        <v>276864</v>
      </c>
      <c r="AB244">
        <v>-154841</v>
      </c>
      <c r="AC244">
        <v>-31660</v>
      </c>
      <c r="AD244">
        <v>92893</v>
      </c>
      <c r="AE244">
        <v>130652</v>
      </c>
      <c r="AF244">
        <v>-54806</v>
      </c>
      <c r="AG244">
        <v>-63455</v>
      </c>
      <c r="AH244">
        <v>123657</v>
      </c>
      <c r="AI244">
        <v>190014</v>
      </c>
      <c r="AJ244">
        <v>-283371.98</v>
      </c>
      <c r="AK244">
        <v>-235340</v>
      </c>
      <c r="AL244">
        <v>-79013</v>
      </c>
      <c r="AM244">
        <v>63825</v>
      </c>
      <c r="AN244">
        <v>-134589.95000000001</v>
      </c>
      <c r="AO244">
        <v>-624</v>
      </c>
      <c r="AP244">
        <v>117885</v>
      </c>
      <c r="AQ244">
        <v>126651</v>
      </c>
      <c r="AR244">
        <v>-51166</v>
      </c>
      <c r="AS244">
        <v>61509</v>
      </c>
      <c r="AT244">
        <v>265289</v>
      </c>
      <c r="AU244">
        <v>255107</v>
      </c>
      <c r="AV244">
        <v>215528</v>
      </c>
      <c r="AW244">
        <v>240825</v>
      </c>
      <c r="AX244">
        <v>283695</v>
      </c>
      <c r="AY244">
        <v>0</v>
      </c>
      <c r="AZ244">
        <v>0</v>
      </c>
      <c r="BA244">
        <v>0</v>
      </c>
      <c r="BB244">
        <v>0</v>
      </c>
      <c r="BC244">
        <v>0</v>
      </c>
    </row>
    <row r="245" spans="1:55" x14ac:dyDescent="0.25">
      <c r="A245" t="s">
        <v>2496</v>
      </c>
      <c r="B245">
        <v>-2647</v>
      </c>
      <c r="C245">
        <v>340</v>
      </c>
      <c r="D245">
        <v>-1.33</v>
      </c>
      <c r="E245">
        <v>448</v>
      </c>
      <c r="F245">
        <v>626</v>
      </c>
      <c r="G245">
        <v>5419</v>
      </c>
      <c r="H245">
        <v>-2506.4</v>
      </c>
      <c r="I245">
        <v>-1948</v>
      </c>
      <c r="J245">
        <v>-1780</v>
      </c>
      <c r="K245">
        <v>-158</v>
      </c>
      <c r="L245">
        <v>557.45000000000005</v>
      </c>
      <c r="M245">
        <v>674</v>
      </c>
      <c r="N245">
        <v>1058</v>
      </c>
      <c r="O245">
        <v>1186</v>
      </c>
      <c r="P245">
        <v>-197.24</v>
      </c>
      <c r="Q245">
        <v>-1607</v>
      </c>
      <c r="R245">
        <v>-980</v>
      </c>
      <c r="S245">
        <v>-68</v>
      </c>
      <c r="T245">
        <v>6875</v>
      </c>
      <c r="U245">
        <v>-6775</v>
      </c>
      <c r="V245">
        <v>-11376</v>
      </c>
      <c r="W245">
        <v>-13404</v>
      </c>
      <c r="X245">
        <v>10740</v>
      </c>
      <c r="Y245">
        <v>7697</v>
      </c>
      <c r="Z245">
        <v>-22548</v>
      </c>
      <c r="AA245">
        <v>-22842</v>
      </c>
      <c r="AB245">
        <v>-21572</v>
      </c>
      <c r="AC245">
        <v>-10432</v>
      </c>
      <c r="AD245">
        <v>-5964</v>
      </c>
      <c r="AE245">
        <v>-872</v>
      </c>
      <c r="AF245">
        <v>933</v>
      </c>
      <c r="AG245">
        <v>-286</v>
      </c>
      <c r="AH245">
        <v>2461</v>
      </c>
      <c r="AI245">
        <v>781</v>
      </c>
      <c r="AJ245">
        <v>-1759.99</v>
      </c>
      <c r="AK245">
        <v>-1510</v>
      </c>
      <c r="AL245">
        <v>-4306</v>
      </c>
      <c r="AM245">
        <v>-2014</v>
      </c>
      <c r="AN245">
        <v>-14905.06</v>
      </c>
      <c r="AO245">
        <v>-10758</v>
      </c>
      <c r="AP245">
        <v>-8398</v>
      </c>
      <c r="AQ245">
        <v>-3445</v>
      </c>
      <c r="AR245">
        <v>2271</v>
      </c>
      <c r="AS245">
        <v>-6126</v>
      </c>
      <c r="AT245">
        <v>6281</v>
      </c>
      <c r="AU245">
        <v>-3592</v>
      </c>
      <c r="AV245">
        <v>-8390</v>
      </c>
      <c r="AW245">
        <v>-4917</v>
      </c>
      <c r="AX245">
        <v>-2730</v>
      </c>
      <c r="AY245">
        <v>197012</v>
      </c>
      <c r="AZ245">
        <v>-47114</v>
      </c>
      <c r="BA245">
        <v>-53617</v>
      </c>
      <c r="BB245">
        <v>69950</v>
      </c>
      <c r="BC245">
        <v>127617</v>
      </c>
    </row>
    <row r="246" spans="1:55" x14ac:dyDescent="0.25">
      <c r="A246" t="s">
        <v>2497</v>
      </c>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t="s">
        <v>2498</v>
      </c>
      <c r="B247">
        <v>250484</v>
      </c>
      <c r="C247">
        <v>209252</v>
      </c>
      <c r="D247">
        <v>-72463.7</v>
      </c>
      <c r="E247">
        <v>81694</v>
      </c>
      <c r="F247">
        <v>129894</v>
      </c>
      <c r="G247">
        <v>32259</v>
      </c>
      <c r="H247">
        <v>-75034.61</v>
      </c>
      <c r="I247">
        <v>36995</v>
      </c>
      <c r="J247">
        <v>153236</v>
      </c>
      <c r="K247">
        <v>156166</v>
      </c>
      <c r="L247">
        <v>46232.73</v>
      </c>
      <c r="M247">
        <v>136823</v>
      </c>
      <c r="N247">
        <v>207117</v>
      </c>
      <c r="O247">
        <v>194296</v>
      </c>
      <c r="P247">
        <v>55297.59</v>
      </c>
      <c r="Q247">
        <v>126188</v>
      </c>
      <c r="R247">
        <v>183221</v>
      </c>
      <c r="S247">
        <v>153845</v>
      </c>
      <c r="T247">
        <v>32421</v>
      </c>
      <c r="U247">
        <v>135740</v>
      </c>
      <c r="V247">
        <v>213694</v>
      </c>
      <c r="W247">
        <v>189867</v>
      </c>
      <c r="X247">
        <v>-29359</v>
      </c>
      <c r="Y247">
        <v>64613</v>
      </c>
      <c r="Z247">
        <v>128217</v>
      </c>
      <c r="AA247">
        <v>47105</v>
      </c>
      <c r="AB247">
        <v>-78061</v>
      </c>
      <c r="AC247">
        <v>13745</v>
      </c>
      <c r="AD247">
        <v>85584</v>
      </c>
      <c r="AE247">
        <v>63810</v>
      </c>
      <c r="AF247">
        <v>-104834</v>
      </c>
      <c r="AG247">
        <v>-22520</v>
      </c>
      <c r="AH247">
        <v>14159</v>
      </c>
      <c r="AI247">
        <v>-7734</v>
      </c>
      <c r="AJ247">
        <v>13069.07</v>
      </c>
      <c r="AK247">
        <v>64480</v>
      </c>
      <c r="AL247">
        <v>98128</v>
      </c>
      <c r="AM247">
        <v>52146</v>
      </c>
      <c r="AN247">
        <v>111790.58</v>
      </c>
      <c r="AO247">
        <v>127878</v>
      </c>
      <c r="AP247">
        <v>112777</v>
      </c>
      <c r="AQ247">
        <v>101874</v>
      </c>
      <c r="AR247">
        <v>49329</v>
      </c>
      <c r="AS247">
        <v>69257</v>
      </c>
      <c r="AT247">
        <v>70448</v>
      </c>
      <c r="AU247">
        <v>48588</v>
      </c>
      <c r="AV247">
        <v>100834</v>
      </c>
      <c r="AW247">
        <v>99411</v>
      </c>
      <c r="AX247">
        <v>73486</v>
      </c>
      <c r="AY247">
        <v>0</v>
      </c>
      <c r="AZ247">
        <v>0</v>
      </c>
      <c r="BA247">
        <v>0</v>
      </c>
      <c r="BB247">
        <v>0</v>
      </c>
      <c r="BC247">
        <v>0</v>
      </c>
    </row>
    <row r="248" spans="1:55" x14ac:dyDescent="0.25">
      <c r="A248" t="s">
        <v>2499</v>
      </c>
      <c r="B248">
        <v>650</v>
      </c>
      <c r="C248">
        <v>653</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row>
    <row r="249" spans="1:55" x14ac:dyDescent="0.25">
      <c r="A249" t="s">
        <v>2500</v>
      </c>
      <c r="B249">
        <v>-2</v>
      </c>
      <c r="C249">
        <v>53</v>
      </c>
      <c r="D249">
        <v>1002.16</v>
      </c>
      <c r="E249">
        <v>1051</v>
      </c>
      <c r="F249">
        <v>970</v>
      </c>
      <c r="G249">
        <v>759</v>
      </c>
      <c r="H249">
        <v>-1883.66</v>
      </c>
      <c r="I249">
        <v>2555</v>
      </c>
      <c r="J249">
        <v>1161</v>
      </c>
      <c r="K249">
        <v>757</v>
      </c>
      <c r="L249">
        <v>-580.36</v>
      </c>
      <c r="M249">
        <v>-1337</v>
      </c>
      <c r="N249">
        <v>-1745</v>
      </c>
      <c r="O249">
        <v>-2045</v>
      </c>
      <c r="P249">
        <v>-27738.39</v>
      </c>
      <c r="Q249">
        <v>-37002</v>
      </c>
      <c r="R249">
        <v>-26750</v>
      </c>
      <c r="S249">
        <v>-779</v>
      </c>
      <c r="T249">
        <v>-27070</v>
      </c>
      <c r="U249">
        <v>-71103</v>
      </c>
      <c r="V249">
        <v>-36102</v>
      </c>
      <c r="W249">
        <v>-62764</v>
      </c>
      <c r="X249">
        <v>-9084</v>
      </c>
      <c r="Y249">
        <v>-73857</v>
      </c>
      <c r="Z249">
        <v>960</v>
      </c>
      <c r="AA249">
        <v>-54756</v>
      </c>
      <c r="AB249">
        <v>-48173</v>
      </c>
      <c r="AC249">
        <v>-31843</v>
      </c>
      <c r="AD249">
        <v>-14871</v>
      </c>
      <c r="AE249">
        <v>-35685</v>
      </c>
      <c r="AF249">
        <v>59162</v>
      </c>
      <c r="AG249">
        <v>12113</v>
      </c>
      <c r="AH249">
        <v>36541</v>
      </c>
      <c r="AI249">
        <v>10201</v>
      </c>
      <c r="AJ249">
        <v>26160.51</v>
      </c>
      <c r="AK249">
        <v>-9507</v>
      </c>
      <c r="AL249">
        <v>19106</v>
      </c>
      <c r="AM249">
        <v>23071</v>
      </c>
      <c r="AN249">
        <v>7659.63</v>
      </c>
      <c r="AO249">
        <v>-11734</v>
      </c>
      <c r="AP249">
        <v>25244</v>
      </c>
      <c r="AQ249">
        <v>21549</v>
      </c>
      <c r="AR249">
        <v>20604</v>
      </c>
      <c r="AS249">
        <v>-15999</v>
      </c>
      <c r="AT249">
        <v>25053</v>
      </c>
      <c r="AU249">
        <v>6221</v>
      </c>
      <c r="AV249">
        <v>74854</v>
      </c>
      <c r="AW249">
        <v>28322</v>
      </c>
      <c r="AX249">
        <v>45292</v>
      </c>
      <c r="AY249">
        <v>62228</v>
      </c>
      <c r="AZ249">
        <v>18484</v>
      </c>
      <c r="BA249">
        <v>123556</v>
      </c>
      <c r="BB249">
        <v>31246</v>
      </c>
      <c r="BC249">
        <v>172246</v>
      </c>
    </row>
    <row r="250" spans="1:55" x14ac:dyDescent="0.25">
      <c r="A250" t="s">
        <v>2501</v>
      </c>
      <c r="B250">
        <v>1752813</v>
      </c>
      <c r="C250">
        <v>1076673</v>
      </c>
      <c r="D250">
        <v>2864424.46</v>
      </c>
      <c r="E250">
        <v>2399487</v>
      </c>
      <c r="F250">
        <v>1818575</v>
      </c>
      <c r="G250">
        <v>837809</v>
      </c>
      <c r="H250">
        <v>1723857.87</v>
      </c>
      <c r="I250">
        <v>1334438</v>
      </c>
      <c r="J250">
        <v>1068516</v>
      </c>
      <c r="K250">
        <v>672070</v>
      </c>
      <c r="L250">
        <v>1772061.63</v>
      </c>
      <c r="M250">
        <v>1389208</v>
      </c>
      <c r="N250">
        <v>1165875</v>
      </c>
      <c r="O250">
        <v>783153</v>
      </c>
      <c r="P250">
        <v>1776455.89</v>
      </c>
      <c r="Q250">
        <v>1411314</v>
      </c>
      <c r="R250">
        <v>1059623</v>
      </c>
      <c r="S250">
        <v>675582</v>
      </c>
      <c r="T250">
        <v>1774905</v>
      </c>
      <c r="U250">
        <v>1659085</v>
      </c>
      <c r="V250">
        <v>1423314</v>
      </c>
      <c r="W250">
        <v>881877</v>
      </c>
      <c r="X250">
        <v>2150557</v>
      </c>
      <c r="Y250">
        <v>1559029</v>
      </c>
      <c r="Z250">
        <v>1414098</v>
      </c>
      <c r="AA250">
        <v>782055</v>
      </c>
      <c r="AB250">
        <v>1680013</v>
      </c>
      <c r="AC250">
        <v>1374088</v>
      </c>
      <c r="AD250">
        <v>1144851</v>
      </c>
      <c r="AE250">
        <v>636230</v>
      </c>
      <c r="AF250">
        <v>1829310</v>
      </c>
      <c r="AG250">
        <v>1471048</v>
      </c>
      <c r="AH250">
        <v>1288055</v>
      </c>
      <c r="AI250">
        <v>770462</v>
      </c>
      <c r="AJ250">
        <v>1597065.61</v>
      </c>
      <c r="AK250">
        <v>1251233</v>
      </c>
      <c r="AL250">
        <v>1060881</v>
      </c>
      <c r="AM250">
        <v>646181</v>
      </c>
      <c r="AN250">
        <v>1997938.92</v>
      </c>
      <c r="AO250">
        <v>1734730</v>
      </c>
      <c r="AP250">
        <v>1399038</v>
      </c>
      <c r="AQ250">
        <v>821802</v>
      </c>
      <c r="AR250">
        <v>2063463</v>
      </c>
      <c r="AS250">
        <v>1721387</v>
      </c>
      <c r="AT250">
        <v>1512441</v>
      </c>
      <c r="AU250">
        <v>861491</v>
      </c>
      <c r="AV250">
        <v>2208587</v>
      </c>
      <c r="AW250">
        <v>1779684</v>
      </c>
      <c r="AX250">
        <v>1361222</v>
      </c>
      <c r="AY250">
        <v>750445</v>
      </c>
      <c r="AZ250">
        <v>1289462</v>
      </c>
      <c r="BA250">
        <v>1098875</v>
      </c>
      <c r="BB250">
        <v>850476</v>
      </c>
      <c r="BC250">
        <v>605072</v>
      </c>
    </row>
    <row r="251" spans="1:55" x14ac:dyDescent="0.25">
      <c r="A251" t="s">
        <v>2516</v>
      </c>
      <c r="B251">
        <v>0</v>
      </c>
      <c r="C251">
        <v>0</v>
      </c>
      <c r="D251">
        <v>0</v>
      </c>
      <c r="E251">
        <v>0</v>
      </c>
      <c r="F251">
        <v>0</v>
      </c>
      <c r="G251">
        <v>0</v>
      </c>
      <c r="H251">
        <v>0</v>
      </c>
      <c r="I251">
        <v>0</v>
      </c>
      <c r="J251">
        <v>0</v>
      </c>
      <c r="K251">
        <v>0</v>
      </c>
      <c r="L251">
        <v>0</v>
      </c>
      <c r="M251">
        <v>-297</v>
      </c>
      <c r="N251">
        <v>0</v>
      </c>
      <c r="O251">
        <v>0</v>
      </c>
      <c r="P251">
        <v>0</v>
      </c>
      <c r="Q251">
        <v>0</v>
      </c>
      <c r="R251">
        <v>0</v>
      </c>
      <c r="S251">
        <v>0</v>
      </c>
      <c r="T251">
        <v>-609</v>
      </c>
      <c r="U251">
        <v>-408</v>
      </c>
      <c r="V251">
        <v>0</v>
      </c>
      <c r="W251">
        <v>0</v>
      </c>
      <c r="X251">
        <v>-831</v>
      </c>
      <c r="Y251">
        <v>-563</v>
      </c>
      <c r="Z251">
        <v>-563</v>
      </c>
      <c r="AA251">
        <v>-1</v>
      </c>
      <c r="AB251">
        <v>-800</v>
      </c>
      <c r="AC251">
        <v>0</v>
      </c>
      <c r="AD251">
        <v>-453</v>
      </c>
      <c r="AE251">
        <v>0</v>
      </c>
      <c r="AF251">
        <v>-918</v>
      </c>
      <c r="AG251">
        <v>0</v>
      </c>
      <c r="AH251">
        <v>0</v>
      </c>
      <c r="AI251">
        <v>0</v>
      </c>
      <c r="AJ251">
        <v>-1283.02</v>
      </c>
      <c r="AK251">
        <v>-750</v>
      </c>
      <c r="AL251">
        <v>-750</v>
      </c>
      <c r="AM251">
        <v>0</v>
      </c>
      <c r="AN251">
        <v>-6585.33</v>
      </c>
      <c r="AO251">
        <v>0</v>
      </c>
      <c r="AP251">
        <v>0</v>
      </c>
      <c r="AQ251">
        <v>0</v>
      </c>
      <c r="AR251">
        <v>0</v>
      </c>
      <c r="AS251">
        <v>0</v>
      </c>
      <c r="AT251">
        <v>0</v>
      </c>
      <c r="AU251">
        <v>0</v>
      </c>
      <c r="AV251">
        <v>0</v>
      </c>
      <c r="AW251">
        <v>0</v>
      </c>
      <c r="AX251">
        <v>0</v>
      </c>
      <c r="AY251">
        <v>0</v>
      </c>
      <c r="AZ251">
        <v>0</v>
      </c>
      <c r="BA251">
        <v>0</v>
      </c>
      <c r="BB251">
        <v>0</v>
      </c>
      <c r="BC251">
        <v>0</v>
      </c>
    </row>
    <row r="252" spans="1:55" x14ac:dyDescent="0.25">
      <c r="A252" t="s">
        <v>2540</v>
      </c>
      <c r="B252">
        <v>0</v>
      </c>
      <c r="C252">
        <v>0</v>
      </c>
      <c r="D252">
        <v>0</v>
      </c>
      <c r="E252">
        <v>0</v>
      </c>
      <c r="F252">
        <v>0</v>
      </c>
      <c r="G252">
        <v>0</v>
      </c>
      <c r="H252">
        <v>0</v>
      </c>
      <c r="I252">
        <v>0</v>
      </c>
      <c r="J252">
        <v>0</v>
      </c>
      <c r="K252">
        <v>0</v>
      </c>
      <c r="L252">
        <v>0</v>
      </c>
      <c r="M252">
        <v>29085</v>
      </c>
      <c r="N252">
        <v>0</v>
      </c>
      <c r="O252">
        <v>0</v>
      </c>
      <c r="P252">
        <v>0</v>
      </c>
      <c r="Q252">
        <v>0</v>
      </c>
      <c r="R252">
        <v>0</v>
      </c>
      <c r="S252">
        <v>0</v>
      </c>
      <c r="T252">
        <v>20080</v>
      </c>
      <c r="U252">
        <v>0</v>
      </c>
      <c r="V252">
        <v>0</v>
      </c>
      <c r="W252">
        <v>5304</v>
      </c>
      <c r="X252">
        <v>25523</v>
      </c>
      <c r="Y252">
        <v>18761</v>
      </c>
      <c r="Z252">
        <v>13533</v>
      </c>
      <c r="AA252">
        <v>8309</v>
      </c>
      <c r="AB252">
        <v>32853</v>
      </c>
      <c r="AC252">
        <v>0</v>
      </c>
      <c r="AD252">
        <v>14385</v>
      </c>
      <c r="AE252">
        <v>8093</v>
      </c>
      <c r="AF252">
        <v>23878</v>
      </c>
      <c r="AG252">
        <v>0</v>
      </c>
      <c r="AH252">
        <v>0</v>
      </c>
      <c r="AI252">
        <v>0</v>
      </c>
      <c r="AJ252">
        <v>15795.44</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row>
    <row r="253" spans="1:55" x14ac:dyDescent="0.25">
      <c r="A253" t="s">
        <v>2515</v>
      </c>
      <c r="B253">
        <v>0</v>
      </c>
      <c r="C253">
        <v>0</v>
      </c>
      <c r="D253">
        <v>0</v>
      </c>
      <c r="E253">
        <v>0</v>
      </c>
      <c r="F253">
        <v>0</v>
      </c>
      <c r="G253">
        <v>0</v>
      </c>
      <c r="H253">
        <v>0</v>
      </c>
      <c r="I253">
        <v>0</v>
      </c>
      <c r="J253">
        <v>0</v>
      </c>
      <c r="K253">
        <v>0</v>
      </c>
      <c r="L253">
        <v>0</v>
      </c>
      <c r="M253">
        <v>-31</v>
      </c>
      <c r="N253">
        <v>-31</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25">
      <c r="A254" t="s">
        <v>2502</v>
      </c>
      <c r="B254">
        <v>-186699</v>
      </c>
      <c r="C254">
        <v>-1401</v>
      </c>
      <c r="D254">
        <v>-290383.8</v>
      </c>
      <c r="E254">
        <v>-288736</v>
      </c>
      <c r="F254">
        <v>-99082</v>
      </c>
      <c r="G254">
        <v>-1007</v>
      </c>
      <c r="H254">
        <v>-255874.61</v>
      </c>
      <c r="I254">
        <v>-254867</v>
      </c>
      <c r="J254">
        <v>-111925</v>
      </c>
      <c r="K254">
        <v>-514</v>
      </c>
      <c r="L254">
        <v>-225027.76</v>
      </c>
      <c r="M254">
        <v>-224487</v>
      </c>
      <c r="N254">
        <v>-93834</v>
      </c>
      <c r="O254">
        <v>-223</v>
      </c>
      <c r="P254">
        <v>-310851.98</v>
      </c>
      <c r="Q254">
        <v>-309312</v>
      </c>
      <c r="R254">
        <v>-138338</v>
      </c>
      <c r="S254">
        <v>-50</v>
      </c>
      <c r="T254">
        <v>0</v>
      </c>
      <c r="U254">
        <v>-367345</v>
      </c>
      <c r="V254">
        <v>-161177</v>
      </c>
      <c r="W254">
        <v>0</v>
      </c>
      <c r="X254">
        <v>-267455</v>
      </c>
      <c r="Y254">
        <v>-267218</v>
      </c>
      <c r="Z254">
        <v>-85871</v>
      </c>
      <c r="AA254">
        <v>-86</v>
      </c>
      <c r="AB254">
        <v>-293532</v>
      </c>
      <c r="AC254">
        <v>-293288</v>
      </c>
      <c r="AD254">
        <v>-150212</v>
      </c>
      <c r="AE254">
        <v>-174</v>
      </c>
      <c r="AF254">
        <v>-367666</v>
      </c>
      <c r="AG254">
        <v>-365522</v>
      </c>
      <c r="AH254">
        <v>-184571</v>
      </c>
      <c r="AI254">
        <v>-210</v>
      </c>
      <c r="AJ254">
        <v>-465646.28</v>
      </c>
      <c r="AK254">
        <v>-463947</v>
      </c>
      <c r="AL254">
        <v>-261516</v>
      </c>
      <c r="AM254">
        <v>-109</v>
      </c>
      <c r="AN254">
        <v>-530689.57999999996</v>
      </c>
      <c r="AO254">
        <v>-529428</v>
      </c>
      <c r="AP254">
        <v>-237163</v>
      </c>
      <c r="AQ254">
        <v>-141</v>
      </c>
      <c r="AR254">
        <v>-517532</v>
      </c>
      <c r="AS254">
        <v>-516303</v>
      </c>
      <c r="AT254">
        <v>-238135</v>
      </c>
      <c r="AU254">
        <v>-96</v>
      </c>
      <c r="AV254">
        <v>-315980</v>
      </c>
      <c r="AW254">
        <v>-315470</v>
      </c>
      <c r="AX254">
        <v>-117969</v>
      </c>
      <c r="AY254">
        <v>-70</v>
      </c>
      <c r="AZ254">
        <v>-316523</v>
      </c>
      <c r="BA254">
        <v>-316047</v>
      </c>
      <c r="BB254">
        <v>0</v>
      </c>
      <c r="BC254">
        <v>0</v>
      </c>
    </row>
    <row r="255" spans="1:55" x14ac:dyDescent="0.25">
      <c r="A255" t="s">
        <v>882</v>
      </c>
      <c r="B255">
        <v>1566114</v>
      </c>
      <c r="C255">
        <v>1075272</v>
      </c>
      <c r="D255">
        <v>2574040.66</v>
      </c>
      <c r="E255">
        <v>2110751</v>
      </c>
      <c r="F255">
        <v>1719493</v>
      </c>
      <c r="G255">
        <v>836802</v>
      </c>
      <c r="H255">
        <v>1467983.26</v>
      </c>
      <c r="I255">
        <v>1079571</v>
      </c>
      <c r="J255">
        <v>956591</v>
      </c>
      <c r="K255">
        <v>671556</v>
      </c>
      <c r="L255">
        <v>1547033.87</v>
      </c>
      <c r="M255">
        <v>1193478</v>
      </c>
      <c r="N255">
        <v>1072010</v>
      </c>
      <c r="O255">
        <v>782930</v>
      </c>
      <c r="P255">
        <v>1465603.91</v>
      </c>
      <c r="Q255">
        <v>1102002</v>
      </c>
      <c r="R255">
        <v>921285</v>
      </c>
      <c r="S255">
        <v>675532</v>
      </c>
      <c r="T255">
        <v>1794376</v>
      </c>
      <c r="U255">
        <v>1291332</v>
      </c>
      <c r="V255">
        <v>1262137</v>
      </c>
      <c r="W255">
        <v>887181</v>
      </c>
      <c r="X255">
        <v>1907794</v>
      </c>
      <c r="Y255">
        <v>1310009</v>
      </c>
      <c r="Z255">
        <v>1341197</v>
      </c>
      <c r="AA255">
        <v>790277</v>
      </c>
      <c r="AB255">
        <v>1418534</v>
      </c>
      <c r="AC255">
        <v>1080800</v>
      </c>
      <c r="AD255">
        <v>1008571</v>
      </c>
      <c r="AE255">
        <v>644149</v>
      </c>
      <c r="AF255">
        <v>1484604</v>
      </c>
      <c r="AG255">
        <v>1105526</v>
      </c>
      <c r="AH255">
        <v>1103484</v>
      </c>
      <c r="AI255">
        <v>770252</v>
      </c>
      <c r="AJ255">
        <v>1145931.75</v>
      </c>
      <c r="AK255">
        <v>786536</v>
      </c>
      <c r="AL255">
        <v>798615</v>
      </c>
      <c r="AM255">
        <v>646072</v>
      </c>
      <c r="AN255">
        <v>1460664.01</v>
      </c>
      <c r="AO255">
        <v>1205302</v>
      </c>
      <c r="AP255">
        <v>1161875</v>
      </c>
      <c r="AQ255">
        <v>821661</v>
      </c>
      <c r="AR255">
        <v>1545931</v>
      </c>
      <c r="AS255">
        <v>1205084</v>
      </c>
      <c r="AT255">
        <v>1274306</v>
      </c>
      <c r="AU255">
        <v>861395</v>
      </c>
      <c r="AV255">
        <v>1892607</v>
      </c>
      <c r="AW255">
        <v>1464214</v>
      </c>
      <c r="AX255">
        <v>1243253</v>
      </c>
      <c r="AY255">
        <v>750375</v>
      </c>
      <c r="AZ255">
        <v>972939</v>
      </c>
      <c r="BA255">
        <v>782828</v>
      </c>
      <c r="BB255">
        <v>850476</v>
      </c>
      <c r="BC255">
        <v>605072</v>
      </c>
    </row>
    <row r="256" spans="1:55" x14ac:dyDescent="0.25">
      <c r="A256" t="s">
        <v>2503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t="s">
        <v>2505</v>
      </c>
      <c r="B257">
        <v>3000</v>
      </c>
      <c r="C257">
        <v>1500</v>
      </c>
      <c r="D257">
        <v>0</v>
      </c>
      <c r="E257">
        <v>0</v>
      </c>
      <c r="F257">
        <v>0</v>
      </c>
      <c r="G257">
        <v>0</v>
      </c>
      <c r="H257">
        <v>0</v>
      </c>
      <c r="I257">
        <v>0</v>
      </c>
      <c r="J257">
        <v>0</v>
      </c>
      <c r="K257">
        <v>0</v>
      </c>
      <c r="L257">
        <v>23947.58</v>
      </c>
      <c r="M257">
        <v>0</v>
      </c>
      <c r="N257">
        <v>23948</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row>
    <row r="258" spans="1:55" x14ac:dyDescent="0.25">
      <c r="A258" t="s">
        <v>2506</v>
      </c>
      <c r="B258">
        <v>3000</v>
      </c>
      <c r="C258">
        <v>1500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row>
    <row r="259" spans="1:55" x14ac:dyDescent="0.25">
      <c r="A259" t="s">
        <v>2509</v>
      </c>
      <c r="B259">
        <v>0</v>
      </c>
      <c r="C259">
        <v>0</v>
      </c>
      <c r="D259">
        <v>-172469.33</v>
      </c>
      <c r="E259">
        <v>-172469</v>
      </c>
      <c r="F259">
        <v>0</v>
      </c>
      <c r="G259">
        <v>0</v>
      </c>
      <c r="H259">
        <v>-2000266.8</v>
      </c>
      <c r="I259">
        <v>-51752</v>
      </c>
      <c r="J259">
        <v>-51752</v>
      </c>
      <c r="K259">
        <v>-51751</v>
      </c>
      <c r="L259">
        <v>-100054.18</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25">
      <c r="A260" t="s">
        <v>2510</v>
      </c>
      <c r="B260">
        <v>4047</v>
      </c>
      <c r="C260">
        <v>3168</v>
      </c>
      <c r="D260">
        <v>0</v>
      </c>
      <c r="E260">
        <v>0</v>
      </c>
      <c r="F260">
        <v>0</v>
      </c>
      <c r="G260">
        <v>0</v>
      </c>
      <c r="H260">
        <v>0</v>
      </c>
      <c r="I260">
        <v>0</v>
      </c>
      <c r="J260">
        <v>0</v>
      </c>
      <c r="K260">
        <v>0</v>
      </c>
      <c r="L260">
        <v>0</v>
      </c>
      <c r="M260">
        <v>914</v>
      </c>
      <c r="N260">
        <v>0</v>
      </c>
      <c r="O260">
        <v>0</v>
      </c>
      <c r="P260">
        <v>0</v>
      </c>
      <c r="Q260">
        <v>0</v>
      </c>
      <c r="R260">
        <v>0</v>
      </c>
      <c r="S260">
        <v>0</v>
      </c>
      <c r="T260">
        <v>2000</v>
      </c>
      <c r="U260">
        <v>523</v>
      </c>
      <c r="V260">
        <v>239</v>
      </c>
      <c r="W260">
        <v>65</v>
      </c>
      <c r="X260">
        <v>783</v>
      </c>
      <c r="Y260">
        <v>779</v>
      </c>
      <c r="Z260">
        <v>-6525</v>
      </c>
      <c r="AA260">
        <v>766</v>
      </c>
      <c r="AB260">
        <v>11374</v>
      </c>
      <c r="AC260">
        <v>0</v>
      </c>
      <c r="AD260">
        <v>1541</v>
      </c>
      <c r="AE260">
        <v>1319</v>
      </c>
      <c r="AF260">
        <v>5698</v>
      </c>
      <c r="AG260">
        <v>0</v>
      </c>
      <c r="AH260">
        <v>0</v>
      </c>
      <c r="AI260">
        <v>436</v>
      </c>
      <c r="AJ260">
        <v>6857.25</v>
      </c>
      <c r="AK260">
        <v>3697</v>
      </c>
      <c r="AL260">
        <v>3671</v>
      </c>
      <c r="AM260">
        <v>0</v>
      </c>
      <c r="AN260">
        <v>1192.9000000000001</v>
      </c>
      <c r="AO260">
        <v>0</v>
      </c>
      <c r="AP260">
        <v>0</v>
      </c>
      <c r="AQ260">
        <v>468</v>
      </c>
      <c r="AR260">
        <v>6984</v>
      </c>
      <c r="AS260">
        <v>1487</v>
      </c>
      <c r="AT260">
        <v>29</v>
      </c>
      <c r="AU260">
        <v>28</v>
      </c>
      <c r="AV260">
        <v>1408</v>
      </c>
      <c r="AW260">
        <v>1408</v>
      </c>
      <c r="AX260">
        <v>1402</v>
      </c>
      <c r="AY260">
        <v>1402</v>
      </c>
      <c r="AZ260">
        <v>1038</v>
      </c>
      <c r="BA260">
        <v>1037</v>
      </c>
      <c r="BB260">
        <v>1036</v>
      </c>
      <c r="BC260">
        <v>1</v>
      </c>
    </row>
    <row r="261" spans="1:55" x14ac:dyDescent="0.25">
      <c r="A261" t="s">
        <v>2511</v>
      </c>
      <c r="B261">
        <v>0</v>
      </c>
      <c r="C261">
        <v>0</v>
      </c>
      <c r="D261">
        <v>0</v>
      </c>
      <c r="E261">
        <v>0</v>
      </c>
      <c r="F261">
        <v>0</v>
      </c>
      <c r="G261">
        <v>0</v>
      </c>
      <c r="H261">
        <v>0</v>
      </c>
      <c r="I261">
        <v>0</v>
      </c>
      <c r="J261">
        <v>0</v>
      </c>
      <c r="K261">
        <v>0</v>
      </c>
      <c r="L261">
        <v>0</v>
      </c>
      <c r="M261">
        <v>914</v>
      </c>
      <c r="N261">
        <v>0</v>
      </c>
      <c r="O261">
        <v>0</v>
      </c>
      <c r="P261">
        <v>0</v>
      </c>
      <c r="Q261">
        <v>0</v>
      </c>
      <c r="R261">
        <v>0</v>
      </c>
      <c r="S261">
        <v>0</v>
      </c>
      <c r="T261">
        <v>2000</v>
      </c>
      <c r="U261">
        <v>523</v>
      </c>
      <c r="V261">
        <v>239</v>
      </c>
      <c r="W261">
        <v>65</v>
      </c>
      <c r="X261">
        <v>783</v>
      </c>
      <c r="Y261">
        <v>779</v>
      </c>
      <c r="Z261">
        <v>779</v>
      </c>
      <c r="AA261">
        <v>766</v>
      </c>
      <c r="AB261">
        <v>11374</v>
      </c>
      <c r="AC261">
        <v>0</v>
      </c>
      <c r="AD261">
        <v>1541</v>
      </c>
      <c r="AE261">
        <v>1319</v>
      </c>
      <c r="AF261">
        <v>5698</v>
      </c>
      <c r="AG261">
        <v>0</v>
      </c>
      <c r="AH261">
        <v>0</v>
      </c>
      <c r="AI261">
        <v>436</v>
      </c>
      <c r="AJ261">
        <v>6857.25</v>
      </c>
      <c r="AK261">
        <v>3697</v>
      </c>
      <c r="AL261">
        <v>3671</v>
      </c>
      <c r="AM261">
        <v>0</v>
      </c>
      <c r="AN261">
        <v>1192.9000000000001</v>
      </c>
      <c r="AO261">
        <v>0</v>
      </c>
      <c r="AP261">
        <v>0</v>
      </c>
      <c r="AQ261">
        <v>468</v>
      </c>
      <c r="AR261">
        <v>6984</v>
      </c>
      <c r="AS261">
        <v>1487</v>
      </c>
      <c r="AT261">
        <v>29</v>
      </c>
      <c r="AU261">
        <v>28</v>
      </c>
      <c r="AV261">
        <v>1408</v>
      </c>
      <c r="AW261">
        <v>1408</v>
      </c>
      <c r="AX261">
        <v>1402</v>
      </c>
      <c r="AY261">
        <v>1402</v>
      </c>
      <c r="AZ261">
        <v>1038</v>
      </c>
      <c r="BA261">
        <v>1037</v>
      </c>
      <c r="BB261">
        <v>1036</v>
      </c>
      <c r="BC261">
        <v>1</v>
      </c>
    </row>
    <row r="262" spans="1:55" x14ac:dyDescent="0.25">
      <c r="A262" t="s">
        <v>2512</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-7304</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row>
    <row r="263" spans="1:55" x14ac:dyDescent="0.25">
      <c r="A263" t="s">
        <v>883</v>
      </c>
      <c r="B263">
        <v>-154117</v>
      </c>
      <c r="C263">
        <v>-64689</v>
      </c>
      <c r="D263">
        <v>-2413.1</v>
      </c>
      <c r="E263">
        <v>-2413</v>
      </c>
      <c r="F263">
        <v>-2413</v>
      </c>
      <c r="G263">
        <v>-2395</v>
      </c>
      <c r="H263">
        <v>-4227.88</v>
      </c>
      <c r="I263">
        <v>-3452</v>
      </c>
      <c r="J263">
        <v>-2238</v>
      </c>
      <c r="K263">
        <v>-182</v>
      </c>
      <c r="L263">
        <v>-9802.1</v>
      </c>
      <c r="M263">
        <v>-934354</v>
      </c>
      <c r="N263">
        <v>-2844</v>
      </c>
      <c r="O263">
        <v>-2756</v>
      </c>
      <c r="P263">
        <v>-1250243.78</v>
      </c>
      <c r="Q263">
        <v>-893980</v>
      </c>
      <c r="R263">
        <v>-4916</v>
      </c>
      <c r="S263">
        <v>-3684</v>
      </c>
      <c r="T263">
        <v>-1108873</v>
      </c>
      <c r="U263">
        <v>-748330</v>
      </c>
      <c r="V263">
        <v>-500899</v>
      </c>
      <c r="W263">
        <v>-185777</v>
      </c>
      <c r="X263">
        <v>-380390</v>
      </c>
      <c r="Y263">
        <v>-265687</v>
      </c>
      <c r="Z263">
        <v>-145685</v>
      </c>
      <c r="AA263">
        <v>-50765</v>
      </c>
      <c r="AB263">
        <v>-351739</v>
      </c>
      <c r="AC263">
        <v>-4865</v>
      </c>
      <c r="AD263">
        <v>-195128</v>
      </c>
      <c r="AE263">
        <v>-87876</v>
      </c>
      <c r="AF263">
        <v>-497465</v>
      </c>
      <c r="AG263">
        <v>-11177</v>
      </c>
      <c r="AH263">
        <v>-230690</v>
      </c>
      <c r="AI263">
        <v>-121218</v>
      </c>
      <c r="AJ263">
        <v>-372210.93</v>
      </c>
      <c r="AK263">
        <v>-205840</v>
      </c>
      <c r="AL263">
        <v>-129084</v>
      </c>
      <c r="AM263">
        <v>0</v>
      </c>
      <c r="AN263">
        <v>-606493.31000000006</v>
      </c>
      <c r="AO263">
        <v>-525624</v>
      </c>
      <c r="AP263">
        <v>-374068</v>
      </c>
      <c r="AQ263">
        <v>-140650</v>
      </c>
      <c r="AR263">
        <v>-423291</v>
      </c>
      <c r="AS263">
        <v>-365554</v>
      </c>
      <c r="AT263">
        <v>-227435</v>
      </c>
      <c r="AU263">
        <v>-62619</v>
      </c>
      <c r="AV263">
        <v>-222846</v>
      </c>
      <c r="AW263">
        <v>-86606</v>
      </c>
      <c r="AX263">
        <v>-46310</v>
      </c>
      <c r="AY263">
        <v>-17275</v>
      </c>
      <c r="AZ263">
        <v>-117777</v>
      </c>
      <c r="BA263">
        <v>-80231</v>
      </c>
      <c r="BB263">
        <v>-49590</v>
      </c>
      <c r="BC263">
        <v>-22352</v>
      </c>
    </row>
    <row r="264" spans="1:55" x14ac:dyDescent="0.25">
      <c r="A264" t="s">
        <v>2511</v>
      </c>
      <c r="B264">
        <v>0</v>
      </c>
      <c r="C264">
        <v>0</v>
      </c>
      <c r="D264">
        <v>0</v>
      </c>
      <c r="E264">
        <v>0</v>
      </c>
      <c r="F264">
        <v>0</v>
      </c>
      <c r="G264">
        <v>0</v>
      </c>
      <c r="H264">
        <v>0</v>
      </c>
      <c r="I264">
        <v>0</v>
      </c>
      <c r="J264">
        <v>0</v>
      </c>
      <c r="K264">
        <v>0</v>
      </c>
      <c r="L264">
        <v>0</v>
      </c>
      <c r="M264">
        <v>-928571</v>
      </c>
      <c r="N264">
        <v>0</v>
      </c>
      <c r="O264">
        <v>0</v>
      </c>
      <c r="P264">
        <v>-1241657.52</v>
      </c>
      <c r="Q264">
        <v>-885866</v>
      </c>
      <c r="R264">
        <v>0</v>
      </c>
      <c r="S264">
        <v>0</v>
      </c>
      <c r="T264">
        <v>-1104517</v>
      </c>
      <c r="U264">
        <v>-744251</v>
      </c>
      <c r="V264">
        <v>-497971</v>
      </c>
      <c r="W264">
        <v>-183032</v>
      </c>
      <c r="X264">
        <v>-369374</v>
      </c>
      <c r="Y264">
        <v>-251567</v>
      </c>
      <c r="Z264">
        <v>-145685</v>
      </c>
      <c r="AA264">
        <v>-50292</v>
      </c>
      <c r="AB264">
        <v>-346106</v>
      </c>
      <c r="AC264">
        <v>0</v>
      </c>
      <c r="AD264">
        <v>-193500</v>
      </c>
      <c r="AE264">
        <v>-86899</v>
      </c>
      <c r="AF264">
        <v>-483776</v>
      </c>
      <c r="AG264">
        <v>0</v>
      </c>
      <c r="AH264">
        <v>-219612</v>
      </c>
      <c r="AI264">
        <v>-121218</v>
      </c>
      <c r="AJ264">
        <v>-372210.93</v>
      </c>
      <c r="AK264">
        <v>-205840</v>
      </c>
      <c r="AL264">
        <v>-129084</v>
      </c>
      <c r="AM264">
        <v>0</v>
      </c>
      <c r="AN264">
        <v>-601352.27</v>
      </c>
      <c r="AO264">
        <v>-522366</v>
      </c>
      <c r="AP264">
        <v>-372850</v>
      </c>
      <c r="AQ264">
        <v>-140650</v>
      </c>
      <c r="AR264">
        <v>-423291</v>
      </c>
      <c r="AS264">
        <v>-365554</v>
      </c>
      <c r="AT264">
        <v>-227435</v>
      </c>
      <c r="AU264">
        <v>-62619</v>
      </c>
      <c r="AV264">
        <v>-215864</v>
      </c>
      <c r="AW264">
        <v>-81304</v>
      </c>
      <c r="AX264">
        <v>-46250</v>
      </c>
      <c r="AY264">
        <v>-17275</v>
      </c>
      <c r="AZ264">
        <v>-117777</v>
      </c>
      <c r="BA264">
        <v>-80231</v>
      </c>
      <c r="BB264">
        <v>-49590</v>
      </c>
      <c r="BC264">
        <v>-22352</v>
      </c>
    </row>
    <row r="265" spans="1:55" x14ac:dyDescent="0.25">
      <c r="A265" t="s">
        <v>2512</v>
      </c>
      <c r="B265">
        <v>-2514</v>
      </c>
      <c r="C265">
        <v>-1809</v>
      </c>
      <c r="D265">
        <v>-2413.1</v>
      </c>
      <c r="E265">
        <v>-2413</v>
      </c>
      <c r="F265">
        <v>-2413</v>
      </c>
      <c r="G265">
        <v>-2395</v>
      </c>
      <c r="H265">
        <v>-4227.88</v>
      </c>
      <c r="I265">
        <v>-3452</v>
      </c>
      <c r="J265">
        <v>-2238</v>
      </c>
      <c r="K265">
        <v>-182</v>
      </c>
      <c r="L265">
        <v>-9802.1</v>
      </c>
      <c r="M265">
        <v>-5783</v>
      </c>
      <c r="N265">
        <v>-2844</v>
      </c>
      <c r="O265">
        <v>-2756</v>
      </c>
      <c r="P265">
        <v>-8586.26</v>
      </c>
      <c r="Q265">
        <v>-8114</v>
      </c>
      <c r="R265">
        <v>-4916</v>
      </c>
      <c r="S265">
        <v>-3684</v>
      </c>
      <c r="T265">
        <v>-4356</v>
      </c>
      <c r="U265">
        <v>-4079</v>
      </c>
      <c r="V265">
        <v>-2928</v>
      </c>
      <c r="W265">
        <v>-2745</v>
      </c>
      <c r="X265">
        <v>-11016</v>
      </c>
      <c r="Y265">
        <v>-14120</v>
      </c>
      <c r="Z265">
        <v>0</v>
      </c>
      <c r="AA265">
        <v>-473</v>
      </c>
      <c r="AB265">
        <v>-5633</v>
      </c>
      <c r="AC265">
        <v>-4865</v>
      </c>
      <c r="AD265">
        <v>-1628</v>
      </c>
      <c r="AE265">
        <v>-977</v>
      </c>
      <c r="AF265">
        <v>-13689</v>
      </c>
      <c r="AG265">
        <v>-11177</v>
      </c>
      <c r="AH265">
        <v>-11078</v>
      </c>
      <c r="AI265">
        <v>0</v>
      </c>
      <c r="AJ265">
        <v>0</v>
      </c>
      <c r="AK265">
        <v>0</v>
      </c>
      <c r="AL265">
        <v>0</v>
      </c>
      <c r="AM265">
        <v>0</v>
      </c>
      <c r="AN265">
        <v>-5141.04</v>
      </c>
      <c r="AO265">
        <v>-3258</v>
      </c>
      <c r="AP265">
        <v>-1218</v>
      </c>
      <c r="AQ265">
        <v>0</v>
      </c>
      <c r="AR265">
        <v>0</v>
      </c>
      <c r="AS265">
        <v>0</v>
      </c>
      <c r="AT265">
        <v>0</v>
      </c>
      <c r="AU265">
        <v>0</v>
      </c>
      <c r="AV265">
        <v>-6982</v>
      </c>
      <c r="AW265">
        <v>-5302</v>
      </c>
      <c r="AX265">
        <v>-60</v>
      </c>
      <c r="AY265">
        <v>0</v>
      </c>
      <c r="AZ265">
        <v>0</v>
      </c>
      <c r="BA265">
        <v>0</v>
      </c>
      <c r="BB265">
        <v>0</v>
      </c>
      <c r="BC265">
        <v>0</v>
      </c>
    </row>
    <row r="266" spans="1:55" x14ac:dyDescent="0.25">
      <c r="A266" t="s">
        <v>2515</v>
      </c>
      <c r="B266">
        <v>0</v>
      </c>
      <c r="C266">
        <v>0</v>
      </c>
      <c r="D266">
        <v>31.43</v>
      </c>
      <c r="E266">
        <v>31</v>
      </c>
      <c r="F266">
        <v>31</v>
      </c>
      <c r="G266">
        <v>0</v>
      </c>
      <c r="H266">
        <v>31.43</v>
      </c>
      <c r="I266">
        <v>31</v>
      </c>
      <c r="J266">
        <v>31</v>
      </c>
      <c r="K266">
        <v>0</v>
      </c>
      <c r="L266">
        <v>31.43</v>
      </c>
      <c r="M266">
        <v>31</v>
      </c>
      <c r="N266">
        <v>31</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25">
      <c r="A267" t="s">
        <v>2516</v>
      </c>
      <c r="B267">
        <v>67</v>
      </c>
      <c r="C267">
        <v>0</v>
      </c>
      <c r="D267">
        <v>1691.24</v>
      </c>
      <c r="E267">
        <v>1317</v>
      </c>
      <c r="F267">
        <v>927</v>
      </c>
      <c r="G267">
        <v>373</v>
      </c>
      <c r="H267">
        <v>511.79</v>
      </c>
      <c r="I267">
        <v>243</v>
      </c>
      <c r="J267">
        <v>243</v>
      </c>
      <c r="K267">
        <v>0</v>
      </c>
      <c r="L267">
        <v>478.95</v>
      </c>
      <c r="M267">
        <v>297</v>
      </c>
      <c r="N267">
        <v>297</v>
      </c>
      <c r="O267">
        <v>0</v>
      </c>
      <c r="P267">
        <v>368.48</v>
      </c>
      <c r="Q267">
        <v>216</v>
      </c>
      <c r="R267">
        <v>213</v>
      </c>
      <c r="S267">
        <v>0</v>
      </c>
      <c r="T267">
        <v>609</v>
      </c>
      <c r="U267">
        <v>408</v>
      </c>
      <c r="V267">
        <v>408</v>
      </c>
      <c r="W267">
        <v>0</v>
      </c>
      <c r="X267">
        <v>831</v>
      </c>
      <c r="Y267">
        <v>563</v>
      </c>
      <c r="Z267">
        <v>563</v>
      </c>
      <c r="AA267">
        <v>1</v>
      </c>
      <c r="AB267">
        <v>800</v>
      </c>
      <c r="AC267">
        <v>474</v>
      </c>
      <c r="AD267">
        <v>453</v>
      </c>
      <c r="AE267">
        <v>0</v>
      </c>
      <c r="AF267">
        <v>918</v>
      </c>
      <c r="AG267">
        <v>585</v>
      </c>
      <c r="AH267">
        <v>585</v>
      </c>
      <c r="AI267">
        <v>465</v>
      </c>
      <c r="AJ267">
        <v>1283.02</v>
      </c>
      <c r="AK267">
        <v>750</v>
      </c>
      <c r="AL267">
        <v>750</v>
      </c>
      <c r="AM267">
        <v>0</v>
      </c>
      <c r="AN267">
        <v>6585.33</v>
      </c>
      <c r="AO267">
        <v>6050</v>
      </c>
      <c r="AP267">
        <v>5266</v>
      </c>
      <c r="AQ267">
        <v>949</v>
      </c>
      <c r="AR267">
        <v>4041</v>
      </c>
      <c r="AS267">
        <v>3861</v>
      </c>
      <c r="AT267">
        <v>2812</v>
      </c>
      <c r="AU267">
        <v>540</v>
      </c>
      <c r="AV267">
        <v>274</v>
      </c>
      <c r="AW267">
        <v>132</v>
      </c>
      <c r="AX267">
        <v>106</v>
      </c>
      <c r="AY267">
        <v>0</v>
      </c>
      <c r="AZ267">
        <v>0</v>
      </c>
      <c r="BA267">
        <v>0</v>
      </c>
      <c r="BB267">
        <v>0</v>
      </c>
      <c r="BC267">
        <v>0</v>
      </c>
    </row>
    <row r="268" spans="1:55" x14ac:dyDescent="0.25">
      <c r="A268" t="s">
        <v>2517</v>
      </c>
      <c r="B268">
        <v>0</v>
      </c>
      <c r="C268">
        <v>0</v>
      </c>
      <c r="D268">
        <v>-416559.21</v>
      </c>
      <c r="E268">
        <v>-382279</v>
      </c>
      <c r="F268">
        <v>-261039</v>
      </c>
      <c r="G268">
        <v>-121167</v>
      </c>
      <c r="H268">
        <v>-1069269.6299999999</v>
      </c>
      <c r="I268">
        <v>-896911</v>
      </c>
      <c r="J268">
        <v>-566649</v>
      </c>
      <c r="K268">
        <v>-265850</v>
      </c>
      <c r="L268">
        <v>-1189004.18</v>
      </c>
      <c r="M268">
        <v>23948</v>
      </c>
      <c r="N268">
        <v>-437404</v>
      </c>
      <c r="O268">
        <v>-236203</v>
      </c>
      <c r="P268">
        <v>4663.87</v>
      </c>
      <c r="Q268">
        <v>2654</v>
      </c>
      <c r="R268">
        <v>-475077</v>
      </c>
      <c r="S268">
        <v>-215675</v>
      </c>
      <c r="T268">
        <v>0</v>
      </c>
      <c r="U268">
        <v>0</v>
      </c>
      <c r="V268">
        <v>-1053</v>
      </c>
      <c r="W268">
        <v>0</v>
      </c>
      <c r="X268">
        <v>-7158</v>
      </c>
      <c r="Y268">
        <v>0</v>
      </c>
      <c r="Z268">
        <v>0</v>
      </c>
      <c r="AA268">
        <v>-316</v>
      </c>
      <c r="AB268">
        <v>-5291</v>
      </c>
      <c r="AC268">
        <v>-276927</v>
      </c>
      <c r="AD268">
        <v>0</v>
      </c>
      <c r="AE268">
        <v>0</v>
      </c>
      <c r="AF268">
        <v>0</v>
      </c>
      <c r="AG268">
        <v>-315674</v>
      </c>
      <c r="AH268">
        <v>437</v>
      </c>
      <c r="AI268">
        <v>0</v>
      </c>
      <c r="AJ268">
        <v>0</v>
      </c>
      <c r="AK268">
        <v>0</v>
      </c>
      <c r="AL268">
        <v>0</v>
      </c>
      <c r="AM268">
        <v>-69507</v>
      </c>
      <c r="AN268">
        <v>0</v>
      </c>
      <c r="AO268">
        <v>473</v>
      </c>
      <c r="AP268">
        <v>473</v>
      </c>
      <c r="AQ268">
        <v>0</v>
      </c>
      <c r="AR268">
        <v>0</v>
      </c>
      <c r="AS268">
        <v>0</v>
      </c>
      <c r="AT268">
        <v>0</v>
      </c>
      <c r="AU268">
        <v>0</v>
      </c>
      <c r="AV268">
        <v>30000</v>
      </c>
      <c r="AW268">
        <v>30000</v>
      </c>
      <c r="AX268">
        <v>0</v>
      </c>
      <c r="AY268">
        <v>-394</v>
      </c>
      <c r="AZ268">
        <v>166</v>
      </c>
      <c r="BA268">
        <v>140</v>
      </c>
      <c r="BB268">
        <v>140</v>
      </c>
      <c r="BC268">
        <v>0</v>
      </c>
    </row>
    <row r="269" spans="1:55" x14ac:dyDescent="0.25">
      <c r="A269" t="s">
        <v>884</v>
      </c>
      <c r="B269">
        <v>-147003</v>
      </c>
      <c r="C269">
        <v>-60021</v>
      </c>
      <c r="D269">
        <v>-589718.97</v>
      </c>
      <c r="E269">
        <v>-555813</v>
      </c>
      <c r="F269">
        <v>-262494</v>
      </c>
      <c r="G269">
        <v>-123189</v>
      </c>
      <c r="H269">
        <v>-3073221.1</v>
      </c>
      <c r="I269">
        <v>-951841</v>
      </c>
      <c r="J269">
        <v>-620365</v>
      </c>
      <c r="K269">
        <v>-317783</v>
      </c>
      <c r="L269">
        <v>-1274402.5</v>
      </c>
      <c r="M269">
        <v>-909164</v>
      </c>
      <c r="N269">
        <v>-415972</v>
      </c>
      <c r="O269">
        <v>-238959</v>
      </c>
      <c r="P269">
        <v>-1245211.43</v>
      </c>
      <c r="Q269">
        <v>-891110</v>
      </c>
      <c r="R269">
        <v>-479780</v>
      </c>
      <c r="S269">
        <v>-219359</v>
      </c>
      <c r="T269">
        <v>-1106264</v>
      </c>
      <c r="U269">
        <v>-747399</v>
      </c>
      <c r="V269">
        <v>-501305</v>
      </c>
      <c r="W269">
        <v>-185712</v>
      </c>
      <c r="X269">
        <v>-385934</v>
      </c>
      <c r="Y269">
        <v>-264345</v>
      </c>
      <c r="Z269">
        <v>-151647</v>
      </c>
      <c r="AA269">
        <v>-50314</v>
      </c>
      <c r="AB269">
        <v>-344856</v>
      </c>
      <c r="AC269">
        <v>-281318</v>
      </c>
      <c r="AD269">
        <v>-193134</v>
      </c>
      <c r="AE269">
        <v>-86557</v>
      </c>
      <c r="AF269">
        <v>-490849</v>
      </c>
      <c r="AG269">
        <v>-326266</v>
      </c>
      <c r="AH269">
        <v>-229668</v>
      </c>
      <c r="AI269">
        <v>-120317</v>
      </c>
      <c r="AJ269">
        <v>-364070.67</v>
      </c>
      <c r="AK269">
        <v>-201393</v>
      </c>
      <c r="AL269">
        <v>-124663</v>
      </c>
      <c r="AM269">
        <v>-69507</v>
      </c>
      <c r="AN269">
        <v>-598715.07999999996</v>
      </c>
      <c r="AO269">
        <v>-519101</v>
      </c>
      <c r="AP269">
        <v>-368329</v>
      </c>
      <c r="AQ269">
        <v>-139233</v>
      </c>
      <c r="AR269">
        <v>-412266</v>
      </c>
      <c r="AS269">
        <v>-360206</v>
      </c>
      <c r="AT269">
        <v>-224594</v>
      </c>
      <c r="AU269">
        <v>-62051</v>
      </c>
      <c r="AV269">
        <v>-191164</v>
      </c>
      <c r="AW269">
        <v>-55066</v>
      </c>
      <c r="AX269">
        <v>-44802</v>
      </c>
      <c r="AY269">
        <v>-16267</v>
      </c>
      <c r="AZ269">
        <v>-116573</v>
      </c>
      <c r="BA269">
        <v>-79054</v>
      </c>
      <c r="BB269">
        <v>-48414</v>
      </c>
      <c r="BC269">
        <v>-22351</v>
      </c>
    </row>
    <row r="270" spans="1:55" x14ac:dyDescent="0.25">
      <c r="A270" t="s">
        <v>2518</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t="s">
        <v>2519</v>
      </c>
      <c r="B271">
        <v>5740000</v>
      </c>
      <c r="C271">
        <v>3720000</v>
      </c>
      <c r="D271">
        <v>-1801546.84</v>
      </c>
      <c r="E271">
        <v>-1746547</v>
      </c>
      <c r="F271">
        <v>-2036547</v>
      </c>
      <c r="G271">
        <v>-642047</v>
      </c>
      <c r="H271">
        <v>1560675.26</v>
      </c>
      <c r="I271">
        <v>-375872</v>
      </c>
      <c r="J271">
        <v>-675872</v>
      </c>
      <c r="K271">
        <v>-295872</v>
      </c>
      <c r="L271">
        <v>295219.38</v>
      </c>
      <c r="M271">
        <v>50999</v>
      </c>
      <c r="N271">
        <v>-500894</v>
      </c>
      <c r="O271">
        <v>-514345</v>
      </c>
      <c r="P271">
        <v>740590.04</v>
      </c>
      <c r="Q271">
        <v>569938</v>
      </c>
      <c r="R271">
        <v>87280</v>
      </c>
      <c r="S271">
        <v>-420000</v>
      </c>
      <c r="T271">
        <v>0</v>
      </c>
      <c r="U271">
        <v>0</v>
      </c>
      <c r="V271">
        <v>0</v>
      </c>
      <c r="W271">
        <v>0</v>
      </c>
      <c r="X271">
        <v>0</v>
      </c>
      <c r="Y271">
        <v>0</v>
      </c>
      <c r="Z271">
        <v>0</v>
      </c>
      <c r="AA271">
        <v>4660000</v>
      </c>
      <c r="AB271">
        <v>0</v>
      </c>
      <c r="AC271">
        <v>165000</v>
      </c>
      <c r="AD271">
        <v>0</v>
      </c>
      <c r="AE271">
        <v>0</v>
      </c>
      <c r="AF271">
        <v>345000</v>
      </c>
      <c r="AG271">
        <v>172944</v>
      </c>
      <c r="AH271">
        <v>-183825</v>
      </c>
      <c r="AI271">
        <v>1735000</v>
      </c>
      <c r="AJ271">
        <v>440000</v>
      </c>
      <c r="AK271">
        <v>370000</v>
      </c>
      <c r="AL271">
        <v>-79398</v>
      </c>
      <c r="AM271">
        <v>-400011</v>
      </c>
      <c r="AN271">
        <v>399970.86</v>
      </c>
      <c r="AO271">
        <v>210410</v>
      </c>
      <c r="AP271">
        <v>5578</v>
      </c>
      <c r="AQ271">
        <v>940</v>
      </c>
      <c r="AR271">
        <v>-2014</v>
      </c>
      <c r="AS271">
        <v>-2089</v>
      </c>
      <c r="AT271">
        <v>-2080</v>
      </c>
      <c r="AU271">
        <v>-2089</v>
      </c>
      <c r="AV271">
        <v>-815000</v>
      </c>
      <c r="AW271">
        <v>-815000</v>
      </c>
      <c r="AX271">
        <v>-804430</v>
      </c>
      <c r="AY271">
        <v>0</v>
      </c>
      <c r="AZ271">
        <v>0</v>
      </c>
      <c r="BA271">
        <v>0</v>
      </c>
      <c r="BB271">
        <v>0</v>
      </c>
      <c r="BC271">
        <v>0</v>
      </c>
    </row>
    <row r="272" spans="1:55" x14ac:dyDescent="0.25">
      <c r="A272" t="s">
        <v>2520</v>
      </c>
      <c r="B272">
        <v>0</v>
      </c>
      <c r="C272">
        <v>0</v>
      </c>
      <c r="D272">
        <v>29000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row>
    <row r="273" spans="1:55" x14ac:dyDescent="0.25">
      <c r="A273" t="s">
        <v>2521</v>
      </c>
      <c r="B273">
        <v>0</v>
      </c>
      <c r="C273">
        <v>0</v>
      </c>
      <c r="D273">
        <v>29000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25">
      <c r="A274" t="s">
        <v>2522</v>
      </c>
      <c r="B274">
        <v>0</v>
      </c>
      <c r="C274">
        <v>0</v>
      </c>
      <c r="D274">
        <v>0</v>
      </c>
      <c r="E274">
        <v>0</v>
      </c>
      <c r="F274">
        <v>0</v>
      </c>
      <c r="G274">
        <v>0</v>
      </c>
      <c r="H274">
        <v>0</v>
      </c>
      <c r="I274">
        <v>0</v>
      </c>
      <c r="J274">
        <v>0</v>
      </c>
      <c r="K274">
        <v>0</v>
      </c>
      <c r="L274">
        <v>0</v>
      </c>
      <c r="M274">
        <v>0</v>
      </c>
      <c r="N274">
        <v>0</v>
      </c>
      <c r="O274">
        <v>72202</v>
      </c>
      <c r="P274">
        <v>0</v>
      </c>
      <c r="Q274">
        <v>0</v>
      </c>
      <c r="R274">
        <v>0</v>
      </c>
      <c r="S274">
        <v>0</v>
      </c>
      <c r="T274">
        <v>5071000</v>
      </c>
      <c r="U274">
        <v>3015020</v>
      </c>
      <c r="V274">
        <v>2425000</v>
      </c>
      <c r="W274">
        <v>1595000</v>
      </c>
      <c r="X274">
        <v>10990000</v>
      </c>
      <c r="Y274">
        <v>9675000</v>
      </c>
      <c r="Z274">
        <v>6570000</v>
      </c>
      <c r="AA274">
        <v>0</v>
      </c>
      <c r="AB274">
        <v>9310000</v>
      </c>
      <c r="AC274">
        <v>0</v>
      </c>
      <c r="AD274">
        <v>4054791</v>
      </c>
      <c r="AE274">
        <v>2890000</v>
      </c>
      <c r="AF274">
        <v>0</v>
      </c>
      <c r="AG274">
        <v>0</v>
      </c>
      <c r="AH274">
        <v>0</v>
      </c>
      <c r="AI274">
        <v>0</v>
      </c>
      <c r="AJ274">
        <v>0</v>
      </c>
      <c r="AK274">
        <v>0</v>
      </c>
      <c r="AL274">
        <v>0</v>
      </c>
      <c r="AM274">
        <v>0</v>
      </c>
      <c r="AN274">
        <v>0</v>
      </c>
      <c r="AO274">
        <v>0</v>
      </c>
      <c r="AP274">
        <v>0</v>
      </c>
      <c r="AQ274">
        <v>0</v>
      </c>
      <c r="AR274">
        <v>0</v>
      </c>
      <c r="AS274">
        <v>0</v>
      </c>
      <c r="AT274">
        <v>0</v>
      </c>
      <c r="AU274">
        <v>0</v>
      </c>
      <c r="AV274">
        <v>1493</v>
      </c>
      <c r="AW274">
        <v>3571</v>
      </c>
      <c r="AX274">
        <v>0</v>
      </c>
      <c r="AY274">
        <v>0</v>
      </c>
      <c r="AZ274">
        <v>0</v>
      </c>
      <c r="BA274">
        <v>0</v>
      </c>
      <c r="BB274">
        <v>0</v>
      </c>
      <c r="BC274">
        <v>0</v>
      </c>
    </row>
    <row r="275" spans="1:55" x14ac:dyDescent="0.25">
      <c r="A275" t="s">
        <v>2523</v>
      </c>
      <c r="B275">
        <v>0</v>
      </c>
      <c r="C275">
        <v>0</v>
      </c>
      <c r="D275">
        <v>0</v>
      </c>
      <c r="E275">
        <v>0</v>
      </c>
      <c r="F275">
        <v>0</v>
      </c>
      <c r="G275">
        <v>0</v>
      </c>
      <c r="H275">
        <v>0</v>
      </c>
      <c r="I275">
        <v>0</v>
      </c>
      <c r="J275">
        <v>0</v>
      </c>
      <c r="K275">
        <v>0</v>
      </c>
      <c r="L275">
        <v>0</v>
      </c>
      <c r="M275">
        <v>0</v>
      </c>
      <c r="N275">
        <v>0</v>
      </c>
      <c r="O275">
        <v>0</v>
      </c>
      <c r="P275">
        <v>0</v>
      </c>
      <c r="Q275">
        <v>0</v>
      </c>
      <c r="R275">
        <v>0</v>
      </c>
      <c r="S275">
        <v>0</v>
      </c>
      <c r="T275">
        <v>0</v>
      </c>
      <c r="U275">
        <v>3015020</v>
      </c>
      <c r="V275">
        <v>0</v>
      </c>
      <c r="W275">
        <v>0</v>
      </c>
      <c r="X275">
        <v>10990000</v>
      </c>
      <c r="Y275">
        <v>9675000</v>
      </c>
      <c r="Z275">
        <v>0</v>
      </c>
      <c r="AA275">
        <v>0</v>
      </c>
      <c r="AB275">
        <v>9310000</v>
      </c>
      <c r="AC275">
        <v>0</v>
      </c>
      <c r="AD275">
        <v>4054791</v>
      </c>
      <c r="AE275">
        <v>2890000</v>
      </c>
      <c r="AF275">
        <v>0</v>
      </c>
      <c r="AG275">
        <v>0</v>
      </c>
      <c r="AH275">
        <v>0</v>
      </c>
      <c r="AI275">
        <v>0</v>
      </c>
      <c r="AJ275">
        <v>0</v>
      </c>
      <c r="AK275">
        <v>0</v>
      </c>
      <c r="AL275">
        <v>0</v>
      </c>
      <c r="AM275">
        <v>0</v>
      </c>
      <c r="AN275">
        <v>0</v>
      </c>
      <c r="AO275">
        <v>0</v>
      </c>
      <c r="AP275">
        <v>0</v>
      </c>
      <c r="AQ275">
        <v>0</v>
      </c>
      <c r="AR275">
        <v>0</v>
      </c>
      <c r="AS275">
        <v>0</v>
      </c>
      <c r="AT275">
        <v>0</v>
      </c>
      <c r="AU275">
        <v>0</v>
      </c>
      <c r="AV275">
        <v>1493</v>
      </c>
      <c r="AW275">
        <v>3571</v>
      </c>
      <c r="AX275">
        <v>0</v>
      </c>
      <c r="AY275">
        <v>0</v>
      </c>
      <c r="AZ275">
        <v>0</v>
      </c>
      <c r="BA275">
        <v>0</v>
      </c>
      <c r="BB275">
        <v>0</v>
      </c>
      <c r="BC275">
        <v>0</v>
      </c>
    </row>
    <row r="276" spans="1:55" x14ac:dyDescent="0.25">
      <c r="A276" t="s">
        <v>2524</v>
      </c>
      <c r="B276">
        <v>0</v>
      </c>
      <c r="C276">
        <v>0</v>
      </c>
      <c r="D276">
        <v>0</v>
      </c>
      <c r="E276">
        <v>0</v>
      </c>
      <c r="F276">
        <v>0</v>
      </c>
      <c r="G276">
        <v>0</v>
      </c>
      <c r="H276">
        <v>0</v>
      </c>
      <c r="I276">
        <v>0</v>
      </c>
      <c r="J276">
        <v>0</v>
      </c>
      <c r="K276">
        <v>0</v>
      </c>
      <c r="L276">
        <v>0</v>
      </c>
      <c r="M276">
        <v>0</v>
      </c>
      <c r="N276">
        <v>0</v>
      </c>
      <c r="O276">
        <v>0</v>
      </c>
      <c r="P276">
        <v>0</v>
      </c>
      <c r="Q276">
        <v>0</v>
      </c>
      <c r="R276">
        <v>0</v>
      </c>
      <c r="S276">
        <v>0</v>
      </c>
      <c r="T276">
        <v>0</v>
      </c>
      <c r="U276">
        <v>3015020</v>
      </c>
      <c r="V276">
        <v>0</v>
      </c>
      <c r="W276">
        <v>0</v>
      </c>
      <c r="X276">
        <v>10990000</v>
      </c>
      <c r="Y276">
        <v>9675000</v>
      </c>
      <c r="Z276">
        <v>0</v>
      </c>
      <c r="AA276">
        <v>0</v>
      </c>
      <c r="AB276">
        <v>9310000</v>
      </c>
      <c r="AC276">
        <v>0</v>
      </c>
      <c r="AD276">
        <v>4054791</v>
      </c>
      <c r="AE276">
        <v>2890000</v>
      </c>
      <c r="AF276">
        <v>0</v>
      </c>
      <c r="AG276">
        <v>0</v>
      </c>
      <c r="AH276">
        <v>0</v>
      </c>
      <c r="AI276">
        <v>0</v>
      </c>
      <c r="AJ276">
        <v>0</v>
      </c>
      <c r="AK276">
        <v>0</v>
      </c>
      <c r="AL276">
        <v>0</v>
      </c>
      <c r="AM276">
        <v>0</v>
      </c>
      <c r="AN276">
        <v>0</v>
      </c>
      <c r="AO276">
        <v>0</v>
      </c>
      <c r="AP276">
        <v>0</v>
      </c>
      <c r="AQ276">
        <v>0</v>
      </c>
      <c r="AR276">
        <v>0</v>
      </c>
      <c r="AS276">
        <v>0</v>
      </c>
      <c r="AT276">
        <v>0</v>
      </c>
      <c r="AU276">
        <v>0</v>
      </c>
      <c r="AV276">
        <v>1493</v>
      </c>
      <c r="AW276">
        <v>3571</v>
      </c>
      <c r="AX276">
        <v>0</v>
      </c>
      <c r="AY276">
        <v>0</v>
      </c>
      <c r="AZ276">
        <v>0</v>
      </c>
      <c r="BA276">
        <v>0</v>
      </c>
      <c r="BB276">
        <v>0</v>
      </c>
      <c r="BC276">
        <v>0</v>
      </c>
    </row>
    <row r="277" spans="1:55" x14ac:dyDescent="0.25">
      <c r="A277" t="s">
        <v>2525</v>
      </c>
      <c r="B277">
        <v>0</v>
      </c>
      <c r="C277">
        <v>0</v>
      </c>
      <c r="D277">
        <v>0</v>
      </c>
      <c r="E277">
        <v>0</v>
      </c>
      <c r="F277">
        <v>0</v>
      </c>
      <c r="G277">
        <v>0</v>
      </c>
      <c r="H277">
        <v>0</v>
      </c>
      <c r="I277">
        <v>0</v>
      </c>
      <c r="J277">
        <v>0</v>
      </c>
      <c r="K277">
        <v>0</v>
      </c>
      <c r="L277">
        <v>0</v>
      </c>
      <c r="M277">
        <v>0</v>
      </c>
      <c r="N277">
        <v>0</v>
      </c>
      <c r="O277">
        <v>72202</v>
      </c>
      <c r="P277">
        <v>0</v>
      </c>
      <c r="Q277">
        <v>0</v>
      </c>
      <c r="R277">
        <v>0</v>
      </c>
      <c r="S277">
        <v>0</v>
      </c>
      <c r="T277">
        <v>5071000</v>
      </c>
      <c r="U277">
        <v>0</v>
      </c>
      <c r="V277">
        <v>2425000</v>
      </c>
      <c r="W277">
        <v>1595000</v>
      </c>
      <c r="X277">
        <v>0</v>
      </c>
      <c r="Y277">
        <v>0</v>
      </c>
      <c r="Z277">
        <v>6570000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row>
    <row r="278" spans="1:55" x14ac:dyDescent="0.25">
      <c r="A278" t="s">
        <v>2526</v>
      </c>
      <c r="B278">
        <v>0</v>
      </c>
      <c r="C278">
        <v>0</v>
      </c>
      <c r="D278">
        <v>0</v>
      </c>
      <c r="E278">
        <v>0</v>
      </c>
      <c r="F278">
        <v>0</v>
      </c>
      <c r="G278">
        <v>0</v>
      </c>
      <c r="H278">
        <v>0</v>
      </c>
      <c r="I278">
        <v>0</v>
      </c>
      <c r="J278">
        <v>0</v>
      </c>
      <c r="K278">
        <v>0</v>
      </c>
      <c r="L278">
        <v>0</v>
      </c>
      <c r="M278">
        <v>0</v>
      </c>
      <c r="N278">
        <v>0</v>
      </c>
      <c r="O278">
        <v>72202</v>
      </c>
      <c r="P278">
        <v>0</v>
      </c>
      <c r="Q278">
        <v>0</v>
      </c>
      <c r="R278">
        <v>0</v>
      </c>
      <c r="S278">
        <v>0</v>
      </c>
      <c r="T278">
        <v>5071000</v>
      </c>
      <c r="U278">
        <v>0</v>
      </c>
      <c r="V278">
        <v>2425000</v>
      </c>
      <c r="W278">
        <v>1595000</v>
      </c>
      <c r="X278">
        <v>0</v>
      </c>
      <c r="Y278">
        <v>0</v>
      </c>
      <c r="Z278">
        <v>6570000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row>
    <row r="279" spans="1:55" x14ac:dyDescent="0.25">
      <c r="A279" t="s">
        <v>2529</v>
      </c>
      <c r="B279">
        <v>-7335000</v>
      </c>
      <c r="C279">
        <v>-4685000</v>
      </c>
      <c r="D279">
        <v>0</v>
      </c>
      <c r="E279">
        <v>0</v>
      </c>
      <c r="F279">
        <v>0</v>
      </c>
      <c r="G279">
        <v>0</v>
      </c>
      <c r="H279">
        <v>0</v>
      </c>
      <c r="I279">
        <v>0</v>
      </c>
      <c r="J279">
        <v>0</v>
      </c>
      <c r="K279">
        <v>0</v>
      </c>
      <c r="L279">
        <v>0</v>
      </c>
      <c r="M279">
        <v>0</v>
      </c>
      <c r="N279">
        <v>0</v>
      </c>
      <c r="O279">
        <v>-3150</v>
      </c>
      <c r="P279">
        <v>0</v>
      </c>
      <c r="Q279">
        <v>0</v>
      </c>
      <c r="R279">
        <v>0</v>
      </c>
      <c r="S279">
        <v>0</v>
      </c>
      <c r="T279">
        <v>-4701000</v>
      </c>
      <c r="U279">
        <v>-2735000</v>
      </c>
      <c r="V279">
        <v>-2555000</v>
      </c>
      <c r="W279">
        <v>-2275000</v>
      </c>
      <c r="X279">
        <v>-11420000</v>
      </c>
      <c r="Y279">
        <v>-10030000</v>
      </c>
      <c r="Z279">
        <v>-7435000</v>
      </c>
      <c r="AA279">
        <v>-5180000</v>
      </c>
      <c r="AB279">
        <v>-9105000</v>
      </c>
      <c r="AC279">
        <v>0</v>
      </c>
      <c r="AD279">
        <v>-4175000</v>
      </c>
      <c r="AE279">
        <v>-3405000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-665569</v>
      </c>
      <c r="AZ279">
        <v>-324847</v>
      </c>
      <c r="BA279">
        <v>-282268</v>
      </c>
      <c r="BB279">
        <v>-509913</v>
      </c>
      <c r="BC279">
        <v>-553616</v>
      </c>
    </row>
    <row r="280" spans="1:55" x14ac:dyDescent="0.25">
      <c r="A280" t="s">
        <v>2530</v>
      </c>
      <c r="B280">
        <v>-7335000</v>
      </c>
      <c r="C280">
        <v>-4685000</v>
      </c>
      <c r="D280">
        <v>0</v>
      </c>
      <c r="E280">
        <v>0</v>
      </c>
      <c r="F280">
        <v>0</v>
      </c>
      <c r="G280">
        <v>0</v>
      </c>
      <c r="H280">
        <v>0</v>
      </c>
      <c r="I280">
        <v>0</v>
      </c>
      <c r="J280">
        <v>0</v>
      </c>
      <c r="K280">
        <v>0</v>
      </c>
      <c r="L280">
        <v>0</v>
      </c>
      <c r="M280">
        <v>0</v>
      </c>
      <c r="N280">
        <v>0</v>
      </c>
      <c r="O280">
        <v>0</v>
      </c>
      <c r="P280">
        <v>0</v>
      </c>
      <c r="Q280">
        <v>0</v>
      </c>
      <c r="R280">
        <v>0</v>
      </c>
      <c r="S280">
        <v>0</v>
      </c>
      <c r="T280">
        <v>0</v>
      </c>
      <c r="U280">
        <v>-2735000</v>
      </c>
      <c r="V280">
        <v>0</v>
      </c>
      <c r="W280">
        <v>0</v>
      </c>
      <c r="X280">
        <v>-11420000</v>
      </c>
      <c r="Y280">
        <v>-10030000</v>
      </c>
      <c r="Z280">
        <v>0</v>
      </c>
      <c r="AA280">
        <v>0</v>
      </c>
      <c r="AB280">
        <v>-9105000</v>
      </c>
      <c r="AC280">
        <v>0</v>
      </c>
      <c r="AD280">
        <v>-4175000</v>
      </c>
      <c r="AE280">
        <v>-3405000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25">
      <c r="A281" t="s">
        <v>2531</v>
      </c>
      <c r="B281">
        <v>-7335000</v>
      </c>
      <c r="C281">
        <v>-4685000</v>
      </c>
      <c r="D281">
        <v>0</v>
      </c>
      <c r="E281">
        <v>0</v>
      </c>
      <c r="F281">
        <v>0</v>
      </c>
      <c r="G281">
        <v>0</v>
      </c>
      <c r="H281">
        <v>0</v>
      </c>
      <c r="I281">
        <v>0</v>
      </c>
      <c r="J281">
        <v>0</v>
      </c>
      <c r="K281">
        <v>0</v>
      </c>
      <c r="L281">
        <v>0</v>
      </c>
      <c r="M281">
        <v>0</v>
      </c>
      <c r="N281">
        <v>0</v>
      </c>
      <c r="O281">
        <v>0</v>
      </c>
      <c r="P281">
        <v>0</v>
      </c>
      <c r="Q281">
        <v>0</v>
      </c>
      <c r="R281">
        <v>0</v>
      </c>
      <c r="S281">
        <v>0</v>
      </c>
      <c r="T281">
        <v>0</v>
      </c>
      <c r="U281">
        <v>-2735000</v>
      </c>
      <c r="V281">
        <v>0</v>
      </c>
      <c r="W281">
        <v>0</v>
      </c>
      <c r="X281">
        <v>-11420000</v>
      </c>
      <c r="Y281">
        <v>-10030000</v>
      </c>
      <c r="Z281">
        <v>0</v>
      </c>
      <c r="AA281">
        <v>0</v>
      </c>
      <c r="AB281">
        <v>-9105000</v>
      </c>
      <c r="AC281">
        <v>0</v>
      </c>
      <c r="AD281">
        <v>-4175000</v>
      </c>
      <c r="AE281">
        <v>-3405000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2532</v>
      </c>
      <c r="B282">
        <v>0</v>
      </c>
      <c r="C282">
        <v>0</v>
      </c>
      <c r="D282">
        <v>0</v>
      </c>
      <c r="E282">
        <v>0</v>
      </c>
      <c r="F282">
        <v>0</v>
      </c>
      <c r="G282">
        <v>0</v>
      </c>
      <c r="H282">
        <v>0</v>
      </c>
      <c r="I282">
        <v>0</v>
      </c>
      <c r="J282">
        <v>0</v>
      </c>
      <c r="K282">
        <v>0</v>
      </c>
      <c r="L282">
        <v>0</v>
      </c>
      <c r="M282">
        <v>0</v>
      </c>
      <c r="N282">
        <v>0</v>
      </c>
      <c r="O282">
        <v>-3150</v>
      </c>
      <c r="P282">
        <v>0</v>
      </c>
      <c r="Q282">
        <v>0</v>
      </c>
      <c r="R282">
        <v>0</v>
      </c>
      <c r="S282">
        <v>0</v>
      </c>
      <c r="T282">
        <v>-4701000</v>
      </c>
      <c r="U282">
        <v>0</v>
      </c>
      <c r="V282">
        <v>-2555000</v>
      </c>
      <c r="W282">
        <v>-2275000</v>
      </c>
      <c r="X282">
        <v>0</v>
      </c>
      <c r="Y282">
        <v>0</v>
      </c>
      <c r="Z282">
        <v>-7435000</v>
      </c>
      <c r="AA282">
        <v>-5180000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-665569</v>
      </c>
      <c r="AZ282">
        <v>-324847</v>
      </c>
      <c r="BA282">
        <v>-282268</v>
      </c>
      <c r="BB282">
        <v>-509913</v>
      </c>
      <c r="BC282">
        <v>-553616</v>
      </c>
    </row>
    <row r="283" spans="1:55" x14ac:dyDescent="0.25">
      <c r="A283" t="s">
        <v>2533</v>
      </c>
      <c r="B283">
        <v>0</v>
      </c>
      <c r="C283">
        <v>0</v>
      </c>
      <c r="D283">
        <v>0</v>
      </c>
      <c r="E283">
        <v>0</v>
      </c>
      <c r="F283">
        <v>0</v>
      </c>
      <c r="G283">
        <v>0</v>
      </c>
      <c r="H283">
        <v>0</v>
      </c>
      <c r="I283">
        <v>0</v>
      </c>
      <c r="J283">
        <v>0</v>
      </c>
      <c r="K283">
        <v>0</v>
      </c>
      <c r="L283">
        <v>0</v>
      </c>
      <c r="M283">
        <v>0</v>
      </c>
      <c r="N283">
        <v>0</v>
      </c>
      <c r="O283">
        <v>-3150</v>
      </c>
      <c r="P283">
        <v>0</v>
      </c>
      <c r="Q283">
        <v>0</v>
      </c>
      <c r="R283">
        <v>0</v>
      </c>
      <c r="S283">
        <v>0</v>
      </c>
      <c r="T283">
        <v>-4701000</v>
      </c>
      <c r="U283">
        <v>0</v>
      </c>
      <c r="V283">
        <v>-2555000</v>
      </c>
      <c r="W283">
        <v>-2275000</v>
      </c>
      <c r="X283">
        <v>0</v>
      </c>
      <c r="Y283">
        <v>0</v>
      </c>
      <c r="Z283">
        <v>-7435000</v>
      </c>
      <c r="AA283">
        <v>-5180000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-665569</v>
      </c>
      <c r="AZ283">
        <v>-324847</v>
      </c>
      <c r="BA283">
        <v>-282268</v>
      </c>
      <c r="BB283">
        <v>-509913</v>
      </c>
      <c r="BC283">
        <v>-553616</v>
      </c>
    </row>
    <row r="284" spans="1:55" x14ac:dyDescent="0.25">
      <c r="A284" t="s">
        <v>2535</v>
      </c>
      <c r="B284">
        <v>-70079</v>
      </c>
      <c r="C284">
        <v>-34732</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-1631</v>
      </c>
      <c r="AW284">
        <v>-1631</v>
      </c>
      <c r="AX284">
        <v>-1631</v>
      </c>
      <c r="AY284">
        <v>0</v>
      </c>
      <c r="AZ284">
        <v>0</v>
      </c>
      <c r="BA284">
        <v>0</v>
      </c>
      <c r="BB284">
        <v>0</v>
      </c>
      <c r="BC284">
        <v>0</v>
      </c>
    </row>
    <row r="285" spans="1:55" x14ac:dyDescent="0.25">
      <c r="A285" t="s">
        <v>2538</v>
      </c>
      <c r="B285">
        <v>1065669</v>
      </c>
      <c r="C285">
        <v>0</v>
      </c>
      <c r="D285">
        <v>1112635.97</v>
      </c>
      <c r="E285">
        <v>1112635</v>
      </c>
      <c r="F285">
        <v>1112636</v>
      </c>
      <c r="G285">
        <v>0</v>
      </c>
      <c r="H285">
        <v>808954.5</v>
      </c>
      <c r="I285">
        <v>808955</v>
      </c>
      <c r="J285">
        <v>808955</v>
      </c>
      <c r="K285">
        <v>0</v>
      </c>
      <c r="L285">
        <v>231314.76</v>
      </c>
      <c r="M285">
        <v>0</v>
      </c>
      <c r="N285">
        <v>231315</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25">
      <c r="A286" t="s">
        <v>2539</v>
      </c>
      <c r="B286">
        <v>-817034</v>
      </c>
      <c r="C286">
        <v>0</v>
      </c>
      <c r="D286">
        <v>-1187320.69</v>
      </c>
      <c r="E286">
        <v>-818368</v>
      </c>
      <c r="F286">
        <v>-449416</v>
      </c>
      <c r="G286">
        <v>0</v>
      </c>
      <c r="H286">
        <v>-735968.72</v>
      </c>
      <c r="I286">
        <v>-576877</v>
      </c>
      <c r="J286">
        <v>-410554</v>
      </c>
      <c r="K286">
        <v>0</v>
      </c>
      <c r="L286">
        <v>-731135.32</v>
      </c>
      <c r="M286">
        <v>-554879</v>
      </c>
      <c r="N286">
        <v>-365568</v>
      </c>
      <c r="O286">
        <v>0</v>
      </c>
      <c r="P286">
        <v>-920447.2</v>
      </c>
      <c r="Q286">
        <v>-737663</v>
      </c>
      <c r="R286">
        <v>-496128</v>
      </c>
      <c r="S286">
        <v>0</v>
      </c>
      <c r="T286">
        <v>-1176671</v>
      </c>
      <c r="U286">
        <v>-941663</v>
      </c>
      <c r="V286">
        <v>-672383</v>
      </c>
      <c r="W286">
        <v>0</v>
      </c>
      <c r="X286">
        <v>-1060367</v>
      </c>
      <c r="Y286">
        <v>-786167</v>
      </c>
      <c r="Z286">
        <v>-420567</v>
      </c>
      <c r="AA286">
        <v>0</v>
      </c>
      <c r="AB286">
        <v>-1212522</v>
      </c>
      <c r="AC286">
        <v>-939162</v>
      </c>
      <c r="AD286">
        <v>-620922</v>
      </c>
      <c r="AE286">
        <v>-7912</v>
      </c>
      <c r="AF286">
        <v>-1338240</v>
      </c>
      <c r="AG286">
        <v>-1044480</v>
      </c>
      <c r="AH286">
        <v>-709920</v>
      </c>
      <c r="AI286">
        <v>0</v>
      </c>
      <c r="AJ286">
        <v>-1211760</v>
      </c>
      <c r="AK286">
        <v>-946560</v>
      </c>
      <c r="AL286">
        <v>-624240</v>
      </c>
      <c r="AM286">
        <v>0</v>
      </c>
      <c r="AN286">
        <v>-1228080</v>
      </c>
      <c r="AO286">
        <v>-938400</v>
      </c>
      <c r="AP286">
        <v>-599760</v>
      </c>
      <c r="AQ286">
        <v>0</v>
      </c>
      <c r="AR286">
        <v>-1162800</v>
      </c>
      <c r="AS286">
        <v>-877200</v>
      </c>
      <c r="AT286">
        <v>-550800</v>
      </c>
      <c r="AU286">
        <v>0</v>
      </c>
      <c r="AV286">
        <v>-738480</v>
      </c>
      <c r="AW286">
        <v>-534480</v>
      </c>
      <c r="AX286">
        <v>-338640</v>
      </c>
      <c r="AY286">
        <v>0</v>
      </c>
      <c r="AZ286">
        <v>-493680</v>
      </c>
      <c r="BA286">
        <v>-383520</v>
      </c>
      <c r="BB286">
        <v>-261120</v>
      </c>
      <c r="BC286">
        <v>0</v>
      </c>
    </row>
    <row r="287" spans="1:55" x14ac:dyDescent="0.25">
      <c r="A287" t="s">
        <v>2540</v>
      </c>
      <c r="B287">
        <v>-10025</v>
      </c>
      <c r="C287">
        <v>-7140</v>
      </c>
      <c r="D287">
        <v>-44488.15</v>
      </c>
      <c r="E287">
        <v>-37797</v>
      </c>
      <c r="F287">
        <v>-30127</v>
      </c>
      <c r="G287">
        <v>-19062</v>
      </c>
      <c r="H287">
        <v>-36348.019999999997</v>
      </c>
      <c r="I287">
        <v>-24988</v>
      </c>
      <c r="J287">
        <v>-20401</v>
      </c>
      <c r="K287">
        <v>-10668</v>
      </c>
      <c r="L287">
        <v>-36746.06</v>
      </c>
      <c r="M287">
        <v>-25699</v>
      </c>
      <c r="N287">
        <v>-18419</v>
      </c>
      <c r="O287">
        <v>-10071</v>
      </c>
      <c r="P287">
        <v>-27492.15</v>
      </c>
      <c r="Q287">
        <v>-18465</v>
      </c>
      <c r="R287">
        <v>-11067</v>
      </c>
      <c r="S287">
        <v>-5571</v>
      </c>
      <c r="T287">
        <v>-17033</v>
      </c>
      <c r="U287">
        <v>-11173</v>
      </c>
      <c r="V287">
        <v>-6216</v>
      </c>
      <c r="W287">
        <v>-4048</v>
      </c>
      <c r="X287">
        <v>-21215</v>
      </c>
      <c r="Y287">
        <v>-15718</v>
      </c>
      <c r="Z287">
        <v>-11754</v>
      </c>
      <c r="AA287">
        <v>-7694</v>
      </c>
      <c r="AB287">
        <v>-28443</v>
      </c>
      <c r="AC287">
        <v>-20070</v>
      </c>
      <c r="AD287">
        <v>-12419</v>
      </c>
      <c r="AE287">
        <v>-7419</v>
      </c>
      <c r="AF287">
        <v>-20014</v>
      </c>
      <c r="AG287">
        <v>-12848</v>
      </c>
      <c r="AH287">
        <v>-7332</v>
      </c>
      <c r="AI287">
        <v>-4991</v>
      </c>
      <c r="AJ287">
        <v>-11797.18</v>
      </c>
      <c r="AK287">
        <v>-6146</v>
      </c>
      <c r="AL287">
        <v>-2584</v>
      </c>
      <c r="AM287">
        <v>-1666</v>
      </c>
      <c r="AN287">
        <v>-3432.15</v>
      </c>
      <c r="AO287">
        <v>-607</v>
      </c>
      <c r="AP287">
        <v>0</v>
      </c>
      <c r="AQ287">
        <v>-1</v>
      </c>
      <c r="AR287">
        <v>-167</v>
      </c>
      <c r="AS287">
        <v>-4</v>
      </c>
      <c r="AT287">
        <v>-3</v>
      </c>
      <c r="AU287">
        <v>-1</v>
      </c>
      <c r="AV287">
        <v>-5764</v>
      </c>
      <c r="AW287">
        <v>-5743</v>
      </c>
      <c r="AX287">
        <v>-5578</v>
      </c>
      <c r="AY287">
        <v>0</v>
      </c>
      <c r="AZ287">
        <v>0</v>
      </c>
      <c r="BA287">
        <v>0</v>
      </c>
      <c r="BB287">
        <v>0</v>
      </c>
      <c r="BC287">
        <v>0</v>
      </c>
    </row>
    <row r="288" spans="1:55" x14ac:dyDescent="0.25">
      <c r="A288" t="s">
        <v>2541</v>
      </c>
      <c r="B288">
        <v>0</v>
      </c>
      <c r="C288">
        <v>0</v>
      </c>
      <c r="D288">
        <v>-139657.56</v>
      </c>
      <c r="E288">
        <v>-116201</v>
      </c>
      <c r="F288">
        <v>-85638</v>
      </c>
      <c r="G288">
        <v>-74731</v>
      </c>
      <c r="H288">
        <v>0</v>
      </c>
      <c r="I288">
        <v>0</v>
      </c>
      <c r="J288">
        <v>0</v>
      </c>
      <c r="K288">
        <v>0</v>
      </c>
      <c r="L288">
        <v>0</v>
      </c>
      <c r="M288">
        <v>231315</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-2405000</v>
      </c>
      <c r="AJ288">
        <v>0</v>
      </c>
      <c r="AK288">
        <v>0</v>
      </c>
      <c r="AL288">
        <v>0</v>
      </c>
      <c r="AM288">
        <v>0</v>
      </c>
      <c r="AN288">
        <v>0</v>
      </c>
      <c r="AO288">
        <v>0</v>
      </c>
      <c r="AP288">
        <v>0</v>
      </c>
      <c r="AQ288">
        <v>0</v>
      </c>
      <c r="AR288">
        <v>0</v>
      </c>
      <c r="AS288">
        <v>0</v>
      </c>
      <c r="AT288">
        <v>0</v>
      </c>
      <c r="AU288">
        <v>0</v>
      </c>
      <c r="AV288">
        <v>0</v>
      </c>
      <c r="AW288">
        <v>0</v>
      </c>
      <c r="AX288">
        <v>0</v>
      </c>
      <c r="AY288">
        <v>-6189</v>
      </c>
      <c r="AZ288">
        <v>-31999</v>
      </c>
      <c r="BA288">
        <v>-22410</v>
      </c>
      <c r="BB288">
        <v>-14763</v>
      </c>
      <c r="BC288">
        <v>-754</v>
      </c>
    </row>
    <row r="289" spans="1:55" x14ac:dyDescent="0.25">
      <c r="A289" t="s">
        <v>885</v>
      </c>
      <c r="B289">
        <v>-1426469</v>
      </c>
      <c r="C289">
        <v>-1006872</v>
      </c>
      <c r="D289">
        <v>-2031377.27</v>
      </c>
      <c r="E289">
        <v>-1606278</v>
      </c>
      <c r="F289">
        <v>-1489092</v>
      </c>
      <c r="G289">
        <v>-735840</v>
      </c>
      <c r="H289">
        <v>1597313.02</v>
      </c>
      <c r="I289">
        <v>-168782</v>
      </c>
      <c r="J289">
        <v>-297872</v>
      </c>
      <c r="K289">
        <v>-306540</v>
      </c>
      <c r="L289">
        <v>-241347.25</v>
      </c>
      <c r="M289">
        <v>-298264</v>
      </c>
      <c r="N289">
        <v>-653566</v>
      </c>
      <c r="O289">
        <v>-455364</v>
      </c>
      <c r="P289">
        <v>-207349.31</v>
      </c>
      <c r="Q289">
        <v>-186190</v>
      </c>
      <c r="R289">
        <v>-419915</v>
      </c>
      <c r="S289">
        <v>-425571</v>
      </c>
      <c r="T289">
        <v>-823704</v>
      </c>
      <c r="U289">
        <v>-672816</v>
      </c>
      <c r="V289">
        <v>-808599</v>
      </c>
      <c r="W289">
        <v>-684048</v>
      </c>
      <c r="X289">
        <v>-1511582</v>
      </c>
      <c r="Y289">
        <v>-1156885</v>
      </c>
      <c r="Z289">
        <v>-1297321</v>
      </c>
      <c r="AA289">
        <v>-527694</v>
      </c>
      <c r="AB289">
        <v>-1035965</v>
      </c>
      <c r="AC289">
        <v>-794232</v>
      </c>
      <c r="AD289">
        <v>-753550</v>
      </c>
      <c r="AE289">
        <v>-530331</v>
      </c>
      <c r="AF289">
        <v>-1013254</v>
      </c>
      <c r="AG289">
        <v>-884384</v>
      </c>
      <c r="AH289">
        <v>-901077</v>
      </c>
      <c r="AI289">
        <v>-674991</v>
      </c>
      <c r="AJ289">
        <v>-783557.18</v>
      </c>
      <c r="AK289">
        <v>-582706</v>
      </c>
      <c r="AL289">
        <v>-706222</v>
      </c>
      <c r="AM289">
        <v>-401677</v>
      </c>
      <c r="AN289">
        <v>-831541.29</v>
      </c>
      <c r="AO289">
        <v>-728597</v>
      </c>
      <c r="AP289">
        <v>-594182</v>
      </c>
      <c r="AQ289">
        <v>939</v>
      </c>
      <c r="AR289">
        <v>-1164981</v>
      </c>
      <c r="AS289">
        <v>-879293</v>
      </c>
      <c r="AT289">
        <v>-552883</v>
      </c>
      <c r="AU289">
        <v>-2090</v>
      </c>
      <c r="AV289">
        <v>-1559382</v>
      </c>
      <c r="AW289">
        <v>-1353283</v>
      </c>
      <c r="AX289">
        <v>-1150279</v>
      </c>
      <c r="AY289">
        <v>-671758</v>
      </c>
      <c r="AZ289">
        <v>-850526</v>
      </c>
      <c r="BA289">
        <v>-688198</v>
      </c>
      <c r="BB289">
        <v>-785796</v>
      </c>
      <c r="BC289">
        <v>-554370</v>
      </c>
    </row>
    <row r="290" spans="1:55" x14ac:dyDescent="0.25">
      <c r="A290" t="s">
        <v>886</v>
      </c>
      <c r="B290">
        <v>-7358</v>
      </c>
      <c r="C290">
        <v>8379</v>
      </c>
      <c r="D290">
        <v>-47055.58</v>
      </c>
      <c r="E290">
        <v>-51340</v>
      </c>
      <c r="F290">
        <v>-32093</v>
      </c>
      <c r="G290">
        <v>-22227</v>
      </c>
      <c r="H290">
        <v>-7924.82</v>
      </c>
      <c r="I290">
        <v>-41052</v>
      </c>
      <c r="J290">
        <v>38354</v>
      </c>
      <c r="K290">
        <v>47233</v>
      </c>
      <c r="L290">
        <v>31284.12</v>
      </c>
      <c r="M290">
        <v>-13950</v>
      </c>
      <c r="N290">
        <v>2472</v>
      </c>
      <c r="O290">
        <v>88607</v>
      </c>
      <c r="P290">
        <v>13043.17</v>
      </c>
      <c r="Q290">
        <v>24702</v>
      </c>
      <c r="R290">
        <v>21590</v>
      </c>
      <c r="S290">
        <v>30602</v>
      </c>
      <c r="T290">
        <v>-135592</v>
      </c>
      <c r="U290">
        <v>-128883</v>
      </c>
      <c r="V290">
        <v>-47767</v>
      </c>
      <c r="W290">
        <v>17421</v>
      </c>
      <c r="X290">
        <v>10278</v>
      </c>
      <c r="Y290">
        <v>-111221</v>
      </c>
      <c r="Z290">
        <v>-107771</v>
      </c>
      <c r="AA290">
        <v>212269</v>
      </c>
      <c r="AB290">
        <v>37713</v>
      </c>
      <c r="AC290">
        <v>5250</v>
      </c>
      <c r="AD290">
        <v>61887</v>
      </c>
      <c r="AE290">
        <v>27261</v>
      </c>
      <c r="AF290">
        <v>-19499</v>
      </c>
      <c r="AG290">
        <v>-105124</v>
      </c>
      <c r="AH290">
        <v>-27261</v>
      </c>
      <c r="AI290">
        <v>-25056</v>
      </c>
      <c r="AJ290">
        <v>-1696.1</v>
      </c>
      <c r="AK290">
        <v>2437</v>
      </c>
      <c r="AL290">
        <v>-32270</v>
      </c>
      <c r="AM290">
        <v>174888</v>
      </c>
      <c r="AN290">
        <v>30407.64</v>
      </c>
      <c r="AO290">
        <v>-42396</v>
      </c>
      <c r="AP290">
        <v>199364</v>
      </c>
      <c r="AQ290">
        <v>683367</v>
      </c>
      <c r="AR290">
        <v>-31316</v>
      </c>
      <c r="AS290">
        <v>-34415</v>
      </c>
      <c r="AT290">
        <v>496829</v>
      </c>
      <c r="AU290">
        <v>797254</v>
      </c>
      <c r="AV290">
        <v>142061</v>
      </c>
      <c r="AW290">
        <v>55865</v>
      </c>
      <c r="AX290">
        <v>48172</v>
      </c>
      <c r="AY290">
        <v>62350</v>
      </c>
      <c r="AZ290">
        <v>5840</v>
      </c>
      <c r="BA290">
        <v>15576</v>
      </c>
      <c r="BB290">
        <v>16266</v>
      </c>
      <c r="BC290">
        <v>28351</v>
      </c>
    </row>
    <row r="291" spans="1:55" x14ac:dyDescent="0.25">
      <c r="A291" t="s">
        <v>2545</v>
      </c>
      <c r="B291">
        <v>70870</v>
      </c>
      <c r="C291">
        <v>70870</v>
      </c>
      <c r="D291">
        <v>117925.48</v>
      </c>
      <c r="E291">
        <v>117925</v>
      </c>
      <c r="F291">
        <v>117925</v>
      </c>
      <c r="G291">
        <v>117925</v>
      </c>
      <c r="H291">
        <v>125850.29</v>
      </c>
      <c r="I291">
        <v>125850</v>
      </c>
      <c r="J291">
        <v>125850</v>
      </c>
      <c r="K291">
        <v>125850</v>
      </c>
      <c r="L291">
        <v>94566.17</v>
      </c>
      <c r="M291">
        <v>94566</v>
      </c>
      <c r="N291">
        <v>94566</v>
      </c>
      <c r="O291">
        <v>94566</v>
      </c>
      <c r="P291">
        <v>81523</v>
      </c>
      <c r="Q291">
        <v>81523</v>
      </c>
      <c r="R291">
        <v>81523</v>
      </c>
      <c r="S291">
        <v>81522</v>
      </c>
      <c r="T291">
        <v>217115</v>
      </c>
      <c r="U291">
        <v>217116</v>
      </c>
      <c r="V291">
        <v>217116</v>
      </c>
      <c r="W291">
        <v>217116</v>
      </c>
      <c r="X291">
        <v>206838</v>
      </c>
      <c r="Y291">
        <v>206838</v>
      </c>
      <c r="Z291">
        <v>206838</v>
      </c>
      <c r="AA291">
        <v>206838</v>
      </c>
      <c r="AB291">
        <v>169125</v>
      </c>
      <c r="AC291">
        <v>169125</v>
      </c>
      <c r="AD291">
        <v>169125</v>
      </c>
      <c r="AE291">
        <v>169125</v>
      </c>
      <c r="AF291">
        <v>188624</v>
      </c>
      <c r="AG291">
        <v>188624</v>
      </c>
      <c r="AH291">
        <v>188624</v>
      </c>
      <c r="AI291">
        <v>188624</v>
      </c>
      <c r="AJ291">
        <v>190320.58</v>
      </c>
      <c r="AK291">
        <v>190321</v>
      </c>
      <c r="AL291">
        <v>190321</v>
      </c>
      <c r="AM291">
        <v>190321</v>
      </c>
      <c r="AN291">
        <v>159912.94</v>
      </c>
      <c r="AO291">
        <v>159913</v>
      </c>
      <c r="AP291">
        <v>159913</v>
      </c>
      <c r="AQ291">
        <v>159913</v>
      </c>
      <c r="AR291">
        <v>191229</v>
      </c>
      <c r="AS291">
        <v>191229</v>
      </c>
      <c r="AT291">
        <v>191229</v>
      </c>
      <c r="AU291">
        <v>191229</v>
      </c>
      <c r="AV291">
        <v>49168</v>
      </c>
      <c r="AW291">
        <v>49168</v>
      </c>
      <c r="AX291">
        <v>49168</v>
      </c>
      <c r="AY291">
        <v>49168</v>
      </c>
      <c r="AZ291">
        <v>43328</v>
      </c>
      <c r="BA291">
        <v>43328</v>
      </c>
      <c r="BB291">
        <v>43328</v>
      </c>
      <c r="BC291">
        <v>43328</v>
      </c>
    </row>
    <row r="292" spans="1:55" x14ac:dyDescent="0.25">
      <c r="A292" t="s">
        <v>2546</v>
      </c>
      <c r="B292">
        <v>63512</v>
      </c>
      <c r="C292">
        <v>79249</v>
      </c>
      <c r="D292">
        <v>70869.899999999994</v>
      </c>
      <c r="E292">
        <v>66585</v>
      </c>
      <c r="F292">
        <v>85832</v>
      </c>
      <c r="G292">
        <v>95698</v>
      </c>
      <c r="H292">
        <v>117925.48</v>
      </c>
      <c r="I292">
        <v>84798</v>
      </c>
      <c r="J292">
        <v>164204</v>
      </c>
      <c r="K292">
        <v>173083</v>
      </c>
      <c r="L292">
        <v>125850.29</v>
      </c>
      <c r="M292">
        <v>80616</v>
      </c>
      <c r="N292">
        <v>97038</v>
      </c>
      <c r="O292">
        <v>183173</v>
      </c>
      <c r="P292">
        <v>94566.17</v>
      </c>
      <c r="Q292">
        <v>106225</v>
      </c>
      <c r="R292">
        <v>103113</v>
      </c>
      <c r="S292">
        <v>112124</v>
      </c>
      <c r="T292">
        <v>81523</v>
      </c>
      <c r="U292">
        <v>88233</v>
      </c>
      <c r="V292">
        <v>169349</v>
      </c>
      <c r="W292">
        <v>234537</v>
      </c>
      <c r="X292">
        <v>217116</v>
      </c>
      <c r="Y292">
        <v>95617</v>
      </c>
      <c r="Z292">
        <v>99067</v>
      </c>
      <c r="AA292">
        <v>419107</v>
      </c>
      <c r="AB292">
        <v>206838</v>
      </c>
      <c r="AC292">
        <v>174375</v>
      </c>
      <c r="AD292">
        <v>231012</v>
      </c>
      <c r="AE292">
        <v>196386</v>
      </c>
      <c r="AF292">
        <v>169125</v>
      </c>
      <c r="AG292">
        <v>83500</v>
      </c>
      <c r="AH292">
        <v>161363</v>
      </c>
      <c r="AI292">
        <v>163568</v>
      </c>
      <c r="AJ292">
        <v>188624.48</v>
      </c>
      <c r="AK292">
        <v>192758</v>
      </c>
      <c r="AL292">
        <v>158051</v>
      </c>
      <c r="AM292">
        <v>365209</v>
      </c>
      <c r="AN292">
        <v>190320.58</v>
      </c>
      <c r="AO292">
        <v>117517</v>
      </c>
      <c r="AP292">
        <v>359277</v>
      </c>
      <c r="AQ292">
        <v>843280</v>
      </c>
      <c r="AR292">
        <v>159913</v>
      </c>
      <c r="AS292">
        <v>156814</v>
      </c>
      <c r="AT292">
        <v>688058</v>
      </c>
      <c r="AU292">
        <v>988483</v>
      </c>
      <c r="AV292">
        <v>191229</v>
      </c>
      <c r="AW292">
        <v>105033</v>
      </c>
      <c r="AX292">
        <v>97340</v>
      </c>
      <c r="AY292">
        <v>111518</v>
      </c>
      <c r="AZ292">
        <v>49168</v>
      </c>
      <c r="BA292">
        <v>58904</v>
      </c>
      <c r="BB292">
        <v>59594</v>
      </c>
      <c r="BC292">
        <v>71679</v>
      </c>
    </row>
    <row r="293" spans="1:55" x14ac:dyDescent="0.25">
      <c r="A293" t="s">
        <v>2547</v>
      </c>
      <c r="B293" t="s">
        <v>3279</v>
      </c>
      <c r="C293" t="s">
        <v>2548</v>
      </c>
      <c r="D293" t="s">
        <v>2549</v>
      </c>
      <c r="E293" t="s">
        <v>2550</v>
      </c>
      <c r="F293" t="s">
        <v>2551</v>
      </c>
      <c r="G293" t="s">
        <v>2552</v>
      </c>
      <c r="H293" t="s">
        <v>2553</v>
      </c>
      <c r="I293" t="s">
        <v>2554</v>
      </c>
      <c r="J293" t="s">
        <v>2555</v>
      </c>
      <c r="K293" t="s">
        <v>2556</v>
      </c>
      <c r="L293" t="s">
        <v>2557</v>
      </c>
      <c r="M293" t="s">
        <v>2558</v>
      </c>
      <c r="N293" t="s">
        <v>2559</v>
      </c>
      <c r="O293" t="s">
        <v>2560</v>
      </c>
      <c r="P293" t="s">
        <v>2561</v>
      </c>
      <c r="Q293" t="s">
        <v>2562</v>
      </c>
      <c r="R293" t="s">
        <v>2563</v>
      </c>
      <c r="S293" t="s">
        <v>2564</v>
      </c>
      <c r="T293" t="s">
        <v>2565</v>
      </c>
      <c r="U293" t="s">
        <v>2566</v>
      </c>
      <c r="V293" t="s">
        <v>2567</v>
      </c>
      <c r="W293" t="s">
        <v>2568</v>
      </c>
      <c r="X293" t="s">
        <v>2569</v>
      </c>
      <c r="Y293" t="s">
        <v>2570</v>
      </c>
      <c r="Z293" t="s">
        <v>2571</v>
      </c>
      <c r="AA293" t="s">
        <v>2572</v>
      </c>
      <c r="AB293" t="s">
        <v>2573</v>
      </c>
      <c r="AC293" t="s">
        <v>2574</v>
      </c>
      <c r="AD293" t="s">
        <v>2575</v>
      </c>
      <c r="AE293" t="s">
        <v>2576</v>
      </c>
      <c r="AF293" t="s">
        <v>2577</v>
      </c>
      <c r="AG293" t="s">
        <v>2578</v>
      </c>
      <c r="AH293" t="s">
        <v>2579</v>
      </c>
      <c r="AI293" t="s">
        <v>2580</v>
      </c>
      <c r="AJ293" t="s">
        <v>2581</v>
      </c>
      <c r="AK293" t="s">
        <v>2582</v>
      </c>
      <c r="AL293" t="s">
        <v>2583</v>
      </c>
      <c r="AM293" t="s">
        <v>2584</v>
      </c>
      <c r="AN293" t="s">
        <v>2585</v>
      </c>
      <c r="AO293" t="s">
        <v>2586</v>
      </c>
      <c r="AP293" t="s">
        <v>2587</v>
      </c>
      <c r="AQ293" t="s">
        <v>2588</v>
      </c>
      <c r="AR293" t="s">
        <v>2589</v>
      </c>
      <c r="AS293" t="s">
        <v>2590</v>
      </c>
      <c r="AT293" t="s">
        <v>2591</v>
      </c>
      <c r="AU293" t="s">
        <v>2592</v>
      </c>
      <c r="AV293" t="s">
        <v>2593</v>
      </c>
      <c r="AW293" t="s">
        <v>2594</v>
      </c>
      <c r="AX293" t="s">
        <v>2595</v>
      </c>
      <c r="AY293" t="s">
        <v>2596</v>
      </c>
      <c r="AZ293" t="s">
        <v>2597</v>
      </c>
      <c r="BA293" t="s">
        <v>2598</v>
      </c>
      <c r="BB293" t="s">
        <v>2599</v>
      </c>
      <c r="BC293" t="s">
        <v>2600</v>
      </c>
    </row>
    <row r="294" spans="1:55" x14ac:dyDescent="0.25">
      <c r="A294" t="s">
        <v>2601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t="s">
        <v>3386</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t="s">
        <v>2603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3.2" customHeight="1"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6.2" customHeight="1"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9">IFERROR(VLOOKUP($B$350,$4:$126,MATCH($Q351&amp;"/"&amp;B$348,$2:$2,0),FALSE),"")</f>
        <v>71679</v>
      </c>
      <c r="C351" s="7">
        <f t="shared" si="9"/>
        <v>111518</v>
      </c>
      <c r="D351" s="7">
        <f t="shared" si="9"/>
        <v>988483</v>
      </c>
      <c r="E351" s="7">
        <f t="shared" si="9"/>
        <v>843280</v>
      </c>
      <c r="F351" s="7">
        <f t="shared" si="9"/>
        <v>365209</v>
      </c>
      <c r="G351" s="7">
        <f t="shared" si="9"/>
        <v>163568</v>
      </c>
      <c r="H351" s="7">
        <f t="shared" si="9"/>
        <v>196386</v>
      </c>
      <c r="I351" s="7">
        <f t="shared" si="9"/>
        <v>419107</v>
      </c>
      <c r="J351" s="7">
        <f t="shared" si="9"/>
        <v>234537</v>
      </c>
      <c r="K351" s="7">
        <f t="shared" si="9"/>
        <v>112124</v>
      </c>
      <c r="L351" s="7">
        <f t="shared" si="9"/>
        <v>183173</v>
      </c>
      <c r="M351" s="7">
        <f t="shared" si="9"/>
        <v>173083</v>
      </c>
      <c r="N351" s="8">
        <f t="shared" si="9"/>
        <v>95698</v>
      </c>
      <c r="O351" s="8">
        <f t="shared" si="9"/>
        <v>79249</v>
      </c>
      <c r="P351" s="6"/>
      <c r="Q351" s="9" t="s">
        <v>12</v>
      </c>
    </row>
    <row r="352" spans="1:53" x14ac:dyDescent="0.25">
      <c r="B352" s="7">
        <f t="shared" si="9"/>
        <v>59594</v>
      </c>
      <c r="C352" s="7">
        <f t="shared" si="9"/>
        <v>97340</v>
      </c>
      <c r="D352" s="7">
        <f t="shared" si="9"/>
        <v>688058</v>
      </c>
      <c r="E352" s="7">
        <f t="shared" si="9"/>
        <v>359277</v>
      </c>
      <c r="F352" s="7">
        <f t="shared" si="9"/>
        <v>158051</v>
      </c>
      <c r="G352" s="7">
        <f t="shared" si="9"/>
        <v>161363</v>
      </c>
      <c r="H352" s="7">
        <f t="shared" si="9"/>
        <v>231012</v>
      </c>
      <c r="I352" s="7">
        <f t="shared" si="9"/>
        <v>99067</v>
      </c>
      <c r="J352" s="7">
        <f t="shared" si="9"/>
        <v>169349</v>
      </c>
      <c r="K352" s="7">
        <f t="shared" si="9"/>
        <v>103113</v>
      </c>
      <c r="L352" s="7">
        <f t="shared" si="9"/>
        <v>97038</v>
      </c>
      <c r="M352" s="7">
        <f t="shared" si="9"/>
        <v>164204</v>
      </c>
      <c r="N352" s="8">
        <f t="shared" si="9"/>
        <v>85832</v>
      </c>
      <c r="O352" s="8">
        <f t="shared" si="9"/>
        <v>63512</v>
      </c>
      <c r="P352" s="6"/>
      <c r="Q352" s="9" t="s">
        <v>13</v>
      </c>
    </row>
    <row r="353" spans="2:17" x14ac:dyDescent="0.25">
      <c r="B353" s="7">
        <f t="shared" si="9"/>
        <v>58904</v>
      </c>
      <c r="C353" s="7">
        <f t="shared" si="9"/>
        <v>105033</v>
      </c>
      <c r="D353" s="7">
        <f t="shared" si="9"/>
        <v>156814</v>
      </c>
      <c r="E353" s="7">
        <f t="shared" si="9"/>
        <v>117517</v>
      </c>
      <c r="F353" s="7">
        <f t="shared" si="9"/>
        <v>192758</v>
      </c>
      <c r="G353" s="7">
        <f t="shared" si="9"/>
        <v>83500</v>
      </c>
      <c r="H353" s="7">
        <f t="shared" si="9"/>
        <v>174375</v>
      </c>
      <c r="I353" s="7">
        <f t="shared" si="9"/>
        <v>95617</v>
      </c>
      <c r="J353" s="7">
        <f t="shared" si="9"/>
        <v>88233</v>
      </c>
      <c r="K353" s="7">
        <f t="shared" si="9"/>
        <v>106225</v>
      </c>
      <c r="L353" s="7">
        <f t="shared" si="9"/>
        <v>80616</v>
      </c>
      <c r="M353" s="7">
        <f t="shared" si="9"/>
        <v>84798</v>
      </c>
      <c r="N353" s="8">
        <f t="shared" si="9"/>
        <v>66585</v>
      </c>
      <c r="O353" s="8" t="str">
        <f t="shared" si="9"/>
        <v/>
      </c>
      <c r="P353" s="6"/>
      <c r="Q353" s="9" t="s">
        <v>14</v>
      </c>
    </row>
    <row r="354" spans="2:17" x14ac:dyDescent="0.25">
      <c r="B354" s="7">
        <f t="shared" si="9"/>
        <v>49168</v>
      </c>
      <c r="C354" s="7">
        <f t="shared" si="9"/>
        <v>191229</v>
      </c>
      <c r="D354" s="7">
        <f t="shared" si="9"/>
        <v>159913</v>
      </c>
      <c r="E354" s="7">
        <f t="shared" si="9"/>
        <v>190320.58</v>
      </c>
      <c r="F354" s="7">
        <f t="shared" si="9"/>
        <v>188624.48</v>
      </c>
      <c r="G354" s="7">
        <f t="shared" si="9"/>
        <v>169125</v>
      </c>
      <c r="H354" s="7">
        <f t="shared" si="9"/>
        <v>206838</v>
      </c>
      <c r="I354" s="7">
        <f t="shared" si="9"/>
        <v>217116</v>
      </c>
      <c r="J354" s="7">
        <f t="shared" si="9"/>
        <v>81523</v>
      </c>
      <c r="K354" s="7">
        <f t="shared" si="9"/>
        <v>94566.17</v>
      </c>
      <c r="L354" s="7">
        <f t="shared" si="9"/>
        <v>125850.29</v>
      </c>
      <c r="M354" s="7">
        <f t="shared" si="9"/>
        <v>117925.48</v>
      </c>
      <c r="N354" s="8">
        <f>IFERROR(VLOOKUP($B$350,$4:$126,MATCH($Q354&amp;"/"&amp;N$348,$2:$2,0),FALSE),IFERROR(VLOOKUP($B$350,$4:$126,MATCH($Q353&amp;"/"&amp;N$348,$2:$2,0),FALSE),IFERROR(VLOOKUP($B$350,$4:$126,MATCH($Q352&amp;"/"&amp;N$348,$2:$2,0),FALSE),IFERROR(VLOOKUP($B$350,$4:$126,MATCH($Q351&amp;"/"&amp;N$348,$2:$2,0),FALSE),""))))</f>
        <v>70869.899999999994</v>
      </c>
      <c r="O354" s="8">
        <f>IFERROR(VLOOKUP($B$350,$4:$126,MATCH($Q354&amp;"/"&amp;O$348,$2:$2,0),FALSE),IFERROR(VLOOKUP($B$350,$4:$126,MATCH($Q353&amp;"/"&amp;O$348,$2:$2,0),FALSE),IFERROR(VLOOKUP($B$350,$4:$126,MATCH($Q352&amp;"/"&amp;O$348,$2:$2,0),FALSE),IFERROR(VLOOKUP($B$350,$4:$126,MATCH($Q351&amp;"/"&amp;O$348,$2:$2,0),FALSE),""))))</f>
        <v>63512</v>
      </c>
      <c r="P354" s="6"/>
      <c r="Q354" s="9" t="s">
        <v>15</v>
      </c>
    </row>
    <row r="355" spans="2:17" x14ac:dyDescent="0.25">
      <c r="B355" s="12">
        <f t="shared" ref="B355:O355" si="10">+B354/B$402</f>
        <v>1.2632295081040612E-2</v>
      </c>
      <c r="C355" s="12">
        <f t="shared" si="10"/>
        <v>5.2646677361424921E-2</v>
      </c>
      <c r="D355" s="12">
        <f t="shared" si="10"/>
        <v>4.3045372702515516E-2</v>
      </c>
      <c r="E355" s="12">
        <f t="shared" si="10"/>
        <v>4.4385599033665582E-2</v>
      </c>
      <c r="F355" s="12">
        <f t="shared" si="10"/>
        <v>3.9635994796280175E-2</v>
      </c>
      <c r="G355" s="12">
        <f t="shared" si="10"/>
        <v>3.2900163250950479E-2</v>
      </c>
      <c r="H355" s="12">
        <f t="shared" si="10"/>
        <v>3.9823330875316962E-2</v>
      </c>
      <c r="I355" s="12">
        <f t="shared" si="10"/>
        <v>4.228768268695339E-2</v>
      </c>
      <c r="J355" s="12">
        <f t="shared" si="10"/>
        <v>1.4178339626566156E-2</v>
      </c>
      <c r="K355" s="12">
        <f t="shared" si="10"/>
        <v>1.3324346674180303E-2</v>
      </c>
      <c r="L355" s="12">
        <f t="shared" si="10"/>
        <v>1.57256912063257E-2</v>
      </c>
      <c r="M355" s="12">
        <f t="shared" si="10"/>
        <v>1.352062041519405E-2</v>
      </c>
      <c r="N355" s="12">
        <f t="shared" si="10"/>
        <v>8.0573978499037125E-3</v>
      </c>
      <c r="O355" s="12">
        <f t="shared" si="10"/>
        <v>7.3227553538828287E-3</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18374</v>
      </c>
      <c r="L357" s="8">
        <f t="shared" si="11"/>
        <v>18374</v>
      </c>
      <c r="M357" s="8">
        <f t="shared" si="11"/>
        <v>1064</v>
      </c>
      <c r="N357" s="8">
        <f t="shared" si="11"/>
        <v>0</v>
      </c>
      <c r="O357" s="8">
        <f>IFERROR(VLOOKUP($B$356,$4:$126,MATCH($Q357&amp;"/"&amp;O$348,$2:$2,0),FALSE),"")</f>
        <v>1064</v>
      </c>
      <c r="P357" s="6"/>
      <c r="Q357" s="9" t="s">
        <v>12</v>
      </c>
    </row>
    <row r="358" spans="2:17" x14ac:dyDescent="0.25">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18374</v>
      </c>
      <c r="L358" s="8">
        <f t="shared" si="11"/>
        <v>1064</v>
      </c>
      <c r="M358" s="8">
        <f t="shared" si="11"/>
        <v>1064</v>
      </c>
      <c r="N358" s="8">
        <f t="shared" si="11"/>
        <v>0</v>
      </c>
      <c r="O358" s="8">
        <f>IFERROR(VLOOKUP($B$356,$4:$126,MATCH($Q358&amp;"/"&amp;O$348,$2:$2,0),FALSE),"")</f>
        <v>1064</v>
      </c>
      <c r="P358" s="6"/>
      <c r="Q358" s="9" t="s">
        <v>13</v>
      </c>
    </row>
    <row r="359" spans="2:17" x14ac:dyDescent="0.25">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18374</v>
      </c>
      <c r="L359" s="8">
        <f t="shared" si="11"/>
        <v>1064</v>
      </c>
      <c r="M359" s="8">
        <f t="shared" si="11"/>
        <v>1064</v>
      </c>
      <c r="N359" s="8">
        <f t="shared" si="11"/>
        <v>0</v>
      </c>
      <c r="O359" s="8" t="str">
        <f>IFERROR(VLOOKUP($B$356,$4:$126,MATCH($Q359&amp;"/"&amp;O$348,$2:$2,0),FALSE),"")</f>
        <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18374.259999999998</v>
      </c>
      <c r="L360" s="8">
        <f t="shared" si="12"/>
        <v>1063.94</v>
      </c>
      <c r="M360" s="8">
        <f t="shared" si="12"/>
        <v>1063.94</v>
      </c>
      <c r="N360" s="8">
        <f t="shared" si="12"/>
        <v>0</v>
      </c>
      <c r="O360" s="8">
        <f>IFERROR(VLOOKUP($B$356,$4:$126,MATCH($Q360&amp;"/"&amp;O$348,$2:$2,0),FALSE),IFERROR(VLOOKUP($B$356,$4:$126,MATCH($Q359&amp;"/"&amp;O$348,$2:$2,0),FALSE),IFERROR(VLOOKUP($B$356,$4:$126,MATCH($Q358&amp;"/"&amp;O$348,$2:$2,0),FALSE),IFERROR(VLOOKUP($B$356,$4:$126,MATCH($Q357&amp;"/"&amp;O$348,$2:$2,0),FALSE),""))))</f>
        <v>1064</v>
      </c>
      <c r="P360" s="6"/>
      <c r="Q360" s="9" t="s">
        <v>15</v>
      </c>
    </row>
    <row r="361" spans="2:17" x14ac:dyDescent="0.25">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2.588928050290333E-3</v>
      </c>
      <c r="L361" s="12">
        <f t="shared" si="13"/>
        <v>1.3294519942749568E-4</v>
      </c>
      <c r="M361" s="12">
        <f t="shared" si="13"/>
        <v>1.2198490847390707E-4</v>
      </c>
      <c r="N361" s="12">
        <f t="shared" si="13"/>
        <v>0</v>
      </c>
      <c r="O361" s="12">
        <f t="shared" si="13"/>
        <v>1.2267621388920724E-4</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4">IFERROR(VLOOKUP($B$362,$4:$126,MATCH($Q363&amp;"/"&amp;B$348,$2:$2,0),FALSE),"")</f>
        <v>322171</v>
      </c>
      <c r="C363" s="8">
        <f t="shared" si="14"/>
        <v>279652</v>
      </c>
      <c r="D363" s="8">
        <f t="shared" si="14"/>
        <v>191236</v>
      </c>
      <c r="E363" s="8">
        <f t="shared" si="14"/>
        <v>181493</v>
      </c>
      <c r="F363" s="8">
        <f t="shared" si="14"/>
        <v>154627</v>
      </c>
      <c r="G363" s="8">
        <f t="shared" si="14"/>
        <v>137176</v>
      </c>
      <c r="H363" s="8">
        <f t="shared" si="14"/>
        <v>147636</v>
      </c>
      <c r="I363" s="8">
        <f t="shared" si="14"/>
        <v>105309</v>
      </c>
      <c r="J363" s="8">
        <f t="shared" si="14"/>
        <v>187075</v>
      </c>
      <c r="K363" s="8">
        <f t="shared" si="14"/>
        <v>238973</v>
      </c>
      <c r="L363" s="8">
        <f t="shared" si="14"/>
        <v>320135</v>
      </c>
      <c r="M363" s="8">
        <f t="shared" si="14"/>
        <v>353059</v>
      </c>
      <c r="N363" s="8">
        <f t="shared" si="14"/>
        <v>229723</v>
      </c>
      <c r="O363" s="8">
        <f t="shared" si="14"/>
        <v>226201</v>
      </c>
      <c r="P363" s="6"/>
      <c r="Q363" s="9" t="s">
        <v>12</v>
      </c>
    </row>
    <row r="364" spans="2:17" x14ac:dyDescent="0.25">
      <c r="B364" s="8">
        <f t="shared" si="14"/>
        <v>260083</v>
      </c>
      <c r="C364" s="8">
        <f t="shared" si="14"/>
        <v>194676</v>
      </c>
      <c r="D364" s="8">
        <f t="shared" si="14"/>
        <v>144538</v>
      </c>
      <c r="E364" s="8">
        <f t="shared" si="14"/>
        <v>125920</v>
      </c>
      <c r="F364" s="8">
        <f t="shared" si="14"/>
        <v>111010</v>
      </c>
      <c r="G364" s="8">
        <f t="shared" si="14"/>
        <v>93662</v>
      </c>
      <c r="H364" s="8">
        <f t="shared" si="14"/>
        <v>121120</v>
      </c>
      <c r="I364" s="8">
        <f t="shared" si="14"/>
        <v>89397</v>
      </c>
      <c r="J364" s="8">
        <f t="shared" si="14"/>
        <v>147934</v>
      </c>
      <c r="K364" s="8">
        <f t="shared" si="14"/>
        <v>304221</v>
      </c>
      <c r="L364" s="8">
        <f t="shared" si="14"/>
        <v>283063</v>
      </c>
      <c r="M364" s="8">
        <f t="shared" si="14"/>
        <v>324263</v>
      </c>
      <c r="N364" s="8">
        <f t="shared" si="14"/>
        <v>196972</v>
      </c>
      <c r="O364" s="8">
        <f t="shared" si="14"/>
        <v>179646</v>
      </c>
      <c r="P364" s="6"/>
      <c r="Q364" s="9" t="s">
        <v>13</v>
      </c>
    </row>
    <row r="365" spans="2:17" x14ac:dyDescent="0.25">
      <c r="B365" s="8">
        <f t="shared" si="14"/>
        <v>253527</v>
      </c>
      <c r="C365" s="8">
        <f t="shared" si="14"/>
        <v>164029</v>
      </c>
      <c r="D365" s="8">
        <f t="shared" si="14"/>
        <v>127535</v>
      </c>
      <c r="E365" s="8">
        <f t="shared" si="14"/>
        <v>117547</v>
      </c>
      <c r="F365" s="8">
        <f t="shared" si="14"/>
        <v>129955</v>
      </c>
      <c r="G365" s="8">
        <f t="shared" si="14"/>
        <v>98437</v>
      </c>
      <c r="H365" s="8">
        <f t="shared" si="14"/>
        <v>110637</v>
      </c>
      <c r="I365" s="8">
        <f t="shared" si="14"/>
        <v>84820</v>
      </c>
      <c r="J365" s="8">
        <f t="shared" si="14"/>
        <v>116873</v>
      </c>
      <c r="K365" s="8">
        <f t="shared" si="14"/>
        <v>254454</v>
      </c>
      <c r="L365" s="8">
        <f t="shared" si="14"/>
        <v>279119</v>
      </c>
      <c r="M365" s="8">
        <f t="shared" si="14"/>
        <v>262590</v>
      </c>
      <c r="N365" s="8">
        <f t="shared" si="14"/>
        <v>169526</v>
      </c>
      <c r="O365" s="8" t="str">
        <f t="shared" si="14"/>
        <v/>
      </c>
      <c r="P365" s="6"/>
      <c r="Q365" s="9" t="s">
        <v>14</v>
      </c>
    </row>
    <row r="366" spans="2:17" x14ac:dyDescent="0.25">
      <c r="B366" s="8">
        <f t="shared" si="14"/>
        <v>239561</v>
      </c>
      <c r="C366" s="8">
        <f t="shared" si="14"/>
        <v>171741</v>
      </c>
      <c r="D366" s="8">
        <f t="shared" si="14"/>
        <v>146952</v>
      </c>
      <c r="E366" s="8">
        <f t="shared" si="14"/>
        <v>131039.27</v>
      </c>
      <c r="F366" s="8">
        <f t="shared" si="14"/>
        <v>136620.66</v>
      </c>
      <c r="G366" s="8">
        <f t="shared" si="14"/>
        <v>105988</v>
      </c>
      <c r="H366" s="8">
        <f t="shared" si="14"/>
        <v>90302</v>
      </c>
      <c r="I366" s="8">
        <f t="shared" si="14"/>
        <v>126264</v>
      </c>
      <c r="J366" s="8">
        <f t="shared" si="14"/>
        <v>139216</v>
      </c>
      <c r="K366" s="8">
        <f t="shared" si="14"/>
        <v>271295.07</v>
      </c>
      <c r="L366" s="8">
        <f t="shared" si="14"/>
        <v>290973.21999999997</v>
      </c>
      <c r="M366" s="8">
        <f t="shared" si="14"/>
        <v>308527.93</v>
      </c>
      <c r="N366" s="8">
        <f>IFERROR(VLOOKUP($B$362,$4:$126,MATCH($Q366&amp;"/"&amp;N$348,$2:$2,0),FALSE),IFERROR(VLOOKUP($B$362,$4:$126,MATCH($Q365&amp;"/"&amp;N$348,$2:$2,0),FALSE),IFERROR(VLOOKUP($B$362,$4:$126,MATCH($Q364&amp;"/"&amp;N$348,$2:$2,0),FALSE),IFERROR(VLOOKUP($B$362,$4:$126,MATCH($Q363&amp;"/"&amp;N$348,$2:$2,0),FALSE),""))))</f>
        <v>143514.35</v>
      </c>
      <c r="O366" s="8">
        <f>IFERROR(VLOOKUP($B$362,$4:$126,MATCH($Q366&amp;"/"&amp;O$348,$2:$2,0),FALSE),IFERROR(VLOOKUP($B$362,$4:$126,MATCH($Q365&amp;"/"&amp;O$348,$2:$2,0),FALSE),IFERROR(VLOOKUP($B$362,$4:$126,MATCH($Q364&amp;"/"&amp;O$348,$2:$2,0),FALSE),IFERROR(VLOOKUP($B$362,$4:$126,MATCH($Q363&amp;"/"&amp;O$348,$2:$2,0),FALSE),""))))</f>
        <v>179646</v>
      </c>
      <c r="P366" s="6"/>
      <c r="Q366" s="9" t="s">
        <v>15</v>
      </c>
    </row>
    <row r="367" spans="2:17" x14ac:dyDescent="0.25">
      <c r="B367" s="12">
        <f t="shared" ref="B367:O367" si="15">+B366/B$402</f>
        <v>6.154826801800297E-2</v>
      </c>
      <c r="C367" s="12">
        <f t="shared" si="15"/>
        <v>4.7281495049017033E-2</v>
      </c>
      <c r="D367" s="12">
        <f t="shared" si="15"/>
        <v>3.9556531422586402E-2</v>
      </c>
      <c r="E367" s="12">
        <f t="shared" si="15"/>
        <v>3.0560313003902381E-2</v>
      </c>
      <c r="F367" s="12">
        <f t="shared" si="15"/>
        <v>2.8708340342803663E-2</v>
      </c>
      <c r="G367" s="12">
        <f t="shared" si="15"/>
        <v>2.0618019232175846E-2</v>
      </c>
      <c r="H367" s="12">
        <f t="shared" si="15"/>
        <v>1.7386198013435016E-2</v>
      </c>
      <c r="I367" s="12">
        <f t="shared" si="15"/>
        <v>2.4592438911851189E-2</v>
      </c>
      <c r="J367" s="12">
        <f t="shared" si="15"/>
        <v>2.4212206732480819E-2</v>
      </c>
      <c r="K367" s="12">
        <f t="shared" si="15"/>
        <v>3.822539882577472E-2</v>
      </c>
      <c r="L367" s="12">
        <f t="shared" si="15"/>
        <v>3.6358716432280551E-2</v>
      </c>
      <c r="M367" s="12">
        <f t="shared" si="15"/>
        <v>3.53739414841946E-2</v>
      </c>
      <c r="N367" s="12">
        <f t="shared" si="15"/>
        <v>1.6316549270146127E-2</v>
      </c>
      <c r="O367" s="12">
        <f t="shared" si="15"/>
        <v>2.0712679624380191E-2</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6">IFERROR(VLOOKUP($B$368,$4:$126,MATCH($Q369&amp;"/"&amp;B$348,$2:$2,0),FALSE),"")</f>
        <v>1064531</v>
      </c>
      <c r="C369" s="8">
        <f t="shared" si="16"/>
        <v>1081211</v>
      </c>
      <c r="D369" s="8">
        <f t="shared" si="16"/>
        <v>855184</v>
      </c>
      <c r="E369" s="8">
        <f t="shared" si="16"/>
        <v>1004608</v>
      </c>
      <c r="F369" s="8">
        <f t="shared" si="16"/>
        <v>1202670</v>
      </c>
      <c r="G369" s="8">
        <f t="shared" si="16"/>
        <v>1359863</v>
      </c>
      <c r="H369" s="8">
        <f t="shared" si="16"/>
        <v>1474115</v>
      </c>
      <c r="I369" s="8">
        <f t="shared" si="16"/>
        <v>1482956</v>
      </c>
      <c r="J369" s="8">
        <f t="shared" si="16"/>
        <v>1383498</v>
      </c>
      <c r="K369" s="8">
        <f t="shared" si="16"/>
        <v>1530909</v>
      </c>
      <c r="L369" s="8">
        <f t="shared" si="16"/>
        <v>1655737</v>
      </c>
      <c r="M369" s="8">
        <f t="shared" si="16"/>
        <v>1980089</v>
      </c>
      <c r="N369" s="8">
        <f t="shared" si="16"/>
        <v>2072771</v>
      </c>
      <c r="O369" s="8">
        <f t="shared" si="16"/>
        <v>1934348</v>
      </c>
      <c r="P369" s="6"/>
      <c r="Q369" s="9" t="s">
        <v>12</v>
      </c>
    </row>
    <row r="370" spans="1:17" x14ac:dyDescent="0.25">
      <c r="B370" s="8">
        <f t="shared" si="16"/>
        <v>1177870</v>
      </c>
      <c r="C370" s="8">
        <f t="shared" si="16"/>
        <v>1045395</v>
      </c>
      <c r="D370" s="8">
        <f t="shared" si="16"/>
        <v>845001</v>
      </c>
      <c r="E370" s="8">
        <f t="shared" si="16"/>
        <v>1013373</v>
      </c>
      <c r="F370" s="8">
        <f t="shared" si="16"/>
        <v>1345508</v>
      </c>
      <c r="G370" s="8">
        <f t="shared" si="16"/>
        <v>1426220</v>
      </c>
      <c r="H370" s="8">
        <f t="shared" si="16"/>
        <v>1511874</v>
      </c>
      <c r="I370" s="8">
        <f t="shared" si="16"/>
        <v>1544745</v>
      </c>
      <c r="J370" s="8">
        <f t="shared" si="16"/>
        <v>1476357</v>
      </c>
      <c r="K370" s="8">
        <f t="shared" si="16"/>
        <v>1859976</v>
      </c>
      <c r="L370" s="8">
        <f t="shared" si="16"/>
        <v>1806302</v>
      </c>
      <c r="M370" s="8">
        <f t="shared" si="16"/>
        <v>2112720</v>
      </c>
      <c r="N370" s="8">
        <f t="shared" si="16"/>
        <v>1941877</v>
      </c>
      <c r="O370" s="8">
        <f t="shared" si="16"/>
        <v>2083871</v>
      </c>
      <c r="P370" s="6"/>
      <c r="Q370" s="9" t="s">
        <v>13</v>
      </c>
    </row>
    <row r="371" spans="1:17" x14ac:dyDescent="0.25">
      <c r="B371" s="8">
        <f t="shared" si="16"/>
        <v>1310420</v>
      </c>
      <c r="C371" s="8">
        <f t="shared" si="16"/>
        <v>1084806</v>
      </c>
      <c r="D371" s="8">
        <f t="shared" si="16"/>
        <v>1048782</v>
      </c>
      <c r="E371" s="8">
        <f t="shared" si="16"/>
        <v>1131882</v>
      </c>
      <c r="F371" s="8">
        <f t="shared" si="16"/>
        <v>1501835</v>
      </c>
      <c r="G371" s="8">
        <f t="shared" si="16"/>
        <v>1613332</v>
      </c>
      <c r="H371" s="8">
        <f t="shared" si="16"/>
        <v>1636427</v>
      </c>
      <c r="I371" s="8">
        <f t="shared" si="16"/>
        <v>1726996</v>
      </c>
      <c r="J371" s="8">
        <f t="shared" si="16"/>
        <v>1656730</v>
      </c>
      <c r="K371" s="8">
        <f t="shared" si="16"/>
        <v>1908812</v>
      </c>
      <c r="L371" s="8">
        <f t="shared" si="16"/>
        <v>1953298</v>
      </c>
      <c r="M371" s="8">
        <f t="shared" si="16"/>
        <v>2257335</v>
      </c>
      <c r="N371" s="8">
        <f t="shared" si="16"/>
        <v>2047826</v>
      </c>
      <c r="O371" s="8" t="str">
        <f t="shared" si="16"/>
        <v/>
      </c>
      <c r="P371" s="6"/>
      <c r="Q371" s="9" t="s">
        <v>14</v>
      </c>
    </row>
    <row r="372" spans="1:17" x14ac:dyDescent="0.25">
      <c r="B372" s="8">
        <f t="shared" si="16"/>
        <v>1329090</v>
      </c>
      <c r="C372" s="8">
        <f t="shared" si="16"/>
        <v>1110291</v>
      </c>
      <c r="D372" s="8">
        <f t="shared" si="16"/>
        <v>1161704</v>
      </c>
      <c r="E372" s="8">
        <f t="shared" si="16"/>
        <v>1266495.1299999999</v>
      </c>
      <c r="F372" s="8">
        <f t="shared" si="16"/>
        <v>1549877.06</v>
      </c>
      <c r="G372" s="8">
        <f t="shared" si="16"/>
        <v>1604767</v>
      </c>
      <c r="H372" s="8">
        <f t="shared" si="16"/>
        <v>1759820</v>
      </c>
      <c r="I372" s="8">
        <f t="shared" si="16"/>
        <v>1582121</v>
      </c>
      <c r="J372" s="8">
        <f t="shared" si="16"/>
        <v>1567406</v>
      </c>
      <c r="K372" s="8">
        <f t="shared" si="16"/>
        <v>1797000.24</v>
      </c>
      <c r="L372" s="8">
        <f t="shared" si="16"/>
        <v>1964104.16</v>
      </c>
      <c r="M372" s="8">
        <f t="shared" si="16"/>
        <v>2164324.71</v>
      </c>
      <c r="N372" s="8">
        <f>IFERROR(VLOOKUP($B$368,$4:$126,MATCH($Q372&amp;"/"&amp;N$348,$2:$2,0),FALSE),IFERROR(VLOOKUP($B$368,$4:$126,MATCH($Q371&amp;"/"&amp;N$348,$2:$2,0),FALSE),IFERROR(VLOOKUP($B$368,$4:$126,MATCH($Q370&amp;"/"&amp;N$348,$2:$2,0),FALSE),IFERROR(VLOOKUP($B$368,$4:$126,MATCH($Q369&amp;"/"&amp;N$348,$2:$2,0),FALSE),""))))</f>
        <v>2089410.34</v>
      </c>
      <c r="O372" s="8">
        <f>IFERROR(VLOOKUP($B$368,$4:$126,MATCH($Q372&amp;"/"&amp;O$348,$2:$2,0),FALSE),IFERROR(VLOOKUP($B$368,$4:$126,MATCH($Q371&amp;"/"&amp;O$348,$2:$2,0),FALSE),IFERROR(VLOOKUP($B$368,$4:$126,MATCH($Q370&amp;"/"&amp;O$348,$2:$2,0),FALSE),IFERROR(VLOOKUP($B$368,$4:$126,MATCH($Q369&amp;"/"&amp;O$348,$2:$2,0),FALSE),""))))</f>
        <v>2083871</v>
      </c>
      <c r="P372" s="6"/>
      <c r="Q372" s="9" t="s">
        <v>15</v>
      </c>
    </row>
    <row r="373" spans="1:17" x14ac:dyDescent="0.25">
      <c r="B373" s="12">
        <f t="shared" ref="B373:O373" si="17">+B372/B$402</f>
        <v>0.34147122252807249</v>
      </c>
      <c r="C373" s="12">
        <f t="shared" si="17"/>
        <v>0.30567085564581647</v>
      </c>
      <c r="D373" s="12">
        <f t="shared" si="17"/>
        <v>0.31270741997212909</v>
      </c>
      <c r="E373" s="12">
        <f t="shared" si="17"/>
        <v>0.29536556171839201</v>
      </c>
      <c r="F373" s="12">
        <f t="shared" si="17"/>
        <v>0.32567840126071662</v>
      </c>
      <c r="G373" s="12">
        <f t="shared" si="17"/>
        <v>0.31217795287354355</v>
      </c>
      <c r="H373" s="12">
        <f t="shared" si="17"/>
        <v>0.33882504250186274</v>
      </c>
      <c r="I373" s="12">
        <f t="shared" si="17"/>
        <v>0.30814970255699897</v>
      </c>
      <c r="J373" s="12">
        <f t="shared" si="17"/>
        <v>0.272600549546969</v>
      </c>
      <c r="K373" s="12">
        <f t="shared" si="17"/>
        <v>0.25319682684986827</v>
      </c>
      <c r="L373" s="12">
        <f t="shared" si="17"/>
        <v>0.24542569999020047</v>
      </c>
      <c r="M373" s="12">
        <f t="shared" si="17"/>
        <v>0.24814834638904962</v>
      </c>
      <c r="N373" s="12">
        <f t="shared" si="17"/>
        <v>0.2375509261489375</v>
      </c>
      <c r="O373" s="12">
        <f t="shared" si="17"/>
        <v>0.24026447792623701</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8">IFERROR(VLOOKUP($B$374,$4:$126,MATCH($Q375&amp;"/"&amp;B$348,$2:$2,0),FALSE),"")</f>
        <v>1493828</v>
      </c>
      <c r="C375" s="8">
        <f t="shared" si="18"/>
        <v>1502214</v>
      </c>
      <c r="D375" s="8">
        <f t="shared" si="18"/>
        <v>2069360</v>
      </c>
      <c r="E375" s="8">
        <f t="shared" si="18"/>
        <v>2059452</v>
      </c>
      <c r="F375" s="8">
        <f t="shared" si="18"/>
        <v>1755748</v>
      </c>
      <c r="G375" s="8">
        <f t="shared" si="18"/>
        <v>1692246</v>
      </c>
      <c r="H375" s="8">
        <f t="shared" si="18"/>
        <v>1846990</v>
      </c>
      <c r="I375" s="8">
        <f t="shared" si="18"/>
        <v>2109879</v>
      </c>
      <c r="J375" s="8">
        <f t="shared" si="18"/>
        <v>1884252</v>
      </c>
      <c r="K375" s="8">
        <f t="shared" si="18"/>
        <v>1900380</v>
      </c>
      <c r="L375" s="8">
        <f t="shared" si="18"/>
        <v>2177419</v>
      </c>
      <c r="M375" s="8">
        <f t="shared" si="18"/>
        <v>2537724</v>
      </c>
      <c r="N375" s="8">
        <f t="shared" si="18"/>
        <v>2399256</v>
      </c>
      <c r="O375" s="8">
        <f t="shared" si="18"/>
        <v>2240862</v>
      </c>
      <c r="P375" s="6"/>
      <c r="Q375" s="9" t="s">
        <v>12</v>
      </c>
    </row>
    <row r="376" spans="1:17" x14ac:dyDescent="0.25">
      <c r="B376" s="8">
        <f t="shared" si="18"/>
        <v>1537289</v>
      </c>
      <c r="C376" s="8">
        <f t="shared" si="18"/>
        <v>1362111</v>
      </c>
      <c r="D376" s="8">
        <f t="shared" si="18"/>
        <v>1701261</v>
      </c>
      <c r="E376" s="8">
        <f t="shared" si="18"/>
        <v>1531092</v>
      </c>
      <c r="F376" s="8">
        <f t="shared" si="18"/>
        <v>1649572</v>
      </c>
      <c r="G376" s="8">
        <f t="shared" si="18"/>
        <v>1707700</v>
      </c>
      <c r="H376" s="8">
        <f t="shared" si="18"/>
        <v>1891665</v>
      </c>
      <c r="I376" s="8">
        <f t="shared" si="18"/>
        <v>1835869</v>
      </c>
      <c r="J376" s="8">
        <f t="shared" si="18"/>
        <v>1869473</v>
      </c>
      <c r="K376" s="8">
        <f t="shared" si="18"/>
        <v>2285684</v>
      </c>
      <c r="L376" s="8">
        <f t="shared" si="18"/>
        <v>2187467</v>
      </c>
      <c r="M376" s="8">
        <f t="shared" si="18"/>
        <v>2602251</v>
      </c>
      <c r="N376" s="8">
        <f t="shared" si="18"/>
        <v>2225745</v>
      </c>
      <c r="O376" s="8">
        <f t="shared" si="18"/>
        <v>2328093</v>
      </c>
      <c r="P376" s="6"/>
      <c r="Q376" s="9" t="s">
        <v>13</v>
      </c>
    </row>
    <row r="377" spans="1:17" x14ac:dyDescent="0.25">
      <c r="B377" s="8">
        <f t="shared" si="18"/>
        <v>1660695</v>
      </c>
      <c r="C377" s="8">
        <f t="shared" si="18"/>
        <v>1387068</v>
      </c>
      <c r="D377" s="8">
        <f t="shared" si="18"/>
        <v>1369113</v>
      </c>
      <c r="E377" s="8">
        <f t="shared" si="18"/>
        <v>1403265</v>
      </c>
      <c r="F377" s="8">
        <f t="shared" si="18"/>
        <v>1857197</v>
      </c>
      <c r="G377" s="8">
        <f t="shared" si="18"/>
        <v>1831005</v>
      </c>
      <c r="H377" s="8">
        <f t="shared" si="18"/>
        <v>1959821</v>
      </c>
      <c r="I377" s="8">
        <f t="shared" si="18"/>
        <v>1980795</v>
      </c>
      <c r="J377" s="8">
        <f t="shared" si="18"/>
        <v>1931411</v>
      </c>
      <c r="K377" s="8">
        <f t="shared" si="18"/>
        <v>2287865</v>
      </c>
      <c r="L377" s="8">
        <f t="shared" si="18"/>
        <v>2314097</v>
      </c>
      <c r="M377" s="8">
        <f t="shared" si="18"/>
        <v>2605787</v>
      </c>
      <c r="N377" s="8">
        <f t="shared" si="18"/>
        <v>2285001</v>
      </c>
      <c r="O377" s="8" t="str">
        <f t="shared" si="18"/>
        <v/>
      </c>
      <c r="P377" s="6"/>
      <c r="Q377" s="9" t="s">
        <v>14</v>
      </c>
    </row>
    <row r="378" spans="1:17" x14ac:dyDescent="0.25">
      <c r="B378" s="8">
        <f t="shared" si="18"/>
        <v>1646208</v>
      </c>
      <c r="C378" s="8">
        <f t="shared" si="18"/>
        <v>1507001</v>
      </c>
      <c r="D378" s="8">
        <f t="shared" si="18"/>
        <v>1496718</v>
      </c>
      <c r="E378" s="8">
        <f t="shared" si="18"/>
        <v>1622867.44</v>
      </c>
      <c r="F378" s="8">
        <f t="shared" si="18"/>
        <v>1910806.84</v>
      </c>
      <c r="G378" s="8">
        <f t="shared" si="18"/>
        <v>1915002</v>
      </c>
      <c r="H378" s="8">
        <f t="shared" si="18"/>
        <v>2111875</v>
      </c>
      <c r="I378" s="8">
        <f t="shared" si="18"/>
        <v>1991881</v>
      </c>
      <c r="J378" s="8">
        <f t="shared" si="18"/>
        <v>1853378</v>
      </c>
      <c r="K378" s="8">
        <f t="shared" si="18"/>
        <v>2181235.7400000002</v>
      </c>
      <c r="L378" s="8">
        <f t="shared" si="18"/>
        <v>2381991.61</v>
      </c>
      <c r="M378" s="8">
        <f t="shared" si="18"/>
        <v>2620842.0499999998</v>
      </c>
      <c r="N378" s="8">
        <f>IFERROR(VLOOKUP($B$374,$4:$126,MATCH($Q378&amp;"/"&amp;N$348,$2:$2,0),FALSE),IFERROR(VLOOKUP($B$374,$4:$126,MATCH($Q377&amp;"/"&amp;N$348,$2:$2,0),FALSE),IFERROR(VLOOKUP($B$374,$4:$126,MATCH($Q376&amp;"/"&amp;N$348,$2:$2,0),FALSE),IFERROR(VLOOKUP($B$374,$4:$126,MATCH($Q375&amp;"/"&amp;N$348,$2:$2,0),FALSE),""))))</f>
        <v>2304858.52</v>
      </c>
      <c r="O378" s="8">
        <f>IFERROR(VLOOKUP($B$374,$4:$126,MATCH($Q378&amp;"/"&amp;O$348,$2:$2,0),FALSE),IFERROR(VLOOKUP($B$374,$4:$126,MATCH($Q377&amp;"/"&amp;O$348,$2:$2,0),FALSE),IFERROR(VLOOKUP($B$374,$4:$126,MATCH($Q376&amp;"/"&amp;O$348,$2:$2,0),FALSE),IFERROR(VLOOKUP($B$374,$4:$126,MATCH($Q375&amp;"/"&amp;O$348,$2:$2,0),FALSE),""))))</f>
        <v>2328093</v>
      </c>
      <c r="P378" s="6"/>
      <c r="Q378" s="9" t="s">
        <v>15</v>
      </c>
    </row>
    <row r="379" spans="1:17" x14ac:dyDescent="0.25">
      <c r="B379" s="12">
        <f t="shared" ref="B379:O379" si="19">+B378/B$402</f>
        <v>0.42294551783212059</v>
      </c>
      <c r="C379" s="12">
        <f t="shared" si="19"/>
        <v>0.41488788536437843</v>
      </c>
      <c r="D379" s="12">
        <f t="shared" si="19"/>
        <v>0.40288647039680087</v>
      </c>
      <c r="E379" s="12">
        <f t="shared" si="19"/>
        <v>0.37847690184966509</v>
      </c>
      <c r="F379" s="12">
        <f t="shared" si="19"/>
        <v>0.40152121276589636</v>
      </c>
      <c r="G379" s="12">
        <f t="shared" si="19"/>
        <v>0.3725284755411481</v>
      </c>
      <c r="H379" s="12">
        <f t="shared" si="19"/>
        <v>0.40660757158892469</v>
      </c>
      <c r="I379" s="12">
        <f t="shared" si="19"/>
        <v>0.38795865656225892</v>
      </c>
      <c r="J379" s="12">
        <f t="shared" si="19"/>
        <v>0.32233630681410069</v>
      </c>
      <c r="K379" s="12">
        <f t="shared" si="19"/>
        <v>0.30733550040011365</v>
      </c>
      <c r="L379" s="12">
        <f t="shared" si="19"/>
        <v>0.29764305282823422</v>
      </c>
      <c r="M379" s="12">
        <f t="shared" si="19"/>
        <v>0.30048985618908675</v>
      </c>
      <c r="N379" s="12">
        <f t="shared" si="19"/>
        <v>0.26204583445694513</v>
      </c>
      <c r="O379" s="12">
        <f t="shared" si="19"/>
        <v>0.26842258911838923</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20">IFERROR(VLOOKUP($B$380,$4:$126,MATCH($Q381&amp;"/"&amp;B$348,$2:$2,0),FALSE),"")</f>
        <v>2245129</v>
      </c>
      <c r="C381" s="8">
        <f t="shared" si="20"/>
        <v>2032937</v>
      </c>
      <c r="D381" s="8">
        <f t="shared" si="20"/>
        <v>1971845</v>
      </c>
      <c r="E381" s="8">
        <f t="shared" si="20"/>
        <v>2157600</v>
      </c>
      <c r="F381" s="8">
        <f t="shared" si="20"/>
        <v>2540261</v>
      </c>
      <c r="G381" s="8">
        <f t="shared" si="20"/>
        <v>2762346</v>
      </c>
      <c r="H381" s="8">
        <f t="shared" si="20"/>
        <v>2957678</v>
      </c>
      <c r="I381" s="8">
        <f t="shared" si="20"/>
        <v>2980124</v>
      </c>
      <c r="J381" s="8">
        <f t="shared" si="20"/>
        <v>3179736</v>
      </c>
      <c r="K381" s="8">
        <f t="shared" si="20"/>
        <v>3955882</v>
      </c>
      <c r="L381" s="8">
        <f t="shared" si="20"/>
        <v>4914594</v>
      </c>
      <c r="M381" s="8">
        <f t="shared" si="20"/>
        <v>5584373</v>
      </c>
      <c r="N381" s="8">
        <f t="shared" si="20"/>
        <v>6011261</v>
      </c>
      <c r="O381" s="8">
        <f t="shared" si="20"/>
        <v>5734649</v>
      </c>
      <c r="P381" s="6"/>
      <c r="Q381" s="9" t="s">
        <v>12</v>
      </c>
    </row>
    <row r="382" spans="1:17" x14ac:dyDescent="0.25">
      <c r="B382" s="8">
        <f t="shared" si="20"/>
        <v>2191677</v>
      </c>
      <c r="C382" s="8">
        <f t="shared" si="20"/>
        <v>1979850</v>
      </c>
      <c r="D382" s="8">
        <f t="shared" si="20"/>
        <v>2053714</v>
      </c>
      <c r="E382" s="8">
        <f t="shared" si="20"/>
        <v>2354825</v>
      </c>
      <c r="F382" s="8">
        <f t="shared" si="20"/>
        <v>2552913</v>
      </c>
      <c r="G382" s="8">
        <f t="shared" si="20"/>
        <v>2810393</v>
      </c>
      <c r="H382" s="8">
        <f t="shared" si="20"/>
        <v>2993408</v>
      </c>
      <c r="I382" s="8">
        <f t="shared" si="20"/>
        <v>3000350</v>
      </c>
      <c r="J382" s="8">
        <f t="shared" si="20"/>
        <v>3417198</v>
      </c>
      <c r="K382" s="8">
        <f t="shared" si="20"/>
        <v>4275326</v>
      </c>
      <c r="L382" s="8">
        <f t="shared" si="20"/>
        <v>4988150</v>
      </c>
      <c r="M382" s="8">
        <f t="shared" si="20"/>
        <v>5779889</v>
      </c>
      <c r="N382" s="8">
        <f t="shared" si="20"/>
        <v>5938347</v>
      </c>
      <c r="O382" s="8">
        <f t="shared" si="20"/>
        <v>5680454</v>
      </c>
      <c r="P382" s="6"/>
      <c r="Q382" s="9" t="s">
        <v>13</v>
      </c>
    </row>
    <row r="383" spans="1:17" x14ac:dyDescent="0.25">
      <c r="B383" s="8">
        <f t="shared" si="20"/>
        <v>2140651</v>
      </c>
      <c r="C383" s="8">
        <f t="shared" si="20"/>
        <v>1958789</v>
      </c>
      <c r="D383" s="8">
        <f t="shared" si="20"/>
        <v>2104688</v>
      </c>
      <c r="E383" s="8">
        <f t="shared" si="20"/>
        <v>2469809</v>
      </c>
      <c r="F383" s="8">
        <f t="shared" si="20"/>
        <v>2583815</v>
      </c>
      <c r="G383" s="8">
        <f t="shared" si="20"/>
        <v>2848572</v>
      </c>
      <c r="H383" s="8">
        <f t="shared" si="20"/>
        <v>3005157</v>
      </c>
      <c r="I383" s="8">
        <f t="shared" si="20"/>
        <v>3029604</v>
      </c>
      <c r="J383" s="8">
        <f t="shared" si="20"/>
        <v>3577884</v>
      </c>
      <c r="K383" s="8">
        <f t="shared" si="20"/>
        <v>4567741</v>
      </c>
      <c r="L383" s="8">
        <f t="shared" si="20"/>
        <v>5346162</v>
      </c>
      <c r="M383" s="8">
        <f t="shared" si="20"/>
        <v>5973746</v>
      </c>
      <c r="N383" s="8">
        <f t="shared" si="20"/>
        <v>5917950</v>
      </c>
      <c r="O383" s="8" t="str">
        <f t="shared" si="20"/>
        <v/>
      </c>
      <c r="P383" s="6"/>
      <c r="Q383" s="9" t="s">
        <v>14</v>
      </c>
    </row>
    <row r="384" spans="1:17" x14ac:dyDescent="0.25">
      <c r="B384" s="8">
        <f t="shared" si="20"/>
        <v>2096531</v>
      </c>
      <c r="C384" s="8">
        <f t="shared" si="20"/>
        <v>1980879</v>
      </c>
      <c r="D384" s="8">
        <f t="shared" si="20"/>
        <v>2075051</v>
      </c>
      <c r="E384" s="8">
        <f t="shared" si="20"/>
        <v>2513718.85</v>
      </c>
      <c r="F384" s="8">
        <f t="shared" si="20"/>
        <v>2700851.48</v>
      </c>
      <c r="G384" s="8">
        <f t="shared" si="20"/>
        <v>2942094</v>
      </c>
      <c r="H384" s="8">
        <f t="shared" si="20"/>
        <v>2999199</v>
      </c>
      <c r="I384" s="8">
        <f t="shared" si="20"/>
        <v>3073587</v>
      </c>
      <c r="J384" s="8">
        <f t="shared" si="20"/>
        <v>3837414</v>
      </c>
      <c r="K384" s="8">
        <f t="shared" si="20"/>
        <v>4806714.53</v>
      </c>
      <c r="L384" s="8">
        <f t="shared" si="20"/>
        <v>5479423.1900000004</v>
      </c>
      <c r="M384" s="8">
        <f t="shared" si="20"/>
        <v>6028873.9299999997</v>
      </c>
      <c r="N384" s="8">
        <f>IFERROR(VLOOKUP($B$380,$4:$126,MATCH($Q384&amp;"/"&amp;N$348,$2:$2,0),FALSE),IFERROR(VLOOKUP($B$380,$4:$126,MATCH($Q383&amp;"/"&amp;N$348,$2:$2,0),FALSE),IFERROR(VLOOKUP($B$380,$4:$126,MATCH($Q382&amp;"/"&amp;N$348,$2:$2,0),FALSE),IFERROR(VLOOKUP($B$380,$4:$126,MATCH($Q381&amp;"/"&amp;N$348,$2:$2,0),FALSE),""))))</f>
        <v>5810619.5899999999</v>
      </c>
      <c r="O384" s="8">
        <f>IFERROR(VLOOKUP($B$380,$4:$126,MATCH($Q384&amp;"/"&amp;O$348,$2:$2,0),FALSE),IFERROR(VLOOKUP($B$380,$4:$126,MATCH($Q383&amp;"/"&amp;O$348,$2:$2,0),FALSE),IFERROR(VLOOKUP($B$380,$4:$126,MATCH($Q382&amp;"/"&amp;O$348,$2:$2,0),FALSE),IFERROR(VLOOKUP($B$380,$4:$126,MATCH($Q381&amp;"/"&amp;O$348,$2:$2,0),FALSE),""))))</f>
        <v>5680454</v>
      </c>
      <c r="P384" s="6"/>
      <c r="Q384" s="9" t="s">
        <v>15</v>
      </c>
    </row>
    <row r="385" spans="1:17" x14ac:dyDescent="0.25">
      <c r="A385" s="84"/>
      <c r="B385" s="12">
        <f t="shared" ref="B385:O385" si="21">+B384/B$402</f>
        <v>0.53864298402516186</v>
      </c>
      <c r="C385" s="12">
        <f t="shared" si="21"/>
        <v>0.54534980366483143</v>
      </c>
      <c r="D385" s="12">
        <f t="shared" si="21"/>
        <v>0.55856211609892581</v>
      </c>
      <c r="E385" s="12">
        <f t="shared" si="21"/>
        <v>0.58623674307564089</v>
      </c>
      <c r="F385" s="12">
        <f t="shared" si="21"/>
        <v>0.56753468694416331</v>
      </c>
      <c r="G385" s="12">
        <f t="shared" si="21"/>
        <v>0.57233036452116426</v>
      </c>
      <c r="H385" s="12">
        <f t="shared" si="21"/>
        <v>0.57744753932023973</v>
      </c>
      <c r="I385" s="12">
        <f t="shared" si="21"/>
        <v>0.59864253102832132</v>
      </c>
      <c r="J385" s="12">
        <f t="shared" si="21"/>
        <v>0.66739642775339159</v>
      </c>
      <c r="K385" s="12">
        <f t="shared" si="21"/>
        <v>0.67726472121626202</v>
      </c>
      <c r="L385" s="12">
        <f t="shared" si="21"/>
        <v>0.68468429492470873</v>
      </c>
      <c r="M385" s="12">
        <f t="shared" si="21"/>
        <v>0.69123412462335687</v>
      </c>
      <c r="N385" s="12">
        <f t="shared" si="21"/>
        <v>0.66062565053816069</v>
      </c>
      <c r="O385" s="12">
        <f t="shared" si="21"/>
        <v>0.65494040403364928</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2">IFERROR(VLOOKUP($B$386,$4:$126,MATCH($Q387&amp;"/"&amp;B$348,$2:$2,0),FALSE),"")</f>
        <v>103623</v>
      </c>
      <c r="C387" s="8">
        <f t="shared" si="22"/>
        <v>111499</v>
      </c>
      <c r="D387" s="8">
        <f t="shared" si="22"/>
        <v>8482</v>
      </c>
      <c r="E387" s="8">
        <f t="shared" si="22"/>
        <v>5806</v>
      </c>
      <c r="F387" s="8">
        <f t="shared" si="22"/>
        <v>8865</v>
      </c>
      <c r="G387" s="8">
        <f t="shared" si="22"/>
        <v>15117</v>
      </c>
      <c r="H387" s="8">
        <f t="shared" si="22"/>
        <v>14616</v>
      </c>
      <c r="I387" s="8">
        <f t="shared" si="22"/>
        <v>14762</v>
      </c>
      <c r="J387" s="8">
        <f t="shared" si="22"/>
        <v>22509</v>
      </c>
      <c r="K387" s="8">
        <f t="shared" si="22"/>
        <v>19525</v>
      </c>
      <c r="L387" s="8">
        <f t="shared" si="22"/>
        <v>26438</v>
      </c>
      <c r="M387" s="8">
        <f t="shared" si="22"/>
        <v>19097</v>
      </c>
      <c r="N387" s="8">
        <f t="shared" si="22"/>
        <v>18245</v>
      </c>
      <c r="O387" s="8">
        <f t="shared" si="22"/>
        <v>13142</v>
      </c>
      <c r="P387" s="6"/>
      <c r="Q387" s="9" t="s">
        <v>12</v>
      </c>
    </row>
    <row r="388" spans="1:17" x14ac:dyDescent="0.25">
      <c r="B388" s="8">
        <f t="shared" si="22"/>
        <v>103623</v>
      </c>
      <c r="C388" s="8">
        <f t="shared" si="22"/>
        <v>3182</v>
      </c>
      <c r="D388" s="8">
        <f t="shared" si="22"/>
        <v>7822</v>
      </c>
      <c r="E388" s="8">
        <f t="shared" si="22"/>
        <v>6367</v>
      </c>
      <c r="F388" s="8">
        <f t="shared" si="22"/>
        <v>8305</v>
      </c>
      <c r="G388" s="8">
        <f t="shared" si="22"/>
        <v>16310</v>
      </c>
      <c r="H388" s="8">
        <f t="shared" si="22"/>
        <v>13944</v>
      </c>
      <c r="I388" s="8">
        <f t="shared" si="22"/>
        <v>18820</v>
      </c>
      <c r="J388" s="8">
        <f t="shared" si="22"/>
        <v>20829</v>
      </c>
      <c r="K388" s="8">
        <f t="shared" si="22"/>
        <v>26626</v>
      </c>
      <c r="L388" s="8">
        <f t="shared" si="22"/>
        <v>24628</v>
      </c>
      <c r="M388" s="8">
        <f t="shared" si="22"/>
        <v>19318</v>
      </c>
      <c r="N388" s="8">
        <f t="shared" si="22"/>
        <v>16360</v>
      </c>
      <c r="O388" s="8">
        <f t="shared" si="22"/>
        <v>12492</v>
      </c>
      <c r="P388" s="6"/>
      <c r="Q388" s="9" t="s">
        <v>13</v>
      </c>
    </row>
    <row r="389" spans="1:17" x14ac:dyDescent="0.25">
      <c r="B389" s="8">
        <f t="shared" si="22"/>
        <v>103623</v>
      </c>
      <c r="C389" s="8">
        <f t="shared" si="22"/>
        <v>8082</v>
      </c>
      <c r="D389" s="8">
        <f t="shared" si="22"/>
        <v>7155</v>
      </c>
      <c r="E389" s="8">
        <f t="shared" si="22"/>
        <v>7736</v>
      </c>
      <c r="F389" s="8">
        <f t="shared" si="22"/>
        <v>7761</v>
      </c>
      <c r="G389" s="8">
        <f t="shared" si="22"/>
        <v>15202</v>
      </c>
      <c r="H389" s="8">
        <f t="shared" si="22"/>
        <v>15824</v>
      </c>
      <c r="I389" s="8">
        <f t="shared" si="22"/>
        <v>20785</v>
      </c>
      <c r="J389" s="8">
        <f t="shared" si="22"/>
        <v>19041</v>
      </c>
      <c r="K389" s="8">
        <f t="shared" si="22"/>
        <v>27631</v>
      </c>
      <c r="L389" s="8">
        <f t="shared" si="22"/>
        <v>25190</v>
      </c>
      <c r="M389" s="8">
        <f t="shared" si="22"/>
        <v>18719</v>
      </c>
      <c r="N389" s="8">
        <f t="shared" si="22"/>
        <v>14501</v>
      </c>
      <c r="O389" s="8" t="str">
        <f t="shared" si="22"/>
        <v/>
      </c>
      <c r="P389" s="6"/>
      <c r="Q389" s="9" t="s">
        <v>14</v>
      </c>
    </row>
    <row r="390" spans="1:17" x14ac:dyDescent="0.25">
      <c r="B390" s="8">
        <f t="shared" si="22"/>
        <v>103624</v>
      </c>
      <c r="C390" s="8">
        <f t="shared" si="22"/>
        <v>9134</v>
      </c>
      <c r="D390" s="8">
        <f t="shared" si="22"/>
        <v>6488</v>
      </c>
      <c r="E390" s="8">
        <f t="shared" si="22"/>
        <v>8824.7199999999993</v>
      </c>
      <c r="F390" s="8">
        <f t="shared" si="22"/>
        <v>7121.17</v>
      </c>
      <c r="G390" s="8">
        <f t="shared" si="22"/>
        <v>14877</v>
      </c>
      <c r="H390" s="8">
        <f t="shared" si="22"/>
        <v>15424</v>
      </c>
      <c r="I390" s="8">
        <f t="shared" si="22"/>
        <v>21491</v>
      </c>
      <c r="J390" s="8">
        <f t="shared" si="22"/>
        <v>17547</v>
      </c>
      <c r="K390" s="8">
        <f t="shared" si="22"/>
        <v>25844.17</v>
      </c>
      <c r="L390" s="8">
        <f t="shared" si="22"/>
        <v>27230.639999999999</v>
      </c>
      <c r="M390" s="8">
        <f t="shared" si="22"/>
        <v>17687.77</v>
      </c>
      <c r="N390" s="8">
        <f>IFERROR(VLOOKUP($B$386,$4:$126,MATCH($Q390&amp;"/"&amp;N$348,$2:$2,0),FALSE),IFERROR(VLOOKUP($B$386,$4:$126,MATCH($Q389&amp;"/"&amp;N$348,$2:$2,0),FALSE),IFERROR(VLOOKUP($B$386,$4:$126,MATCH($Q388&amp;"/"&amp;N$348,$2:$2,0),FALSE),IFERROR(VLOOKUP($B$386,$4:$126,MATCH($Q387&amp;"/"&amp;N$348,$2:$2,0),FALSE),""))))</f>
        <v>12716.39</v>
      </c>
      <c r="O390" s="8">
        <f>IFERROR(VLOOKUP($B$386,$4:$126,MATCH($Q390&amp;"/"&amp;O$348,$2:$2,0),FALSE),IFERROR(VLOOKUP($B$386,$4:$126,MATCH($Q389&amp;"/"&amp;O$348,$2:$2,0),FALSE),IFERROR(VLOOKUP($B$386,$4:$126,MATCH($Q388&amp;"/"&amp;O$348,$2:$2,0),FALSE),IFERROR(VLOOKUP($B$386,$4:$126,MATCH($Q387&amp;"/"&amp;O$348,$2:$2,0),FALSE),""))))</f>
        <v>12492</v>
      </c>
      <c r="P390" s="6"/>
      <c r="Q390" s="9" t="s">
        <v>15</v>
      </c>
    </row>
    <row r="391" spans="1:17" x14ac:dyDescent="0.25">
      <c r="B391" s="12">
        <f t="shared" ref="B391:O391" si="23">+B390/B$402</f>
        <v>2.6623188770699489E-2</v>
      </c>
      <c r="C391" s="12">
        <f t="shared" si="23"/>
        <v>2.5146539019670409E-3</v>
      </c>
      <c r="D391" s="12">
        <f t="shared" si="23"/>
        <v>1.746439489559452E-3</v>
      </c>
      <c r="E391" s="12">
        <f t="shared" si="23"/>
        <v>2.058056377846102E-3</v>
      </c>
      <c r="F391" s="12">
        <f t="shared" si="23"/>
        <v>1.4963840168753626E-3</v>
      </c>
      <c r="G391" s="12">
        <f t="shared" si="23"/>
        <v>2.8940471762565578E-3</v>
      </c>
      <c r="H391" s="12">
        <f t="shared" si="23"/>
        <v>2.9696431768866881E-3</v>
      </c>
      <c r="I391" s="12">
        <f t="shared" si="23"/>
        <v>4.1858020073385436E-3</v>
      </c>
      <c r="J391" s="12">
        <f t="shared" si="23"/>
        <v>3.0517439916018345E-3</v>
      </c>
      <c r="K391" s="12">
        <f t="shared" si="23"/>
        <v>3.6414362618941887E-3</v>
      </c>
      <c r="L391" s="12">
        <f t="shared" si="23"/>
        <v>3.4026193820500604E-3</v>
      </c>
      <c r="M391" s="12">
        <f t="shared" si="23"/>
        <v>2.0279724463386274E-3</v>
      </c>
      <c r="N391" s="12">
        <f t="shared" si="23"/>
        <v>1.4457620716910433E-3</v>
      </c>
      <c r="O391" s="12">
        <f t="shared" si="23"/>
        <v>1.440292541263136E-3</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4">IFERROR(VLOOKUP($B$392,$4:$126,MATCH($Q393&amp;"/"&amp;B$348,$2:$2,0),FALSE),"")</f>
        <v>2397597</v>
      </c>
      <c r="C393" s="8">
        <f t="shared" si="24"/>
        <v>2183586</v>
      </c>
      <c r="D393" s="8">
        <f t="shared" si="24"/>
        <v>2117992</v>
      </c>
      <c r="E393" s="8">
        <f t="shared" si="24"/>
        <v>2301300</v>
      </c>
      <c r="F393" s="8">
        <f t="shared" si="24"/>
        <v>2694861</v>
      </c>
      <c r="G393" s="8">
        <f t="shared" si="24"/>
        <v>3047675</v>
      </c>
      <c r="H393" s="8">
        <f t="shared" si="24"/>
        <v>3236348</v>
      </c>
      <c r="I393" s="8">
        <f t="shared" si="24"/>
        <v>3045711</v>
      </c>
      <c r="J393" s="8">
        <f t="shared" si="24"/>
        <v>3255388</v>
      </c>
      <c r="K393" s="8">
        <f t="shared" si="24"/>
        <v>4019646</v>
      </c>
      <c r="L393" s="8">
        <f t="shared" si="24"/>
        <v>5018512</v>
      </c>
      <c r="M393" s="8">
        <f t="shared" si="24"/>
        <v>5709571</v>
      </c>
      <c r="N393" s="8">
        <f t="shared" si="24"/>
        <v>6753231</v>
      </c>
      <c r="O393" s="8">
        <f t="shared" si="24"/>
        <v>6392991</v>
      </c>
      <c r="P393" s="6"/>
      <c r="Q393" s="9" t="s">
        <v>12</v>
      </c>
    </row>
    <row r="394" spans="1:17" x14ac:dyDescent="0.25">
      <c r="B394" s="8">
        <f t="shared" si="24"/>
        <v>2345568</v>
      </c>
      <c r="C394" s="8">
        <f t="shared" si="24"/>
        <v>2133914</v>
      </c>
      <c r="D394" s="8">
        <f t="shared" si="24"/>
        <v>2199614</v>
      </c>
      <c r="E394" s="8">
        <f t="shared" si="24"/>
        <v>2501057</v>
      </c>
      <c r="F394" s="8">
        <f t="shared" si="24"/>
        <v>2703825</v>
      </c>
      <c r="G394" s="8">
        <f t="shared" si="24"/>
        <v>3109913</v>
      </c>
      <c r="H394" s="8">
        <f t="shared" si="24"/>
        <v>3153792</v>
      </c>
      <c r="I394" s="8">
        <f t="shared" si="24"/>
        <v>3068992</v>
      </c>
      <c r="J394" s="8">
        <f t="shared" si="24"/>
        <v>3493984</v>
      </c>
      <c r="K394" s="8">
        <f t="shared" si="24"/>
        <v>4384194</v>
      </c>
      <c r="L394" s="8">
        <f t="shared" si="24"/>
        <v>5086048</v>
      </c>
      <c r="M394" s="8">
        <f t="shared" si="24"/>
        <v>5902914</v>
      </c>
      <c r="N394" s="8">
        <f t="shared" si="24"/>
        <v>6708682</v>
      </c>
      <c r="O394" s="8">
        <f t="shared" si="24"/>
        <v>6345145</v>
      </c>
      <c r="P394" s="6"/>
      <c r="Q394" s="9" t="s">
        <v>13</v>
      </c>
    </row>
    <row r="395" spans="1:17" x14ac:dyDescent="0.25">
      <c r="B395" s="8">
        <f t="shared" si="24"/>
        <v>2292314</v>
      </c>
      <c r="C395" s="8">
        <f t="shared" si="24"/>
        <v>2099276</v>
      </c>
      <c r="D395" s="8">
        <f t="shared" si="24"/>
        <v>2249416</v>
      </c>
      <c r="E395" s="8">
        <f t="shared" si="24"/>
        <v>2615385</v>
      </c>
      <c r="F395" s="8">
        <f t="shared" si="24"/>
        <v>2734358</v>
      </c>
      <c r="G395" s="8">
        <f t="shared" si="24"/>
        <v>3146340</v>
      </c>
      <c r="H395" s="8">
        <f t="shared" si="24"/>
        <v>3137278</v>
      </c>
      <c r="I395" s="8">
        <f t="shared" si="24"/>
        <v>3099413</v>
      </c>
      <c r="J395" s="8">
        <f t="shared" si="24"/>
        <v>3651850</v>
      </c>
      <c r="K395" s="8">
        <f t="shared" si="24"/>
        <v>4678970</v>
      </c>
      <c r="L395" s="8">
        <f t="shared" si="24"/>
        <v>5443148</v>
      </c>
      <c r="M395" s="8">
        <f t="shared" si="24"/>
        <v>6083434</v>
      </c>
      <c r="N395" s="8">
        <f t="shared" si="24"/>
        <v>6654676</v>
      </c>
      <c r="O395" s="8" t="str">
        <f t="shared" si="24"/>
        <v/>
      </c>
      <c r="P395" s="6"/>
      <c r="Q395" s="9" t="s">
        <v>14</v>
      </c>
    </row>
    <row r="396" spans="1:17" x14ac:dyDescent="0.25">
      <c r="B396" s="8">
        <f t="shared" si="24"/>
        <v>2246038</v>
      </c>
      <c r="C396" s="8">
        <f t="shared" si="24"/>
        <v>2125308</v>
      </c>
      <c r="D396" s="8">
        <f t="shared" si="24"/>
        <v>2218269</v>
      </c>
      <c r="E396" s="8">
        <f t="shared" si="24"/>
        <v>2665022.86</v>
      </c>
      <c r="F396" s="8">
        <f t="shared" si="24"/>
        <v>2848111.94</v>
      </c>
      <c r="G396" s="8">
        <f t="shared" si="24"/>
        <v>3225550</v>
      </c>
      <c r="H396" s="8">
        <f t="shared" si="24"/>
        <v>3082015</v>
      </c>
      <c r="I396" s="8">
        <f t="shared" si="24"/>
        <v>3142380</v>
      </c>
      <c r="J396" s="8">
        <f t="shared" si="24"/>
        <v>3896449</v>
      </c>
      <c r="K396" s="8">
        <f t="shared" si="24"/>
        <v>4916010.55</v>
      </c>
      <c r="L396" s="8">
        <f t="shared" si="24"/>
        <v>5620854.71</v>
      </c>
      <c r="M396" s="8">
        <f t="shared" si="24"/>
        <v>6101056.5199999996</v>
      </c>
      <c r="N396" s="8">
        <f>IFERROR(VLOOKUP($B$392,$4:$126,MATCH($Q396&amp;"/"&amp;N$348,$2:$2,0),FALSE),IFERROR(VLOOKUP($B$392,$4:$126,MATCH($Q395&amp;"/"&amp;N$348,$2:$2,0),FALSE),IFERROR(VLOOKUP($B$392,$4:$126,MATCH($Q394&amp;"/"&amp;N$348,$2:$2,0),FALSE),IFERROR(VLOOKUP($B$392,$4:$126,MATCH($Q393&amp;"/"&amp;N$348,$2:$2,0),FALSE),""))))</f>
        <v>6490772.6900000004</v>
      </c>
      <c r="O396" s="8">
        <f>IFERROR(VLOOKUP($B$392,$4:$126,MATCH($Q396&amp;"/"&amp;O$348,$2:$2,0),FALSE),IFERROR(VLOOKUP($B$392,$4:$126,MATCH($Q395&amp;"/"&amp;O$348,$2:$2,0),FALSE),IFERROR(VLOOKUP($B$392,$4:$126,MATCH($Q394&amp;"/"&amp;O$348,$2:$2,0),FALSE),IFERROR(VLOOKUP($B$392,$4:$126,MATCH($Q393&amp;"/"&amp;O$348,$2:$2,0),FALSE),""))))</f>
        <v>6345145</v>
      </c>
      <c r="P396" s="6"/>
      <c r="Q396" s="9" t="s">
        <v>15</v>
      </c>
    </row>
    <row r="397" spans="1:17" x14ac:dyDescent="0.25">
      <c r="A397" s="85"/>
      <c r="B397" s="12">
        <f t="shared" ref="B397:M397" si="25">+B396/B$402</f>
        <v>0.57705448216787947</v>
      </c>
      <c r="C397" s="12">
        <f t="shared" si="25"/>
        <v>0.58511211463562163</v>
      </c>
      <c r="D397" s="12">
        <f t="shared" si="25"/>
        <v>0.59711352960319919</v>
      </c>
      <c r="E397" s="12">
        <f t="shared" si="25"/>
        <v>0.62152309581818577</v>
      </c>
      <c r="F397" s="12">
        <f t="shared" si="25"/>
        <v>0.59847878723410353</v>
      </c>
      <c r="G397" s="12">
        <f t="shared" si="25"/>
        <v>0.6274715244588519</v>
      </c>
      <c r="H397" s="12">
        <f t="shared" si="25"/>
        <v>0.59339242841107531</v>
      </c>
      <c r="I397" s="12">
        <f t="shared" si="25"/>
        <v>0.61204134343774108</v>
      </c>
      <c r="J397" s="12">
        <f t="shared" si="25"/>
        <v>0.67766369318589936</v>
      </c>
      <c r="K397" s="12">
        <f t="shared" si="25"/>
        <v>0.6926644995998863</v>
      </c>
      <c r="L397" s="12">
        <f t="shared" si="25"/>
        <v>0.70235694717176578</v>
      </c>
      <c r="M397" s="12">
        <f t="shared" si="25"/>
        <v>0.69951014266437384</v>
      </c>
      <c r="N397" s="12">
        <f>+N396/N$402</f>
        <v>0.73795416554305482</v>
      </c>
      <c r="O397" s="12">
        <f>+O396/O$402</f>
        <v>0.73157741088161077</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6">IFERROR(VLOOKUP($B$398,$4:$126,MATCH($Q399&amp;"/"&amp;B$348,$2:$2,0),FALSE),"")</f>
        <v>3891425</v>
      </c>
      <c r="C399" s="8">
        <f t="shared" si="26"/>
        <v>3685800</v>
      </c>
      <c r="D399" s="8">
        <f t="shared" si="26"/>
        <v>4187352</v>
      </c>
      <c r="E399" s="8">
        <f t="shared" si="26"/>
        <v>4360752</v>
      </c>
      <c r="F399" s="8">
        <f t="shared" si="26"/>
        <v>4450609</v>
      </c>
      <c r="G399" s="8">
        <f t="shared" si="26"/>
        <v>4739921</v>
      </c>
      <c r="H399" s="8">
        <f t="shared" si="26"/>
        <v>5083338</v>
      </c>
      <c r="I399" s="8">
        <f t="shared" si="26"/>
        <v>5155590</v>
      </c>
      <c r="J399" s="8">
        <f t="shared" si="26"/>
        <v>5139640</v>
      </c>
      <c r="K399" s="8">
        <f t="shared" si="26"/>
        <v>5920026</v>
      </c>
      <c r="L399" s="8">
        <f t="shared" si="26"/>
        <v>7195931</v>
      </c>
      <c r="M399" s="8">
        <f t="shared" si="26"/>
        <v>8247295</v>
      </c>
      <c r="N399" s="8">
        <f t="shared" si="26"/>
        <v>9152487</v>
      </c>
      <c r="O399" s="8">
        <f t="shared" si="26"/>
        <v>8633853</v>
      </c>
      <c r="P399" s="6"/>
      <c r="Q399" s="9" t="s">
        <v>12</v>
      </c>
    </row>
    <row r="400" spans="1:17" x14ac:dyDescent="0.25">
      <c r="B400" s="8">
        <f t="shared" si="26"/>
        <v>3882857</v>
      </c>
      <c r="C400" s="8">
        <f t="shared" si="26"/>
        <v>3496025</v>
      </c>
      <c r="D400" s="8">
        <f t="shared" si="26"/>
        <v>3900875</v>
      </c>
      <c r="E400" s="8">
        <f t="shared" si="26"/>
        <v>4032149</v>
      </c>
      <c r="F400" s="8">
        <f t="shared" si="26"/>
        <v>4353397</v>
      </c>
      <c r="G400" s="8">
        <f t="shared" si="26"/>
        <v>4817613</v>
      </c>
      <c r="H400" s="8">
        <f t="shared" si="26"/>
        <v>5045457</v>
      </c>
      <c r="I400" s="8">
        <f t="shared" si="26"/>
        <v>4904861</v>
      </c>
      <c r="J400" s="8">
        <f t="shared" si="26"/>
        <v>5363457</v>
      </c>
      <c r="K400" s="8">
        <f t="shared" si="26"/>
        <v>6669878</v>
      </c>
      <c r="L400" s="8">
        <f t="shared" si="26"/>
        <v>7273515</v>
      </c>
      <c r="M400" s="8">
        <f t="shared" si="26"/>
        <v>8505165</v>
      </c>
      <c r="N400" s="8">
        <f t="shared" si="26"/>
        <v>8934427</v>
      </c>
      <c r="O400" s="8">
        <f t="shared" si="26"/>
        <v>8673238</v>
      </c>
      <c r="P400" s="6"/>
      <c r="Q400" s="9" t="s">
        <v>13</v>
      </c>
    </row>
    <row r="401" spans="1:17" x14ac:dyDescent="0.25">
      <c r="B401" s="8">
        <f t="shared" si="26"/>
        <v>3953009</v>
      </c>
      <c r="C401" s="8">
        <f t="shared" si="26"/>
        <v>3486344</v>
      </c>
      <c r="D401" s="8">
        <f t="shared" si="26"/>
        <v>3618529</v>
      </c>
      <c r="E401" s="8">
        <f t="shared" si="26"/>
        <v>4018650</v>
      </c>
      <c r="F401" s="8">
        <f t="shared" si="26"/>
        <v>4591555</v>
      </c>
      <c r="G401" s="8">
        <f t="shared" si="26"/>
        <v>4977345</v>
      </c>
      <c r="H401" s="8">
        <f t="shared" si="26"/>
        <v>5097099</v>
      </c>
      <c r="I401" s="8">
        <f t="shared" si="26"/>
        <v>5080208</v>
      </c>
      <c r="J401" s="8">
        <f t="shared" si="26"/>
        <v>5583261</v>
      </c>
      <c r="K401" s="8">
        <f t="shared" si="26"/>
        <v>6966835</v>
      </c>
      <c r="L401" s="8">
        <f t="shared" si="26"/>
        <v>7757245</v>
      </c>
      <c r="M401" s="8">
        <f t="shared" si="26"/>
        <v>8689221</v>
      </c>
      <c r="N401" s="8">
        <f t="shared" si="26"/>
        <v>8939677</v>
      </c>
      <c r="O401" s="8" t="str">
        <f t="shared" si="26"/>
        <v/>
      </c>
      <c r="P401" s="6"/>
      <c r="Q401" s="9" t="s">
        <v>14</v>
      </c>
    </row>
    <row r="402" spans="1:17" x14ac:dyDescent="0.25">
      <c r="B402" s="8">
        <f t="shared" si="26"/>
        <v>3892246</v>
      </c>
      <c r="C402" s="8">
        <f t="shared" si="26"/>
        <v>3632309</v>
      </c>
      <c r="D402" s="8">
        <f t="shared" si="26"/>
        <v>3714987</v>
      </c>
      <c r="E402" s="8">
        <f t="shared" si="26"/>
        <v>4287890.3099999996</v>
      </c>
      <c r="F402" s="8">
        <f t="shared" si="26"/>
        <v>4758918.78</v>
      </c>
      <c r="G402" s="8">
        <f t="shared" si="26"/>
        <v>5140552</v>
      </c>
      <c r="H402" s="8">
        <f t="shared" si="26"/>
        <v>5193890</v>
      </c>
      <c r="I402" s="8">
        <f t="shared" si="26"/>
        <v>5134261</v>
      </c>
      <c r="J402" s="8">
        <f t="shared" si="26"/>
        <v>5749827</v>
      </c>
      <c r="K402" s="8">
        <f t="shared" si="26"/>
        <v>7097246.29</v>
      </c>
      <c r="L402" s="8">
        <f t="shared" si="26"/>
        <v>8002846.3200000003</v>
      </c>
      <c r="M402" s="8">
        <f t="shared" si="26"/>
        <v>8721898.5800000001</v>
      </c>
      <c r="N402" s="8">
        <f>IFERROR(VLOOKUP($B$398,$4:$126,MATCH($Q402&amp;"/"&amp;N$348,$2:$2,0),FALSE),IFERROR(VLOOKUP($B$398,$4:$126,MATCH($Q401&amp;"/"&amp;N$348,$2:$2,0),FALSE),IFERROR(VLOOKUP($B$398,$4:$126,MATCH($Q400&amp;"/"&amp;N$348,$2:$2,0),FALSE),IFERROR(VLOOKUP($B$398,$4:$126,MATCH($Q399&amp;"/"&amp;N$348,$2:$2,0),FALSE),""))))</f>
        <v>8795631.2100000009</v>
      </c>
      <c r="O402" s="8">
        <f>IFERROR(VLOOKUP($B$398,$4:$126,MATCH($Q402&amp;"/"&amp;O$348,$2:$2,0),FALSE),IFERROR(VLOOKUP($B$398,$4:$126,MATCH($Q401&amp;"/"&amp;O$348,$2:$2,0),FALSE),IFERROR(VLOOKUP($B$398,$4:$126,MATCH($Q400&amp;"/"&amp;O$348,$2:$2,0),FALSE),IFERROR(VLOOKUP($B$398,$4:$126,MATCH($Q399&amp;"/"&amp;O$348,$2:$2,0),FALSE),""))))</f>
        <v>8673238</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7">IFERROR(VLOOKUP($B$404,$4:$126,MATCH($Q405&amp;"/"&amp;B$348,$2:$2,0),FALSE),"")</f>
        <v>362503</v>
      </c>
      <c r="C405" s="8">
        <f t="shared" si="27"/>
        <v>382611</v>
      </c>
      <c r="D405" s="8">
        <f t="shared" si="27"/>
        <v>495043</v>
      </c>
      <c r="E405" s="8">
        <f t="shared" si="27"/>
        <v>597925</v>
      </c>
      <c r="F405" s="8">
        <f t="shared" si="27"/>
        <v>659708</v>
      </c>
      <c r="G405" s="8">
        <f t="shared" si="27"/>
        <v>613445</v>
      </c>
      <c r="H405" s="8">
        <f t="shared" si="27"/>
        <v>651942</v>
      </c>
      <c r="I405" s="8">
        <f t="shared" si="27"/>
        <v>554311</v>
      </c>
      <c r="J405" s="8">
        <f t="shared" si="27"/>
        <v>668099</v>
      </c>
      <c r="K405" s="8">
        <f t="shared" si="27"/>
        <v>862389</v>
      </c>
      <c r="L405" s="8">
        <f t="shared" si="27"/>
        <v>1067496</v>
      </c>
      <c r="M405" s="8">
        <f t="shared" si="27"/>
        <v>1075813</v>
      </c>
      <c r="N405" s="8">
        <f t="shared" si="27"/>
        <v>888140</v>
      </c>
      <c r="O405" s="8">
        <f t="shared" si="27"/>
        <v>1354936</v>
      </c>
      <c r="P405" s="6"/>
      <c r="Q405" s="9" t="s">
        <v>12</v>
      </c>
    </row>
    <row r="406" spans="1:17" x14ac:dyDescent="0.25">
      <c r="B406" s="8">
        <f t="shared" si="27"/>
        <v>472275</v>
      </c>
      <c r="C406" s="8">
        <f t="shared" si="27"/>
        <v>419761</v>
      </c>
      <c r="D406" s="8">
        <f t="shared" si="27"/>
        <v>516363</v>
      </c>
      <c r="E406" s="8">
        <f t="shared" si="27"/>
        <v>609137</v>
      </c>
      <c r="F406" s="8">
        <f t="shared" si="27"/>
        <v>705940</v>
      </c>
      <c r="G406" s="8">
        <f t="shared" si="27"/>
        <v>703968</v>
      </c>
      <c r="H406" s="8">
        <f t="shared" si="27"/>
        <v>673672</v>
      </c>
      <c r="I406" s="8">
        <f t="shared" si="27"/>
        <v>635540</v>
      </c>
      <c r="J406" s="8">
        <f t="shared" si="27"/>
        <v>691694</v>
      </c>
      <c r="K406" s="8">
        <f t="shared" si="27"/>
        <v>998932</v>
      </c>
      <c r="L406" s="8">
        <f t="shared" si="27"/>
        <v>1080661</v>
      </c>
      <c r="M406" s="8">
        <f t="shared" si="27"/>
        <v>1072525</v>
      </c>
      <c r="N406" s="8">
        <f t="shared" si="27"/>
        <v>976200</v>
      </c>
      <c r="O406" s="8">
        <f t="shared" si="27"/>
        <v>1035517</v>
      </c>
      <c r="P406" s="6"/>
      <c r="Q406" s="9" t="s">
        <v>13</v>
      </c>
    </row>
    <row r="407" spans="1:17" x14ac:dyDescent="0.25">
      <c r="B407" s="8">
        <f t="shared" si="27"/>
        <v>446655</v>
      </c>
      <c r="C407" s="8">
        <f t="shared" si="27"/>
        <v>472369</v>
      </c>
      <c r="D407" s="8">
        <f t="shared" si="27"/>
        <v>515973</v>
      </c>
      <c r="E407" s="8">
        <f t="shared" si="27"/>
        <v>623867</v>
      </c>
      <c r="F407" s="8">
        <f t="shared" si="27"/>
        <v>671644</v>
      </c>
      <c r="G407" s="8">
        <f t="shared" si="27"/>
        <v>666410</v>
      </c>
      <c r="H407" s="8">
        <f t="shared" si="27"/>
        <v>602011</v>
      </c>
      <c r="I407" s="8">
        <f t="shared" si="27"/>
        <v>571961</v>
      </c>
      <c r="J407" s="8">
        <f t="shared" si="27"/>
        <v>613816</v>
      </c>
      <c r="K407" s="8">
        <f t="shared" si="27"/>
        <v>944579</v>
      </c>
      <c r="L407" s="8">
        <f t="shared" si="27"/>
        <v>1009985</v>
      </c>
      <c r="M407" s="8">
        <f t="shared" si="27"/>
        <v>956248</v>
      </c>
      <c r="N407" s="8">
        <f t="shared" si="27"/>
        <v>928162</v>
      </c>
      <c r="O407" s="8" t="str">
        <f t="shared" si="27"/>
        <v/>
      </c>
      <c r="P407" s="6"/>
      <c r="Q407" s="9" t="s">
        <v>14</v>
      </c>
    </row>
    <row r="408" spans="1:17" x14ac:dyDescent="0.25">
      <c r="B408" s="8">
        <f t="shared" si="27"/>
        <v>346126</v>
      </c>
      <c r="C408" s="8">
        <f t="shared" si="27"/>
        <v>446666</v>
      </c>
      <c r="D408" s="8">
        <f t="shared" si="27"/>
        <v>495794</v>
      </c>
      <c r="E408" s="8">
        <f t="shared" si="27"/>
        <v>607493.88</v>
      </c>
      <c r="F408" s="8">
        <f t="shared" si="27"/>
        <v>621411.67000000004</v>
      </c>
      <c r="G408" s="8">
        <f t="shared" si="27"/>
        <v>588127</v>
      </c>
      <c r="H408" s="8">
        <f t="shared" si="27"/>
        <v>510060</v>
      </c>
      <c r="I408" s="8">
        <f t="shared" si="27"/>
        <v>478097</v>
      </c>
      <c r="J408" s="8">
        <f t="shared" si="27"/>
        <v>0</v>
      </c>
      <c r="K408" s="8">
        <f t="shared" si="27"/>
        <v>873818.27</v>
      </c>
      <c r="L408" s="8">
        <f t="shared" si="27"/>
        <v>918924.7</v>
      </c>
      <c r="M408" s="8">
        <f t="shared" si="27"/>
        <v>857144.28</v>
      </c>
      <c r="N408" s="8">
        <f>IFERROR(VLOOKUP($B$404,$4:$126,MATCH($Q408&amp;"/"&amp;N$348,$2:$2,0),FALSE),IFERROR(VLOOKUP($B$404,$4:$126,MATCH($Q407&amp;"/"&amp;N$348,$2:$2,0),FALSE),IFERROR(VLOOKUP($B$404,$4:$126,MATCH($Q406&amp;"/"&amp;N$348,$2:$2,0),FALSE),IFERROR(VLOOKUP($B$404,$4:$126,MATCH($Q405&amp;"/"&amp;N$348,$2:$2,0),FALSE),""))))</f>
        <v>785769.22</v>
      </c>
      <c r="O408" s="8">
        <f>IFERROR(VLOOKUP($B$404,$4:$126,MATCH($Q408&amp;"/"&amp;O$348,$2:$2,0),FALSE),IFERROR(VLOOKUP($B$404,$4:$126,MATCH($Q407&amp;"/"&amp;O$348,$2:$2,0),FALSE),IFERROR(VLOOKUP($B$404,$4:$126,MATCH($Q406&amp;"/"&amp;O$348,$2:$2,0),FALSE),IFERROR(VLOOKUP($B$404,$4:$126,MATCH($Q405&amp;"/"&amp;O$348,$2:$2,0),FALSE),""))))</f>
        <v>1035517</v>
      </c>
      <c r="P408" s="6"/>
      <c r="Q408" s="9" t="s">
        <v>15</v>
      </c>
    </row>
    <row r="409" spans="1:17" x14ac:dyDescent="0.25">
      <c r="A409" s="84"/>
      <c r="B409" s="12">
        <f t="shared" ref="B409:M409" si="28">+B408/B$402</f>
        <v>8.8927061650265676E-2</v>
      </c>
      <c r="C409" s="12">
        <f t="shared" si="28"/>
        <v>0.12297026491964202</v>
      </c>
      <c r="D409" s="12">
        <f t="shared" si="28"/>
        <v>0.13345780214035743</v>
      </c>
      <c r="E409" s="12">
        <f t="shared" si="28"/>
        <v>0.14167663724588142</v>
      </c>
      <c r="F409" s="12">
        <f t="shared" si="28"/>
        <v>0.13057833065182087</v>
      </c>
      <c r="G409" s="12">
        <f t="shared" si="28"/>
        <v>0.11440930857230897</v>
      </c>
      <c r="H409" s="12">
        <f t="shared" si="28"/>
        <v>9.8203851063461106E-2</v>
      </c>
      <c r="I409" s="12">
        <f t="shared" si="28"/>
        <v>9.3118951296009306E-2</v>
      </c>
      <c r="J409" s="12">
        <f t="shared" si="28"/>
        <v>0</v>
      </c>
      <c r="K409" s="12">
        <f t="shared" si="28"/>
        <v>0.12312074772312855</v>
      </c>
      <c r="L409" s="12">
        <f t="shared" si="28"/>
        <v>0.11482473400788733</v>
      </c>
      <c r="M409" s="12">
        <f t="shared" si="28"/>
        <v>9.8274965265647468E-2</v>
      </c>
      <c r="N409" s="12">
        <f>+N408/N$402</f>
        <v>8.9336308132909992E-2</v>
      </c>
      <c r="O409" s="12">
        <f>+O408/O$402</f>
        <v>0.11939220392660733</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9">IFERROR(VLOOKUP($B$410,$4:$126,MATCH($Q411&amp;"/"&amp;B$348,$2:$2,0),FALSE),"")</f>
        <v>1349067</v>
      </c>
      <c r="C411" s="8">
        <f t="shared" si="29"/>
        <v>899266</v>
      </c>
      <c r="D411" s="8">
        <f t="shared" si="29"/>
        <v>1071830</v>
      </c>
      <c r="E411" s="8">
        <f t="shared" si="29"/>
        <v>1215214</v>
      </c>
      <c r="F411" s="8">
        <f t="shared" si="29"/>
        <v>1265132</v>
      </c>
      <c r="G411" s="8">
        <f t="shared" si="29"/>
        <v>1329418</v>
      </c>
      <c r="H411" s="8">
        <f t="shared" si="29"/>
        <v>1762751</v>
      </c>
      <c r="I411" s="8">
        <f t="shared" si="29"/>
        <v>1763540</v>
      </c>
      <c r="J411" s="8">
        <f t="shared" si="29"/>
        <v>1360633</v>
      </c>
      <c r="K411" s="8">
        <f t="shared" si="29"/>
        <v>1998703</v>
      </c>
      <c r="L411" s="8">
        <f t="shared" si="29"/>
        <v>2861951</v>
      </c>
      <c r="M411" s="8">
        <f t="shared" si="29"/>
        <v>3377429</v>
      </c>
      <c r="N411" s="8">
        <f t="shared" si="29"/>
        <v>4532118</v>
      </c>
      <c r="O411" s="8">
        <f t="shared" si="29"/>
        <v>2958265</v>
      </c>
      <c r="P411" s="6"/>
      <c r="Q411" s="9" t="s">
        <v>12</v>
      </c>
    </row>
    <row r="412" spans="1:17" x14ac:dyDescent="0.25">
      <c r="B412" s="8">
        <f t="shared" si="29"/>
        <v>1435013</v>
      </c>
      <c r="C412" s="8">
        <f t="shared" si="29"/>
        <v>810490</v>
      </c>
      <c r="D412" s="8">
        <f t="shared" si="29"/>
        <v>1014244</v>
      </c>
      <c r="E412" s="8">
        <f t="shared" si="29"/>
        <v>1147651</v>
      </c>
      <c r="F412" s="8">
        <f t="shared" si="29"/>
        <v>1465239</v>
      </c>
      <c r="G412" s="8">
        <f t="shared" si="29"/>
        <v>1773809</v>
      </c>
      <c r="H412" s="8">
        <f t="shared" si="29"/>
        <v>2118212</v>
      </c>
      <c r="I412" s="8">
        <f t="shared" si="29"/>
        <v>1560433</v>
      </c>
      <c r="J412" s="8">
        <f t="shared" si="29"/>
        <v>1895623</v>
      </c>
      <c r="K412" s="8">
        <f t="shared" si="29"/>
        <v>2629190</v>
      </c>
      <c r="L412" s="8">
        <f t="shared" si="29"/>
        <v>2826834</v>
      </c>
      <c r="M412" s="8">
        <f t="shared" si="29"/>
        <v>2949370</v>
      </c>
      <c r="N412" s="8">
        <f t="shared" si="29"/>
        <v>3216428</v>
      </c>
      <c r="O412" s="8">
        <f t="shared" si="29"/>
        <v>1932738</v>
      </c>
      <c r="P412" s="6"/>
      <c r="Q412" s="9" t="s">
        <v>13</v>
      </c>
    </row>
    <row r="413" spans="1:17" x14ac:dyDescent="0.25">
      <c r="B413" s="8">
        <f t="shared" si="29"/>
        <v>1479017</v>
      </c>
      <c r="C413" s="8">
        <f t="shared" si="29"/>
        <v>756209</v>
      </c>
      <c r="D413" s="8">
        <f t="shared" si="29"/>
        <v>806561</v>
      </c>
      <c r="E413" s="8">
        <f t="shared" si="29"/>
        <v>1178688</v>
      </c>
      <c r="F413" s="8">
        <f t="shared" si="29"/>
        <v>1752497</v>
      </c>
      <c r="G413" s="8">
        <f t="shared" si="29"/>
        <v>1965374</v>
      </c>
      <c r="H413" s="8">
        <f t="shared" si="29"/>
        <v>2210475</v>
      </c>
      <c r="I413" s="8">
        <f t="shared" si="29"/>
        <v>1820270</v>
      </c>
      <c r="J413" s="8">
        <f t="shared" si="29"/>
        <v>2063985</v>
      </c>
      <c r="K413" s="8">
        <f t="shared" si="29"/>
        <v>2946957</v>
      </c>
      <c r="L413" s="8">
        <f t="shared" si="29"/>
        <v>3237507</v>
      </c>
      <c r="M413" s="8">
        <f t="shared" si="29"/>
        <v>3037887</v>
      </c>
      <c r="N413" s="8">
        <f t="shared" si="29"/>
        <v>3357159</v>
      </c>
      <c r="O413" s="8" t="str">
        <f t="shared" si="29"/>
        <v/>
      </c>
      <c r="P413" s="6"/>
      <c r="Q413" s="9" t="s">
        <v>14</v>
      </c>
    </row>
    <row r="414" spans="1:17" x14ac:dyDescent="0.25">
      <c r="B414" s="8">
        <f t="shared" si="29"/>
        <v>1396904</v>
      </c>
      <c r="C414" s="8">
        <f t="shared" si="29"/>
        <v>875291</v>
      </c>
      <c r="D414" s="8">
        <f t="shared" si="29"/>
        <v>940613</v>
      </c>
      <c r="E414" s="8">
        <f t="shared" si="29"/>
        <v>1480743.15</v>
      </c>
      <c r="F414" s="8">
        <f t="shared" si="29"/>
        <v>1887086.63</v>
      </c>
      <c r="G414" s="8">
        <f t="shared" si="29"/>
        <v>2156903</v>
      </c>
      <c r="H414" s="8">
        <f t="shared" si="29"/>
        <v>2192010</v>
      </c>
      <c r="I414" s="8">
        <f t="shared" si="29"/>
        <v>1797352</v>
      </c>
      <c r="J414" s="8">
        <f t="shared" si="29"/>
        <v>2177113</v>
      </c>
      <c r="K414" s="8">
        <f t="shared" si="29"/>
        <v>3077605.81</v>
      </c>
      <c r="L414" s="8">
        <f t="shared" si="29"/>
        <v>3435742.86</v>
      </c>
      <c r="M414" s="8">
        <f t="shared" si="29"/>
        <v>4927089.8600000003</v>
      </c>
      <c r="N414" s="8">
        <f>IFERROR(VLOOKUP($B$410,$4:$126,MATCH($Q414&amp;"/"&amp;N$348,$2:$2,0),FALSE),IFERROR(VLOOKUP($B$410,$4:$126,MATCH($Q413&amp;"/"&amp;N$348,$2:$2,0),FALSE),IFERROR(VLOOKUP($B$410,$4:$126,MATCH($Q412&amp;"/"&amp;N$348,$2:$2,0),FALSE),IFERROR(VLOOKUP($B$410,$4:$126,MATCH($Q411&amp;"/"&amp;N$348,$2:$2,0),FALSE),""))))</f>
        <v>3240295.9</v>
      </c>
      <c r="O414" s="8">
        <f>IFERROR(VLOOKUP($B$410,$4:$126,MATCH($Q414&amp;"/"&amp;O$348,$2:$2,0),FALSE),IFERROR(VLOOKUP($B$410,$4:$126,MATCH($Q413&amp;"/"&amp;O$348,$2:$2,0),FALSE),IFERROR(VLOOKUP($B$410,$4:$126,MATCH($Q412&amp;"/"&amp;O$348,$2:$2,0),FALSE),IFERROR(VLOOKUP($B$410,$4:$126,MATCH($Q411&amp;"/"&amp;O$348,$2:$2,0),FALSE),""))))</f>
        <v>1932738</v>
      </c>
      <c r="P414" s="6"/>
      <c r="Q414" s="9" t="s">
        <v>15</v>
      </c>
    </row>
    <row r="415" spans="1:17" x14ac:dyDescent="0.25">
      <c r="B415" s="12">
        <f t="shared" ref="B415:M415" si="30">+B414/B$402</f>
        <v>0.35889406784668798</v>
      </c>
      <c r="C415" s="12">
        <f t="shared" si="30"/>
        <v>0.24097371671848403</v>
      </c>
      <c r="D415" s="12">
        <f t="shared" si="30"/>
        <v>0.25319415653406058</v>
      </c>
      <c r="E415" s="12">
        <f t="shared" si="30"/>
        <v>0.34533139678192937</v>
      </c>
      <c r="F415" s="12">
        <f t="shared" si="30"/>
        <v>0.3965368431860482</v>
      </c>
      <c r="G415" s="12">
        <f t="shared" si="30"/>
        <v>0.41958587326808483</v>
      </c>
      <c r="H415" s="12">
        <f t="shared" si="30"/>
        <v>0.42203627724114295</v>
      </c>
      <c r="I415" s="12">
        <f t="shared" si="30"/>
        <v>0.35007024379944846</v>
      </c>
      <c r="J415" s="12">
        <f t="shared" si="30"/>
        <v>0.37863973994348005</v>
      </c>
      <c r="K415" s="12">
        <f t="shared" si="30"/>
        <v>0.43363379038097322</v>
      </c>
      <c r="L415" s="12">
        <f t="shared" si="30"/>
        <v>0.42931511147648777</v>
      </c>
      <c r="M415" s="12">
        <f t="shared" si="30"/>
        <v>0.56491024457658856</v>
      </c>
      <c r="N415" s="12">
        <f>+N414/N$402</f>
        <v>0.36839833579152526</v>
      </c>
      <c r="O415" s="12">
        <f>+O414/O$402</f>
        <v>0.22283926718026187</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f t="shared" ref="B417:O420" si="31">IFERROR(VLOOKUP($B$416,$4:$126,MATCH($Q417&amp;"/"&amp;B$348,$2:$2,0),FALSE),"")</f>
        <v>0</v>
      </c>
      <c r="C417" s="8">
        <f t="shared" si="31"/>
        <v>150027</v>
      </c>
      <c r="D417" s="8">
        <f t="shared" si="31"/>
        <v>0</v>
      </c>
      <c r="E417" s="8">
        <f t="shared" si="31"/>
        <v>1016</v>
      </c>
      <c r="F417" s="8">
        <f t="shared" si="31"/>
        <v>35</v>
      </c>
      <c r="G417" s="8">
        <f t="shared" si="31"/>
        <v>170000</v>
      </c>
      <c r="H417" s="8">
        <f t="shared" si="31"/>
        <v>670000</v>
      </c>
      <c r="I417" s="8">
        <f t="shared" si="31"/>
        <v>870000</v>
      </c>
      <c r="J417" s="8">
        <f t="shared" si="31"/>
        <v>280000</v>
      </c>
      <c r="K417" s="8">
        <f t="shared" si="31"/>
        <v>910000</v>
      </c>
      <c r="L417" s="8">
        <f t="shared" si="31"/>
        <v>1634107</v>
      </c>
      <c r="M417" s="8">
        <f t="shared" si="31"/>
        <v>2110000</v>
      </c>
      <c r="N417" s="8">
        <f t="shared" si="31"/>
        <v>3324500</v>
      </c>
      <c r="O417" s="8">
        <f t="shared" si="31"/>
        <v>1200000</v>
      </c>
      <c r="P417" s="6"/>
      <c r="Q417" s="9" t="s">
        <v>12</v>
      </c>
    </row>
    <row r="418" spans="2:17" x14ac:dyDescent="0.25">
      <c r="B418" s="8">
        <f t="shared" si="31"/>
        <v>630530</v>
      </c>
      <c r="C418" s="8">
        <f t="shared" si="31"/>
        <v>11166</v>
      </c>
      <c r="D418" s="8">
        <f t="shared" si="31"/>
        <v>9</v>
      </c>
      <c r="E418" s="8">
        <f t="shared" si="31"/>
        <v>5653</v>
      </c>
      <c r="F418" s="8">
        <f t="shared" si="31"/>
        <v>320648</v>
      </c>
      <c r="G418" s="8">
        <f t="shared" si="31"/>
        <v>656175</v>
      </c>
      <c r="H418" s="8">
        <f t="shared" si="31"/>
        <v>1064791</v>
      </c>
      <c r="I418" s="8">
        <f t="shared" si="31"/>
        <v>525000</v>
      </c>
      <c r="J418" s="8">
        <f t="shared" si="31"/>
        <v>830000</v>
      </c>
      <c r="K418" s="8">
        <f t="shared" si="31"/>
        <v>1460000</v>
      </c>
      <c r="L418" s="8">
        <f t="shared" si="31"/>
        <v>1609758</v>
      </c>
      <c r="M418" s="8">
        <f t="shared" si="31"/>
        <v>1730000</v>
      </c>
      <c r="N418" s="8">
        <f t="shared" si="31"/>
        <v>1930000</v>
      </c>
      <c r="O418" s="8">
        <f t="shared" si="31"/>
        <v>570000</v>
      </c>
      <c r="P418" s="6"/>
      <c r="Q418" s="9" t="s">
        <v>13</v>
      </c>
    </row>
    <row r="419" spans="2:17" x14ac:dyDescent="0.25">
      <c r="B419" s="8">
        <f t="shared" si="31"/>
        <v>858175</v>
      </c>
      <c r="C419" s="8">
        <f t="shared" si="31"/>
        <v>4167</v>
      </c>
      <c r="D419" s="8">
        <f t="shared" si="31"/>
        <v>0</v>
      </c>
      <c r="E419" s="8">
        <f t="shared" si="31"/>
        <v>210486</v>
      </c>
      <c r="F419" s="8">
        <f t="shared" si="31"/>
        <v>770000</v>
      </c>
      <c r="G419" s="8">
        <f t="shared" si="31"/>
        <v>1012944</v>
      </c>
      <c r="H419" s="8">
        <f t="shared" si="31"/>
        <v>1350000</v>
      </c>
      <c r="I419" s="8">
        <f t="shared" si="31"/>
        <v>1035000</v>
      </c>
      <c r="J419" s="8">
        <f t="shared" si="31"/>
        <v>1240020</v>
      </c>
      <c r="K419" s="8">
        <f t="shared" si="31"/>
        <v>1940000</v>
      </c>
      <c r="L419" s="8">
        <f t="shared" si="31"/>
        <v>2161651</v>
      </c>
      <c r="M419" s="8">
        <f t="shared" si="31"/>
        <v>2030000</v>
      </c>
      <c r="N419" s="8">
        <f t="shared" si="31"/>
        <v>2220000</v>
      </c>
      <c r="O419" s="8" t="str">
        <f t="shared" si="31"/>
        <v/>
      </c>
      <c r="P419" s="6"/>
      <c r="Q419" s="9" t="s">
        <v>14</v>
      </c>
    </row>
    <row r="420" spans="2:17" x14ac:dyDescent="0.25">
      <c r="B420" s="8">
        <f t="shared" si="31"/>
        <v>815596</v>
      </c>
      <c r="C420" s="8">
        <f t="shared" si="31"/>
        <v>2089</v>
      </c>
      <c r="D420" s="8">
        <f t="shared" si="31"/>
        <v>75</v>
      </c>
      <c r="E420" s="8">
        <f t="shared" si="31"/>
        <v>400046.28</v>
      </c>
      <c r="F420" s="8">
        <f t="shared" si="31"/>
        <v>840000</v>
      </c>
      <c r="G420" s="8">
        <f t="shared" si="31"/>
        <v>1185000</v>
      </c>
      <c r="H420" s="8">
        <f t="shared" si="31"/>
        <v>1390000</v>
      </c>
      <c r="I420" s="8">
        <f t="shared" si="31"/>
        <v>960000</v>
      </c>
      <c r="J420" s="8">
        <f t="shared" si="31"/>
        <v>1840558</v>
      </c>
      <c r="K420" s="8">
        <f t="shared" si="31"/>
        <v>2110652.2000000002</v>
      </c>
      <c r="L420" s="8">
        <f t="shared" si="31"/>
        <v>2405871.58</v>
      </c>
      <c r="M420" s="8">
        <f t="shared" si="31"/>
        <v>3966546.84</v>
      </c>
      <c r="N420" s="8">
        <f>IFERROR(VLOOKUP($B$416,$4:$126,MATCH($Q420&amp;"/"&amp;N$348,$2:$2,0),FALSE),IFERROR(VLOOKUP($B$416,$4:$126,MATCH($Q419&amp;"/"&amp;N$348,$2:$2,0),FALSE),IFERROR(VLOOKUP($B$416,$4:$126,MATCH($Q418&amp;"/"&amp;N$348,$2:$2,0),FALSE),IFERROR(VLOOKUP($B$416,$4:$126,MATCH($Q417&amp;"/"&amp;N$348,$2:$2,0),FALSE),""))))</f>
        <v>2165000</v>
      </c>
      <c r="O420" s="8">
        <f>IFERROR(VLOOKUP($B$416,$4:$126,MATCH($Q420&amp;"/"&amp;O$348,$2:$2,0),FALSE),IFERROR(VLOOKUP($B$416,$4:$126,MATCH($Q419&amp;"/"&amp;O$348,$2:$2,0),FALSE),IFERROR(VLOOKUP($B$416,$4:$126,MATCH($Q418&amp;"/"&amp;O$348,$2:$2,0),FALSE),IFERROR(VLOOKUP($B$416,$4:$126,MATCH($Q417&amp;"/"&amp;O$348,$2:$2,0),FALSE),""))))</f>
        <v>570000</v>
      </c>
      <c r="P420" s="6"/>
      <c r="Q420" s="9" t="s">
        <v>15</v>
      </c>
    </row>
    <row r="421" spans="2:17" x14ac:dyDescent="0.25">
      <c r="B421" s="12">
        <f t="shared" ref="B421:M421" si="32">+B420/B$402</f>
        <v>0.20954379553604782</v>
      </c>
      <c r="C421" s="12">
        <f t="shared" si="32"/>
        <v>5.7511626901786167E-4</v>
      </c>
      <c r="D421" s="12">
        <f t="shared" si="32"/>
        <v>2.0188495948976403E-5</v>
      </c>
      <c r="E421" s="12">
        <f t="shared" si="32"/>
        <v>9.3296761595564243E-2</v>
      </c>
      <c r="F421" s="12">
        <f t="shared" si="32"/>
        <v>0.17651068211758805</v>
      </c>
      <c r="G421" s="12">
        <f t="shared" si="32"/>
        <v>0.23051999084923175</v>
      </c>
      <c r="H421" s="12">
        <f t="shared" si="32"/>
        <v>0.26762214833198239</v>
      </c>
      <c r="I421" s="12">
        <f t="shared" si="32"/>
        <v>0.1869791972009214</v>
      </c>
      <c r="J421" s="12">
        <f t="shared" si="32"/>
        <v>0.32010667451385927</v>
      </c>
      <c r="K421" s="12">
        <f t="shared" si="32"/>
        <v>0.29739029952700152</v>
      </c>
      <c r="L421" s="12">
        <f t="shared" si="32"/>
        <v>0.30062698742414434</v>
      </c>
      <c r="M421" s="12">
        <f t="shared" si="32"/>
        <v>0.45478020681134768</v>
      </c>
      <c r="N421" s="12">
        <f>+N420/N$402</f>
        <v>0.24614492676074806</v>
      </c>
      <c r="O421" s="12">
        <f>+O420/O$402</f>
        <v>6.5719400297789596E-2</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0</v>
      </c>
      <c r="J423" s="8">
        <f t="shared" si="33"/>
        <v>0</v>
      </c>
      <c r="K423" s="8">
        <f t="shared" si="33"/>
        <v>0</v>
      </c>
      <c r="L423" s="8">
        <f t="shared" si="33"/>
        <v>31252</v>
      </c>
      <c r="M423" s="8">
        <f t="shared" si="33"/>
        <v>0</v>
      </c>
      <c r="N423" s="8">
        <f t="shared" si="33"/>
        <v>452579</v>
      </c>
      <c r="O423" s="8">
        <f t="shared" si="33"/>
        <v>0</v>
      </c>
      <c r="P423" s="6"/>
      <c r="Q423" s="9" t="s">
        <v>12</v>
      </c>
    </row>
    <row r="424" spans="2:17" x14ac:dyDescent="0.25">
      <c r="B424" s="8">
        <f t="shared" si="33"/>
        <v>0</v>
      </c>
      <c r="C424" s="8">
        <f t="shared" si="33"/>
        <v>0</v>
      </c>
      <c r="D424" s="8">
        <f t="shared" si="33"/>
        <v>0</v>
      </c>
      <c r="E424" s="8">
        <f t="shared" si="33"/>
        <v>0</v>
      </c>
      <c r="F424" s="8">
        <f t="shared" si="33"/>
        <v>0</v>
      </c>
      <c r="G424" s="8">
        <f t="shared" si="33"/>
        <v>0</v>
      </c>
      <c r="H424" s="8">
        <f t="shared" si="33"/>
        <v>0</v>
      </c>
      <c r="I424" s="8">
        <f t="shared" si="33"/>
        <v>0</v>
      </c>
      <c r="J424" s="8">
        <f t="shared" si="33"/>
        <v>0</v>
      </c>
      <c r="K424" s="8">
        <f t="shared" si="33"/>
        <v>0</v>
      </c>
      <c r="L424" s="8">
        <f t="shared" si="33"/>
        <v>0</v>
      </c>
      <c r="M424" s="8">
        <f t="shared" si="33"/>
        <v>0</v>
      </c>
      <c r="N424" s="8">
        <f t="shared" si="33"/>
        <v>0</v>
      </c>
      <c r="O424" s="8">
        <f t="shared" si="33"/>
        <v>0</v>
      </c>
      <c r="P424" s="6"/>
      <c r="Q424" s="9" t="s">
        <v>13</v>
      </c>
    </row>
    <row r="425" spans="2:17" x14ac:dyDescent="0.25">
      <c r="B425" s="8">
        <f t="shared" si="33"/>
        <v>0</v>
      </c>
      <c r="C425" s="8">
        <f t="shared" si="33"/>
        <v>0</v>
      </c>
      <c r="D425" s="8">
        <f t="shared" si="33"/>
        <v>0</v>
      </c>
      <c r="E425" s="8">
        <f t="shared" si="33"/>
        <v>0</v>
      </c>
      <c r="F425" s="8">
        <f t="shared" si="33"/>
        <v>0</v>
      </c>
      <c r="G425" s="8">
        <f t="shared" si="33"/>
        <v>0</v>
      </c>
      <c r="H425" s="8">
        <f t="shared" si="33"/>
        <v>0</v>
      </c>
      <c r="I425" s="8">
        <f t="shared" si="33"/>
        <v>0</v>
      </c>
      <c r="J425" s="8">
        <f t="shared" si="33"/>
        <v>0</v>
      </c>
      <c r="K425" s="8">
        <f t="shared" si="33"/>
        <v>0</v>
      </c>
      <c r="L425" s="8">
        <f t="shared" si="33"/>
        <v>0</v>
      </c>
      <c r="M425" s="8">
        <f t="shared" si="33"/>
        <v>0</v>
      </c>
      <c r="N425" s="8">
        <f t="shared" si="33"/>
        <v>0</v>
      </c>
      <c r="O425" s="8" t="str">
        <f t="shared" si="33"/>
        <v/>
      </c>
      <c r="P425" s="6"/>
      <c r="Q425" s="9" t="s">
        <v>14</v>
      </c>
    </row>
    <row r="426" spans="2:17" x14ac:dyDescent="0.25">
      <c r="B426" s="8">
        <f t="shared" si="33"/>
        <v>0</v>
      </c>
      <c r="C426" s="8">
        <f t="shared" si="33"/>
        <v>0</v>
      </c>
      <c r="D426" s="8">
        <f t="shared" si="33"/>
        <v>0</v>
      </c>
      <c r="E426" s="8">
        <f t="shared" si="33"/>
        <v>0</v>
      </c>
      <c r="F426" s="8">
        <f t="shared" si="33"/>
        <v>0</v>
      </c>
      <c r="G426" s="8">
        <f t="shared" si="33"/>
        <v>0</v>
      </c>
      <c r="H426" s="8">
        <f t="shared" si="33"/>
        <v>0</v>
      </c>
      <c r="I426" s="8">
        <f t="shared" si="33"/>
        <v>0</v>
      </c>
      <c r="J426" s="8">
        <f t="shared" si="33"/>
        <v>0</v>
      </c>
      <c r="K426" s="8">
        <f t="shared" si="33"/>
        <v>0</v>
      </c>
      <c r="L426" s="8">
        <f t="shared" si="33"/>
        <v>0</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25">
      <c r="B427" s="12">
        <f t="shared" ref="B427:M427" si="34">+B426/B$402</f>
        <v>0</v>
      </c>
      <c r="C427" s="12">
        <f t="shared" si="34"/>
        <v>0</v>
      </c>
      <c r="D427" s="12">
        <f t="shared" si="34"/>
        <v>0</v>
      </c>
      <c r="E427" s="12">
        <f t="shared" si="34"/>
        <v>0</v>
      </c>
      <c r="F427" s="12">
        <f t="shared" si="34"/>
        <v>0</v>
      </c>
      <c r="G427" s="12">
        <f t="shared" si="34"/>
        <v>0</v>
      </c>
      <c r="H427" s="12">
        <f t="shared" si="34"/>
        <v>0</v>
      </c>
      <c r="I427" s="12">
        <f t="shared" si="34"/>
        <v>0</v>
      </c>
      <c r="J427" s="12">
        <f t="shared" si="34"/>
        <v>0</v>
      </c>
      <c r="K427" s="12">
        <f t="shared" si="34"/>
        <v>0</v>
      </c>
      <c r="L427" s="12">
        <f t="shared" si="34"/>
        <v>0</v>
      </c>
      <c r="M427" s="12">
        <f t="shared" si="34"/>
        <v>0</v>
      </c>
      <c r="N427" s="12">
        <f>+N426/N$402</f>
        <v>0</v>
      </c>
      <c r="O427" s="12">
        <f>+O426/O$402</f>
        <v>0</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f t="shared" ref="B429:O432" si="35">IFERROR(VLOOKUP($B$428,$4:$126,MATCH($Q429&amp;"/"&amp;B$348,$2:$2,0),FALSE),"")</f>
        <v>0</v>
      </c>
      <c r="C429" s="8">
        <f t="shared" si="35"/>
        <v>150027</v>
      </c>
      <c r="D429" s="8">
        <f t="shared" si="35"/>
        <v>0</v>
      </c>
      <c r="E429" s="8">
        <f t="shared" si="35"/>
        <v>1016</v>
      </c>
      <c r="F429" s="8">
        <f t="shared" si="35"/>
        <v>35</v>
      </c>
      <c r="G429" s="8">
        <f t="shared" si="35"/>
        <v>170000</v>
      </c>
      <c r="H429" s="8">
        <f t="shared" si="35"/>
        <v>670000</v>
      </c>
      <c r="I429" s="8">
        <f t="shared" si="35"/>
        <v>870000</v>
      </c>
      <c r="J429" s="8">
        <f t="shared" si="35"/>
        <v>280000</v>
      </c>
      <c r="K429" s="8">
        <f t="shared" si="35"/>
        <v>910000</v>
      </c>
      <c r="L429" s="8">
        <f t="shared" si="35"/>
        <v>1665359</v>
      </c>
      <c r="M429" s="8">
        <f t="shared" si="35"/>
        <v>2110000</v>
      </c>
      <c r="N429" s="8">
        <f t="shared" si="35"/>
        <v>3777079</v>
      </c>
      <c r="O429" s="8">
        <f t="shared" si="35"/>
        <v>1200000</v>
      </c>
      <c r="P429" s="6"/>
      <c r="Q429" s="9" t="s">
        <v>12</v>
      </c>
    </row>
    <row r="430" spans="2:17" x14ac:dyDescent="0.25">
      <c r="B430" s="8">
        <f t="shared" si="35"/>
        <v>630530</v>
      </c>
      <c r="C430" s="8">
        <f t="shared" si="35"/>
        <v>11166</v>
      </c>
      <c r="D430" s="8">
        <f t="shared" si="35"/>
        <v>9</v>
      </c>
      <c r="E430" s="8">
        <f t="shared" si="35"/>
        <v>5653</v>
      </c>
      <c r="F430" s="8">
        <f t="shared" si="35"/>
        <v>320648</v>
      </c>
      <c r="G430" s="8">
        <f t="shared" si="35"/>
        <v>656175</v>
      </c>
      <c r="H430" s="8">
        <f t="shared" si="35"/>
        <v>1064791</v>
      </c>
      <c r="I430" s="8">
        <f t="shared" si="35"/>
        <v>525000</v>
      </c>
      <c r="J430" s="8">
        <f t="shared" si="35"/>
        <v>830000</v>
      </c>
      <c r="K430" s="8">
        <f t="shared" si="35"/>
        <v>1460000</v>
      </c>
      <c r="L430" s="8">
        <f t="shared" si="35"/>
        <v>1609758</v>
      </c>
      <c r="M430" s="8">
        <f t="shared" si="35"/>
        <v>1730000</v>
      </c>
      <c r="N430" s="8">
        <f t="shared" si="35"/>
        <v>1930000</v>
      </c>
      <c r="O430" s="8">
        <f t="shared" si="35"/>
        <v>570000</v>
      </c>
      <c r="P430" s="6"/>
      <c r="Q430" s="9" t="s">
        <v>13</v>
      </c>
    </row>
    <row r="431" spans="2:17" x14ac:dyDescent="0.25">
      <c r="B431" s="8">
        <f t="shared" si="35"/>
        <v>858175</v>
      </c>
      <c r="C431" s="8">
        <f t="shared" si="35"/>
        <v>4167</v>
      </c>
      <c r="D431" s="8">
        <f t="shared" si="35"/>
        <v>0</v>
      </c>
      <c r="E431" s="8">
        <f t="shared" si="35"/>
        <v>210486</v>
      </c>
      <c r="F431" s="8">
        <f t="shared" si="35"/>
        <v>770000</v>
      </c>
      <c r="G431" s="8">
        <f t="shared" si="35"/>
        <v>1012944</v>
      </c>
      <c r="H431" s="8">
        <f t="shared" si="35"/>
        <v>1350000</v>
      </c>
      <c r="I431" s="8">
        <f t="shared" si="35"/>
        <v>1035000</v>
      </c>
      <c r="J431" s="8">
        <f t="shared" si="35"/>
        <v>1240020</v>
      </c>
      <c r="K431" s="8">
        <f t="shared" si="35"/>
        <v>1940000</v>
      </c>
      <c r="L431" s="8">
        <f t="shared" si="35"/>
        <v>2161651</v>
      </c>
      <c r="M431" s="8">
        <f t="shared" si="35"/>
        <v>2030000</v>
      </c>
      <c r="N431" s="8">
        <f t="shared" si="35"/>
        <v>2220000</v>
      </c>
      <c r="O431" s="8" t="str">
        <f t="shared" si="35"/>
        <v/>
      </c>
      <c r="P431" s="6"/>
      <c r="Q431" s="9" t="s">
        <v>14</v>
      </c>
    </row>
    <row r="432" spans="2:17" x14ac:dyDescent="0.25">
      <c r="B432" s="8">
        <f t="shared" si="35"/>
        <v>815596</v>
      </c>
      <c r="C432" s="8">
        <f t="shared" si="35"/>
        <v>2089</v>
      </c>
      <c r="D432" s="8">
        <f t="shared" si="35"/>
        <v>75</v>
      </c>
      <c r="E432" s="8">
        <f t="shared" si="35"/>
        <v>400046.28</v>
      </c>
      <c r="F432" s="8">
        <f t="shared" si="35"/>
        <v>840000</v>
      </c>
      <c r="G432" s="8">
        <f t="shared" si="35"/>
        <v>1185000</v>
      </c>
      <c r="H432" s="8">
        <f t="shared" si="35"/>
        <v>1390000</v>
      </c>
      <c r="I432" s="8">
        <f t="shared" si="35"/>
        <v>960000</v>
      </c>
      <c r="J432" s="8">
        <f t="shared" si="35"/>
        <v>1840558</v>
      </c>
      <c r="K432" s="8">
        <f t="shared" si="35"/>
        <v>2110652.2000000002</v>
      </c>
      <c r="L432" s="8">
        <f t="shared" si="35"/>
        <v>2405871.58</v>
      </c>
      <c r="M432" s="8">
        <f t="shared" si="35"/>
        <v>3966546.84</v>
      </c>
      <c r="N432" s="8">
        <f>IFERROR(VLOOKUP($B$428,$4:$126,MATCH($Q432&amp;"/"&amp;N$348,$2:$2,0),FALSE),IFERROR(VLOOKUP($B$428,$4:$126,MATCH($Q431&amp;"/"&amp;N$348,$2:$2,0),FALSE),IFERROR(VLOOKUP($B$428,$4:$126,MATCH($Q430&amp;"/"&amp;N$348,$2:$2,0),FALSE),IFERROR(VLOOKUP($B$428,$4:$126,MATCH($Q429&amp;"/"&amp;N$348,$2:$2,0),FALSE),""))))</f>
        <v>2165000</v>
      </c>
      <c r="O432" s="8">
        <f>IFERROR(VLOOKUP($B$428,$4:$126,MATCH($Q432&amp;"/"&amp;O$348,$2:$2,0),FALSE),IFERROR(VLOOKUP($B$428,$4:$126,MATCH($Q431&amp;"/"&amp;O$348,$2:$2,0),FALSE),IFERROR(VLOOKUP($B$428,$4:$126,MATCH($Q430&amp;"/"&amp;O$348,$2:$2,0),FALSE),IFERROR(VLOOKUP($B$428,$4:$126,MATCH($Q429&amp;"/"&amp;O$348,$2:$2,0),FALSE),""))))</f>
        <v>570000</v>
      </c>
      <c r="P432" s="6"/>
      <c r="Q432" s="9" t="s">
        <v>15</v>
      </c>
    </row>
    <row r="433" spans="1:17" s="87" customFormat="1" x14ac:dyDescent="0.25">
      <c r="A433" s="86"/>
      <c r="B433" s="13">
        <f t="shared" ref="B433:O433" si="36">+B432/B$457</f>
        <v>0.33695895120805497</v>
      </c>
      <c r="C433" s="13">
        <f t="shared" si="36"/>
        <v>7.8054299487883086E-4</v>
      </c>
      <c r="D433" s="13">
        <f t="shared" si="36"/>
        <v>2.7895579778010696E-5</v>
      </c>
      <c r="E433" s="13">
        <f t="shared" si="36"/>
        <v>0.15250866448264452</v>
      </c>
      <c r="F433" s="13">
        <f t="shared" si="36"/>
        <v>0.31620951522992075</v>
      </c>
      <c r="G433" s="13">
        <f t="shared" si="36"/>
        <v>0.43704391609051862</v>
      </c>
      <c r="H433" s="13">
        <f t="shared" si="36"/>
        <v>0.50325049130281774</v>
      </c>
      <c r="I433" s="13">
        <f t="shared" si="36"/>
        <v>0.31228479592676534</v>
      </c>
      <c r="J433" s="13">
        <f t="shared" si="36"/>
        <v>0.55290724518478174</v>
      </c>
      <c r="K433" s="13">
        <f t="shared" si="36"/>
        <v>0.59871670718470993</v>
      </c>
      <c r="L433" s="13">
        <f t="shared" si="36"/>
        <v>0.65133032697750715</v>
      </c>
      <c r="M433" s="13">
        <f t="shared" si="36"/>
        <v>1.1781961709133055</v>
      </c>
      <c r="N433" s="13">
        <f t="shared" si="36"/>
        <v>0.45462521010561835</v>
      </c>
      <c r="O433" s="13">
        <f t="shared" si="36"/>
        <v>9.5519946911018977E-2</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7">IFERROR(VLOOKUP($B$434,$4:$126,MATCH($Q435&amp;"/"&amp;B$348,$2:$2,0),FALSE),"")</f>
        <v>46180</v>
      </c>
      <c r="C435" s="8">
        <f t="shared" si="37"/>
        <v>46509</v>
      </c>
      <c r="D435" s="8">
        <f t="shared" si="37"/>
        <v>47357</v>
      </c>
      <c r="E435" s="8">
        <f t="shared" si="37"/>
        <v>136241</v>
      </c>
      <c r="F435" s="8">
        <f t="shared" si="37"/>
        <v>157863</v>
      </c>
      <c r="G435" s="8">
        <f t="shared" si="37"/>
        <v>200093</v>
      </c>
      <c r="H435" s="8">
        <f t="shared" si="37"/>
        <v>184014</v>
      </c>
      <c r="I435" s="8">
        <f t="shared" si="37"/>
        <v>201355</v>
      </c>
      <c r="J435" s="8">
        <f t="shared" si="37"/>
        <v>219466</v>
      </c>
      <c r="K435" s="8">
        <f t="shared" si="37"/>
        <v>197765</v>
      </c>
      <c r="L435" s="8">
        <f t="shared" si="37"/>
        <v>267477</v>
      </c>
      <c r="M435" s="8">
        <f t="shared" si="37"/>
        <v>249705</v>
      </c>
      <c r="N435" s="8">
        <f t="shared" si="37"/>
        <v>740597</v>
      </c>
      <c r="O435" s="8">
        <f t="shared" si="37"/>
        <v>672916</v>
      </c>
      <c r="P435" s="6"/>
      <c r="Q435" s="9" t="s">
        <v>12</v>
      </c>
    </row>
    <row r="436" spans="1:17" x14ac:dyDescent="0.25">
      <c r="B436" s="8">
        <f t="shared" si="37"/>
        <v>45767</v>
      </c>
      <c r="C436" s="8">
        <f t="shared" si="37"/>
        <v>46902</v>
      </c>
      <c r="D436" s="8">
        <f t="shared" si="37"/>
        <v>47596</v>
      </c>
      <c r="E436" s="8">
        <f t="shared" si="37"/>
        <v>136341</v>
      </c>
      <c r="F436" s="8">
        <f t="shared" si="37"/>
        <v>162218</v>
      </c>
      <c r="G436" s="8">
        <f t="shared" si="37"/>
        <v>207750</v>
      </c>
      <c r="H436" s="8">
        <f t="shared" si="37"/>
        <v>186598</v>
      </c>
      <c r="I436" s="8">
        <f t="shared" si="37"/>
        <v>206558</v>
      </c>
      <c r="J436" s="8">
        <f t="shared" si="37"/>
        <v>221535</v>
      </c>
      <c r="K436" s="8">
        <f t="shared" si="37"/>
        <v>239578</v>
      </c>
      <c r="L436" s="8">
        <f t="shared" si="37"/>
        <v>240052</v>
      </c>
      <c r="M436" s="8">
        <f t="shared" si="37"/>
        <v>281643</v>
      </c>
      <c r="N436" s="8">
        <f t="shared" si="37"/>
        <v>727538</v>
      </c>
      <c r="O436" s="8">
        <f t="shared" si="37"/>
        <v>674432</v>
      </c>
      <c r="P436" s="6"/>
      <c r="Q436" s="9" t="s">
        <v>13</v>
      </c>
    </row>
    <row r="437" spans="1:17" x14ac:dyDescent="0.25">
      <c r="B437" s="8">
        <f t="shared" si="37"/>
        <v>45995</v>
      </c>
      <c r="C437" s="8">
        <f t="shared" si="37"/>
        <v>46705</v>
      </c>
      <c r="D437" s="8">
        <f t="shared" si="37"/>
        <v>47932</v>
      </c>
      <c r="E437" s="8">
        <f t="shared" si="37"/>
        <v>139668</v>
      </c>
      <c r="F437" s="8">
        <f t="shared" si="37"/>
        <v>166978</v>
      </c>
      <c r="G437" s="8">
        <f t="shared" si="37"/>
        <v>215425</v>
      </c>
      <c r="H437" s="8">
        <f t="shared" si="37"/>
        <v>192112</v>
      </c>
      <c r="I437" s="8">
        <f t="shared" si="37"/>
        <v>212008</v>
      </c>
      <c r="J437" s="8">
        <f t="shared" si="37"/>
        <v>225168</v>
      </c>
      <c r="K437" s="8">
        <f t="shared" si="37"/>
        <v>245404</v>
      </c>
      <c r="L437" s="8">
        <f t="shared" si="37"/>
        <v>244049</v>
      </c>
      <c r="M437" s="8">
        <f t="shared" si="37"/>
        <v>285957</v>
      </c>
      <c r="N437" s="8">
        <f t="shared" si="37"/>
        <v>718003</v>
      </c>
      <c r="O437" s="8" t="str">
        <f t="shared" si="37"/>
        <v/>
      </c>
      <c r="P437" s="6"/>
      <c r="Q437" s="9" t="s">
        <v>14</v>
      </c>
    </row>
    <row r="438" spans="1:17" x14ac:dyDescent="0.25">
      <c r="B438" s="8">
        <f t="shared" si="37"/>
        <v>46224</v>
      </c>
      <c r="C438" s="8">
        <f t="shared" si="37"/>
        <v>47181</v>
      </c>
      <c r="D438" s="8">
        <f t="shared" si="37"/>
        <v>48371</v>
      </c>
      <c r="E438" s="8">
        <f t="shared" si="37"/>
        <v>142910.42000000001</v>
      </c>
      <c r="F438" s="8">
        <f t="shared" si="37"/>
        <v>169912.02</v>
      </c>
      <c r="G438" s="8">
        <f t="shared" si="37"/>
        <v>222476</v>
      </c>
      <c r="H438" s="8">
        <f t="shared" si="37"/>
        <v>196558</v>
      </c>
      <c r="I438" s="8">
        <f t="shared" si="37"/>
        <v>216373</v>
      </c>
      <c r="J438" s="8">
        <f t="shared" si="37"/>
        <v>195501</v>
      </c>
      <c r="K438" s="8">
        <f t="shared" si="37"/>
        <v>238798.42</v>
      </c>
      <c r="L438" s="8">
        <f t="shared" si="37"/>
        <v>245320.31</v>
      </c>
      <c r="M438" s="8">
        <f t="shared" si="37"/>
        <v>275888.81</v>
      </c>
      <c r="N438" s="8">
        <f>IFERROR(VLOOKUP($B$434,$4:$126,MATCH($Q438&amp;"/"&amp;N$348,$2:$2,0),FALSE),IFERROR(VLOOKUP($B$434,$4:$126,MATCH($Q437&amp;"/"&amp;N$348,$2:$2,0),FALSE),IFERROR(VLOOKUP($B$434,$4:$126,MATCH($Q436&amp;"/"&amp;N$348,$2:$2,0),FALSE),IFERROR(VLOOKUP($B$434,$4:$126,MATCH($Q435&amp;"/"&amp;N$348,$2:$2,0),FALSE),""))))</f>
        <v>697084.23</v>
      </c>
      <c r="O438" s="8">
        <f>IFERROR(VLOOKUP($B$434,$4:$126,MATCH($Q438&amp;"/"&amp;O$348,$2:$2,0),FALSE),IFERROR(VLOOKUP($B$434,$4:$126,MATCH($Q437&amp;"/"&amp;O$348,$2:$2,0),FALSE),IFERROR(VLOOKUP($B$434,$4:$126,MATCH($Q436&amp;"/"&amp;O$348,$2:$2,0),FALSE),IFERROR(VLOOKUP($B$434,$4:$126,MATCH($Q435&amp;"/"&amp;O$348,$2:$2,0),FALSE),""))))</f>
        <v>674432</v>
      </c>
      <c r="P438" s="6"/>
      <c r="Q438" s="9" t="s">
        <v>15</v>
      </c>
    </row>
    <row r="439" spans="1:17" x14ac:dyDescent="0.25">
      <c r="B439" s="12">
        <f t="shared" ref="B439:M439" si="38">+B438/B$402</f>
        <v>1.1875919456272805E-2</v>
      </c>
      <c r="C439" s="12">
        <f t="shared" si="38"/>
        <v>1.2989258347789244E-2</v>
      </c>
      <c r="D439" s="12">
        <f t="shared" si="38"/>
        <v>1.3020503167305835E-2</v>
      </c>
      <c r="E439" s="12">
        <f t="shared" si="38"/>
        <v>3.3328842313599207E-2</v>
      </c>
      <c r="F439" s="12">
        <f t="shared" si="38"/>
        <v>3.5703912559734832E-2</v>
      </c>
      <c r="G439" s="12">
        <f t="shared" si="38"/>
        <v>4.3278620661749943E-2</v>
      </c>
      <c r="H439" s="12">
        <f t="shared" si="38"/>
        <v>3.7844082181178268E-2</v>
      </c>
      <c r="I439" s="12">
        <f t="shared" si="38"/>
        <v>4.2142968579119762E-2</v>
      </c>
      <c r="J439" s="12">
        <f t="shared" si="38"/>
        <v>3.4001196905576465E-2</v>
      </c>
      <c r="K439" s="12">
        <f t="shared" si="38"/>
        <v>3.3646630008664954E-2</v>
      </c>
      <c r="L439" s="12">
        <f t="shared" si="38"/>
        <v>3.0654132316263197E-2</v>
      </c>
      <c r="M439" s="12">
        <f t="shared" si="38"/>
        <v>3.1631737914567679E-2</v>
      </c>
      <c r="N439" s="12">
        <f>+N438/N$402</f>
        <v>7.9253462697192814E-2</v>
      </c>
      <c r="O439" s="12">
        <f>+O438/O$402</f>
        <v>7.7760116809892685E-2</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9">IFERROR(VLOOKUP($B$440,$4:$126,MATCH($Q441&amp;"/"&amp;B$348,$2:$2,0),FALSE),"")</f>
        <v>1395247</v>
      </c>
      <c r="C441" s="8">
        <f t="shared" si="39"/>
        <v>945775</v>
      </c>
      <c r="D441" s="8">
        <f t="shared" si="39"/>
        <v>1119187</v>
      </c>
      <c r="E441" s="8">
        <f t="shared" si="39"/>
        <v>1351455</v>
      </c>
      <c r="F441" s="8">
        <f t="shared" si="39"/>
        <v>1422995</v>
      </c>
      <c r="G441" s="8">
        <f t="shared" si="39"/>
        <v>1529511</v>
      </c>
      <c r="H441" s="8">
        <f t="shared" si="39"/>
        <v>1946765</v>
      </c>
      <c r="I441" s="8">
        <f t="shared" si="39"/>
        <v>1964895</v>
      </c>
      <c r="J441" s="8">
        <f t="shared" si="39"/>
        <v>1580099</v>
      </c>
      <c r="K441" s="8">
        <f t="shared" si="39"/>
        <v>2196468</v>
      </c>
      <c r="L441" s="8">
        <f t="shared" si="39"/>
        <v>3129428</v>
      </c>
      <c r="M441" s="8">
        <f t="shared" si="39"/>
        <v>3627134</v>
      </c>
      <c r="N441" s="8">
        <f t="shared" si="39"/>
        <v>5272715</v>
      </c>
      <c r="O441" s="8">
        <f t="shared" si="39"/>
        <v>3631181</v>
      </c>
      <c r="P441" s="6"/>
      <c r="Q441" s="9" t="s">
        <v>12</v>
      </c>
    </row>
    <row r="442" spans="1:17" x14ac:dyDescent="0.25">
      <c r="B442" s="8">
        <f t="shared" si="39"/>
        <v>1480780</v>
      </c>
      <c r="C442" s="8">
        <f t="shared" si="39"/>
        <v>857392</v>
      </c>
      <c r="D442" s="8">
        <f t="shared" si="39"/>
        <v>1061840</v>
      </c>
      <c r="E442" s="8">
        <f t="shared" si="39"/>
        <v>1283992</v>
      </c>
      <c r="F442" s="8">
        <f t="shared" si="39"/>
        <v>1627457</v>
      </c>
      <c r="G442" s="8">
        <f t="shared" si="39"/>
        <v>1981559</v>
      </c>
      <c r="H442" s="8">
        <f t="shared" si="39"/>
        <v>2304810</v>
      </c>
      <c r="I442" s="8">
        <f t="shared" si="39"/>
        <v>1766991</v>
      </c>
      <c r="J442" s="8">
        <f t="shared" si="39"/>
        <v>2117158</v>
      </c>
      <c r="K442" s="8">
        <f t="shared" si="39"/>
        <v>2868768</v>
      </c>
      <c r="L442" s="8">
        <f t="shared" si="39"/>
        <v>3066886</v>
      </c>
      <c r="M442" s="8">
        <f t="shared" si="39"/>
        <v>3231013</v>
      </c>
      <c r="N442" s="8">
        <f t="shared" si="39"/>
        <v>3943966</v>
      </c>
      <c r="O442" s="8">
        <f t="shared" si="39"/>
        <v>2607170</v>
      </c>
      <c r="P442" s="6"/>
      <c r="Q442" s="9" t="s">
        <v>13</v>
      </c>
    </row>
    <row r="443" spans="1:17" x14ac:dyDescent="0.25">
      <c r="B443" s="8">
        <f t="shared" si="39"/>
        <v>1525012</v>
      </c>
      <c r="C443" s="8">
        <f t="shared" si="39"/>
        <v>802914</v>
      </c>
      <c r="D443" s="8">
        <f t="shared" si="39"/>
        <v>854493</v>
      </c>
      <c r="E443" s="8">
        <f t="shared" si="39"/>
        <v>1318356</v>
      </c>
      <c r="F443" s="8">
        <f t="shared" si="39"/>
        <v>1919475</v>
      </c>
      <c r="G443" s="8">
        <f t="shared" si="39"/>
        <v>2180799</v>
      </c>
      <c r="H443" s="8">
        <f t="shared" si="39"/>
        <v>2402587</v>
      </c>
      <c r="I443" s="8">
        <f t="shared" si="39"/>
        <v>2032278</v>
      </c>
      <c r="J443" s="8">
        <f t="shared" si="39"/>
        <v>2289153</v>
      </c>
      <c r="K443" s="8">
        <f t="shared" si="39"/>
        <v>3192361</v>
      </c>
      <c r="L443" s="8">
        <f t="shared" si="39"/>
        <v>3481556</v>
      </c>
      <c r="M443" s="8">
        <f t="shared" si="39"/>
        <v>3323844</v>
      </c>
      <c r="N443" s="8">
        <f t="shared" si="39"/>
        <v>4075162</v>
      </c>
      <c r="O443" s="8" t="str">
        <f t="shared" si="39"/>
        <v/>
      </c>
      <c r="P443" s="6"/>
      <c r="Q443" s="9" t="s">
        <v>14</v>
      </c>
    </row>
    <row r="444" spans="1:17" x14ac:dyDescent="0.25">
      <c r="B444" s="8">
        <f t="shared" si="39"/>
        <v>1443128</v>
      </c>
      <c r="C444" s="8">
        <f t="shared" si="39"/>
        <v>922472</v>
      </c>
      <c r="D444" s="8">
        <f t="shared" si="39"/>
        <v>988984</v>
      </c>
      <c r="E444" s="8">
        <f t="shared" si="39"/>
        <v>1623653.58</v>
      </c>
      <c r="F444" s="8">
        <f t="shared" si="39"/>
        <v>2056998.65</v>
      </c>
      <c r="G444" s="8">
        <f t="shared" si="39"/>
        <v>2379379</v>
      </c>
      <c r="H444" s="8">
        <f t="shared" si="39"/>
        <v>2388568</v>
      </c>
      <c r="I444" s="8">
        <f t="shared" si="39"/>
        <v>2013725</v>
      </c>
      <c r="J444" s="8">
        <f t="shared" si="39"/>
        <v>2372614</v>
      </c>
      <c r="K444" s="8">
        <f t="shared" si="39"/>
        <v>3316404.23</v>
      </c>
      <c r="L444" s="8">
        <f t="shared" si="39"/>
        <v>3681063.18</v>
      </c>
      <c r="M444" s="8">
        <f t="shared" si="39"/>
        <v>5202978.67</v>
      </c>
      <c r="N444" s="8">
        <f>IFERROR(VLOOKUP($B$440,$4:$126,MATCH($Q444&amp;"/"&amp;N$348,$2:$2,0),FALSE),IFERROR(VLOOKUP($B$440,$4:$126,MATCH($Q443&amp;"/"&amp;N$348,$2:$2,0),FALSE),IFERROR(VLOOKUP($B$440,$4:$126,MATCH($Q442&amp;"/"&amp;N$348,$2:$2,0),FALSE),IFERROR(VLOOKUP($B$440,$4:$126,MATCH($Q441&amp;"/"&amp;N$348,$2:$2,0),FALSE),""))))</f>
        <v>3937380.12</v>
      </c>
      <c r="O444" s="8">
        <f>IFERROR(VLOOKUP($B$440,$4:$126,MATCH($Q444&amp;"/"&amp;O$348,$2:$2,0),FALSE),IFERROR(VLOOKUP($B$440,$4:$126,MATCH($Q443&amp;"/"&amp;O$348,$2:$2,0),FALSE),IFERROR(VLOOKUP($B$440,$4:$126,MATCH($Q442&amp;"/"&amp;O$348,$2:$2,0),FALSE),IFERROR(VLOOKUP($B$440,$4:$126,MATCH($Q441&amp;"/"&amp;O$348,$2:$2,0),FALSE),""))))</f>
        <v>2607170</v>
      </c>
      <c r="P444" s="6"/>
      <c r="Q444" s="9" t="s">
        <v>15</v>
      </c>
    </row>
    <row r="445" spans="1:17" x14ac:dyDescent="0.25">
      <c r="B445" s="12">
        <f t="shared" ref="B445:M445" si="40">+B444/B$402</f>
        <v>0.37076998730296079</v>
      </c>
      <c r="C445" s="12">
        <f t="shared" si="40"/>
        <v>0.25396297506627324</v>
      </c>
      <c r="D445" s="12">
        <f t="shared" si="40"/>
        <v>0.26621465970136637</v>
      </c>
      <c r="E445" s="12">
        <f t="shared" si="40"/>
        <v>0.37866024142767779</v>
      </c>
      <c r="F445" s="12">
        <f t="shared" si="40"/>
        <v>0.43224075574578302</v>
      </c>
      <c r="G445" s="12">
        <f t="shared" si="40"/>
        <v>0.46286449392983475</v>
      </c>
      <c r="H445" s="12">
        <f t="shared" si="40"/>
        <v>0.45988035942232125</v>
      </c>
      <c r="I445" s="12">
        <f t="shared" si="40"/>
        <v>0.39221321237856821</v>
      </c>
      <c r="J445" s="12">
        <f t="shared" si="40"/>
        <v>0.41264093684905651</v>
      </c>
      <c r="K445" s="12">
        <f t="shared" si="40"/>
        <v>0.46728042038963818</v>
      </c>
      <c r="L445" s="12">
        <f t="shared" si="40"/>
        <v>0.45996924504230641</v>
      </c>
      <c r="M445" s="12">
        <f t="shared" si="40"/>
        <v>0.5965419824911562</v>
      </c>
      <c r="N445" s="12">
        <f>+N444/N$402</f>
        <v>0.44765179735179</v>
      </c>
      <c r="O445" s="12">
        <f>+O444/O$402</f>
        <v>0.30059938399015457</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1">IFERROR(VLOOKUP($B$447,$4:$126,MATCH($Q448&amp;"/"&amp;B$348,$2:$2,0),FALSE),"")</f>
        <v>1513856</v>
      </c>
      <c r="C448" s="8">
        <f t="shared" si="41"/>
        <v>1754436</v>
      </c>
      <c r="D448" s="8">
        <f t="shared" si="41"/>
        <v>2079049</v>
      </c>
      <c r="E448" s="8">
        <f t="shared" si="41"/>
        <v>2016972</v>
      </c>
      <c r="F448" s="8">
        <f t="shared" si="41"/>
        <v>2040875</v>
      </c>
      <c r="G448" s="8">
        <f t="shared" si="41"/>
        <v>2215440</v>
      </c>
      <c r="H448" s="8">
        <f t="shared" si="41"/>
        <v>2138999</v>
      </c>
      <c r="I448" s="8">
        <f t="shared" si="41"/>
        <v>2191098</v>
      </c>
      <c r="J448" s="8">
        <f t="shared" si="41"/>
        <v>2289212</v>
      </c>
      <c r="K448" s="8">
        <f t="shared" si="41"/>
        <v>2451018</v>
      </c>
      <c r="L448" s="8">
        <f t="shared" si="41"/>
        <v>2579981</v>
      </c>
      <c r="M448" s="8">
        <f t="shared" si="41"/>
        <v>2854923</v>
      </c>
      <c r="N448" s="8">
        <f t="shared" si="41"/>
        <v>3157516</v>
      </c>
      <c r="O448" s="8">
        <f t="shared" si="41"/>
        <v>3321075</v>
      </c>
      <c r="P448" s="6"/>
      <c r="Q448" s="9" t="s">
        <v>12</v>
      </c>
    </row>
    <row r="449" spans="1:18" x14ac:dyDescent="0.25">
      <c r="B449" s="8">
        <f t="shared" si="41"/>
        <v>1418922</v>
      </c>
      <c r="C449" s="8">
        <f t="shared" si="41"/>
        <v>1651264</v>
      </c>
      <c r="D449" s="8">
        <f t="shared" si="41"/>
        <v>1848564</v>
      </c>
      <c r="E449" s="8">
        <f t="shared" si="41"/>
        <v>1754187</v>
      </c>
      <c r="F449" s="8">
        <f t="shared" si="41"/>
        <v>1738412</v>
      </c>
      <c r="G449" s="8">
        <f t="shared" si="41"/>
        <v>1839457</v>
      </c>
      <c r="H449" s="8">
        <f t="shared" si="41"/>
        <v>1847019</v>
      </c>
      <c r="I449" s="8">
        <f t="shared" si="41"/>
        <v>1868156</v>
      </c>
      <c r="J449" s="8">
        <f t="shared" si="41"/>
        <v>1975775</v>
      </c>
      <c r="K449" s="8">
        <f t="shared" si="41"/>
        <v>2275927</v>
      </c>
      <c r="L449" s="8">
        <f t="shared" si="41"/>
        <v>2461469</v>
      </c>
      <c r="M449" s="8">
        <f t="shared" si="41"/>
        <v>2663269</v>
      </c>
      <c r="N449" s="8">
        <f t="shared" si="41"/>
        <v>3151632</v>
      </c>
      <c r="O449" s="8">
        <f t="shared" si="41"/>
        <v>3318104</v>
      </c>
      <c r="P449" s="6"/>
      <c r="Q449" s="9" t="s">
        <v>13</v>
      </c>
    </row>
    <row r="450" spans="1:18" x14ac:dyDescent="0.25">
      <c r="B450" s="8">
        <f t="shared" si="41"/>
        <v>1444859</v>
      </c>
      <c r="C450" s="8">
        <f t="shared" si="41"/>
        <v>1695039</v>
      </c>
      <c r="D450" s="8">
        <f t="shared" si="41"/>
        <v>1772642</v>
      </c>
      <c r="E450" s="8">
        <f t="shared" si="41"/>
        <v>1704876</v>
      </c>
      <c r="F450" s="8">
        <f t="shared" si="41"/>
        <v>1682849</v>
      </c>
      <c r="G450" s="8">
        <f t="shared" si="41"/>
        <v>1799739</v>
      </c>
      <c r="H450" s="8">
        <f t="shared" si="41"/>
        <v>1800477</v>
      </c>
      <c r="I450" s="8">
        <f t="shared" si="41"/>
        <v>1777683</v>
      </c>
      <c r="J450" s="8">
        <f t="shared" si="41"/>
        <v>2022939</v>
      </c>
      <c r="K450" s="8">
        <f t="shared" si="41"/>
        <v>2275974</v>
      </c>
      <c r="L450" s="8">
        <f t="shared" si="41"/>
        <v>2499429</v>
      </c>
      <c r="M450" s="8">
        <f t="shared" si="41"/>
        <v>2718161</v>
      </c>
      <c r="N450" s="8">
        <f t="shared" si="41"/>
        <v>3195701</v>
      </c>
      <c r="O450" s="8" t="str">
        <f t="shared" si="41"/>
        <v/>
      </c>
      <c r="P450" s="6"/>
      <c r="Q450" s="9" t="s">
        <v>14</v>
      </c>
    </row>
    <row r="451" spans="1:18" x14ac:dyDescent="0.25">
      <c r="B451" s="8">
        <f t="shared" si="41"/>
        <v>1465661</v>
      </c>
      <c r="C451" s="8">
        <f t="shared" si="41"/>
        <v>1721542</v>
      </c>
      <c r="D451" s="8">
        <f t="shared" si="41"/>
        <v>1733798</v>
      </c>
      <c r="E451" s="8">
        <f t="shared" si="41"/>
        <v>1668305.26</v>
      </c>
      <c r="F451" s="8">
        <f t="shared" si="41"/>
        <v>1711799.02</v>
      </c>
      <c r="G451" s="8">
        <f t="shared" si="41"/>
        <v>1756598</v>
      </c>
      <c r="H451" s="8">
        <f t="shared" si="41"/>
        <v>1807244</v>
      </c>
      <c r="I451" s="8">
        <f t="shared" si="41"/>
        <v>1850038</v>
      </c>
      <c r="J451" s="8">
        <f t="shared" si="41"/>
        <v>2104794</v>
      </c>
      <c r="K451" s="8">
        <f t="shared" si="41"/>
        <v>2301214.2400000002</v>
      </c>
      <c r="L451" s="8">
        <f t="shared" si="41"/>
        <v>2548833.46</v>
      </c>
      <c r="M451" s="8">
        <f t="shared" si="41"/>
        <v>2790247.83</v>
      </c>
      <c r="N451" s="8">
        <f>IFERROR(VLOOKUP($B$447,$4:$126,MATCH($Q451&amp;"/"&amp;N$348,$2:$2,0),FALSE),IFERROR(VLOOKUP($B$447,$4:$126,MATCH($Q450&amp;"/"&amp;N$348,$2:$2,0),FALSE),IFERROR(VLOOKUP($B$447,$4:$126,MATCH($Q449&amp;"/"&amp;N$348,$2:$2,0),FALSE),IFERROR(VLOOKUP($B$447,$4:$126,MATCH($Q448&amp;"/"&amp;N$348,$2:$2,0),FALSE),""))))</f>
        <v>3178596.73</v>
      </c>
      <c r="O451" s="8">
        <f>IFERROR(VLOOKUP($B$447,$4:$126,MATCH($Q451&amp;"/"&amp;O$348,$2:$2,0),FALSE),IFERROR(VLOOKUP($B$447,$4:$126,MATCH($Q450&amp;"/"&amp;O$348,$2:$2,0),FALSE),IFERROR(VLOOKUP($B$447,$4:$126,MATCH($Q449&amp;"/"&amp;O$348,$2:$2,0),FALSE),IFERROR(VLOOKUP($B$447,$4:$126,MATCH($Q448&amp;"/"&amp;O$348,$2:$2,0),FALSE),""))))</f>
        <v>3318104</v>
      </c>
      <c r="P451" s="6"/>
      <c r="Q451" s="9" t="s">
        <v>15</v>
      </c>
    </row>
    <row r="452" spans="1:18" x14ac:dyDescent="0.25">
      <c r="A452" s="85"/>
      <c r="B452" s="12">
        <f t="shared" ref="B452:M452" si="42">+B451/B$402</f>
        <v>0.37655918973261199</v>
      </c>
      <c r="C452" s="12">
        <f t="shared" si="42"/>
        <v>0.4739525189073947</v>
      </c>
      <c r="D452" s="12">
        <f t="shared" si="42"/>
        <v>0.46670365199124519</v>
      </c>
      <c r="E452" s="12">
        <f t="shared" si="42"/>
        <v>0.3890736794524019</v>
      </c>
      <c r="F452" s="12">
        <f t="shared" si="42"/>
        <v>0.35970334841478424</v>
      </c>
      <c r="G452" s="12">
        <f t="shared" si="42"/>
        <v>0.34171388597956015</v>
      </c>
      <c r="H452" s="12">
        <f t="shared" si="42"/>
        <v>0.34795577110797493</v>
      </c>
      <c r="I452" s="12">
        <f t="shared" si="42"/>
        <v>0.36033189586583153</v>
      </c>
      <c r="J452" s="12">
        <f t="shared" si="42"/>
        <v>0.36606214413059734</v>
      </c>
      <c r="K452" s="12">
        <f t="shared" si="42"/>
        <v>0.32424043720201801</v>
      </c>
      <c r="L452" s="12">
        <f t="shared" si="42"/>
        <v>0.31849086663456005</v>
      </c>
      <c r="M452" s="12">
        <f t="shared" si="42"/>
        <v>0.31991289561635788</v>
      </c>
      <c r="N452" s="12">
        <f>+N451/N$402</f>
        <v>0.36138358397589065</v>
      </c>
      <c r="O452" s="12">
        <f>+O451/O$402</f>
        <v>0.38256807895736289</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3">IFERROR(VLOOKUP($B$453,$4:$126,MATCH($Q454&amp;"/"&amp;B$348,$2:$2,0),FALSE),"")</f>
        <v>2468656</v>
      </c>
      <c r="C454" s="8">
        <f t="shared" si="43"/>
        <v>2709236</v>
      </c>
      <c r="D454" s="8">
        <f t="shared" si="43"/>
        <v>3033849</v>
      </c>
      <c r="E454" s="8">
        <f t="shared" si="43"/>
        <v>2971772</v>
      </c>
      <c r="F454" s="8">
        <f t="shared" si="43"/>
        <v>2985543</v>
      </c>
      <c r="G454" s="8">
        <f t="shared" si="43"/>
        <v>3162134</v>
      </c>
      <c r="H454" s="8">
        <f t="shared" si="43"/>
        <v>3093799</v>
      </c>
      <c r="I454" s="8">
        <f t="shared" si="43"/>
        <v>3145898</v>
      </c>
      <c r="J454" s="8">
        <f t="shared" si="43"/>
        <v>3513291</v>
      </c>
      <c r="K454" s="8">
        <f t="shared" si="43"/>
        <v>3675097</v>
      </c>
      <c r="L454" s="8">
        <f t="shared" si="43"/>
        <v>3804060</v>
      </c>
      <c r="M454" s="8">
        <f t="shared" si="43"/>
        <v>3961515</v>
      </c>
      <c r="N454" s="8">
        <f t="shared" si="43"/>
        <v>3733895</v>
      </c>
      <c r="O454" s="8">
        <f t="shared" si="43"/>
        <v>4904642</v>
      </c>
      <c r="P454" s="6"/>
      <c r="Q454" s="9" t="s">
        <v>12</v>
      </c>
    </row>
    <row r="455" spans="1:18" x14ac:dyDescent="0.25">
      <c r="B455" s="8">
        <f t="shared" si="43"/>
        <v>2373722</v>
      </c>
      <c r="C455" s="8">
        <f t="shared" si="43"/>
        <v>2606064</v>
      </c>
      <c r="D455" s="8">
        <f t="shared" si="43"/>
        <v>2803364</v>
      </c>
      <c r="E455" s="8">
        <f t="shared" si="43"/>
        <v>2708987</v>
      </c>
      <c r="F455" s="8">
        <f t="shared" si="43"/>
        <v>2683080</v>
      </c>
      <c r="G455" s="8">
        <f t="shared" si="43"/>
        <v>2786151</v>
      </c>
      <c r="H455" s="8">
        <f t="shared" si="43"/>
        <v>2698195</v>
      </c>
      <c r="I455" s="8">
        <f t="shared" si="43"/>
        <v>3092235</v>
      </c>
      <c r="J455" s="8">
        <f t="shared" si="43"/>
        <v>3199854</v>
      </c>
      <c r="K455" s="8">
        <f t="shared" si="43"/>
        <v>3500006</v>
      </c>
      <c r="L455" s="8">
        <f t="shared" si="43"/>
        <v>3685548</v>
      </c>
      <c r="M455" s="8">
        <f t="shared" si="43"/>
        <v>4578815</v>
      </c>
      <c r="N455" s="8">
        <f t="shared" si="43"/>
        <v>4840647</v>
      </c>
      <c r="O455" s="8">
        <f t="shared" si="43"/>
        <v>5967340</v>
      </c>
      <c r="P455" s="6"/>
      <c r="Q455" s="9" t="s">
        <v>13</v>
      </c>
    </row>
    <row r="456" spans="1:18" x14ac:dyDescent="0.25">
      <c r="B456" s="8">
        <f t="shared" si="43"/>
        <v>2399659</v>
      </c>
      <c r="C456" s="8">
        <f t="shared" si="43"/>
        <v>2649839</v>
      </c>
      <c r="D456" s="8">
        <f t="shared" si="43"/>
        <v>2727442</v>
      </c>
      <c r="E456" s="8">
        <f t="shared" si="43"/>
        <v>2659676</v>
      </c>
      <c r="F456" s="8">
        <f t="shared" si="43"/>
        <v>2627517</v>
      </c>
      <c r="G456" s="8">
        <f t="shared" si="43"/>
        <v>2746433</v>
      </c>
      <c r="H456" s="8">
        <f t="shared" si="43"/>
        <v>2651653</v>
      </c>
      <c r="I456" s="8">
        <f t="shared" si="43"/>
        <v>3001762</v>
      </c>
      <c r="J456" s="8">
        <f t="shared" si="43"/>
        <v>3247018</v>
      </c>
      <c r="K456" s="8">
        <f t="shared" si="43"/>
        <v>3500053</v>
      </c>
      <c r="L456" s="8">
        <f t="shared" si="43"/>
        <v>3723508</v>
      </c>
      <c r="M456" s="8">
        <f t="shared" si="43"/>
        <v>4633707</v>
      </c>
      <c r="N456" s="8">
        <f t="shared" si="43"/>
        <v>4769593</v>
      </c>
      <c r="O456" s="8" t="str">
        <f t="shared" si="43"/>
        <v/>
      </c>
      <c r="P456" s="6"/>
      <c r="Q456" s="9" t="s">
        <v>14</v>
      </c>
    </row>
    <row r="457" spans="1:18" x14ac:dyDescent="0.25">
      <c r="B457" s="8">
        <f t="shared" si="43"/>
        <v>2420461</v>
      </c>
      <c r="C457" s="8">
        <f t="shared" si="43"/>
        <v>2676342</v>
      </c>
      <c r="D457" s="8">
        <f t="shared" si="43"/>
        <v>2688598</v>
      </c>
      <c r="E457" s="8">
        <f t="shared" si="43"/>
        <v>2623105.2599999998</v>
      </c>
      <c r="F457" s="8">
        <f t="shared" si="43"/>
        <v>2656466.5499999998</v>
      </c>
      <c r="G457" s="8">
        <f t="shared" si="43"/>
        <v>2711398</v>
      </c>
      <c r="H457" s="8">
        <f t="shared" si="43"/>
        <v>2762044</v>
      </c>
      <c r="I457" s="8">
        <f t="shared" si="43"/>
        <v>3074117</v>
      </c>
      <c r="J457" s="8">
        <f t="shared" si="43"/>
        <v>3328873</v>
      </c>
      <c r="K457" s="8">
        <f t="shared" si="43"/>
        <v>3525293.64</v>
      </c>
      <c r="L457" s="8">
        <f t="shared" si="43"/>
        <v>3693780.99</v>
      </c>
      <c r="M457" s="8">
        <f t="shared" si="43"/>
        <v>3366626.83</v>
      </c>
      <c r="N457" s="8">
        <f>IFERROR(VLOOKUP($B$453,$4:$126,MATCH($Q457&amp;"/"&amp;N$348,$2:$2,0),FALSE),IFERROR(VLOOKUP($B$453,$4:$126,MATCH($Q456&amp;"/"&amp;N$348,$2:$2,0),FALSE),IFERROR(VLOOKUP($B$453,$4:$126,MATCH($Q455&amp;"/"&amp;N$348,$2:$2,0),FALSE),IFERROR(VLOOKUP($B$453,$4:$126,MATCH($Q454&amp;"/"&amp;N$348,$2:$2,0),FALSE),""))))</f>
        <v>4762164.42</v>
      </c>
      <c r="O457" s="8">
        <f>IFERROR(VLOOKUP($B$453,$4:$126,MATCH($Q457&amp;"/"&amp;O$348,$2:$2,0),FALSE),IFERROR(VLOOKUP($B$453,$4:$126,MATCH($Q456&amp;"/"&amp;O$348,$2:$2,0),FALSE),IFERROR(VLOOKUP($B$453,$4:$126,MATCH($Q455&amp;"/"&amp;O$348,$2:$2,0),FALSE),IFERROR(VLOOKUP($B$453,$4:$126,MATCH($Q454&amp;"/"&amp;O$348,$2:$2,0),FALSE),""))))</f>
        <v>5967340</v>
      </c>
      <c r="P457" s="6"/>
      <c r="Q457" s="9" t="s">
        <v>15</v>
      </c>
    </row>
    <row r="458" spans="1:18" x14ac:dyDescent="0.25">
      <c r="A458" s="85"/>
      <c r="B458" s="12">
        <f t="shared" ref="B458:M458" si="44">+B457/B$402</f>
        <v>0.62186742564575825</v>
      </c>
      <c r="C458" s="12">
        <f t="shared" si="44"/>
        <v>0.73681561783427563</v>
      </c>
      <c r="D458" s="12">
        <f t="shared" si="44"/>
        <v>0.72371666441901417</v>
      </c>
      <c r="E458" s="12">
        <f t="shared" si="44"/>
        <v>0.61174728604473094</v>
      </c>
      <c r="F458" s="12">
        <f t="shared" si="44"/>
        <v>0.55820800328935216</v>
      </c>
      <c r="G458" s="12">
        <f t="shared" si="44"/>
        <v>0.52745269379630821</v>
      </c>
      <c r="H458" s="12">
        <f t="shared" si="44"/>
        <v>0.53178715760249062</v>
      </c>
      <c r="I458" s="12">
        <f t="shared" si="44"/>
        <v>0.59874575912677597</v>
      </c>
      <c r="J458" s="12">
        <f t="shared" si="44"/>
        <v>0.57895185368185864</v>
      </c>
      <c r="K458" s="12">
        <f t="shared" si="44"/>
        <v>0.49671287932717356</v>
      </c>
      <c r="L458" s="12">
        <f t="shared" si="44"/>
        <v>0.46155840588477026</v>
      </c>
      <c r="M458" s="12">
        <f t="shared" si="44"/>
        <v>0.38599701648904061</v>
      </c>
      <c r="N458" s="12">
        <f>+N457/N$402</f>
        <v>0.54142383943812478</v>
      </c>
      <c r="O458" s="12">
        <f>+O457/O$402</f>
        <v>0.68801755468949433</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5">IFERROR(VLOOKUP($B$460,$130:$216,MATCH($Q461&amp;"/"&amp;B$348,$128:$128,0),FALSE),"")</f>
        <v>1459849</v>
      </c>
      <c r="C461" s="7">
        <f t="shared" si="45"/>
        <v>1617749</v>
      </c>
      <c r="D461" s="7">
        <f t="shared" si="45"/>
        <v>1960415</v>
      </c>
      <c r="E461" s="7">
        <f t="shared" si="45"/>
        <v>2018491</v>
      </c>
      <c r="F461" s="7">
        <f t="shared" si="45"/>
        <v>2092514</v>
      </c>
      <c r="G461" s="7">
        <f t="shared" si="45"/>
        <v>2203166</v>
      </c>
      <c r="H461" s="7">
        <f t="shared" si="45"/>
        <v>2039429</v>
      </c>
      <c r="I461" s="7">
        <f t="shared" si="45"/>
        <v>2023836</v>
      </c>
      <c r="J461" s="7">
        <f t="shared" si="45"/>
        <v>2085609</v>
      </c>
      <c r="K461" s="7">
        <f t="shared" si="45"/>
        <v>1958163</v>
      </c>
      <c r="L461" s="7">
        <f t="shared" si="45"/>
        <v>2223950</v>
      </c>
      <c r="M461" s="7">
        <f t="shared" si="45"/>
        <v>2315658</v>
      </c>
      <c r="N461" s="7">
        <f t="shared" si="45"/>
        <v>2177266</v>
      </c>
      <c r="O461" s="7">
        <f t="shared" si="45"/>
        <v>2413314</v>
      </c>
      <c r="P461" s="17"/>
      <c r="Q461" s="9" t="s">
        <v>12</v>
      </c>
      <c r="R461" s="88"/>
    </row>
    <row r="462" spans="1:18" x14ac:dyDescent="0.25">
      <c r="B462" s="7">
        <f t="shared" si="45"/>
        <v>1301576</v>
      </c>
      <c r="C462" s="7">
        <f t="shared" si="45"/>
        <v>1460686</v>
      </c>
      <c r="D462" s="7">
        <f t="shared" si="45"/>
        <v>1690162</v>
      </c>
      <c r="E462" s="7">
        <f t="shared" si="45"/>
        <v>1856103</v>
      </c>
      <c r="F462" s="7">
        <f t="shared" si="45"/>
        <v>1882587</v>
      </c>
      <c r="G462" s="7">
        <f t="shared" si="45"/>
        <v>1924560</v>
      </c>
      <c r="H462" s="7">
        <f t="shared" si="45"/>
        <v>1867630</v>
      </c>
      <c r="I462" s="7">
        <f t="shared" si="45"/>
        <v>1831442</v>
      </c>
      <c r="J462" s="7">
        <f t="shared" si="45"/>
        <v>1805561</v>
      </c>
      <c r="K462" s="7">
        <f t="shared" si="45"/>
        <v>1925466</v>
      </c>
      <c r="L462" s="7">
        <f t="shared" si="45"/>
        <v>1986152</v>
      </c>
      <c r="M462" s="7">
        <f t="shared" si="45"/>
        <v>2049329</v>
      </c>
      <c r="N462" s="7">
        <f t="shared" si="45"/>
        <v>2371609</v>
      </c>
      <c r="O462" s="7">
        <f t="shared" si="45"/>
        <v>2179182</v>
      </c>
      <c r="P462" s="17"/>
      <c r="Q462" s="9" t="s">
        <v>13</v>
      </c>
    </row>
    <row r="463" spans="1:18" x14ac:dyDescent="0.25">
      <c r="B463" s="7">
        <f t="shared" si="45"/>
        <v>1182840</v>
      </c>
      <c r="C463" s="7">
        <f t="shared" si="45"/>
        <v>1375462</v>
      </c>
      <c r="D463" s="7">
        <f t="shared" si="45"/>
        <v>1380139</v>
      </c>
      <c r="E463" s="7">
        <f t="shared" si="45"/>
        <v>1697882</v>
      </c>
      <c r="F463" s="7">
        <f t="shared" si="45"/>
        <v>1777053</v>
      </c>
      <c r="G463" s="7">
        <f t="shared" si="45"/>
        <v>1714030</v>
      </c>
      <c r="H463" s="7">
        <f t="shared" si="45"/>
        <v>1656475</v>
      </c>
      <c r="I463" s="7">
        <f t="shared" si="45"/>
        <v>1554592</v>
      </c>
      <c r="J463" s="7">
        <f t="shared" si="45"/>
        <v>1604669</v>
      </c>
      <c r="K463" s="7">
        <f t="shared" si="45"/>
        <v>1702868</v>
      </c>
      <c r="L463" s="7">
        <f t="shared" si="45"/>
        <v>1898683</v>
      </c>
      <c r="M463" s="7">
        <f t="shared" si="45"/>
        <v>1841446</v>
      </c>
      <c r="N463" s="7">
        <f t="shared" si="45"/>
        <v>2067495</v>
      </c>
      <c r="O463" s="7" t="str">
        <f t="shared" si="45"/>
        <v/>
      </c>
      <c r="P463" s="17"/>
      <c r="Q463" s="9" t="s">
        <v>14</v>
      </c>
    </row>
    <row r="464" spans="1:18" x14ac:dyDescent="0.25">
      <c r="B464" s="18">
        <f t="shared" si="45"/>
        <v>1145170</v>
      </c>
      <c r="C464" s="18">
        <f t="shared" si="45"/>
        <v>1429968</v>
      </c>
      <c r="D464" s="18">
        <f t="shared" si="45"/>
        <v>1482223</v>
      </c>
      <c r="E464" s="18">
        <f t="shared" si="45"/>
        <v>1634283.23</v>
      </c>
      <c r="F464" s="18">
        <f t="shared" si="45"/>
        <v>1850592.83</v>
      </c>
      <c r="G464" s="18">
        <f t="shared" si="45"/>
        <v>1704469</v>
      </c>
      <c r="H464" s="18">
        <f t="shared" si="45"/>
        <v>1613958</v>
      </c>
      <c r="I464" s="18">
        <f t="shared" si="45"/>
        <v>1762117</v>
      </c>
      <c r="J464" s="18">
        <f t="shared" si="45"/>
        <v>1668882</v>
      </c>
      <c r="K464" s="18">
        <f t="shared" si="45"/>
        <v>1776706.77</v>
      </c>
      <c r="L464" s="18">
        <f t="shared" si="45"/>
        <v>1917767.66</v>
      </c>
      <c r="M464" s="18">
        <f t="shared" si="45"/>
        <v>1911154.35</v>
      </c>
      <c r="N464" s="18">
        <f t="shared" si="45"/>
        <v>1884882.4</v>
      </c>
      <c r="O464" s="18" t="str">
        <f t="shared" si="45"/>
        <v/>
      </c>
      <c r="P464" s="17"/>
      <c r="Q464" s="9" t="s">
        <v>19</v>
      </c>
    </row>
    <row r="465" spans="1:17" x14ac:dyDescent="0.25">
      <c r="B465" s="16">
        <f>SUM(B461:B464)</f>
        <v>5089435</v>
      </c>
      <c r="C465" s="16">
        <f t="shared" ref="C465:M465" si="46">SUM(C461:C464)</f>
        <v>5883865</v>
      </c>
      <c r="D465" s="16">
        <f t="shared" si="46"/>
        <v>6512939</v>
      </c>
      <c r="E465" s="16">
        <f t="shared" si="46"/>
        <v>7206759.2300000004</v>
      </c>
      <c r="F465" s="16">
        <f t="shared" si="46"/>
        <v>7602746.8300000001</v>
      </c>
      <c r="G465" s="16">
        <f t="shared" si="46"/>
        <v>7546225</v>
      </c>
      <c r="H465" s="16">
        <f t="shared" si="46"/>
        <v>7177492</v>
      </c>
      <c r="I465" s="16">
        <f t="shared" si="46"/>
        <v>7171987</v>
      </c>
      <c r="J465" s="16">
        <f t="shared" si="46"/>
        <v>7164721</v>
      </c>
      <c r="K465" s="16">
        <f t="shared" si="46"/>
        <v>7363203.7699999996</v>
      </c>
      <c r="L465" s="16">
        <f t="shared" si="46"/>
        <v>8026552.6600000001</v>
      </c>
      <c r="M465" s="16">
        <f t="shared" si="46"/>
        <v>8117587.3499999996</v>
      </c>
      <c r="N465" s="16">
        <f>IF(N462="",N461*4,IF(N463="",(N462+N461)*2,IF(N464="",((N463+N462+N461)/3)*4,SUM(N461:N464))))</f>
        <v>8501252.4000000004</v>
      </c>
      <c r="O465" s="16">
        <f>IF(O462="",O461*4,IF(O463="",(O462+O461)*2,IF(O464="",((O463+O462+O461)/3)*4,SUM(O461:O464))))</f>
        <v>9184992</v>
      </c>
      <c r="P465" s="6"/>
      <c r="Q465" s="9" t="s">
        <v>15</v>
      </c>
    </row>
    <row r="466" spans="1:17" s="87" customFormat="1" x14ac:dyDescent="0.25">
      <c r="A466" s="86"/>
      <c r="B466" s="19"/>
      <c r="C466" s="20">
        <f t="shared" ref="C466:M466" si="47">C465/B465-1</f>
        <v>0.15609394755999428</v>
      </c>
      <c r="D466" s="20">
        <f t="shared" si="47"/>
        <v>0.10691509747419436</v>
      </c>
      <c r="E466" s="20">
        <f t="shared" si="47"/>
        <v>0.10652951455556403</v>
      </c>
      <c r="F466" s="20">
        <f t="shared" si="47"/>
        <v>5.4946694812780583E-2</v>
      </c>
      <c r="G466" s="20">
        <f t="shared" si="47"/>
        <v>-7.4343959181921715E-3</v>
      </c>
      <c r="H466" s="20">
        <f t="shared" si="47"/>
        <v>-4.8863239566803274E-2</v>
      </c>
      <c r="I466" s="20">
        <f t="shared" si="47"/>
        <v>-7.6698100116312506E-4</v>
      </c>
      <c r="J466" s="20">
        <f t="shared" si="47"/>
        <v>-1.0131083617412884E-3</v>
      </c>
      <c r="K466" s="20">
        <f t="shared" si="47"/>
        <v>2.7702791218248368E-2</v>
      </c>
      <c r="L466" s="20">
        <f t="shared" si="47"/>
        <v>9.0089709686249853E-2</v>
      </c>
      <c r="M466" s="20">
        <f t="shared" si="47"/>
        <v>1.1341692237773149E-2</v>
      </c>
      <c r="N466" s="12">
        <f>N465/M465-1</f>
        <v>4.726343351266804E-2</v>
      </c>
      <c r="O466" s="12">
        <f>O465/N465-1</f>
        <v>8.0428102569922499E-2</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8">IFERROR(VLOOKUP($B$467,$130:$216,MATCH($Q468&amp;"/"&amp;B$348,$128:$128,0),FALSE),"")</f>
        <v>1137</v>
      </c>
      <c r="C468" s="7">
        <f t="shared" si="48"/>
        <v>3165</v>
      </c>
      <c r="D468" s="7">
        <f t="shared" si="48"/>
        <v>3804</v>
      </c>
      <c r="E468" s="7">
        <f t="shared" si="48"/>
        <v>2652</v>
      </c>
      <c r="F468" s="7">
        <f t="shared" si="48"/>
        <v>3128</v>
      </c>
      <c r="G468" s="7">
        <f t="shared" si="48"/>
        <v>4160</v>
      </c>
      <c r="H468" s="7">
        <f t="shared" si="48"/>
        <v>5723</v>
      </c>
      <c r="I468" s="7">
        <f t="shared" si="48"/>
        <v>5516</v>
      </c>
      <c r="J468" s="7">
        <f t="shared" si="48"/>
        <v>2761</v>
      </c>
      <c r="K468" s="7">
        <f t="shared" si="48"/>
        <v>3331</v>
      </c>
      <c r="L468" s="7">
        <f t="shared" si="48"/>
        <v>3024</v>
      </c>
      <c r="M468" s="7">
        <f t="shared" si="48"/>
        <v>11806</v>
      </c>
      <c r="N468" s="7">
        <f t="shared" si="48"/>
        <v>16663</v>
      </c>
      <c r="O468" s="7">
        <f t="shared" si="48"/>
        <v>22601</v>
      </c>
      <c r="P468" s="6"/>
      <c r="Q468" s="9" t="s">
        <v>12</v>
      </c>
    </row>
    <row r="469" spans="1:17" x14ac:dyDescent="0.25">
      <c r="B469" s="7">
        <f t="shared" si="48"/>
        <v>1929</v>
      </c>
      <c r="C469" s="7">
        <f t="shared" si="48"/>
        <v>1140</v>
      </c>
      <c r="D469" s="7">
        <f t="shared" si="48"/>
        <v>6236</v>
      </c>
      <c r="E469" s="7">
        <f t="shared" si="48"/>
        <v>8637</v>
      </c>
      <c r="F469" s="7">
        <f t="shared" si="48"/>
        <v>25689</v>
      </c>
      <c r="G469" s="7">
        <f t="shared" si="48"/>
        <v>5467</v>
      </c>
      <c r="H469" s="7">
        <f t="shared" si="48"/>
        <v>3017</v>
      </c>
      <c r="I469" s="7">
        <f t="shared" si="48"/>
        <v>2530</v>
      </c>
      <c r="J469" s="7">
        <f t="shared" si="48"/>
        <v>6939</v>
      </c>
      <c r="K469" s="7">
        <f t="shared" si="48"/>
        <v>9896</v>
      </c>
      <c r="L469" s="7">
        <f t="shared" si="48"/>
        <v>9172</v>
      </c>
      <c r="M469" s="7">
        <f t="shared" si="48"/>
        <v>13589</v>
      </c>
      <c r="N469" s="7">
        <f t="shared" si="48"/>
        <v>20311</v>
      </c>
      <c r="O469" s="7">
        <f t="shared" si="48"/>
        <v>20382</v>
      </c>
      <c r="P469" s="6"/>
      <c r="Q469" s="9" t="s">
        <v>13</v>
      </c>
    </row>
    <row r="470" spans="1:17" x14ac:dyDescent="0.25">
      <c r="B470" s="7">
        <f t="shared" si="48"/>
        <v>1423</v>
      </c>
      <c r="C470" s="7">
        <f t="shared" si="48"/>
        <v>16735</v>
      </c>
      <c r="D470" s="7">
        <f t="shared" si="48"/>
        <v>2398</v>
      </c>
      <c r="E470" s="7">
        <f t="shared" si="48"/>
        <v>5090</v>
      </c>
      <c r="F470" s="7">
        <f t="shared" si="48"/>
        <v>2318</v>
      </c>
      <c r="G470" s="7">
        <f t="shared" si="48"/>
        <v>4153</v>
      </c>
      <c r="H470" s="7">
        <f t="shared" si="48"/>
        <v>4700</v>
      </c>
      <c r="I470" s="7">
        <f t="shared" si="48"/>
        <v>2146</v>
      </c>
      <c r="J470" s="7">
        <f t="shared" si="48"/>
        <v>4212</v>
      </c>
      <c r="K470" s="7">
        <f t="shared" si="48"/>
        <v>3029</v>
      </c>
      <c r="L470" s="7">
        <f t="shared" si="48"/>
        <v>5617</v>
      </c>
      <c r="M470" s="7">
        <f t="shared" si="48"/>
        <v>19611</v>
      </c>
      <c r="N470" s="7">
        <f t="shared" si="48"/>
        <v>28556</v>
      </c>
      <c r="O470" s="7" t="str">
        <f t="shared" si="48"/>
        <v/>
      </c>
      <c r="P470" s="6"/>
      <c r="Q470" s="9" t="s">
        <v>14</v>
      </c>
    </row>
    <row r="471" spans="1:17" x14ac:dyDescent="0.25">
      <c r="B471" s="18">
        <f t="shared" si="48"/>
        <v>1007</v>
      </c>
      <c r="C471" s="18">
        <f t="shared" si="48"/>
        <v>915</v>
      </c>
      <c r="D471" s="18">
        <f t="shared" si="48"/>
        <v>6289</v>
      </c>
      <c r="E471" s="18">
        <f t="shared" si="48"/>
        <v>5570.76</v>
      </c>
      <c r="F471" s="18">
        <f t="shared" si="48"/>
        <v>3645.53</v>
      </c>
      <c r="G471" s="18">
        <f t="shared" si="48"/>
        <v>7472</v>
      </c>
      <c r="H471" s="18">
        <f t="shared" si="48"/>
        <v>7160</v>
      </c>
      <c r="I471" s="18">
        <f t="shared" si="48"/>
        <v>2623</v>
      </c>
      <c r="J471" s="18">
        <f t="shared" si="48"/>
        <v>4591</v>
      </c>
      <c r="K471" s="18">
        <f t="shared" si="48"/>
        <v>13202.31</v>
      </c>
      <c r="L471" s="18">
        <f t="shared" si="48"/>
        <v>7857.88</v>
      </c>
      <c r="M471" s="18">
        <f t="shared" si="48"/>
        <v>28875.62</v>
      </c>
      <c r="N471" s="18">
        <f t="shared" si="48"/>
        <v>22577.11</v>
      </c>
      <c r="O471" s="18" t="str">
        <f t="shared" si="48"/>
        <v/>
      </c>
      <c r="P471" s="6"/>
      <c r="Q471" s="9" t="s">
        <v>19</v>
      </c>
    </row>
    <row r="472" spans="1:17" x14ac:dyDescent="0.25">
      <c r="B472" s="7">
        <f>SUM(B468:B471)</f>
        <v>5496</v>
      </c>
      <c r="C472" s="112">
        <f t="shared" ref="C472:M472" si="49">SUM(C468:C471)</f>
        <v>21955</v>
      </c>
      <c r="D472" s="112">
        <f t="shared" si="49"/>
        <v>18727</v>
      </c>
      <c r="E472" s="112">
        <f t="shared" si="49"/>
        <v>21949.760000000002</v>
      </c>
      <c r="F472" s="112">
        <f t="shared" si="49"/>
        <v>34780.53</v>
      </c>
      <c r="G472" s="112">
        <f t="shared" si="49"/>
        <v>21252</v>
      </c>
      <c r="H472" s="112">
        <f t="shared" si="49"/>
        <v>20600</v>
      </c>
      <c r="I472" s="112">
        <f t="shared" si="49"/>
        <v>12815</v>
      </c>
      <c r="J472" s="112">
        <f t="shared" si="49"/>
        <v>18503</v>
      </c>
      <c r="K472" s="112">
        <f t="shared" si="49"/>
        <v>29458.309999999998</v>
      </c>
      <c r="L472" s="112">
        <f t="shared" si="49"/>
        <v>25670.880000000001</v>
      </c>
      <c r="M472" s="112">
        <f t="shared" si="49"/>
        <v>73881.62</v>
      </c>
      <c r="N472" s="112">
        <f>IF(N469="",N468*4,IF(N470="",(N469+N468)*2,IF(N471="",((N470+N469+N468)/3)*4,SUM(N468:N471))))</f>
        <v>88107.11</v>
      </c>
      <c r="O472" s="112">
        <f>IF(O469="",O468*4,IF(O470="",(O469+O468)*2,IF(O471="",((O470+O469+O468)/3)*4,SUM(O468:O471))))</f>
        <v>85966</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6">IFERROR(VLOOKUP($B$491,$130:$216,MATCH($Q492&amp;"/"&amp;B$348,$128:$128,0),FALSE),"")</f>
        <v>1460986</v>
      </c>
      <c r="C492" s="7">
        <f t="shared" si="56"/>
        <v>1620914</v>
      </c>
      <c r="D492" s="7">
        <f t="shared" si="56"/>
        <v>1964219</v>
      </c>
      <c r="E492" s="7">
        <f t="shared" si="56"/>
        <v>2021143</v>
      </c>
      <c r="F492" s="7">
        <f t="shared" si="56"/>
        <v>2095642</v>
      </c>
      <c r="G492" s="7">
        <f t="shared" si="56"/>
        <v>2207326</v>
      </c>
      <c r="H492" s="7">
        <f t="shared" si="56"/>
        <v>2045152</v>
      </c>
      <c r="I492" s="7">
        <f t="shared" si="56"/>
        <v>2029352</v>
      </c>
      <c r="J492" s="7">
        <f t="shared" si="56"/>
        <v>2088370</v>
      </c>
      <c r="K492" s="7">
        <f t="shared" si="56"/>
        <v>1961494</v>
      </c>
      <c r="L492" s="7">
        <f t="shared" si="56"/>
        <v>2226974</v>
      </c>
      <c r="M492" s="7">
        <f t="shared" si="56"/>
        <v>2327464</v>
      </c>
      <c r="N492" s="7">
        <f t="shared" si="56"/>
        <v>2193929</v>
      </c>
      <c r="O492" s="7">
        <f t="shared" si="56"/>
        <v>2435915</v>
      </c>
      <c r="P492" s="6"/>
      <c r="Q492" s="9" t="s">
        <v>12</v>
      </c>
    </row>
    <row r="493" spans="2:17" s="2" customFormat="1" x14ac:dyDescent="0.25">
      <c r="B493" s="7">
        <f t="shared" si="56"/>
        <v>1303505</v>
      </c>
      <c r="C493" s="7">
        <f t="shared" si="56"/>
        <v>1461826</v>
      </c>
      <c r="D493" s="7">
        <f t="shared" si="56"/>
        <v>1696398</v>
      </c>
      <c r="E493" s="7">
        <f t="shared" si="56"/>
        <v>1864740</v>
      </c>
      <c r="F493" s="7">
        <f t="shared" si="56"/>
        <v>1908276</v>
      </c>
      <c r="G493" s="7">
        <f t="shared" si="56"/>
        <v>1930027</v>
      </c>
      <c r="H493" s="7">
        <f t="shared" si="56"/>
        <v>1870647</v>
      </c>
      <c r="I493" s="7">
        <f t="shared" si="56"/>
        <v>1833972</v>
      </c>
      <c r="J493" s="7">
        <f t="shared" si="56"/>
        <v>1812500</v>
      </c>
      <c r="K493" s="7">
        <f t="shared" si="56"/>
        <v>1935362</v>
      </c>
      <c r="L493" s="7">
        <f t="shared" si="56"/>
        <v>1995324</v>
      </c>
      <c r="M493" s="7">
        <f t="shared" si="56"/>
        <v>2062918</v>
      </c>
      <c r="N493" s="7">
        <f t="shared" si="56"/>
        <v>2391920</v>
      </c>
      <c r="O493" s="7">
        <f t="shared" si="56"/>
        <v>2199564</v>
      </c>
      <c r="P493" s="6"/>
      <c r="Q493" s="9" t="s">
        <v>13</v>
      </c>
    </row>
    <row r="494" spans="2:17" s="2" customFormat="1" x14ac:dyDescent="0.25">
      <c r="B494" s="7">
        <f t="shared" si="56"/>
        <v>1184263</v>
      </c>
      <c r="C494" s="7">
        <f t="shared" si="56"/>
        <v>1392197</v>
      </c>
      <c r="D494" s="7">
        <f t="shared" si="56"/>
        <v>1382537</v>
      </c>
      <c r="E494" s="7">
        <f t="shared" si="56"/>
        <v>1702972</v>
      </c>
      <c r="F494" s="7">
        <f t="shared" si="56"/>
        <v>1779371</v>
      </c>
      <c r="G494" s="7">
        <f t="shared" si="56"/>
        <v>1718183</v>
      </c>
      <c r="H494" s="7">
        <f t="shared" si="56"/>
        <v>1661175</v>
      </c>
      <c r="I494" s="7">
        <f t="shared" si="56"/>
        <v>1556738</v>
      </c>
      <c r="J494" s="7">
        <f t="shared" si="56"/>
        <v>1608881</v>
      </c>
      <c r="K494" s="7">
        <f t="shared" si="56"/>
        <v>1705897</v>
      </c>
      <c r="L494" s="7">
        <f t="shared" si="56"/>
        <v>1904300</v>
      </c>
      <c r="M494" s="7">
        <f t="shared" si="56"/>
        <v>1861057</v>
      </c>
      <c r="N494" s="7">
        <f t="shared" si="56"/>
        <v>2096051</v>
      </c>
      <c r="O494" s="7" t="str">
        <f t="shared" si="56"/>
        <v/>
      </c>
      <c r="P494" s="6"/>
      <c r="Q494" s="9" t="s">
        <v>14</v>
      </c>
    </row>
    <row r="495" spans="2:17" s="2" customFormat="1" x14ac:dyDescent="0.25">
      <c r="B495" s="7">
        <f t="shared" si="56"/>
        <v>1146177</v>
      </c>
      <c r="C495" s="7">
        <f t="shared" si="56"/>
        <v>1430883</v>
      </c>
      <c r="D495" s="7">
        <f t="shared" si="56"/>
        <v>1488512</v>
      </c>
      <c r="E495" s="7">
        <f t="shared" si="56"/>
        <v>1639853.99</v>
      </c>
      <c r="F495" s="7">
        <f t="shared" si="56"/>
        <v>1854238.36</v>
      </c>
      <c r="G495" s="7">
        <f t="shared" si="56"/>
        <v>1711941</v>
      </c>
      <c r="H495" s="7">
        <f t="shared" si="56"/>
        <v>1621118</v>
      </c>
      <c r="I495" s="7">
        <f t="shared" si="56"/>
        <v>1764740</v>
      </c>
      <c r="J495" s="7">
        <f t="shared" si="56"/>
        <v>1673473</v>
      </c>
      <c r="K495" s="7">
        <f t="shared" si="56"/>
        <v>1789909.08</v>
      </c>
      <c r="L495" s="7">
        <f t="shared" si="56"/>
        <v>1925625.54</v>
      </c>
      <c r="M495" s="7">
        <f t="shared" si="56"/>
        <v>1940029.97</v>
      </c>
      <c r="N495" s="7">
        <f t="shared" si="56"/>
        <v>1907459.51</v>
      </c>
      <c r="O495" s="7" t="str">
        <f t="shared" si="56"/>
        <v/>
      </c>
      <c r="P495" s="6"/>
      <c r="Q495" s="9" t="s">
        <v>19</v>
      </c>
    </row>
    <row r="496" spans="2:17" s="2" customFormat="1" x14ac:dyDescent="0.25">
      <c r="B496" s="16">
        <f>SUM(B492:B495)</f>
        <v>5094931</v>
      </c>
      <c r="C496" s="16">
        <f t="shared" ref="C496:M496" si="57">SUM(C492:C495)</f>
        <v>5905820</v>
      </c>
      <c r="D496" s="16">
        <f t="shared" si="57"/>
        <v>6531666</v>
      </c>
      <c r="E496" s="16">
        <f t="shared" si="57"/>
        <v>7228708.9900000002</v>
      </c>
      <c r="F496" s="16">
        <f t="shared" si="57"/>
        <v>7637527.3600000003</v>
      </c>
      <c r="G496" s="16">
        <f t="shared" si="57"/>
        <v>7567477</v>
      </c>
      <c r="H496" s="16">
        <f t="shared" si="57"/>
        <v>7198092</v>
      </c>
      <c r="I496" s="16">
        <f t="shared" si="57"/>
        <v>7184802</v>
      </c>
      <c r="J496" s="16">
        <f t="shared" si="57"/>
        <v>7183224</v>
      </c>
      <c r="K496" s="16">
        <f t="shared" si="57"/>
        <v>7392662.0800000001</v>
      </c>
      <c r="L496" s="16">
        <f t="shared" si="57"/>
        <v>8052223.54</v>
      </c>
      <c r="M496" s="16">
        <f t="shared" si="57"/>
        <v>8191468.9699999997</v>
      </c>
      <c r="N496" s="16">
        <f>IF(N493="",N492*4,IF(N494="",(N493+N492)*2,IF(N495="",((N494+N493+N492)/3)*4,SUM(N492:N495))))</f>
        <v>8589359.5099999998</v>
      </c>
      <c r="O496" s="16">
        <f>IF(O493="",O492*4,IF(O494="",(O493+O492)*2,IF(O495="",((O494+O493+O492)/3)*4,SUM(O492:O495))))</f>
        <v>9270958</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8">IFERROR(VLOOKUP($B$498,$130:$216,MATCH($Q499&amp;"/"&amp;B$348,$128:$128,0),FALSE),"")</f>
        <v>873848</v>
      </c>
      <c r="C499" s="7">
        <f t="shared" si="58"/>
        <v>961415</v>
      </c>
      <c r="D499" s="7">
        <f t="shared" si="58"/>
        <v>1124149</v>
      </c>
      <c r="E499" s="7">
        <f t="shared" si="58"/>
        <v>1168884</v>
      </c>
      <c r="F499" s="7">
        <f t="shared" si="58"/>
        <v>1263530</v>
      </c>
      <c r="G499" s="7">
        <f t="shared" si="58"/>
        <v>1310299</v>
      </c>
      <c r="H499" s="7">
        <f t="shared" si="58"/>
        <v>1222753</v>
      </c>
      <c r="I499" s="7">
        <f t="shared" si="58"/>
        <v>1201520</v>
      </c>
      <c r="J499" s="7">
        <f t="shared" si="58"/>
        <v>1215068</v>
      </c>
      <c r="K499" s="7">
        <f t="shared" si="58"/>
        <v>1159283</v>
      </c>
      <c r="L499" s="7">
        <f t="shared" si="58"/>
        <v>1404325</v>
      </c>
      <c r="M499" s="7">
        <f t="shared" si="58"/>
        <v>1420358</v>
      </c>
      <c r="N499" s="7">
        <f t="shared" si="58"/>
        <v>1318244</v>
      </c>
      <c r="O499" s="7">
        <f t="shared" si="58"/>
        <v>1382199</v>
      </c>
      <c r="P499" s="6"/>
      <c r="Q499" s="9" t="s">
        <v>12</v>
      </c>
    </row>
    <row r="500" spans="1:17" x14ac:dyDescent="0.25">
      <c r="B500" s="7">
        <f t="shared" si="58"/>
        <v>774411</v>
      </c>
      <c r="C500" s="7">
        <f t="shared" si="58"/>
        <v>814955</v>
      </c>
      <c r="D500" s="7">
        <f t="shared" si="58"/>
        <v>926546</v>
      </c>
      <c r="E500" s="7">
        <f t="shared" si="58"/>
        <v>1042160</v>
      </c>
      <c r="F500" s="7">
        <f t="shared" si="58"/>
        <v>1144382</v>
      </c>
      <c r="G500" s="7">
        <f t="shared" si="58"/>
        <v>1118769</v>
      </c>
      <c r="H500" s="7">
        <f t="shared" si="58"/>
        <v>1101558</v>
      </c>
      <c r="I500" s="7">
        <f t="shared" si="58"/>
        <v>1038950</v>
      </c>
      <c r="J500" s="7">
        <f t="shared" si="58"/>
        <v>1013309</v>
      </c>
      <c r="K500" s="7">
        <f t="shared" si="58"/>
        <v>1161751</v>
      </c>
      <c r="L500" s="7">
        <f t="shared" si="58"/>
        <v>1203372</v>
      </c>
      <c r="M500" s="7">
        <f t="shared" si="58"/>
        <v>1245898</v>
      </c>
      <c r="N500" s="7">
        <f t="shared" si="58"/>
        <v>1379257</v>
      </c>
      <c r="O500" s="7">
        <f t="shared" si="58"/>
        <v>1229247</v>
      </c>
      <c r="P500" s="6"/>
      <c r="Q500" s="9" t="s">
        <v>13</v>
      </c>
    </row>
    <row r="501" spans="1:17" x14ac:dyDescent="0.25">
      <c r="B501" s="7">
        <f t="shared" si="58"/>
        <v>749169</v>
      </c>
      <c r="C501" s="7">
        <f t="shared" si="58"/>
        <v>777241</v>
      </c>
      <c r="D501" s="7">
        <f t="shared" si="58"/>
        <v>749019</v>
      </c>
      <c r="E501" s="7">
        <f t="shared" si="58"/>
        <v>958786</v>
      </c>
      <c r="F501" s="7">
        <f t="shared" si="58"/>
        <v>1077506</v>
      </c>
      <c r="G501" s="7">
        <f t="shared" si="58"/>
        <v>1003731</v>
      </c>
      <c r="H501" s="7">
        <f t="shared" si="58"/>
        <v>985296</v>
      </c>
      <c r="I501" s="7">
        <f t="shared" si="58"/>
        <v>897241</v>
      </c>
      <c r="J501" s="7">
        <f t="shared" si="58"/>
        <v>879544</v>
      </c>
      <c r="K501" s="7">
        <f t="shared" si="58"/>
        <v>1040529</v>
      </c>
      <c r="L501" s="7">
        <f t="shared" si="58"/>
        <v>1145023</v>
      </c>
      <c r="M501" s="7">
        <f t="shared" si="58"/>
        <v>1121903</v>
      </c>
      <c r="N501" s="7">
        <f t="shared" si="58"/>
        <v>1178948</v>
      </c>
      <c r="O501" s="7" t="str">
        <f t="shared" si="58"/>
        <v/>
      </c>
      <c r="P501" s="6"/>
      <c r="Q501" s="9" t="s">
        <v>14</v>
      </c>
    </row>
    <row r="502" spans="1:17" x14ac:dyDescent="0.25">
      <c r="B502" s="18">
        <f t="shared" si="58"/>
        <v>732523</v>
      </c>
      <c r="C502" s="18">
        <f t="shared" si="58"/>
        <v>830381</v>
      </c>
      <c r="D502" s="18">
        <f t="shared" si="58"/>
        <v>830031</v>
      </c>
      <c r="E502" s="18">
        <f t="shared" si="58"/>
        <v>973216.11</v>
      </c>
      <c r="F502" s="18">
        <f t="shared" si="58"/>
        <v>1139571.8700000001</v>
      </c>
      <c r="G502" s="18">
        <f t="shared" si="58"/>
        <v>1014630</v>
      </c>
      <c r="H502" s="18">
        <f t="shared" si="58"/>
        <v>831701</v>
      </c>
      <c r="I502" s="18">
        <f t="shared" si="58"/>
        <v>1023672</v>
      </c>
      <c r="J502" s="18">
        <f t="shared" si="58"/>
        <v>952362</v>
      </c>
      <c r="K502" s="18">
        <f t="shared" si="58"/>
        <v>1153839.05</v>
      </c>
      <c r="L502" s="18">
        <f t="shared" si="58"/>
        <v>1171548.29</v>
      </c>
      <c r="M502" s="18">
        <f t="shared" si="58"/>
        <v>1203039.42</v>
      </c>
      <c r="N502" s="18">
        <f t="shared" si="58"/>
        <v>1096071.3</v>
      </c>
      <c r="O502" s="18" t="str">
        <f t="shared" si="58"/>
        <v/>
      </c>
      <c r="P502" s="6"/>
      <c r="Q502" s="9" t="s">
        <v>19</v>
      </c>
    </row>
    <row r="503" spans="1:17" x14ac:dyDescent="0.25">
      <c r="B503" s="18">
        <f>SUM(B499:B502)</f>
        <v>3129951</v>
      </c>
      <c r="C503" s="18">
        <f t="shared" ref="C503:M503" si="59">SUM(C499:C502)</f>
        <v>3383992</v>
      </c>
      <c r="D503" s="18">
        <f t="shared" si="59"/>
        <v>3629745</v>
      </c>
      <c r="E503" s="18">
        <f t="shared" si="59"/>
        <v>4143046.11</v>
      </c>
      <c r="F503" s="18">
        <f t="shared" si="59"/>
        <v>4624989.87</v>
      </c>
      <c r="G503" s="18">
        <f t="shared" si="59"/>
        <v>4447429</v>
      </c>
      <c r="H503" s="18">
        <f t="shared" si="59"/>
        <v>4141308</v>
      </c>
      <c r="I503" s="18">
        <f t="shared" si="59"/>
        <v>4161383</v>
      </c>
      <c r="J503" s="18">
        <f t="shared" si="59"/>
        <v>4060283</v>
      </c>
      <c r="K503" s="18">
        <f t="shared" si="59"/>
        <v>4515402.05</v>
      </c>
      <c r="L503" s="18">
        <f t="shared" si="59"/>
        <v>4924268.29</v>
      </c>
      <c r="M503" s="18">
        <f t="shared" si="59"/>
        <v>4991198.42</v>
      </c>
      <c r="N503" s="18">
        <f>IF(N500="",N499*4,IF(N501="",(N500+N499)*2,IF(N502="",((N501+N500+N499)/3)*4,SUM(N499:N502))))</f>
        <v>4972520.3</v>
      </c>
      <c r="O503" s="18">
        <f>IF(O500="",O499*4,IF(O501="",(O500+O499)*2,IF(O502="",((O501+O500+O499)/3)*4,SUM(O499:O502))))</f>
        <v>5222892</v>
      </c>
      <c r="P503" s="6"/>
      <c r="Q503" s="9" t="s">
        <v>15</v>
      </c>
    </row>
    <row r="504" spans="1:17" x14ac:dyDescent="0.25">
      <c r="B504" s="21">
        <f>B503/B$465</f>
        <v>0.61498987608644184</v>
      </c>
      <c r="C504" s="22">
        <f>C503/C$465</f>
        <v>0.57513080262718463</v>
      </c>
      <c r="D504" s="22">
        <f t="shared" ref="D504:O504" si="60">D503/D$465</f>
        <v>0.55731291203556488</v>
      </c>
      <c r="E504" s="22">
        <f t="shared" si="60"/>
        <v>0.57488338069537526</v>
      </c>
      <c r="F504" s="22">
        <f t="shared" si="60"/>
        <v>0.60833143249622057</v>
      </c>
      <c r="G504" s="22">
        <f t="shared" si="60"/>
        <v>0.58935812276999422</v>
      </c>
      <c r="H504" s="22">
        <f t="shared" si="60"/>
        <v>0.57698538709621694</v>
      </c>
      <c r="I504" s="22">
        <f t="shared" si="60"/>
        <v>0.58022734843217094</v>
      </c>
      <c r="J504" s="22">
        <f t="shared" si="60"/>
        <v>0.56670497008885623</v>
      </c>
      <c r="K504" s="22">
        <f t="shared" si="60"/>
        <v>0.61323877364322898</v>
      </c>
      <c r="L504" s="22">
        <f t="shared" si="60"/>
        <v>0.61349728813714655</v>
      </c>
      <c r="M504" s="22">
        <f t="shared" si="60"/>
        <v>0.61486229895635192</v>
      </c>
      <c r="N504" s="23">
        <f t="shared" si="60"/>
        <v>0.58491620599336624</v>
      </c>
      <c r="O504" s="23">
        <f t="shared" si="60"/>
        <v>0.56863326609320941</v>
      </c>
      <c r="P504" s="6"/>
      <c r="Q504" s="11" t="s">
        <v>2305</v>
      </c>
    </row>
    <row r="505" spans="1:17" s="87" customFormat="1" x14ac:dyDescent="0.25">
      <c r="A505" s="86"/>
      <c r="B505" s="19"/>
      <c r="C505" s="10">
        <f t="shared" ref="C505:M505" si="61">C503/B503-1</f>
        <v>8.1164529412760755E-2</v>
      </c>
      <c r="D505" s="10">
        <f t="shared" si="61"/>
        <v>7.262221660098489E-2</v>
      </c>
      <c r="E505" s="10">
        <f t="shared" si="61"/>
        <v>0.14141519858833052</v>
      </c>
      <c r="F505" s="10">
        <f t="shared" si="61"/>
        <v>0.11632594646647565</v>
      </c>
      <c r="G505" s="10">
        <f t="shared" si="61"/>
        <v>-3.8391623547491149E-2</v>
      </c>
      <c r="H505" s="10">
        <f t="shared" si="61"/>
        <v>-6.8831003260535484E-2</v>
      </c>
      <c r="I505" s="10">
        <f t="shared" si="61"/>
        <v>4.8475022867171536E-3</v>
      </c>
      <c r="J505" s="10">
        <f t="shared" si="61"/>
        <v>-2.4294807759824066E-2</v>
      </c>
      <c r="K505" s="10">
        <f t="shared" si="61"/>
        <v>0.11209047497428126</v>
      </c>
      <c r="L505" s="10">
        <f t="shared" si="61"/>
        <v>9.0549243560714698E-2</v>
      </c>
      <c r="M505" s="10">
        <f t="shared" si="61"/>
        <v>1.3591893466876837E-2</v>
      </c>
      <c r="N505" s="10">
        <f>N503/M503-1</f>
        <v>-3.7422114747344137E-3</v>
      </c>
      <c r="O505" s="10">
        <f>O503/N503-1</f>
        <v>5.0351066440090797E-2</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2">IFERROR(B461-B499,"")</f>
        <v>586001</v>
      </c>
      <c r="C507" s="16">
        <f t="shared" si="62"/>
        <v>656334</v>
      </c>
      <c r="D507" s="16">
        <f t="shared" si="62"/>
        <v>836266</v>
      </c>
      <c r="E507" s="16">
        <f t="shared" si="62"/>
        <v>849607</v>
      </c>
      <c r="F507" s="16">
        <f t="shared" si="62"/>
        <v>828984</v>
      </c>
      <c r="G507" s="16">
        <f t="shared" si="62"/>
        <v>892867</v>
      </c>
      <c r="H507" s="16">
        <f t="shared" si="62"/>
        <v>816676</v>
      </c>
      <c r="I507" s="16">
        <f t="shared" si="62"/>
        <v>822316</v>
      </c>
      <c r="J507" s="16">
        <f t="shared" si="62"/>
        <v>870541</v>
      </c>
      <c r="K507" s="16">
        <f t="shared" si="62"/>
        <v>798880</v>
      </c>
      <c r="L507" s="16">
        <f t="shared" si="62"/>
        <v>819625</v>
      </c>
      <c r="M507" s="16">
        <f t="shared" si="62"/>
        <v>895300</v>
      </c>
      <c r="N507" s="16">
        <f t="shared" si="62"/>
        <v>859022</v>
      </c>
      <c r="O507" s="16">
        <f t="shared" si="62"/>
        <v>1031115</v>
      </c>
      <c r="P507" s="6"/>
      <c r="Q507" s="9" t="s">
        <v>12</v>
      </c>
    </row>
    <row r="508" spans="1:17" x14ac:dyDescent="0.25">
      <c r="B508" s="7">
        <f t="shared" si="62"/>
        <v>527165</v>
      </c>
      <c r="C508" s="7">
        <f t="shared" si="62"/>
        <v>645731</v>
      </c>
      <c r="D508" s="7">
        <f t="shared" si="62"/>
        <v>763616</v>
      </c>
      <c r="E508" s="7">
        <f t="shared" si="62"/>
        <v>813943</v>
      </c>
      <c r="F508" s="7">
        <f t="shared" si="62"/>
        <v>738205</v>
      </c>
      <c r="G508" s="7">
        <f t="shared" si="62"/>
        <v>805791</v>
      </c>
      <c r="H508" s="7">
        <f t="shared" si="62"/>
        <v>766072</v>
      </c>
      <c r="I508" s="7">
        <f t="shared" si="62"/>
        <v>792492</v>
      </c>
      <c r="J508" s="7">
        <f t="shared" si="62"/>
        <v>792252</v>
      </c>
      <c r="K508" s="7">
        <f t="shared" si="62"/>
        <v>763715</v>
      </c>
      <c r="L508" s="7">
        <f t="shared" si="62"/>
        <v>782780</v>
      </c>
      <c r="M508" s="7">
        <f t="shared" si="62"/>
        <v>803431</v>
      </c>
      <c r="N508" s="7">
        <f t="shared" si="62"/>
        <v>992352</v>
      </c>
      <c r="O508" s="7">
        <f t="shared" si="62"/>
        <v>949935</v>
      </c>
      <c r="P508" s="6"/>
      <c r="Q508" s="9" t="s">
        <v>13</v>
      </c>
    </row>
    <row r="509" spans="1:17" x14ac:dyDescent="0.25">
      <c r="B509" s="7">
        <f t="shared" si="62"/>
        <v>433671</v>
      </c>
      <c r="C509" s="7">
        <f t="shared" si="62"/>
        <v>598221</v>
      </c>
      <c r="D509" s="7">
        <f t="shared" si="62"/>
        <v>631120</v>
      </c>
      <c r="E509" s="7">
        <f t="shared" si="62"/>
        <v>739096</v>
      </c>
      <c r="F509" s="7">
        <f t="shared" si="62"/>
        <v>699547</v>
      </c>
      <c r="G509" s="7">
        <f t="shared" si="62"/>
        <v>710299</v>
      </c>
      <c r="H509" s="7">
        <f t="shared" si="62"/>
        <v>671179</v>
      </c>
      <c r="I509" s="7">
        <f t="shared" si="62"/>
        <v>657351</v>
      </c>
      <c r="J509" s="7">
        <f t="shared" si="62"/>
        <v>725125</v>
      </c>
      <c r="K509" s="7">
        <f t="shared" si="62"/>
        <v>662339</v>
      </c>
      <c r="L509" s="7">
        <f t="shared" si="62"/>
        <v>753660</v>
      </c>
      <c r="M509" s="7">
        <f t="shared" si="62"/>
        <v>719543</v>
      </c>
      <c r="N509" s="7">
        <f t="shared" si="62"/>
        <v>888547</v>
      </c>
      <c r="O509" s="7" t="str">
        <f t="shared" si="62"/>
        <v/>
      </c>
      <c r="P509" s="6"/>
      <c r="Q509" s="9" t="s">
        <v>14</v>
      </c>
    </row>
    <row r="510" spans="1:17" x14ac:dyDescent="0.25">
      <c r="B510" s="18">
        <f t="shared" si="62"/>
        <v>412647</v>
      </c>
      <c r="C510" s="18">
        <f t="shared" si="62"/>
        <v>599587</v>
      </c>
      <c r="D510" s="18">
        <f t="shared" si="62"/>
        <v>652192</v>
      </c>
      <c r="E510" s="18">
        <f t="shared" si="62"/>
        <v>661067.12</v>
      </c>
      <c r="F510" s="18">
        <f t="shared" si="62"/>
        <v>711020.96</v>
      </c>
      <c r="G510" s="18">
        <f t="shared" si="62"/>
        <v>689839</v>
      </c>
      <c r="H510" s="18">
        <f t="shared" si="62"/>
        <v>782257</v>
      </c>
      <c r="I510" s="18">
        <f t="shared" si="62"/>
        <v>738445</v>
      </c>
      <c r="J510" s="18">
        <f t="shared" si="62"/>
        <v>716520</v>
      </c>
      <c r="K510" s="18">
        <f t="shared" si="62"/>
        <v>622867.72</v>
      </c>
      <c r="L510" s="18">
        <f t="shared" si="62"/>
        <v>746219.36999999988</v>
      </c>
      <c r="M510" s="18">
        <f t="shared" si="62"/>
        <v>708114.93000000017</v>
      </c>
      <c r="N510" s="18">
        <f t="shared" si="62"/>
        <v>788811.09999999986</v>
      </c>
      <c r="O510" s="18" t="str">
        <f t="shared" si="62"/>
        <v/>
      </c>
      <c r="P510" s="6"/>
      <c r="Q510" s="9" t="s">
        <v>19</v>
      </c>
    </row>
    <row r="511" spans="1:17" x14ac:dyDescent="0.25">
      <c r="B511" s="16">
        <f t="shared" si="62"/>
        <v>1959484</v>
      </c>
      <c r="C511" s="16">
        <f t="shared" si="62"/>
        <v>2499873</v>
      </c>
      <c r="D511" s="16">
        <f t="shared" si="62"/>
        <v>2883194</v>
      </c>
      <c r="E511" s="16">
        <f t="shared" si="62"/>
        <v>3063713.1200000006</v>
      </c>
      <c r="F511" s="16">
        <f t="shared" si="62"/>
        <v>2977756.96</v>
      </c>
      <c r="G511" s="16">
        <f t="shared" si="62"/>
        <v>3098796</v>
      </c>
      <c r="H511" s="16">
        <f t="shared" si="62"/>
        <v>3036184</v>
      </c>
      <c r="I511" s="16">
        <f t="shared" si="62"/>
        <v>3010604</v>
      </c>
      <c r="J511" s="16">
        <f t="shared" si="62"/>
        <v>3104438</v>
      </c>
      <c r="K511" s="16">
        <f t="shared" si="62"/>
        <v>2847801.7199999997</v>
      </c>
      <c r="L511" s="16">
        <f t="shared" si="62"/>
        <v>3102284.37</v>
      </c>
      <c r="M511" s="16">
        <f t="shared" si="62"/>
        <v>3126388.9299999997</v>
      </c>
      <c r="N511" s="16">
        <f t="shared" si="62"/>
        <v>3528732.1000000006</v>
      </c>
      <c r="O511" s="16">
        <f t="shared" si="62"/>
        <v>3962100</v>
      </c>
      <c r="P511" s="6"/>
      <c r="Q511" s="9" t="s">
        <v>15</v>
      </c>
    </row>
    <row r="512" spans="1:17" x14ac:dyDescent="0.25">
      <c r="B512" s="10">
        <f t="shared" ref="B512:O512" si="63">B511/B$465</f>
        <v>0.38501012391355821</v>
      </c>
      <c r="C512" s="10">
        <f t="shared" si="63"/>
        <v>0.42486919737281531</v>
      </c>
      <c r="D512" s="10">
        <f t="shared" si="63"/>
        <v>0.44268708796443512</v>
      </c>
      <c r="E512" s="10">
        <f t="shared" si="63"/>
        <v>0.42511661930462474</v>
      </c>
      <c r="F512" s="10">
        <f t="shared" si="63"/>
        <v>0.39166856750377943</v>
      </c>
      <c r="G512" s="10">
        <f t="shared" si="63"/>
        <v>0.41064187723000573</v>
      </c>
      <c r="H512" s="10">
        <f t="shared" si="63"/>
        <v>0.42301461290378312</v>
      </c>
      <c r="I512" s="10">
        <f t="shared" si="63"/>
        <v>0.41977265156782911</v>
      </c>
      <c r="J512" s="10">
        <f t="shared" si="63"/>
        <v>0.43329502991114377</v>
      </c>
      <c r="K512" s="10">
        <f t="shared" si="63"/>
        <v>0.38676122635677107</v>
      </c>
      <c r="L512" s="10">
        <f t="shared" si="63"/>
        <v>0.38650271186285345</v>
      </c>
      <c r="M512" s="10">
        <f t="shared" si="63"/>
        <v>0.38513770104364814</v>
      </c>
      <c r="N512" s="10">
        <f t="shared" si="63"/>
        <v>0.4150837940066337</v>
      </c>
      <c r="O512" s="10">
        <f t="shared" si="63"/>
        <v>0.43136673390679053</v>
      </c>
      <c r="P512" s="6"/>
      <c r="Q512" s="24" t="s">
        <v>23</v>
      </c>
    </row>
    <row r="513" spans="1:17" s="87" customFormat="1" x14ac:dyDescent="0.25">
      <c r="A513" s="86"/>
      <c r="B513" s="19"/>
      <c r="C513" s="10">
        <f t="shared" ref="C513:M513" si="64">C511/B511-1</f>
        <v>0.27578127711172939</v>
      </c>
      <c r="D513" s="10">
        <f t="shared" si="64"/>
        <v>0.15333618947842553</v>
      </c>
      <c r="E513" s="10">
        <f t="shared" si="64"/>
        <v>6.2610812869338783E-2</v>
      </c>
      <c r="F513" s="10">
        <f t="shared" si="64"/>
        <v>-2.8056203904626931E-2</v>
      </c>
      <c r="G513" s="10">
        <f t="shared" si="64"/>
        <v>4.0647722976021594E-2</v>
      </c>
      <c r="H513" s="10">
        <f t="shared" si="64"/>
        <v>-2.0205266819758427E-2</v>
      </c>
      <c r="I513" s="10">
        <f t="shared" si="64"/>
        <v>-8.4250493382482805E-3</v>
      </c>
      <c r="J513" s="10">
        <f t="shared" si="64"/>
        <v>3.1167832102793946E-2</v>
      </c>
      <c r="K513" s="10">
        <f t="shared" si="64"/>
        <v>-8.2667548844589711E-2</v>
      </c>
      <c r="L513" s="10">
        <f t="shared" si="64"/>
        <v>8.9361084450781281E-2</v>
      </c>
      <c r="M513" s="10">
        <f t="shared" si="64"/>
        <v>7.7699388982834794E-3</v>
      </c>
      <c r="N513" s="10">
        <f>N511/M511-1</f>
        <v>0.12869261598876025</v>
      </c>
      <c r="O513" s="10">
        <f>O511/N511-1</f>
        <v>0.12281122162830083</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5">IFERROR(VLOOKUP($B$515,$130:$216,MATCH($Q516&amp;"/"&amp;B$348,$128:$128,0),FALSE),"")</f>
        <v>0</v>
      </c>
      <c r="C516" s="16">
        <f t="shared" si="65"/>
        <v>0</v>
      </c>
      <c r="D516" s="16">
        <f t="shared" si="65"/>
        <v>202187</v>
      </c>
      <c r="E516" s="16">
        <f t="shared" si="65"/>
        <v>198088</v>
      </c>
      <c r="F516" s="16">
        <f t="shared" si="65"/>
        <v>204342</v>
      </c>
      <c r="G516" s="16">
        <f t="shared" si="65"/>
        <v>201846</v>
      </c>
      <c r="H516" s="16">
        <f t="shared" si="65"/>
        <v>201557</v>
      </c>
      <c r="I516" s="16">
        <f t="shared" si="65"/>
        <v>186269</v>
      </c>
      <c r="J516" s="16">
        <f t="shared" si="65"/>
        <v>164975</v>
      </c>
      <c r="K516" s="16">
        <f t="shared" si="65"/>
        <v>192262</v>
      </c>
      <c r="L516" s="16">
        <f t="shared" si="65"/>
        <v>246671</v>
      </c>
      <c r="M516" s="16">
        <f t="shared" si="65"/>
        <v>228165</v>
      </c>
      <c r="N516" s="16">
        <f t="shared" si="65"/>
        <v>214443</v>
      </c>
      <c r="O516" s="16">
        <f t="shared" si="65"/>
        <v>229322</v>
      </c>
      <c r="P516" s="6"/>
      <c r="Q516" s="9" t="s">
        <v>12</v>
      </c>
    </row>
    <row r="517" spans="1:17" x14ac:dyDescent="0.25">
      <c r="B517" s="7">
        <f t="shared" si="65"/>
        <v>0</v>
      </c>
      <c r="C517" s="7">
        <f t="shared" si="65"/>
        <v>150606</v>
      </c>
      <c r="D517" s="7">
        <f t="shared" si="65"/>
        <v>181055</v>
      </c>
      <c r="E517" s="7">
        <f t="shared" si="65"/>
        <v>194707</v>
      </c>
      <c r="F517" s="7">
        <f t="shared" si="65"/>
        <v>195699</v>
      </c>
      <c r="G517" s="7">
        <f t="shared" si="65"/>
        <v>202691</v>
      </c>
      <c r="H517" s="7">
        <f t="shared" si="65"/>
        <v>197998</v>
      </c>
      <c r="I517" s="7">
        <f t="shared" si="65"/>
        <v>168968</v>
      </c>
      <c r="J517" s="7">
        <f t="shared" si="65"/>
        <v>180279</v>
      </c>
      <c r="K517" s="7">
        <f t="shared" si="65"/>
        <v>194343</v>
      </c>
      <c r="L517" s="7">
        <f t="shared" si="65"/>
        <v>208183</v>
      </c>
      <c r="M517" s="7">
        <f t="shared" si="65"/>
        <v>221050</v>
      </c>
      <c r="N517" s="7">
        <f t="shared" si="65"/>
        <v>216438</v>
      </c>
      <c r="O517" s="7">
        <f t="shared" si="65"/>
        <v>191931</v>
      </c>
      <c r="P517" s="6"/>
      <c r="Q517" s="9" t="s">
        <v>13</v>
      </c>
    </row>
    <row r="518" spans="1:17" x14ac:dyDescent="0.25">
      <c r="B518" s="7">
        <f t="shared" si="65"/>
        <v>0</v>
      </c>
      <c r="C518" s="7">
        <f t="shared" si="65"/>
        <v>139327</v>
      </c>
      <c r="D518" s="7">
        <f t="shared" si="65"/>
        <v>151263</v>
      </c>
      <c r="E518" s="7">
        <f t="shared" si="65"/>
        <v>179437</v>
      </c>
      <c r="F518" s="7">
        <f t="shared" si="65"/>
        <v>176160</v>
      </c>
      <c r="G518" s="7">
        <f t="shared" si="65"/>
        <v>165870</v>
      </c>
      <c r="H518" s="7">
        <f t="shared" si="65"/>
        <v>169020</v>
      </c>
      <c r="I518" s="7">
        <f t="shared" si="65"/>
        <v>145493</v>
      </c>
      <c r="J518" s="7">
        <f t="shared" si="65"/>
        <v>165810</v>
      </c>
      <c r="K518" s="7">
        <f t="shared" si="65"/>
        <v>180191</v>
      </c>
      <c r="L518" s="7">
        <f t="shared" si="65"/>
        <v>211584</v>
      </c>
      <c r="M518" s="7">
        <f t="shared" si="65"/>
        <v>197775</v>
      </c>
      <c r="N518" s="7">
        <f t="shared" si="65"/>
        <v>192247</v>
      </c>
      <c r="O518" s="7" t="str">
        <f t="shared" si="65"/>
        <v/>
      </c>
      <c r="P518" s="6"/>
      <c r="Q518" s="9" t="s">
        <v>14</v>
      </c>
    </row>
    <row r="519" spans="1:17" x14ac:dyDescent="0.25">
      <c r="B519" s="18">
        <f t="shared" si="65"/>
        <v>0</v>
      </c>
      <c r="C519" s="18">
        <f t="shared" si="65"/>
        <v>147152</v>
      </c>
      <c r="D519" s="18">
        <f t="shared" si="65"/>
        <v>167890</v>
      </c>
      <c r="E519" s="18">
        <f t="shared" si="65"/>
        <v>168706.42</v>
      </c>
      <c r="F519" s="18">
        <f t="shared" si="65"/>
        <v>184373.81</v>
      </c>
      <c r="G519" s="18">
        <f t="shared" si="65"/>
        <v>184954</v>
      </c>
      <c r="H519" s="18">
        <f t="shared" si="65"/>
        <v>155024</v>
      </c>
      <c r="I519" s="18">
        <f t="shared" si="65"/>
        <v>147484</v>
      </c>
      <c r="J519" s="18">
        <f t="shared" si="65"/>
        <v>163336</v>
      </c>
      <c r="K519" s="18">
        <f t="shared" si="65"/>
        <v>193874.41</v>
      </c>
      <c r="L519" s="18">
        <f t="shared" si="65"/>
        <v>202985.21</v>
      </c>
      <c r="M519" s="18">
        <f t="shared" si="65"/>
        <v>195012.1</v>
      </c>
      <c r="N519" s="18">
        <f t="shared" si="65"/>
        <v>154480.81</v>
      </c>
      <c r="O519" s="18" t="str">
        <f t="shared" si="65"/>
        <v/>
      </c>
      <c r="P519" s="6"/>
      <c r="Q519" s="9" t="s">
        <v>19</v>
      </c>
    </row>
    <row r="520" spans="1:17" x14ac:dyDescent="0.25">
      <c r="B520" s="18">
        <f>SUM(B516:B519)</f>
        <v>0</v>
      </c>
      <c r="C520" s="18">
        <f t="shared" ref="C520:M520" si="66">SUM(C516:C519)</f>
        <v>437085</v>
      </c>
      <c r="D520" s="18">
        <f t="shared" si="66"/>
        <v>702395</v>
      </c>
      <c r="E520" s="18">
        <f t="shared" si="66"/>
        <v>740938.42</v>
      </c>
      <c r="F520" s="18">
        <f t="shared" si="66"/>
        <v>760574.81</v>
      </c>
      <c r="G520" s="18">
        <f t="shared" si="66"/>
        <v>755361</v>
      </c>
      <c r="H520" s="18">
        <f t="shared" si="66"/>
        <v>723599</v>
      </c>
      <c r="I520" s="18">
        <f t="shared" si="66"/>
        <v>648214</v>
      </c>
      <c r="J520" s="18">
        <f t="shared" si="66"/>
        <v>674400</v>
      </c>
      <c r="K520" s="18">
        <f t="shared" si="66"/>
        <v>760670.41</v>
      </c>
      <c r="L520" s="18">
        <f t="shared" si="66"/>
        <v>869423.21</v>
      </c>
      <c r="M520" s="18">
        <f t="shared" si="66"/>
        <v>842002.1</v>
      </c>
      <c r="N520" s="18">
        <f>IF(N517="",N516*4,IF(N518="",(N517+N516)*2,IF(N519="",((N518+N517+N516)/3)*4,SUM(N516:N519))))</f>
        <v>777608.81</v>
      </c>
      <c r="O520" s="18">
        <f>IF(O517="",O516*4,IF(O518="",(O517+O516)*2,IF(O519="",((O518+O517+O516)/3)*4,SUM(O516:O519))))</f>
        <v>842506</v>
      </c>
      <c r="P520" s="6"/>
      <c r="Q520" s="9" t="s">
        <v>15</v>
      </c>
    </row>
    <row r="521" spans="1:17" x14ac:dyDescent="0.25">
      <c r="B521" s="10">
        <f t="shared" ref="B521:M521" si="67">+B520/(B$465+B$472)</f>
        <v>0</v>
      </c>
      <c r="C521" s="10">
        <f t="shared" si="67"/>
        <v>7.4009197706669014E-2</v>
      </c>
      <c r="D521" s="10">
        <f t="shared" si="67"/>
        <v>0.10753688262688263</v>
      </c>
      <c r="E521" s="10">
        <f t="shared" si="67"/>
        <v>0.10249941186247698</v>
      </c>
      <c r="F521" s="10">
        <f t="shared" si="67"/>
        <v>9.9583906433298855E-2</v>
      </c>
      <c r="G521" s="10">
        <f t="shared" si="67"/>
        <v>9.9816755306953692E-2</v>
      </c>
      <c r="H521" s="10">
        <f t="shared" si="67"/>
        <v>0.10052650063377906</v>
      </c>
      <c r="I521" s="10">
        <f t="shared" si="67"/>
        <v>9.0220161947399527E-2</v>
      </c>
      <c r="J521" s="10">
        <f t="shared" si="67"/>
        <v>9.3885419694554981E-2</v>
      </c>
      <c r="K521" s="10">
        <f t="shared" si="67"/>
        <v>0.10289533077102317</v>
      </c>
      <c r="L521" s="10">
        <f t="shared" si="67"/>
        <v>0.10797305932716318</v>
      </c>
      <c r="M521" s="10">
        <f t="shared" si="67"/>
        <v>0.10279012263657517</v>
      </c>
      <c r="N521" s="10">
        <f>+N520/(N$465+N$472)</f>
        <v>9.0531640816138112E-2</v>
      </c>
      <c r="O521" s="10">
        <f>+O520/(O$465+O$472)</f>
        <v>9.0875829660753513E-2</v>
      </c>
      <c r="P521" s="6"/>
      <c r="Q521" s="11" t="s">
        <v>2305</v>
      </c>
    </row>
    <row r="522" spans="1:17" s="87" customFormat="1" x14ac:dyDescent="0.25">
      <c r="A522" s="86"/>
      <c r="B522" s="19"/>
      <c r="C522" s="10" t="e">
        <f t="shared" ref="C522:M522" si="68">C520/B520-1</f>
        <v>#DIV/0!</v>
      </c>
      <c r="D522" s="10">
        <f t="shared" si="68"/>
        <v>0.60699863870871806</v>
      </c>
      <c r="E522" s="10">
        <f t="shared" si="68"/>
        <v>5.4874280141515852E-2</v>
      </c>
      <c r="F522" s="10">
        <f t="shared" si="68"/>
        <v>2.6502053976361406E-2</v>
      </c>
      <c r="G522" s="10">
        <f t="shared" si="68"/>
        <v>-6.8550916115668326E-3</v>
      </c>
      <c r="H522" s="10">
        <f t="shared" si="68"/>
        <v>-4.204876873441965E-2</v>
      </c>
      <c r="I522" s="10">
        <f t="shared" si="68"/>
        <v>-0.10418063043204873</v>
      </c>
      <c r="J522" s="10">
        <f t="shared" si="68"/>
        <v>4.0397152792133406E-2</v>
      </c>
      <c r="K522" s="10">
        <f t="shared" si="68"/>
        <v>0.12792172301304872</v>
      </c>
      <c r="L522" s="10">
        <f t="shared" si="68"/>
        <v>0.14296967329122201</v>
      </c>
      <c r="M522" s="10">
        <f t="shared" si="68"/>
        <v>-3.153942715653979E-2</v>
      </c>
      <c r="N522" s="10">
        <f>N520/M520-1</f>
        <v>-7.6476400712064629E-2</v>
      </c>
      <c r="O522" s="10">
        <f>O520/N520-1</f>
        <v>8.3457374923517014E-2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9">IFERROR(VLOOKUP($B$523,$130:$216,MATCH($Q524&amp;"/"&amp;B$348,$128:$128,0),FALSE),"")</f>
        <v>0</v>
      </c>
      <c r="C524" s="16">
        <f t="shared" si="69"/>
        <v>0</v>
      </c>
      <c r="D524" s="16">
        <f t="shared" si="69"/>
        <v>130072</v>
      </c>
      <c r="E524" s="16">
        <f t="shared" si="69"/>
        <v>130274</v>
      </c>
      <c r="F524" s="16">
        <f t="shared" si="69"/>
        <v>142686</v>
      </c>
      <c r="G524" s="16">
        <f t="shared" si="69"/>
        <v>172151</v>
      </c>
      <c r="H524" s="16">
        <f t="shared" si="69"/>
        <v>165574</v>
      </c>
      <c r="I524" s="16">
        <f t="shared" si="69"/>
        <v>155406</v>
      </c>
      <c r="J524" s="16">
        <f t="shared" si="69"/>
        <v>154759</v>
      </c>
      <c r="K524" s="16">
        <f t="shared" si="69"/>
        <v>173393</v>
      </c>
      <c r="L524" s="16">
        <f t="shared" si="69"/>
        <v>216377</v>
      </c>
      <c r="M524" s="16">
        <f t="shared" si="69"/>
        <v>227111</v>
      </c>
      <c r="N524" s="16">
        <f t="shared" si="69"/>
        <v>216694</v>
      </c>
      <c r="O524" s="16">
        <f t="shared" si="69"/>
        <v>201645</v>
      </c>
      <c r="P524" s="6"/>
      <c r="Q524" s="9" t="s">
        <v>12</v>
      </c>
    </row>
    <row r="525" spans="1:17" x14ac:dyDescent="0.25">
      <c r="B525" s="7">
        <f t="shared" si="69"/>
        <v>0</v>
      </c>
      <c r="C525" s="7">
        <f t="shared" si="69"/>
        <v>135577</v>
      </c>
      <c r="D525" s="7">
        <f t="shared" si="69"/>
        <v>111984</v>
      </c>
      <c r="E525" s="7">
        <f t="shared" si="69"/>
        <v>121327</v>
      </c>
      <c r="F525" s="7">
        <f t="shared" si="69"/>
        <v>145727</v>
      </c>
      <c r="G525" s="7">
        <f t="shared" si="69"/>
        <v>182971</v>
      </c>
      <c r="H525" s="7">
        <f t="shared" si="69"/>
        <v>160975</v>
      </c>
      <c r="I525" s="7">
        <f t="shared" si="69"/>
        <v>159426</v>
      </c>
      <c r="J525" s="7">
        <f t="shared" si="69"/>
        <v>165723</v>
      </c>
      <c r="K525" s="7">
        <f t="shared" si="69"/>
        <v>201614</v>
      </c>
      <c r="L525" s="7">
        <f t="shared" si="69"/>
        <v>227444</v>
      </c>
      <c r="M525" s="7">
        <f t="shared" si="69"/>
        <v>274487</v>
      </c>
      <c r="N525" s="7">
        <f t="shared" si="69"/>
        <v>222535</v>
      </c>
      <c r="O525" s="7">
        <f t="shared" si="69"/>
        <v>207914</v>
      </c>
      <c r="P525" s="6"/>
      <c r="Q525" s="9" t="s">
        <v>13</v>
      </c>
    </row>
    <row r="526" spans="1:17" x14ac:dyDescent="0.25">
      <c r="B526" s="7">
        <f t="shared" si="69"/>
        <v>0</v>
      </c>
      <c r="C526" s="7">
        <f t="shared" si="69"/>
        <v>114355</v>
      </c>
      <c r="D526" s="7">
        <f t="shared" si="69"/>
        <v>113409</v>
      </c>
      <c r="E526" s="7">
        <f t="shared" si="69"/>
        <v>126043</v>
      </c>
      <c r="F526" s="7">
        <f t="shared" si="69"/>
        <v>149726</v>
      </c>
      <c r="G526" s="7">
        <f t="shared" si="69"/>
        <v>171298</v>
      </c>
      <c r="H526" s="7">
        <f t="shared" si="69"/>
        <v>156577</v>
      </c>
      <c r="I526" s="7">
        <f t="shared" si="69"/>
        <v>159220</v>
      </c>
      <c r="J526" s="7">
        <f t="shared" si="69"/>
        <v>160558</v>
      </c>
      <c r="K526" s="7">
        <f t="shared" si="69"/>
        <v>200722</v>
      </c>
      <c r="L526" s="7">
        <f t="shared" si="69"/>
        <v>219443</v>
      </c>
      <c r="M526" s="7">
        <f t="shared" si="69"/>
        <v>220654</v>
      </c>
      <c r="N526" s="7">
        <f t="shared" si="69"/>
        <v>201571</v>
      </c>
      <c r="O526" s="7" t="str">
        <f t="shared" si="69"/>
        <v/>
      </c>
      <c r="P526" s="6"/>
      <c r="Q526" s="9" t="s">
        <v>14</v>
      </c>
    </row>
    <row r="527" spans="1:17" x14ac:dyDescent="0.25">
      <c r="B527" s="18">
        <f t="shared" si="69"/>
        <v>0</v>
      </c>
      <c r="C527" s="18">
        <f t="shared" si="69"/>
        <v>112053</v>
      </c>
      <c r="D527" s="18">
        <f t="shared" si="69"/>
        <v>111205</v>
      </c>
      <c r="E527" s="18">
        <f t="shared" si="69"/>
        <v>120142.78</v>
      </c>
      <c r="F527" s="18">
        <f t="shared" si="69"/>
        <v>149902.24</v>
      </c>
      <c r="G527" s="18">
        <f t="shared" si="69"/>
        <v>177735</v>
      </c>
      <c r="H527" s="18">
        <f t="shared" si="69"/>
        <v>143113</v>
      </c>
      <c r="I527" s="18">
        <f t="shared" si="69"/>
        <v>151986</v>
      </c>
      <c r="J527" s="18">
        <f t="shared" si="69"/>
        <v>176576</v>
      </c>
      <c r="K527" s="18">
        <f t="shared" si="69"/>
        <v>212631.39</v>
      </c>
      <c r="L527" s="18">
        <f t="shared" si="69"/>
        <v>216313.42</v>
      </c>
      <c r="M527" s="18">
        <f t="shared" si="69"/>
        <v>206241.64</v>
      </c>
      <c r="N527" s="18">
        <f t="shared" si="69"/>
        <v>203034.63</v>
      </c>
      <c r="O527" s="18" t="str">
        <f t="shared" si="69"/>
        <v/>
      </c>
      <c r="P527" s="6"/>
      <c r="Q527" s="9" t="s">
        <v>19</v>
      </c>
    </row>
    <row r="528" spans="1:17" x14ac:dyDescent="0.25">
      <c r="B528" s="18">
        <f>SUM(B524:B527)</f>
        <v>0</v>
      </c>
      <c r="C528" s="18">
        <f t="shared" ref="C528:M528" si="70">SUM(C524:C527)</f>
        <v>361985</v>
      </c>
      <c r="D528" s="18">
        <f t="shared" si="70"/>
        <v>466670</v>
      </c>
      <c r="E528" s="18">
        <f t="shared" si="70"/>
        <v>497786.78</v>
      </c>
      <c r="F528" s="18">
        <f t="shared" si="70"/>
        <v>588041.24</v>
      </c>
      <c r="G528" s="18">
        <f t="shared" si="70"/>
        <v>704155</v>
      </c>
      <c r="H528" s="18">
        <f t="shared" si="70"/>
        <v>626239</v>
      </c>
      <c r="I528" s="18">
        <f t="shared" si="70"/>
        <v>626038</v>
      </c>
      <c r="J528" s="18">
        <f t="shared" si="70"/>
        <v>657616</v>
      </c>
      <c r="K528" s="18">
        <f t="shared" si="70"/>
        <v>788360.39</v>
      </c>
      <c r="L528" s="18">
        <f t="shared" si="70"/>
        <v>879577.42</v>
      </c>
      <c r="M528" s="18">
        <f t="shared" si="70"/>
        <v>928493.64</v>
      </c>
      <c r="N528" s="18">
        <f>IF(N525="",N524*4,IF(N526="",(N525+N524)*2,IF(N527="",((N526+N525+N524)/3)*4,SUM(N524:N527))))</f>
        <v>843834.63</v>
      </c>
      <c r="O528" s="18">
        <f>IF(O525="",O524*4,IF(O526="",(O525+O524)*2,IF(O527="",((O526+O525+O524)/3)*4,SUM(O524:O527))))</f>
        <v>819118</v>
      </c>
      <c r="P528" s="6"/>
      <c r="Q528" s="9" t="s">
        <v>15</v>
      </c>
    </row>
    <row r="529" spans="1:17" x14ac:dyDescent="0.25">
      <c r="B529" s="10">
        <f t="shared" ref="B529:O529" si="71">+B528/(B$465+B$472)</f>
        <v>0</v>
      </c>
      <c r="C529" s="10">
        <f t="shared" si="71"/>
        <v>6.1292927993064468E-2</v>
      </c>
      <c r="D529" s="10">
        <f t="shared" si="71"/>
        <v>7.1447315279133991E-2</v>
      </c>
      <c r="E529" s="10">
        <f t="shared" si="71"/>
        <v>6.8862473325268E-2</v>
      </c>
      <c r="F529" s="10">
        <f t="shared" si="71"/>
        <v>7.6993667227923349E-2</v>
      </c>
      <c r="G529" s="10">
        <f t="shared" si="71"/>
        <v>9.3050167182536531E-2</v>
      </c>
      <c r="H529" s="10">
        <f t="shared" si="71"/>
        <v>8.7000694072818185E-2</v>
      </c>
      <c r="I529" s="10">
        <f t="shared" si="71"/>
        <v>8.7133646828402508E-2</v>
      </c>
      <c r="J529" s="10">
        <f t="shared" si="71"/>
        <v>9.154886440962999E-2</v>
      </c>
      <c r="K529" s="10">
        <f t="shared" si="71"/>
        <v>0.10664093414100703</v>
      </c>
      <c r="L529" s="10">
        <f t="shared" si="71"/>
        <v>0.10923410355296718</v>
      </c>
      <c r="M529" s="10">
        <f t="shared" si="71"/>
        <v>0.11334885640175965</v>
      </c>
      <c r="N529" s="10">
        <f t="shared" si="71"/>
        <v>9.8241857150999617E-2</v>
      </c>
      <c r="O529" s="10">
        <f t="shared" si="71"/>
        <v>8.8353113022408253E-2</v>
      </c>
      <c r="P529" s="6"/>
      <c r="Q529" s="11" t="s">
        <v>2305</v>
      </c>
    </row>
    <row r="530" spans="1:17" s="87" customFormat="1" x14ac:dyDescent="0.25">
      <c r="A530" s="86"/>
      <c r="B530" s="19"/>
      <c r="C530" s="10" t="e">
        <f t="shared" ref="C530:M530" si="72">C528/B528-1</f>
        <v>#DIV/0!</v>
      </c>
      <c r="D530" s="10">
        <f t="shared" si="72"/>
        <v>0.28919706617677532</v>
      </c>
      <c r="E530" s="10">
        <f t="shared" si="72"/>
        <v>6.6678338011871396E-2</v>
      </c>
      <c r="F530" s="10">
        <f t="shared" si="72"/>
        <v>0.1813114844070387</v>
      </c>
      <c r="G530" s="10">
        <f t="shared" si="72"/>
        <v>0.19745853199003527</v>
      </c>
      <c r="H530" s="10">
        <f t="shared" si="72"/>
        <v>-0.11065177411223381</v>
      </c>
      <c r="I530" s="10">
        <f t="shared" si="72"/>
        <v>-3.2096372151846353E-4</v>
      </c>
      <c r="J530" s="10">
        <f t="shared" si="72"/>
        <v>5.0441027541459071E-2</v>
      </c>
      <c r="K530" s="10">
        <f t="shared" si="72"/>
        <v>0.19881570703875817</v>
      </c>
      <c r="L530" s="10">
        <f t="shared" si="72"/>
        <v>0.11570473498801737</v>
      </c>
      <c r="M530" s="10">
        <f t="shared" si="72"/>
        <v>5.5613319405129813E-2</v>
      </c>
      <c r="N530" s="10">
        <f>N528/M528-1</f>
        <v>-9.1178879803635482E-2</v>
      </c>
      <c r="O530" s="10">
        <f>O528/N528-1</f>
        <v>-2.9290845766782536E-2</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3">IFERROR(VLOOKUP($B$531,$130:$216,MATCH($Q532&amp;"/"&amp;B$348,$128:$128,0),FALSE),"")</f>
        <v>257542</v>
      </c>
      <c r="C532" s="16">
        <f t="shared" si="73"/>
        <v>250361</v>
      </c>
      <c r="D532" s="16">
        <f t="shared" si="73"/>
        <v>332259</v>
      </c>
      <c r="E532" s="16">
        <f t="shared" si="73"/>
        <v>328362</v>
      </c>
      <c r="F532" s="16">
        <f t="shared" si="73"/>
        <v>347028</v>
      </c>
      <c r="G532" s="16">
        <f t="shared" si="73"/>
        <v>373997</v>
      </c>
      <c r="H532" s="16">
        <f t="shared" si="73"/>
        <v>367131</v>
      </c>
      <c r="I532" s="16">
        <f t="shared" si="73"/>
        <v>341675</v>
      </c>
      <c r="J532" s="16">
        <f t="shared" si="73"/>
        <v>319734</v>
      </c>
      <c r="K532" s="16">
        <f t="shared" si="73"/>
        <v>365655</v>
      </c>
      <c r="L532" s="16">
        <f t="shared" si="73"/>
        <v>463048</v>
      </c>
      <c r="M532" s="16">
        <f t="shared" si="73"/>
        <v>455276</v>
      </c>
      <c r="N532" s="16">
        <f t="shared" si="73"/>
        <v>431137</v>
      </c>
      <c r="O532" s="16">
        <f t="shared" si="73"/>
        <v>430967</v>
      </c>
      <c r="P532" s="6"/>
      <c r="Q532" s="9" t="s">
        <v>12</v>
      </c>
    </row>
    <row r="533" spans="1:17" x14ac:dyDescent="0.25">
      <c r="B533" s="7">
        <f t="shared" si="73"/>
        <v>269636</v>
      </c>
      <c r="C533" s="7">
        <f t="shared" si="73"/>
        <v>286183</v>
      </c>
      <c r="D533" s="7">
        <f t="shared" si="73"/>
        <v>293039</v>
      </c>
      <c r="E533" s="7">
        <f t="shared" si="73"/>
        <v>316034</v>
      </c>
      <c r="F533" s="7">
        <f t="shared" si="73"/>
        <v>341426</v>
      </c>
      <c r="G533" s="7">
        <f t="shared" si="73"/>
        <v>385662</v>
      </c>
      <c r="H533" s="7">
        <f t="shared" si="73"/>
        <v>358973</v>
      </c>
      <c r="I533" s="7">
        <f t="shared" si="73"/>
        <v>328394</v>
      </c>
      <c r="J533" s="7">
        <f t="shared" si="73"/>
        <v>346002</v>
      </c>
      <c r="K533" s="7">
        <f t="shared" si="73"/>
        <v>395957</v>
      </c>
      <c r="L533" s="7">
        <f t="shared" si="73"/>
        <v>435627</v>
      </c>
      <c r="M533" s="7">
        <f t="shared" si="73"/>
        <v>495537</v>
      </c>
      <c r="N533" s="7">
        <f t="shared" si="73"/>
        <v>438973</v>
      </c>
      <c r="O533" s="7">
        <f t="shared" si="73"/>
        <v>399845</v>
      </c>
      <c r="P533" s="6"/>
      <c r="Q533" s="9" t="s">
        <v>13</v>
      </c>
    </row>
    <row r="534" spans="1:17" x14ac:dyDescent="0.25">
      <c r="B534" s="7">
        <f t="shared" si="73"/>
        <v>238469</v>
      </c>
      <c r="C534" s="7">
        <f t="shared" si="73"/>
        <v>253682</v>
      </c>
      <c r="D534" s="7">
        <f t="shared" si="73"/>
        <v>264672</v>
      </c>
      <c r="E534" s="7">
        <f t="shared" si="73"/>
        <v>305480</v>
      </c>
      <c r="F534" s="7">
        <f t="shared" si="73"/>
        <v>325886</v>
      </c>
      <c r="G534" s="7">
        <f t="shared" si="73"/>
        <v>337168</v>
      </c>
      <c r="H534" s="7">
        <f t="shared" si="73"/>
        <v>325597</v>
      </c>
      <c r="I534" s="7">
        <f t="shared" si="73"/>
        <v>304713</v>
      </c>
      <c r="J534" s="7">
        <f t="shared" si="73"/>
        <v>326368</v>
      </c>
      <c r="K534" s="7">
        <f t="shared" si="73"/>
        <v>380913</v>
      </c>
      <c r="L534" s="7">
        <f t="shared" si="73"/>
        <v>431027</v>
      </c>
      <c r="M534" s="7">
        <f t="shared" si="73"/>
        <v>418429</v>
      </c>
      <c r="N534" s="7">
        <f t="shared" si="73"/>
        <v>393818</v>
      </c>
      <c r="O534" s="7" t="str">
        <f t="shared" si="73"/>
        <v/>
      </c>
      <c r="P534" s="6"/>
      <c r="Q534" s="9" t="s">
        <v>14</v>
      </c>
    </row>
    <row r="535" spans="1:17" x14ac:dyDescent="0.25">
      <c r="B535" s="18">
        <f t="shared" si="73"/>
        <v>205815</v>
      </c>
      <c r="C535" s="18">
        <f t="shared" si="73"/>
        <v>259205</v>
      </c>
      <c r="D535" s="18">
        <f t="shared" si="73"/>
        <v>279095</v>
      </c>
      <c r="E535" s="18">
        <f t="shared" si="73"/>
        <v>288849.2</v>
      </c>
      <c r="F535" s="18">
        <f t="shared" si="73"/>
        <v>334276.03999999998</v>
      </c>
      <c r="G535" s="18">
        <f t="shared" si="73"/>
        <v>362689</v>
      </c>
      <c r="H535" s="18">
        <f t="shared" si="73"/>
        <v>298137</v>
      </c>
      <c r="I535" s="18">
        <f t="shared" si="73"/>
        <v>299470</v>
      </c>
      <c r="J535" s="18">
        <f t="shared" si="73"/>
        <v>339912</v>
      </c>
      <c r="K535" s="18">
        <f t="shared" si="73"/>
        <v>406505.8</v>
      </c>
      <c r="L535" s="18">
        <f t="shared" si="73"/>
        <v>419298.63</v>
      </c>
      <c r="M535" s="18">
        <f t="shared" si="73"/>
        <v>401253.75</v>
      </c>
      <c r="N535" s="18">
        <f t="shared" si="73"/>
        <v>357515.44</v>
      </c>
      <c r="O535" s="18" t="str">
        <f t="shared" si="73"/>
        <v/>
      </c>
      <c r="P535" s="6"/>
      <c r="Q535" s="9" t="s">
        <v>19</v>
      </c>
    </row>
    <row r="536" spans="1:17" x14ac:dyDescent="0.25">
      <c r="B536" s="25">
        <f t="shared" ref="B536:M536" si="74">SUM(B532:B535)</f>
        <v>971462</v>
      </c>
      <c r="C536" s="25">
        <f t="shared" si="74"/>
        <v>1049431</v>
      </c>
      <c r="D536" s="25">
        <f t="shared" si="74"/>
        <v>1169065</v>
      </c>
      <c r="E536" s="25">
        <f t="shared" si="74"/>
        <v>1238725.2</v>
      </c>
      <c r="F536" s="25">
        <f t="shared" si="74"/>
        <v>1348616.04</v>
      </c>
      <c r="G536" s="25">
        <f t="shared" si="74"/>
        <v>1459516</v>
      </c>
      <c r="H536" s="25">
        <f t="shared" si="74"/>
        <v>1349838</v>
      </c>
      <c r="I536" s="25">
        <f t="shared" si="74"/>
        <v>1274252</v>
      </c>
      <c r="J536" s="25">
        <f t="shared" si="74"/>
        <v>1332016</v>
      </c>
      <c r="K536" s="25">
        <f t="shared" si="74"/>
        <v>1549030.8</v>
      </c>
      <c r="L536" s="25">
        <f t="shared" si="74"/>
        <v>1749000.63</v>
      </c>
      <c r="M536" s="25">
        <f t="shared" si="74"/>
        <v>1770495.75</v>
      </c>
      <c r="N536" s="25">
        <f>IF(N533="",N532*4,IF(N534="",(N533+N532)*2,IF(N535="",((N534+N533+N532)/3)*4,SUM(N532:N535))))</f>
        <v>1621443.44</v>
      </c>
      <c r="O536" s="25">
        <f>IF(O533="",O532*4,IF(O534="",(O533+O532)*2,IF(O535="",((O534+O533+O532)/3)*4,SUM(O532:O535))))</f>
        <v>1661624</v>
      </c>
      <c r="P536" s="6"/>
      <c r="Q536" s="9" t="s">
        <v>15</v>
      </c>
    </row>
    <row r="537" spans="1:17" x14ac:dyDescent="0.25">
      <c r="B537" s="21">
        <f t="shared" ref="B537:O537" si="75">+B536/(B$465+B$472)</f>
        <v>0.19067225836817026</v>
      </c>
      <c r="C537" s="10">
        <f t="shared" si="75"/>
        <v>0.17769437605616156</v>
      </c>
      <c r="D537" s="10">
        <f t="shared" si="75"/>
        <v>0.17898419790601663</v>
      </c>
      <c r="E537" s="10">
        <f t="shared" si="75"/>
        <v>0.17136188518774498</v>
      </c>
      <c r="F537" s="10">
        <f t="shared" si="75"/>
        <v>0.17657757235189792</v>
      </c>
      <c r="G537" s="10">
        <f t="shared" si="75"/>
        <v>0.19286692248949022</v>
      </c>
      <c r="H537" s="10">
        <f t="shared" si="75"/>
        <v>0.18752719470659726</v>
      </c>
      <c r="I537" s="10">
        <f t="shared" si="75"/>
        <v>0.17735380877580204</v>
      </c>
      <c r="J537" s="10">
        <f t="shared" si="75"/>
        <v>0.18543428410418497</v>
      </c>
      <c r="K537" s="10">
        <f t="shared" si="75"/>
        <v>0.2095362649120302</v>
      </c>
      <c r="L537" s="10">
        <f t="shared" si="75"/>
        <v>0.21720716288013037</v>
      </c>
      <c r="M537" s="10">
        <f t="shared" si="75"/>
        <v>0.21613898025911707</v>
      </c>
      <c r="N537" s="10">
        <f t="shared" si="75"/>
        <v>0.18877349796713772</v>
      </c>
      <c r="O537" s="10">
        <f t="shared" si="75"/>
        <v>0.17922894268316175</v>
      </c>
      <c r="P537" s="6"/>
      <c r="Q537" s="11" t="s">
        <v>2305</v>
      </c>
    </row>
    <row r="538" spans="1:17" s="87" customFormat="1" x14ac:dyDescent="0.25">
      <c r="A538" s="86"/>
      <c r="B538" s="19"/>
      <c r="C538" s="10">
        <f t="shared" ref="C538:M538" si="76">C536/B536-1</f>
        <v>8.0259444013250025E-2</v>
      </c>
      <c r="D538" s="10">
        <f t="shared" si="76"/>
        <v>0.11399891941442553</v>
      </c>
      <c r="E538" s="10">
        <f t="shared" si="76"/>
        <v>5.9586250550653697E-2</v>
      </c>
      <c r="F538" s="10">
        <f t="shared" si="76"/>
        <v>8.8712847692127506E-2</v>
      </c>
      <c r="G538" s="10">
        <f t="shared" si="76"/>
        <v>8.2232419540257062E-2</v>
      </c>
      <c r="H538" s="10">
        <f t="shared" si="76"/>
        <v>-7.5146829496901768E-2</v>
      </c>
      <c r="I538" s="10">
        <f t="shared" si="76"/>
        <v>-5.5996349191532624E-2</v>
      </c>
      <c r="J538" s="10">
        <f t="shared" si="76"/>
        <v>4.5331692632226694E-2</v>
      </c>
      <c r="K538" s="10">
        <f t="shared" si="76"/>
        <v>0.16292206700219825</v>
      </c>
      <c r="L538" s="10">
        <f t="shared" si="76"/>
        <v>0.12909351447369533</v>
      </c>
      <c r="M538" s="10">
        <f t="shared" si="76"/>
        <v>1.2289944115114526E-2</v>
      </c>
      <c r="N538" s="10">
        <f>N536/M536-1</f>
        <v>-8.4186765204039671E-2</v>
      </c>
      <c r="O538" s="10">
        <f>O536/N536-1</f>
        <v>2.4780734874106924E-2</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7">IFERROR(VLOOKUP($B$539,$130:$216,MATCH($Q540&amp;"/"&amp;B$348,$128:$128,0),FALSE),"")</f>
        <v>760</v>
      </c>
      <c r="C540" s="16">
        <f t="shared" si="77"/>
        <v>6080</v>
      </c>
      <c r="D540" s="16">
        <f t="shared" si="77"/>
        <v>5181</v>
      </c>
      <c r="E540" s="16">
        <f t="shared" si="77"/>
        <v>6017</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5300</v>
      </c>
      <c r="C541" s="7">
        <f t="shared" si="77"/>
        <v>10646</v>
      </c>
      <c r="D541" s="7">
        <f t="shared" si="77"/>
        <v>14601</v>
      </c>
      <c r="E541" s="7">
        <f t="shared" si="77"/>
        <v>17642</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800</v>
      </c>
      <c r="C542" s="7">
        <f t="shared" si="77"/>
        <v>7958</v>
      </c>
      <c r="D542" s="7">
        <f t="shared" si="77"/>
        <v>5135</v>
      </c>
      <c r="E542" s="7">
        <f t="shared" si="77"/>
        <v>6265</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f t="shared" si="77"/>
        <v>800</v>
      </c>
      <c r="C543" s="18">
        <f t="shared" si="77"/>
        <v>7682</v>
      </c>
      <c r="D543" s="18">
        <f t="shared" si="77"/>
        <v>12486</v>
      </c>
      <c r="E543" s="18">
        <f t="shared" si="77"/>
        <v>10645.26</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7660</v>
      </c>
      <c r="C544" s="18">
        <f t="shared" ref="C544:M544" si="78">SUM(C540:C543)</f>
        <v>32366</v>
      </c>
      <c r="D544" s="18">
        <f t="shared" si="78"/>
        <v>37403</v>
      </c>
      <c r="E544" s="18">
        <f t="shared" si="78"/>
        <v>40569.26</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1.5034551007658396E-3</v>
      </c>
      <c r="C545" s="22">
        <f t="shared" si="79"/>
        <v>5.4803566651201695E-3</v>
      </c>
      <c r="D545" s="22">
        <f t="shared" si="79"/>
        <v>5.7264103828946547E-3</v>
      </c>
      <c r="E545" s="22">
        <f t="shared" si="79"/>
        <v>5.6122414190587023E-3</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80">IFERROR(B507+B468-B532-B540,"")</f>
        <v>328836</v>
      </c>
      <c r="C547" s="16">
        <f t="shared" si="80"/>
        <v>403058</v>
      </c>
      <c r="D547" s="16">
        <f t="shared" si="80"/>
        <v>502630</v>
      </c>
      <c r="E547" s="16">
        <f t="shared" si="80"/>
        <v>517880</v>
      </c>
      <c r="F547" s="16">
        <f t="shared" si="80"/>
        <v>485084</v>
      </c>
      <c r="G547" s="16">
        <f t="shared" si="80"/>
        <v>523030</v>
      </c>
      <c r="H547" s="16">
        <f t="shared" si="80"/>
        <v>455268</v>
      </c>
      <c r="I547" s="16">
        <f t="shared" si="80"/>
        <v>486157</v>
      </c>
      <c r="J547" s="16">
        <f t="shared" si="80"/>
        <v>553568</v>
      </c>
      <c r="K547" s="16">
        <f t="shared" si="80"/>
        <v>436556</v>
      </c>
      <c r="L547" s="16">
        <f t="shared" si="80"/>
        <v>359601</v>
      </c>
      <c r="M547" s="16">
        <f t="shared" si="80"/>
        <v>451830</v>
      </c>
      <c r="N547" s="16">
        <f t="shared" si="80"/>
        <v>444548</v>
      </c>
      <c r="O547" s="16">
        <f t="shared" si="80"/>
        <v>622749</v>
      </c>
      <c r="P547" s="6"/>
      <c r="Q547" s="9" t="s">
        <v>12</v>
      </c>
    </row>
    <row r="548" spans="1:17" x14ac:dyDescent="0.25">
      <c r="B548" s="7">
        <f t="shared" si="80"/>
        <v>254158</v>
      </c>
      <c r="C548" s="7">
        <f t="shared" si="80"/>
        <v>350042</v>
      </c>
      <c r="D548" s="7">
        <f t="shared" si="80"/>
        <v>462212</v>
      </c>
      <c r="E548" s="7">
        <f t="shared" si="80"/>
        <v>488904</v>
      </c>
      <c r="F548" s="7">
        <f t="shared" si="80"/>
        <v>422468</v>
      </c>
      <c r="G548" s="7">
        <f t="shared" si="80"/>
        <v>425596</v>
      </c>
      <c r="H548" s="7">
        <f t="shared" si="80"/>
        <v>410116</v>
      </c>
      <c r="I548" s="7">
        <f t="shared" si="80"/>
        <v>466628</v>
      </c>
      <c r="J548" s="7">
        <f t="shared" si="80"/>
        <v>453189</v>
      </c>
      <c r="K548" s="7">
        <f t="shared" si="80"/>
        <v>377654</v>
      </c>
      <c r="L548" s="7">
        <f t="shared" si="80"/>
        <v>356325</v>
      </c>
      <c r="M548" s="7">
        <f t="shared" si="80"/>
        <v>321483</v>
      </c>
      <c r="N548" s="7">
        <f t="shared" si="80"/>
        <v>573690</v>
      </c>
      <c r="O548" s="7">
        <f t="shared" si="80"/>
        <v>570472</v>
      </c>
      <c r="P548" s="6"/>
      <c r="Q548" s="9" t="s">
        <v>13</v>
      </c>
    </row>
    <row r="549" spans="1:17" x14ac:dyDescent="0.25">
      <c r="B549" s="7">
        <f t="shared" si="80"/>
        <v>195825</v>
      </c>
      <c r="C549" s="7">
        <f t="shared" si="80"/>
        <v>353316</v>
      </c>
      <c r="D549" s="7">
        <f t="shared" si="80"/>
        <v>363711</v>
      </c>
      <c r="E549" s="7">
        <f t="shared" si="80"/>
        <v>432441</v>
      </c>
      <c r="F549" s="7">
        <f t="shared" si="80"/>
        <v>375979</v>
      </c>
      <c r="G549" s="7">
        <f t="shared" si="80"/>
        <v>377284</v>
      </c>
      <c r="H549" s="7">
        <f t="shared" si="80"/>
        <v>350282</v>
      </c>
      <c r="I549" s="7">
        <f t="shared" si="80"/>
        <v>354784</v>
      </c>
      <c r="J549" s="7">
        <f t="shared" si="80"/>
        <v>402969</v>
      </c>
      <c r="K549" s="7">
        <f t="shared" si="80"/>
        <v>284455</v>
      </c>
      <c r="L549" s="7">
        <f t="shared" si="80"/>
        <v>328250</v>
      </c>
      <c r="M549" s="7">
        <f t="shared" si="80"/>
        <v>320725</v>
      </c>
      <c r="N549" s="7">
        <f t="shared" si="80"/>
        <v>523285</v>
      </c>
      <c r="O549" s="7" t="str">
        <f t="shared" si="80"/>
        <v/>
      </c>
      <c r="P549" s="6"/>
      <c r="Q549" s="9" t="s">
        <v>14</v>
      </c>
    </row>
    <row r="550" spans="1:17" x14ac:dyDescent="0.25">
      <c r="B550" s="18">
        <f t="shared" si="80"/>
        <v>207039</v>
      </c>
      <c r="C550" s="18">
        <f t="shared" si="80"/>
        <v>333615</v>
      </c>
      <c r="D550" s="18">
        <f t="shared" si="80"/>
        <v>366900</v>
      </c>
      <c r="E550" s="18">
        <f t="shared" si="80"/>
        <v>367143.42</v>
      </c>
      <c r="F550" s="18">
        <f t="shared" si="80"/>
        <v>380390.45</v>
      </c>
      <c r="G550" s="18">
        <f t="shared" si="80"/>
        <v>334622</v>
      </c>
      <c r="H550" s="18">
        <f t="shared" si="80"/>
        <v>491280</v>
      </c>
      <c r="I550" s="18">
        <f t="shared" si="80"/>
        <v>441598</v>
      </c>
      <c r="J550" s="18">
        <f t="shared" si="80"/>
        <v>381199</v>
      </c>
      <c r="K550" s="18">
        <f t="shared" si="80"/>
        <v>229564.23000000004</v>
      </c>
      <c r="L550" s="18">
        <f t="shared" si="80"/>
        <v>334778.61999999988</v>
      </c>
      <c r="M550" s="18">
        <f t="shared" si="80"/>
        <v>335736.80000000016</v>
      </c>
      <c r="N550" s="18">
        <f t="shared" si="80"/>
        <v>453872.76999999984</v>
      </c>
      <c r="O550" s="18" t="str">
        <f t="shared" si="80"/>
        <v/>
      </c>
      <c r="P550" s="6"/>
      <c r="Q550" s="9" t="s">
        <v>19</v>
      </c>
    </row>
    <row r="551" spans="1:17" x14ac:dyDescent="0.25">
      <c r="B551" s="25">
        <f t="shared" si="80"/>
        <v>985858</v>
      </c>
      <c r="C551" s="18">
        <f t="shared" si="80"/>
        <v>1440031</v>
      </c>
      <c r="D551" s="18">
        <f t="shared" si="80"/>
        <v>1695453</v>
      </c>
      <c r="E551" s="18">
        <f t="shared" si="80"/>
        <v>1806368.4200000004</v>
      </c>
      <c r="F551" s="18">
        <f t="shared" si="80"/>
        <v>1663921.4499999997</v>
      </c>
      <c r="G551" s="18">
        <f t="shared" si="80"/>
        <v>1660532</v>
      </c>
      <c r="H551" s="18">
        <f t="shared" si="80"/>
        <v>1706946</v>
      </c>
      <c r="I551" s="18">
        <f t="shared" si="80"/>
        <v>1749167</v>
      </c>
      <c r="J551" s="18">
        <f t="shared" si="80"/>
        <v>1790925</v>
      </c>
      <c r="K551" s="18">
        <f t="shared" si="80"/>
        <v>1328229.2299999997</v>
      </c>
      <c r="L551" s="18">
        <f t="shared" si="80"/>
        <v>1378954.62</v>
      </c>
      <c r="M551" s="18">
        <f t="shared" si="80"/>
        <v>1429774.7999999998</v>
      </c>
      <c r="N551" s="18">
        <f t="shared" si="80"/>
        <v>1995395.7700000005</v>
      </c>
      <c r="O551" s="18">
        <f t="shared" si="80"/>
        <v>2386442</v>
      </c>
      <c r="P551" s="6"/>
      <c r="Q551" s="9" t="s">
        <v>15</v>
      </c>
    </row>
    <row r="552" spans="1:17" x14ac:dyDescent="0.25">
      <c r="B552" s="10">
        <f t="shared" ref="B552:O552" si="81">+B551/(B$465+B$472)</f>
        <v>0.19349781184475315</v>
      </c>
      <c r="C552" s="10">
        <f t="shared" si="81"/>
        <v>0.24383252452665338</v>
      </c>
      <c r="D552" s="10">
        <f t="shared" si="81"/>
        <v>0.25957435668020989</v>
      </c>
      <c r="E552" s="10">
        <f t="shared" si="81"/>
        <v>0.24988810899690131</v>
      </c>
      <c r="F552" s="10">
        <f t="shared" si="81"/>
        <v>0.21786127519679349</v>
      </c>
      <c r="G552" s="10">
        <f t="shared" si="81"/>
        <v>0.21943006896486109</v>
      </c>
      <c r="H552" s="10">
        <f t="shared" si="81"/>
        <v>0.23713867508223013</v>
      </c>
      <c r="I552" s="10">
        <f t="shared" si="81"/>
        <v>0.24345375140470121</v>
      </c>
      <c r="J552" s="10">
        <f t="shared" si="81"/>
        <v>0.24932050009856299</v>
      </c>
      <c r="K552" s="10">
        <f t="shared" si="81"/>
        <v>0.17966859781043854</v>
      </c>
      <c r="L552" s="10">
        <f t="shared" si="81"/>
        <v>0.17125140815452325</v>
      </c>
      <c r="M552" s="10">
        <f t="shared" si="81"/>
        <v>0.17454437113005383</v>
      </c>
      <c r="N552" s="10">
        <f t="shared" si="81"/>
        <v>0.23231019352221766</v>
      </c>
      <c r="O552" s="10">
        <f t="shared" si="81"/>
        <v>0.25741050709106866</v>
      </c>
      <c r="P552" s="6"/>
      <c r="Q552" s="11" t="s">
        <v>26</v>
      </c>
    </row>
    <row r="553" spans="1:17" s="87" customFormat="1" x14ac:dyDescent="0.25">
      <c r="A553" s="86"/>
      <c r="B553" s="19"/>
      <c r="C553" s="10">
        <f t="shared" ref="C553:M553" si="82">C551/B551-1</f>
        <v>0.46068805040888239</v>
      </c>
      <c r="D553" s="10">
        <f t="shared" si="82"/>
        <v>0.17737257045160826</v>
      </c>
      <c r="E553" s="10">
        <f t="shared" si="82"/>
        <v>6.5419342205298658E-2</v>
      </c>
      <c r="F553" s="10">
        <f t="shared" si="82"/>
        <v>-7.8858204352355021E-2</v>
      </c>
      <c r="G553" s="10">
        <f t="shared" si="82"/>
        <v>-2.0370252453922877E-3</v>
      </c>
      <c r="H553" s="10">
        <f t="shared" si="82"/>
        <v>2.7951283082771061E-2</v>
      </c>
      <c r="I553" s="10">
        <f t="shared" si="82"/>
        <v>2.4734818793330282E-2</v>
      </c>
      <c r="J553" s="10">
        <f t="shared" si="82"/>
        <v>2.3873077870780746E-2</v>
      </c>
      <c r="K553" s="10">
        <f t="shared" si="82"/>
        <v>-0.25835574912405612</v>
      </c>
      <c r="L553" s="10">
        <f t="shared" si="82"/>
        <v>3.8190237689619488E-2</v>
      </c>
      <c r="M553" s="10">
        <f t="shared" si="82"/>
        <v>3.6854135199895E-2</v>
      </c>
      <c r="N553" s="10">
        <f>N551/M551-1</f>
        <v>0.3956014401708583</v>
      </c>
      <c r="O553" s="10">
        <f>O551/N551-1</f>
        <v>0.1959742703072882</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3">IFERROR(B547+B593,"")</f>
        <v>410999</v>
      </c>
      <c r="C555" s="16">
        <f t="shared" si="83"/>
        <v>485004</v>
      </c>
      <c r="D555" s="16">
        <f t="shared" si="83"/>
        <v>585192</v>
      </c>
      <c r="E555" s="16">
        <f t="shared" si="83"/>
        <v>605785</v>
      </c>
      <c r="F555" s="16">
        <f t="shared" si="83"/>
        <v>527865</v>
      </c>
      <c r="G555" s="16">
        <f t="shared" si="83"/>
        <v>574480</v>
      </c>
      <c r="H555" s="16">
        <f t="shared" si="83"/>
        <v>525953</v>
      </c>
      <c r="I555" s="16">
        <f t="shared" si="83"/>
        <v>555642</v>
      </c>
      <c r="J555" s="16">
        <f t="shared" si="83"/>
        <v>630148</v>
      </c>
      <c r="K555" s="16">
        <f t="shared" si="83"/>
        <v>536269</v>
      </c>
      <c r="L555" s="16">
        <f t="shared" si="83"/>
        <v>490876</v>
      </c>
      <c r="M555" s="16">
        <f t="shared" si="83"/>
        <v>584746</v>
      </c>
      <c r="N555" s="16">
        <f t="shared" si="83"/>
        <v>625857</v>
      </c>
      <c r="O555" s="16">
        <f t="shared" si="83"/>
        <v>793368</v>
      </c>
      <c r="P555" s="6"/>
      <c r="Q555" s="9" t="s">
        <v>12</v>
      </c>
    </row>
    <row r="556" spans="1:17" x14ac:dyDescent="0.25">
      <c r="B556" s="7">
        <f t="shared" ref="B556:O558" si="84">IFERROR(B548+B594-B593,"")</f>
        <v>335541</v>
      </c>
      <c r="C556" s="7">
        <f t="shared" si="84"/>
        <v>432003</v>
      </c>
      <c r="D556" s="7">
        <f t="shared" si="84"/>
        <v>546344</v>
      </c>
      <c r="E556" s="7">
        <f t="shared" si="84"/>
        <v>524783</v>
      </c>
      <c r="F556" s="7">
        <f t="shared" si="84"/>
        <v>469116</v>
      </c>
      <c r="G556" s="7">
        <f t="shared" si="84"/>
        <v>479855</v>
      </c>
      <c r="H556" s="7">
        <f t="shared" si="84"/>
        <v>486008</v>
      </c>
      <c r="I556" s="7">
        <f t="shared" si="84"/>
        <v>538811</v>
      </c>
      <c r="J556" s="7">
        <f t="shared" si="84"/>
        <v>532515</v>
      </c>
      <c r="K556" s="7">
        <f t="shared" si="84"/>
        <v>492604</v>
      </c>
      <c r="L556" s="7">
        <f t="shared" si="84"/>
        <v>485685</v>
      </c>
      <c r="M556" s="7">
        <f t="shared" si="84"/>
        <v>458736</v>
      </c>
      <c r="N556" s="7">
        <f t="shared" si="84"/>
        <v>755546</v>
      </c>
      <c r="O556" s="7">
        <f t="shared" si="84"/>
        <v>739461</v>
      </c>
      <c r="P556" s="6"/>
      <c r="Q556" s="9" t="s">
        <v>13</v>
      </c>
    </row>
    <row r="557" spans="1:17" x14ac:dyDescent="0.25">
      <c r="B557" s="7">
        <f t="shared" si="84"/>
        <v>278198</v>
      </c>
      <c r="C557" s="7">
        <f t="shared" si="84"/>
        <v>437355</v>
      </c>
      <c r="D557" s="7">
        <f t="shared" si="84"/>
        <v>449856</v>
      </c>
      <c r="E557" s="7">
        <f t="shared" si="84"/>
        <v>467860</v>
      </c>
      <c r="F557" s="7">
        <f t="shared" si="84"/>
        <v>421260</v>
      </c>
      <c r="G557" s="7">
        <f t="shared" si="84"/>
        <v>434921</v>
      </c>
      <c r="H557" s="7">
        <f t="shared" si="84"/>
        <v>418629</v>
      </c>
      <c r="I557" s="7">
        <f t="shared" si="84"/>
        <v>428989</v>
      </c>
      <c r="J557" s="7">
        <f t="shared" si="84"/>
        <v>489588</v>
      </c>
      <c r="K557" s="7">
        <f t="shared" si="84"/>
        <v>402401</v>
      </c>
      <c r="L557" s="7">
        <f t="shared" si="84"/>
        <v>459501</v>
      </c>
      <c r="M557" s="7">
        <f t="shared" si="84"/>
        <v>460028</v>
      </c>
      <c r="N557" s="7">
        <f t="shared" si="84"/>
        <v>705234</v>
      </c>
      <c r="O557" s="7" t="str">
        <f t="shared" si="84"/>
        <v/>
      </c>
      <c r="P557" s="6"/>
      <c r="Q557" s="9" t="s">
        <v>14</v>
      </c>
    </row>
    <row r="558" spans="1:17" x14ac:dyDescent="0.25">
      <c r="B558" s="18">
        <f t="shared" si="84"/>
        <v>289416</v>
      </c>
      <c r="C558" s="18">
        <f t="shared" si="84"/>
        <v>417590</v>
      </c>
      <c r="D558" s="18">
        <f t="shared" si="84"/>
        <v>453424</v>
      </c>
      <c r="E558" s="18">
        <f t="shared" si="84"/>
        <v>403555.49</v>
      </c>
      <c r="F558" s="18">
        <f t="shared" si="84"/>
        <v>428681.54000000004</v>
      </c>
      <c r="G558" s="18">
        <f t="shared" si="84"/>
        <v>403591</v>
      </c>
      <c r="H558" s="18">
        <f t="shared" si="84"/>
        <v>561410</v>
      </c>
      <c r="I558" s="18">
        <f t="shared" si="84"/>
        <v>517044</v>
      </c>
      <c r="J558" s="18">
        <f t="shared" si="84"/>
        <v>475982</v>
      </c>
      <c r="K558" s="18">
        <f t="shared" si="84"/>
        <v>349084.62000000011</v>
      </c>
      <c r="L558" s="18">
        <f t="shared" si="84"/>
        <v>464773.5199999999</v>
      </c>
      <c r="M558" s="18">
        <f t="shared" si="84"/>
        <v>460197.45000000019</v>
      </c>
      <c r="N558" s="18">
        <f t="shared" si="84"/>
        <v>631239.81999999983</v>
      </c>
      <c r="O558" s="18" t="str">
        <f t="shared" si="84"/>
        <v/>
      </c>
      <c r="P558" s="6"/>
      <c r="Q558" s="9" t="s">
        <v>19</v>
      </c>
    </row>
    <row r="559" spans="1:17" x14ac:dyDescent="0.25">
      <c r="B559" s="25">
        <f t="shared" ref="B559:O559" si="85">IFERROR(B551+B596,"")</f>
        <v>1314154</v>
      </c>
      <c r="C559" s="18">
        <f t="shared" si="85"/>
        <v>1771952</v>
      </c>
      <c r="D559" s="18">
        <f t="shared" si="85"/>
        <v>2034816</v>
      </c>
      <c r="E559" s="18">
        <f t="shared" si="85"/>
        <v>2001983.4900000005</v>
      </c>
      <c r="F559" s="18">
        <f t="shared" si="85"/>
        <v>1846922.5399999998</v>
      </c>
      <c r="G559" s="18">
        <f t="shared" si="85"/>
        <v>1892847</v>
      </c>
      <c r="H559" s="18">
        <f t="shared" si="85"/>
        <v>1992000</v>
      </c>
      <c r="I559" s="18">
        <f t="shared" si="85"/>
        <v>2040486</v>
      </c>
      <c r="J559" s="18">
        <f t="shared" si="85"/>
        <v>2128233</v>
      </c>
      <c r="K559" s="18">
        <f t="shared" si="85"/>
        <v>1780358.6199999996</v>
      </c>
      <c r="L559" s="18">
        <f t="shared" si="85"/>
        <v>1900835.52</v>
      </c>
      <c r="M559" s="18">
        <f t="shared" si="85"/>
        <v>1963707.4499999997</v>
      </c>
      <c r="N559" s="18">
        <f t="shared" si="85"/>
        <v>2717876.8200000003</v>
      </c>
      <c r="O559" s="18">
        <f t="shared" si="85"/>
        <v>3065658</v>
      </c>
      <c r="P559" s="6"/>
      <c r="Q559" s="9" t="s">
        <v>15</v>
      </c>
    </row>
    <row r="560" spans="1:17" x14ac:dyDescent="0.25">
      <c r="B560" s="10">
        <f t="shared" ref="B560:O560" si="86">+B559/(B$465+B$472)</f>
        <v>0.25793362069083958</v>
      </c>
      <c r="C560" s="10">
        <f t="shared" si="86"/>
        <v>0.30003488084635155</v>
      </c>
      <c r="D560" s="10">
        <f t="shared" si="86"/>
        <v>0.31153093253696684</v>
      </c>
      <c r="E560" s="10">
        <f t="shared" si="86"/>
        <v>0.27694896734250751</v>
      </c>
      <c r="F560" s="10">
        <f t="shared" si="86"/>
        <v>0.24182205220931605</v>
      </c>
      <c r="G560" s="10">
        <f t="shared" si="86"/>
        <v>0.25012920422486912</v>
      </c>
      <c r="H560" s="10">
        <f t="shared" si="86"/>
        <v>0.27674000276740002</v>
      </c>
      <c r="I560" s="10">
        <f t="shared" si="86"/>
        <v>0.28400031065574249</v>
      </c>
      <c r="J560" s="10">
        <f t="shared" si="86"/>
        <v>0.29627824497746413</v>
      </c>
      <c r="K560" s="10">
        <f t="shared" si="86"/>
        <v>0.24082781016280402</v>
      </c>
      <c r="L560" s="10">
        <f t="shared" si="86"/>
        <v>0.23606343149286191</v>
      </c>
      <c r="M560" s="10">
        <f t="shared" si="86"/>
        <v>0.23972592183304087</v>
      </c>
      <c r="N560" s="10">
        <f t="shared" si="86"/>
        <v>0.31642368873206012</v>
      </c>
      <c r="O560" s="10">
        <f t="shared" si="86"/>
        <v>0.33067327022730553</v>
      </c>
      <c r="P560" s="6"/>
      <c r="Q560" s="11" t="s">
        <v>28</v>
      </c>
    </row>
    <row r="561" spans="1:17" s="87" customFormat="1" x14ac:dyDescent="0.25">
      <c r="A561" s="86"/>
      <c r="B561" s="19"/>
      <c r="C561" s="10">
        <f t="shared" ref="C561:M561" si="87">C559/B559-1</f>
        <v>0.34835947689540192</v>
      </c>
      <c r="D561" s="10">
        <f t="shared" si="87"/>
        <v>0.14834713355666529</v>
      </c>
      <c r="E561" s="10">
        <f t="shared" si="87"/>
        <v>-1.6135370470843347E-2</v>
      </c>
      <c r="F561" s="10">
        <f t="shared" si="87"/>
        <v>-7.7453660719250306E-2</v>
      </c>
      <c r="G561" s="10">
        <f t="shared" si="87"/>
        <v>2.4865395816762392E-2</v>
      </c>
      <c r="H561" s="10">
        <f t="shared" si="87"/>
        <v>5.2382997674931042E-2</v>
      </c>
      <c r="I561" s="10">
        <f t="shared" si="87"/>
        <v>2.434036144578311E-2</v>
      </c>
      <c r="J561" s="10">
        <f t="shared" si="87"/>
        <v>4.300299046403655E-2</v>
      </c>
      <c r="K561" s="10">
        <f t="shared" si="87"/>
        <v>-0.16345690532944479</v>
      </c>
      <c r="L561" s="10">
        <f t="shared" si="87"/>
        <v>6.7670018077593985E-2</v>
      </c>
      <c r="M561" s="10">
        <f t="shared" si="87"/>
        <v>3.3075944414169944E-2</v>
      </c>
      <c r="N561" s="10">
        <f>N559/M559-1</f>
        <v>0.38405383144011629</v>
      </c>
      <c r="O561" s="10">
        <f>O559/N559-1</f>
        <v>0.12796061154824501</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8">IFERROR(VLOOKUP($B$562,$130:$216,MATCH($Q563&amp;"/"&amp;B$348,$128:$128,0),FALSE),"")</f>
        <v>7896</v>
      </c>
      <c r="C563" s="16">
        <f t="shared" si="88"/>
        <v>5203</v>
      </c>
      <c r="D563" s="16">
        <f t="shared" si="88"/>
        <v>1</v>
      </c>
      <c r="E563" s="16">
        <f t="shared" si="88"/>
        <v>0</v>
      </c>
      <c r="F563" s="16">
        <f t="shared" si="88"/>
        <v>2474</v>
      </c>
      <c r="G563" s="16">
        <f t="shared" si="88"/>
        <v>5593</v>
      </c>
      <c r="H563" s="16">
        <f t="shared" si="88"/>
        <v>8093</v>
      </c>
      <c r="I563" s="16">
        <f t="shared" si="88"/>
        <v>8309</v>
      </c>
      <c r="J563" s="16">
        <f t="shared" si="88"/>
        <v>5304</v>
      </c>
      <c r="K563" s="16">
        <f t="shared" si="88"/>
        <v>5833</v>
      </c>
      <c r="L563" s="16">
        <f t="shared" si="88"/>
        <v>10559</v>
      </c>
      <c r="M563" s="16">
        <f t="shared" si="88"/>
        <v>12402</v>
      </c>
      <c r="N563" s="16">
        <f t="shared" si="88"/>
        <v>19000</v>
      </c>
      <c r="O563" s="16">
        <f t="shared" si="88"/>
        <v>6867</v>
      </c>
      <c r="P563" s="6"/>
      <c r="Q563" s="9" t="s">
        <v>12</v>
      </c>
    </row>
    <row r="564" spans="1:17" x14ac:dyDescent="0.25">
      <c r="B564" s="7">
        <f t="shared" si="88"/>
        <v>4949</v>
      </c>
      <c r="C564" s="7">
        <f t="shared" si="88"/>
        <v>186</v>
      </c>
      <c r="D564" s="7">
        <f t="shared" si="88"/>
        <v>2</v>
      </c>
      <c r="E564" s="7">
        <f t="shared" si="88"/>
        <v>0</v>
      </c>
      <c r="F564" s="7">
        <f t="shared" si="88"/>
        <v>1857</v>
      </c>
      <c r="G564" s="7">
        <f t="shared" si="88"/>
        <v>3378</v>
      </c>
      <c r="H564" s="7">
        <f t="shared" si="88"/>
        <v>6292</v>
      </c>
      <c r="I564" s="7">
        <f t="shared" si="88"/>
        <v>5225</v>
      </c>
      <c r="J564" s="7">
        <f t="shared" si="88"/>
        <v>3585</v>
      </c>
      <c r="K564" s="7">
        <f t="shared" si="88"/>
        <v>6326</v>
      </c>
      <c r="L564" s="7">
        <f t="shared" si="88"/>
        <v>9467</v>
      </c>
      <c r="M564" s="7">
        <f t="shared" si="88"/>
        <v>10937</v>
      </c>
      <c r="N564" s="7">
        <f t="shared" si="88"/>
        <v>12200</v>
      </c>
      <c r="O564" s="7">
        <f t="shared" si="88"/>
        <v>3493</v>
      </c>
      <c r="P564" s="6"/>
      <c r="Q564" s="9" t="s">
        <v>13</v>
      </c>
    </row>
    <row r="565" spans="1:17" x14ac:dyDescent="0.25">
      <c r="B565" s="7">
        <f t="shared" si="88"/>
        <v>6898</v>
      </c>
      <c r="C565" s="7">
        <f t="shared" si="88"/>
        <v>165</v>
      </c>
      <c r="D565" s="7">
        <f t="shared" si="88"/>
        <v>1</v>
      </c>
      <c r="E565" s="7">
        <f t="shared" si="88"/>
        <v>645</v>
      </c>
      <c r="F565" s="7">
        <f t="shared" si="88"/>
        <v>4723</v>
      </c>
      <c r="G565" s="7">
        <f t="shared" si="88"/>
        <v>6455</v>
      </c>
      <c r="H565" s="7">
        <f t="shared" si="88"/>
        <v>8738</v>
      </c>
      <c r="I565" s="7">
        <f t="shared" si="88"/>
        <v>5228</v>
      </c>
      <c r="J565" s="7">
        <f t="shared" si="88"/>
        <v>6334</v>
      </c>
      <c r="K565" s="7">
        <f t="shared" si="88"/>
        <v>8264</v>
      </c>
      <c r="L565" s="7">
        <f t="shared" si="88"/>
        <v>9059</v>
      </c>
      <c r="M565" s="7">
        <f t="shared" si="88"/>
        <v>4518</v>
      </c>
      <c r="N565" s="7">
        <f t="shared" si="88"/>
        <v>8936</v>
      </c>
      <c r="O565" s="7" t="str">
        <f t="shared" si="88"/>
        <v/>
      </c>
      <c r="P565" s="6"/>
      <c r="Q565" s="9" t="s">
        <v>14</v>
      </c>
    </row>
    <row r="566" spans="1:17" x14ac:dyDescent="0.25">
      <c r="B566" s="18">
        <f t="shared" si="88"/>
        <v>8892</v>
      </c>
      <c r="C566" s="18">
        <f t="shared" si="88"/>
        <v>20</v>
      </c>
      <c r="D566" s="18">
        <f t="shared" si="88"/>
        <v>162</v>
      </c>
      <c r="E566" s="18">
        <f t="shared" si="88"/>
        <v>2915.74</v>
      </c>
      <c r="F566" s="18">
        <f t="shared" si="88"/>
        <v>6741.44</v>
      </c>
      <c r="G566" s="18">
        <f t="shared" si="88"/>
        <v>8451</v>
      </c>
      <c r="H566" s="18">
        <f t="shared" si="88"/>
        <v>9730</v>
      </c>
      <c r="I566" s="18">
        <f t="shared" si="88"/>
        <v>6762</v>
      </c>
      <c r="J566" s="18">
        <f t="shared" si="88"/>
        <v>4857</v>
      </c>
      <c r="K566" s="18">
        <f t="shared" si="88"/>
        <v>10294.35</v>
      </c>
      <c r="L566" s="18">
        <f t="shared" si="88"/>
        <v>11646.59</v>
      </c>
      <c r="M566" s="18">
        <f t="shared" si="88"/>
        <v>13950.25</v>
      </c>
      <c r="N566" s="18">
        <f t="shared" si="88"/>
        <v>8767.93</v>
      </c>
      <c r="O566" s="18" t="str">
        <f t="shared" si="88"/>
        <v/>
      </c>
      <c r="P566" s="6"/>
      <c r="Q566" s="9" t="s">
        <v>19</v>
      </c>
    </row>
    <row r="567" spans="1:17" x14ac:dyDescent="0.25">
      <c r="B567" s="18">
        <f>SUM(B563:B566)</f>
        <v>28635</v>
      </c>
      <c r="C567" s="18">
        <f t="shared" ref="C567:M567" si="89">SUM(C563:C566)</f>
        <v>5574</v>
      </c>
      <c r="D567" s="18">
        <f t="shared" si="89"/>
        <v>166</v>
      </c>
      <c r="E567" s="18">
        <f t="shared" si="89"/>
        <v>3560.74</v>
      </c>
      <c r="F567" s="18">
        <f t="shared" si="89"/>
        <v>15795.439999999999</v>
      </c>
      <c r="G567" s="18">
        <f t="shared" si="89"/>
        <v>23877</v>
      </c>
      <c r="H567" s="18">
        <f t="shared" si="89"/>
        <v>32853</v>
      </c>
      <c r="I567" s="18">
        <f t="shared" si="89"/>
        <v>25524</v>
      </c>
      <c r="J567" s="18">
        <f t="shared" si="89"/>
        <v>20080</v>
      </c>
      <c r="K567" s="18">
        <f t="shared" si="89"/>
        <v>30717.35</v>
      </c>
      <c r="L567" s="18">
        <f t="shared" si="89"/>
        <v>40731.589999999997</v>
      </c>
      <c r="M567" s="18">
        <f t="shared" si="89"/>
        <v>41807.25</v>
      </c>
      <c r="N567" s="18">
        <f>IF(N564="",N563*4,IF(N565="",(N564+N563)*2,IF(N566="",((N565+N564+N563)/3)*4,SUM(N563:N566))))</f>
        <v>48903.93</v>
      </c>
      <c r="O567" s="18">
        <f>IF(O564="",O563*4,IF(O565="",(O564+O563)*2,IF(O566="",((O565+O564+O563)/3)*4,SUM(O563:O566))))</f>
        <v>20720</v>
      </c>
      <c r="P567" s="6"/>
      <c r="Q567" s="9" t="s">
        <v>15</v>
      </c>
    </row>
    <row r="568" spans="1:17" x14ac:dyDescent="0.25">
      <c r="B568" s="10">
        <f t="shared" ref="B568:O568" si="90">+B567/(B$465+B$472)</f>
        <v>5.6202920118054592E-3</v>
      </c>
      <c r="C568" s="10">
        <f t="shared" si="90"/>
        <v>9.4381474545448391E-4</v>
      </c>
      <c r="D568" s="10">
        <f t="shared" si="90"/>
        <v>2.5414649187512037E-5</v>
      </c>
      <c r="E568" s="10">
        <f t="shared" si="90"/>
        <v>4.9258311614505863E-4</v>
      </c>
      <c r="F568" s="10">
        <f t="shared" si="90"/>
        <v>2.068135308126739E-3</v>
      </c>
      <c r="G568" s="10">
        <f t="shared" si="90"/>
        <v>3.1552127611355805E-3</v>
      </c>
      <c r="H568" s="10">
        <f t="shared" si="90"/>
        <v>4.5641261600990928E-3</v>
      </c>
      <c r="I568" s="10">
        <f t="shared" si="90"/>
        <v>3.5524987327416957E-3</v>
      </c>
      <c r="J568" s="10">
        <f t="shared" si="90"/>
        <v>2.7954021759588731E-3</v>
      </c>
      <c r="K568" s="10">
        <f t="shared" si="90"/>
        <v>4.1551134987087091E-3</v>
      </c>
      <c r="L568" s="10">
        <f t="shared" si="90"/>
        <v>5.0584276253214889E-3</v>
      </c>
      <c r="M568" s="10">
        <f t="shared" si="90"/>
        <v>5.1037549129603794E-3</v>
      </c>
      <c r="N568" s="10">
        <f t="shared" si="90"/>
        <v>5.6935479232257677E-3</v>
      </c>
      <c r="O568" s="10">
        <f t="shared" si="90"/>
        <v>2.234936238520334E-3</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1">IFERROR(B547-B563,"")</f>
        <v>320940</v>
      </c>
      <c r="C570" s="16">
        <f t="shared" si="91"/>
        <v>397855</v>
      </c>
      <c r="D570" s="16">
        <f t="shared" si="91"/>
        <v>502629</v>
      </c>
      <c r="E570" s="16">
        <f t="shared" si="91"/>
        <v>517880</v>
      </c>
      <c r="F570" s="16">
        <f t="shared" si="91"/>
        <v>482610</v>
      </c>
      <c r="G570" s="16">
        <f t="shared" si="91"/>
        <v>517437</v>
      </c>
      <c r="H570" s="16">
        <f t="shared" si="91"/>
        <v>447175</v>
      </c>
      <c r="I570" s="16">
        <f t="shared" si="91"/>
        <v>477848</v>
      </c>
      <c r="J570" s="16">
        <f t="shared" si="91"/>
        <v>548264</v>
      </c>
      <c r="K570" s="16">
        <f t="shared" si="91"/>
        <v>430723</v>
      </c>
      <c r="L570" s="16">
        <f t="shared" si="91"/>
        <v>349042</v>
      </c>
      <c r="M570" s="16">
        <f t="shared" si="91"/>
        <v>439428</v>
      </c>
      <c r="N570" s="16">
        <f t="shared" si="91"/>
        <v>425548</v>
      </c>
      <c r="O570" s="16">
        <f t="shared" si="91"/>
        <v>615882</v>
      </c>
      <c r="P570" s="6"/>
      <c r="Q570" s="9" t="s">
        <v>12</v>
      </c>
    </row>
    <row r="571" spans="1:17" x14ac:dyDescent="0.25">
      <c r="B571" s="7">
        <f t="shared" si="91"/>
        <v>249209</v>
      </c>
      <c r="C571" s="7">
        <f t="shared" si="91"/>
        <v>349856</v>
      </c>
      <c r="D571" s="7">
        <f t="shared" si="91"/>
        <v>462210</v>
      </c>
      <c r="E571" s="7">
        <f t="shared" si="91"/>
        <v>488904</v>
      </c>
      <c r="F571" s="7">
        <f t="shared" si="91"/>
        <v>420611</v>
      </c>
      <c r="G571" s="7">
        <f t="shared" si="91"/>
        <v>422218</v>
      </c>
      <c r="H571" s="7">
        <f t="shared" si="91"/>
        <v>403824</v>
      </c>
      <c r="I571" s="7">
        <f t="shared" si="91"/>
        <v>461403</v>
      </c>
      <c r="J571" s="7">
        <f t="shared" si="91"/>
        <v>449604</v>
      </c>
      <c r="K571" s="7">
        <f t="shared" si="91"/>
        <v>371328</v>
      </c>
      <c r="L571" s="7">
        <f t="shared" si="91"/>
        <v>346858</v>
      </c>
      <c r="M571" s="7">
        <f t="shared" si="91"/>
        <v>310546</v>
      </c>
      <c r="N571" s="7">
        <f t="shared" si="91"/>
        <v>561490</v>
      </c>
      <c r="O571" s="7">
        <f t="shared" si="91"/>
        <v>566979</v>
      </c>
      <c r="P571" s="6"/>
      <c r="Q571" s="9" t="s">
        <v>13</v>
      </c>
    </row>
    <row r="572" spans="1:17" x14ac:dyDescent="0.25">
      <c r="B572" s="7">
        <f t="shared" si="91"/>
        <v>188927</v>
      </c>
      <c r="C572" s="7">
        <f t="shared" si="91"/>
        <v>353151</v>
      </c>
      <c r="D572" s="7">
        <f t="shared" si="91"/>
        <v>363710</v>
      </c>
      <c r="E572" s="7">
        <f t="shared" si="91"/>
        <v>431796</v>
      </c>
      <c r="F572" s="7">
        <f t="shared" si="91"/>
        <v>371256</v>
      </c>
      <c r="G572" s="7">
        <f t="shared" si="91"/>
        <v>370829</v>
      </c>
      <c r="H572" s="7">
        <f t="shared" si="91"/>
        <v>341544</v>
      </c>
      <c r="I572" s="7">
        <f t="shared" si="91"/>
        <v>349556</v>
      </c>
      <c r="J572" s="7">
        <f t="shared" si="91"/>
        <v>396635</v>
      </c>
      <c r="K572" s="7">
        <f t="shared" si="91"/>
        <v>276191</v>
      </c>
      <c r="L572" s="7">
        <f t="shared" si="91"/>
        <v>319191</v>
      </c>
      <c r="M572" s="7">
        <f t="shared" si="91"/>
        <v>316207</v>
      </c>
      <c r="N572" s="7">
        <f t="shared" si="91"/>
        <v>514349</v>
      </c>
      <c r="O572" s="7" t="str">
        <f t="shared" si="91"/>
        <v/>
      </c>
      <c r="P572" s="6"/>
      <c r="Q572" s="9" t="s">
        <v>14</v>
      </c>
    </row>
    <row r="573" spans="1:17" x14ac:dyDescent="0.25">
      <c r="B573" s="7">
        <f t="shared" si="91"/>
        <v>198147</v>
      </c>
      <c r="C573" s="18">
        <f t="shared" si="91"/>
        <v>333595</v>
      </c>
      <c r="D573" s="18">
        <f t="shared" si="91"/>
        <v>366738</v>
      </c>
      <c r="E573" s="18">
        <f t="shared" si="91"/>
        <v>364227.68</v>
      </c>
      <c r="F573" s="18">
        <f t="shared" si="91"/>
        <v>373649.01</v>
      </c>
      <c r="G573" s="18">
        <f t="shared" si="91"/>
        <v>326171</v>
      </c>
      <c r="H573" s="18">
        <f t="shared" si="91"/>
        <v>481550</v>
      </c>
      <c r="I573" s="18">
        <f t="shared" si="91"/>
        <v>434836</v>
      </c>
      <c r="J573" s="18">
        <f t="shared" si="91"/>
        <v>376342</v>
      </c>
      <c r="K573" s="18">
        <f t="shared" si="91"/>
        <v>219269.88000000003</v>
      </c>
      <c r="L573" s="18">
        <f t="shared" si="91"/>
        <v>323132.02999999985</v>
      </c>
      <c r="M573" s="18">
        <f t="shared" si="91"/>
        <v>321786.55000000016</v>
      </c>
      <c r="N573" s="18">
        <f t="shared" si="91"/>
        <v>445104.83999999985</v>
      </c>
      <c r="O573" s="18" t="str">
        <f t="shared" si="91"/>
        <v/>
      </c>
      <c r="P573" s="6"/>
      <c r="Q573" s="9" t="s">
        <v>19</v>
      </c>
    </row>
    <row r="574" spans="1:17" x14ac:dyDescent="0.25">
      <c r="B574" s="25">
        <f t="shared" ref="B574:M574" si="92">B551-B567</f>
        <v>957223</v>
      </c>
      <c r="C574" s="18">
        <f t="shared" si="92"/>
        <v>1434457</v>
      </c>
      <c r="D574" s="18">
        <f t="shared" si="92"/>
        <v>1695287</v>
      </c>
      <c r="E574" s="18">
        <f t="shared" si="92"/>
        <v>1802807.6800000004</v>
      </c>
      <c r="F574" s="18">
        <f t="shared" si="92"/>
        <v>1648126.0099999998</v>
      </c>
      <c r="G574" s="18">
        <f t="shared" si="92"/>
        <v>1636655</v>
      </c>
      <c r="H574" s="18">
        <f t="shared" si="92"/>
        <v>1674093</v>
      </c>
      <c r="I574" s="18">
        <f t="shared" si="92"/>
        <v>1723643</v>
      </c>
      <c r="J574" s="18">
        <f t="shared" si="92"/>
        <v>1770845</v>
      </c>
      <c r="K574" s="18">
        <f t="shared" si="92"/>
        <v>1297511.8799999997</v>
      </c>
      <c r="L574" s="18">
        <f t="shared" si="92"/>
        <v>1338223.03</v>
      </c>
      <c r="M574" s="18">
        <f t="shared" si="92"/>
        <v>1387967.5499999998</v>
      </c>
      <c r="N574" s="18">
        <f>IFERROR(N551-N567,"")</f>
        <v>1946491.8400000005</v>
      </c>
      <c r="O574" s="18">
        <f>IFERROR(O551-O567,"")</f>
        <v>2365722</v>
      </c>
      <c r="P574" s="6"/>
      <c r="Q574" s="9" t="s">
        <v>15</v>
      </c>
    </row>
    <row r="575" spans="1:17" x14ac:dyDescent="0.25">
      <c r="B575" s="10">
        <f t="shared" ref="B575:O575" si="93">+B574/(B$465+B$472)</f>
        <v>0.18787751983294768</v>
      </c>
      <c r="C575" s="10">
        <f t="shared" si="93"/>
        <v>0.24288870978119889</v>
      </c>
      <c r="D575" s="10">
        <f t="shared" si="93"/>
        <v>0.25954894203102241</v>
      </c>
      <c r="E575" s="10">
        <f t="shared" si="93"/>
        <v>0.24939552588075625</v>
      </c>
      <c r="F575" s="10">
        <f t="shared" si="93"/>
        <v>0.21579313988866675</v>
      </c>
      <c r="G575" s="10">
        <f t="shared" si="93"/>
        <v>0.2162748562037255</v>
      </c>
      <c r="H575" s="10">
        <f t="shared" si="93"/>
        <v>0.23257454892213103</v>
      </c>
      <c r="I575" s="10">
        <f t="shared" si="93"/>
        <v>0.2399012526719595</v>
      </c>
      <c r="J575" s="10">
        <f t="shared" si="93"/>
        <v>0.2465250979226041</v>
      </c>
      <c r="K575" s="10">
        <f t="shared" si="93"/>
        <v>0.17551348431172981</v>
      </c>
      <c r="L575" s="10">
        <f t="shared" si="93"/>
        <v>0.16619298052920176</v>
      </c>
      <c r="M575" s="10">
        <f t="shared" si="93"/>
        <v>0.16944061621709347</v>
      </c>
      <c r="N575" s="10">
        <f t="shared" si="93"/>
        <v>0.22661664559899189</v>
      </c>
      <c r="O575" s="10">
        <f t="shared" si="93"/>
        <v>0.25517557085254838</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4">IFERROR(VLOOKUP($B$576,$130:$216,MATCH($Q577&amp;"/"&amp;B$348,$128:$128,0),FALSE),"")</f>
        <v>101322</v>
      </c>
      <c r="C577" s="16">
        <f t="shared" si="94"/>
        <v>106948</v>
      </c>
      <c r="D577" s="16">
        <f t="shared" si="94"/>
        <v>144302</v>
      </c>
      <c r="E577" s="16">
        <f t="shared" si="94"/>
        <v>152871</v>
      </c>
      <c r="F577" s="16">
        <f t="shared" si="94"/>
        <v>108942</v>
      </c>
      <c r="G577" s="16">
        <f t="shared" si="94"/>
        <v>104731</v>
      </c>
      <c r="H577" s="16">
        <f t="shared" si="94"/>
        <v>91781</v>
      </c>
      <c r="I577" s="16">
        <f t="shared" si="94"/>
        <v>92475</v>
      </c>
      <c r="J577" s="16">
        <f t="shared" si="94"/>
        <v>109258</v>
      </c>
      <c r="K577" s="16">
        <f t="shared" si="94"/>
        <v>84377</v>
      </c>
      <c r="L577" s="16">
        <f t="shared" si="94"/>
        <v>67648</v>
      </c>
      <c r="M577" s="16">
        <f t="shared" si="94"/>
        <v>89299</v>
      </c>
      <c r="N577" s="16">
        <f t="shared" si="94"/>
        <v>64696</v>
      </c>
      <c r="O577" s="16">
        <f t="shared" si="94"/>
        <v>120822</v>
      </c>
      <c r="P577" s="6"/>
      <c r="Q577" s="9" t="s">
        <v>12</v>
      </c>
    </row>
    <row r="578" spans="1:17" x14ac:dyDescent="0.25">
      <c r="B578" s="7">
        <f t="shared" si="94"/>
        <v>82191</v>
      </c>
      <c r="C578" s="7">
        <f t="shared" si="94"/>
        <v>112608</v>
      </c>
      <c r="D578" s="7">
        <f t="shared" si="94"/>
        <v>140540</v>
      </c>
      <c r="E578" s="7">
        <f t="shared" si="94"/>
        <v>150284</v>
      </c>
      <c r="F578" s="7">
        <f t="shared" si="94"/>
        <v>98046</v>
      </c>
      <c r="G578" s="7">
        <f t="shared" si="94"/>
        <v>86655</v>
      </c>
      <c r="H578" s="7">
        <f t="shared" si="94"/>
        <v>83116</v>
      </c>
      <c r="I578" s="7">
        <f t="shared" si="94"/>
        <v>93661</v>
      </c>
      <c r="J578" s="7">
        <f t="shared" si="94"/>
        <v>90463</v>
      </c>
      <c r="K578" s="7">
        <f t="shared" si="94"/>
        <v>79411</v>
      </c>
      <c r="L578" s="7">
        <f t="shared" si="94"/>
        <v>72479</v>
      </c>
      <c r="M578" s="7">
        <f t="shared" si="94"/>
        <v>66524</v>
      </c>
      <c r="N578" s="7">
        <f t="shared" si="94"/>
        <v>114021</v>
      </c>
      <c r="O578" s="7">
        <f t="shared" si="94"/>
        <v>112971</v>
      </c>
      <c r="P578" s="6"/>
      <c r="Q578" s="9" t="s">
        <v>13</v>
      </c>
    </row>
    <row r="579" spans="1:17" x14ac:dyDescent="0.25">
      <c r="B579" s="7">
        <f t="shared" si="94"/>
        <v>40606</v>
      </c>
      <c r="C579" s="7">
        <f t="shared" si="94"/>
        <v>112514</v>
      </c>
      <c r="D579" s="7">
        <f t="shared" si="94"/>
        <v>112309</v>
      </c>
      <c r="E579" s="7">
        <f t="shared" si="94"/>
        <v>141019</v>
      </c>
      <c r="F579" s="7">
        <f t="shared" si="94"/>
        <v>102797</v>
      </c>
      <c r="G579" s="7">
        <f t="shared" si="94"/>
        <v>75777</v>
      </c>
      <c r="H579" s="7">
        <f t="shared" si="94"/>
        <v>69439</v>
      </c>
      <c r="I579" s="7">
        <f t="shared" si="94"/>
        <v>73895</v>
      </c>
      <c r="J579" s="7">
        <f t="shared" si="94"/>
        <v>79546</v>
      </c>
      <c r="K579" s="7">
        <f t="shared" si="94"/>
        <v>61292</v>
      </c>
      <c r="L579" s="7">
        <f t="shared" si="94"/>
        <v>60821</v>
      </c>
      <c r="M579" s="7">
        <f t="shared" si="94"/>
        <v>58659</v>
      </c>
      <c r="N579" s="7">
        <f t="shared" si="94"/>
        <v>98873</v>
      </c>
      <c r="O579" s="7" t="str">
        <f t="shared" si="94"/>
        <v/>
      </c>
      <c r="P579" s="6"/>
      <c r="Q579" s="9" t="s">
        <v>14</v>
      </c>
    </row>
    <row r="580" spans="1:17" x14ac:dyDescent="0.25">
      <c r="B580" s="18">
        <f t="shared" si="94"/>
        <v>66866</v>
      </c>
      <c r="C580" s="18">
        <f t="shared" si="94"/>
        <v>103187</v>
      </c>
      <c r="D580" s="18">
        <f t="shared" si="94"/>
        <v>119171</v>
      </c>
      <c r="E580" s="18">
        <f t="shared" si="94"/>
        <v>110605.36</v>
      </c>
      <c r="F580" s="18">
        <f t="shared" si="94"/>
        <v>78607.77</v>
      </c>
      <c r="G580" s="18">
        <f t="shared" si="94"/>
        <v>67784</v>
      </c>
      <c r="H580" s="18">
        <f t="shared" si="94"/>
        <v>97380</v>
      </c>
      <c r="I580" s="18">
        <f t="shared" si="94"/>
        <v>88029</v>
      </c>
      <c r="J580" s="18">
        <f t="shared" si="94"/>
        <v>68068</v>
      </c>
      <c r="K580" s="18">
        <f t="shared" si="94"/>
        <v>30117.83</v>
      </c>
      <c r="L580" s="18">
        <f t="shared" si="94"/>
        <v>726.83</v>
      </c>
      <c r="M580" s="18">
        <f t="shared" si="94"/>
        <v>60636.71</v>
      </c>
      <c r="N580" s="18">
        <f t="shared" si="94"/>
        <v>82416.61</v>
      </c>
      <c r="O580" s="18" t="str">
        <f t="shared" si="94"/>
        <v/>
      </c>
      <c r="P580" s="6"/>
      <c r="Q580" s="9" t="s">
        <v>19</v>
      </c>
    </row>
    <row r="581" spans="1:17" x14ac:dyDescent="0.25">
      <c r="B581" s="18">
        <f>SUM(B577:B580)</f>
        <v>290985</v>
      </c>
      <c r="C581" s="18">
        <f t="shared" ref="C581:M581" si="95">SUM(C577:C580)</f>
        <v>435257</v>
      </c>
      <c r="D581" s="18">
        <f t="shared" si="95"/>
        <v>516322</v>
      </c>
      <c r="E581" s="18">
        <f t="shared" si="95"/>
        <v>554779.36</v>
      </c>
      <c r="F581" s="18">
        <f t="shared" si="95"/>
        <v>388392.77</v>
      </c>
      <c r="G581" s="18">
        <f t="shared" si="95"/>
        <v>334947</v>
      </c>
      <c r="H581" s="18">
        <f t="shared" si="95"/>
        <v>341716</v>
      </c>
      <c r="I581" s="18">
        <f t="shared" si="95"/>
        <v>348060</v>
      </c>
      <c r="J581" s="18">
        <f t="shared" si="95"/>
        <v>347335</v>
      </c>
      <c r="K581" s="18">
        <f t="shared" si="95"/>
        <v>255197.83000000002</v>
      </c>
      <c r="L581" s="18">
        <f t="shared" si="95"/>
        <v>201674.83</v>
      </c>
      <c r="M581" s="18">
        <f t="shared" si="95"/>
        <v>275118.71000000002</v>
      </c>
      <c r="N581" s="18">
        <f>IF(N578="",N577*4,IF(N579="",(N578+N577)*2,IF(N580="",((N579+N578+N577)/3)*4,SUM(N577:N580))))</f>
        <v>360006.61</v>
      </c>
      <c r="O581" s="18">
        <f>IF(O578="",O577*4,IF(O579="",(O578+O577)*2,IF(O580="",((O579+O578+O577)/3)*4,SUM(O577:O580))))</f>
        <v>467586</v>
      </c>
      <c r="P581" s="6"/>
      <c r="Q581" s="9" t="s">
        <v>15</v>
      </c>
    </row>
    <row r="582" spans="1:17" x14ac:dyDescent="0.25">
      <c r="B582" s="10">
        <f t="shared" ref="B582:M582" si="96">+B581/B$574</f>
        <v>0.30398872572013003</v>
      </c>
      <c r="C582" s="10">
        <f t="shared" si="96"/>
        <v>0.30342979956875665</v>
      </c>
      <c r="D582" s="10">
        <f t="shared" si="96"/>
        <v>0.30456318015769601</v>
      </c>
      <c r="E582" s="10">
        <f t="shared" si="96"/>
        <v>0.30773075029278768</v>
      </c>
      <c r="F582" s="10">
        <f t="shared" si="96"/>
        <v>0.23565720560407882</v>
      </c>
      <c r="G582" s="10">
        <f t="shared" si="96"/>
        <v>0.20465339365962895</v>
      </c>
      <c r="H582" s="10">
        <f t="shared" si="96"/>
        <v>0.20412008173978388</v>
      </c>
      <c r="I582" s="10">
        <f t="shared" si="96"/>
        <v>0.20193276682004335</v>
      </c>
      <c r="J582" s="10">
        <f t="shared" si="96"/>
        <v>0.19614082542515013</v>
      </c>
      <c r="K582" s="10">
        <f t="shared" si="96"/>
        <v>0.19668246120413177</v>
      </c>
      <c r="L582" s="10">
        <f t="shared" si="96"/>
        <v>0.1507034518752827</v>
      </c>
      <c r="M582" s="10">
        <f t="shared" si="96"/>
        <v>0.19821696119624702</v>
      </c>
      <c r="N582" s="10">
        <f>+N581/N$574</f>
        <v>0.1849515125632378</v>
      </c>
      <c r="O582" s="10">
        <f>+O581/O$574</f>
        <v>0.19765044244420943</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7">IFERROR(VLOOKUP($B$583,$130:$216,MATCH($Q584&amp;"/"&amp;B$348,$128:$128,0),FALSE),"")</f>
        <v>218839</v>
      </c>
      <c r="C584" s="16">
        <f t="shared" si="97"/>
        <v>288775</v>
      </c>
      <c r="D584" s="16">
        <f t="shared" si="97"/>
        <v>357506</v>
      </c>
      <c r="E584" s="16">
        <f t="shared" si="97"/>
        <v>363793</v>
      </c>
      <c r="F584" s="16">
        <f t="shared" si="97"/>
        <v>372570</v>
      </c>
      <c r="G584" s="16">
        <f t="shared" si="97"/>
        <v>410629</v>
      </c>
      <c r="H584" s="16">
        <f t="shared" si="97"/>
        <v>354817</v>
      </c>
      <c r="I584" s="16">
        <f t="shared" si="97"/>
        <v>383854</v>
      </c>
      <c r="J584" s="16">
        <f t="shared" si="97"/>
        <v>439175</v>
      </c>
      <c r="K584" s="16">
        <f t="shared" si="97"/>
        <v>346224</v>
      </c>
      <c r="L584" s="16">
        <f t="shared" si="97"/>
        <v>278766</v>
      </c>
      <c r="M584" s="16">
        <f t="shared" si="97"/>
        <v>306090</v>
      </c>
      <c r="N584" s="16">
        <f t="shared" si="97"/>
        <v>367268</v>
      </c>
      <c r="O584" s="16">
        <f t="shared" si="97"/>
        <v>493133</v>
      </c>
      <c r="P584" s="6"/>
      <c r="Q584" s="9" t="s">
        <v>12</v>
      </c>
    </row>
    <row r="585" spans="1:17" x14ac:dyDescent="0.25">
      <c r="B585" s="7">
        <f t="shared" si="97"/>
        <v>166186</v>
      </c>
      <c r="C585" s="7">
        <f t="shared" si="97"/>
        <v>235468</v>
      </c>
      <c r="D585" s="7">
        <f t="shared" si="97"/>
        <v>320315</v>
      </c>
      <c r="E585" s="7">
        <f t="shared" si="97"/>
        <v>336975</v>
      </c>
      <c r="F585" s="7">
        <f t="shared" si="97"/>
        <v>321777</v>
      </c>
      <c r="G585" s="7">
        <f t="shared" si="97"/>
        <v>333937</v>
      </c>
      <c r="H585" s="7">
        <f t="shared" si="97"/>
        <v>320020</v>
      </c>
      <c r="I585" s="7">
        <f t="shared" si="97"/>
        <v>366904</v>
      </c>
      <c r="J585" s="7">
        <f t="shared" si="97"/>
        <v>358946</v>
      </c>
      <c r="K585" s="7">
        <f t="shared" si="97"/>
        <v>321037</v>
      </c>
      <c r="L585" s="7">
        <f t="shared" si="97"/>
        <v>247056</v>
      </c>
      <c r="M585" s="7">
        <f t="shared" si="97"/>
        <v>207389</v>
      </c>
      <c r="N585" s="7">
        <f t="shared" si="97"/>
        <v>443532</v>
      </c>
      <c r="O585" s="7">
        <f t="shared" si="97"/>
        <v>453311</v>
      </c>
      <c r="P585" s="6"/>
      <c r="Q585" s="9" t="s">
        <v>13</v>
      </c>
    </row>
    <row r="586" spans="1:17" x14ac:dyDescent="0.25">
      <c r="B586" s="7">
        <f t="shared" si="97"/>
        <v>148337</v>
      </c>
      <c r="C586" s="7">
        <f t="shared" si="97"/>
        <v>239615</v>
      </c>
      <c r="D586" s="7">
        <f t="shared" si="97"/>
        <v>250478</v>
      </c>
      <c r="E586" s="7">
        <f t="shared" si="97"/>
        <v>289329</v>
      </c>
      <c r="F586" s="7">
        <f t="shared" si="97"/>
        <v>266756</v>
      </c>
      <c r="G586" s="7">
        <f t="shared" si="97"/>
        <v>294841</v>
      </c>
      <c r="H586" s="7">
        <f t="shared" si="97"/>
        <v>271698</v>
      </c>
      <c r="I586" s="7">
        <f t="shared" si="97"/>
        <v>275127</v>
      </c>
      <c r="J586" s="7">
        <f t="shared" si="97"/>
        <v>316444</v>
      </c>
      <c r="K586" s="7">
        <f t="shared" si="97"/>
        <v>241582</v>
      </c>
      <c r="L586" s="7">
        <f t="shared" si="97"/>
        <v>227270</v>
      </c>
      <c r="M586" s="7">
        <f t="shared" si="97"/>
        <v>221099</v>
      </c>
      <c r="N586" s="7">
        <f t="shared" si="97"/>
        <v>413021</v>
      </c>
      <c r="O586" s="7" t="str">
        <f t="shared" si="97"/>
        <v/>
      </c>
      <c r="P586" s="6"/>
      <c r="Q586" s="9" t="s">
        <v>14</v>
      </c>
    </row>
    <row r="587" spans="1:17" x14ac:dyDescent="0.25">
      <c r="B587" s="7">
        <f t="shared" si="97"/>
        <v>130962</v>
      </c>
      <c r="C587" s="18">
        <f t="shared" si="97"/>
        <v>230504</v>
      </c>
      <c r="D587" s="18">
        <f t="shared" si="97"/>
        <v>246756</v>
      </c>
      <c r="E587" s="18">
        <f t="shared" si="97"/>
        <v>253110.02</v>
      </c>
      <c r="F587" s="18">
        <f t="shared" si="97"/>
        <v>294150.76</v>
      </c>
      <c r="G587" s="18">
        <f t="shared" si="97"/>
        <v>258725</v>
      </c>
      <c r="H587" s="18">
        <f t="shared" si="97"/>
        <v>280127</v>
      </c>
      <c r="I587" s="18">
        <f t="shared" si="97"/>
        <v>346554</v>
      </c>
      <c r="J587" s="18">
        <f t="shared" si="97"/>
        <v>307158</v>
      </c>
      <c r="K587" s="18">
        <f t="shared" si="97"/>
        <v>208024.12</v>
      </c>
      <c r="L587" s="18">
        <f t="shared" si="97"/>
        <v>225661.54</v>
      </c>
      <c r="M587" s="18">
        <f t="shared" si="97"/>
        <v>238212.73</v>
      </c>
      <c r="N587" s="18">
        <f t="shared" si="97"/>
        <v>361523.69</v>
      </c>
      <c r="O587" s="18" t="str">
        <f t="shared" si="97"/>
        <v/>
      </c>
      <c r="P587" s="6"/>
      <c r="Q587" s="9" t="s">
        <v>19</v>
      </c>
    </row>
    <row r="588" spans="1:17" x14ac:dyDescent="0.25">
      <c r="B588" s="26">
        <f>SUM(B584:B587)</f>
        <v>664324</v>
      </c>
      <c r="C588" s="18">
        <f t="shared" ref="C588:M588" si="98">SUM(C584:C587)</f>
        <v>994362</v>
      </c>
      <c r="D588" s="18">
        <f t="shared" si="98"/>
        <v>1175055</v>
      </c>
      <c r="E588" s="18">
        <f t="shared" si="98"/>
        <v>1243207.02</v>
      </c>
      <c r="F588" s="18">
        <f t="shared" si="98"/>
        <v>1255253.76</v>
      </c>
      <c r="G588" s="18">
        <f t="shared" si="98"/>
        <v>1298132</v>
      </c>
      <c r="H588" s="18">
        <f t="shared" si="98"/>
        <v>1226662</v>
      </c>
      <c r="I588" s="18">
        <f t="shared" si="98"/>
        <v>1372439</v>
      </c>
      <c r="J588" s="18">
        <f t="shared" si="98"/>
        <v>1421723</v>
      </c>
      <c r="K588" s="18">
        <f t="shared" si="98"/>
        <v>1116867.1200000001</v>
      </c>
      <c r="L588" s="18">
        <f t="shared" si="98"/>
        <v>978753.54</v>
      </c>
      <c r="M588" s="18">
        <f t="shared" si="98"/>
        <v>972790.73</v>
      </c>
      <c r="N588" s="18">
        <f>IF(N585="",N584*4,IF(N586="",(N585+N584)*2,IF(N587="",((N586+N585+N584)/3)*4,SUM(N584:N587))))</f>
        <v>1585344.69</v>
      </c>
      <c r="O588" s="18">
        <f>IF(O585="",O584*4,IF(O586="",(O585+O584)*2,IF(O587="",((O586+O585+O584)/3)*4,SUM(O584:O587))))</f>
        <v>1892888</v>
      </c>
      <c r="P588" s="6"/>
      <c r="Q588" s="9" t="s">
        <v>15</v>
      </c>
    </row>
    <row r="589" spans="1:17" x14ac:dyDescent="0.25">
      <c r="B589" s="10">
        <f t="shared" ref="B589:O589" si="99">+B588/(B$465+B$472)</f>
        <v>0.13038920448579186</v>
      </c>
      <c r="C589" s="10">
        <f t="shared" si="99"/>
        <v>0.16836984533900456</v>
      </c>
      <c r="D589" s="10">
        <f t="shared" si="99"/>
        <v>0.17990126868091541</v>
      </c>
      <c r="E589" s="10">
        <f t="shared" si="99"/>
        <v>0.1719818880134501</v>
      </c>
      <c r="F589" s="10">
        <f t="shared" si="99"/>
        <v>0.16435342236207715</v>
      </c>
      <c r="G589" s="10">
        <f t="shared" si="99"/>
        <v>0.17154092440584887</v>
      </c>
      <c r="H589" s="10">
        <f t="shared" si="99"/>
        <v>0.17041488216599621</v>
      </c>
      <c r="I589" s="10">
        <f t="shared" si="99"/>
        <v>0.19101973860935903</v>
      </c>
      <c r="J589" s="10">
        <f t="shared" si="99"/>
        <v>0.19792268763997892</v>
      </c>
      <c r="K589" s="10">
        <f t="shared" si="99"/>
        <v>0.15107779956851486</v>
      </c>
      <c r="L589" s="10">
        <f t="shared" si="99"/>
        <v>0.12155071641242589</v>
      </c>
      <c r="M589" s="10">
        <f t="shared" si="99"/>
        <v>0.11875656656488562</v>
      </c>
      <c r="N589" s="10">
        <f t="shared" si="99"/>
        <v>0.1845707690025423</v>
      </c>
      <c r="O589" s="10">
        <f t="shared" si="99"/>
        <v>0.20417393758012925</v>
      </c>
      <c r="P589" s="6"/>
      <c r="Q589" s="11" t="s">
        <v>32</v>
      </c>
    </row>
    <row r="590" spans="1:17" s="87" customFormat="1" x14ac:dyDescent="0.25">
      <c r="A590" s="86"/>
      <c r="B590" s="19"/>
      <c r="C590" s="10">
        <f t="shared" ref="C590:M590" si="100">C588/B588-1</f>
        <v>0.49680276491591457</v>
      </c>
      <c r="D590" s="10">
        <f t="shared" si="100"/>
        <v>0.18171752339691172</v>
      </c>
      <c r="E590" s="10">
        <f t="shared" si="100"/>
        <v>5.7999004301926282E-2</v>
      </c>
      <c r="F590" s="10">
        <f t="shared" si="100"/>
        <v>9.6900514606168553E-3</v>
      </c>
      <c r="G590" s="10">
        <f t="shared" si="100"/>
        <v>3.4159021359951858E-2</v>
      </c>
      <c r="H590" s="10">
        <f t="shared" si="100"/>
        <v>-5.5056034363223483E-2</v>
      </c>
      <c r="I590" s="10">
        <f t="shared" si="100"/>
        <v>0.11884039776238287</v>
      </c>
      <c r="J590" s="10">
        <f t="shared" si="100"/>
        <v>3.5909792712098598E-2</v>
      </c>
      <c r="K590" s="10">
        <f t="shared" si="100"/>
        <v>-0.21442705787273608</v>
      </c>
      <c r="L590" s="10">
        <f t="shared" si="100"/>
        <v>-0.12366160443509167</v>
      </c>
      <c r="M590" s="10">
        <f t="shared" si="100"/>
        <v>-6.0922487187122787E-3</v>
      </c>
      <c r="N590" s="10">
        <f>N588/M588-1</f>
        <v>0.62968729153083114</v>
      </c>
      <c r="O590" s="10">
        <f>O588/N588-1</f>
        <v>0.19399144674335789</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1">IFERROR(VLOOKUP($B$592,$221:$343,MATCH($Q593&amp;"/"&amp;B$348,$219:$219,0),FALSE),"")</f>
        <v>82163</v>
      </c>
      <c r="C593" s="7">
        <f t="shared" si="101"/>
        <v>81946</v>
      </c>
      <c r="D593" s="7">
        <f t="shared" si="101"/>
        <v>82562</v>
      </c>
      <c r="E593" s="7">
        <f t="shared" si="101"/>
        <v>87905</v>
      </c>
      <c r="F593" s="7">
        <f t="shared" si="101"/>
        <v>42781</v>
      </c>
      <c r="G593" s="7">
        <f t="shared" si="101"/>
        <v>51450</v>
      </c>
      <c r="H593" s="7">
        <f t="shared" si="101"/>
        <v>70685</v>
      </c>
      <c r="I593" s="7">
        <f t="shared" si="101"/>
        <v>69485</v>
      </c>
      <c r="J593" s="7">
        <f t="shared" si="101"/>
        <v>76580</v>
      </c>
      <c r="K593" s="7">
        <f t="shared" si="101"/>
        <v>99713</v>
      </c>
      <c r="L593" s="7">
        <f t="shared" si="101"/>
        <v>131275</v>
      </c>
      <c r="M593" s="7">
        <f t="shared" si="101"/>
        <v>132916</v>
      </c>
      <c r="N593" s="8">
        <f t="shared" si="101"/>
        <v>181309</v>
      </c>
      <c r="O593" s="8">
        <f t="shared" si="101"/>
        <v>170619</v>
      </c>
      <c r="P593" s="6"/>
      <c r="Q593" s="9" t="s">
        <v>12</v>
      </c>
    </row>
    <row r="594" spans="2:17" x14ac:dyDescent="0.25">
      <c r="B594" s="7">
        <f t="shared" si="101"/>
        <v>163546</v>
      </c>
      <c r="C594" s="7">
        <f t="shared" si="101"/>
        <v>163907</v>
      </c>
      <c r="D594" s="7">
        <f t="shared" si="101"/>
        <v>166694</v>
      </c>
      <c r="E594" s="7">
        <f t="shared" si="101"/>
        <v>123784</v>
      </c>
      <c r="F594" s="7">
        <f t="shared" si="101"/>
        <v>89429</v>
      </c>
      <c r="G594" s="7">
        <f t="shared" si="101"/>
        <v>105709</v>
      </c>
      <c r="H594" s="7">
        <f t="shared" si="101"/>
        <v>146577</v>
      </c>
      <c r="I594" s="7">
        <f t="shared" si="101"/>
        <v>141668</v>
      </c>
      <c r="J594" s="7">
        <f t="shared" si="101"/>
        <v>155906</v>
      </c>
      <c r="K594" s="7">
        <f t="shared" si="101"/>
        <v>214663</v>
      </c>
      <c r="L594" s="7">
        <f t="shared" si="101"/>
        <v>260635</v>
      </c>
      <c r="M594" s="7">
        <f t="shared" si="101"/>
        <v>270169</v>
      </c>
      <c r="N594" s="8">
        <f t="shared" si="101"/>
        <v>363165</v>
      </c>
      <c r="O594" s="8">
        <f t="shared" si="101"/>
        <v>339608</v>
      </c>
      <c r="P594" s="6"/>
      <c r="Q594" s="9" t="s">
        <v>13</v>
      </c>
    </row>
    <row r="595" spans="2:17" x14ac:dyDescent="0.25">
      <c r="B595" s="7">
        <f t="shared" si="101"/>
        <v>245919</v>
      </c>
      <c r="C595" s="7">
        <f t="shared" si="101"/>
        <v>247946</v>
      </c>
      <c r="D595" s="7">
        <f t="shared" si="101"/>
        <v>252839</v>
      </c>
      <c r="E595" s="7">
        <f t="shared" si="101"/>
        <v>159203</v>
      </c>
      <c r="F595" s="7">
        <f t="shared" si="101"/>
        <v>134710</v>
      </c>
      <c r="G595" s="7">
        <f t="shared" si="101"/>
        <v>163346</v>
      </c>
      <c r="H595" s="7">
        <f t="shared" si="101"/>
        <v>214924</v>
      </c>
      <c r="I595" s="7">
        <f t="shared" si="101"/>
        <v>215873</v>
      </c>
      <c r="J595" s="7">
        <f t="shared" si="101"/>
        <v>242525</v>
      </c>
      <c r="K595" s="7">
        <f t="shared" si="101"/>
        <v>332609</v>
      </c>
      <c r="L595" s="7">
        <f t="shared" si="101"/>
        <v>391886</v>
      </c>
      <c r="M595" s="7">
        <f t="shared" si="101"/>
        <v>409472</v>
      </c>
      <c r="N595" s="8">
        <f t="shared" si="101"/>
        <v>545114</v>
      </c>
      <c r="O595" s="8" t="str">
        <f t="shared" si="101"/>
        <v/>
      </c>
      <c r="P595" s="6"/>
      <c r="Q595" s="9" t="s">
        <v>14</v>
      </c>
    </row>
    <row r="596" spans="2:17" x14ac:dyDescent="0.25">
      <c r="B596" s="7">
        <f t="shared" si="101"/>
        <v>328296</v>
      </c>
      <c r="C596" s="7">
        <f t="shared" si="101"/>
        <v>331921</v>
      </c>
      <c r="D596" s="7">
        <f t="shared" si="101"/>
        <v>339363</v>
      </c>
      <c r="E596" s="7">
        <f t="shared" si="101"/>
        <v>195615.07</v>
      </c>
      <c r="F596" s="7">
        <f t="shared" si="101"/>
        <v>183001.09</v>
      </c>
      <c r="G596" s="7">
        <f t="shared" si="101"/>
        <v>232315</v>
      </c>
      <c r="H596" s="7">
        <f t="shared" si="101"/>
        <v>285054</v>
      </c>
      <c r="I596" s="7">
        <f t="shared" si="101"/>
        <v>291319</v>
      </c>
      <c r="J596" s="7">
        <f t="shared" si="101"/>
        <v>337308</v>
      </c>
      <c r="K596" s="7">
        <f t="shared" si="101"/>
        <v>452129.39</v>
      </c>
      <c r="L596" s="7">
        <f t="shared" si="101"/>
        <v>521880.9</v>
      </c>
      <c r="M596" s="7">
        <f t="shared" si="101"/>
        <v>533932.65</v>
      </c>
      <c r="N596" s="8">
        <f>IFERROR(VLOOKUP($B$592,$221:$343,MATCH($Q596&amp;"/"&amp;N$348,$219:$219,0),FALSE),IFERROR((VLOOKUP($B$592,$221:$343,MATCH($Q595&amp;"/"&amp;N$348,$219:$219,0),FALSE)/3)*4,IFERROR(VLOOKUP($B$592,$221:$343,MATCH($Q594&amp;"/"&amp;N$348,$219:$219,0),FALSE)*2,IFERROR(VLOOKUP($B$592,$221:$343,MATCH($Q593&amp;"/"&amp;N$348,$219:$219,0),FALSE)*4,""))))</f>
        <v>722481.05</v>
      </c>
      <c r="O596" s="8">
        <f>IFERROR(VLOOKUP($B$592,$221:$343,MATCH($Q596&amp;"/"&amp;O$348,$219:$219,0),FALSE),IFERROR((VLOOKUP($B$592,$221:$343,MATCH($Q595&amp;"/"&amp;O$348,$219:$219,0),FALSE)/3)*4,IFERROR(VLOOKUP($B$592,$221:$343,MATCH($Q594&amp;"/"&amp;O$348,$219:$219,0),FALSE)*2,IFERROR(VLOOKUP($B$592,$221:$343,MATCH($Q593&amp;"/"&amp;O$348,$219:$219,0),FALSE)*4,""))))</f>
        <v>679216</v>
      </c>
      <c r="P596" s="6"/>
      <c r="Q596" s="9" t="s">
        <v>15</v>
      </c>
    </row>
    <row r="597" spans="2:17" x14ac:dyDescent="0.25">
      <c r="B597" s="10">
        <f t="shared" ref="B597:O597" si="102">B596/(B$465+B472)</f>
        <v>6.4435808846086434E-2</v>
      </c>
      <c r="C597" s="10">
        <f t="shared" si="102"/>
        <v>5.6202356319698193E-2</v>
      </c>
      <c r="D597" s="10">
        <f t="shared" si="102"/>
        <v>5.1956575856756913E-2</v>
      </c>
      <c r="E597" s="10">
        <f t="shared" si="102"/>
        <v>2.706085834560619E-2</v>
      </c>
      <c r="F597" s="10">
        <f t="shared" si="102"/>
        <v>2.3960777012522545E-2</v>
      </c>
      <c r="G597" s="10">
        <f t="shared" si="102"/>
        <v>3.0699135260008059E-2</v>
      </c>
      <c r="H597" s="10">
        <f t="shared" si="102"/>
        <v>3.9601327685169906E-2</v>
      </c>
      <c r="I597" s="10">
        <f t="shared" si="102"/>
        <v>4.0546559251041295E-2</v>
      </c>
      <c r="J597" s="10">
        <f t="shared" si="102"/>
        <v>4.695774487890117E-2</v>
      </c>
      <c r="K597" s="10">
        <f t="shared" si="102"/>
        <v>6.1159212352365502E-2</v>
      </c>
      <c r="L597" s="10">
        <f t="shared" si="102"/>
        <v>6.4812023338338673E-2</v>
      </c>
      <c r="M597" s="10">
        <f t="shared" si="102"/>
        <v>6.5181550702987048E-2</v>
      </c>
      <c r="N597" s="10">
        <f t="shared" si="102"/>
        <v>8.4113495209842487E-2</v>
      </c>
      <c r="O597" s="10">
        <f t="shared" si="102"/>
        <v>7.3262763136236836E-2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3">IFERROR(VLOOKUP($B$598,$221:$343,MATCH($Q599&amp;"/"&amp;B$348,$219:$219,0),FALSE),"")</f>
        <v>605072</v>
      </c>
      <c r="C599" s="7">
        <f t="shared" si="103"/>
        <v>750375</v>
      </c>
      <c r="D599" s="7">
        <f t="shared" si="103"/>
        <v>861395</v>
      </c>
      <c r="E599" s="7">
        <f t="shared" si="103"/>
        <v>821661</v>
      </c>
      <c r="F599" s="7">
        <f t="shared" si="103"/>
        <v>646072</v>
      </c>
      <c r="G599" s="7">
        <f t="shared" si="103"/>
        <v>770252</v>
      </c>
      <c r="H599" s="7">
        <f t="shared" si="103"/>
        <v>644149</v>
      </c>
      <c r="I599" s="7">
        <f t="shared" si="103"/>
        <v>790277</v>
      </c>
      <c r="J599" s="7">
        <f t="shared" si="103"/>
        <v>887181</v>
      </c>
      <c r="K599" s="7">
        <f t="shared" si="103"/>
        <v>675532</v>
      </c>
      <c r="L599" s="7">
        <f t="shared" si="103"/>
        <v>782930</v>
      </c>
      <c r="M599" s="7">
        <f t="shared" si="103"/>
        <v>671556</v>
      </c>
      <c r="N599" s="8">
        <f t="shared" si="103"/>
        <v>836802</v>
      </c>
      <c r="O599" s="8">
        <f t="shared" si="103"/>
        <v>1075272</v>
      </c>
      <c r="P599" s="6"/>
      <c r="Q599" s="9" t="s">
        <v>12</v>
      </c>
    </row>
    <row r="600" spans="2:17" x14ac:dyDescent="0.25">
      <c r="B600" s="7">
        <f t="shared" si="103"/>
        <v>850476</v>
      </c>
      <c r="C600" s="7">
        <f t="shared" si="103"/>
        <v>1243253</v>
      </c>
      <c r="D600" s="7">
        <f t="shared" si="103"/>
        <v>1274306</v>
      </c>
      <c r="E600" s="7">
        <f t="shared" si="103"/>
        <v>1161875</v>
      </c>
      <c r="F600" s="7">
        <f t="shared" si="103"/>
        <v>798615</v>
      </c>
      <c r="G600" s="7">
        <f t="shared" si="103"/>
        <v>1103484</v>
      </c>
      <c r="H600" s="7">
        <f t="shared" si="103"/>
        <v>1008571</v>
      </c>
      <c r="I600" s="7">
        <f t="shared" si="103"/>
        <v>1341197</v>
      </c>
      <c r="J600" s="7">
        <f t="shared" si="103"/>
        <v>1262137</v>
      </c>
      <c r="K600" s="7">
        <f t="shared" si="103"/>
        <v>921285</v>
      </c>
      <c r="L600" s="7">
        <f t="shared" si="103"/>
        <v>1072010</v>
      </c>
      <c r="M600" s="7">
        <f t="shared" si="103"/>
        <v>956591</v>
      </c>
      <c r="N600" s="8">
        <f t="shared" si="103"/>
        <v>1719493</v>
      </c>
      <c r="O600" s="8">
        <f t="shared" si="103"/>
        <v>1566114</v>
      </c>
      <c r="P600" s="6"/>
      <c r="Q600" s="9" t="s">
        <v>13</v>
      </c>
    </row>
    <row r="601" spans="2:17" x14ac:dyDescent="0.25">
      <c r="B601" s="7">
        <f t="shared" si="103"/>
        <v>782828</v>
      </c>
      <c r="C601" s="7">
        <f t="shared" si="103"/>
        <v>1464214</v>
      </c>
      <c r="D601" s="7">
        <f t="shared" si="103"/>
        <v>1205084</v>
      </c>
      <c r="E601" s="7">
        <f t="shared" si="103"/>
        <v>1205302</v>
      </c>
      <c r="F601" s="7">
        <f t="shared" si="103"/>
        <v>786536</v>
      </c>
      <c r="G601" s="7">
        <f t="shared" si="103"/>
        <v>1105526</v>
      </c>
      <c r="H601" s="7">
        <f t="shared" si="103"/>
        <v>1080800</v>
      </c>
      <c r="I601" s="7">
        <f t="shared" si="103"/>
        <v>1310009</v>
      </c>
      <c r="J601" s="7">
        <f t="shared" si="103"/>
        <v>1291332</v>
      </c>
      <c r="K601" s="7">
        <f t="shared" si="103"/>
        <v>1102002</v>
      </c>
      <c r="L601" s="7">
        <f t="shared" si="103"/>
        <v>1193478</v>
      </c>
      <c r="M601" s="7">
        <f t="shared" si="103"/>
        <v>1079571</v>
      </c>
      <c r="N601" s="8">
        <f t="shared" si="103"/>
        <v>2110751</v>
      </c>
      <c r="O601" s="8" t="str">
        <f t="shared" si="103"/>
        <v/>
      </c>
      <c r="P601" s="6"/>
      <c r="Q601" s="9" t="s">
        <v>14</v>
      </c>
    </row>
    <row r="602" spans="2:17" x14ac:dyDescent="0.25">
      <c r="B602" s="7">
        <f t="shared" si="103"/>
        <v>972939</v>
      </c>
      <c r="C602" s="7">
        <f t="shared" si="103"/>
        <v>1892607</v>
      </c>
      <c r="D602" s="7">
        <f t="shared" si="103"/>
        <v>1545931</v>
      </c>
      <c r="E602" s="7">
        <f t="shared" si="103"/>
        <v>1460664.01</v>
      </c>
      <c r="F602" s="7">
        <f t="shared" si="103"/>
        <v>1145931.75</v>
      </c>
      <c r="G602" s="7">
        <f t="shared" si="103"/>
        <v>1484604</v>
      </c>
      <c r="H602" s="7">
        <f t="shared" si="103"/>
        <v>1418534</v>
      </c>
      <c r="I602" s="7">
        <f t="shared" si="103"/>
        <v>1907794</v>
      </c>
      <c r="J602" s="7">
        <f t="shared" si="103"/>
        <v>1794376</v>
      </c>
      <c r="K602" s="7">
        <f t="shared" si="103"/>
        <v>1465603.91</v>
      </c>
      <c r="L602" s="7">
        <f t="shared" si="103"/>
        <v>1547033.87</v>
      </c>
      <c r="M602" s="7">
        <f t="shared" si="103"/>
        <v>1467983.26</v>
      </c>
      <c r="N602" s="8">
        <f t="shared" si="103"/>
        <v>2574040.66</v>
      </c>
      <c r="O602" s="8" t="str">
        <f t="shared" si="103"/>
        <v/>
      </c>
      <c r="P602" s="6"/>
      <c r="Q602" s="9" t="s">
        <v>15</v>
      </c>
    </row>
    <row r="603" spans="2:17" x14ac:dyDescent="0.25">
      <c r="B603" s="111">
        <f t="shared" ref="B603:M603" si="104">B602/B$588</f>
        <v>1.4645549460805269</v>
      </c>
      <c r="C603" s="111">
        <f t="shared" si="104"/>
        <v>1.9033380197553809</v>
      </c>
      <c r="D603" s="111">
        <f t="shared" si="104"/>
        <v>1.315624375029254</v>
      </c>
      <c r="E603" s="111">
        <f t="shared" si="104"/>
        <v>1.174916153546173</v>
      </c>
      <c r="F603" s="111">
        <f t="shared" si="104"/>
        <v>0.91290843852959258</v>
      </c>
      <c r="G603" s="111">
        <f t="shared" si="104"/>
        <v>1.1436464088397791</v>
      </c>
      <c r="H603" s="111">
        <f t="shared" si="104"/>
        <v>1.1564179863727742</v>
      </c>
      <c r="I603" s="111">
        <f t="shared" si="104"/>
        <v>1.3900756244904144</v>
      </c>
      <c r="J603" s="111">
        <f t="shared" si="104"/>
        <v>1.2621136466104861</v>
      </c>
      <c r="K603" s="111">
        <f t="shared" si="104"/>
        <v>1.312245551646287</v>
      </c>
      <c r="L603" s="111">
        <f t="shared" si="104"/>
        <v>1.5806163725343971</v>
      </c>
      <c r="M603" s="111">
        <f t="shared" si="104"/>
        <v>1.5090432245381287</v>
      </c>
      <c r="N603" s="111">
        <f>IFERROR(N602/N$588,IFERROR(N601/N$588,IFERROR(N600/N$588,N599/N$588)))</f>
        <v>1.6236473217695013</v>
      </c>
      <c r="O603" s="111">
        <f>IFERROR(O602/O$588,IFERROR(O601/O$588,IFERROR(O600/O$588,O599/O$588)))</f>
        <v>0.82736749348086103</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582720</v>
      </c>
      <c r="C605" s="7">
        <f t="shared" ref="C605:O608" si="105">IFERROR(C599+C611,"")</f>
        <v>733100</v>
      </c>
      <c r="D605" s="7">
        <f t="shared" si="105"/>
        <v>798776</v>
      </c>
      <c r="E605" s="7">
        <f t="shared" si="105"/>
        <v>681011</v>
      </c>
      <c r="F605" s="7">
        <f t="shared" si="105"/>
        <v>646072</v>
      </c>
      <c r="G605" s="7">
        <f t="shared" si="105"/>
        <v>649034</v>
      </c>
      <c r="H605" s="7">
        <f t="shared" si="105"/>
        <v>556273</v>
      </c>
      <c r="I605" s="7">
        <f t="shared" si="105"/>
        <v>739512</v>
      </c>
      <c r="J605" s="7">
        <f t="shared" si="105"/>
        <v>701404</v>
      </c>
      <c r="K605" s="7">
        <f t="shared" si="105"/>
        <v>671848</v>
      </c>
      <c r="L605" s="7">
        <f t="shared" si="105"/>
        <v>780174</v>
      </c>
      <c r="M605" s="7">
        <f t="shared" si="105"/>
        <v>671374</v>
      </c>
      <c r="N605" s="8">
        <f t="shared" si="105"/>
        <v>834407</v>
      </c>
      <c r="O605" s="8">
        <f t="shared" si="105"/>
        <v>1010583</v>
      </c>
      <c r="P605" s="6"/>
      <c r="Q605" s="9" t="s">
        <v>12</v>
      </c>
    </row>
    <row r="606" spans="2:17" x14ac:dyDescent="0.25">
      <c r="B606" s="7">
        <f t="shared" ref="B606:N608" si="106">IFERROR(B600+B612,"")</f>
        <v>800886</v>
      </c>
      <c r="C606" s="7">
        <f t="shared" si="106"/>
        <v>1196943</v>
      </c>
      <c r="D606" s="7">
        <f t="shared" si="106"/>
        <v>1046871</v>
      </c>
      <c r="E606" s="7">
        <f t="shared" si="106"/>
        <v>787807</v>
      </c>
      <c r="F606" s="7">
        <f t="shared" si="106"/>
        <v>669531</v>
      </c>
      <c r="G606" s="7">
        <f t="shared" si="106"/>
        <v>872794</v>
      </c>
      <c r="H606" s="7">
        <f t="shared" si="106"/>
        <v>813443</v>
      </c>
      <c r="I606" s="7">
        <f t="shared" si="106"/>
        <v>1195512</v>
      </c>
      <c r="J606" s="7">
        <f t="shared" si="106"/>
        <v>761238</v>
      </c>
      <c r="K606" s="7">
        <f t="shared" si="106"/>
        <v>916369</v>
      </c>
      <c r="L606" s="7">
        <f t="shared" si="106"/>
        <v>1069166</v>
      </c>
      <c r="M606" s="7">
        <f t="shared" si="106"/>
        <v>954353</v>
      </c>
      <c r="N606" s="8">
        <f t="shared" si="106"/>
        <v>1717080</v>
      </c>
      <c r="O606" s="8">
        <f t="shared" si="105"/>
        <v>1411997</v>
      </c>
      <c r="P606" s="6"/>
      <c r="Q606" s="9" t="s">
        <v>13</v>
      </c>
    </row>
    <row r="607" spans="2:17" x14ac:dyDescent="0.25">
      <c r="B607" s="7">
        <f t="shared" si="106"/>
        <v>702597</v>
      </c>
      <c r="C607" s="7">
        <f t="shared" si="106"/>
        <v>1377608</v>
      </c>
      <c r="D607" s="7">
        <f t="shared" si="106"/>
        <v>839530</v>
      </c>
      <c r="E607" s="7">
        <f t="shared" si="106"/>
        <v>679678</v>
      </c>
      <c r="F607" s="7">
        <f t="shared" si="106"/>
        <v>580696</v>
      </c>
      <c r="G607" s="7">
        <f t="shared" si="106"/>
        <v>1094349</v>
      </c>
      <c r="H607" s="7">
        <f t="shared" si="106"/>
        <v>1075935</v>
      </c>
      <c r="I607" s="7">
        <f t="shared" si="106"/>
        <v>1044322</v>
      </c>
      <c r="J607" s="7">
        <f t="shared" si="106"/>
        <v>543002</v>
      </c>
      <c r="K607" s="7">
        <f t="shared" si="106"/>
        <v>208022</v>
      </c>
      <c r="L607" s="7">
        <f t="shared" si="106"/>
        <v>259124</v>
      </c>
      <c r="M607" s="7">
        <f t="shared" si="106"/>
        <v>1076119</v>
      </c>
      <c r="N607" s="8">
        <f t="shared" si="106"/>
        <v>2108338</v>
      </c>
      <c r="O607" s="8" t="str">
        <f t="shared" si="105"/>
        <v/>
      </c>
      <c r="P607" s="6"/>
      <c r="Q607" s="9" t="s">
        <v>14</v>
      </c>
    </row>
    <row r="608" spans="2:17" x14ac:dyDescent="0.25">
      <c r="B608" s="7">
        <f t="shared" si="106"/>
        <v>855162</v>
      </c>
      <c r="C608" s="18">
        <f t="shared" si="106"/>
        <v>1669761</v>
      </c>
      <c r="D608" s="18">
        <f t="shared" si="106"/>
        <v>1122640</v>
      </c>
      <c r="E608" s="18">
        <f t="shared" si="106"/>
        <v>854170.7</v>
      </c>
      <c r="F608" s="18">
        <f t="shared" si="106"/>
        <v>773720.82000000007</v>
      </c>
      <c r="G608" s="18">
        <f t="shared" si="106"/>
        <v>987139</v>
      </c>
      <c r="H608" s="18">
        <f t="shared" si="106"/>
        <v>1066795</v>
      </c>
      <c r="I608" s="18">
        <f t="shared" si="106"/>
        <v>1527404</v>
      </c>
      <c r="J608" s="18">
        <f t="shared" si="106"/>
        <v>685503</v>
      </c>
      <c r="K608" s="18">
        <f t="shared" si="106"/>
        <v>215360.12999999989</v>
      </c>
      <c r="L608" s="18">
        <f t="shared" si="106"/>
        <v>1537231.77</v>
      </c>
      <c r="M608" s="18">
        <f t="shared" si="106"/>
        <v>1463755.3800000001</v>
      </c>
      <c r="N608" s="18">
        <f t="shared" si="106"/>
        <v>2571627.56</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7">IFERROR(VLOOKUP($B$610,$221:$343,MATCH($Q611&amp;"/"&amp;B$348,$219:$219,0),FALSE),"")</f>
        <v>-22352</v>
      </c>
      <c r="C611" s="7">
        <f t="shared" si="107"/>
        <v>-17275</v>
      </c>
      <c r="D611" s="7">
        <f t="shared" si="107"/>
        <v>-62619</v>
      </c>
      <c r="E611" s="7">
        <f t="shared" si="107"/>
        <v>-140650</v>
      </c>
      <c r="F611" s="7">
        <f t="shared" si="107"/>
        <v>0</v>
      </c>
      <c r="G611" s="7">
        <f t="shared" si="107"/>
        <v>-121218</v>
      </c>
      <c r="H611" s="7">
        <f t="shared" si="107"/>
        <v>-87876</v>
      </c>
      <c r="I611" s="7">
        <f t="shared" si="107"/>
        <v>-50765</v>
      </c>
      <c r="J611" s="7">
        <f t="shared" si="107"/>
        <v>-185777</v>
      </c>
      <c r="K611" s="7">
        <f t="shared" si="107"/>
        <v>-3684</v>
      </c>
      <c r="L611" s="7">
        <f t="shared" si="107"/>
        <v>-2756</v>
      </c>
      <c r="M611" s="7">
        <f t="shared" si="107"/>
        <v>-182</v>
      </c>
      <c r="N611" s="8">
        <f t="shared" si="107"/>
        <v>-2395</v>
      </c>
      <c r="O611" s="8">
        <f t="shared" si="107"/>
        <v>-64689</v>
      </c>
      <c r="P611" s="6"/>
      <c r="Q611" s="9" t="s">
        <v>12</v>
      </c>
    </row>
    <row r="612" spans="2:17" x14ac:dyDescent="0.25">
      <c r="B612" s="7">
        <f t="shared" si="107"/>
        <v>-49590</v>
      </c>
      <c r="C612" s="7">
        <f t="shared" si="107"/>
        <v>-46310</v>
      </c>
      <c r="D612" s="7">
        <f t="shared" si="107"/>
        <v>-227435</v>
      </c>
      <c r="E612" s="7">
        <f t="shared" si="107"/>
        <v>-374068</v>
      </c>
      <c r="F612" s="7">
        <f t="shared" si="107"/>
        <v>-129084</v>
      </c>
      <c r="G612" s="7">
        <f t="shared" si="107"/>
        <v>-230690</v>
      </c>
      <c r="H612" s="7">
        <f t="shared" si="107"/>
        <v>-195128</v>
      </c>
      <c r="I612" s="7">
        <f t="shared" si="107"/>
        <v>-145685</v>
      </c>
      <c r="J612" s="7">
        <f t="shared" si="107"/>
        <v>-500899</v>
      </c>
      <c r="K612" s="7">
        <f t="shared" si="107"/>
        <v>-4916</v>
      </c>
      <c r="L612" s="7">
        <f t="shared" si="107"/>
        <v>-2844</v>
      </c>
      <c r="M612" s="7">
        <f t="shared" si="107"/>
        <v>-2238</v>
      </c>
      <c r="N612" s="8">
        <f t="shared" si="107"/>
        <v>-2413</v>
      </c>
      <c r="O612" s="8">
        <f t="shared" si="107"/>
        <v>-154117</v>
      </c>
      <c r="P612" s="6"/>
      <c r="Q612" s="9" t="s">
        <v>13</v>
      </c>
    </row>
    <row r="613" spans="2:17" x14ac:dyDescent="0.25">
      <c r="B613" s="7">
        <f t="shared" si="107"/>
        <v>-80231</v>
      </c>
      <c r="C613" s="7">
        <f t="shared" si="107"/>
        <v>-86606</v>
      </c>
      <c r="D613" s="7">
        <f t="shared" si="107"/>
        <v>-365554</v>
      </c>
      <c r="E613" s="7">
        <f t="shared" si="107"/>
        <v>-525624</v>
      </c>
      <c r="F613" s="7">
        <f t="shared" si="107"/>
        <v>-205840</v>
      </c>
      <c r="G613" s="7">
        <f t="shared" si="107"/>
        <v>-11177</v>
      </c>
      <c r="H613" s="7">
        <f t="shared" si="107"/>
        <v>-4865</v>
      </c>
      <c r="I613" s="7">
        <f t="shared" si="107"/>
        <v>-265687</v>
      </c>
      <c r="J613" s="7">
        <f t="shared" si="107"/>
        <v>-748330</v>
      </c>
      <c r="K613" s="7">
        <f t="shared" si="107"/>
        <v>-893980</v>
      </c>
      <c r="L613" s="7">
        <f t="shared" si="107"/>
        <v>-934354</v>
      </c>
      <c r="M613" s="7">
        <f t="shared" si="107"/>
        <v>-3452</v>
      </c>
      <c r="N613" s="8">
        <f t="shared" si="107"/>
        <v>-2413</v>
      </c>
      <c r="O613" s="8" t="str">
        <f t="shared" si="107"/>
        <v/>
      </c>
      <c r="P613" s="6"/>
      <c r="Q613" s="9" t="s">
        <v>14</v>
      </c>
    </row>
    <row r="614" spans="2:17" x14ac:dyDescent="0.25">
      <c r="B614" s="7">
        <f t="shared" si="107"/>
        <v>-117777</v>
      </c>
      <c r="C614" s="7">
        <f t="shared" si="107"/>
        <v>-222846</v>
      </c>
      <c r="D614" s="7">
        <f t="shared" si="107"/>
        <v>-423291</v>
      </c>
      <c r="E614" s="7">
        <f t="shared" si="107"/>
        <v>-606493.31000000006</v>
      </c>
      <c r="F614" s="7">
        <f t="shared" si="107"/>
        <v>-372210.93</v>
      </c>
      <c r="G614" s="7">
        <f t="shared" si="107"/>
        <v>-497465</v>
      </c>
      <c r="H614" s="7">
        <f t="shared" si="107"/>
        <v>-351739</v>
      </c>
      <c r="I614" s="7">
        <f t="shared" si="107"/>
        <v>-380390</v>
      </c>
      <c r="J614" s="7">
        <f t="shared" si="107"/>
        <v>-1108873</v>
      </c>
      <c r="K614" s="7">
        <f t="shared" si="107"/>
        <v>-1250243.78</v>
      </c>
      <c r="L614" s="7">
        <f t="shared" si="107"/>
        <v>-9802.1</v>
      </c>
      <c r="M614" s="7">
        <f t="shared" si="107"/>
        <v>-4227.88</v>
      </c>
      <c r="N614" s="8">
        <f t="shared" si="107"/>
        <v>-2413.1</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8">IFERROR(VLOOKUP($B$615,$221:$343,MATCH($Q616&amp;"/"&amp;B$348,$219:$219,0),FALSE),"")</f>
        <v>-22351</v>
      </c>
      <c r="C616" s="7">
        <f t="shared" si="108"/>
        <v>-16267</v>
      </c>
      <c r="D616" s="7">
        <f t="shared" si="108"/>
        <v>-62051</v>
      </c>
      <c r="E616" s="7">
        <f t="shared" si="108"/>
        <v>-139233</v>
      </c>
      <c r="F616" s="7">
        <f t="shared" si="108"/>
        <v>-69507</v>
      </c>
      <c r="G616" s="7">
        <f t="shared" si="108"/>
        <v>-120317</v>
      </c>
      <c r="H616" s="7">
        <f t="shared" si="108"/>
        <v>-86557</v>
      </c>
      <c r="I616" s="7">
        <f t="shared" si="108"/>
        <v>-50314</v>
      </c>
      <c r="J616" s="7">
        <f t="shared" si="108"/>
        <v>-185712</v>
      </c>
      <c r="K616" s="7">
        <f t="shared" si="108"/>
        <v>-219359</v>
      </c>
      <c r="L616" s="7">
        <f t="shared" si="108"/>
        <v>-238959</v>
      </c>
      <c r="M616" s="7">
        <f t="shared" si="108"/>
        <v>-317783</v>
      </c>
      <c r="N616" s="8">
        <f t="shared" si="108"/>
        <v>-123189</v>
      </c>
      <c r="O616" s="8">
        <f t="shared" si="108"/>
        <v>-60021</v>
      </c>
      <c r="P616" s="6"/>
      <c r="Q616" s="9" t="s">
        <v>12</v>
      </c>
    </row>
    <row r="617" spans="2:17" x14ac:dyDescent="0.25">
      <c r="B617" s="7">
        <f t="shared" si="108"/>
        <v>-48414</v>
      </c>
      <c r="C617" s="7">
        <f t="shared" si="108"/>
        <v>-44802</v>
      </c>
      <c r="D617" s="7">
        <f t="shared" si="108"/>
        <v>-224594</v>
      </c>
      <c r="E617" s="7">
        <f t="shared" si="108"/>
        <v>-368329</v>
      </c>
      <c r="F617" s="7">
        <f t="shared" si="108"/>
        <v>-124663</v>
      </c>
      <c r="G617" s="7">
        <f t="shared" si="108"/>
        <v>-229668</v>
      </c>
      <c r="H617" s="7">
        <f t="shared" si="108"/>
        <v>-193134</v>
      </c>
      <c r="I617" s="7">
        <f t="shared" si="108"/>
        <v>-151647</v>
      </c>
      <c r="J617" s="7">
        <f t="shared" si="108"/>
        <v>-501305</v>
      </c>
      <c r="K617" s="7">
        <f t="shared" si="108"/>
        <v>-479780</v>
      </c>
      <c r="L617" s="7">
        <f t="shared" si="108"/>
        <v>-415972</v>
      </c>
      <c r="M617" s="7">
        <f t="shared" si="108"/>
        <v>-620365</v>
      </c>
      <c r="N617" s="8">
        <f t="shared" si="108"/>
        <v>-262494</v>
      </c>
      <c r="O617" s="8">
        <f t="shared" si="108"/>
        <v>-147003</v>
      </c>
      <c r="P617" s="6"/>
      <c r="Q617" s="9" t="s">
        <v>13</v>
      </c>
    </row>
    <row r="618" spans="2:17" x14ac:dyDescent="0.25">
      <c r="B618" s="7">
        <f t="shared" si="108"/>
        <v>-79054</v>
      </c>
      <c r="C618" s="7">
        <f t="shared" si="108"/>
        <v>-55066</v>
      </c>
      <c r="D618" s="7">
        <f t="shared" si="108"/>
        <v>-360206</v>
      </c>
      <c r="E618" s="7">
        <f t="shared" si="108"/>
        <v>-519101</v>
      </c>
      <c r="F618" s="7">
        <f t="shared" si="108"/>
        <v>-201393</v>
      </c>
      <c r="G618" s="7">
        <f t="shared" si="108"/>
        <v>-326266</v>
      </c>
      <c r="H618" s="7">
        <f t="shared" si="108"/>
        <v>-281318</v>
      </c>
      <c r="I618" s="7">
        <f t="shared" si="108"/>
        <v>-264345</v>
      </c>
      <c r="J618" s="7">
        <f t="shared" si="108"/>
        <v>-747399</v>
      </c>
      <c r="K618" s="7">
        <f t="shared" si="108"/>
        <v>-891110</v>
      </c>
      <c r="L618" s="7">
        <f t="shared" si="108"/>
        <v>-909164</v>
      </c>
      <c r="M618" s="7">
        <f t="shared" si="108"/>
        <v>-951841</v>
      </c>
      <c r="N618" s="8">
        <f t="shared" si="108"/>
        <v>-555813</v>
      </c>
      <c r="O618" s="8" t="str">
        <f t="shared" si="108"/>
        <v/>
      </c>
      <c r="P618" s="6"/>
      <c r="Q618" s="9" t="s">
        <v>14</v>
      </c>
    </row>
    <row r="619" spans="2:17" x14ac:dyDescent="0.25">
      <c r="B619" s="7">
        <f t="shared" si="108"/>
        <v>-116573</v>
      </c>
      <c r="C619" s="7">
        <f t="shared" si="108"/>
        <v>-191164</v>
      </c>
      <c r="D619" s="7">
        <f t="shared" si="108"/>
        <v>-412266</v>
      </c>
      <c r="E619" s="7">
        <f t="shared" si="108"/>
        <v>-598715.07999999996</v>
      </c>
      <c r="F619" s="7">
        <f t="shared" si="108"/>
        <v>-364070.67</v>
      </c>
      <c r="G619" s="7">
        <f t="shared" si="108"/>
        <v>-490849</v>
      </c>
      <c r="H619" s="7">
        <f t="shared" si="108"/>
        <v>-344856</v>
      </c>
      <c r="I619" s="7">
        <f t="shared" si="108"/>
        <v>-385934</v>
      </c>
      <c r="J619" s="7">
        <f t="shared" si="108"/>
        <v>-1106264</v>
      </c>
      <c r="K619" s="7">
        <f t="shared" si="108"/>
        <v>-1245211.43</v>
      </c>
      <c r="L619" s="7">
        <f t="shared" si="108"/>
        <v>-1274402.5</v>
      </c>
      <c r="M619" s="7">
        <f t="shared" si="108"/>
        <v>-3073221.1</v>
      </c>
      <c r="N619" s="8">
        <f t="shared" si="108"/>
        <v>-589718.97</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9">IFERROR(VLOOKUP($B$620,$221:$343,MATCH($Q621&amp;"/"&amp;B$348,$219:$219,0),FALSE),"")</f>
        <v>-554370</v>
      </c>
      <c r="C621" s="7">
        <f t="shared" si="109"/>
        <v>-671758</v>
      </c>
      <c r="D621" s="7">
        <f t="shared" si="109"/>
        <v>-2090</v>
      </c>
      <c r="E621" s="7">
        <f t="shared" si="109"/>
        <v>939</v>
      </c>
      <c r="F621" s="7">
        <f t="shared" si="109"/>
        <v>-401677</v>
      </c>
      <c r="G621" s="7">
        <f t="shared" si="109"/>
        <v>-674991</v>
      </c>
      <c r="H621" s="7">
        <f t="shared" si="109"/>
        <v>-530331</v>
      </c>
      <c r="I621" s="7">
        <f t="shared" si="109"/>
        <v>-527694</v>
      </c>
      <c r="J621" s="7">
        <f t="shared" si="109"/>
        <v>-684048</v>
      </c>
      <c r="K621" s="7">
        <f t="shared" si="109"/>
        <v>-425571</v>
      </c>
      <c r="L621" s="7">
        <f t="shared" si="109"/>
        <v>-455364</v>
      </c>
      <c r="M621" s="7">
        <f t="shared" si="109"/>
        <v>-306540</v>
      </c>
      <c r="N621" s="7">
        <f t="shared" si="109"/>
        <v>-735840</v>
      </c>
      <c r="O621" s="7">
        <f t="shared" si="109"/>
        <v>-1006872</v>
      </c>
      <c r="P621" s="6"/>
      <c r="Q621" s="9" t="s">
        <v>12</v>
      </c>
    </row>
    <row r="622" spans="2:17" x14ac:dyDescent="0.25">
      <c r="B622" s="7">
        <f t="shared" si="109"/>
        <v>-785796</v>
      </c>
      <c r="C622" s="7">
        <f t="shared" si="109"/>
        <v>-1150279</v>
      </c>
      <c r="D622" s="7">
        <f t="shared" si="109"/>
        <v>-552883</v>
      </c>
      <c r="E622" s="7">
        <f t="shared" si="109"/>
        <v>-594182</v>
      </c>
      <c r="F622" s="7">
        <f t="shared" si="109"/>
        <v>-706222</v>
      </c>
      <c r="G622" s="7">
        <f t="shared" si="109"/>
        <v>-901077</v>
      </c>
      <c r="H622" s="7">
        <f t="shared" si="109"/>
        <v>-753550</v>
      </c>
      <c r="I622" s="7">
        <f t="shared" si="109"/>
        <v>-1297321</v>
      </c>
      <c r="J622" s="7">
        <f t="shared" si="109"/>
        <v>-808599</v>
      </c>
      <c r="K622" s="7">
        <f t="shared" si="109"/>
        <v>-419915</v>
      </c>
      <c r="L622" s="7">
        <f t="shared" si="109"/>
        <v>-653566</v>
      </c>
      <c r="M622" s="7">
        <f t="shared" si="109"/>
        <v>-297872</v>
      </c>
      <c r="N622" s="7">
        <f t="shared" si="109"/>
        <v>-1489092</v>
      </c>
      <c r="O622" s="7">
        <f t="shared" si="109"/>
        <v>-1426469</v>
      </c>
      <c r="P622" s="6"/>
      <c r="Q622" s="9" t="s">
        <v>13</v>
      </c>
    </row>
    <row r="623" spans="2:17" x14ac:dyDescent="0.25">
      <c r="B623" s="7">
        <f t="shared" si="109"/>
        <v>-688198</v>
      </c>
      <c r="C623" s="7">
        <f t="shared" si="109"/>
        <v>-1353283</v>
      </c>
      <c r="D623" s="7">
        <f t="shared" si="109"/>
        <v>-879293</v>
      </c>
      <c r="E623" s="7">
        <f t="shared" si="109"/>
        <v>-728597</v>
      </c>
      <c r="F623" s="7">
        <f t="shared" si="109"/>
        <v>-582706</v>
      </c>
      <c r="G623" s="7">
        <f t="shared" si="109"/>
        <v>-884384</v>
      </c>
      <c r="H623" s="7">
        <f t="shared" si="109"/>
        <v>-794232</v>
      </c>
      <c r="I623" s="7">
        <f t="shared" si="109"/>
        <v>-1156885</v>
      </c>
      <c r="J623" s="7">
        <f t="shared" si="109"/>
        <v>-672816</v>
      </c>
      <c r="K623" s="7">
        <f t="shared" si="109"/>
        <v>-186190</v>
      </c>
      <c r="L623" s="7">
        <f t="shared" si="109"/>
        <v>-298264</v>
      </c>
      <c r="M623" s="7">
        <f t="shared" si="109"/>
        <v>-168782</v>
      </c>
      <c r="N623" s="7">
        <f t="shared" si="109"/>
        <v>-1606278</v>
      </c>
      <c r="O623" s="7" t="str">
        <f t="shared" si="109"/>
        <v/>
      </c>
      <c r="P623" s="6"/>
      <c r="Q623" s="9" t="s">
        <v>14</v>
      </c>
    </row>
    <row r="624" spans="2:17" x14ac:dyDescent="0.25">
      <c r="B624" s="7">
        <f t="shared" si="109"/>
        <v>-850526</v>
      </c>
      <c r="C624" s="7">
        <f t="shared" si="109"/>
        <v>-1559382</v>
      </c>
      <c r="D624" s="7">
        <f t="shared" si="109"/>
        <v>-1164981</v>
      </c>
      <c r="E624" s="7">
        <f t="shared" si="109"/>
        <v>-831541.29</v>
      </c>
      <c r="F624" s="7">
        <f t="shared" si="109"/>
        <v>-783557.18</v>
      </c>
      <c r="G624" s="7">
        <f t="shared" si="109"/>
        <v>-1013254</v>
      </c>
      <c r="H624" s="7">
        <f t="shared" si="109"/>
        <v>-1035965</v>
      </c>
      <c r="I624" s="7">
        <f t="shared" si="109"/>
        <v>-1511582</v>
      </c>
      <c r="J624" s="7">
        <f t="shared" si="109"/>
        <v>-823704</v>
      </c>
      <c r="K624" s="7">
        <f t="shared" si="109"/>
        <v>-207349.31</v>
      </c>
      <c r="L624" s="7">
        <f t="shared" si="109"/>
        <v>-241347.25</v>
      </c>
      <c r="M624" s="7">
        <f t="shared" si="109"/>
        <v>1597313.02</v>
      </c>
      <c r="N624" s="7">
        <f t="shared" si="109"/>
        <v>-2031377.27</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77"/>
    </row>
    <row r="626" spans="2:17" x14ac:dyDescent="0.25">
      <c r="B626" s="7">
        <f t="shared" ref="B626:O629" si="110">IFERROR(VLOOKUP($B$625,$221:$343,MATCH($Q626&amp;"/"&amp;B$348,$219:$219,0),FALSE),"")</f>
        <v>28351</v>
      </c>
      <c r="C626" s="7">
        <f t="shared" si="110"/>
        <v>62350</v>
      </c>
      <c r="D626" s="7">
        <f t="shared" si="110"/>
        <v>797254</v>
      </c>
      <c r="E626" s="7">
        <f t="shared" si="110"/>
        <v>683367</v>
      </c>
      <c r="F626" s="7">
        <f t="shared" si="110"/>
        <v>174888</v>
      </c>
      <c r="G626" s="7">
        <f t="shared" si="110"/>
        <v>-25056</v>
      </c>
      <c r="H626" s="7">
        <f t="shared" si="110"/>
        <v>27261</v>
      </c>
      <c r="I626" s="7">
        <f t="shared" si="110"/>
        <v>212269</v>
      </c>
      <c r="J626" s="7">
        <f t="shared" si="110"/>
        <v>17421</v>
      </c>
      <c r="K626" s="7">
        <f t="shared" si="110"/>
        <v>30602</v>
      </c>
      <c r="L626" s="7">
        <f t="shared" si="110"/>
        <v>88607</v>
      </c>
      <c r="M626" s="7">
        <f t="shared" si="110"/>
        <v>47233</v>
      </c>
      <c r="N626" s="8">
        <f t="shared" si="110"/>
        <v>-22227</v>
      </c>
      <c r="O626" s="8">
        <f t="shared" si="110"/>
        <v>8379</v>
      </c>
      <c r="P626" s="6"/>
      <c r="Q626" s="9" t="s">
        <v>12</v>
      </c>
    </row>
    <row r="627" spans="2:17" x14ac:dyDescent="0.25">
      <c r="B627" s="7">
        <f t="shared" si="110"/>
        <v>16266</v>
      </c>
      <c r="C627" s="7">
        <f t="shared" si="110"/>
        <v>48172</v>
      </c>
      <c r="D627" s="7">
        <f t="shared" si="110"/>
        <v>496829</v>
      </c>
      <c r="E627" s="7">
        <f t="shared" si="110"/>
        <v>199364</v>
      </c>
      <c r="F627" s="7">
        <f t="shared" si="110"/>
        <v>-32270</v>
      </c>
      <c r="G627" s="7">
        <f t="shared" si="110"/>
        <v>-27261</v>
      </c>
      <c r="H627" s="7">
        <f t="shared" si="110"/>
        <v>61887</v>
      </c>
      <c r="I627" s="7">
        <f t="shared" si="110"/>
        <v>-107771</v>
      </c>
      <c r="J627" s="7">
        <f t="shared" si="110"/>
        <v>-47767</v>
      </c>
      <c r="K627" s="7">
        <f t="shared" si="110"/>
        <v>21590</v>
      </c>
      <c r="L627" s="7">
        <f t="shared" si="110"/>
        <v>2472</v>
      </c>
      <c r="M627" s="7">
        <f t="shared" si="110"/>
        <v>38354</v>
      </c>
      <c r="N627" s="8">
        <f t="shared" si="110"/>
        <v>-32093</v>
      </c>
      <c r="O627" s="8">
        <f t="shared" si="110"/>
        <v>-7358</v>
      </c>
      <c r="P627" s="6"/>
      <c r="Q627" s="9" t="s">
        <v>13</v>
      </c>
    </row>
    <row r="628" spans="2:17" x14ac:dyDescent="0.25">
      <c r="B628" s="7">
        <f t="shared" si="110"/>
        <v>15576</v>
      </c>
      <c r="C628" s="7">
        <f t="shared" si="110"/>
        <v>55865</v>
      </c>
      <c r="D628" s="7">
        <f t="shared" si="110"/>
        <v>-34415</v>
      </c>
      <c r="E628" s="7">
        <f t="shared" si="110"/>
        <v>-42396</v>
      </c>
      <c r="F628" s="7">
        <f t="shared" si="110"/>
        <v>2437</v>
      </c>
      <c r="G628" s="7">
        <f t="shared" si="110"/>
        <v>-105124</v>
      </c>
      <c r="H628" s="7">
        <f t="shared" si="110"/>
        <v>5250</v>
      </c>
      <c r="I628" s="7">
        <f t="shared" si="110"/>
        <v>-111221</v>
      </c>
      <c r="J628" s="7">
        <f t="shared" si="110"/>
        <v>-128883</v>
      </c>
      <c r="K628" s="7">
        <f t="shared" si="110"/>
        <v>24702</v>
      </c>
      <c r="L628" s="7">
        <f t="shared" si="110"/>
        <v>-13950</v>
      </c>
      <c r="M628" s="7">
        <f t="shared" si="110"/>
        <v>-41052</v>
      </c>
      <c r="N628" s="8">
        <f t="shared" si="110"/>
        <v>-51340</v>
      </c>
      <c r="O628" s="8" t="str">
        <f t="shared" si="110"/>
        <v/>
      </c>
      <c r="P628" s="6"/>
      <c r="Q628" s="9" t="s">
        <v>14</v>
      </c>
    </row>
    <row r="629" spans="2:17" x14ac:dyDescent="0.25">
      <c r="B629" s="7">
        <f t="shared" si="110"/>
        <v>5840</v>
      </c>
      <c r="C629" s="7">
        <f t="shared" si="110"/>
        <v>142061</v>
      </c>
      <c r="D629" s="7">
        <f t="shared" si="110"/>
        <v>-31316</v>
      </c>
      <c r="E629" s="7">
        <f t="shared" si="110"/>
        <v>30407.64</v>
      </c>
      <c r="F629" s="7">
        <f t="shared" si="110"/>
        <v>-1696.1</v>
      </c>
      <c r="G629" s="7">
        <f t="shared" si="110"/>
        <v>-19499</v>
      </c>
      <c r="H629" s="7">
        <f t="shared" si="110"/>
        <v>37713</v>
      </c>
      <c r="I629" s="7">
        <f t="shared" si="110"/>
        <v>10278</v>
      </c>
      <c r="J629" s="7">
        <f t="shared" si="110"/>
        <v>-135592</v>
      </c>
      <c r="K629" s="7">
        <f t="shared" si="110"/>
        <v>13043.17</v>
      </c>
      <c r="L629" s="7">
        <f t="shared" si="110"/>
        <v>31284.12</v>
      </c>
      <c r="M629" s="7">
        <f t="shared" si="110"/>
        <v>-7924.82</v>
      </c>
      <c r="N629" s="8">
        <f t="shared" si="110"/>
        <v>-47055.58</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1">B588/B402</f>
        <v>0.17067883170796502</v>
      </c>
      <c r="C632" s="29">
        <f t="shared" si="111"/>
        <v>0.2737547934385538</v>
      </c>
      <c r="D632" s="29">
        <f t="shared" si="111"/>
        <v>0.31630124143099292</v>
      </c>
      <c r="E632" s="29">
        <f t="shared" si="111"/>
        <v>0.28993442698397759</v>
      </c>
      <c r="F632" s="29">
        <f t="shared" si="111"/>
        <v>0.26376868739079423</v>
      </c>
      <c r="G632" s="29">
        <f t="shared" si="111"/>
        <v>0.25252774410218981</v>
      </c>
      <c r="H632" s="29">
        <f t="shared" si="111"/>
        <v>0.23617404296201883</v>
      </c>
      <c r="I632" s="29">
        <f t="shared" si="111"/>
        <v>0.26730994002837022</v>
      </c>
      <c r="J632" s="29">
        <f t="shared" si="111"/>
        <v>0.24726361332262692</v>
      </c>
      <c r="K632" s="29">
        <f t="shared" si="111"/>
        <v>0.15736626211967067</v>
      </c>
      <c r="L632" s="29">
        <f t="shared" si="111"/>
        <v>0.12230067914136829</v>
      </c>
      <c r="M632" s="29">
        <f t="shared" si="111"/>
        <v>0.11153428592149485</v>
      </c>
      <c r="N632" s="29">
        <f t="shared" si="111"/>
        <v>0.18024228757994956</v>
      </c>
      <c r="O632" s="29">
        <f t="shared" si="111"/>
        <v>0.21824467401909184</v>
      </c>
      <c r="P632" s="6"/>
      <c r="Q632" s="89" t="s">
        <v>37</v>
      </c>
    </row>
    <row r="633" spans="2:17" x14ac:dyDescent="0.25">
      <c r="B633" s="29">
        <f t="shared" ref="B633:O633" si="112">((B551*(1-B582))/(B457+B432))</f>
        <v>0.21203837968212677</v>
      </c>
      <c r="C633" s="29">
        <f t="shared" si="112"/>
        <v>0.37450383537869886</v>
      </c>
      <c r="D633" s="29">
        <f t="shared" si="112"/>
        <v>0.43853620076226962</v>
      </c>
      <c r="E633" s="29">
        <f t="shared" si="112"/>
        <v>0.41363897716096715</v>
      </c>
      <c r="F633" s="29">
        <f t="shared" si="112"/>
        <v>0.36374046557039497</v>
      </c>
      <c r="G633" s="29">
        <f t="shared" si="112"/>
        <v>0.33895369285160015</v>
      </c>
      <c r="H633" s="29">
        <f t="shared" si="112"/>
        <v>0.3271940381543651</v>
      </c>
      <c r="I633" s="29">
        <f t="shared" si="112"/>
        <v>0.34603678278534938</v>
      </c>
      <c r="J633" s="29">
        <f t="shared" si="112"/>
        <v>0.27849322144457739</v>
      </c>
      <c r="K633" s="29">
        <f t="shared" si="112"/>
        <v>0.18931868160044826</v>
      </c>
      <c r="L633" s="29">
        <f t="shared" si="112"/>
        <v>0.19200132882103338</v>
      </c>
      <c r="M633" s="29">
        <f t="shared" si="112"/>
        <v>0.1563264741211329</v>
      </c>
      <c r="N633" s="29">
        <f t="shared" si="112"/>
        <v>0.23477778288048975</v>
      </c>
      <c r="O633" s="29">
        <f t="shared" si="112"/>
        <v>0.29289599176921438</v>
      </c>
      <c r="P633" s="6"/>
      <c r="Q633" s="89" t="s">
        <v>38</v>
      </c>
    </row>
    <row r="634" spans="2:17" x14ac:dyDescent="0.25">
      <c r="B634" s="29">
        <f t="shared" ref="B634:O634" si="113">B588/B457</f>
        <v>0.27446176575454012</v>
      </c>
      <c r="C634" s="29">
        <f t="shared" si="113"/>
        <v>0.37153771827367355</v>
      </c>
      <c r="D634" s="29">
        <f t="shared" si="113"/>
        <v>0.43705120661400476</v>
      </c>
      <c r="E634" s="29">
        <f t="shared" si="113"/>
        <v>0.4739447703291938</v>
      </c>
      <c r="F634" s="29">
        <f t="shared" si="113"/>
        <v>0.47252759873825634</v>
      </c>
      <c r="G634" s="29">
        <f t="shared" si="113"/>
        <v>0.47876851720035202</v>
      </c>
      <c r="H634" s="29">
        <f t="shared" si="113"/>
        <v>0.44411385191546549</v>
      </c>
      <c r="I634" s="29">
        <f t="shared" si="113"/>
        <v>0.44644982608013944</v>
      </c>
      <c r="J634" s="29">
        <f t="shared" si="113"/>
        <v>0.42708838697060536</v>
      </c>
      <c r="K634" s="29">
        <f t="shared" si="113"/>
        <v>0.31681534477791756</v>
      </c>
      <c r="L634" s="29">
        <f t="shared" si="113"/>
        <v>0.26497335457888099</v>
      </c>
      <c r="M634" s="29">
        <f t="shared" si="113"/>
        <v>0.28895116064883258</v>
      </c>
      <c r="N634" s="29">
        <f t="shared" si="113"/>
        <v>0.33290423223144405</v>
      </c>
      <c r="O634" s="29">
        <f t="shared" si="113"/>
        <v>0.31720800222544721</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4">B378/B414</f>
        <v>1.1784689570650524</v>
      </c>
      <c r="C636" s="27">
        <f t="shared" si="114"/>
        <v>1.7217142641704302</v>
      </c>
      <c r="D636" s="27">
        <f t="shared" si="114"/>
        <v>1.591215515839139</v>
      </c>
      <c r="E636" s="27">
        <f t="shared" si="114"/>
        <v>1.0959817305249733</v>
      </c>
      <c r="F636" s="27">
        <f t="shared" si="114"/>
        <v>1.0125697515010215</v>
      </c>
      <c r="G636" s="27">
        <f t="shared" si="114"/>
        <v>0.88784799316427299</v>
      </c>
      <c r="H636" s="27">
        <f t="shared" si="114"/>
        <v>0.96344222882194885</v>
      </c>
      <c r="I636" s="27">
        <f t="shared" si="114"/>
        <v>1.1082308863261063</v>
      </c>
      <c r="J636" s="27">
        <f t="shared" si="114"/>
        <v>0.85130078227450756</v>
      </c>
      <c r="K636" s="27">
        <f t="shared" si="114"/>
        <v>0.7087443534557144</v>
      </c>
      <c r="L636" s="27">
        <f t="shared" si="114"/>
        <v>0.69329740526623695</v>
      </c>
      <c r="M636" s="27">
        <f t="shared" si="114"/>
        <v>0.53192495458160771</v>
      </c>
      <c r="N636" s="27">
        <f t="shared" si="114"/>
        <v>0.71131112439453448</v>
      </c>
      <c r="O636" s="27">
        <f>O378/O414</f>
        <v>1.2045569549519903</v>
      </c>
      <c r="P636" s="6"/>
      <c r="Q636" s="89" t="s">
        <v>2307</v>
      </c>
    </row>
    <row r="637" spans="2:17" x14ac:dyDescent="0.25">
      <c r="B637" s="27">
        <f t="shared" ref="B637:N637" si="115">(B378-B372)/B414</f>
        <v>0.22701488434423553</v>
      </c>
      <c r="C637" s="27">
        <f t="shared" si="115"/>
        <v>0.45323212508754229</v>
      </c>
      <c r="D637" s="27">
        <f t="shared" si="115"/>
        <v>0.35616560689677901</v>
      </c>
      <c r="E637" s="27">
        <f t="shared" si="115"/>
        <v>0.24067125348511664</v>
      </c>
      <c r="F637" s="27">
        <f t="shared" si="115"/>
        <v>0.19126296284553723</v>
      </c>
      <c r="G637" s="27">
        <f t="shared" si="115"/>
        <v>0.14383354281578725</v>
      </c>
      <c r="H637" s="27">
        <f t="shared" si="115"/>
        <v>0.16060830014461613</v>
      </c>
      <c r="I637" s="27">
        <f t="shared" si="115"/>
        <v>0.2279798281026755</v>
      </c>
      <c r="J637" s="27">
        <f t="shared" si="115"/>
        <v>0.13135376987781525</v>
      </c>
      <c r="K637" s="27">
        <f t="shared" si="115"/>
        <v>0.12484883501048506</v>
      </c>
      <c r="L637" s="27">
        <f t="shared" si="115"/>
        <v>0.12162943125493389</v>
      </c>
      <c r="M637" s="27">
        <f t="shared" si="115"/>
        <v>9.2654559379195048E-2</v>
      </c>
      <c r="N637" s="27">
        <f t="shared" si="115"/>
        <v>6.6490279483426173E-2</v>
      </c>
      <c r="O637" s="27">
        <f>(O378-O372)/O414</f>
        <v>0.12636063449883014</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f t="shared" ref="B639:N639" si="116">B432/B457</f>
        <v>0.33695895120805497</v>
      </c>
      <c r="C639" s="27">
        <f t="shared" si="116"/>
        <v>7.8054299487883086E-4</v>
      </c>
      <c r="D639" s="27">
        <f t="shared" si="116"/>
        <v>2.7895579778010696E-5</v>
      </c>
      <c r="E639" s="27">
        <f t="shared" si="116"/>
        <v>0.15250866448264452</v>
      </c>
      <c r="F639" s="27">
        <f t="shared" si="116"/>
        <v>0.31620951522992075</v>
      </c>
      <c r="G639" s="27">
        <f t="shared" si="116"/>
        <v>0.43704391609051862</v>
      </c>
      <c r="H639" s="27">
        <f t="shared" si="116"/>
        <v>0.50325049130281774</v>
      </c>
      <c r="I639" s="27">
        <f t="shared" si="116"/>
        <v>0.31228479592676534</v>
      </c>
      <c r="J639" s="27">
        <f t="shared" si="116"/>
        <v>0.55290724518478174</v>
      </c>
      <c r="K639" s="27">
        <f t="shared" si="116"/>
        <v>0.59871670718470993</v>
      </c>
      <c r="L639" s="27">
        <f t="shared" si="116"/>
        <v>0.65133032697750715</v>
      </c>
      <c r="M639" s="27">
        <f t="shared" si="116"/>
        <v>1.1781961709133055</v>
      </c>
      <c r="N639" s="27">
        <f t="shared" si="116"/>
        <v>0.45462521010561835</v>
      </c>
      <c r="O639" s="27">
        <f>O432/O457</f>
        <v>9.5519946911018977E-2</v>
      </c>
      <c r="P639" s="6"/>
      <c r="Q639" s="89" t="s">
        <v>40</v>
      </c>
    </row>
    <row r="640" spans="2:17" x14ac:dyDescent="0.25">
      <c r="B640" s="27">
        <f t="shared" ref="B640:N640" si="117">B432/B588</f>
        <v>1.2277081664970706</v>
      </c>
      <c r="C640" s="27">
        <f t="shared" si="117"/>
        <v>2.100844561638518E-3</v>
      </c>
      <c r="D640" s="27">
        <f t="shared" si="117"/>
        <v>6.3826799596614623E-5</v>
      </c>
      <c r="E640" s="27">
        <f t="shared" si="117"/>
        <v>0.32178573122922038</v>
      </c>
      <c r="F640" s="27">
        <f t="shared" si="117"/>
        <v>0.66918740000428278</v>
      </c>
      <c r="G640" s="27">
        <f t="shared" si="117"/>
        <v>0.91285015699482019</v>
      </c>
      <c r="H640" s="27">
        <f t="shared" si="117"/>
        <v>1.1331564848344531</v>
      </c>
      <c r="I640" s="27">
        <f t="shared" si="117"/>
        <v>0.69948464011879585</v>
      </c>
      <c r="J640" s="27">
        <f t="shared" si="117"/>
        <v>1.2945967674434471</v>
      </c>
      <c r="K640" s="27">
        <f t="shared" si="117"/>
        <v>1.8897970601910099</v>
      </c>
      <c r="L640" s="27">
        <f t="shared" si="117"/>
        <v>2.4580974491290219</v>
      </c>
      <c r="M640" s="27">
        <f t="shared" si="117"/>
        <v>4.0774924325193762</v>
      </c>
      <c r="N640" s="27">
        <f t="shared" si="117"/>
        <v>1.3656336149837547</v>
      </c>
      <c r="O640" s="27">
        <f>O432/O588</f>
        <v>0.30112716653071919</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8">365/(C465/((C366+B366)/2))</f>
        <v>12.757365269257537</v>
      </c>
      <c r="D642" s="43">
        <f t="shared" si="118"/>
        <v>8.9301423673705536</v>
      </c>
      <c r="E642" s="43">
        <f t="shared" si="118"/>
        <v>7.039697755380681</v>
      </c>
      <c r="F642" s="43">
        <f t="shared" si="118"/>
        <v>6.4250379918280141</v>
      </c>
      <c r="G642" s="43">
        <f t="shared" si="118"/>
        <v>5.8673151741433633</v>
      </c>
      <c r="H642" s="43">
        <f t="shared" si="118"/>
        <v>4.9910086977456753</v>
      </c>
      <c r="I642" s="43">
        <f t="shared" si="118"/>
        <v>5.5107873173780151</v>
      </c>
      <c r="J642" s="43">
        <f t="shared" si="118"/>
        <v>6.7623149596474166</v>
      </c>
      <c r="K642" s="43">
        <f t="shared" si="118"/>
        <v>10.17468382176798</v>
      </c>
      <c r="L642" s="43">
        <f t="shared" si="118"/>
        <v>12.784313175489713</v>
      </c>
      <c r="M642" s="43">
        <f t="shared" si="118"/>
        <v>13.478014483576821</v>
      </c>
      <c r="N642" s="44">
        <f t="shared" si="118"/>
        <v>9.7041838329608954</v>
      </c>
      <c r="O642" s="44">
        <f t="shared" si="118"/>
        <v>6.4209924053281702</v>
      </c>
      <c r="P642" s="40"/>
      <c r="Q642" s="41" t="s">
        <v>60</v>
      </c>
    </row>
    <row r="643" spans="2:17" x14ac:dyDescent="0.25">
      <c r="B643" s="42"/>
      <c r="C643" s="43">
        <f t="shared" ref="C643:O643" si="119">365/(C503/((C372+B372)/2))</f>
        <v>131.5567626932924</v>
      </c>
      <c r="D643" s="43">
        <f t="shared" si="119"/>
        <v>114.23366861859442</v>
      </c>
      <c r="E643" s="43">
        <f t="shared" si="119"/>
        <v>106.9614794185817</v>
      </c>
      <c r="F643" s="43">
        <f t="shared" si="119"/>
        <v>111.13276766485112</v>
      </c>
      <c r="G643" s="43">
        <f t="shared" si="119"/>
        <v>129.45064237113172</v>
      </c>
      <c r="H643" s="43">
        <f t="shared" si="119"/>
        <v>148.27130160326158</v>
      </c>
      <c r="I643" s="43">
        <f t="shared" si="119"/>
        <v>146.56286924322995</v>
      </c>
      <c r="J643" s="43">
        <f t="shared" si="119"/>
        <v>141.56369826930782</v>
      </c>
      <c r="K643" s="43">
        <f t="shared" si="119"/>
        <v>135.97994862938066</v>
      </c>
      <c r="L643" s="43">
        <f t="shared" si="119"/>
        <v>139.3915831909313</v>
      </c>
      <c r="M643" s="43">
        <f t="shared" si="119"/>
        <v>150.95337940401896</v>
      </c>
      <c r="N643" s="44">
        <f t="shared" si="119"/>
        <v>156.11935191596905</v>
      </c>
      <c r="O643" s="44">
        <f t="shared" si="119"/>
        <v>145.8241611256752</v>
      </c>
      <c r="P643" s="40"/>
      <c r="Q643" s="41" t="s">
        <v>61</v>
      </c>
    </row>
    <row r="644" spans="2:17" x14ac:dyDescent="0.25">
      <c r="B644" s="42"/>
      <c r="C644" s="43">
        <f t="shared" ref="C644:O644" si="120">365/(C503/((C408+B408)/2))</f>
        <v>42.75557980042506</v>
      </c>
      <c r="D644" s="43">
        <f t="shared" si="120"/>
        <v>47.385959619752903</v>
      </c>
      <c r="E644" s="43">
        <f t="shared" si="120"/>
        <v>48.599516576464069</v>
      </c>
      <c r="F644" s="43">
        <f t="shared" si="120"/>
        <v>48.492054940436006</v>
      </c>
      <c r="G644" s="43">
        <f t="shared" si="120"/>
        <v>49.633351600441515</v>
      </c>
      <c r="H644" s="43">
        <f t="shared" si="120"/>
        <v>48.395127215845811</v>
      </c>
      <c r="I644" s="43">
        <f t="shared" si="120"/>
        <v>43.336230407054579</v>
      </c>
      <c r="J644" s="43">
        <f t="shared" si="120"/>
        <v>21.489315523080531</v>
      </c>
      <c r="K644" s="43">
        <f t="shared" si="120"/>
        <v>35.317305637268781</v>
      </c>
      <c r="L644" s="43">
        <f t="shared" si="120"/>
        <v>66.441463534676743</v>
      </c>
      <c r="M644" s="43">
        <f t="shared" si="120"/>
        <v>64.940834159424185</v>
      </c>
      <c r="N644" s="44">
        <f t="shared" si="120"/>
        <v>60.29773548636895</v>
      </c>
      <c r="O644" s="44">
        <f t="shared" si="120"/>
        <v>63.639978607637296</v>
      </c>
      <c r="P644" s="40"/>
      <c r="Q644" s="41" t="s">
        <v>62</v>
      </c>
    </row>
    <row r="645" spans="2:17" x14ac:dyDescent="0.25">
      <c r="B645" s="45"/>
      <c r="C645" s="46">
        <f t="shared" ref="C645:M645" si="121">C643+C642-C644</f>
        <v>101.55854816212488</v>
      </c>
      <c r="D645" s="46">
        <f t="shared" si="121"/>
        <v>75.777851366212076</v>
      </c>
      <c r="E645" s="46">
        <f t="shared" si="121"/>
        <v>65.401660597498321</v>
      </c>
      <c r="F645" s="46">
        <f t="shared" si="121"/>
        <v>69.06575071624313</v>
      </c>
      <c r="G645" s="46">
        <f t="shared" si="121"/>
        <v>85.684605944833564</v>
      </c>
      <c r="H645" s="46">
        <f t="shared" si="121"/>
        <v>104.86718308516146</v>
      </c>
      <c r="I645" s="46">
        <f t="shared" si="121"/>
        <v>108.73742615355337</v>
      </c>
      <c r="J645" s="46">
        <f t="shared" si="121"/>
        <v>126.83669770587471</v>
      </c>
      <c r="K645" s="46">
        <f t="shared" si="121"/>
        <v>110.83732681387986</v>
      </c>
      <c r="L645" s="46">
        <f t="shared" si="121"/>
        <v>85.734432831744257</v>
      </c>
      <c r="M645" s="46">
        <f t="shared" si="121"/>
        <v>99.490559728171604</v>
      </c>
      <c r="N645" s="47">
        <f>N643+N642-N644</f>
        <v>105.52580026256099</v>
      </c>
      <c r="O645" s="47">
        <f>O643+O642-O644</f>
        <v>88.605174923366093</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78">
        <v>653</v>
      </c>
      <c r="C647" s="178">
        <v>653</v>
      </c>
      <c r="D647" s="178">
        <v>653</v>
      </c>
      <c r="E647" s="178">
        <v>653</v>
      </c>
      <c r="F647" s="178">
        <v>653</v>
      </c>
      <c r="G647" s="178">
        <v>653</v>
      </c>
      <c r="H647" s="178">
        <v>653</v>
      </c>
      <c r="I647" s="178">
        <v>653</v>
      </c>
      <c r="J647" s="178">
        <v>653</v>
      </c>
      <c r="K647" s="178">
        <v>653</v>
      </c>
      <c r="L647" s="178">
        <v>653</v>
      </c>
      <c r="M647" s="178">
        <v>722</v>
      </c>
      <c r="N647" s="178">
        <v>820</v>
      </c>
      <c r="O647" s="178">
        <v>912</v>
      </c>
      <c r="P647" s="30"/>
      <c r="Q647" s="90" t="s">
        <v>43</v>
      </c>
    </row>
    <row r="648" spans="2:17" x14ac:dyDescent="0.25">
      <c r="B648" s="13">
        <f t="shared" ref="B648:O648" si="122">B457/B647</f>
        <v>3706.6784073506892</v>
      </c>
      <c r="C648" s="13">
        <f t="shared" si="122"/>
        <v>4098.5329249617153</v>
      </c>
      <c r="D648" s="13">
        <f t="shared" si="122"/>
        <v>4117.3016845329248</v>
      </c>
      <c r="E648" s="13">
        <f t="shared" si="122"/>
        <v>4017.0065237365998</v>
      </c>
      <c r="F648" s="13">
        <f t="shared" si="122"/>
        <v>4068.0957886676874</v>
      </c>
      <c r="G648" s="13">
        <f t="shared" si="122"/>
        <v>4152.217457886677</v>
      </c>
      <c r="H648" s="13">
        <f t="shared" si="122"/>
        <v>4229.7764165390508</v>
      </c>
      <c r="I648" s="13">
        <f t="shared" si="122"/>
        <v>4707.6830015313935</v>
      </c>
      <c r="J648" s="13">
        <f t="shared" si="122"/>
        <v>5097.8147013782545</v>
      </c>
      <c r="K648" s="13">
        <f t="shared" si="122"/>
        <v>5398.6120061255742</v>
      </c>
      <c r="L648" s="13">
        <f t="shared" si="122"/>
        <v>5656.6324502297093</v>
      </c>
      <c r="M648" s="13">
        <f t="shared" si="122"/>
        <v>4662.9180470914125</v>
      </c>
      <c r="N648" s="13">
        <f t="shared" si="122"/>
        <v>5807.5175853658538</v>
      </c>
      <c r="O648" s="13">
        <f t="shared" si="122"/>
        <v>6543.1359649122805</v>
      </c>
      <c r="P648" s="6"/>
      <c r="Q648" s="90" t="s">
        <v>44</v>
      </c>
    </row>
    <row r="649" spans="2:17" x14ac:dyDescent="0.25">
      <c r="B649" s="13">
        <f t="shared" ref="B649:O649" si="123">B588/B647</f>
        <v>1017.3415007656968</v>
      </c>
      <c r="C649" s="13">
        <f t="shared" si="123"/>
        <v>1522.7595712098009</v>
      </c>
      <c r="D649" s="13">
        <f t="shared" si="123"/>
        <v>1799.4716692189893</v>
      </c>
      <c r="E649" s="13">
        <f t="shared" si="123"/>
        <v>1903.839234303216</v>
      </c>
      <c r="F649" s="13">
        <f t="shared" si="123"/>
        <v>1922.2875344563554</v>
      </c>
      <c r="G649" s="13">
        <f t="shared" si="123"/>
        <v>1987.9509954058192</v>
      </c>
      <c r="H649" s="13">
        <f t="shared" si="123"/>
        <v>1878.5022970903522</v>
      </c>
      <c r="I649" s="13">
        <f t="shared" si="123"/>
        <v>2101.7442572741193</v>
      </c>
      <c r="J649" s="13">
        <f t="shared" si="123"/>
        <v>2177.217457886677</v>
      </c>
      <c r="K649" s="13">
        <f t="shared" si="123"/>
        <v>1710.3631240428792</v>
      </c>
      <c r="L649" s="13">
        <f t="shared" si="123"/>
        <v>1498.856875957121</v>
      </c>
      <c r="M649" s="13">
        <f t="shared" si="123"/>
        <v>1347.3555817174515</v>
      </c>
      <c r="N649" s="13">
        <f t="shared" si="123"/>
        <v>1933.3471829268292</v>
      </c>
      <c r="O649" s="13">
        <f t="shared" si="123"/>
        <v>2075.5350877192982</v>
      </c>
      <c r="P649" s="6"/>
      <c r="Q649" s="89" t="s">
        <v>45</v>
      </c>
    </row>
    <row r="650" spans="2:17" x14ac:dyDescent="0.25">
      <c r="B650" s="91"/>
      <c r="C650" s="91">
        <f t="shared" ref="C650:M650" si="124">+C649/B649-1</f>
        <v>0.49680276491591457</v>
      </c>
      <c r="D650" s="92">
        <f t="shared" si="124"/>
        <v>0.18171752339691172</v>
      </c>
      <c r="E650" s="91">
        <f t="shared" si="124"/>
        <v>5.7999004301926282E-2</v>
      </c>
      <c r="F650" s="92">
        <f t="shared" si="124"/>
        <v>9.6900514606168553E-3</v>
      </c>
      <c r="G650" s="91">
        <f t="shared" si="124"/>
        <v>3.4159021359951858E-2</v>
      </c>
      <c r="H650" s="92">
        <f t="shared" si="124"/>
        <v>-5.5056034363223483E-2</v>
      </c>
      <c r="I650" s="91">
        <f t="shared" si="124"/>
        <v>0.11884039776238264</v>
      </c>
      <c r="J650" s="92">
        <f t="shared" si="124"/>
        <v>3.590979271209882E-2</v>
      </c>
      <c r="K650" s="91">
        <f t="shared" si="124"/>
        <v>-0.21442705787273608</v>
      </c>
      <c r="L650" s="92">
        <f t="shared" si="124"/>
        <v>-0.12366160443509167</v>
      </c>
      <c r="M650" s="91">
        <f t="shared" si="124"/>
        <v>-0.10107789253922306</v>
      </c>
      <c r="N650" s="93">
        <f>+N649/M649-1</f>
        <v>0.43491978595763414</v>
      </c>
      <c r="O650" s="93">
        <f>+O649/N649-1</f>
        <v>7.3544941150825993E-2</v>
      </c>
      <c r="P650" s="31"/>
      <c r="Q650" s="94" t="s">
        <v>46</v>
      </c>
    </row>
    <row r="651" spans="2:17" x14ac:dyDescent="0.25">
      <c r="B651">
        <v>7.8125000000000014E-2</v>
      </c>
      <c r="C651">
        <v>0.13</v>
      </c>
      <c r="D651">
        <v>0.18000000000000002</v>
      </c>
      <c r="E651">
        <v>0.19062500000000002</v>
      </c>
      <c r="F651">
        <v>0.1925</v>
      </c>
      <c r="G651">
        <v>0.19874999999999998</v>
      </c>
      <c r="H651">
        <v>0.18812500000000001</v>
      </c>
      <c r="I651">
        <v>0.18507999999999999</v>
      </c>
      <c r="J651">
        <v>0.16325000000000001</v>
      </c>
      <c r="K651">
        <v>0.128</v>
      </c>
      <c r="L651">
        <v>0.11600000000000001</v>
      </c>
      <c r="M651">
        <v>0.10440000000000001</v>
      </c>
      <c r="N651">
        <v>0.16500000000000001</v>
      </c>
      <c r="O651">
        <v>0.1</v>
      </c>
      <c r="P651" s="6"/>
      <c r="Q651" s="90" t="s">
        <v>47</v>
      </c>
    </row>
    <row r="652" spans="2:17" x14ac:dyDescent="0.25">
      <c r="B652" s="91">
        <f t="shared" ref="B652:O652" si="125">+B651/B661</f>
        <v>8.5008063203861672E-2</v>
      </c>
      <c r="C652" s="91">
        <f t="shared" si="125"/>
        <v>9.9297886929789844E-2</v>
      </c>
      <c r="D652" s="92">
        <f t="shared" si="125"/>
        <v>6.3384418715940166E-2</v>
      </c>
      <c r="E652" s="91">
        <f t="shared" si="125"/>
        <v>5.7295171354265977E-2</v>
      </c>
      <c r="F652" s="92">
        <f t="shared" si="125"/>
        <v>5.8683708206617592E-2</v>
      </c>
      <c r="G652" s="91">
        <f t="shared" si="125"/>
        <v>5.4712762335180659E-2</v>
      </c>
      <c r="H652" s="92">
        <f t="shared" si="125"/>
        <v>5.4555802215295816E-2</v>
      </c>
      <c r="I652" s="91">
        <f t="shared" si="125"/>
        <v>4.8061216645636014E-2</v>
      </c>
      <c r="J652" s="92">
        <f t="shared" si="125"/>
        <v>3.748869333807802E-2</v>
      </c>
      <c r="K652" s="91">
        <f t="shared" si="125"/>
        <v>3.1540317815302796E-2</v>
      </c>
      <c r="L652" s="92">
        <f t="shared" si="125"/>
        <v>4.531411370529987E-2</v>
      </c>
      <c r="M652" s="91">
        <f t="shared" si="125"/>
        <v>5.0763914197257475E-2</v>
      </c>
      <c r="N652" s="93">
        <f t="shared" si="125"/>
        <v>7.3692236487839721E-2</v>
      </c>
      <c r="O652" s="93">
        <f t="shared" si="125"/>
        <v>3.3333333333333333E-2</v>
      </c>
      <c r="P652" s="6"/>
      <c r="Q652" s="94" t="s">
        <v>48</v>
      </c>
    </row>
    <row r="653" spans="2:17" x14ac:dyDescent="0.25">
      <c r="B653" s="95">
        <f t="shared" ref="B653:M653" si="126">+B651/B649</f>
        <v>7.6793289117960524E-5</v>
      </c>
      <c r="C653" s="95">
        <f t="shared" si="126"/>
        <v>8.5371323522017139E-5</v>
      </c>
      <c r="D653" s="96">
        <f t="shared" si="126"/>
        <v>1.0002936032781445E-4</v>
      </c>
      <c r="E653" s="95">
        <f t="shared" si="126"/>
        <v>1.0012662653722788E-4</v>
      </c>
      <c r="F653" s="96">
        <f t="shared" si="126"/>
        <v>1.0014110612980757E-4</v>
      </c>
      <c r="G653" s="95">
        <f t="shared" si="126"/>
        <v>9.9977313555170037E-5</v>
      </c>
      <c r="H653" s="96">
        <f t="shared" si="126"/>
        <v>1.0014627093690032E-4</v>
      </c>
      <c r="I653" s="95">
        <f t="shared" si="126"/>
        <v>8.8060190653282231E-5</v>
      </c>
      <c r="J653" s="96">
        <f t="shared" si="126"/>
        <v>7.4981026543145183E-5</v>
      </c>
      <c r="K653" s="95">
        <f t="shared" si="126"/>
        <v>7.4837909097010563E-5</v>
      </c>
      <c r="L653" s="96">
        <f t="shared" si="126"/>
        <v>7.7392312675568969E-5</v>
      </c>
      <c r="M653" s="95">
        <f t="shared" si="126"/>
        <v>7.7485113370683549E-5</v>
      </c>
      <c r="N653" s="97">
        <f>+N651/N649</f>
        <v>8.5344216215843896E-5</v>
      </c>
      <c r="O653" s="97">
        <f>+O651/O649</f>
        <v>4.8180346644915073E-5</v>
      </c>
      <c r="P653" s="28"/>
      <c r="Q653" s="98" t="s">
        <v>49</v>
      </c>
    </row>
    <row r="654" spans="2:17" x14ac:dyDescent="0.25">
      <c r="B654" s="16">
        <f t="shared" ref="B654:M654" si="127">+B661*B647</f>
        <v>600.12689475887873</v>
      </c>
      <c r="C654" s="16">
        <f t="shared" si="127"/>
        <v>854.90238135704578</v>
      </c>
      <c r="D654" s="16">
        <f t="shared" si="127"/>
        <v>1854.3989576801243</v>
      </c>
      <c r="E654" s="16">
        <f t="shared" si="127"/>
        <v>2172.5761884946673</v>
      </c>
      <c r="F654" s="16">
        <f t="shared" si="127"/>
        <v>2142.0340302527934</v>
      </c>
      <c r="G654" s="16">
        <f t="shared" si="127"/>
        <v>2372.0928072488891</v>
      </c>
      <c r="H654" s="16">
        <f t="shared" si="127"/>
        <v>2251.7426196980705</v>
      </c>
      <c r="I654" s="16">
        <f t="shared" si="127"/>
        <v>2514.6521131810323</v>
      </c>
      <c r="J654" s="16">
        <f t="shared" si="127"/>
        <v>2843.5840384898652</v>
      </c>
      <c r="K654" s="16">
        <f t="shared" si="127"/>
        <v>2650.0684136875293</v>
      </c>
      <c r="L654" s="16">
        <f t="shared" si="127"/>
        <v>1671.6204689035028</v>
      </c>
      <c r="M654" s="16">
        <f t="shared" si="127"/>
        <v>1484.8500394808455</v>
      </c>
      <c r="N654" s="16">
        <f>+N661*N647</f>
        <v>1836.0143001268045</v>
      </c>
      <c r="O654" s="16">
        <f>+O661*O647</f>
        <v>2736</v>
      </c>
      <c r="P654" s="6"/>
      <c r="Q654" s="89" t="s">
        <v>50</v>
      </c>
    </row>
    <row r="655" spans="2:17" x14ac:dyDescent="0.25">
      <c r="B655" s="32">
        <f t="shared" ref="B655:M655" si="128">+B661/B$648</f>
        <v>2.4793908877642677E-4</v>
      </c>
      <c r="C655" s="32">
        <f t="shared" si="128"/>
        <v>3.1942942320415166E-4</v>
      </c>
      <c r="D655" s="33">
        <f t="shared" si="128"/>
        <v>6.8972712085634393E-4</v>
      </c>
      <c r="E655" s="32">
        <f t="shared" si="128"/>
        <v>8.2824590443414663E-4</v>
      </c>
      <c r="F655" s="33">
        <f t="shared" si="128"/>
        <v>8.0634707418122519E-4</v>
      </c>
      <c r="G655" s="32">
        <f t="shared" si="128"/>
        <v>8.7485968760354959E-4</v>
      </c>
      <c r="H655" s="33">
        <f t="shared" si="128"/>
        <v>8.1524502133132942E-4</v>
      </c>
      <c r="I655" s="32">
        <f t="shared" si="128"/>
        <v>8.1800793957452901E-4</v>
      </c>
      <c r="J655" s="33">
        <f t="shared" si="128"/>
        <v>8.5421824097520844E-4</v>
      </c>
      <c r="K655" s="32">
        <f t="shared" si="128"/>
        <v>7.5172983708884163E-4</v>
      </c>
      <c r="L655" s="33">
        <f t="shared" si="128"/>
        <v>4.5254996802165649E-4</v>
      </c>
      <c r="M655" s="32">
        <f t="shared" si="128"/>
        <v>4.4104978498042967E-4</v>
      </c>
      <c r="N655" s="34">
        <f>+N661/N$648</f>
        <v>3.8554198011642876E-4</v>
      </c>
      <c r="O655" s="179">
        <f>+O661/O$648</f>
        <v>4.5849574517289112E-4</v>
      </c>
      <c r="P655" s="35">
        <f>(SUM(INDEX($B655:$O655,,$Q$348-$B$348-$P$348+1):INDEX($B655:$O655,$Q$348-$B$348+1))-MAX(INDEX($B655:$O655,,$Q$348-$B$348-$P$348+1):INDEX($B655:$O655,$Q$348-$B$348+1))-MIN(INDEX($B655:$O655,,$Q$348-$B$348-$P$348+1):INDEX($B655:$O655,$Q$348-$B$348+1)))/(COUNT(INDEX($B655:$O655,,$Q$348-$B$348-$P$348+1):INDEX($B655:$O655,$Q$348-$B$348+1))-2)</f>
        <v>6.5589950530641221E-4</v>
      </c>
      <c r="Q655" s="36" t="s">
        <v>51</v>
      </c>
    </row>
    <row r="656" spans="2:17" x14ac:dyDescent="0.25">
      <c r="B656" s="32">
        <f t="shared" ref="B656:M656" si="129">+B661/B$649</f>
        <v>9.0336476592578138E-4</v>
      </c>
      <c r="C656" s="32">
        <f t="shared" si="129"/>
        <v>8.5974964988308662E-4</v>
      </c>
      <c r="D656" s="33">
        <f t="shared" si="129"/>
        <v>1.578138008586938E-3</v>
      </c>
      <c r="E656" s="32">
        <f t="shared" si="129"/>
        <v>1.7475578512214862E-3</v>
      </c>
      <c r="F656" s="33">
        <f t="shared" si="129"/>
        <v>1.7064549802685261E-3</v>
      </c>
      <c r="G656" s="32">
        <f t="shared" si="129"/>
        <v>1.8273124822813778E-3</v>
      </c>
      <c r="H656" s="33">
        <f t="shared" si="129"/>
        <v>1.8356667278338048E-3</v>
      </c>
      <c r="I656" s="32">
        <f t="shared" si="129"/>
        <v>1.8322505504295874E-3</v>
      </c>
      <c r="J656" s="33">
        <f t="shared" si="129"/>
        <v>2.0000970923941337E-3</v>
      </c>
      <c r="K656" s="32">
        <f t="shared" si="129"/>
        <v>2.3727696574034063E-3</v>
      </c>
      <c r="L656" s="33">
        <f t="shared" si="129"/>
        <v>1.7079074563587301E-3</v>
      </c>
      <c r="M656" s="32">
        <f t="shared" si="129"/>
        <v>1.5263817732729067E-3</v>
      </c>
      <c r="N656" s="34">
        <f>+N661/N$649</f>
        <v>1.1581167879187236E-3</v>
      </c>
      <c r="O656" s="34">
        <f>+O661/O$649</f>
        <v>1.4454103993474521E-3</v>
      </c>
      <c r="P656" s="35">
        <f>(SUM(INDEX($B656:$O656,,$Q$348-$B$348-$P$348+1):INDEX($B656:$O656,$Q$348-$B$348+1))-MAX(INDEX($B656:$O656,,$Q$348-$B$348-$P$348+1):INDEX($B656:$O656,$Q$348-$B$348+1))-MIN(INDEX($B656:$O656,,$Q$348-$B$348-$P$348+1):INDEX($B656:$O656,$Q$348-$B$348+1)))/(COUNT(INDEX($B656:$O656,,$Q$348-$B$348-$P$348+1):INDEX($B656:$O656,$Q$348-$B$348+1))-2)</f>
        <v>1.7392894974168557E-3</v>
      </c>
      <c r="Q656" s="36" t="s">
        <v>52</v>
      </c>
    </row>
    <row r="657" spans="1:17" x14ac:dyDescent="0.25">
      <c r="B657" s="32">
        <f t="shared" ref="B657:O657" si="130">+(B654+B432-B354-B360)/B559</f>
        <v>0.58366685098912219</v>
      </c>
      <c r="C657" s="32">
        <f t="shared" si="130"/>
        <v>-0.10625857676655065</v>
      </c>
      <c r="D657" s="33">
        <f t="shared" si="130"/>
        <v>-7.764023923653042E-2</v>
      </c>
      <c r="E657" s="32">
        <f t="shared" si="130"/>
        <v>0.10584416767018127</v>
      </c>
      <c r="F657" s="33">
        <f t="shared" si="130"/>
        <v>0.35384134411519658</v>
      </c>
      <c r="G657" s="32">
        <f t="shared" si="130"/>
        <v>0.53794474292282946</v>
      </c>
      <c r="H657" s="33">
        <f t="shared" si="130"/>
        <v>0.59508722019061155</v>
      </c>
      <c r="I657" s="32">
        <f t="shared" si="130"/>
        <v>0.36530446771660335</v>
      </c>
      <c r="J657" s="33">
        <f t="shared" si="130"/>
        <v>0.82785981799854147</v>
      </c>
      <c r="K657" s="32">
        <f t="shared" si="130"/>
        <v>1.1235724173445956</v>
      </c>
      <c r="L657" s="33">
        <f t="shared" si="130"/>
        <v>1.1998034266893873</v>
      </c>
      <c r="M657" s="32">
        <f t="shared" si="130"/>
        <v>1.9600894573371819</v>
      </c>
      <c r="N657" s="34">
        <f t="shared" si="130"/>
        <v>0.77117774392002303</v>
      </c>
      <c r="O657" s="34">
        <f t="shared" si="130"/>
        <v>0.16575886807987061</v>
      </c>
      <c r="P657" s="35">
        <f>(SUM(INDEX($B657:$O657,,$Q$348-$B$348-$P$348+1):INDEX($B657:$O657,$Q$348-$B$348+1))-MAX(INDEX($B657:$O657,,$Q$348-$B$348-$P$348+1):INDEX($B657:$O657,$Q$348-$B$348+1))-MIN(INDEX($B657:$O657,,$Q$348-$B$348-$P$348+1):INDEX($B657:$O657,$Q$348-$B$348+1)))/(COUNT(INDEX($B657:$O657,,$Q$348-$B$348-$P$348+1):INDEX($B657:$O657,$Q$348-$B$348+1))-2)</f>
        <v>0.77439283382608448</v>
      </c>
      <c r="Q657" s="36" t="s">
        <v>53</v>
      </c>
    </row>
    <row r="658" spans="1:17" x14ac:dyDescent="0.25">
      <c r="B658" s="32">
        <f t="shared" ref="B658:O658" si="131">B654/B465</f>
        <v>1.1791621167357059E-4</v>
      </c>
      <c r="C658" s="32">
        <f t="shared" si="131"/>
        <v>1.4529605647937977E-4</v>
      </c>
      <c r="D658" s="33">
        <f t="shared" si="131"/>
        <v>2.8472536863620625E-4</v>
      </c>
      <c r="E658" s="32">
        <f t="shared" si="131"/>
        <v>3.0146368418286495E-4</v>
      </c>
      <c r="F658" s="33">
        <f t="shared" si="131"/>
        <v>2.8174475333052665E-4</v>
      </c>
      <c r="G658" s="32">
        <f t="shared" si="131"/>
        <v>3.1434164860561262E-4</v>
      </c>
      <c r="H658" s="33">
        <f t="shared" si="131"/>
        <v>3.1372276272799334E-4</v>
      </c>
      <c r="I658" s="32">
        <f t="shared" si="131"/>
        <v>3.5062139866971764E-4</v>
      </c>
      <c r="J658" s="33">
        <f t="shared" si="131"/>
        <v>3.9688691834474296E-4</v>
      </c>
      <c r="K658" s="32">
        <f t="shared" si="131"/>
        <v>3.5990697751496958E-4</v>
      </c>
      <c r="L658" s="33">
        <f t="shared" si="131"/>
        <v>2.0826132210331787E-4</v>
      </c>
      <c r="M658" s="32">
        <f t="shared" si="131"/>
        <v>1.8291765465028786E-4</v>
      </c>
      <c r="N658" s="34">
        <f t="shared" si="131"/>
        <v>2.1596986111444057E-4</v>
      </c>
      <c r="O658" s="34">
        <f t="shared" si="131"/>
        <v>2.9787723277276671E-4</v>
      </c>
      <c r="P658" s="35">
        <f>(SUM(INDEX($B658:$O658,,$Q$348-$B$348-$P$348+1):INDEX($B658:$O658,$Q$348-$B$348+1))-MAX(INDEX($B658:$O658,,$Q$348-$B$348-$P$348+1):INDEX($B658:$O658,$Q$348-$B$348+1))-MIN(INDEX($B658:$O658,,$Q$348-$B$348-$P$348+1):INDEX($B658:$O658,$Q$348-$B$348+1)))/(COUNT(INDEX($B658:$O658,,$Q$348-$B$348-$P$348+1):INDEX($B658:$O658,$Q$348-$B$348+1))-2)</f>
        <v>2.9438588621554543E-4</v>
      </c>
      <c r="Q658" s="36" t="s">
        <v>54</v>
      </c>
    </row>
    <row r="659" spans="1:17" s="15" customFormat="1" x14ac:dyDescent="0.25">
      <c r="A659" s="99"/>
      <c r="B659">
        <v>1.1937500000000001</v>
      </c>
      <c r="C659">
        <v>1.9375</v>
      </c>
      <c r="D659">
        <v>4.125</v>
      </c>
      <c r="E659">
        <v>4.125</v>
      </c>
      <c r="F659">
        <v>4.234375</v>
      </c>
      <c r="G659">
        <v>4.15625</v>
      </c>
      <c r="H659">
        <v>3.84375</v>
      </c>
      <c r="I659">
        <v>4.34</v>
      </c>
      <c r="J659">
        <v>4.8</v>
      </c>
      <c r="K659">
        <v>4.76</v>
      </c>
      <c r="L659">
        <v>4</v>
      </c>
      <c r="M659">
        <v>2.2799999999999998</v>
      </c>
      <c r="N659">
        <v>2.72</v>
      </c>
      <c r="O659">
        <v>3.4</v>
      </c>
      <c r="P659" s="31"/>
      <c r="Q659" s="37" t="s">
        <v>55</v>
      </c>
    </row>
    <row r="660" spans="1:17" s="71" customFormat="1" x14ac:dyDescent="0.25">
      <c r="A660" s="100"/>
      <c r="B660">
        <v>0.48125000000000001</v>
      </c>
      <c r="C660">
        <v>0.64375000000000004</v>
      </c>
      <c r="D660">
        <v>1.796875</v>
      </c>
      <c r="E660">
        <v>2.84375</v>
      </c>
      <c r="F660">
        <v>2.515625</v>
      </c>
      <c r="G660">
        <v>2.75</v>
      </c>
      <c r="H660">
        <v>3</v>
      </c>
      <c r="I660">
        <v>3.4375</v>
      </c>
      <c r="J660">
        <v>4</v>
      </c>
      <c r="K660">
        <v>3.38</v>
      </c>
      <c r="L660">
        <v>1.93</v>
      </c>
      <c r="M660">
        <v>1.81</v>
      </c>
      <c r="N660">
        <v>1.1200000000000001</v>
      </c>
      <c r="O660">
        <v>2.2200000000000002</v>
      </c>
      <c r="P660" s="38"/>
      <c r="Q660" s="39" t="s">
        <v>56</v>
      </c>
    </row>
    <row r="661" spans="1:17" s="3" customFormat="1" x14ac:dyDescent="0.25">
      <c r="A661" s="101"/>
      <c r="B661">
        <v>0.91903046670578681</v>
      </c>
      <c r="C661">
        <v>1.3091920082037454</v>
      </c>
      <c r="D661">
        <v>2.8398146365698689</v>
      </c>
      <c r="E661">
        <v>3.3270692013700875</v>
      </c>
      <c r="F661">
        <v>3.2802971366811535</v>
      </c>
      <c r="G661">
        <v>3.6326076680687431</v>
      </c>
      <c r="H661">
        <v>3.4483041649281327</v>
      </c>
      <c r="I661">
        <v>3.8509220722527293</v>
      </c>
      <c r="J661">
        <v>4.3546463070288901</v>
      </c>
      <c r="K661">
        <v>4.0582977238706421</v>
      </c>
      <c r="L661">
        <v>2.5599088344617194</v>
      </c>
      <c r="M661">
        <v>2.0565790020510324</v>
      </c>
      <c r="N661">
        <v>2.2390418294229324</v>
      </c>
      <c r="O661" s="152">
        <f>VLOOKUP($P661,Price!$A:$E,5,FALSE)</f>
        <v>3</v>
      </c>
      <c r="P661" s="151" t="s">
        <v>3407</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f t="shared" ref="C663:O663" si="132">+C656/C650/100</f>
        <v>1.7305653482596901E-5</v>
      </c>
      <c r="D663" s="102">
        <f t="shared" si="132"/>
        <v>8.6845670086529381E-5</v>
      </c>
      <c r="E663" s="103">
        <f t="shared" si="132"/>
        <v>3.0130825041826547E-4</v>
      </c>
      <c r="F663" s="102">
        <f t="shared" si="132"/>
        <v>1.7610380989244979E-3</v>
      </c>
      <c r="G663" s="103">
        <f t="shared" si="132"/>
        <v>5.349428670763164E-4</v>
      </c>
      <c r="H663" s="102">
        <f t="shared" si="132"/>
        <v>-3.3341789852194654E-4</v>
      </c>
      <c r="I663" s="103">
        <f t="shared" si="132"/>
        <v>1.5417741651227982E-4</v>
      </c>
      <c r="J663" s="102">
        <f t="shared" si="132"/>
        <v>5.5697817818933164E-4</v>
      </c>
      <c r="K663" s="103">
        <f t="shared" si="132"/>
        <v>-1.1065626143187869E-4</v>
      </c>
      <c r="L663" s="102">
        <f t="shared" si="132"/>
        <v>-1.3811137775227459E-4</v>
      </c>
      <c r="M663" s="103">
        <f t="shared" si="132"/>
        <v>-1.5101044698578352E-4</v>
      </c>
      <c r="N663" s="104">
        <f t="shared" si="132"/>
        <v>2.6628284693204015E-5</v>
      </c>
      <c r="O663" s="104">
        <f t="shared" si="132"/>
        <v>1.9653430633430026E-4</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3.50</v>
      </c>
      <c r="P664" s="30"/>
      <c r="Q664" s="90" t="s">
        <v>66</v>
      </c>
    </row>
    <row r="665" spans="1:17" x14ac:dyDescent="0.25">
      <c r="B665" s="48">
        <f t="shared" ref="B665:O668" si="133">($P655-B655)/$P655</f>
        <v>0.62198616286408281</v>
      </c>
      <c r="C665" s="49">
        <f t="shared" si="133"/>
        <v>0.51299029711125343</v>
      </c>
      <c r="D665" s="48">
        <f t="shared" si="133"/>
        <v>-5.1574387960742089E-2</v>
      </c>
      <c r="E665" s="49">
        <f t="shared" si="133"/>
        <v>-0.26276342295336919</v>
      </c>
      <c r="F665" s="48">
        <f t="shared" si="133"/>
        <v>-0.22937594503067874</v>
      </c>
      <c r="G665" s="49">
        <f t="shared" si="133"/>
        <v>-0.33383190645165561</v>
      </c>
      <c r="H665" s="48">
        <f t="shared" si="133"/>
        <v>-0.24294196707844265</v>
      </c>
      <c r="I665" s="49">
        <f t="shared" si="133"/>
        <v>-0.24715437800549289</v>
      </c>
      <c r="J665" s="48">
        <f t="shared" si="133"/>
        <v>-0.30236146553601834</v>
      </c>
      <c r="K665" s="49">
        <f t="shared" si="133"/>
        <v>-0.14610520515282444</v>
      </c>
      <c r="L665" s="48">
        <f t="shared" si="133"/>
        <v>0.31003154544194733</v>
      </c>
      <c r="M665" s="49">
        <f t="shared" si="133"/>
        <v>0.32756499827761359</v>
      </c>
      <c r="N665" s="50">
        <f t="shared" si="133"/>
        <v>0.41219351898075046</v>
      </c>
      <c r="O665" s="50">
        <f>($P655-O655)/$P655</f>
        <v>0.30096647205321686</v>
      </c>
      <c r="P665" s="31"/>
      <c r="Q665" s="51" t="s">
        <v>67</v>
      </c>
    </row>
    <row r="666" spans="1:17" x14ac:dyDescent="0.25">
      <c r="B666" s="48">
        <f t="shared" si="133"/>
        <v>0.48061276327636454</v>
      </c>
      <c r="C666" s="49">
        <f t="shared" si="133"/>
        <v>0.50568916148808873</v>
      </c>
      <c r="D666" s="48">
        <f t="shared" si="133"/>
        <v>9.2653631882015863E-2</v>
      </c>
      <c r="E666" s="49">
        <f t="shared" si="133"/>
        <v>-4.7538686440125964E-3</v>
      </c>
      <c r="F666" s="48">
        <f t="shared" si="133"/>
        <v>1.8878120748210419E-2</v>
      </c>
      <c r="G666" s="49">
        <f t="shared" si="133"/>
        <v>-5.0608587584327597E-2</v>
      </c>
      <c r="H666" s="48">
        <f t="shared" si="133"/>
        <v>-5.5411839466682163E-2</v>
      </c>
      <c r="I666" s="49">
        <f t="shared" si="133"/>
        <v>-5.3447717099881803E-2</v>
      </c>
      <c r="J666" s="48">
        <f t="shared" si="133"/>
        <v>-0.14995065247310593</v>
      </c>
      <c r="K666" s="49">
        <f t="shared" si="133"/>
        <v>-0.36421778026451468</v>
      </c>
      <c r="L666" s="48">
        <f t="shared" si="133"/>
        <v>1.8043023375196206E-2</v>
      </c>
      <c r="M666" s="49">
        <f t="shared" si="133"/>
        <v>0.12241074557177149</v>
      </c>
      <c r="N666" s="50">
        <f t="shared" si="133"/>
        <v>0.33414374683528741</v>
      </c>
      <c r="O666" s="50">
        <f t="shared" si="133"/>
        <v>0.16896502767702828</v>
      </c>
      <c r="P666" s="31"/>
      <c r="Q666" s="51" t="s">
        <v>68</v>
      </c>
    </row>
    <row r="667" spans="1:17" x14ac:dyDescent="0.25">
      <c r="B667" s="48">
        <f t="shared" si="133"/>
        <v>0.24629099664395412</v>
      </c>
      <c r="C667" s="49">
        <f t="shared" si="133"/>
        <v>1.1372153410066479</v>
      </c>
      <c r="D667" s="48">
        <f t="shared" si="133"/>
        <v>1.1002595011796907</v>
      </c>
      <c r="E667" s="49">
        <f t="shared" si="133"/>
        <v>0.86331979965874528</v>
      </c>
      <c r="F667" s="48">
        <f t="shared" si="133"/>
        <v>0.54307254837708974</v>
      </c>
      <c r="G667" s="49">
        <f t="shared" si="133"/>
        <v>0.30533352140543862</v>
      </c>
      <c r="H667" s="48">
        <f t="shared" si="133"/>
        <v>0.23154348258824659</v>
      </c>
      <c r="I667" s="49">
        <f t="shared" si="133"/>
        <v>0.52826982409983847</v>
      </c>
      <c r="J667" s="48">
        <f t="shared" si="133"/>
        <v>-6.9043748646652331E-2</v>
      </c>
      <c r="K667" s="49">
        <f t="shared" si="133"/>
        <v>-0.45090756043454155</v>
      </c>
      <c r="L667" s="48">
        <f t="shared" si="133"/>
        <v>-0.54934727476938772</v>
      </c>
      <c r="M667" s="49">
        <f t="shared" si="133"/>
        <v>-1.5311306764718653</v>
      </c>
      <c r="N667" s="50">
        <f t="shared" si="133"/>
        <v>4.151755757057415E-3</v>
      </c>
      <c r="O667" s="50">
        <f t="shared" si="133"/>
        <v>0.78594989411136873</v>
      </c>
      <c r="P667" s="31"/>
      <c r="Q667" s="51" t="s">
        <v>69</v>
      </c>
    </row>
    <row r="668" spans="1:17" x14ac:dyDescent="0.25">
      <c r="B668" s="48">
        <f t="shared" si="133"/>
        <v>0.59945018699967878</v>
      </c>
      <c r="C668" s="49">
        <f t="shared" si="133"/>
        <v>0.50644353794530783</v>
      </c>
      <c r="D668" s="48">
        <f t="shared" si="133"/>
        <v>3.2815831300641495E-2</v>
      </c>
      <c r="E668" s="49">
        <f t="shared" si="133"/>
        <v>-2.4042585934766103E-2</v>
      </c>
      <c r="F668" s="48">
        <f t="shared" si="133"/>
        <v>4.294068933645516E-2</v>
      </c>
      <c r="G668" s="49">
        <f t="shared" si="133"/>
        <v>-6.7787768790844319E-2</v>
      </c>
      <c r="H668" s="48">
        <f t="shared" si="133"/>
        <v>-6.5685474127281054E-2</v>
      </c>
      <c r="I668" s="49">
        <f t="shared" si="133"/>
        <v>-0.19102652364589695</v>
      </c>
      <c r="J668" s="48">
        <f t="shared" si="133"/>
        <v>-0.34818595907192251</v>
      </c>
      <c r="K668" s="49">
        <f t="shared" si="133"/>
        <v>-0.2225687248180454</v>
      </c>
      <c r="L668" s="48">
        <f t="shared" si="133"/>
        <v>0.29255670242685583</v>
      </c>
      <c r="M668" s="49">
        <f t="shared" si="133"/>
        <v>0.37864665659834662</v>
      </c>
      <c r="N668" s="50">
        <f t="shared" si="133"/>
        <v>0.26637155099103388</v>
      </c>
      <c r="O668" s="50">
        <f t="shared" si="133"/>
        <v>-1.1859762035823172E-2</v>
      </c>
      <c r="P668" s="31"/>
      <c r="Q668" s="51" t="s">
        <v>70</v>
      </c>
    </row>
    <row r="669" spans="1:17" x14ac:dyDescent="0.25">
      <c r="B669" s="105"/>
      <c r="D669" s="105"/>
      <c r="F669" s="105"/>
      <c r="H669" s="105"/>
      <c r="I669" s="96"/>
      <c r="J669" s="95"/>
      <c r="K669" s="96"/>
      <c r="L669" s="95"/>
      <c r="M669" s="96"/>
      <c r="N669" s="97">
        <f>N664/N661-1</f>
        <v>-1</v>
      </c>
      <c r="O669" s="97">
        <f>O664/O661-1</f>
        <v>0.16666666666666674</v>
      </c>
      <c r="P669" s="28"/>
      <c r="Q669" s="98" t="s">
        <v>71</v>
      </c>
    </row>
    <row r="670" spans="1:17" x14ac:dyDescent="0.25">
      <c r="B670" s="109">
        <f t="shared" ref="B670:M670" si="134">AVERAGE(B665:B669)</f>
        <v>0.48708502744602011</v>
      </c>
      <c r="C670" s="110">
        <f t="shared" si="134"/>
        <v>0.66558458438782453</v>
      </c>
      <c r="D670" s="109">
        <f t="shared" si="134"/>
        <v>0.29353864410040148</v>
      </c>
      <c r="E670" s="110">
        <f t="shared" si="134"/>
        <v>0.14293998053164936</v>
      </c>
      <c r="F670" s="109">
        <f t="shared" si="134"/>
        <v>9.3878853357769146E-2</v>
      </c>
      <c r="G670" s="110">
        <f t="shared" si="134"/>
        <v>-3.672368535534723E-2</v>
      </c>
      <c r="H670" s="109">
        <f t="shared" si="134"/>
        <v>-3.3123949521039822E-2</v>
      </c>
      <c r="I670" s="110">
        <f t="shared" si="134"/>
        <v>9.1603013371416991E-3</v>
      </c>
      <c r="J670" s="52">
        <f t="shared" si="134"/>
        <v>-0.21738545643192478</v>
      </c>
      <c r="K670" s="53">
        <f t="shared" si="134"/>
        <v>-0.29594981766748152</v>
      </c>
      <c r="L670" s="52">
        <f t="shared" si="134"/>
        <v>1.7820999118652911E-2</v>
      </c>
      <c r="M670" s="53">
        <f t="shared" si="134"/>
        <v>-0.17562706900603342</v>
      </c>
      <c r="N670" s="54">
        <f>AVERAGE(N665:N669)</f>
        <v>3.372114512825819E-3</v>
      </c>
      <c r="O670" s="54">
        <f>AVERAGE(O665:O669)</f>
        <v>0.2821376596944915</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7.8125000000000014E-2</v>
      </c>
      <c r="D672" s="56">
        <f t="shared" ref="D672:N672" si="135">+C$651+C672</f>
        <v>0.208125</v>
      </c>
      <c r="E672" s="56">
        <f t="shared" si="135"/>
        <v>0.38812500000000005</v>
      </c>
      <c r="F672" s="56">
        <f t="shared" si="135"/>
        <v>0.5787500000000001</v>
      </c>
      <c r="G672" s="56">
        <f t="shared" si="135"/>
        <v>0.7712500000000001</v>
      </c>
      <c r="H672" s="56">
        <f t="shared" si="135"/>
        <v>0.97000000000000008</v>
      </c>
      <c r="I672" s="56">
        <f t="shared" si="135"/>
        <v>1.1581250000000001</v>
      </c>
      <c r="J672" s="56">
        <f t="shared" si="135"/>
        <v>1.343205</v>
      </c>
      <c r="K672" s="56">
        <f t="shared" si="135"/>
        <v>1.5064549999999999</v>
      </c>
      <c r="L672" s="56">
        <f t="shared" si="135"/>
        <v>1.634455</v>
      </c>
      <c r="M672" s="56">
        <f t="shared" si="135"/>
        <v>1.7504550000000001</v>
      </c>
      <c r="N672" s="57">
        <f t="shared" si="135"/>
        <v>1.8548550000000001</v>
      </c>
      <c r="O672" s="57">
        <f>+N$651+N672</f>
        <v>2.0198550000000002</v>
      </c>
      <c r="P672" s="31"/>
      <c r="Q672" s="36" t="s">
        <v>74</v>
      </c>
    </row>
    <row r="673" spans="1:17" s="3" customFormat="1" x14ac:dyDescent="0.25">
      <c r="B673" s="58">
        <f>+B$661+B672</f>
        <v>0.91903046670578681</v>
      </c>
      <c r="C673" s="59">
        <f t="shared" ref="C673:O673" si="136">+C$661+C672</f>
        <v>1.3873170082037454</v>
      </c>
      <c r="D673" s="59">
        <f t="shared" si="136"/>
        <v>3.0479396365698688</v>
      </c>
      <c r="E673" s="59">
        <f t="shared" si="136"/>
        <v>3.7151942013700876</v>
      </c>
      <c r="F673" s="59">
        <f t="shared" si="136"/>
        <v>3.8590471366811538</v>
      </c>
      <c r="G673" s="59">
        <f t="shared" si="136"/>
        <v>4.4038576680687429</v>
      </c>
      <c r="H673" s="59">
        <f t="shared" si="136"/>
        <v>4.4183041649281325</v>
      </c>
      <c r="I673" s="59">
        <f t="shared" si="136"/>
        <v>5.0090470722527289</v>
      </c>
      <c r="J673" s="59">
        <f t="shared" si="136"/>
        <v>5.6978513070288903</v>
      </c>
      <c r="K673" s="59">
        <f t="shared" si="136"/>
        <v>5.564752723870642</v>
      </c>
      <c r="L673" s="59">
        <f t="shared" si="136"/>
        <v>4.1943638344617193</v>
      </c>
      <c r="M673" s="59">
        <f t="shared" si="136"/>
        <v>3.8070340020510325</v>
      </c>
      <c r="N673" s="60">
        <f t="shared" si="136"/>
        <v>4.093896829422933</v>
      </c>
      <c r="O673" s="60">
        <f t="shared" si="136"/>
        <v>5.0198549999999997</v>
      </c>
      <c r="P673" s="31"/>
      <c r="Q673" s="36" t="s">
        <v>75</v>
      </c>
    </row>
    <row r="674" spans="1:17" s="3" customFormat="1" x14ac:dyDescent="0.25">
      <c r="B674" s="72"/>
      <c r="I674" s="61"/>
      <c r="J674" s="61"/>
      <c r="K674" s="61"/>
      <c r="L674" s="61"/>
      <c r="M674" s="61"/>
      <c r="N674" s="62"/>
      <c r="O674" s="62">
        <f>+O673/B673-1</f>
        <v>4.4621203342620275</v>
      </c>
      <c r="P674" s="31"/>
      <c r="Q674" s="63" t="s">
        <v>76</v>
      </c>
    </row>
    <row r="675" spans="1:17" s="70" customFormat="1" x14ac:dyDescent="0.25">
      <c r="A675" s="64"/>
      <c r="B675" s="65"/>
      <c r="C675" s="66">
        <f>RATE(C$348-$B$348,,-$B673,C673)</f>
        <v>0.509544088539856</v>
      </c>
      <c r="D675" s="66">
        <f t="shared" ref="D675:O675" si="137">RATE(D$348-$B$348,,-$B673,D673)</f>
        <v>0.82111858466612242</v>
      </c>
      <c r="E675" s="66">
        <f t="shared" si="137"/>
        <v>0.59300523784980708</v>
      </c>
      <c r="F675" s="66">
        <f t="shared" si="137"/>
        <v>0.43148744585501703</v>
      </c>
      <c r="G675" s="66">
        <f t="shared" si="137"/>
        <v>0.36804591323765079</v>
      </c>
      <c r="H675" s="66">
        <f t="shared" si="137"/>
        <v>0.29913500091439271</v>
      </c>
      <c r="I675" s="66">
        <f t="shared" si="137"/>
        <v>0.27410024900092689</v>
      </c>
      <c r="J675" s="66">
        <f t="shared" si="137"/>
        <v>0.25616778154382591</v>
      </c>
      <c r="K675" s="66">
        <f t="shared" si="137"/>
        <v>0.2215233511365583</v>
      </c>
      <c r="L675" s="66">
        <f t="shared" si="137"/>
        <v>0.16394810910089924</v>
      </c>
      <c r="M675" s="66">
        <f t="shared" si="137"/>
        <v>0.13792662425259822</v>
      </c>
      <c r="N675" s="67">
        <f t="shared" si="137"/>
        <v>0.13257572442070348</v>
      </c>
      <c r="O675" s="67">
        <f t="shared" si="137"/>
        <v>0.13951513334717314</v>
      </c>
      <c r="P675" s="68"/>
      <c r="Q675" s="69" t="s">
        <v>77</v>
      </c>
    </row>
    <row r="676" spans="1:17" s="3" customFormat="1" x14ac:dyDescent="0.25">
      <c r="B676" s="55"/>
      <c r="C676" s="56"/>
      <c r="D676" s="56">
        <f t="shared" ref="D676:N676" si="138">+C$651+C676</f>
        <v>0.13</v>
      </c>
      <c r="E676" s="56">
        <f t="shared" si="138"/>
        <v>0.31000000000000005</v>
      </c>
      <c r="F676" s="56">
        <f t="shared" si="138"/>
        <v>0.5006250000000001</v>
      </c>
      <c r="G676" s="56">
        <f t="shared" si="138"/>
        <v>0.6931250000000001</v>
      </c>
      <c r="H676" s="56">
        <f t="shared" si="138"/>
        <v>0.89187500000000008</v>
      </c>
      <c r="I676" s="56">
        <f t="shared" si="138"/>
        <v>1.08</v>
      </c>
      <c r="J676" s="56">
        <f t="shared" si="138"/>
        <v>1.26508</v>
      </c>
      <c r="K676" s="56">
        <f t="shared" si="138"/>
        <v>1.4283299999999999</v>
      </c>
      <c r="L676" s="56">
        <f t="shared" si="138"/>
        <v>1.55633</v>
      </c>
      <c r="M676" s="56">
        <f t="shared" si="138"/>
        <v>1.6723300000000001</v>
      </c>
      <c r="N676" s="57">
        <f t="shared" si="138"/>
        <v>1.7767300000000001</v>
      </c>
      <c r="O676" s="57">
        <f>+N$651+N676</f>
        <v>1.9417300000000002</v>
      </c>
      <c r="P676" s="31"/>
      <c r="Q676" s="36" t="s">
        <v>74</v>
      </c>
    </row>
    <row r="677" spans="1:17" s="3" customFormat="1" x14ac:dyDescent="0.25">
      <c r="B677" s="58"/>
      <c r="C677" s="59">
        <f t="shared" ref="C677:O677" si="139">+C$661+C676</f>
        <v>1.3091920082037454</v>
      </c>
      <c r="D677" s="59">
        <f t="shared" si="139"/>
        <v>2.9698146365698688</v>
      </c>
      <c r="E677" s="59">
        <f t="shared" si="139"/>
        <v>3.6370692013700876</v>
      </c>
      <c r="F677" s="59">
        <f t="shared" si="139"/>
        <v>3.7809221366811538</v>
      </c>
      <c r="G677" s="59">
        <f t="shared" si="139"/>
        <v>4.3257326680687429</v>
      </c>
      <c r="H677" s="59">
        <f t="shared" si="139"/>
        <v>4.3401791649281325</v>
      </c>
      <c r="I677" s="59">
        <f t="shared" si="139"/>
        <v>4.9309220722527289</v>
      </c>
      <c r="J677" s="59">
        <f t="shared" si="139"/>
        <v>5.6197263070288903</v>
      </c>
      <c r="K677" s="59">
        <f t="shared" si="139"/>
        <v>5.486627723870642</v>
      </c>
      <c r="L677" s="59">
        <f t="shared" si="139"/>
        <v>4.1162388344617193</v>
      </c>
      <c r="M677" s="59">
        <f t="shared" si="139"/>
        <v>3.7289090020510325</v>
      </c>
      <c r="N677" s="60">
        <f t="shared" si="139"/>
        <v>4.015771829422933</v>
      </c>
      <c r="O677" s="60">
        <f t="shared" si="139"/>
        <v>4.9417299999999997</v>
      </c>
      <c r="P677" s="31"/>
      <c r="Q677" s="36" t="s">
        <v>75</v>
      </c>
    </row>
    <row r="678" spans="1:17" s="3" customFormat="1" x14ac:dyDescent="0.25">
      <c r="B678" s="72"/>
      <c r="I678" s="61"/>
      <c r="J678" s="61"/>
      <c r="K678" s="61"/>
      <c r="L678" s="61"/>
      <c r="M678" s="61"/>
      <c r="N678" s="62"/>
      <c r="O678" s="62">
        <f>+O677/C677-1</f>
        <v>2.7746411290580792</v>
      </c>
      <c r="P678" s="31"/>
      <c r="Q678" s="63" t="s">
        <v>76</v>
      </c>
    </row>
    <row r="679" spans="1:17" s="70" customFormat="1" x14ac:dyDescent="0.25">
      <c r="A679" s="64"/>
      <c r="B679" s="65"/>
      <c r="C679" s="66"/>
      <c r="D679" s="66">
        <f>RATE(D$348-$C$348,,-$C677,D677)</f>
        <v>1.2684332152657671</v>
      </c>
      <c r="E679" s="66">
        <f t="shared" ref="E679:O679" si="140">RATE(E$348-$C$348,,-$C677,E677)</f>
        <v>0.66676399121508878</v>
      </c>
      <c r="F679" s="66">
        <f t="shared" si="140"/>
        <v>0.42407041052863714</v>
      </c>
      <c r="G679" s="66">
        <f t="shared" si="140"/>
        <v>0.34823029844546793</v>
      </c>
      <c r="H679" s="66">
        <f t="shared" si="140"/>
        <v>0.27086922316063561</v>
      </c>
      <c r="I679" s="66">
        <f t="shared" si="140"/>
        <v>0.24734751332464111</v>
      </c>
      <c r="J679" s="66">
        <f t="shared" si="140"/>
        <v>0.23136669444871644</v>
      </c>
      <c r="K679" s="66">
        <f t="shared" si="140"/>
        <v>0.19615584974916603</v>
      </c>
      <c r="L679" s="66">
        <f t="shared" si="140"/>
        <v>0.13573620096561342</v>
      </c>
      <c r="M679" s="66">
        <f t="shared" si="140"/>
        <v>0.11034475133139418</v>
      </c>
      <c r="N679" s="67">
        <f t="shared" si="140"/>
        <v>0.10726462627274429</v>
      </c>
      <c r="O679" s="67">
        <f t="shared" si="140"/>
        <v>0.11705092444492134</v>
      </c>
      <c r="P679" s="68"/>
      <c r="Q679" s="69" t="s">
        <v>77</v>
      </c>
    </row>
    <row r="680" spans="1:17" s="3" customFormat="1" x14ac:dyDescent="0.25">
      <c r="B680" s="55"/>
      <c r="C680" s="56"/>
      <c r="D680" s="56"/>
      <c r="E680" s="56">
        <f t="shared" ref="E680:N680" si="141">+D$651+D680</f>
        <v>0.18000000000000002</v>
      </c>
      <c r="F680" s="56">
        <f t="shared" si="141"/>
        <v>0.37062500000000004</v>
      </c>
      <c r="G680" s="56">
        <f t="shared" si="141"/>
        <v>0.5631250000000001</v>
      </c>
      <c r="H680" s="56">
        <f t="shared" si="141"/>
        <v>0.76187500000000008</v>
      </c>
      <c r="I680" s="56">
        <f t="shared" si="141"/>
        <v>0.95000000000000007</v>
      </c>
      <c r="J680" s="56">
        <f t="shared" si="141"/>
        <v>1.1350800000000001</v>
      </c>
      <c r="K680" s="56">
        <f t="shared" si="141"/>
        <v>1.29833</v>
      </c>
      <c r="L680" s="56">
        <f t="shared" si="141"/>
        <v>1.4263300000000001</v>
      </c>
      <c r="M680" s="56">
        <f t="shared" si="141"/>
        <v>1.5423300000000002</v>
      </c>
      <c r="N680" s="57">
        <f t="shared" si="141"/>
        <v>1.6467300000000002</v>
      </c>
      <c r="O680" s="57">
        <f>+N$651+N680</f>
        <v>1.8117300000000003</v>
      </c>
      <c r="P680" s="31"/>
      <c r="Q680" s="36" t="s">
        <v>74</v>
      </c>
    </row>
    <row r="681" spans="1:17" s="3" customFormat="1" x14ac:dyDescent="0.25">
      <c r="B681" s="58"/>
      <c r="C681" s="59"/>
      <c r="D681" s="59">
        <f t="shared" ref="D681:O681" si="142">+D$661+D680</f>
        <v>2.8398146365698689</v>
      </c>
      <c r="E681" s="59">
        <f t="shared" si="142"/>
        <v>3.5070692013700877</v>
      </c>
      <c r="F681" s="59">
        <f t="shared" si="142"/>
        <v>3.6509221366811535</v>
      </c>
      <c r="G681" s="59">
        <f t="shared" si="142"/>
        <v>4.195732668068743</v>
      </c>
      <c r="H681" s="59">
        <f t="shared" si="142"/>
        <v>4.2101791649281326</v>
      </c>
      <c r="I681" s="59">
        <f t="shared" si="142"/>
        <v>4.800922072252729</v>
      </c>
      <c r="J681" s="59">
        <f t="shared" si="142"/>
        <v>5.4897263070288904</v>
      </c>
      <c r="K681" s="59">
        <f t="shared" si="142"/>
        <v>5.3566277238706421</v>
      </c>
      <c r="L681" s="59">
        <f t="shared" si="142"/>
        <v>3.9862388344617194</v>
      </c>
      <c r="M681" s="59">
        <f t="shared" si="142"/>
        <v>3.5989090020510326</v>
      </c>
      <c r="N681" s="60">
        <f t="shared" si="142"/>
        <v>3.8857718294229326</v>
      </c>
      <c r="O681" s="60">
        <f t="shared" si="142"/>
        <v>4.8117300000000007</v>
      </c>
      <c r="P681" s="31"/>
      <c r="Q681" s="36" t="s">
        <v>75</v>
      </c>
    </row>
    <row r="682" spans="1:17" s="3" customFormat="1" x14ac:dyDescent="0.25">
      <c r="B682" s="72"/>
      <c r="I682" s="61"/>
      <c r="J682" s="61"/>
      <c r="K682" s="61"/>
      <c r="L682" s="61"/>
      <c r="M682" s="61"/>
      <c r="N682" s="62"/>
      <c r="O682" s="62">
        <f>+O681/D681-1</f>
        <v>0.69438171704472662</v>
      </c>
      <c r="P682" s="31"/>
      <c r="Q682" s="63" t="s">
        <v>76</v>
      </c>
    </row>
    <row r="683" spans="1:17" s="70" customFormat="1" x14ac:dyDescent="0.25">
      <c r="A683" s="64"/>
      <c r="B683" s="65"/>
      <c r="C683" s="66"/>
      <c r="D683" s="66"/>
      <c r="E683" s="66">
        <f>RATE(E$348-$D$348,,-$D681,E681)</f>
        <v>0.23496412625233049</v>
      </c>
      <c r="F683" s="66">
        <f t="shared" ref="F683:O683" si="143">RATE(F$348-$D$348,,-$D681,F681)</f>
        <v>0.1338517868327708</v>
      </c>
      <c r="G683" s="66">
        <f t="shared" si="143"/>
        <v>0.13895335615261464</v>
      </c>
      <c r="H683" s="66">
        <f t="shared" si="143"/>
        <v>0.10344996725542766</v>
      </c>
      <c r="I683" s="66">
        <f t="shared" si="143"/>
        <v>0.11072598638938053</v>
      </c>
      <c r="J683" s="66">
        <f t="shared" si="143"/>
        <v>0.11611801139184448</v>
      </c>
      <c r="K683" s="66">
        <f t="shared" si="143"/>
        <v>9.4892898122557592E-2</v>
      </c>
      <c r="L683" s="66">
        <f t="shared" si="143"/>
        <v>4.3299898951349801E-2</v>
      </c>
      <c r="M683" s="66">
        <f t="shared" si="143"/>
        <v>2.6670794840099075E-2</v>
      </c>
      <c r="N683" s="67">
        <f t="shared" si="143"/>
        <v>3.1855136084509635E-2</v>
      </c>
      <c r="O683" s="67">
        <f t="shared" si="143"/>
        <v>4.9105599755449009E-2</v>
      </c>
      <c r="P683" s="68"/>
      <c r="Q683" s="69" t="s">
        <v>77</v>
      </c>
    </row>
    <row r="684" spans="1:17" s="3" customFormat="1" x14ac:dyDescent="0.25">
      <c r="B684" s="55"/>
      <c r="C684" s="56"/>
      <c r="D684" s="56"/>
      <c r="E684" s="56"/>
      <c r="F684" s="56">
        <f t="shared" ref="F684:N684" si="144">+E$651+E684</f>
        <v>0.19062500000000002</v>
      </c>
      <c r="G684" s="56">
        <f t="shared" si="144"/>
        <v>0.38312500000000005</v>
      </c>
      <c r="H684" s="56">
        <f t="shared" si="144"/>
        <v>0.58187500000000003</v>
      </c>
      <c r="I684" s="56">
        <f t="shared" si="144"/>
        <v>0.77</v>
      </c>
      <c r="J684" s="56">
        <f t="shared" si="144"/>
        <v>0.95508000000000004</v>
      </c>
      <c r="K684" s="56">
        <f t="shared" si="144"/>
        <v>1.11833</v>
      </c>
      <c r="L684" s="56">
        <f t="shared" si="144"/>
        <v>1.2463299999999999</v>
      </c>
      <c r="M684" s="56">
        <f t="shared" si="144"/>
        <v>1.36233</v>
      </c>
      <c r="N684" s="57">
        <f t="shared" si="144"/>
        <v>1.4667300000000001</v>
      </c>
      <c r="O684" s="57">
        <f>+N$651+N684</f>
        <v>1.6317300000000001</v>
      </c>
      <c r="P684" s="31"/>
      <c r="Q684" s="36" t="s">
        <v>74</v>
      </c>
    </row>
    <row r="685" spans="1:17" s="3" customFormat="1" x14ac:dyDescent="0.25">
      <c r="B685" s="58"/>
      <c r="C685" s="59"/>
      <c r="D685" s="59"/>
      <c r="E685" s="59">
        <f t="shared" ref="E685:O685" si="145">+E$661+E684</f>
        <v>3.3270692013700875</v>
      </c>
      <c r="F685" s="59">
        <f t="shared" si="145"/>
        <v>3.4709221366811533</v>
      </c>
      <c r="G685" s="59">
        <f t="shared" si="145"/>
        <v>4.0157326680687433</v>
      </c>
      <c r="H685" s="59">
        <f t="shared" si="145"/>
        <v>4.0301791649281329</v>
      </c>
      <c r="I685" s="59">
        <f t="shared" si="145"/>
        <v>4.6209220722527293</v>
      </c>
      <c r="J685" s="59">
        <f t="shared" si="145"/>
        <v>5.3097263070288898</v>
      </c>
      <c r="K685" s="59">
        <f t="shared" si="145"/>
        <v>5.1766277238706424</v>
      </c>
      <c r="L685" s="59">
        <f t="shared" si="145"/>
        <v>3.8062388344617193</v>
      </c>
      <c r="M685" s="59">
        <f t="shared" si="145"/>
        <v>3.4189090020510324</v>
      </c>
      <c r="N685" s="60">
        <f t="shared" si="145"/>
        <v>3.7057718294229325</v>
      </c>
      <c r="O685" s="60">
        <f t="shared" si="145"/>
        <v>4.6317300000000001</v>
      </c>
      <c r="P685" s="31"/>
      <c r="Q685" s="36" t="s">
        <v>75</v>
      </c>
    </row>
    <row r="686" spans="1:17" s="3" customFormat="1" x14ac:dyDescent="0.25">
      <c r="B686" s="72"/>
      <c r="I686" s="61"/>
      <c r="J686" s="61"/>
      <c r="K686" s="61"/>
      <c r="L686" s="61"/>
      <c r="M686" s="61"/>
      <c r="N686" s="62"/>
      <c r="O686" s="62">
        <f>+O685/E685-1</f>
        <v>0.39213515549741285</v>
      </c>
      <c r="P686" s="31"/>
      <c r="Q686" s="63" t="s">
        <v>76</v>
      </c>
    </row>
    <row r="687" spans="1:17" s="70" customFormat="1" x14ac:dyDescent="0.25">
      <c r="A687" s="64"/>
      <c r="B687" s="65"/>
      <c r="C687" s="66"/>
      <c r="D687" s="66"/>
      <c r="E687" s="66"/>
      <c r="F687" s="66">
        <f>RATE(F$348-$E$348,,-$E685,F685)</f>
        <v>4.3237133526356317E-2</v>
      </c>
      <c r="G687" s="66">
        <f t="shared" ref="G687:O687" si="146">RATE(G$348-$E$348,,-$E685,G685)</f>
        <v>9.8630065168161099E-2</v>
      </c>
      <c r="H687" s="66">
        <f t="shared" si="146"/>
        <v>6.5992558916078123E-2</v>
      </c>
      <c r="I687" s="66">
        <f t="shared" si="146"/>
        <v>8.5592170956073715E-2</v>
      </c>
      <c r="J687" s="66">
        <f t="shared" si="146"/>
        <v>9.7999292627078849E-2</v>
      </c>
      <c r="K687" s="66">
        <f t="shared" si="146"/>
        <v>7.6459058258451118E-2</v>
      </c>
      <c r="L687" s="66">
        <f t="shared" si="146"/>
        <v>1.9407309092089656E-2</v>
      </c>
      <c r="M687" s="66">
        <f t="shared" si="146"/>
        <v>3.4095114807942395E-3</v>
      </c>
      <c r="N687" s="67">
        <f t="shared" si="146"/>
        <v>1.2049771785320669E-2</v>
      </c>
      <c r="O687" s="67">
        <f t="shared" si="146"/>
        <v>3.3637221764275312E-2</v>
      </c>
      <c r="P687" s="68"/>
      <c r="Q687" s="69" t="s">
        <v>77</v>
      </c>
    </row>
    <row r="688" spans="1:17" s="3" customFormat="1" x14ac:dyDescent="0.25">
      <c r="B688" s="55"/>
      <c r="C688" s="56"/>
      <c r="D688" s="56"/>
      <c r="E688" s="56"/>
      <c r="F688" s="56"/>
      <c r="G688" s="56">
        <f t="shared" ref="G688:N688" si="147">+F$651+F688</f>
        <v>0.1925</v>
      </c>
      <c r="H688" s="56">
        <f t="shared" si="147"/>
        <v>0.39124999999999999</v>
      </c>
      <c r="I688" s="56">
        <f t="shared" si="147"/>
        <v>0.57937499999999997</v>
      </c>
      <c r="J688" s="56">
        <f t="shared" si="147"/>
        <v>0.764455</v>
      </c>
      <c r="K688" s="56">
        <f t="shared" si="147"/>
        <v>0.927705</v>
      </c>
      <c r="L688" s="56">
        <f t="shared" si="147"/>
        <v>1.0557050000000001</v>
      </c>
      <c r="M688" s="56">
        <f t="shared" si="147"/>
        <v>1.1717050000000002</v>
      </c>
      <c r="N688" s="57">
        <f t="shared" si="147"/>
        <v>1.2761050000000003</v>
      </c>
      <c r="O688" s="57">
        <f>+N$651+N688</f>
        <v>1.4411050000000003</v>
      </c>
      <c r="P688" s="31"/>
      <c r="Q688" s="36" t="s">
        <v>74</v>
      </c>
    </row>
    <row r="689" spans="1:17" s="3" customFormat="1" x14ac:dyDescent="0.25">
      <c r="B689" s="58"/>
      <c r="C689" s="59"/>
      <c r="D689" s="59"/>
      <c r="E689" s="59"/>
      <c r="F689" s="59">
        <f t="shared" ref="F689:O689" si="148">+F$661+F688</f>
        <v>3.2802971366811535</v>
      </c>
      <c r="G689" s="59">
        <f t="shared" si="148"/>
        <v>3.825107668068743</v>
      </c>
      <c r="H689" s="59">
        <f t="shared" si="148"/>
        <v>3.8395541649281326</v>
      </c>
      <c r="I689" s="59">
        <f t="shared" si="148"/>
        <v>4.4302970722527295</v>
      </c>
      <c r="J689" s="59">
        <f t="shared" si="148"/>
        <v>5.11910130702889</v>
      </c>
      <c r="K689" s="59">
        <f t="shared" si="148"/>
        <v>4.9860027238706426</v>
      </c>
      <c r="L689" s="59">
        <f t="shared" si="148"/>
        <v>3.6156138344617195</v>
      </c>
      <c r="M689" s="59">
        <f t="shared" si="148"/>
        <v>3.2282840020510326</v>
      </c>
      <c r="N689" s="60">
        <f t="shared" si="148"/>
        <v>3.5151468294229327</v>
      </c>
      <c r="O689" s="60">
        <f t="shared" si="148"/>
        <v>4.4411050000000003</v>
      </c>
      <c r="P689" s="31"/>
      <c r="Q689" s="36" t="s">
        <v>75</v>
      </c>
    </row>
    <row r="690" spans="1:17" s="3" customFormat="1" x14ac:dyDescent="0.25">
      <c r="B690" s="72"/>
      <c r="I690" s="61"/>
      <c r="J690" s="61"/>
      <c r="K690" s="61"/>
      <c r="L690" s="61"/>
      <c r="M690" s="61"/>
      <c r="N690" s="62"/>
      <c r="O690" s="62">
        <f>+O689/F689-1</f>
        <v>0.35387277888285951</v>
      </c>
      <c r="P690" s="31"/>
      <c r="Q690" s="63" t="s">
        <v>76</v>
      </c>
    </row>
    <row r="691" spans="1:17" s="70" customFormat="1" x14ac:dyDescent="0.25">
      <c r="A691" s="64"/>
      <c r="B691" s="65"/>
      <c r="C691" s="66"/>
      <c r="D691" s="66"/>
      <c r="E691" s="66"/>
      <c r="F691" s="66"/>
      <c r="G691" s="66">
        <f>RATE(G$348-$F$348,,-$F689,G689)</f>
        <v>0.16608572598359267</v>
      </c>
      <c r="H691" s="66">
        <f t="shared" ref="H691:O691" si="149">RATE(H$348-$F$348,,-$F689,H689)</f>
        <v>8.1891744489975771E-2</v>
      </c>
      <c r="I691" s="66">
        <f t="shared" si="149"/>
        <v>0.10536715205772999</v>
      </c>
      <c r="J691" s="66">
        <f t="shared" si="149"/>
        <v>0.11768683337375711</v>
      </c>
      <c r="K691" s="66">
        <f t="shared" si="149"/>
        <v>8.7346260717737684E-2</v>
      </c>
      <c r="L691" s="66">
        <f t="shared" si="149"/>
        <v>1.6353551536008499E-2</v>
      </c>
      <c r="M691" s="66">
        <f t="shared" si="149"/>
        <v>-2.2807211079750992E-3</v>
      </c>
      <c r="N691" s="67">
        <f t="shared" si="149"/>
        <v>8.6808731187169984E-3</v>
      </c>
      <c r="O691" s="67">
        <f t="shared" si="149"/>
        <v>3.4236264489899776E-2</v>
      </c>
      <c r="P691" s="68"/>
      <c r="Q691" s="69" t="s">
        <v>77</v>
      </c>
    </row>
    <row r="692" spans="1:17" s="3" customFormat="1" x14ac:dyDescent="0.25">
      <c r="B692" s="55"/>
      <c r="C692" s="56"/>
      <c r="D692" s="56"/>
      <c r="E692" s="56"/>
      <c r="F692" s="56"/>
      <c r="G692" s="56"/>
      <c r="H692" s="56">
        <f t="shared" ref="H692:N692" si="150">+G$651+G692</f>
        <v>0.19874999999999998</v>
      </c>
      <c r="I692" s="56">
        <f t="shared" si="150"/>
        <v>0.38687499999999997</v>
      </c>
      <c r="J692" s="56">
        <f t="shared" si="150"/>
        <v>0.57195499999999999</v>
      </c>
      <c r="K692" s="56">
        <f t="shared" si="150"/>
        <v>0.735205</v>
      </c>
      <c r="L692" s="56">
        <f t="shared" si="150"/>
        <v>0.863205</v>
      </c>
      <c r="M692" s="56">
        <f t="shared" si="150"/>
        <v>0.97920499999999999</v>
      </c>
      <c r="N692" s="57">
        <f t="shared" si="150"/>
        <v>1.0836049999999999</v>
      </c>
      <c r="O692" s="57">
        <f>+N$651+N692</f>
        <v>1.248605</v>
      </c>
      <c r="P692" s="31"/>
      <c r="Q692" s="36" t="s">
        <v>74</v>
      </c>
    </row>
    <row r="693" spans="1:17" s="3" customFormat="1" x14ac:dyDescent="0.25">
      <c r="B693" s="58"/>
      <c r="C693" s="59"/>
      <c r="D693" s="59"/>
      <c r="E693" s="59"/>
      <c r="F693" s="59"/>
      <c r="G693" s="59">
        <f t="shared" ref="G693:O693" si="151">+G$661+G692</f>
        <v>3.6326076680687431</v>
      </c>
      <c r="H693" s="59">
        <f t="shared" si="151"/>
        <v>3.6470541649281327</v>
      </c>
      <c r="I693" s="59">
        <f t="shared" si="151"/>
        <v>4.2377970722527296</v>
      </c>
      <c r="J693" s="59">
        <f t="shared" si="151"/>
        <v>4.9266013070288901</v>
      </c>
      <c r="K693" s="59">
        <f t="shared" si="151"/>
        <v>4.7935027238706418</v>
      </c>
      <c r="L693" s="59">
        <f t="shared" si="151"/>
        <v>3.4231138344617191</v>
      </c>
      <c r="M693" s="59">
        <f t="shared" si="151"/>
        <v>3.0357840020510323</v>
      </c>
      <c r="N693" s="60">
        <f t="shared" si="151"/>
        <v>3.3226468294229323</v>
      </c>
      <c r="O693" s="60">
        <f t="shared" si="151"/>
        <v>4.2486049999999995</v>
      </c>
      <c r="P693" s="31"/>
      <c r="Q693" s="36" t="s">
        <v>75</v>
      </c>
    </row>
    <row r="694" spans="1:17" s="3" customFormat="1" x14ac:dyDescent="0.25">
      <c r="B694" s="72"/>
      <c r="I694" s="61"/>
      <c r="J694" s="61"/>
      <c r="K694" s="61"/>
      <c r="L694" s="61"/>
      <c r="M694" s="61"/>
      <c r="N694" s="62"/>
      <c r="O694" s="62">
        <f>+O693/G693-1</f>
        <v>0.16957441821917096</v>
      </c>
      <c r="P694" s="31"/>
      <c r="Q694" s="63" t="s">
        <v>76</v>
      </c>
    </row>
    <row r="695" spans="1:17" s="70" customFormat="1" x14ac:dyDescent="0.25">
      <c r="A695" s="64"/>
      <c r="B695" s="65"/>
      <c r="C695" s="66"/>
      <c r="D695" s="66"/>
      <c r="E695" s="66"/>
      <c r="F695" s="66"/>
      <c r="G695" s="66"/>
      <c r="H695" s="66">
        <f>RATE(H$348-$G$348,,-$G693,H693)</f>
        <v>3.9768943358175065E-3</v>
      </c>
      <c r="I695" s="66">
        <f t="shared" ref="I695:O695" si="152">RATE(I$348-$G$348,,-$G693,I693)</f>
        <v>8.0092202071442381E-2</v>
      </c>
      <c r="J695" s="66">
        <f t="shared" si="152"/>
        <v>0.10690319444348638</v>
      </c>
      <c r="K695" s="66">
        <f t="shared" si="152"/>
        <v>7.1787334947518933E-2</v>
      </c>
      <c r="L695" s="66">
        <f t="shared" si="152"/>
        <v>-1.1809739380147585E-2</v>
      </c>
      <c r="M695" s="66">
        <f t="shared" si="152"/>
        <v>-2.9470526527648432E-2</v>
      </c>
      <c r="N695" s="67">
        <f t="shared" si="152"/>
        <v>-1.2660466670641144E-2</v>
      </c>
      <c r="O695" s="67">
        <f t="shared" si="152"/>
        <v>1.977293746955882E-2</v>
      </c>
      <c r="P695" s="68"/>
      <c r="Q695" s="69" t="s">
        <v>77</v>
      </c>
    </row>
    <row r="696" spans="1:17" s="3" customFormat="1" x14ac:dyDescent="0.25">
      <c r="B696" s="55"/>
      <c r="C696" s="56"/>
      <c r="D696" s="56"/>
      <c r="E696" s="56"/>
      <c r="F696" s="56"/>
      <c r="G696" s="56"/>
      <c r="H696" s="56"/>
      <c r="I696" s="56">
        <f t="shared" ref="I696:N696" si="153">+H$651+H696</f>
        <v>0.18812500000000001</v>
      </c>
      <c r="J696" s="56">
        <f t="shared" si="153"/>
        <v>0.37320500000000001</v>
      </c>
      <c r="K696" s="56">
        <f t="shared" si="153"/>
        <v>0.53645500000000002</v>
      </c>
      <c r="L696" s="56">
        <f t="shared" si="153"/>
        <v>0.66445500000000002</v>
      </c>
      <c r="M696" s="56">
        <f t="shared" si="153"/>
        <v>0.78045500000000001</v>
      </c>
      <c r="N696" s="57">
        <f t="shared" si="153"/>
        <v>0.88485500000000006</v>
      </c>
      <c r="O696" s="57">
        <f>+N$651+N696</f>
        <v>1.049855</v>
      </c>
      <c r="P696" s="31"/>
      <c r="Q696" s="36" t="s">
        <v>74</v>
      </c>
    </row>
    <row r="697" spans="1:17" s="3" customFormat="1" x14ac:dyDescent="0.25">
      <c r="B697" s="58"/>
      <c r="C697" s="59"/>
      <c r="D697" s="59"/>
      <c r="E697" s="59"/>
      <c r="F697" s="59"/>
      <c r="G697" s="59"/>
      <c r="H697" s="59">
        <f t="shared" ref="H697:O697" si="154">+H$661+H696</f>
        <v>3.4483041649281327</v>
      </c>
      <c r="I697" s="59">
        <f t="shared" si="154"/>
        <v>4.0390470722527292</v>
      </c>
      <c r="J697" s="59">
        <f t="shared" si="154"/>
        <v>4.7278513070288906</v>
      </c>
      <c r="K697" s="59">
        <f t="shared" si="154"/>
        <v>4.5947527238706423</v>
      </c>
      <c r="L697" s="59">
        <f t="shared" si="154"/>
        <v>3.2243638344617196</v>
      </c>
      <c r="M697" s="59">
        <f t="shared" si="154"/>
        <v>2.8370340020510323</v>
      </c>
      <c r="N697" s="60">
        <f t="shared" si="154"/>
        <v>3.1238968294229323</v>
      </c>
      <c r="O697" s="60">
        <f t="shared" si="154"/>
        <v>4.049855</v>
      </c>
      <c r="P697" s="31"/>
      <c r="Q697" s="36" t="s">
        <v>75</v>
      </c>
    </row>
    <row r="698" spans="1:17" s="3" customFormat="1" x14ac:dyDescent="0.25">
      <c r="B698" s="72"/>
      <c r="I698" s="61"/>
      <c r="J698" s="61"/>
      <c r="K698" s="61"/>
      <c r="L698" s="61"/>
      <c r="M698" s="61"/>
      <c r="N698" s="62"/>
      <c r="O698" s="62">
        <f>+O697/H697-1</f>
        <v>0.17444831032891339</v>
      </c>
      <c r="P698" s="31"/>
      <c r="Q698" s="63" t="s">
        <v>76</v>
      </c>
    </row>
    <row r="699" spans="1:17" s="70" customFormat="1" x14ac:dyDescent="0.25">
      <c r="A699" s="64"/>
      <c r="B699" s="65"/>
      <c r="C699" s="66"/>
      <c r="D699" s="66"/>
      <c r="E699" s="66"/>
      <c r="F699" s="66"/>
      <c r="G699" s="66"/>
      <c r="H699" s="66"/>
      <c r="I699" s="66">
        <f t="shared" ref="I699:O699" si="155">RATE(I$348-$H$348,,-$H697,I697)</f>
        <v>0.17131403700778466</v>
      </c>
      <c r="J699" s="66">
        <f t="shared" si="155"/>
        <v>0.17092511527052609</v>
      </c>
      <c r="K699" s="66">
        <f t="shared" si="155"/>
        <v>0.10040408109175382</v>
      </c>
      <c r="L699" s="66">
        <f t="shared" si="155"/>
        <v>-1.6646611470835956E-2</v>
      </c>
      <c r="M699" s="66">
        <f t="shared" si="155"/>
        <v>-3.827303095910254E-2</v>
      </c>
      <c r="N699" s="67">
        <f t="shared" si="155"/>
        <v>-1.6332054774506697E-2</v>
      </c>
      <c r="O699" s="67">
        <f t="shared" si="155"/>
        <v>2.3237086590278021E-2</v>
      </c>
      <c r="P699" s="68"/>
      <c r="Q699" s="69" t="s">
        <v>77</v>
      </c>
    </row>
    <row r="700" spans="1:17" s="3" customFormat="1" x14ac:dyDescent="0.25">
      <c r="B700" s="55"/>
      <c r="C700" s="56"/>
      <c r="D700" s="56"/>
      <c r="E700" s="56"/>
      <c r="F700" s="56"/>
      <c r="G700" s="56"/>
      <c r="H700" s="56"/>
      <c r="I700" s="56"/>
      <c r="J700" s="56">
        <f t="shared" ref="J700:N700" si="156">+I$651+I700</f>
        <v>0.18507999999999999</v>
      </c>
      <c r="K700" s="56">
        <f t="shared" si="156"/>
        <v>0.34833000000000003</v>
      </c>
      <c r="L700" s="56">
        <f t="shared" si="156"/>
        <v>0.47633000000000003</v>
      </c>
      <c r="M700" s="56">
        <f t="shared" si="156"/>
        <v>0.59233000000000002</v>
      </c>
      <c r="N700" s="57">
        <f t="shared" si="156"/>
        <v>0.69673000000000007</v>
      </c>
      <c r="O700" s="57">
        <f>+N$651+N700</f>
        <v>0.86173000000000011</v>
      </c>
      <c r="P700" s="31"/>
      <c r="Q700" s="36" t="s">
        <v>74</v>
      </c>
    </row>
    <row r="701" spans="1:17" s="3" customFormat="1" x14ac:dyDescent="0.25">
      <c r="B701" s="58"/>
      <c r="C701" s="59"/>
      <c r="D701" s="59"/>
      <c r="E701" s="59"/>
      <c r="F701" s="59"/>
      <c r="G701" s="59"/>
      <c r="H701" s="59"/>
      <c r="I701" s="59">
        <f t="shared" ref="I701:O701" si="157">+I$661+I700</f>
        <v>3.8509220722527293</v>
      </c>
      <c r="J701" s="59">
        <f t="shared" si="157"/>
        <v>4.5397263070288902</v>
      </c>
      <c r="K701" s="59">
        <f t="shared" si="157"/>
        <v>4.4066277238706419</v>
      </c>
      <c r="L701" s="59">
        <f t="shared" si="157"/>
        <v>3.0362388344617193</v>
      </c>
      <c r="M701" s="59">
        <f t="shared" si="157"/>
        <v>2.6489090020510324</v>
      </c>
      <c r="N701" s="60">
        <f t="shared" si="157"/>
        <v>2.9357718294229325</v>
      </c>
      <c r="O701" s="60">
        <f t="shared" si="157"/>
        <v>3.8617300000000001</v>
      </c>
      <c r="P701" s="31"/>
      <c r="Q701" s="36" t="s">
        <v>75</v>
      </c>
    </row>
    <row r="702" spans="1:17" s="3" customFormat="1" x14ac:dyDescent="0.25">
      <c r="B702" s="72"/>
      <c r="I702" s="61"/>
      <c r="J702" s="61"/>
      <c r="K702" s="61"/>
      <c r="L702" s="61"/>
      <c r="M702" s="61"/>
      <c r="N702" s="62"/>
      <c r="O702" s="62">
        <f>+O701/I701-1</f>
        <v>2.8065817859950215E-3</v>
      </c>
      <c r="P702" s="31"/>
      <c r="Q702" s="63" t="s">
        <v>76</v>
      </c>
    </row>
    <row r="703" spans="1:17" s="70" customFormat="1" x14ac:dyDescent="0.25">
      <c r="A703" s="64"/>
      <c r="B703" s="65"/>
      <c r="C703" s="66"/>
      <c r="D703" s="66"/>
      <c r="E703" s="66"/>
      <c r="F703" s="66"/>
      <c r="G703" s="66"/>
      <c r="H703" s="66"/>
      <c r="I703" s="66"/>
      <c r="J703" s="66">
        <f t="shared" ref="J703:O703" si="158">RATE(J$348-$I$348,,-$I701,J701)</f>
        <v>0.17886735224772313</v>
      </c>
      <c r="K703" s="66">
        <f t="shared" si="158"/>
        <v>6.9721725239309182E-2</v>
      </c>
      <c r="L703" s="66">
        <f t="shared" si="158"/>
        <v>-7.6173533378159658E-2</v>
      </c>
      <c r="M703" s="66">
        <f t="shared" si="158"/>
        <v>-8.9299495332544596E-2</v>
      </c>
      <c r="N703" s="67">
        <f t="shared" si="158"/>
        <v>-5.2822192955485583E-2</v>
      </c>
      <c r="O703" s="67">
        <f t="shared" si="158"/>
        <v>4.6721756029936308E-4</v>
      </c>
      <c r="P703" s="68"/>
      <c r="Q703" s="69" t="s">
        <v>77</v>
      </c>
    </row>
    <row r="704" spans="1:17" s="3" customFormat="1" x14ac:dyDescent="0.25">
      <c r="B704" s="55"/>
      <c r="C704" s="56"/>
      <c r="D704" s="56"/>
      <c r="E704" s="56"/>
      <c r="F704" s="56"/>
      <c r="G704" s="56"/>
      <c r="H704" s="56"/>
      <c r="I704" s="56"/>
      <c r="J704" s="56"/>
      <c r="K704" s="56">
        <f>+J$651+J704</f>
        <v>0.16325000000000001</v>
      </c>
      <c r="L704" s="56">
        <f>+K$651+K704</f>
        <v>0.29125000000000001</v>
      </c>
      <c r="M704" s="56">
        <f>+L$651+L704</f>
        <v>0.40725</v>
      </c>
      <c r="N704" s="57">
        <f>+M$651+M704</f>
        <v>0.51165000000000005</v>
      </c>
      <c r="O704" s="57">
        <f>+N$651+N704</f>
        <v>0.67665000000000008</v>
      </c>
      <c r="P704" s="31"/>
      <c r="Q704" s="36" t="s">
        <v>74</v>
      </c>
    </row>
    <row r="705" spans="1:17" s="3" customFormat="1" x14ac:dyDescent="0.25">
      <c r="B705" s="58"/>
      <c r="C705" s="59"/>
      <c r="D705" s="59"/>
      <c r="E705" s="59"/>
      <c r="F705" s="59"/>
      <c r="G705" s="59"/>
      <c r="H705" s="59"/>
      <c r="I705" s="59"/>
      <c r="J705" s="59">
        <f t="shared" ref="J705:O705" si="159">+J$661+J704</f>
        <v>4.3546463070288901</v>
      </c>
      <c r="K705" s="59">
        <f t="shared" si="159"/>
        <v>4.2215477238706418</v>
      </c>
      <c r="L705" s="59">
        <f t="shared" si="159"/>
        <v>2.8511588344617191</v>
      </c>
      <c r="M705" s="59">
        <f t="shared" si="159"/>
        <v>2.4638290020510323</v>
      </c>
      <c r="N705" s="60">
        <f t="shared" si="159"/>
        <v>2.7506918294229323</v>
      </c>
      <c r="O705" s="60">
        <f t="shared" si="159"/>
        <v>3.67665</v>
      </c>
      <c r="P705" s="31"/>
      <c r="Q705" s="36" t="s">
        <v>75</v>
      </c>
    </row>
    <row r="706" spans="1:17" s="3" customFormat="1" x14ac:dyDescent="0.25">
      <c r="B706" s="72"/>
      <c r="I706" s="61"/>
      <c r="J706" s="61"/>
      <c r="K706" s="61"/>
      <c r="L706" s="61"/>
      <c r="M706" s="61"/>
      <c r="N706" s="62"/>
      <c r="O706" s="62">
        <f>+O705/J705-1</f>
        <v>-0.15569491968487259</v>
      </c>
      <c r="P706" s="31"/>
      <c r="Q706" s="63" t="s">
        <v>76</v>
      </c>
    </row>
    <row r="707" spans="1:17" s="70" customFormat="1" x14ac:dyDescent="0.25">
      <c r="A707" s="64"/>
      <c r="B707" s="65"/>
      <c r="C707" s="66"/>
      <c r="D707" s="66"/>
      <c r="E707" s="66"/>
      <c r="F707" s="66"/>
      <c r="G707" s="66"/>
      <c r="H707" s="66"/>
      <c r="I707" s="66"/>
      <c r="J707" s="66"/>
      <c r="K707" s="66">
        <f>RATE(K$348-$J$348,,-$J705,K705)</f>
        <v>-3.0564728745802409E-2</v>
      </c>
      <c r="L707" s="66">
        <f>RATE(L$348-$J$348,,-$J705,L705)</f>
        <v>-0.19084026642086038</v>
      </c>
      <c r="M707" s="66">
        <f>RATE(M$348-$J$348,,-$J705,M705)</f>
        <v>-0.17291040210324157</v>
      </c>
      <c r="N707" s="67">
        <f>RATE(N$348-$J$348,,-$J705,N705)</f>
        <v>-0.10849812127865265</v>
      </c>
      <c r="O707" s="67">
        <f>RATE(O$348-$J$348,,-$J705,O705)</f>
        <v>-3.3281832167281221E-2</v>
      </c>
      <c r="P707" s="68"/>
      <c r="Q707" s="69" t="s">
        <v>77</v>
      </c>
    </row>
    <row r="708" spans="1:17" s="3" customFormat="1" x14ac:dyDescent="0.25">
      <c r="B708" s="73"/>
      <c r="C708" s="74"/>
      <c r="D708" s="74"/>
      <c r="E708" s="74"/>
      <c r="F708" s="74"/>
      <c r="G708" s="74"/>
      <c r="H708" s="74"/>
      <c r="I708" s="74"/>
      <c r="J708" s="74"/>
      <c r="K708" s="74"/>
      <c r="L708" s="74">
        <f>+K$651+K708</f>
        <v>0.128</v>
      </c>
      <c r="M708" s="74">
        <f>+L$651+L708</f>
        <v>0.24399999999999999</v>
      </c>
      <c r="N708" s="75">
        <f>+M$651+M708</f>
        <v>0.34839999999999999</v>
      </c>
      <c r="O708" s="75">
        <f>+N$651+N708</f>
        <v>0.51339999999999997</v>
      </c>
      <c r="P708" s="31"/>
      <c r="Q708" s="36" t="s">
        <v>74</v>
      </c>
    </row>
    <row r="709" spans="1:17" s="3" customFormat="1" x14ac:dyDescent="0.25">
      <c r="B709" s="76"/>
      <c r="C709" s="77"/>
      <c r="D709" s="77"/>
      <c r="E709" s="77"/>
      <c r="F709" s="77"/>
      <c r="G709" s="77"/>
      <c r="H709" s="77"/>
      <c r="I709" s="77"/>
      <c r="J709" s="77"/>
      <c r="K709" s="77">
        <f>+K$661+K708</f>
        <v>4.0582977238706421</v>
      </c>
      <c r="L709" s="77">
        <f>+L$661+L708</f>
        <v>2.6879088344617195</v>
      </c>
      <c r="M709" s="77">
        <f>+M$661+M708</f>
        <v>2.3005790020510322</v>
      </c>
      <c r="N709" s="78">
        <f>+N$661+N708</f>
        <v>2.5874418294229322</v>
      </c>
      <c r="O709" s="78">
        <f>+O$661+O708</f>
        <v>3.5133999999999999</v>
      </c>
      <c r="P709" s="31"/>
      <c r="Q709" s="36" t="s">
        <v>75</v>
      </c>
    </row>
    <row r="710" spans="1:17" s="3" customFormat="1" x14ac:dyDescent="0.25">
      <c r="B710" s="72"/>
      <c r="I710" s="61"/>
      <c r="J710" s="61"/>
      <c r="K710" s="61"/>
      <c r="L710" s="61"/>
      <c r="M710" s="61"/>
      <c r="N710" s="62"/>
      <c r="O710" s="62">
        <f>+O709/K709-1</f>
        <v>-0.13426755771652465</v>
      </c>
      <c r="P710" s="31"/>
      <c r="Q710" s="63" t="s">
        <v>76</v>
      </c>
    </row>
    <row r="711" spans="1:17" s="70" customFormat="1" x14ac:dyDescent="0.25">
      <c r="A711" s="64"/>
      <c r="B711" s="65"/>
      <c r="C711" s="66"/>
      <c r="D711" s="66"/>
      <c r="E711" s="66"/>
      <c r="F711" s="66"/>
      <c r="G711" s="66"/>
      <c r="H711" s="66"/>
      <c r="I711" s="66"/>
      <c r="J711" s="66"/>
      <c r="K711" s="66"/>
      <c r="L711" s="66">
        <f>RATE(L$348-$K$348,,-$K709,L709)</f>
        <v>-0.33767578986341612</v>
      </c>
      <c r="M711" s="66">
        <f>RATE(M$348-$K$348,,-$K709,M709)</f>
        <v>-0.2470838314224596</v>
      </c>
      <c r="N711" s="67">
        <f>RATE(N$348-$K$348,,-$K709,N709)</f>
        <v>-0.13931897160421236</v>
      </c>
      <c r="O711" s="67">
        <f>RATE(O$348-$K$348,,-$K709,O709)</f>
        <v>-3.5402963938806695E-2</v>
      </c>
      <c r="P711" s="68"/>
      <c r="Q711" s="69" t="s">
        <v>77</v>
      </c>
    </row>
    <row r="712" spans="1:17" s="3" customFormat="1" x14ac:dyDescent="0.25">
      <c r="B712" s="73"/>
      <c r="C712" s="74"/>
      <c r="D712" s="74"/>
      <c r="E712" s="74"/>
      <c r="F712" s="74"/>
      <c r="G712" s="74"/>
      <c r="H712" s="74"/>
      <c r="I712" s="74"/>
      <c r="J712" s="74"/>
      <c r="K712" s="74"/>
      <c r="L712" s="74"/>
      <c r="M712" s="74">
        <f>+L$651+L712</f>
        <v>0.11600000000000001</v>
      </c>
      <c r="N712" s="75">
        <f>+M$651+M712</f>
        <v>0.22040000000000001</v>
      </c>
      <c r="O712" s="75">
        <f>+N$651+N712</f>
        <v>0.38540000000000002</v>
      </c>
      <c r="P712" s="31"/>
      <c r="Q712" s="36" t="s">
        <v>74</v>
      </c>
    </row>
    <row r="713" spans="1:17" s="3" customFormat="1" x14ac:dyDescent="0.25">
      <c r="B713" s="76"/>
      <c r="C713" s="77"/>
      <c r="D713" s="77"/>
      <c r="E713" s="77"/>
      <c r="F713" s="77"/>
      <c r="G713" s="77"/>
      <c r="H713" s="77"/>
      <c r="I713" s="77"/>
      <c r="J713" s="77"/>
      <c r="K713" s="77"/>
      <c r="L713" s="77">
        <f>+L$661+L712</f>
        <v>2.5599088344617194</v>
      </c>
      <c r="M713" s="77">
        <f>+M$661+M712</f>
        <v>2.1725790020510325</v>
      </c>
      <c r="N713" s="78">
        <f>+N$661+N712</f>
        <v>2.4594418294229325</v>
      </c>
      <c r="O713" s="78">
        <f>+O$661+O712</f>
        <v>3.3854000000000002</v>
      </c>
      <c r="P713" s="31"/>
      <c r="Q713" s="36" t="s">
        <v>75</v>
      </c>
    </row>
    <row r="714" spans="1:17" s="3" customFormat="1" x14ac:dyDescent="0.25">
      <c r="B714" s="72"/>
      <c r="I714" s="61"/>
      <c r="J714" s="61"/>
      <c r="K714" s="61"/>
      <c r="L714" s="61"/>
      <c r="M714" s="61"/>
      <c r="N714" s="62"/>
      <c r="O714" s="62">
        <f>+O713/L713-1</f>
        <v>0.32246897015450138</v>
      </c>
      <c r="P714" s="31"/>
      <c r="Q714" s="63" t="s">
        <v>76</v>
      </c>
    </row>
    <row r="715" spans="1:17" s="70" customFormat="1" x14ac:dyDescent="0.25">
      <c r="A715" s="64"/>
      <c r="B715" s="65"/>
      <c r="C715" s="66"/>
      <c r="D715" s="66"/>
      <c r="E715" s="66"/>
      <c r="F715" s="66"/>
      <c r="G715" s="66"/>
      <c r="H715" s="66"/>
      <c r="I715" s="66"/>
      <c r="J715" s="66"/>
      <c r="K715" s="66"/>
      <c r="L715" s="66"/>
      <c r="M715" s="66">
        <f>RATE(M$348-$L$348,,-$L713,M713)</f>
        <v>-0.15130610402855693</v>
      </c>
      <c r="N715" s="67">
        <f>RATE(N$348-$L$348,,-$L713,N713)</f>
        <v>-1.9819568377923358E-2</v>
      </c>
      <c r="O715" s="67">
        <f>RATE(O$348-$L$348,,-$L713,O713)</f>
        <v>9.764481500302058E-2</v>
      </c>
      <c r="P715" s="68"/>
      <c r="Q715" s="69" t="s">
        <v>77</v>
      </c>
    </row>
    <row r="716" spans="1:17" s="3" customFormat="1" x14ac:dyDescent="0.25">
      <c r="B716" s="73"/>
      <c r="C716" s="74"/>
      <c r="D716" s="74"/>
      <c r="E716" s="74"/>
      <c r="F716" s="74"/>
      <c r="G716" s="74"/>
      <c r="H716" s="74"/>
      <c r="I716" s="74"/>
      <c r="J716" s="74"/>
      <c r="K716" s="74"/>
      <c r="L716" s="74"/>
      <c r="M716" s="74"/>
      <c r="N716" s="75">
        <f>+M$651+M716</f>
        <v>0.10440000000000001</v>
      </c>
      <c r="O716" s="75">
        <f>+N$651+N716</f>
        <v>0.26940000000000003</v>
      </c>
      <c r="P716" s="31"/>
      <c r="Q716" s="36" t="s">
        <v>74</v>
      </c>
    </row>
    <row r="717" spans="1:17" s="3" customFormat="1" x14ac:dyDescent="0.25">
      <c r="B717" s="76"/>
      <c r="C717" s="77"/>
      <c r="D717" s="77"/>
      <c r="E717" s="77"/>
      <c r="F717" s="77"/>
      <c r="G717" s="77"/>
      <c r="H717" s="77"/>
      <c r="I717" s="77"/>
      <c r="J717" s="77"/>
      <c r="K717" s="77"/>
      <c r="L717" s="77"/>
      <c r="M717" s="77">
        <f>+M$661+M716</f>
        <v>2.0565790020510324</v>
      </c>
      <c r="N717" s="78">
        <f>+N$661+N716</f>
        <v>2.3434418294229324</v>
      </c>
      <c r="O717" s="78">
        <f>+O$661+O716</f>
        <v>3.2694000000000001</v>
      </c>
      <c r="P717" s="31"/>
      <c r="Q717" s="36" t="s">
        <v>75</v>
      </c>
    </row>
    <row r="718" spans="1:17" s="3" customFormat="1" x14ac:dyDescent="0.25">
      <c r="B718" s="72"/>
      <c r="I718" s="61"/>
      <c r="J718" s="61"/>
      <c r="K718" s="61"/>
      <c r="L718" s="61"/>
      <c r="M718" s="61"/>
      <c r="N718" s="62"/>
      <c r="O718" s="62">
        <f>+O717/M717-1</f>
        <v>0.58972740494744791</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0.13948544018285255</v>
      </c>
      <c r="O719" s="67">
        <f>RATE(O$348-$M$348,,-$M717,O717)</f>
        <v>0.26084392568923587</v>
      </c>
      <c r="P719" s="68"/>
      <c r="Q719" s="69" t="s">
        <v>77</v>
      </c>
    </row>
    <row r="720" spans="1:17" s="3" customFormat="1" x14ac:dyDescent="0.25">
      <c r="B720" s="73"/>
      <c r="C720" s="74"/>
      <c r="D720" s="74"/>
      <c r="E720" s="74"/>
      <c r="F720" s="74"/>
      <c r="G720" s="74"/>
      <c r="H720" s="74"/>
      <c r="I720" s="74"/>
      <c r="J720" s="74"/>
      <c r="K720" s="74"/>
      <c r="L720" s="74"/>
      <c r="M720" s="74"/>
      <c r="N720" s="75"/>
      <c r="O720" s="75">
        <f>+N$651+N720</f>
        <v>0.16500000000000001</v>
      </c>
      <c r="P720" s="31"/>
      <c r="Q720" s="36" t="s">
        <v>74</v>
      </c>
    </row>
    <row r="721" spans="1:17" s="3" customFormat="1" x14ac:dyDescent="0.25">
      <c r="B721" s="76"/>
      <c r="C721" s="77"/>
      <c r="D721" s="77"/>
      <c r="E721" s="77"/>
      <c r="F721" s="77"/>
      <c r="G721" s="77"/>
      <c r="H721" s="77"/>
      <c r="I721" s="77"/>
      <c r="J721" s="77"/>
      <c r="K721" s="77"/>
      <c r="L721" s="77"/>
      <c r="M721" s="77"/>
      <c r="N721" s="78">
        <f>+N$661+N720</f>
        <v>2.2390418294229324</v>
      </c>
      <c r="O721" s="78">
        <f>+O$661+O720</f>
        <v>3.165</v>
      </c>
      <c r="P721" s="31"/>
      <c r="Q721" s="36" t="s">
        <v>75</v>
      </c>
    </row>
    <row r="722" spans="1:17" s="3" customFormat="1" x14ac:dyDescent="0.25">
      <c r="B722" s="72"/>
      <c r="I722" s="61"/>
      <c r="J722" s="61"/>
      <c r="K722" s="61"/>
      <c r="L722" s="61"/>
      <c r="M722" s="61"/>
      <c r="N722" s="62"/>
      <c r="O722" s="62">
        <f>+O721/N721-1</f>
        <v>0.41355108172128907</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0.4135510817212889</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589" priority="1193" operator="lessThan">
      <formula>0</formula>
    </cfRule>
  </conditionalFormatting>
  <conditionalFormatting sqref="P583">
    <cfRule type="cellIs" dxfId="3588" priority="1188" operator="lessThan">
      <formula>0</formula>
    </cfRule>
  </conditionalFormatting>
  <conditionalFormatting sqref="B348:N348">
    <cfRule type="cellIs" dxfId="3587" priority="1187" operator="lessThan">
      <formula>0</formula>
    </cfRule>
  </conditionalFormatting>
  <conditionalFormatting sqref="P514:P515">
    <cfRule type="cellIs" dxfId="3586" priority="1189" operator="lessThan">
      <formula>0</formula>
    </cfRule>
  </conditionalFormatting>
  <conditionalFormatting sqref="P523 Q529 Q539:Q545">
    <cfRule type="cellIs" dxfId="3585" priority="1190" operator="lessThan">
      <formula>0</formula>
    </cfRule>
  </conditionalFormatting>
  <conditionalFormatting sqref="P531">
    <cfRule type="cellIs" dxfId="3584" priority="1191" operator="lessThan">
      <formula>0</formula>
    </cfRule>
  </conditionalFormatting>
  <conditionalFormatting sqref="P562">
    <cfRule type="cellIs" dxfId="3583" priority="1192" operator="lessThan">
      <formula>0</formula>
    </cfRule>
  </conditionalFormatting>
  <conditionalFormatting sqref="B348:N348">
    <cfRule type="cellIs" dxfId="3582" priority="1186" operator="lessThan">
      <formula>0</formula>
    </cfRule>
  </conditionalFormatting>
  <conditionalFormatting sqref="Q588">
    <cfRule type="cellIs" dxfId="3581" priority="1171" operator="lessThan">
      <formula>0</formula>
    </cfRule>
  </conditionalFormatting>
  <conditionalFormatting sqref="Q499:Q502">
    <cfRule type="cellIs" dxfId="3580" priority="1185" operator="lessThan">
      <formula>0</formula>
    </cfRule>
  </conditionalFormatting>
  <conditionalFormatting sqref="Q503">
    <cfRule type="cellIs" dxfId="3579" priority="1184" operator="lessThan">
      <formula>0</formula>
    </cfRule>
  </conditionalFormatting>
  <conditionalFormatting sqref="Q503">
    <cfRule type="cellIs" dxfId="3578" priority="1183" operator="lessThan">
      <formula>0</formula>
    </cfRule>
  </conditionalFormatting>
  <conditionalFormatting sqref="B514">
    <cfRule type="cellIs" dxfId="3577" priority="1181" operator="lessThan">
      <formula>0</formula>
    </cfRule>
  </conditionalFormatting>
  <conditionalFormatting sqref="B531">
    <cfRule type="cellIs" dxfId="3576" priority="1180" operator="lessThan">
      <formula>0</formula>
    </cfRule>
  </conditionalFormatting>
  <conditionalFormatting sqref="Q520">
    <cfRule type="cellIs" dxfId="3575" priority="1179" operator="lessThan">
      <formula>0</formula>
    </cfRule>
  </conditionalFormatting>
  <conditionalFormatting sqref="Q520">
    <cfRule type="cellIs" dxfId="3574" priority="1178" operator="lessThan">
      <formula>0</formula>
    </cfRule>
  </conditionalFormatting>
  <conditionalFormatting sqref="Q567">
    <cfRule type="cellIs" dxfId="3573" priority="1173" operator="lessThan">
      <formula>0</formula>
    </cfRule>
  </conditionalFormatting>
  <conditionalFormatting sqref="B523 B515">
    <cfRule type="cellIs" dxfId="3572" priority="1182" operator="lessThan">
      <formula>0</formula>
    </cfRule>
  </conditionalFormatting>
  <conditionalFormatting sqref="Q528">
    <cfRule type="cellIs" dxfId="3571" priority="1176" operator="lessThan">
      <formula>0</formula>
    </cfRule>
  </conditionalFormatting>
  <conditionalFormatting sqref="Q536">
    <cfRule type="cellIs" dxfId="3570" priority="1175" operator="lessThan">
      <formula>0</formula>
    </cfRule>
  </conditionalFormatting>
  <conditionalFormatting sqref="Q536">
    <cfRule type="cellIs" dxfId="3569" priority="1174" operator="lessThan">
      <formula>0</formula>
    </cfRule>
  </conditionalFormatting>
  <conditionalFormatting sqref="P539">
    <cfRule type="cellIs" dxfId="3568" priority="1162" operator="lessThan">
      <formula>0</formula>
    </cfRule>
  </conditionalFormatting>
  <conditionalFormatting sqref="Q528">
    <cfRule type="cellIs" dxfId="3567" priority="1177" operator="lessThan">
      <formula>0</formula>
    </cfRule>
  </conditionalFormatting>
  <conditionalFormatting sqref="Q567">
    <cfRule type="cellIs" dxfId="3566" priority="1172" operator="lessThan">
      <formula>0</formula>
    </cfRule>
  </conditionalFormatting>
  <conditionalFormatting sqref="P584:P587">
    <cfRule type="cellIs" dxfId="3565" priority="1164" operator="lessThan">
      <formula>0</formula>
    </cfRule>
  </conditionalFormatting>
  <conditionalFormatting sqref="P563:P566">
    <cfRule type="cellIs" dxfId="3564" priority="1165" operator="lessThan">
      <formula>0</formula>
    </cfRule>
  </conditionalFormatting>
  <conditionalFormatting sqref="Q366">
    <cfRule type="cellIs" dxfId="3563" priority="1127" operator="lessThan">
      <formula>0</formula>
    </cfRule>
  </conditionalFormatting>
  <conditionalFormatting sqref="Q588">
    <cfRule type="cellIs" dxfId="3562" priority="1170" operator="lessThan">
      <formula>0</formula>
    </cfRule>
  </conditionalFormatting>
  <conditionalFormatting sqref="Q544">
    <cfRule type="cellIs" dxfId="3561" priority="1161" operator="lessThan">
      <formula>0</formula>
    </cfRule>
  </conditionalFormatting>
  <conditionalFormatting sqref="J353:N354 K351:N352">
    <cfRule type="cellIs" dxfId="3560" priority="1150" operator="lessThan">
      <formula>0</formula>
    </cfRule>
  </conditionalFormatting>
  <conditionalFormatting sqref="P516:P519">
    <cfRule type="cellIs" dxfId="3559" priority="1169" operator="lessThan">
      <formula>0</formula>
    </cfRule>
  </conditionalFormatting>
  <conditionalFormatting sqref="P524:P527">
    <cfRule type="cellIs" dxfId="3558" priority="1168" operator="lessThan">
      <formula>0</formula>
    </cfRule>
  </conditionalFormatting>
  <conditionalFormatting sqref="P539:P543">
    <cfRule type="cellIs" dxfId="3557" priority="1167" operator="lessThan">
      <formula>0</formula>
    </cfRule>
  </conditionalFormatting>
  <conditionalFormatting sqref="P532:P535">
    <cfRule type="cellIs" dxfId="3556" priority="1166" operator="lessThan">
      <formula>0</formula>
    </cfRule>
  </conditionalFormatting>
  <conditionalFormatting sqref="Q544">
    <cfRule type="cellIs" dxfId="3555" priority="1160" operator="lessThan">
      <formula>0</formula>
    </cfRule>
  </conditionalFormatting>
  <conditionalFormatting sqref="Q354">
    <cfRule type="cellIs" dxfId="3554" priority="1143" operator="lessThan">
      <formula>0</formula>
    </cfRule>
  </conditionalFormatting>
  <conditionalFormatting sqref="Q540:Q543 B539">
    <cfRule type="cellIs" dxfId="3553" priority="1163" operator="lessThan">
      <formula>0</formula>
    </cfRule>
  </conditionalFormatting>
  <conditionalFormatting sqref="P555:P558">
    <cfRule type="cellIs" dxfId="3552" priority="1155" operator="lessThan">
      <formula>0</formula>
    </cfRule>
  </conditionalFormatting>
  <conditionalFormatting sqref="Q555:Q558 Q560">
    <cfRule type="cellIs" dxfId="3551" priority="1158" operator="lessThan">
      <formula>0</formula>
    </cfRule>
  </conditionalFormatting>
  <conditionalFormatting sqref="Q559">
    <cfRule type="cellIs" dxfId="3550" priority="1157" operator="lessThan">
      <formula>0</formula>
    </cfRule>
  </conditionalFormatting>
  <conditionalFormatting sqref="Q468:Q472">
    <cfRule type="cellIs" dxfId="3549" priority="1154" operator="lessThan">
      <formula>0</formula>
    </cfRule>
  </conditionalFormatting>
  <conditionalFormatting sqref="Q559">
    <cfRule type="cellIs" dxfId="3548" priority="1156" operator="lessThan">
      <formula>0</formula>
    </cfRule>
  </conditionalFormatting>
  <conditionalFormatting sqref="J351">
    <cfRule type="cellIs" dxfId="3547" priority="1149" operator="lessThan">
      <formula>0</formula>
    </cfRule>
  </conditionalFormatting>
  <conditionalFormatting sqref="P540:P543">
    <cfRule type="cellIs" dxfId="3546" priority="1159" operator="lessThan">
      <formula>0</formula>
    </cfRule>
  </conditionalFormatting>
  <conditionalFormatting sqref="P349:Q350 Q351:Q353">
    <cfRule type="cellIs" dxfId="3545" priority="1153" operator="lessThan">
      <formula>0</formula>
    </cfRule>
  </conditionalFormatting>
  <conditionalFormatting sqref="Q396">
    <cfRule type="cellIs" dxfId="3544" priority="1080" operator="lessThan">
      <formula>0</formula>
    </cfRule>
  </conditionalFormatting>
  <conditionalFormatting sqref="B349">
    <cfRule type="cellIs" dxfId="3543" priority="1148" operator="lessThan">
      <formula>0</formula>
    </cfRule>
  </conditionalFormatting>
  <conditionalFormatting sqref="P393:P395">
    <cfRule type="cellIs" dxfId="3542" priority="1084" operator="lessThan">
      <formula>0</formula>
    </cfRule>
  </conditionalFormatting>
  <conditionalFormatting sqref="Q397">
    <cfRule type="cellIs" dxfId="3541" priority="1082" operator="lessThan">
      <formula>0</formula>
    </cfRule>
  </conditionalFormatting>
  <conditionalFormatting sqref="P349:P350">
    <cfRule type="cellIs" dxfId="3540" priority="1152" operator="lessThan">
      <formula>0</formula>
    </cfRule>
  </conditionalFormatting>
  <conditionalFormatting sqref="P351:P354">
    <cfRule type="cellIs" dxfId="3539" priority="1151" operator="lessThan">
      <formula>0</formula>
    </cfRule>
  </conditionalFormatting>
  <conditionalFormatting sqref="C397:M397">
    <cfRule type="cellIs" dxfId="3538" priority="1079" operator="lessThan">
      <formula>0</formula>
    </cfRule>
  </conditionalFormatting>
  <conditionalFormatting sqref="Q355">
    <cfRule type="cellIs" dxfId="3537" priority="1146" operator="lessThan">
      <formula>0</formula>
    </cfRule>
  </conditionalFormatting>
  <conditionalFormatting sqref="P398:Q398 Q399:Q401">
    <cfRule type="cellIs" dxfId="3536" priority="1078" operator="lessThan">
      <formula>0</formula>
    </cfRule>
  </conditionalFormatting>
  <conditionalFormatting sqref="P399:P401">
    <cfRule type="cellIs" dxfId="3535" priority="1076" operator="lessThan">
      <formula>0</formula>
    </cfRule>
  </conditionalFormatting>
  <conditionalFormatting sqref="H385">
    <cfRule type="cellIs" dxfId="3534" priority="1041" operator="lessThan">
      <formula>0</formula>
    </cfRule>
  </conditionalFormatting>
  <conditionalFormatting sqref="Q402">
    <cfRule type="cellIs" dxfId="3533" priority="1074" operator="lessThan">
      <formula>0</formula>
    </cfRule>
  </conditionalFormatting>
  <conditionalFormatting sqref="B350">
    <cfRule type="cellIs" dxfId="3532" priority="1147" operator="lessThan">
      <formula>0</formula>
    </cfRule>
  </conditionalFormatting>
  <conditionalFormatting sqref="J352">
    <cfRule type="cellIs" dxfId="3531" priority="1144" operator="lessThan">
      <formula>0</formula>
    </cfRule>
  </conditionalFormatting>
  <conditionalFormatting sqref="P355">
    <cfRule type="cellIs" dxfId="3530" priority="1145" operator="lessThan">
      <formula>0</formula>
    </cfRule>
  </conditionalFormatting>
  <conditionalFormatting sqref="P440">
    <cfRule type="cellIs" dxfId="3529" priority="1028" operator="lessThan">
      <formula>0</formula>
    </cfRule>
  </conditionalFormatting>
  <conditionalFormatting sqref="Q354">
    <cfRule type="cellIs" dxfId="3528" priority="1142" operator="lessThan">
      <formula>0</formula>
    </cfRule>
  </conditionalFormatting>
  <conditionalFormatting sqref="P356:Q356 Q357:Q359">
    <cfRule type="cellIs" dxfId="3527" priority="1141" operator="lessThan">
      <formula>0</formula>
    </cfRule>
  </conditionalFormatting>
  <conditionalFormatting sqref="P356">
    <cfRule type="cellIs" dxfId="3526" priority="1140" operator="lessThan">
      <formula>0</formula>
    </cfRule>
  </conditionalFormatting>
  <conditionalFormatting sqref="P357:P360">
    <cfRule type="cellIs" dxfId="3525" priority="1139" operator="lessThan">
      <formula>0</formula>
    </cfRule>
  </conditionalFormatting>
  <conditionalFormatting sqref="B356">
    <cfRule type="cellIs" dxfId="3524" priority="1138" operator="lessThan">
      <formula>0</formula>
    </cfRule>
  </conditionalFormatting>
  <conditionalFormatting sqref="Q361">
    <cfRule type="cellIs" dxfId="3523" priority="1137" operator="lessThan">
      <formula>0</formula>
    </cfRule>
  </conditionalFormatting>
  <conditionalFormatting sqref="Q360">
    <cfRule type="cellIs" dxfId="3522" priority="1136" operator="lessThan">
      <formula>0</formula>
    </cfRule>
  </conditionalFormatting>
  <conditionalFormatting sqref="Q360">
    <cfRule type="cellIs" dxfId="3521" priority="1135" operator="lessThan">
      <formula>0</formula>
    </cfRule>
  </conditionalFormatting>
  <conditionalFormatting sqref="P362:Q362 Q363:Q365">
    <cfRule type="cellIs" dxfId="3520" priority="1134" operator="lessThan">
      <formula>0</formula>
    </cfRule>
  </conditionalFormatting>
  <conditionalFormatting sqref="P362">
    <cfRule type="cellIs" dxfId="3519" priority="1133" operator="lessThan">
      <formula>0</formula>
    </cfRule>
  </conditionalFormatting>
  <conditionalFormatting sqref="J363">
    <cfRule type="cellIs" dxfId="3518" priority="1131" operator="lessThan">
      <formula>0</formula>
    </cfRule>
  </conditionalFormatting>
  <conditionalFormatting sqref="K363:N364 J365:M366">
    <cfRule type="cellIs" dxfId="3517" priority="1132" operator="lessThan">
      <formula>0</formula>
    </cfRule>
  </conditionalFormatting>
  <conditionalFormatting sqref="P368">
    <cfRule type="cellIs" dxfId="3516" priority="1124" operator="lessThan">
      <formula>0</formula>
    </cfRule>
  </conditionalFormatting>
  <conditionalFormatting sqref="Q367">
    <cfRule type="cellIs" dxfId="3515" priority="1129" operator="lessThan">
      <formula>0</formula>
    </cfRule>
  </conditionalFormatting>
  <conditionalFormatting sqref="B362">
    <cfRule type="cellIs" dxfId="3514" priority="1130" operator="lessThan">
      <formula>0</formula>
    </cfRule>
  </conditionalFormatting>
  <conditionalFormatting sqref="P405:P407">
    <cfRule type="cellIs" dxfId="3513" priority="1062" operator="lessThan">
      <formula>0</formula>
    </cfRule>
  </conditionalFormatting>
  <conditionalFormatting sqref="J364">
    <cfRule type="cellIs" dxfId="3512" priority="1128" operator="lessThan">
      <formula>0</formula>
    </cfRule>
  </conditionalFormatting>
  <conditionalFormatting sqref="Q366">
    <cfRule type="cellIs" dxfId="3511" priority="1126" operator="lessThan">
      <formula>0</formula>
    </cfRule>
  </conditionalFormatting>
  <conditionalFormatting sqref="P368:Q368 Q369:Q371">
    <cfRule type="cellIs" dxfId="3510" priority="1125" operator="lessThan">
      <formula>0</formula>
    </cfRule>
  </conditionalFormatting>
  <conditionalFormatting sqref="Q372">
    <cfRule type="cellIs" dxfId="3509" priority="1116" operator="lessThan">
      <formula>0</formula>
    </cfRule>
  </conditionalFormatting>
  <conditionalFormatting sqref="I370 K369:N370 C371:M372">
    <cfRule type="cellIs" dxfId="3508" priority="1123" operator="lessThan">
      <formula>0</formula>
    </cfRule>
  </conditionalFormatting>
  <conditionalFormatting sqref="I369">
    <cfRule type="cellIs" dxfId="3507" priority="1121" operator="lessThan">
      <formula>0</formula>
    </cfRule>
  </conditionalFormatting>
  <conditionalFormatting sqref="C369:J369">
    <cfRule type="cellIs" dxfId="3506" priority="1122" operator="lessThan">
      <formula>0</formula>
    </cfRule>
  </conditionalFormatting>
  <conditionalFormatting sqref="B368">
    <cfRule type="cellIs" dxfId="3505" priority="1120" operator="lessThan">
      <formula>0</formula>
    </cfRule>
  </conditionalFormatting>
  <conditionalFormatting sqref="Q373">
    <cfRule type="cellIs" dxfId="3504" priority="1119" operator="lessThan">
      <formula>0</formula>
    </cfRule>
  </conditionalFormatting>
  <conditionalFormatting sqref="P411:P413">
    <cfRule type="cellIs" dxfId="3503" priority="1055" operator="lessThan">
      <formula>0</formula>
    </cfRule>
  </conditionalFormatting>
  <conditionalFormatting sqref="C370:J370">
    <cfRule type="cellIs" dxfId="3502" priority="1118" operator="lessThan">
      <formula>0</formula>
    </cfRule>
  </conditionalFormatting>
  <conditionalFormatting sqref="Q372">
    <cfRule type="cellIs" dxfId="3501" priority="1117" operator="lessThan">
      <formula>0</formula>
    </cfRule>
  </conditionalFormatting>
  <conditionalFormatting sqref="P374:Q374 Q375:Q377">
    <cfRule type="cellIs" dxfId="3500" priority="1115" operator="lessThan">
      <formula>0</formula>
    </cfRule>
  </conditionalFormatting>
  <conditionalFormatting sqref="P374">
    <cfRule type="cellIs" dxfId="3499" priority="1114" operator="lessThan">
      <formula>0</formula>
    </cfRule>
  </conditionalFormatting>
  <conditionalFormatting sqref="P375:P377">
    <cfRule type="cellIs" dxfId="3498" priority="1113" operator="lessThan">
      <formula>0</formula>
    </cfRule>
  </conditionalFormatting>
  <conditionalFormatting sqref="I376 K375:N376 C377:M378">
    <cfRule type="cellIs" dxfId="3497" priority="1112" operator="lessThan">
      <formula>0</formula>
    </cfRule>
  </conditionalFormatting>
  <conditionalFormatting sqref="I375">
    <cfRule type="cellIs" dxfId="3496" priority="1110" operator="lessThan">
      <formula>0</formula>
    </cfRule>
  </conditionalFormatting>
  <conditionalFormatting sqref="C375:J375">
    <cfRule type="cellIs" dxfId="3495" priority="1111" operator="lessThan">
      <formula>0</formula>
    </cfRule>
  </conditionalFormatting>
  <conditionalFormatting sqref="B374">
    <cfRule type="cellIs" dxfId="3494" priority="1109" operator="lessThan">
      <formula>0</formula>
    </cfRule>
  </conditionalFormatting>
  <conditionalFormatting sqref="Q379">
    <cfRule type="cellIs" dxfId="3493" priority="1108" operator="lessThan">
      <formula>0</formula>
    </cfRule>
  </conditionalFormatting>
  <conditionalFormatting sqref="C376:J376">
    <cfRule type="cellIs" dxfId="3492" priority="1107" operator="lessThan">
      <formula>0</formula>
    </cfRule>
  </conditionalFormatting>
  <conditionalFormatting sqref="Q378">
    <cfRule type="cellIs" dxfId="3491" priority="1106" operator="lessThan">
      <formula>0</formula>
    </cfRule>
  </conditionalFormatting>
  <conditionalFormatting sqref="Q378">
    <cfRule type="cellIs" dxfId="3490" priority="1105" operator="lessThan">
      <formula>0</formula>
    </cfRule>
  </conditionalFormatting>
  <conditionalFormatting sqref="P380:Q380 Q381:Q383">
    <cfRule type="cellIs" dxfId="3489" priority="1104" operator="lessThan">
      <formula>0</formula>
    </cfRule>
  </conditionalFormatting>
  <conditionalFormatting sqref="P380">
    <cfRule type="cellIs" dxfId="3488" priority="1103" operator="lessThan">
      <formula>0</formula>
    </cfRule>
  </conditionalFormatting>
  <conditionalFormatting sqref="P381:P383">
    <cfRule type="cellIs" dxfId="3487" priority="1102" operator="lessThan">
      <formula>0</formula>
    </cfRule>
  </conditionalFormatting>
  <conditionalFormatting sqref="I382 K381:N382 C383:N383 C384:M384">
    <cfRule type="cellIs" dxfId="3486" priority="1101" operator="lessThan">
      <formula>0</formula>
    </cfRule>
  </conditionalFormatting>
  <conditionalFormatting sqref="I381">
    <cfRule type="cellIs" dxfId="3485" priority="1099" operator="lessThan">
      <formula>0</formula>
    </cfRule>
  </conditionalFormatting>
  <conditionalFormatting sqref="C381:J381">
    <cfRule type="cellIs" dxfId="3484" priority="1100" operator="lessThan">
      <formula>0</formula>
    </cfRule>
  </conditionalFormatting>
  <conditionalFormatting sqref="B380">
    <cfRule type="cellIs" dxfId="3483" priority="1098" operator="lessThan">
      <formula>0</formula>
    </cfRule>
  </conditionalFormatting>
  <conditionalFormatting sqref="Q385">
    <cfRule type="cellIs" dxfId="3482" priority="1097" operator="lessThan">
      <formula>0</formula>
    </cfRule>
  </conditionalFormatting>
  <conditionalFormatting sqref="C382:J382">
    <cfRule type="cellIs" dxfId="3481" priority="1096" operator="lessThan">
      <formula>0</formula>
    </cfRule>
  </conditionalFormatting>
  <conditionalFormatting sqref="Q384">
    <cfRule type="cellIs" dxfId="3480" priority="1095" operator="lessThan">
      <formula>0</formula>
    </cfRule>
  </conditionalFormatting>
  <conditionalFormatting sqref="Q384">
    <cfRule type="cellIs" dxfId="3479" priority="1094" operator="lessThan">
      <formula>0</formula>
    </cfRule>
  </conditionalFormatting>
  <conditionalFormatting sqref="P386:Q386 Q387:Q389">
    <cfRule type="cellIs" dxfId="3478" priority="1093" operator="lessThan">
      <formula>0</formula>
    </cfRule>
  </conditionalFormatting>
  <conditionalFormatting sqref="P386">
    <cfRule type="cellIs" dxfId="3477" priority="1092" operator="lessThan">
      <formula>0</formula>
    </cfRule>
  </conditionalFormatting>
  <conditionalFormatting sqref="P387:P389">
    <cfRule type="cellIs" dxfId="3476" priority="1091" operator="lessThan">
      <formula>0</formula>
    </cfRule>
  </conditionalFormatting>
  <conditionalFormatting sqref="B386">
    <cfRule type="cellIs" dxfId="3475" priority="1090" operator="lessThan">
      <formula>0</formula>
    </cfRule>
  </conditionalFormatting>
  <conditionalFormatting sqref="Q391">
    <cfRule type="cellIs" dxfId="3474" priority="1089" operator="lessThan">
      <formula>0</formula>
    </cfRule>
  </conditionalFormatting>
  <conditionalFormatting sqref="Q390">
    <cfRule type="cellIs" dxfId="3473" priority="1088" operator="lessThan">
      <formula>0</formula>
    </cfRule>
  </conditionalFormatting>
  <conditionalFormatting sqref="Q390">
    <cfRule type="cellIs" dxfId="3472" priority="1087" operator="lessThan">
      <formula>0</formula>
    </cfRule>
  </conditionalFormatting>
  <conditionalFormatting sqref="P392:Q392 Q393:Q395">
    <cfRule type="cellIs" dxfId="3471" priority="1086" operator="lessThan">
      <formula>0</formula>
    </cfRule>
  </conditionalFormatting>
  <conditionalFormatting sqref="P392">
    <cfRule type="cellIs" dxfId="3470" priority="1085" operator="lessThan">
      <formula>0</formula>
    </cfRule>
  </conditionalFormatting>
  <conditionalFormatting sqref="H397">
    <cfRule type="cellIs" dxfId="3469" priority="1044" operator="lessThan">
      <formula>0</formula>
    </cfRule>
  </conditionalFormatting>
  <conditionalFormatting sqref="B392">
    <cfRule type="cellIs" dxfId="3468" priority="1083" operator="lessThan">
      <formula>0</formula>
    </cfRule>
  </conditionalFormatting>
  <conditionalFormatting sqref="H378">
    <cfRule type="cellIs" dxfId="3467" priority="1040" operator="lessThan">
      <formula>0</formula>
    </cfRule>
  </conditionalFormatting>
  <conditionalFormatting sqref="Q396">
    <cfRule type="cellIs" dxfId="3466" priority="1081" operator="lessThan">
      <formula>0</formula>
    </cfRule>
  </conditionalFormatting>
  <conditionalFormatting sqref="H361">
    <cfRule type="cellIs" dxfId="3465" priority="1038" operator="lessThan">
      <formula>0</formula>
    </cfRule>
  </conditionalFormatting>
  <conditionalFormatting sqref="P398">
    <cfRule type="cellIs" dxfId="3464" priority="1077" operator="lessThan">
      <formula>0</formula>
    </cfRule>
  </conditionalFormatting>
  <conditionalFormatting sqref="Q438">
    <cfRule type="cellIs" dxfId="3463" priority="1031" operator="lessThan">
      <formula>0</formula>
    </cfRule>
  </conditionalFormatting>
  <conditionalFormatting sqref="H372">
    <cfRule type="cellIs" dxfId="3462" priority="1037" operator="lessThan">
      <formula>0</formula>
    </cfRule>
  </conditionalFormatting>
  <conditionalFormatting sqref="Q402">
    <cfRule type="cellIs" dxfId="3461" priority="1075" operator="lessThan">
      <formula>0</formula>
    </cfRule>
  </conditionalFormatting>
  <conditionalFormatting sqref="P440:Q440 Q441:Q443">
    <cfRule type="cellIs" dxfId="3460" priority="1029" operator="lessThan">
      <formula>0</formula>
    </cfRule>
  </conditionalFormatting>
  <conditionalFormatting sqref="C391:M391">
    <cfRule type="cellIs" dxfId="3459" priority="1073" operator="lessThan">
      <formula>0</formula>
    </cfRule>
  </conditionalFormatting>
  <conditionalFormatting sqref="C385:M385">
    <cfRule type="cellIs" dxfId="3458" priority="1072" operator="lessThan">
      <formula>0</formula>
    </cfRule>
  </conditionalFormatting>
  <conditionalFormatting sqref="C379:M379">
    <cfRule type="cellIs" dxfId="3457" priority="1071" operator="lessThan">
      <formula>0</formula>
    </cfRule>
  </conditionalFormatting>
  <conditionalFormatting sqref="C373:M373">
    <cfRule type="cellIs" dxfId="3456" priority="1070" operator="lessThan">
      <formula>0</formula>
    </cfRule>
  </conditionalFormatting>
  <conditionalFormatting sqref="J367:M367">
    <cfRule type="cellIs" dxfId="3455" priority="1069" operator="lessThan">
      <formula>0</formula>
    </cfRule>
  </conditionalFormatting>
  <conditionalFormatting sqref="C361:M361">
    <cfRule type="cellIs" dxfId="3454" priority="1068" operator="lessThan">
      <formula>0</formula>
    </cfRule>
  </conditionalFormatting>
  <conditionalFormatting sqref="J355:N355">
    <cfRule type="cellIs" dxfId="3453" priority="1067" operator="lessThan">
      <formula>0</formula>
    </cfRule>
  </conditionalFormatting>
  <conditionalFormatting sqref="B398">
    <cfRule type="cellIs" dxfId="3452" priority="1066" operator="lessThan">
      <formula>0</formula>
    </cfRule>
  </conditionalFormatting>
  <conditionalFormatting sqref="B403">
    <cfRule type="cellIs" dxfId="3451" priority="1065" operator="lessThan">
      <formula>0</formula>
    </cfRule>
  </conditionalFormatting>
  <conditionalFormatting sqref="Q408">
    <cfRule type="cellIs" dxfId="3450" priority="1059" operator="lessThan">
      <formula>0</formula>
    </cfRule>
  </conditionalFormatting>
  <conditionalFormatting sqref="Q409">
    <cfRule type="cellIs" dxfId="3449" priority="1061" operator="lessThan">
      <formula>0</formula>
    </cfRule>
  </conditionalFormatting>
  <conditionalFormatting sqref="P404:Q404 Q405:Q407">
    <cfRule type="cellIs" dxfId="3448" priority="1064" operator="lessThan">
      <formula>0</formula>
    </cfRule>
  </conditionalFormatting>
  <conditionalFormatting sqref="P404">
    <cfRule type="cellIs" dxfId="3447" priority="1063" operator="lessThan">
      <formula>0</formula>
    </cfRule>
  </conditionalFormatting>
  <conditionalFormatting sqref="Q408">
    <cfRule type="cellIs" dxfId="3446" priority="1060" operator="lessThan">
      <formula>0</formula>
    </cfRule>
  </conditionalFormatting>
  <conditionalFormatting sqref="B404">
    <cfRule type="cellIs" dxfId="3445" priority="1058" operator="lessThan">
      <formula>0</formula>
    </cfRule>
  </conditionalFormatting>
  <conditionalFormatting sqref="Q414">
    <cfRule type="cellIs" dxfId="3444" priority="1052" operator="lessThan">
      <formula>0</formula>
    </cfRule>
  </conditionalFormatting>
  <conditionalFormatting sqref="Q415">
    <cfRule type="cellIs" dxfId="3443" priority="1054" operator="lessThan">
      <formula>0</formula>
    </cfRule>
  </conditionalFormatting>
  <conditionalFormatting sqref="P410:Q410 Q411:Q413">
    <cfRule type="cellIs" dxfId="3442" priority="1057" operator="lessThan">
      <formula>0</formula>
    </cfRule>
  </conditionalFormatting>
  <conditionalFormatting sqref="P410">
    <cfRule type="cellIs" dxfId="3441" priority="1056" operator="lessThan">
      <formula>0</formula>
    </cfRule>
  </conditionalFormatting>
  <conditionalFormatting sqref="Q414">
    <cfRule type="cellIs" dxfId="3440" priority="1053" operator="lessThan">
      <formula>0</formula>
    </cfRule>
  </conditionalFormatting>
  <conditionalFormatting sqref="B410">
    <cfRule type="cellIs" dxfId="3439" priority="1051" operator="lessThan">
      <formula>0</formula>
    </cfRule>
  </conditionalFormatting>
  <conditionalFormatting sqref="Q432">
    <cfRule type="cellIs" dxfId="3438" priority="1045" operator="lessThan">
      <formula>0</formula>
    </cfRule>
  </conditionalFormatting>
  <conditionalFormatting sqref="P429:P431">
    <cfRule type="cellIs" dxfId="3437" priority="1048" operator="lessThan">
      <formula>0</formula>
    </cfRule>
  </conditionalFormatting>
  <conditionalFormatting sqref="Q433">
    <cfRule type="cellIs" dxfId="3436" priority="1047" operator="lessThan">
      <formula>0</formula>
    </cfRule>
  </conditionalFormatting>
  <conditionalFormatting sqref="P428:Q428 Q429:Q431">
    <cfRule type="cellIs" dxfId="3435" priority="1050" operator="lessThan">
      <formula>0</formula>
    </cfRule>
  </conditionalFormatting>
  <conditionalFormatting sqref="P428">
    <cfRule type="cellIs" dxfId="3434" priority="1049" operator="lessThan">
      <formula>0</formula>
    </cfRule>
  </conditionalFormatting>
  <conditionalFormatting sqref="Q432">
    <cfRule type="cellIs" dxfId="3433" priority="1046" operator="lessThan">
      <formula>0</formula>
    </cfRule>
  </conditionalFormatting>
  <conditionalFormatting sqref="H391">
    <cfRule type="cellIs" dxfId="3432" priority="1043" operator="lessThan">
      <formula>0</formula>
    </cfRule>
  </conditionalFormatting>
  <conditionalFormatting sqref="P435:P437">
    <cfRule type="cellIs" dxfId="3431" priority="1033" operator="lessThan">
      <formula>0</formula>
    </cfRule>
  </conditionalFormatting>
  <conditionalFormatting sqref="Q444">
    <cfRule type="cellIs" dxfId="3430" priority="1025" operator="lessThan">
      <formula>0</formula>
    </cfRule>
  </conditionalFormatting>
  <conditionalFormatting sqref="H384">
    <cfRule type="cellIs" dxfId="3429" priority="1042" operator="lessThan">
      <formula>0</formula>
    </cfRule>
  </conditionalFormatting>
  <conditionalFormatting sqref="H379">
    <cfRule type="cellIs" dxfId="3428" priority="1039" operator="lessThan">
      <formula>0</formula>
    </cfRule>
  </conditionalFormatting>
  <conditionalFormatting sqref="Q438">
    <cfRule type="cellIs" dxfId="3427" priority="1032" operator="lessThan">
      <formula>0</formula>
    </cfRule>
  </conditionalFormatting>
  <conditionalFormatting sqref="H373">
    <cfRule type="cellIs" dxfId="3426" priority="1036" operator="lessThan">
      <formula>0</formula>
    </cfRule>
  </conditionalFormatting>
  <conditionalFormatting sqref="P441:P443">
    <cfRule type="cellIs" dxfId="3425" priority="1027" operator="lessThan">
      <formula>0</formula>
    </cfRule>
  </conditionalFormatting>
  <conditionalFormatting sqref="P434:Q434 Q435:Q437">
    <cfRule type="cellIs" dxfId="3424" priority="1035" operator="lessThan">
      <formula>0</formula>
    </cfRule>
  </conditionalFormatting>
  <conditionalFormatting sqref="P434">
    <cfRule type="cellIs" dxfId="3423" priority="1034" operator="lessThan">
      <formula>0</formula>
    </cfRule>
  </conditionalFormatting>
  <conditionalFormatting sqref="B434">
    <cfRule type="cellIs" dxfId="3422" priority="1030" operator="lessThan">
      <formula>0</formula>
    </cfRule>
  </conditionalFormatting>
  <conditionalFormatting sqref="Q445:Q446">
    <cfRule type="cellIs" dxfId="3421" priority="1021" operator="lessThan">
      <formula>0</formula>
    </cfRule>
  </conditionalFormatting>
  <conditionalFormatting sqref="Q444">
    <cfRule type="cellIs" dxfId="3420" priority="1024" operator="lessThan">
      <formula>0</formula>
    </cfRule>
  </conditionalFormatting>
  <conditionalFormatting sqref="B446">
    <cfRule type="cellIs" dxfId="3419" priority="1020" operator="lessThan">
      <formula>0</formula>
    </cfRule>
  </conditionalFormatting>
  <conditionalFormatting sqref="B440">
    <cfRule type="cellIs" dxfId="3418" priority="1023" operator="lessThan">
      <formula>0</formula>
    </cfRule>
  </conditionalFormatting>
  <conditionalFormatting sqref="P446">
    <cfRule type="cellIs" dxfId="3417" priority="1026" operator="lessThan">
      <formula>0</formula>
    </cfRule>
  </conditionalFormatting>
  <conditionalFormatting sqref="B447">
    <cfRule type="cellIs" dxfId="3416" priority="1019" operator="lessThan">
      <formula>0</formula>
    </cfRule>
  </conditionalFormatting>
  <conditionalFormatting sqref="Q439">
    <cfRule type="cellIs" dxfId="3415" priority="1022" operator="lessThan">
      <formula>0</formula>
    </cfRule>
  </conditionalFormatting>
  <conditionalFormatting sqref="Q448:Q450">
    <cfRule type="cellIs" dxfId="3414" priority="1018" operator="lessThan">
      <formula>0</formula>
    </cfRule>
  </conditionalFormatting>
  <conditionalFormatting sqref="P448:P450">
    <cfRule type="cellIs" dxfId="3413" priority="1017" operator="lessThan">
      <formula>0</formula>
    </cfRule>
  </conditionalFormatting>
  <conditionalFormatting sqref="Q603">
    <cfRule type="cellIs" dxfId="3412" priority="992" operator="lessThan">
      <formula>0</formula>
    </cfRule>
  </conditionalFormatting>
  <conditionalFormatting sqref="B625">
    <cfRule type="cellIs" dxfId="3411" priority="956" operator="lessThan">
      <formula>0</formula>
    </cfRule>
  </conditionalFormatting>
  <conditionalFormatting sqref="P454:P456">
    <cfRule type="cellIs" dxfId="3410" priority="1013" operator="lessThan">
      <formula>0</formula>
    </cfRule>
  </conditionalFormatting>
  <conditionalFormatting sqref="Q457">
    <cfRule type="cellIs" dxfId="3409" priority="1012" operator="lessThan">
      <formula>0</formula>
    </cfRule>
  </conditionalFormatting>
  <conditionalFormatting sqref="Q597">
    <cfRule type="cellIs" dxfId="3408" priority="1001" operator="lessThan">
      <formula>0</formula>
    </cfRule>
  </conditionalFormatting>
  <conditionalFormatting sqref="Q451">
    <cfRule type="cellIs" dxfId="3407" priority="1016" operator="lessThan">
      <formula>0</formula>
    </cfRule>
  </conditionalFormatting>
  <conditionalFormatting sqref="Q451">
    <cfRule type="cellIs" dxfId="3406" priority="1015" operator="lessThan">
      <formula>0</formula>
    </cfRule>
  </conditionalFormatting>
  <conditionalFormatting sqref="Q457">
    <cfRule type="cellIs" dxfId="3405" priority="1011" operator="lessThan">
      <formula>0</formula>
    </cfRule>
  </conditionalFormatting>
  <conditionalFormatting sqref="J593:N595 J596:M596">
    <cfRule type="cellIs" dxfId="3404" priority="1005" operator="lessThan">
      <formula>0</formula>
    </cfRule>
  </conditionalFormatting>
  <conditionalFormatting sqref="B453">
    <cfRule type="cellIs" dxfId="3403" priority="1009" operator="lessThan">
      <formula>0</formula>
    </cfRule>
  </conditionalFormatting>
  <conditionalFormatting sqref="P599:P602">
    <cfRule type="cellIs" dxfId="3402" priority="998" operator="lessThan">
      <formula>0</formula>
    </cfRule>
  </conditionalFormatting>
  <conditionalFormatting sqref="Q454:Q456">
    <cfRule type="cellIs" dxfId="3401" priority="1014" operator="lessThan">
      <formula>0</formula>
    </cfRule>
  </conditionalFormatting>
  <conditionalFormatting sqref="Q593:Q595">
    <cfRule type="cellIs" dxfId="3400" priority="1008" operator="lessThan">
      <formula>0</formula>
    </cfRule>
  </conditionalFormatting>
  <conditionalFormatting sqref="Q596">
    <cfRule type="cellIs" dxfId="3399" priority="1003" operator="lessThan">
      <formula>0</formula>
    </cfRule>
  </conditionalFormatting>
  <conditionalFormatting sqref="Q452">
    <cfRule type="cellIs" dxfId="3398" priority="1010" operator="lessThan">
      <formula>0</formula>
    </cfRule>
  </conditionalFormatting>
  <conditionalFormatting sqref="B592">
    <cfRule type="cellIs" dxfId="3397" priority="1000" operator="lessThan">
      <formula>0</formula>
    </cfRule>
  </conditionalFormatting>
  <conditionalFormatting sqref="P593:P595">
    <cfRule type="cellIs" dxfId="3396" priority="1007" operator="lessThan">
      <formula>0</formula>
    </cfRule>
  </conditionalFormatting>
  <conditionalFormatting sqref="J594">
    <cfRule type="cellIs" dxfId="3395" priority="1004" operator="lessThan">
      <formula>0</formula>
    </cfRule>
  </conditionalFormatting>
  <conditionalFormatting sqref="Q602">
    <cfRule type="cellIs" dxfId="3394" priority="993" operator="lessThan">
      <formula>0</formula>
    </cfRule>
  </conditionalFormatting>
  <conditionalFormatting sqref="J595:N595 K593:N594 J596:M596">
    <cfRule type="cellIs" dxfId="3393" priority="1006" operator="lessThan">
      <formula>0</formula>
    </cfRule>
  </conditionalFormatting>
  <conditionalFormatting sqref="Q596">
    <cfRule type="cellIs" dxfId="3392" priority="1002" operator="lessThan">
      <formula>0</formula>
    </cfRule>
  </conditionalFormatting>
  <conditionalFormatting sqref="J599:N599 J601:N602 J600:M600">
    <cfRule type="cellIs" dxfId="3391" priority="996" operator="lessThan">
      <formula>0</formula>
    </cfRule>
  </conditionalFormatting>
  <conditionalFormatting sqref="P616:P619">
    <cfRule type="cellIs" dxfId="3390" priority="990" operator="lessThan">
      <formula>0</formula>
    </cfRule>
  </conditionalFormatting>
  <conditionalFormatting sqref="Q602">
    <cfRule type="cellIs" dxfId="3389" priority="994" operator="lessThan">
      <formula>0</formula>
    </cfRule>
  </conditionalFormatting>
  <conditionalFormatting sqref="J600">
    <cfRule type="cellIs" dxfId="3388" priority="995" operator="lessThan">
      <formula>0</formula>
    </cfRule>
  </conditionalFormatting>
  <conditionalFormatting sqref="J601:N602 K599:N599 K600:M600">
    <cfRule type="cellIs" dxfId="3387" priority="997" operator="lessThan">
      <formula>0</formula>
    </cfRule>
  </conditionalFormatting>
  <conditionalFormatting sqref="Q599:Q601">
    <cfRule type="cellIs" dxfId="3386" priority="999" operator="lessThan">
      <formula>0</formula>
    </cfRule>
  </conditionalFormatting>
  <conditionalFormatting sqref="Q629">
    <cfRule type="cellIs" dxfId="3385" priority="960" operator="lessThan">
      <formula>0</formula>
    </cfRule>
  </conditionalFormatting>
  <conditionalFormatting sqref="I626">
    <cfRule type="cellIs" dxfId="3384" priority="963" operator="lessThan">
      <formula>0</formula>
    </cfRule>
  </conditionalFormatting>
  <conditionalFormatting sqref="C616:N619">
    <cfRule type="cellIs" dxfId="3383" priority="988" operator="lessThan">
      <formula>0</formula>
    </cfRule>
  </conditionalFormatting>
  <conditionalFormatting sqref="Q619">
    <cfRule type="cellIs" dxfId="3382" priority="984" operator="lessThan">
      <formula>0</formula>
    </cfRule>
  </conditionalFormatting>
  <conditionalFormatting sqref="I616">
    <cfRule type="cellIs" dxfId="3381" priority="987" operator="lessThan">
      <formula>0</formula>
    </cfRule>
  </conditionalFormatting>
  <conditionalFormatting sqref="H621:H624">
    <cfRule type="cellIs" dxfId="3380" priority="970" operator="lessThan">
      <formula>0</formula>
    </cfRule>
  </conditionalFormatting>
  <conditionalFormatting sqref="Q619">
    <cfRule type="cellIs" dxfId="3379" priority="985" operator="lessThan">
      <formula>0</formula>
    </cfRule>
  </conditionalFormatting>
  <conditionalFormatting sqref="H616">
    <cfRule type="cellIs" dxfId="3378" priority="981" operator="lessThan">
      <formula>0</formula>
    </cfRule>
  </conditionalFormatting>
  <conditionalFormatting sqref="H616:H619">
    <cfRule type="cellIs" dxfId="3377" priority="982" operator="lessThan">
      <formula>0</formula>
    </cfRule>
  </conditionalFormatting>
  <conditionalFormatting sqref="C617:J617">
    <cfRule type="cellIs" dxfId="3376" priority="986" operator="lessThan">
      <formula>0</formula>
    </cfRule>
  </conditionalFormatting>
  <conditionalFormatting sqref="H617:H619">
    <cfRule type="cellIs" dxfId="3375" priority="983" operator="lessThan">
      <formula>0</formula>
    </cfRule>
  </conditionalFormatting>
  <conditionalFormatting sqref="I617 K616:N617 C618:N619">
    <cfRule type="cellIs" dxfId="3374" priority="989" operator="lessThan">
      <formula>0</formula>
    </cfRule>
  </conditionalFormatting>
  <conditionalFormatting sqref="Q616:Q618">
    <cfRule type="cellIs" dxfId="3373" priority="991" operator="lessThan">
      <formula>0</formula>
    </cfRule>
  </conditionalFormatting>
  <conditionalFormatting sqref="B615">
    <cfRule type="cellIs" dxfId="3372" priority="980" operator="lessThan">
      <formula>0</formula>
    </cfRule>
  </conditionalFormatting>
  <conditionalFormatting sqref="Q624">
    <cfRule type="cellIs" dxfId="3371" priority="972" operator="lessThan">
      <formula>0</formula>
    </cfRule>
  </conditionalFormatting>
  <conditionalFormatting sqref="I621">
    <cfRule type="cellIs" dxfId="3370" priority="975" operator="lessThan">
      <formula>0</formula>
    </cfRule>
  </conditionalFormatting>
  <conditionalFormatting sqref="C621:N624">
    <cfRule type="cellIs" dxfId="3369" priority="976" operator="lessThan">
      <formula>0</formula>
    </cfRule>
  </conditionalFormatting>
  <conditionalFormatting sqref="Q624">
    <cfRule type="cellIs" dxfId="3368" priority="973" operator="lessThan">
      <formula>0</formula>
    </cfRule>
  </conditionalFormatting>
  <conditionalFormatting sqref="H621">
    <cfRule type="cellIs" dxfId="3367" priority="969" operator="lessThan">
      <formula>0</formula>
    </cfRule>
  </conditionalFormatting>
  <conditionalFormatting sqref="P621:P624">
    <cfRule type="cellIs" dxfId="3366" priority="978" operator="lessThan">
      <formula>0</formula>
    </cfRule>
  </conditionalFormatting>
  <conditionalFormatting sqref="C622:J622">
    <cfRule type="cellIs" dxfId="3365" priority="974" operator="lessThan">
      <formula>0</formula>
    </cfRule>
  </conditionalFormatting>
  <conditionalFormatting sqref="H622:H624">
    <cfRule type="cellIs" dxfId="3364" priority="971" operator="lessThan">
      <formula>0</formula>
    </cfRule>
  </conditionalFormatting>
  <conditionalFormatting sqref="I622 K621:N622 C623:N624">
    <cfRule type="cellIs" dxfId="3363" priority="977" operator="lessThan">
      <formula>0</formula>
    </cfRule>
  </conditionalFormatting>
  <conditionalFormatting sqref="Q621:Q623">
    <cfRule type="cellIs" dxfId="3362" priority="979" operator="lessThan">
      <formula>0</formula>
    </cfRule>
  </conditionalFormatting>
  <conditionalFormatting sqref="B620">
    <cfRule type="cellIs" dxfId="3361" priority="968" operator="lessThan">
      <formula>0</formula>
    </cfRule>
  </conditionalFormatting>
  <conditionalFormatting sqref="C626:N629">
    <cfRule type="cellIs" dxfId="3360" priority="964" operator="lessThan">
      <formula>0</formula>
    </cfRule>
  </conditionalFormatting>
  <conditionalFormatting sqref="Q629">
    <cfRule type="cellIs" dxfId="3359" priority="961" operator="lessThan">
      <formula>0</formula>
    </cfRule>
  </conditionalFormatting>
  <conditionalFormatting sqref="H626">
    <cfRule type="cellIs" dxfId="3358" priority="957" operator="lessThan">
      <formula>0</formula>
    </cfRule>
  </conditionalFormatting>
  <conditionalFormatting sqref="H626:H629">
    <cfRule type="cellIs" dxfId="3357" priority="958" operator="lessThan">
      <formula>0</formula>
    </cfRule>
  </conditionalFormatting>
  <conditionalFormatting sqref="P626:P629">
    <cfRule type="cellIs" dxfId="3356" priority="966" operator="lessThan">
      <formula>0</formula>
    </cfRule>
  </conditionalFormatting>
  <conditionalFormatting sqref="C627:J627">
    <cfRule type="cellIs" dxfId="3355" priority="962" operator="lessThan">
      <formula>0</formula>
    </cfRule>
  </conditionalFormatting>
  <conditionalFormatting sqref="H627:H629">
    <cfRule type="cellIs" dxfId="3354" priority="959" operator="lessThan">
      <formula>0</formula>
    </cfRule>
  </conditionalFormatting>
  <conditionalFormatting sqref="I627 K626:N627 C628:N629">
    <cfRule type="cellIs" dxfId="3353" priority="965" operator="lessThan">
      <formula>0</formula>
    </cfRule>
  </conditionalFormatting>
  <conditionalFormatting sqref="Q626:Q628">
    <cfRule type="cellIs" dxfId="3352" priority="967" operator="lessThan">
      <formula>0</formula>
    </cfRule>
  </conditionalFormatting>
  <conditionalFormatting sqref="C351:I351">
    <cfRule type="cellIs" dxfId="3351" priority="953" operator="lessThan">
      <formula>0</formula>
    </cfRule>
  </conditionalFormatting>
  <conditionalFormatting sqref="C353:I354">
    <cfRule type="cellIs" dxfId="3350" priority="954" operator="lessThan">
      <formula>0</formula>
    </cfRule>
  </conditionalFormatting>
  <conditionalFormatting sqref="P506:Q506">
    <cfRule type="cellIs" dxfId="3349" priority="937" operator="lessThan">
      <formula>0</formula>
    </cfRule>
  </conditionalFormatting>
  <conditionalFormatting sqref="P499:P502">
    <cfRule type="cellIs" dxfId="3348" priority="938" operator="lessThan">
      <formula>0</formula>
    </cfRule>
  </conditionalFormatting>
  <conditionalFormatting sqref="Q611:Q613">
    <cfRule type="cellIs" dxfId="3347" priority="900" operator="lessThan">
      <formula>0</formula>
    </cfRule>
  </conditionalFormatting>
  <conditionalFormatting sqref="B498">
    <cfRule type="cellIs" dxfId="3346" priority="955" operator="lessThan">
      <formula>0</formula>
    </cfRule>
  </conditionalFormatting>
  <conditionalFormatting sqref="N427">
    <cfRule type="cellIs" dxfId="3345" priority="679" operator="lessThan">
      <formula>0</formula>
    </cfRule>
  </conditionalFormatting>
  <conditionalFormatting sqref="C352:I352">
    <cfRule type="cellIs" dxfId="3344" priority="952" operator="lessThan">
      <formula>0</formula>
    </cfRule>
  </conditionalFormatting>
  <conditionalFormatting sqref="C355:I355">
    <cfRule type="cellIs" dxfId="3343" priority="951" operator="lessThan">
      <formula>0</formula>
    </cfRule>
  </conditionalFormatting>
  <conditionalFormatting sqref="C365:I366">
    <cfRule type="cellIs" dxfId="3342" priority="950" operator="lessThan">
      <formula>0</formula>
    </cfRule>
  </conditionalFormatting>
  <conditionalFormatting sqref="C363:I363">
    <cfRule type="cellIs" dxfId="3341" priority="949" operator="lessThan">
      <formula>0</formula>
    </cfRule>
  </conditionalFormatting>
  <conditionalFormatting sqref="C364:I364">
    <cfRule type="cellIs" dxfId="3340" priority="948" operator="lessThan">
      <formula>0</formula>
    </cfRule>
  </conditionalFormatting>
  <conditionalFormatting sqref="C367:I367">
    <cfRule type="cellIs" dxfId="3339" priority="947" operator="lessThan">
      <formula>0</formula>
    </cfRule>
  </conditionalFormatting>
  <conditionalFormatting sqref="C593:I596">
    <cfRule type="cellIs" dxfId="3338" priority="945" operator="lessThan">
      <formula>0</formula>
    </cfRule>
  </conditionalFormatting>
  <conditionalFormatting sqref="C594:I594">
    <cfRule type="cellIs" dxfId="3337" priority="944" operator="lessThan">
      <formula>0</formula>
    </cfRule>
  </conditionalFormatting>
  <conditionalFormatting sqref="C595:I596">
    <cfRule type="cellIs" dxfId="3336" priority="946" operator="lessThan">
      <formula>0</formula>
    </cfRule>
  </conditionalFormatting>
  <conditionalFormatting sqref="Q551">
    <cfRule type="cellIs" dxfId="3335" priority="926" operator="lessThan">
      <formula>0</formula>
    </cfRule>
  </conditionalFormatting>
  <conditionalFormatting sqref="Q551">
    <cfRule type="cellIs" dxfId="3334" priority="927" operator="lessThan">
      <formula>0</formula>
    </cfRule>
  </conditionalFormatting>
  <conditionalFormatting sqref="C599:I602">
    <cfRule type="cellIs" dxfId="3333" priority="942" operator="lessThan">
      <formula>0</formula>
    </cfRule>
  </conditionalFormatting>
  <conditionalFormatting sqref="C600:I600">
    <cfRule type="cellIs" dxfId="3332" priority="941" operator="lessThan">
      <formula>0</formula>
    </cfRule>
  </conditionalFormatting>
  <conditionalFormatting sqref="C601:I602">
    <cfRule type="cellIs" dxfId="3331" priority="943" operator="lessThan">
      <formula>0</formula>
    </cfRule>
  </conditionalFormatting>
  <conditionalFormatting sqref="C461:C464">
    <cfRule type="cellIs" dxfId="3330" priority="940" operator="lessThan">
      <formula>0</formula>
    </cfRule>
  </conditionalFormatting>
  <conditionalFormatting sqref="P468:P471">
    <cfRule type="cellIs" dxfId="3329" priority="939" operator="lessThan">
      <formula>0</formula>
    </cfRule>
  </conditionalFormatting>
  <conditionalFormatting sqref="Q507:Q510">
    <cfRule type="cellIs" dxfId="3328" priority="936" operator="lessThan">
      <formula>0</formula>
    </cfRule>
  </conditionalFormatting>
  <conditionalFormatting sqref="Q511:Q512">
    <cfRule type="cellIs" dxfId="3327" priority="935" operator="lessThan">
      <formula>0</formula>
    </cfRule>
  </conditionalFormatting>
  <conditionalFormatting sqref="Q512">
    <cfRule type="cellIs" dxfId="3326" priority="934" operator="lessThan">
      <formula>0</formula>
    </cfRule>
  </conditionalFormatting>
  <conditionalFormatting sqref="Q511">
    <cfRule type="cellIs" dxfId="3325" priority="933" operator="lessThan">
      <formula>0</formula>
    </cfRule>
  </conditionalFormatting>
  <conditionalFormatting sqref="P507:P510">
    <cfRule type="cellIs" dxfId="3324" priority="932" operator="lessThan">
      <formula>0</formula>
    </cfRule>
  </conditionalFormatting>
  <conditionalFormatting sqref="B506">
    <cfRule type="cellIs" dxfId="3323" priority="931" operator="lessThan">
      <formula>0</formula>
    </cfRule>
  </conditionalFormatting>
  <conditionalFormatting sqref="C611:N614">
    <cfRule type="cellIs" dxfId="3322" priority="897" operator="lessThan">
      <formula>0</formula>
    </cfRule>
  </conditionalFormatting>
  <conditionalFormatting sqref="Q614">
    <cfRule type="cellIs" dxfId="3321" priority="894" operator="lessThan">
      <formula>0</formula>
    </cfRule>
  </conditionalFormatting>
  <conditionalFormatting sqref="P547:P550">
    <cfRule type="cellIs" dxfId="3320" priority="925" operator="lessThan">
      <formula>0</formula>
    </cfRule>
  </conditionalFormatting>
  <conditionalFormatting sqref="H611:H614">
    <cfRule type="cellIs" dxfId="3319" priority="891" operator="lessThan">
      <formula>0</formula>
    </cfRule>
  </conditionalFormatting>
  <conditionalFormatting sqref="Q504">
    <cfRule type="cellIs" dxfId="3318" priority="930" operator="lessThan">
      <formula>0</formula>
    </cfRule>
  </conditionalFormatting>
  <conditionalFormatting sqref="Q547:Q550 Q552 Q554:Q560">
    <cfRule type="cellIs" dxfId="3317" priority="929" operator="lessThan">
      <formula>0</formula>
    </cfRule>
  </conditionalFormatting>
  <conditionalFormatting sqref="P546">
    <cfRule type="cellIs" dxfId="3316" priority="928" operator="lessThan">
      <formula>0</formula>
    </cfRule>
  </conditionalFormatting>
  <conditionalFormatting sqref="P554:P558">
    <cfRule type="cellIs" dxfId="3315" priority="924" operator="lessThan">
      <formula>0</formula>
    </cfRule>
  </conditionalFormatting>
  <conditionalFormatting sqref="Q570:Q573 Q575">
    <cfRule type="cellIs" dxfId="3314" priority="922" operator="lessThan">
      <formula>0</formula>
    </cfRule>
  </conditionalFormatting>
  <conditionalFormatting sqref="B546">
    <cfRule type="cellIs" dxfId="3313" priority="923" operator="lessThan">
      <formula>0</formula>
    </cfRule>
  </conditionalFormatting>
  <conditionalFormatting sqref="P569">
    <cfRule type="cellIs" dxfId="3312" priority="921" operator="lessThan">
      <formula>0</formula>
    </cfRule>
  </conditionalFormatting>
  <conditionalFormatting sqref="Q574">
    <cfRule type="cellIs" dxfId="3311" priority="920" operator="lessThan">
      <formula>0</formula>
    </cfRule>
  </conditionalFormatting>
  <conditionalFormatting sqref="Q574">
    <cfRule type="cellIs" dxfId="3310" priority="919" operator="lessThan">
      <formula>0</formula>
    </cfRule>
  </conditionalFormatting>
  <conditionalFormatting sqref="P570:P573">
    <cfRule type="cellIs" dxfId="3309" priority="918" operator="lessThan">
      <formula>0</formula>
    </cfRule>
  </conditionalFormatting>
  <conditionalFormatting sqref="Q582 Q577:Q580">
    <cfRule type="cellIs" dxfId="3308" priority="916" operator="lessThan">
      <formula>0</formula>
    </cfRule>
  </conditionalFormatting>
  <conditionalFormatting sqref="Q581">
    <cfRule type="cellIs" dxfId="3307" priority="914" operator="lessThan">
      <formula>0</formula>
    </cfRule>
  </conditionalFormatting>
  <conditionalFormatting sqref="B569">
    <cfRule type="cellIs" dxfId="3306" priority="917" operator="lessThan">
      <formula>0</formula>
    </cfRule>
  </conditionalFormatting>
  <conditionalFormatting sqref="P576">
    <cfRule type="cellIs" dxfId="3305" priority="915" operator="lessThan">
      <formula>0</formula>
    </cfRule>
  </conditionalFormatting>
  <conditionalFormatting sqref="P577:P580">
    <cfRule type="cellIs" dxfId="3304" priority="912" operator="lessThan">
      <formula>0</formula>
    </cfRule>
  </conditionalFormatting>
  <conditionalFormatting sqref="Q581">
    <cfRule type="cellIs" dxfId="3303" priority="913" operator="lessThan">
      <formula>0</formula>
    </cfRule>
  </conditionalFormatting>
  <conditionalFormatting sqref="P605:P607 P609">
    <cfRule type="cellIs" dxfId="3302" priority="910" operator="lessThan">
      <formula>0</formula>
    </cfRule>
  </conditionalFormatting>
  <conditionalFormatting sqref="Q605:Q607">
    <cfRule type="cellIs" dxfId="3301" priority="911" operator="lessThan">
      <formula>0</formula>
    </cfRule>
  </conditionalFormatting>
  <conditionalFormatting sqref="C607:I607">
    <cfRule type="cellIs" dxfId="3300" priority="903" operator="lessThan">
      <formula>0</formula>
    </cfRule>
  </conditionalFormatting>
  <conditionalFormatting sqref="C605:I607">
    <cfRule type="cellIs" dxfId="3299" priority="902" operator="lessThan">
      <formula>0</formula>
    </cfRule>
  </conditionalFormatting>
  <conditionalFormatting sqref="B604">
    <cfRule type="cellIs" dxfId="3298" priority="904" operator="lessThan">
      <formula>0</formula>
    </cfRule>
  </conditionalFormatting>
  <conditionalFormatting sqref="J605:N607">
    <cfRule type="cellIs" dxfId="3297" priority="908" operator="lessThan">
      <formula>0</formula>
    </cfRule>
  </conditionalFormatting>
  <conditionalFormatting sqref="P611:P614">
    <cfRule type="cellIs" dxfId="3296" priority="899" operator="lessThan">
      <formula>0</formula>
    </cfRule>
  </conditionalFormatting>
  <conditionalFormatting sqref="Q608:Q609">
    <cfRule type="cellIs" dxfId="3295" priority="905" operator="lessThan">
      <formula>0</formula>
    </cfRule>
  </conditionalFormatting>
  <conditionalFormatting sqref="C433:M433">
    <cfRule type="cellIs" dxfId="3294" priority="677" operator="lessThan">
      <formula>0</formula>
    </cfRule>
  </conditionalFormatting>
  <conditionalFormatting sqref="Q608:Q609">
    <cfRule type="cellIs" dxfId="3293" priority="906" operator="lessThan">
      <formula>0</formula>
    </cfRule>
  </conditionalFormatting>
  <conditionalFormatting sqref="J606">
    <cfRule type="cellIs" dxfId="3292" priority="907" operator="lessThan">
      <formula>0</formula>
    </cfRule>
  </conditionalFormatting>
  <conditionalFormatting sqref="J607:N607 K605:N606">
    <cfRule type="cellIs" dxfId="3291" priority="909" operator="lessThan">
      <formula>0</formula>
    </cfRule>
  </conditionalFormatting>
  <conditionalFormatting sqref="I612 K611:N612 C613:N614">
    <cfRule type="cellIs" dxfId="3290" priority="898" operator="lessThan">
      <formula>0</formula>
    </cfRule>
  </conditionalFormatting>
  <conditionalFormatting sqref="N427">
    <cfRule type="cellIs" dxfId="3289" priority="680" operator="lessThan">
      <formula>0</formula>
    </cfRule>
  </conditionalFormatting>
  <conditionalFormatting sqref="B429:N429">
    <cfRule type="cellIs" dxfId="3288" priority="672" operator="lessThan">
      <formula>0</formula>
    </cfRule>
  </conditionalFormatting>
  <conditionalFormatting sqref="C606:I606">
    <cfRule type="cellIs" dxfId="3287" priority="901" operator="lessThan">
      <formula>0</formula>
    </cfRule>
  </conditionalFormatting>
  <conditionalFormatting sqref="B429:N429">
    <cfRule type="cellIs" dxfId="3286" priority="673" operator="lessThan">
      <formula>0</formula>
    </cfRule>
  </conditionalFormatting>
  <conditionalFormatting sqref="H433">
    <cfRule type="cellIs" dxfId="3285" priority="676" operator="lessThan">
      <formula>0</formula>
    </cfRule>
  </conditionalFormatting>
  <conditionalFormatting sqref="B433">
    <cfRule type="cellIs" dxfId="3284" priority="675" operator="lessThan">
      <formula>0</formula>
    </cfRule>
  </conditionalFormatting>
  <conditionalFormatting sqref="B433">
    <cfRule type="cellIs" dxfId="3283" priority="674" operator="lessThan">
      <formula>0</formula>
    </cfRule>
  </conditionalFormatting>
  <conditionalFormatting sqref="B429:N429">
    <cfRule type="cellIs" dxfId="3282" priority="670" operator="lessThan">
      <formula>0</formula>
    </cfRule>
  </conditionalFormatting>
  <conditionalFormatting sqref="B429:N429">
    <cfRule type="cellIs" dxfId="3281" priority="671" operator="lessThan">
      <formula>0</formula>
    </cfRule>
  </conditionalFormatting>
  <conditionalFormatting sqref="B435:N435">
    <cfRule type="cellIs" dxfId="3280" priority="657" operator="lessThan">
      <formula>0</formula>
    </cfRule>
  </conditionalFormatting>
  <conditionalFormatting sqref="H611">
    <cfRule type="cellIs" dxfId="3279" priority="890" operator="lessThan">
      <formula>0</formula>
    </cfRule>
  </conditionalFormatting>
  <conditionalFormatting sqref="C433:M433">
    <cfRule type="cellIs" dxfId="3278" priority="678" operator="lessThan">
      <formula>0</formula>
    </cfRule>
  </conditionalFormatting>
  <conditionalFormatting sqref="H612:H614">
    <cfRule type="cellIs" dxfId="3277" priority="892" operator="lessThan">
      <formula>0</formula>
    </cfRule>
  </conditionalFormatting>
  <conditionalFormatting sqref="Q614">
    <cfRule type="cellIs" dxfId="3276" priority="893" operator="lessThan">
      <formula>0</formula>
    </cfRule>
  </conditionalFormatting>
  <conditionalFormatting sqref="I611">
    <cfRule type="cellIs" dxfId="3275" priority="896" operator="lessThan">
      <formula>0</formula>
    </cfRule>
  </conditionalFormatting>
  <conditionalFormatting sqref="N439">
    <cfRule type="cellIs" dxfId="3274" priority="650" operator="lessThan">
      <formula>0</formula>
    </cfRule>
  </conditionalFormatting>
  <conditionalFormatting sqref="C612:J612">
    <cfRule type="cellIs" dxfId="3273" priority="895" operator="lessThan">
      <formula>0</formula>
    </cfRule>
  </conditionalFormatting>
  <conditionalFormatting sqref="B610">
    <cfRule type="cellIs" dxfId="3272" priority="889" operator="lessThan">
      <formula>0</formula>
    </cfRule>
  </conditionalFormatting>
  <conditionalFormatting sqref="B435:N435">
    <cfRule type="cellIs" dxfId="3271" priority="656" operator="lessThan">
      <formula>0</formula>
    </cfRule>
  </conditionalFormatting>
  <conditionalFormatting sqref="C445:M445">
    <cfRule type="cellIs" dxfId="3270" priority="647" operator="lessThan">
      <formula>0</formula>
    </cfRule>
  </conditionalFormatting>
  <conditionalFormatting sqref="C445:M445">
    <cfRule type="cellIs" dxfId="3269" priority="648" operator="lessThan">
      <formula>0</formula>
    </cfRule>
  </conditionalFormatting>
  <conditionalFormatting sqref="B435:N435">
    <cfRule type="cellIs" dxfId="3268" priority="655" operator="lessThan">
      <formula>0</formula>
    </cfRule>
  </conditionalFormatting>
  <conditionalFormatting sqref="N438">
    <cfRule type="cellIs" dxfId="3267" priority="651" operator="lessThan">
      <formula>0</formula>
    </cfRule>
  </conditionalFormatting>
  <conditionalFormatting sqref="B435:N435">
    <cfRule type="cellIs" dxfId="3266" priority="654" operator="lessThan">
      <formula>0</formula>
    </cfRule>
  </conditionalFormatting>
  <conditionalFormatting sqref="B435:N435">
    <cfRule type="cellIs" dxfId="3265" priority="652" operator="lessThan">
      <formula>0</formula>
    </cfRule>
  </conditionalFormatting>
  <conditionalFormatting sqref="B598">
    <cfRule type="cellIs" dxfId="3264" priority="888" operator="lessThan">
      <formula>0</formula>
    </cfRule>
  </conditionalFormatting>
  <conditionalFormatting sqref="N439">
    <cfRule type="cellIs" dxfId="3263" priority="649" operator="lessThan">
      <formula>0</formula>
    </cfRule>
  </conditionalFormatting>
  <conditionalFormatting sqref="B435:N435">
    <cfRule type="cellIs" dxfId="3262" priority="653" operator="lessThan">
      <formula>0</formula>
    </cfRule>
  </conditionalFormatting>
  <conditionalFormatting sqref="B598">
    <cfRule type="cellIs" dxfId="3261" priority="887" operator="lessThan">
      <formula>0</formula>
    </cfRule>
  </conditionalFormatting>
  <conditionalFormatting sqref="B641">
    <cfRule type="cellIs" dxfId="3260" priority="875" operator="lessThan">
      <formula>0</formula>
    </cfRule>
  </conditionalFormatting>
  <conditionalFormatting sqref="B591">
    <cfRule type="cellIs" dxfId="3259" priority="885" operator="lessThan">
      <formula>0</formula>
    </cfRule>
  </conditionalFormatting>
  <conditionalFormatting sqref="B591">
    <cfRule type="cellIs" dxfId="3258" priority="886" operator="lessThan">
      <formula>0</formula>
    </cfRule>
  </conditionalFormatting>
  <conditionalFormatting sqref="B609">
    <cfRule type="cellIs" dxfId="3257" priority="883" operator="lessThan">
      <formula>0</formula>
    </cfRule>
  </conditionalFormatting>
  <conditionalFormatting sqref="B609">
    <cfRule type="cellIs" dxfId="3256"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55" priority="882" operator="lessThan">
      <formula>0</formula>
    </cfRule>
  </conditionalFormatting>
  <conditionalFormatting sqref="B646">
    <cfRule type="cellIs" dxfId="3254" priority="879" operator="lessThan">
      <formula>0</formula>
    </cfRule>
  </conditionalFormatting>
  <conditionalFormatting sqref="B631">
    <cfRule type="cellIs" dxfId="3253" priority="881" operator="lessThan">
      <formula>0</formula>
    </cfRule>
  </conditionalFormatting>
  <conditionalFormatting sqref="B635">
    <cfRule type="cellIs" dxfId="3252" priority="880" operator="lessThan">
      <formula>0</formula>
    </cfRule>
  </conditionalFormatting>
  <conditionalFormatting sqref="B662">
    <cfRule type="cellIs" dxfId="3251" priority="878" operator="lessThan">
      <formula>0</formula>
    </cfRule>
  </conditionalFormatting>
  <conditionalFormatting sqref="B671">
    <cfRule type="cellIs" dxfId="3250" priority="877" operator="lessThan">
      <formula>0</formula>
    </cfRule>
  </conditionalFormatting>
  <conditionalFormatting sqref="I674:N674 P672:Q675">
    <cfRule type="cellIs" dxfId="3249" priority="876" operator="lessThan">
      <formula>0</formula>
    </cfRule>
  </conditionalFormatting>
  <conditionalFormatting sqref="P641">
    <cfRule type="cellIs" dxfId="3248" priority="873" operator="lessThan">
      <formula>0</formula>
    </cfRule>
  </conditionalFormatting>
  <conditionalFormatting sqref="P641">
    <cfRule type="cellIs" dxfId="3247" priority="874" operator="lessThan">
      <formula>0</formula>
    </cfRule>
  </conditionalFormatting>
  <conditionalFormatting sqref="P422:Q422 Q423:Q425">
    <cfRule type="cellIs" dxfId="3246" priority="860" operator="lessThan">
      <formula>0</formula>
    </cfRule>
  </conditionalFormatting>
  <conditionalFormatting sqref="B416">
    <cfRule type="cellIs" dxfId="3245" priority="861" operator="lessThan">
      <formula>0</formula>
    </cfRule>
  </conditionalFormatting>
  <conditionalFormatting sqref="P423:P425">
    <cfRule type="cellIs" dxfId="3244" priority="858" operator="lessThan">
      <formula>0</formula>
    </cfRule>
  </conditionalFormatting>
  <conditionalFormatting sqref="P422">
    <cfRule type="cellIs" dxfId="3243" priority="859" operator="lessThan">
      <formula>0</formula>
    </cfRule>
  </conditionalFormatting>
  <conditionalFormatting sqref="Q426">
    <cfRule type="cellIs" dxfId="3242" priority="856" operator="lessThan">
      <formula>0</formula>
    </cfRule>
  </conditionalFormatting>
  <conditionalFormatting sqref="Q427">
    <cfRule type="cellIs" dxfId="3241" priority="857" operator="lessThan">
      <formula>0</formula>
    </cfRule>
  </conditionalFormatting>
  <conditionalFormatting sqref="B422">
    <cfRule type="cellIs" dxfId="3240" priority="854" operator="lessThan">
      <formula>0</formula>
    </cfRule>
  </conditionalFormatting>
  <conditionalFormatting sqref="Q426">
    <cfRule type="cellIs" dxfId="3239" priority="855" operator="lessThan">
      <formula>0</formula>
    </cfRule>
  </conditionalFormatting>
  <conditionalFormatting sqref="B454:N454">
    <cfRule type="cellIs" dxfId="3238" priority="610" operator="lessThan">
      <formula>0</formula>
    </cfRule>
  </conditionalFormatting>
  <conditionalFormatting sqref="B454:N454">
    <cfRule type="cellIs" dxfId="3237" priority="611" operator="lessThan">
      <formula>0</formula>
    </cfRule>
  </conditionalFormatting>
  <conditionalFormatting sqref="C652:I652">
    <cfRule type="cellIs" dxfId="3236" priority="872" operator="lessThan">
      <formula>0</formula>
    </cfRule>
  </conditionalFormatting>
  <conditionalFormatting sqref="C653:I653">
    <cfRule type="cellIs" dxfId="3235" priority="871" operator="lessThan">
      <formula>0</formula>
    </cfRule>
  </conditionalFormatting>
  <conditionalFormatting sqref="C658:M658">
    <cfRule type="cellIs" dxfId="3234" priority="870" operator="lessThan">
      <formula>0</formula>
    </cfRule>
  </conditionalFormatting>
  <conditionalFormatting sqref="F647:N647">
    <cfRule type="cellIs" dxfId="3233" priority="869" operator="lessThan">
      <formula>0</formula>
    </cfRule>
  </conditionalFormatting>
  <conditionalFormatting sqref="P650">
    <cfRule type="cellIs" dxfId="3232" priority="868" operator="lessThan">
      <formula>0</formula>
    </cfRule>
  </conditionalFormatting>
  <conditionalFormatting sqref="P417:P419">
    <cfRule type="cellIs" dxfId="3231" priority="865" operator="lessThan">
      <formula>0</formula>
    </cfRule>
  </conditionalFormatting>
  <conditionalFormatting sqref="Q420">
    <cfRule type="cellIs" dxfId="3230" priority="862" operator="lessThan">
      <formula>0</formula>
    </cfRule>
  </conditionalFormatting>
  <conditionalFormatting sqref="Q421">
    <cfRule type="cellIs" dxfId="3229" priority="864" operator="lessThan">
      <formula>0</formula>
    </cfRule>
  </conditionalFormatting>
  <conditionalFormatting sqref="P416:Q416 Q417:Q419">
    <cfRule type="cellIs" dxfId="3228" priority="867" operator="lessThan">
      <formula>0</formula>
    </cfRule>
  </conditionalFormatting>
  <conditionalFormatting sqref="P416">
    <cfRule type="cellIs" dxfId="3227" priority="866" operator="lessThan">
      <formula>0</formula>
    </cfRule>
  </conditionalFormatting>
  <conditionalFormatting sqref="Q420">
    <cfRule type="cellIs" dxfId="3226" priority="863" operator="lessThan">
      <formula>0</formula>
    </cfRule>
  </conditionalFormatting>
  <conditionalFormatting sqref="B454:N454">
    <cfRule type="cellIs" dxfId="3225" priority="609" operator="lessThan">
      <formula>0</formula>
    </cfRule>
  </conditionalFormatting>
  <conditionalFormatting sqref="B454:N454">
    <cfRule type="cellIs" dxfId="3224" priority="608" operator="lessThan">
      <formula>0</formula>
    </cfRule>
  </conditionalFormatting>
  <conditionalFormatting sqref="B454:N454">
    <cfRule type="cellIs" dxfId="3223" priority="607" operator="lessThan">
      <formula>0</formula>
    </cfRule>
  </conditionalFormatting>
  <conditionalFormatting sqref="B454:N454">
    <cfRule type="cellIs" dxfId="3222" priority="605" operator="lessThan">
      <formula>0</formula>
    </cfRule>
  </conditionalFormatting>
  <conditionalFormatting sqref="B454:N454">
    <cfRule type="cellIs" dxfId="3221" priority="606" operator="lessThan">
      <formula>0</formula>
    </cfRule>
  </conditionalFormatting>
  <conditionalFormatting sqref="N457">
    <cfRule type="cellIs" dxfId="3220" priority="603" operator="lessThan">
      <formula>0</formula>
    </cfRule>
  </conditionalFormatting>
  <conditionalFormatting sqref="B454:N454">
    <cfRule type="cellIs" dxfId="3219" priority="604" operator="lessThan">
      <formula>0</formula>
    </cfRule>
  </conditionalFormatting>
  <conditionalFormatting sqref="N458">
    <cfRule type="cellIs" dxfId="3218" priority="602" operator="lessThan">
      <formula>0</formula>
    </cfRule>
  </conditionalFormatting>
  <conditionalFormatting sqref="P530">
    <cfRule type="cellIs" dxfId="3217" priority="324" operator="lessThan">
      <formula>0</formula>
    </cfRule>
  </conditionalFormatting>
  <conditionalFormatting sqref="N458">
    <cfRule type="cellIs" dxfId="3216" priority="601" operator="lessThan">
      <formula>0</formula>
    </cfRule>
  </conditionalFormatting>
  <conditionalFormatting sqref="D461:N464">
    <cfRule type="cellIs" dxfId="3215" priority="598" operator="lessThan">
      <formula>0</formula>
    </cfRule>
  </conditionalFormatting>
  <conditionalFormatting sqref="P538">
    <cfRule type="cellIs" dxfId="3214" priority="321" operator="lessThan">
      <formula>0</formula>
    </cfRule>
  </conditionalFormatting>
  <conditionalFormatting sqref="B461:B464">
    <cfRule type="cellIs" dxfId="3213" priority="595" operator="lessThan">
      <formula>0</formula>
    </cfRule>
  </conditionalFormatting>
  <conditionalFormatting sqref="P553">
    <cfRule type="cellIs" dxfId="3212" priority="318" operator="lessThan">
      <formula>0</formula>
    </cfRule>
  </conditionalFormatting>
  <conditionalFormatting sqref="B512">
    <cfRule type="cellIs" dxfId="3211" priority="592" operator="lessThan">
      <formula>0</formula>
    </cfRule>
  </conditionalFormatting>
  <conditionalFormatting sqref="C512">
    <cfRule type="cellIs" dxfId="3210" priority="589" operator="lessThan">
      <formula>0</formula>
    </cfRule>
  </conditionalFormatting>
  <conditionalFormatting sqref="P561">
    <cfRule type="cellIs" dxfId="3209" priority="315" operator="lessThan">
      <formula>0</formula>
    </cfRule>
  </conditionalFormatting>
  <conditionalFormatting sqref="P590">
    <cfRule type="cellIs" dxfId="3208" priority="312" operator="lessThan">
      <formula>0</formula>
    </cfRule>
  </conditionalFormatting>
  <conditionalFormatting sqref="N365">
    <cfRule type="cellIs" dxfId="3207" priority="853" operator="lessThan">
      <formula>0</formula>
    </cfRule>
  </conditionalFormatting>
  <conditionalFormatting sqref="N371">
    <cfRule type="cellIs" dxfId="3206" priority="852" operator="lessThan">
      <formula>0</formula>
    </cfRule>
  </conditionalFormatting>
  <conditionalFormatting sqref="N377">
    <cfRule type="cellIs" dxfId="3205" priority="851" operator="lessThan">
      <formula>0</formula>
    </cfRule>
  </conditionalFormatting>
  <conditionalFormatting sqref="B376">
    <cfRule type="cellIs" dxfId="3204" priority="838" operator="lessThan">
      <formula>0</formula>
    </cfRule>
  </conditionalFormatting>
  <conditionalFormatting sqref="B588">
    <cfRule type="cellIs" dxfId="3203" priority="845" operator="lessThan">
      <formula>0</formula>
    </cfRule>
  </conditionalFormatting>
  <conditionalFormatting sqref="B371:B372">
    <cfRule type="cellIs" dxfId="3202" priority="843" operator="lessThan">
      <formula>0</formula>
    </cfRule>
  </conditionalFormatting>
  <conditionalFormatting sqref="B377:B378">
    <cfRule type="cellIs" dxfId="3201" priority="840" operator="lessThan">
      <formula>0</formula>
    </cfRule>
  </conditionalFormatting>
  <conditionalFormatting sqref="C351:M354">
    <cfRule type="cellIs" dxfId="3200" priority="850" operator="lessThan">
      <formula>0</formula>
    </cfRule>
  </conditionalFormatting>
  <conditionalFormatting sqref="B428">
    <cfRule type="cellIs" dxfId="3199" priority="849" operator="lessThan">
      <formula>0</formula>
    </cfRule>
  </conditionalFormatting>
  <conditionalFormatting sqref="B428">
    <cfRule type="cellIs" dxfId="3198" priority="848" operator="lessThan">
      <formula>0</formula>
    </cfRule>
  </conditionalFormatting>
  <conditionalFormatting sqref="B391 B397 B381:B385 B375:B379 B369:B373 B363:B367 B361 B351:B355">
    <cfRule type="cellIs" dxfId="3197" priority="847" operator="lessThan">
      <formula>0</formula>
    </cfRule>
  </conditionalFormatting>
  <conditionalFormatting sqref="B585:B587">
    <cfRule type="cellIs" dxfId="3196" priority="846" operator="lessThan">
      <formula>0</formula>
    </cfRule>
  </conditionalFormatting>
  <conditionalFormatting sqref="B584">
    <cfRule type="cellIs" dxfId="3195" priority="844" operator="lessThan">
      <formula>0</formula>
    </cfRule>
  </conditionalFormatting>
  <conditionalFormatting sqref="B397">
    <cfRule type="cellIs" dxfId="3194" priority="834" operator="lessThan">
      <formula>0</formula>
    </cfRule>
  </conditionalFormatting>
  <conditionalFormatting sqref="B369">
    <cfRule type="cellIs" dxfId="3193" priority="842" operator="lessThan">
      <formula>0</formula>
    </cfRule>
  </conditionalFormatting>
  <conditionalFormatting sqref="B370">
    <cfRule type="cellIs" dxfId="3192" priority="841" operator="lessThan">
      <formula>0</formula>
    </cfRule>
  </conditionalFormatting>
  <conditionalFormatting sqref="B375">
    <cfRule type="cellIs" dxfId="3191" priority="839" operator="lessThan">
      <formula>0</formula>
    </cfRule>
  </conditionalFormatting>
  <conditionalFormatting sqref="B383:B384">
    <cfRule type="cellIs" dxfId="3190" priority="837" operator="lessThan">
      <formula>0</formula>
    </cfRule>
  </conditionalFormatting>
  <conditionalFormatting sqref="B381">
    <cfRule type="cellIs" dxfId="3189" priority="836" operator="lessThan">
      <formula>0</formula>
    </cfRule>
  </conditionalFormatting>
  <conditionalFormatting sqref="B382">
    <cfRule type="cellIs" dxfId="3188" priority="835" operator="lessThan">
      <formula>0</formula>
    </cfRule>
  </conditionalFormatting>
  <conditionalFormatting sqref="B391">
    <cfRule type="cellIs" dxfId="3187" priority="833" operator="lessThan">
      <formula>0</formula>
    </cfRule>
  </conditionalFormatting>
  <conditionalFormatting sqref="B385">
    <cfRule type="cellIs" dxfId="3186" priority="832" operator="lessThan">
      <formula>0</formula>
    </cfRule>
  </conditionalFormatting>
  <conditionalFormatting sqref="B379">
    <cfRule type="cellIs" dxfId="3185" priority="831" operator="lessThan">
      <formula>0</formula>
    </cfRule>
  </conditionalFormatting>
  <conditionalFormatting sqref="B373">
    <cfRule type="cellIs" dxfId="3184" priority="830" operator="lessThan">
      <formula>0</formula>
    </cfRule>
  </conditionalFormatting>
  <conditionalFormatting sqref="B361">
    <cfRule type="cellIs" dxfId="3183" priority="829" operator="lessThan">
      <formula>0</formula>
    </cfRule>
  </conditionalFormatting>
  <conditionalFormatting sqref="B621:B624">
    <cfRule type="cellIs" dxfId="3182" priority="824" operator="lessThan">
      <formula>0</formula>
    </cfRule>
  </conditionalFormatting>
  <conditionalFormatting sqref="B616:B619">
    <cfRule type="cellIs" dxfId="3181" priority="827" operator="lessThan">
      <formula>0</formula>
    </cfRule>
  </conditionalFormatting>
  <conditionalFormatting sqref="B617">
    <cfRule type="cellIs" dxfId="3180" priority="826" operator="lessThan">
      <formula>0</formula>
    </cfRule>
  </conditionalFormatting>
  <conditionalFormatting sqref="B618:B619">
    <cfRule type="cellIs" dxfId="3179" priority="828" operator="lessThan">
      <formula>0</formula>
    </cfRule>
  </conditionalFormatting>
  <conditionalFormatting sqref="B628:B629">
    <cfRule type="cellIs" dxfId="3178" priority="822" operator="lessThan">
      <formula>0</formula>
    </cfRule>
  </conditionalFormatting>
  <conditionalFormatting sqref="B622">
    <cfRule type="cellIs" dxfId="3177" priority="823" operator="lessThan">
      <formula>0</formula>
    </cfRule>
  </conditionalFormatting>
  <conditionalFormatting sqref="B623:B624">
    <cfRule type="cellIs" dxfId="3176" priority="825" operator="lessThan">
      <formula>0</formula>
    </cfRule>
  </conditionalFormatting>
  <conditionalFormatting sqref="B626:B629">
    <cfRule type="cellIs" dxfId="3175" priority="821" operator="lessThan">
      <formula>0</formula>
    </cfRule>
  </conditionalFormatting>
  <conditionalFormatting sqref="B627">
    <cfRule type="cellIs" dxfId="3174" priority="820" operator="lessThan">
      <formula>0</formula>
    </cfRule>
  </conditionalFormatting>
  <conditionalFormatting sqref="B365:B366">
    <cfRule type="cellIs" dxfId="3173" priority="815" operator="lessThan">
      <formula>0</formula>
    </cfRule>
  </conditionalFormatting>
  <conditionalFormatting sqref="B355">
    <cfRule type="cellIs" dxfId="3172" priority="816" operator="lessThan">
      <formula>0</formula>
    </cfRule>
  </conditionalFormatting>
  <conditionalFormatting sqref="B393:N393">
    <cfRule type="cellIs" dxfId="3171" priority="771" operator="lessThan">
      <formula>0</formula>
    </cfRule>
  </conditionalFormatting>
  <conditionalFormatting sqref="B387:N387">
    <cfRule type="cellIs" dxfId="3170" priority="782" operator="lessThan">
      <formula>0</formula>
    </cfRule>
  </conditionalFormatting>
  <conditionalFormatting sqref="B387:N387">
    <cfRule type="cellIs" dxfId="3169" priority="781" operator="lessThan">
      <formula>0</formula>
    </cfRule>
  </conditionalFormatting>
  <conditionalFormatting sqref="B353:B354">
    <cfRule type="cellIs" dxfId="3168" priority="819" operator="lessThan">
      <formula>0</formula>
    </cfRule>
  </conditionalFormatting>
  <conditionalFormatting sqref="B351">
    <cfRule type="cellIs" dxfId="3167" priority="818" operator="lessThan">
      <formula>0</formula>
    </cfRule>
  </conditionalFormatting>
  <conditionalFormatting sqref="B352">
    <cfRule type="cellIs" dxfId="3166" priority="817" operator="lessThan">
      <formula>0</formula>
    </cfRule>
  </conditionalFormatting>
  <conditionalFormatting sqref="B363">
    <cfRule type="cellIs" dxfId="3165" priority="814" operator="lessThan">
      <formula>0</formula>
    </cfRule>
  </conditionalFormatting>
  <conditionalFormatting sqref="B364">
    <cfRule type="cellIs" dxfId="3164" priority="813" operator="lessThan">
      <formula>0</formula>
    </cfRule>
  </conditionalFormatting>
  <conditionalFormatting sqref="B367">
    <cfRule type="cellIs" dxfId="3163" priority="812" operator="lessThan">
      <formula>0</formula>
    </cfRule>
  </conditionalFormatting>
  <conditionalFormatting sqref="B593:B596">
    <cfRule type="cellIs" dxfId="3162" priority="810" operator="lessThan">
      <formula>0</formula>
    </cfRule>
  </conditionalFormatting>
  <conditionalFormatting sqref="B594">
    <cfRule type="cellIs" dxfId="3161" priority="809" operator="lessThan">
      <formula>0</formula>
    </cfRule>
  </conditionalFormatting>
  <conditionalFormatting sqref="B595:B596">
    <cfRule type="cellIs" dxfId="3160" priority="811" operator="lessThan">
      <formula>0</formula>
    </cfRule>
  </conditionalFormatting>
  <conditionalFormatting sqref="B603">
    <cfRule type="cellIs" dxfId="3159" priority="804" operator="lessThan">
      <formula>0</formula>
    </cfRule>
  </conditionalFormatting>
  <conditionalFormatting sqref="B603">
    <cfRule type="cellIs" dxfId="3158" priority="805" operator="lessThan">
      <formula>0</formula>
    </cfRule>
  </conditionalFormatting>
  <conditionalFormatting sqref="B599:B602">
    <cfRule type="cellIs" dxfId="3157" priority="807" operator="lessThan">
      <formula>0</formula>
    </cfRule>
  </conditionalFormatting>
  <conditionalFormatting sqref="B600">
    <cfRule type="cellIs" dxfId="3156" priority="806" operator="lessThan">
      <formula>0</formula>
    </cfRule>
  </conditionalFormatting>
  <conditionalFormatting sqref="B601:B602">
    <cfRule type="cellIs" dxfId="3155" priority="808" operator="lessThan">
      <formula>0</formula>
    </cfRule>
  </conditionalFormatting>
  <conditionalFormatting sqref="N390">
    <cfRule type="cellIs" dxfId="3154" priority="776" operator="lessThan">
      <formula>0</formula>
    </cfRule>
  </conditionalFormatting>
  <conditionalFormatting sqref="B393:N393">
    <cfRule type="cellIs" dxfId="3153" priority="774" operator="lessThan">
      <formula>0</formula>
    </cfRule>
  </conditionalFormatting>
  <conditionalFormatting sqref="B571:B573">
    <cfRule type="cellIs" dxfId="3152" priority="803" operator="lessThan">
      <formula>0</formula>
    </cfRule>
  </conditionalFormatting>
  <conditionalFormatting sqref="B574">
    <cfRule type="cellIs" dxfId="3151" priority="802" operator="lessThan">
      <formula>0</formula>
    </cfRule>
  </conditionalFormatting>
  <conditionalFormatting sqref="B570">
    <cfRule type="cellIs" dxfId="3150" priority="801" operator="lessThan">
      <formula>0</formula>
    </cfRule>
  </conditionalFormatting>
  <conditionalFormatting sqref="B607:B608">
    <cfRule type="cellIs" dxfId="3149" priority="800" operator="lessThan">
      <formula>0</formula>
    </cfRule>
  </conditionalFormatting>
  <conditionalFormatting sqref="B605:B608">
    <cfRule type="cellIs" dxfId="3148" priority="799" operator="lessThan">
      <formula>0</formula>
    </cfRule>
  </conditionalFormatting>
  <conditionalFormatting sqref="B589">
    <cfRule type="cellIs" dxfId="3147" priority="526" operator="lessThan">
      <formula>0</formula>
    </cfRule>
  </conditionalFormatting>
  <conditionalFormatting sqref="B613:B614">
    <cfRule type="cellIs" dxfId="3146" priority="797" operator="lessThan">
      <formula>0</formula>
    </cfRule>
  </conditionalFormatting>
  <conditionalFormatting sqref="B606">
    <cfRule type="cellIs" dxfId="3145" priority="798" operator="lessThan">
      <formula>0</formula>
    </cfRule>
  </conditionalFormatting>
  <conditionalFormatting sqref="B611:B614">
    <cfRule type="cellIs" dxfId="3144" priority="796" operator="lessThan">
      <formula>0</formula>
    </cfRule>
  </conditionalFormatting>
  <conditionalFormatting sqref="O616:O619">
    <cfRule type="cellIs" dxfId="3143" priority="278" operator="lessThan">
      <formula>0</formula>
    </cfRule>
  </conditionalFormatting>
  <conditionalFormatting sqref="O599 O601:O602">
    <cfRule type="cellIs" dxfId="3142" priority="280" operator="lessThan">
      <formula>0</formula>
    </cfRule>
  </conditionalFormatting>
  <conditionalFormatting sqref="B612">
    <cfRule type="cellIs" dxfId="3141" priority="795" operator="lessThan">
      <formula>0</formula>
    </cfRule>
  </conditionalFormatting>
  <conditionalFormatting sqref="D589">
    <cfRule type="cellIs" dxfId="3140" priority="520" operator="lessThan">
      <formula>0</formula>
    </cfRule>
  </conditionalFormatting>
  <conditionalFormatting sqref="O605:O607">
    <cfRule type="cellIs" dxfId="3139" priority="272" operator="lessThan">
      <formula>0</formula>
    </cfRule>
  </conditionalFormatting>
  <conditionalFormatting sqref="O626:O629">
    <cfRule type="cellIs" dxfId="3138" priority="274" operator="lessThan">
      <formula>0</formula>
    </cfRule>
  </conditionalFormatting>
  <conditionalFormatting sqref="B650 B655:B657 B663 B665:B668 B642:B645 B670">
    <cfRule type="cellIs" dxfId="3137" priority="794" operator="lessThan">
      <formula>0</formula>
    </cfRule>
  </conditionalFormatting>
  <conditionalFormatting sqref="N378">
    <cfRule type="cellIs" dxfId="3136" priority="786" operator="lessThan">
      <formula>0</formula>
    </cfRule>
  </conditionalFormatting>
  <conditionalFormatting sqref="N372">
    <cfRule type="cellIs" dxfId="3135" priority="787" operator="lessThan">
      <formula>0</formula>
    </cfRule>
  </conditionalFormatting>
  <conditionalFormatting sqref="B387:N387">
    <cfRule type="cellIs" dxfId="3134" priority="784" operator="lessThan">
      <formula>0</formula>
    </cfRule>
  </conditionalFormatting>
  <conditionalFormatting sqref="N384">
    <cfRule type="cellIs" dxfId="3133" priority="785" operator="lessThan">
      <formula>0</formula>
    </cfRule>
  </conditionalFormatting>
  <conditionalFormatting sqref="B387:N387">
    <cfRule type="cellIs" dxfId="3132" priority="783" operator="lessThan">
      <formula>0</formula>
    </cfRule>
  </conditionalFormatting>
  <conditionalFormatting sqref="B387:N387">
    <cfRule type="cellIs" dxfId="3131" priority="780" operator="lessThan">
      <formula>0</formula>
    </cfRule>
  </conditionalFormatting>
  <conditionalFormatting sqref="B652">
    <cfRule type="cellIs" dxfId="3130" priority="793" operator="lessThan">
      <formula>0</formula>
    </cfRule>
  </conditionalFormatting>
  <conditionalFormatting sqref="B653">
    <cfRule type="cellIs" dxfId="3129" priority="792" operator="lessThan">
      <formula>0</formula>
    </cfRule>
  </conditionalFormatting>
  <conditionalFormatting sqref="B658">
    <cfRule type="cellIs" dxfId="3128" priority="791" operator="lessThan">
      <formula>0</formula>
    </cfRule>
  </conditionalFormatting>
  <conditionalFormatting sqref="O365">
    <cfRule type="cellIs" dxfId="3127" priority="266" operator="lessThan">
      <formula>0</formula>
    </cfRule>
  </conditionalFormatting>
  <conditionalFormatting sqref="O371">
    <cfRule type="cellIs" dxfId="3126" priority="265" operator="lessThan">
      <formula>0</formula>
    </cfRule>
  </conditionalFormatting>
  <conditionalFormatting sqref="G589">
    <cfRule type="cellIs" dxfId="3125" priority="511" operator="lessThan">
      <formula>0</formula>
    </cfRule>
  </conditionalFormatting>
  <conditionalFormatting sqref="H589">
    <cfRule type="cellIs" dxfId="3124" priority="508" operator="lessThan">
      <formula>0</formula>
    </cfRule>
  </conditionalFormatting>
  <conditionalFormatting sqref="B351:B354">
    <cfRule type="cellIs" dxfId="3123" priority="789" operator="lessThan">
      <formula>0</formula>
    </cfRule>
  </conditionalFormatting>
  <conditionalFormatting sqref="N366">
    <cfRule type="cellIs" dxfId="3122" priority="788" operator="lessThan">
      <formula>0</formula>
    </cfRule>
  </conditionalFormatting>
  <conditionalFormatting sqref="B387:N387">
    <cfRule type="cellIs" dxfId="3121" priority="779" operator="lessThan">
      <formula>0</formula>
    </cfRule>
  </conditionalFormatting>
  <conditionalFormatting sqref="B387:N387">
    <cfRule type="cellIs" dxfId="3120" priority="778" operator="lessThan">
      <formula>0</formula>
    </cfRule>
  </conditionalFormatting>
  <conditionalFormatting sqref="B387:N387">
    <cfRule type="cellIs" dxfId="3119" priority="777" operator="lessThan">
      <formula>0</formula>
    </cfRule>
  </conditionalFormatting>
  <conditionalFormatting sqref="B393:N393">
    <cfRule type="cellIs" dxfId="3118" priority="772" operator="lessThan">
      <formula>0</formula>
    </cfRule>
  </conditionalFormatting>
  <conditionalFormatting sqref="B393:N393">
    <cfRule type="cellIs" dxfId="3117" priority="775" operator="lessThan">
      <formula>0</formula>
    </cfRule>
  </conditionalFormatting>
  <conditionalFormatting sqref="B393:N393">
    <cfRule type="cellIs" dxfId="3116" priority="770" operator="lessThan">
      <formula>0</formula>
    </cfRule>
  </conditionalFormatting>
  <conditionalFormatting sqref="B393:N393">
    <cfRule type="cellIs" dxfId="3115" priority="773" operator="lessThan">
      <formula>0</formula>
    </cfRule>
  </conditionalFormatting>
  <conditionalFormatting sqref="B393:N393">
    <cfRule type="cellIs" dxfId="3114" priority="768" operator="lessThan">
      <formula>0</formula>
    </cfRule>
  </conditionalFormatting>
  <conditionalFormatting sqref="B393:N393">
    <cfRule type="cellIs" dxfId="3113" priority="769" operator="lessThan">
      <formula>0</formula>
    </cfRule>
  </conditionalFormatting>
  <conditionalFormatting sqref="B399:N399">
    <cfRule type="cellIs" dxfId="3112" priority="766" operator="lessThan">
      <formula>0</formula>
    </cfRule>
  </conditionalFormatting>
  <conditionalFormatting sqref="N396">
    <cfRule type="cellIs" dxfId="3111" priority="767" operator="lessThan">
      <formula>0</formula>
    </cfRule>
  </conditionalFormatting>
  <conditionalFormatting sqref="B399:N399">
    <cfRule type="cellIs" dxfId="3110" priority="765" operator="lessThan">
      <formula>0</formula>
    </cfRule>
  </conditionalFormatting>
  <conditionalFormatting sqref="B399:N399">
    <cfRule type="cellIs" dxfId="3109" priority="764" operator="lessThan">
      <formula>0</formula>
    </cfRule>
  </conditionalFormatting>
  <conditionalFormatting sqref="B399:N399">
    <cfRule type="cellIs" dxfId="3108" priority="763" operator="lessThan">
      <formula>0</formula>
    </cfRule>
  </conditionalFormatting>
  <conditionalFormatting sqref="B399:N399">
    <cfRule type="cellIs" dxfId="3107" priority="762" operator="lessThan">
      <formula>0</formula>
    </cfRule>
  </conditionalFormatting>
  <conditionalFormatting sqref="B399:N399">
    <cfRule type="cellIs" dxfId="3106" priority="761" operator="lessThan">
      <formula>0</formula>
    </cfRule>
  </conditionalFormatting>
  <conditionalFormatting sqref="B399:N399">
    <cfRule type="cellIs" dxfId="3105" priority="760" operator="lessThan">
      <formula>0</formula>
    </cfRule>
  </conditionalFormatting>
  <conditionalFormatting sqref="B399:N399">
    <cfRule type="cellIs" dxfId="3104" priority="759" operator="lessThan">
      <formula>0</formula>
    </cfRule>
  </conditionalFormatting>
  <conditionalFormatting sqref="N402">
    <cfRule type="cellIs" dxfId="3103" priority="758" operator="lessThan">
      <formula>0</formula>
    </cfRule>
  </conditionalFormatting>
  <conditionalFormatting sqref="N355">
    <cfRule type="cellIs" dxfId="3102" priority="757" operator="lessThan">
      <formula>0</formula>
    </cfRule>
  </conditionalFormatting>
  <conditionalFormatting sqref="N361">
    <cfRule type="cellIs" dxfId="3101" priority="756" operator="lessThan">
      <formula>0</formula>
    </cfRule>
  </conditionalFormatting>
  <conditionalFormatting sqref="N361">
    <cfRule type="cellIs" dxfId="3100" priority="755" operator="lessThan">
      <formula>0</formula>
    </cfRule>
  </conditionalFormatting>
  <conditionalFormatting sqref="N367">
    <cfRule type="cellIs" dxfId="3099" priority="754" operator="lessThan">
      <formula>0</formula>
    </cfRule>
  </conditionalFormatting>
  <conditionalFormatting sqref="N367">
    <cfRule type="cellIs" dxfId="3098" priority="753" operator="lessThan">
      <formula>0</formula>
    </cfRule>
  </conditionalFormatting>
  <conditionalFormatting sqref="N373">
    <cfRule type="cellIs" dxfId="3097" priority="752" operator="lessThan">
      <formula>0</formula>
    </cfRule>
  </conditionalFormatting>
  <conditionalFormatting sqref="N373">
    <cfRule type="cellIs" dxfId="3096" priority="751" operator="lessThan">
      <formula>0</formula>
    </cfRule>
  </conditionalFormatting>
  <conditionalFormatting sqref="N379">
    <cfRule type="cellIs" dxfId="3095" priority="750" operator="lessThan">
      <formula>0</formula>
    </cfRule>
  </conditionalFormatting>
  <conditionalFormatting sqref="N379">
    <cfRule type="cellIs" dxfId="3094" priority="749" operator="lessThan">
      <formula>0</formula>
    </cfRule>
  </conditionalFormatting>
  <conditionalFormatting sqref="N385">
    <cfRule type="cellIs" dxfId="3093" priority="748" operator="lessThan">
      <formula>0</formula>
    </cfRule>
  </conditionalFormatting>
  <conditionalFormatting sqref="N385">
    <cfRule type="cellIs" dxfId="3092" priority="747" operator="lessThan">
      <formula>0</formula>
    </cfRule>
  </conditionalFormatting>
  <conditionalFormatting sqref="N391">
    <cfRule type="cellIs" dxfId="3091" priority="746" operator="lessThan">
      <formula>0</formula>
    </cfRule>
  </conditionalFormatting>
  <conditionalFormatting sqref="N391">
    <cfRule type="cellIs" dxfId="3090" priority="745" operator="lessThan">
      <formula>0</formula>
    </cfRule>
  </conditionalFormatting>
  <conditionalFormatting sqref="N397">
    <cfRule type="cellIs" dxfId="3089" priority="744" operator="lessThan">
      <formula>0</formula>
    </cfRule>
  </conditionalFormatting>
  <conditionalFormatting sqref="N397">
    <cfRule type="cellIs" dxfId="3088" priority="743" operator="lessThan">
      <formula>0</formula>
    </cfRule>
  </conditionalFormatting>
  <conditionalFormatting sqref="C409:M409">
    <cfRule type="cellIs" dxfId="3087" priority="742" operator="lessThan">
      <formula>0</formula>
    </cfRule>
  </conditionalFormatting>
  <conditionalFormatting sqref="C409:M409">
    <cfRule type="cellIs" dxfId="3086" priority="741" operator="lessThan">
      <formula>0</formula>
    </cfRule>
  </conditionalFormatting>
  <conditionalFormatting sqref="H409">
    <cfRule type="cellIs" dxfId="3085" priority="740" operator="lessThan">
      <formula>0</formula>
    </cfRule>
  </conditionalFormatting>
  <conditionalFormatting sqref="B409">
    <cfRule type="cellIs" dxfId="3084" priority="739" operator="lessThan">
      <formula>0</formula>
    </cfRule>
  </conditionalFormatting>
  <conditionalFormatting sqref="B409">
    <cfRule type="cellIs" dxfId="3083" priority="738" operator="lessThan">
      <formula>0</formula>
    </cfRule>
  </conditionalFormatting>
  <conditionalFormatting sqref="B405:N405">
    <cfRule type="cellIs" dxfId="3082" priority="737" operator="lessThan">
      <formula>0</formula>
    </cfRule>
  </conditionalFormatting>
  <conditionalFormatting sqref="B405:N405">
    <cfRule type="cellIs" dxfId="3081" priority="736" operator="lessThan">
      <formula>0</formula>
    </cfRule>
  </conditionalFormatting>
  <conditionalFormatting sqref="B405:N405">
    <cfRule type="cellIs" dxfId="3080" priority="735" operator="lessThan">
      <formula>0</formula>
    </cfRule>
  </conditionalFormatting>
  <conditionalFormatting sqref="B405:N405">
    <cfRule type="cellIs" dxfId="3079" priority="734" operator="lessThan">
      <formula>0</formula>
    </cfRule>
  </conditionalFormatting>
  <conditionalFormatting sqref="B405:N405">
    <cfRule type="cellIs" dxfId="3078" priority="733" operator="lessThan">
      <formula>0</formula>
    </cfRule>
  </conditionalFormatting>
  <conditionalFormatting sqref="B405:N405">
    <cfRule type="cellIs" dxfId="3077" priority="732" operator="lessThan">
      <formula>0</formula>
    </cfRule>
  </conditionalFormatting>
  <conditionalFormatting sqref="B405:N405">
    <cfRule type="cellIs" dxfId="3076" priority="731" operator="lessThan">
      <formula>0</formula>
    </cfRule>
  </conditionalFormatting>
  <conditionalFormatting sqref="B405:N405">
    <cfRule type="cellIs" dxfId="3075" priority="730" operator="lessThan">
      <formula>0</formula>
    </cfRule>
  </conditionalFormatting>
  <conditionalFormatting sqref="N408">
    <cfRule type="cellIs" dxfId="3074" priority="729" operator="lessThan">
      <formula>0</formula>
    </cfRule>
  </conditionalFormatting>
  <conditionalFormatting sqref="N409">
    <cfRule type="cellIs" dxfId="3073" priority="728" operator="lessThan">
      <formula>0</formula>
    </cfRule>
  </conditionalFormatting>
  <conditionalFormatting sqref="N409">
    <cfRule type="cellIs" dxfId="3072" priority="727" operator="lessThan">
      <formula>0</formula>
    </cfRule>
  </conditionalFormatting>
  <conditionalFormatting sqref="C415:M415">
    <cfRule type="cellIs" dxfId="3071" priority="726" operator="lessThan">
      <formula>0</formula>
    </cfRule>
  </conditionalFormatting>
  <conditionalFormatting sqref="C415:M415">
    <cfRule type="cellIs" dxfId="3070" priority="725" operator="lessThan">
      <formula>0</formula>
    </cfRule>
  </conditionalFormatting>
  <conditionalFormatting sqref="H415">
    <cfRule type="cellIs" dxfId="3069" priority="724" operator="lessThan">
      <formula>0</formula>
    </cfRule>
  </conditionalFormatting>
  <conditionalFormatting sqref="B415">
    <cfRule type="cellIs" dxfId="3068" priority="723" operator="lessThan">
      <formula>0</formula>
    </cfRule>
  </conditionalFormatting>
  <conditionalFormatting sqref="B415">
    <cfRule type="cellIs" dxfId="3067" priority="722" operator="lessThan">
      <formula>0</formula>
    </cfRule>
  </conditionalFormatting>
  <conditionalFormatting sqref="B411:N411">
    <cfRule type="cellIs" dxfId="3066" priority="721" operator="lessThan">
      <formula>0</formula>
    </cfRule>
  </conditionalFormatting>
  <conditionalFormatting sqref="B411:N411">
    <cfRule type="cellIs" dxfId="3065" priority="720" operator="lessThan">
      <formula>0</formula>
    </cfRule>
  </conditionalFormatting>
  <conditionalFormatting sqref="B411:N411">
    <cfRule type="cellIs" dxfId="3064" priority="719" operator="lessThan">
      <formula>0</formula>
    </cfRule>
  </conditionalFormatting>
  <conditionalFormatting sqref="B411:N411">
    <cfRule type="cellIs" dxfId="3063" priority="718" operator="lessThan">
      <formula>0</formula>
    </cfRule>
  </conditionalFormatting>
  <conditionalFormatting sqref="B411:N411">
    <cfRule type="cellIs" dxfId="3062" priority="717" operator="lessThan">
      <formula>0</formula>
    </cfRule>
  </conditionalFormatting>
  <conditionalFormatting sqref="B411:N411">
    <cfRule type="cellIs" dxfId="3061" priority="716" operator="lessThan">
      <formula>0</formula>
    </cfRule>
  </conditionalFormatting>
  <conditionalFormatting sqref="B411:N411">
    <cfRule type="cellIs" dxfId="3060" priority="715" operator="lessThan">
      <formula>0</formula>
    </cfRule>
  </conditionalFormatting>
  <conditionalFormatting sqref="B411:N411">
    <cfRule type="cellIs" dxfId="3059" priority="714" operator="lessThan">
      <formula>0</formula>
    </cfRule>
  </conditionalFormatting>
  <conditionalFormatting sqref="N414">
    <cfRule type="cellIs" dxfId="3058" priority="713" operator="lessThan">
      <formula>0</formula>
    </cfRule>
  </conditionalFormatting>
  <conditionalFormatting sqref="N415">
    <cfRule type="cellIs" dxfId="3057" priority="712" operator="lessThan">
      <formula>0</formula>
    </cfRule>
  </conditionalFormatting>
  <conditionalFormatting sqref="N415">
    <cfRule type="cellIs" dxfId="3056" priority="711" operator="lessThan">
      <formula>0</formula>
    </cfRule>
  </conditionalFormatting>
  <conditionalFormatting sqref="C421:M421">
    <cfRule type="cellIs" dxfId="3055" priority="710" operator="lessThan">
      <formula>0</formula>
    </cfRule>
  </conditionalFormatting>
  <conditionalFormatting sqref="C421:M421">
    <cfRule type="cellIs" dxfId="3054" priority="709" operator="lessThan">
      <formula>0</formula>
    </cfRule>
  </conditionalFormatting>
  <conditionalFormatting sqref="H421">
    <cfRule type="cellIs" dxfId="3053" priority="708" operator="lessThan">
      <formula>0</formula>
    </cfRule>
  </conditionalFormatting>
  <conditionalFormatting sqref="B421">
    <cfRule type="cellIs" dxfId="3052" priority="707" operator="lessThan">
      <formula>0</formula>
    </cfRule>
  </conditionalFormatting>
  <conditionalFormatting sqref="B421">
    <cfRule type="cellIs" dxfId="3051" priority="706" operator="lessThan">
      <formula>0</formula>
    </cfRule>
  </conditionalFormatting>
  <conditionalFormatting sqref="B417:N417">
    <cfRule type="cellIs" dxfId="3050" priority="705" operator="lessThan">
      <formula>0</formula>
    </cfRule>
  </conditionalFormatting>
  <conditionalFormatting sqref="B417:N417">
    <cfRule type="cellIs" dxfId="3049" priority="704" operator="lessThan">
      <formula>0</formula>
    </cfRule>
  </conditionalFormatting>
  <conditionalFormatting sqref="B417:N417">
    <cfRule type="cellIs" dxfId="3048" priority="703" operator="lessThan">
      <formula>0</formula>
    </cfRule>
  </conditionalFormatting>
  <conditionalFormatting sqref="B417:N417">
    <cfRule type="cellIs" dxfId="3047" priority="702" operator="lessThan">
      <formula>0</formula>
    </cfRule>
  </conditionalFormatting>
  <conditionalFormatting sqref="B417:N417">
    <cfRule type="cellIs" dxfId="3046" priority="701" operator="lessThan">
      <formula>0</formula>
    </cfRule>
  </conditionalFormatting>
  <conditionalFormatting sqref="B417:N417">
    <cfRule type="cellIs" dxfId="3045" priority="700" operator="lessThan">
      <formula>0</formula>
    </cfRule>
  </conditionalFormatting>
  <conditionalFormatting sqref="B417:N417">
    <cfRule type="cellIs" dxfId="3044" priority="699" operator="lessThan">
      <formula>0</formula>
    </cfRule>
  </conditionalFormatting>
  <conditionalFormatting sqref="B417:N417">
    <cfRule type="cellIs" dxfId="3043" priority="698" operator="lessThan">
      <formula>0</formula>
    </cfRule>
  </conditionalFormatting>
  <conditionalFormatting sqref="N420">
    <cfRule type="cellIs" dxfId="3042" priority="697" operator="lessThan">
      <formula>0</formula>
    </cfRule>
  </conditionalFormatting>
  <conditionalFormatting sqref="N421">
    <cfRule type="cellIs" dxfId="3041" priority="696" operator="lessThan">
      <formula>0</formula>
    </cfRule>
  </conditionalFormatting>
  <conditionalFormatting sqref="N421">
    <cfRule type="cellIs" dxfId="3040" priority="695" operator="lessThan">
      <formula>0</formula>
    </cfRule>
  </conditionalFormatting>
  <conditionalFormatting sqref="C427:M427">
    <cfRule type="cellIs" dxfId="3039" priority="694" operator="lessThan">
      <formula>0</formula>
    </cfRule>
  </conditionalFormatting>
  <conditionalFormatting sqref="C427:M427">
    <cfRule type="cellIs" dxfId="3038" priority="693" operator="lessThan">
      <formula>0</formula>
    </cfRule>
  </conditionalFormatting>
  <conditionalFormatting sqref="H427">
    <cfRule type="cellIs" dxfId="3037" priority="692" operator="lessThan">
      <formula>0</formula>
    </cfRule>
  </conditionalFormatting>
  <conditionalFormatting sqref="B427">
    <cfRule type="cellIs" dxfId="3036" priority="691" operator="lessThan">
      <formula>0</formula>
    </cfRule>
  </conditionalFormatting>
  <conditionalFormatting sqref="B427">
    <cfRule type="cellIs" dxfId="3035" priority="690" operator="lessThan">
      <formula>0</formula>
    </cfRule>
  </conditionalFormatting>
  <conditionalFormatting sqref="B423:N423">
    <cfRule type="cellIs" dxfId="3034" priority="689" operator="lessThan">
      <formula>0</formula>
    </cfRule>
  </conditionalFormatting>
  <conditionalFormatting sqref="B423:N423">
    <cfRule type="cellIs" dxfId="3033" priority="688" operator="lessThan">
      <formula>0</formula>
    </cfRule>
  </conditionalFormatting>
  <conditionalFormatting sqref="B423:N423">
    <cfRule type="cellIs" dxfId="3032" priority="687" operator="lessThan">
      <formula>0</formula>
    </cfRule>
  </conditionalFormatting>
  <conditionalFormatting sqref="B423:N423">
    <cfRule type="cellIs" dxfId="3031" priority="686" operator="lessThan">
      <formula>0</formula>
    </cfRule>
  </conditionalFormatting>
  <conditionalFormatting sqref="B423:N423">
    <cfRule type="cellIs" dxfId="3030" priority="685" operator="lessThan">
      <formula>0</formula>
    </cfRule>
  </conditionalFormatting>
  <conditionalFormatting sqref="B423:N423">
    <cfRule type="cellIs" dxfId="3029" priority="684" operator="lessThan">
      <formula>0</formula>
    </cfRule>
  </conditionalFormatting>
  <conditionalFormatting sqref="B423:N423">
    <cfRule type="cellIs" dxfId="3028" priority="683" operator="lessThan">
      <formula>0</formula>
    </cfRule>
  </conditionalFormatting>
  <conditionalFormatting sqref="B423:N423">
    <cfRule type="cellIs" dxfId="3027" priority="682" operator="lessThan">
      <formula>0</formula>
    </cfRule>
  </conditionalFormatting>
  <conditionalFormatting sqref="N426">
    <cfRule type="cellIs" dxfId="3026" priority="681" operator="lessThan">
      <formula>0</formula>
    </cfRule>
  </conditionalFormatting>
  <conditionalFormatting sqref="C537:N537">
    <cfRule type="cellIs" dxfId="3025" priority="401" operator="lessThan">
      <formula>0</formula>
    </cfRule>
  </conditionalFormatting>
  <conditionalFormatting sqref="C568:N568">
    <cfRule type="cellIs" dxfId="3024" priority="398" operator="lessThan">
      <formula>0</formula>
    </cfRule>
  </conditionalFormatting>
  <conditionalFormatting sqref="I552:N552">
    <cfRule type="cellIs" dxfId="3023" priority="395" operator="lessThan">
      <formula>0</formula>
    </cfRule>
  </conditionalFormatting>
  <conditionalFormatting sqref="I560:N560">
    <cfRule type="cellIs" dxfId="3022" priority="392" operator="lessThan">
      <formula>0</formula>
    </cfRule>
  </conditionalFormatting>
  <conditionalFormatting sqref="B429:N429">
    <cfRule type="cellIs" dxfId="3021" priority="669" operator="lessThan">
      <formula>0</formula>
    </cfRule>
  </conditionalFormatting>
  <conditionalFormatting sqref="B429:N429">
    <cfRule type="cellIs" dxfId="3020" priority="668" operator="lessThan">
      <formula>0</formula>
    </cfRule>
  </conditionalFormatting>
  <conditionalFormatting sqref="B429:N429">
    <cfRule type="cellIs" dxfId="3019" priority="667" operator="lessThan">
      <formula>0</formula>
    </cfRule>
  </conditionalFormatting>
  <conditionalFormatting sqref="B429:N429">
    <cfRule type="cellIs" dxfId="3018" priority="666" operator="lessThan">
      <formula>0</formula>
    </cfRule>
  </conditionalFormatting>
  <conditionalFormatting sqref="N432">
    <cfRule type="cellIs" dxfId="3017" priority="665" operator="lessThan">
      <formula>0</formula>
    </cfRule>
  </conditionalFormatting>
  <conditionalFormatting sqref="C439:M439">
    <cfRule type="cellIs" dxfId="3016" priority="664" operator="lessThan">
      <formula>0</formula>
    </cfRule>
  </conditionalFormatting>
  <conditionalFormatting sqref="C439:M439">
    <cfRule type="cellIs" dxfId="3015" priority="663" operator="lessThan">
      <formula>0</formula>
    </cfRule>
  </conditionalFormatting>
  <conditionalFormatting sqref="H439">
    <cfRule type="cellIs" dxfId="3014" priority="662" operator="lessThan">
      <formula>0</formula>
    </cfRule>
  </conditionalFormatting>
  <conditionalFormatting sqref="B439">
    <cfRule type="cellIs" dxfId="3013" priority="661" operator="lessThan">
      <formula>0</formula>
    </cfRule>
  </conditionalFormatting>
  <conditionalFormatting sqref="B439">
    <cfRule type="cellIs" dxfId="3012" priority="660" operator="lessThan">
      <formula>0</formula>
    </cfRule>
  </conditionalFormatting>
  <conditionalFormatting sqref="B435:N435">
    <cfRule type="cellIs" dxfId="3011" priority="659" operator="lessThan">
      <formula>0</formula>
    </cfRule>
  </conditionalFormatting>
  <conditionalFormatting sqref="B435:N435">
    <cfRule type="cellIs" dxfId="3010" priority="658" operator="lessThan">
      <formula>0</formula>
    </cfRule>
  </conditionalFormatting>
  <conditionalFormatting sqref="C641:N645">
    <cfRule type="cellIs" dxfId="3009" priority="377" operator="lessThan">
      <formula>0</formula>
    </cfRule>
  </conditionalFormatting>
  <conditionalFormatting sqref="C597:N597">
    <cfRule type="cellIs" dxfId="3008" priority="376" operator="lessThan">
      <formula>0</formula>
    </cfRule>
  </conditionalFormatting>
  <conditionalFormatting sqref="C603:N603">
    <cfRule type="cellIs" dxfId="3007" priority="373" operator="lessThan">
      <formula>0</formula>
    </cfRule>
  </conditionalFormatting>
  <conditionalFormatting sqref="C603:N603">
    <cfRule type="cellIs" dxfId="3006" priority="372" operator="lessThan">
      <formula>0</formula>
    </cfRule>
  </conditionalFormatting>
  <conditionalFormatting sqref="C603:N603">
    <cfRule type="cellIs" dxfId="3005" priority="371" operator="lessThan">
      <formula>0</formula>
    </cfRule>
  </conditionalFormatting>
  <conditionalFormatting sqref="H445">
    <cfRule type="cellIs" dxfId="3004" priority="646" operator="lessThan">
      <formula>0</formula>
    </cfRule>
  </conditionalFormatting>
  <conditionalFormatting sqref="B445">
    <cfRule type="cellIs" dxfId="3003" priority="645" operator="lessThan">
      <formula>0</formula>
    </cfRule>
  </conditionalFormatting>
  <conditionalFormatting sqref="B445">
    <cfRule type="cellIs" dxfId="3002" priority="644" operator="lessThan">
      <formula>0</formula>
    </cfRule>
  </conditionalFormatting>
  <conditionalFormatting sqref="B441:N441">
    <cfRule type="cellIs" dxfId="3001" priority="643" operator="lessThan">
      <formula>0</formula>
    </cfRule>
  </conditionalFormatting>
  <conditionalFormatting sqref="B441:N441">
    <cfRule type="cellIs" dxfId="3000" priority="642" operator="lessThan">
      <formula>0</formula>
    </cfRule>
  </conditionalFormatting>
  <conditionalFormatting sqref="B441:N441">
    <cfRule type="cellIs" dxfId="2999" priority="641" operator="lessThan">
      <formula>0</formula>
    </cfRule>
  </conditionalFormatting>
  <conditionalFormatting sqref="B441:N441">
    <cfRule type="cellIs" dxfId="2998" priority="640" operator="lessThan">
      <formula>0</formula>
    </cfRule>
  </conditionalFormatting>
  <conditionalFormatting sqref="B441:N441">
    <cfRule type="cellIs" dxfId="2997" priority="639" operator="lessThan">
      <formula>0</formula>
    </cfRule>
  </conditionalFormatting>
  <conditionalFormatting sqref="B441:N441">
    <cfRule type="cellIs" dxfId="2996" priority="638" operator="lessThan">
      <formula>0</formula>
    </cfRule>
  </conditionalFormatting>
  <conditionalFormatting sqref="B441:N441">
    <cfRule type="cellIs" dxfId="2995" priority="637" operator="lessThan">
      <formula>0</formula>
    </cfRule>
  </conditionalFormatting>
  <conditionalFormatting sqref="B441:N441">
    <cfRule type="cellIs" dxfId="2994" priority="636" operator="lessThan">
      <formula>0</formula>
    </cfRule>
  </conditionalFormatting>
  <conditionalFormatting sqref="N444">
    <cfRule type="cellIs" dxfId="2993" priority="635" operator="lessThan">
      <formula>0</formula>
    </cfRule>
  </conditionalFormatting>
  <conditionalFormatting sqref="N445">
    <cfRule type="cellIs" dxfId="2992" priority="634" operator="lessThan">
      <formula>0</formula>
    </cfRule>
  </conditionalFormatting>
  <conditionalFormatting sqref="N445">
    <cfRule type="cellIs" dxfId="2991" priority="633" operator="lessThan">
      <formula>0</formula>
    </cfRule>
  </conditionalFormatting>
  <conditionalFormatting sqref="C452:M452">
    <cfRule type="cellIs" dxfId="2990" priority="632" operator="lessThan">
      <formula>0</formula>
    </cfRule>
  </conditionalFormatting>
  <conditionalFormatting sqref="C452:M452">
    <cfRule type="cellIs" dxfId="2989" priority="631" operator="lessThan">
      <formula>0</formula>
    </cfRule>
  </conditionalFormatting>
  <conditionalFormatting sqref="H452">
    <cfRule type="cellIs" dxfId="2988" priority="630" operator="lessThan">
      <formula>0</formula>
    </cfRule>
  </conditionalFormatting>
  <conditionalFormatting sqref="B452">
    <cfRule type="cellIs" dxfId="2987" priority="629" operator="lessThan">
      <formula>0</formula>
    </cfRule>
  </conditionalFormatting>
  <conditionalFormatting sqref="B452">
    <cfRule type="cellIs" dxfId="2986" priority="628" operator="lessThan">
      <formula>0</formula>
    </cfRule>
  </conditionalFormatting>
  <conditionalFormatting sqref="B448:N448">
    <cfRule type="cellIs" dxfId="2985" priority="627" operator="lessThan">
      <formula>0</formula>
    </cfRule>
  </conditionalFormatting>
  <conditionalFormatting sqref="B448:N448">
    <cfRule type="cellIs" dxfId="2984" priority="626" operator="lessThan">
      <formula>0</formula>
    </cfRule>
  </conditionalFormatting>
  <conditionalFormatting sqref="B448:N448">
    <cfRule type="cellIs" dxfId="2983" priority="625" operator="lessThan">
      <formula>0</formula>
    </cfRule>
  </conditionalFormatting>
  <conditionalFormatting sqref="B448:N448">
    <cfRule type="cellIs" dxfId="2982" priority="624" operator="lessThan">
      <formula>0</formula>
    </cfRule>
  </conditionalFormatting>
  <conditionalFormatting sqref="B448:N448">
    <cfRule type="cellIs" dxfId="2981" priority="623" operator="lessThan">
      <formula>0</formula>
    </cfRule>
  </conditionalFormatting>
  <conditionalFormatting sqref="B448:N448">
    <cfRule type="cellIs" dxfId="2980" priority="622" operator="lessThan">
      <formula>0</formula>
    </cfRule>
  </conditionalFormatting>
  <conditionalFormatting sqref="B448:N448">
    <cfRule type="cellIs" dxfId="2979" priority="621" operator="lessThan">
      <formula>0</formula>
    </cfRule>
  </conditionalFormatting>
  <conditionalFormatting sqref="B448:N448">
    <cfRule type="cellIs" dxfId="2978" priority="620" operator="lessThan">
      <formula>0</formula>
    </cfRule>
  </conditionalFormatting>
  <conditionalFormatting sqref="N451">
    <cfRule type="cellIs" dxfId="2977" priority="619" operator="lessThan">
      <formula>0</formula>
    </cfRule>
  </conditionalFormatting>
  <conditionalFormatting sqref="N452">
    <cfRule type="cellIs" dxfId="2976" priority="618" operator="lessThan">
      <formula>0</formula>
    </cfRule>
  </conditionalFormatting>
  <conditionalFormatting sqref="N452">
    <cfRule type="cellIs" dxfId="2975" priority="617" operator="lessThan">
      <formula>0</formula>
    </cfRule>
  </conditionalFormatting>
  <conditionalFormatting sqref="C458:M458">
    <cfRule type="cellIs" dxfId="2974" priority="616" operator="lessThan">
      <formula>0</formula>
    </cfRule>
  </conditionalFormatting>
  <conditionalFormatting sqref="C458:M458">
    <cfRule type="cellIs" dxfId="2973" priority="615" operator="lessThan">
      <formula>0</formula>
    </cfRule>
  </conditionalFormatting>
  <conditionalFormatting sqref="H458">
    <cfRule type="cellIs" dxfId="2972" priority="614" operator="lessThan">
      <formula>0</formula>
    </cfRule>
  </conditionalFormatting>
  <conditionalFormatting sqref="B458">
    <cfRule type="cellIs" dxfId="2971" priority="613" operator="lessThan">
      <formula>0</formula>
    </cfRule>
  </conditionalFormatting>
  <conditionalFormatting sqref="B458">
    <cfRule type="cellIs" dxfId="2970" priority="612" operator="lessThan">
      <formula>0</formula>
    </cfRule>
  </conditionalFormatting>
  <conditionalFormatting sqref="Q505">
    <cfRule type="cellIs" dxfId="2969" priority="334" operator="lessThan">
      <formula>0</formula>
    </cfRule>
  </conditionalFormatting>
  <conditionalFormatting sqref="P505">
    <cfRule type="cellIs" dxfId="2968" priority="333" operator="lessThan">
      <formula>0</formula>
    </cfRule>
  </conditionalFormatting>
  <conditionalFormatting sqref="Q513">
    <cfRule type="cellIs" dxfId="2967" priority="331" operator="lessThan">
      <formula>0</formula>
    </cfRule>
  </conditionalFormatting>
  <conditionalFormatting sqref="P513">
    <cfRule type="cellIs" dxfId="2966" priority="330" operator="lessThan">
      <formula>0</formula>
    </cfRule>
  </conditionalFormatting>
  <conditionalFormatting sqref="Q522">
    <cfRule type="cellIs" dxfId="2965" priority="328" operator="lessThan">
      <formula>0</formula>
    </cfRule>
  </conditionalFormatting>
  <conditionalFormatting sqref="P522">
    <cfRule type="cellIs" dxfId="2964" priority="327" operator="lessThan">
      <formula>0</formula>
    </cfRule>
  </conditionalFormatting>
  <conditionalFormatting sqref="Q530">
    <cfRule type="cellIs" dxfId="2963" priority="325" operator="lessThan">
      <formula>0</formula>
    </cfRule>
  </conditionalFormatting>
  <conditionalFormatting sqref="C461:C464">
    <cfRule type="expression" dxfId="2962" priority="599">
      <formula>C461/B461&gt;1</formula>
    </cfRule>
    <cfRule type="expression" dxfId="2961" priority="600">
      <formula>C461/B461&lt;1</formula>
    </cfRule>
  </conditionalFormatting>
  <conditionalFormatting sqref="Q538">
    <cfRule type="cellIs" dxfId="2960" priority="322" operator="lessThan">
      <formula>0</formula>
    </cfRule>
  </conditionalFormatting>
  <conditionalFormatting sqref="D461:N464">
    <cfRule type="expression" dxfId="2959" priority="596">
      <formula>D461/C461&gt;1</formula>
    </cfRule>
    <cfRule type="expression" dxfId="2958" priority="597">
      <formula>D461/C461&lt;1</formula>
    </cfRule>
  </conditionalFormatting>
  <conditionalFormatting sqref="Q553">
    <cfRule type="cellIs" dxfId="2957" priority="319" operator="lessThan">
      <formula>0</formula>
    </cfRule>
  </conditionalFormatting>
  <conditionalFormatting sqref="B461:B464 B552:N552 B560:N560 B575:N575 B589:N589">
    <cfRule type="expression" dxfId="2956" priority="593">
      <formula>B461/#REF!&gt;1</formula>
    </cfRule>
    <cfRule type="expression" dxfId="2955" priority="594">
      <formula>B461/#REF!&lt;1</formula>
    </cfRule>
  </conditionalFormatting>
  <conditionalFormatting sqref="Q561">
    <cfRule type="cellIs" dxfId="2954" priority="316" operator="lessThan">
      <formula>0</formula>
    </cfRule>
  </conditionalFormatting>
  <conditionalFormatting sqref="B512">
    <cfRule type="expression" dxfId="2953" priority="590">
      <formula>B512/#REF!&gt;1</formula>
    </cfRule>
    <cfRule type="expression" dxfId="2952" priority="591">
      <formula>B512/#REF!&lt;1</formula>
    </cfRule>
  </conditionalFormatting>
  <conditionalFormatting sqref="Q590">
    <cfRule type="cellIs" dxfId="2951" priority="313" operator="lessThan">
      <formula>0</formula>
    </cfRule>
  </conditionalFormatting>
  <conditionalFormatting sqref="C512">
    <cfRule type="expression" dxfId="2950" priority="587">
      <formula>C512/B512&gt;1</formula>
    </cfRule>
    <cfRule type="expression" dxfId="2949" priority="588">
      <formula>C512/B512&lt;1</formula>
    </cfRule>
  </conditionalFormatting>
  <conditionalFormatting sqref="D512">
    <cfRule type="cellIs" dxfId="2948" priority="586" operator="lessThan">
      <formula>0</formula>
    </cfRule>
  </conditionalFormatting>
  <conditionalFormatting sqref="D512">
    <cfRule type="expression" dxfId="2947" priority="584">
      <formula>D512/C512&gt;1</formula>
    </cfRule>
    <cfRule type="expression" dxfId="2946" priority="585">
      <formula>D512/C512&lt;1</formula>
    </cfRule>
  </conditionalFormatting>
  <conditionalFormatting sqref="E512">
    <cfRule type="cellIs" dxfId="2945" priority="583" operator="lessThan">
      <formula>0</formula>
    </cfRule>
  </conditionalFormatting>
  <conditionalFormatting sqref="E512">
    <cfRule type="expression" dxfId="2944" priority="581">
      <formula>E512/D512&gt;1</formula>
    </cfRule>
    <cfRule type="expression" dxfId="2943" priority="582">
      <formula>E512/D512&lt;1</formula>
    </cfRule>
  </conditionalFormatting>
  <conditionalFormatting sqref="F512">
    <cfRule type="cellIs" dxfId="2942" priority="580" operator="lessThan">
      <formula>0</formula>
    </cfRule>
  </conditionalFormatting>
  <conditionalFormatting sqref="F512">
    <cfRule type="expression" dxfId="2941" priority="578">
      <formula>F512/E512&gt;1</formula>
    </cfRule>
    <cfRule type="expression" dxfId="2940" priority="579">
      <formula>F512/E512&lt;1</formula>
    </cfRule>
  </conditionalFormatting>
  <conditionalFormatting sqref="G512">
    <cfRule type="cellIs" dxfId="2939" priority="577" operator="lessThan">
      <formula>0</formula>
    </cfRule>
  </conditionalFormatting>
  <conditionalFormatting sqref="G512">
    <cfRule type="expression" dxfId="2938" priority="575">
      <formula>G512/F512&gt;1</formula>
    </cfRule>
    <cfRule type="expression" dxfId="2937" priority="576">
      <formula>G512/F512&lt;1</formula>
    </cfRule>
  </conditionalFormatting>
  <conditionalFormatting sqref="H512">
    <cfRule type="cellIs" dxfId="2936" priority="574" operator="lessThan">
      <formula>0</formula>
    </cfRule>
  </conditionalFormatting>
  <conditionalFormatting sqref="H512">
    <cfRule type="expression" dxfId="2935" priority="572">
      <formula>H512/G512&gt;1</formula>
    </cfRule>
    <cfRule type="expression" dxfId="2934" priority="573">
      <formula>H512/G512&lt;1</formula>
    </cfRule>
  </conditionalFormatting>
  <conditionalFormatting sqref="I512:N512">
    <cfRule type="cellIs" dxfId="2933" priority="571" operator="lessThan">
      <formula>0</formula>
    </cfRule>
  </conditionalFormatting>
  <conditionalFormatting sqref="I512:N512">
    <cfRule type="expression" dxfId="2932" priority="569">
      <formula>I512/H512&gt;1</formula>
    </cfRule>
    <cfRule type="expression" dxfId="2931" priority="570">
      <formula>I512/H512&lt;1</formula>
    </cfRule>
  </conditionalFormatting>
  <conditionalFormatting sqref="B552">
    <cfRule type="cellIs" dxfId="2930" priority="568" operator="lessThan">
      <formula>0</formula>
    </cfRule>
  </conditionalFormatting>
  <conditionalFormatting sqref="B552">
    <cfRule type="expression" dxfId="2929" priority="566">
      <formula>B552/#REF!&gt;1</formula>
    </cfRule>
    <cfRule type="expression" dxfId="2928" priority="567">
      <formula>B552/#REF!&lt;1</formula>
    </cfRule>
  </conditionalFormatting>
  <conditionalFormatting sqref="C552">
    <cfRule type="cellIs" dxfId="2927" priority="565" operator="lessThan">
      <formula>0</formula>
    </cfRule>
  </conditionalFormatting>
  <conditionalFormatting sqref="C552">
    <cfRule type="expression" dxfId="2926" priority="563">
      <formula>C552/B552&gt;1</formula>
    </cfRule>
    <cfRule type="expression" dxfId="2925" priority="564">
      <formula>C552/B552&lt;1</formula>
    </cfRule>
  </conditionalFormatting>
  <conditionalFormatting sqref="D552">
    <cfRule type="cellIs" dxfId="2924" priority="562" operator="lessThan">
      <formula>0</formula>
    </cfRule>
  </conditionalFormatting>
  <conditionalFormatting sqref="D552">
    <cfRule type="expression" dxfId="2923" priority="560">
      <formula>D552/C552&gt;1</formula>
    </cfRule>
    <cfRule type="expression" dxfId="2922" priority="561">
      <formula>D552/C552&lt;1</formula>
    </cfRule>
  </conditionalFormatting>
  <conditionalFormatting sqref="E552">
    <cfRule type="cellIs" dxfId="2921" priority="559" operator="lessThan">
      <formula>0</formula>
    </cfRule>
  </conditionalFormatting>
  <conditionalFormatting sqref="E552">
    <cfRule type="expression" dxfId="2920" priority="557">
      <formula>E552/D552&gt;1</formula>
    </cfRule>
    <cfRule type="expression" dxfId="2919" priority="558">
      <formula>E552/D552&lt;1</formula>
    </cfRule>
  </conditionalFormatting>
  <conditionalFormatting sqref="F552">
    <cfRule type="cellIs" dxfId="2918" priority="556" operator="lessThan">
      <formula>0</formula>
    </cfRule>
  </conditionalFormatting>
  <conditionalFormatting sqref="F552">
    <cfRule type="expression" dxfId="2917" priority="554">
      <formula>F552/E552&gt;1</formula>
    </cfRule>
    <cfRule type="expression" dxfId="2916" priority="555">
      <formula>F552/E552&lt;1</formula>
    </cfRule>
  </conditionalFormatting>
  <conditionalFormatting sqref="G552">
    <cfRule type="cellIs" dxfId="2915" priority="553" operator="lessThan">
      <formula>0</formula>
    </cfRule>
  </conditionalFormatting>
  <conditionalFormatting sqref="G552">
    <cfRule type="expression" dxfId="2914" priority="551">
      <formula>G552/F552&gt;1</formula>
    </cfRule>
    <cfRule type="expression" dxfId="2913" priority="552">
      <formula>G552/F552&lt;1</formula>
    </cfRule>
  </conditionalFormatting>
  <conditionalFormatting sqref="H552">
    <cfRule type="cellIs" dxfId="2912" priority="550" operator="lessThan">
      <formula>0</formula>
    </cfRule>
  </conditionalFormatting>
  <conditionalFormatting sqref="H552">
    <cfRule type="expression" dxfId="2911" priority="548">
      <formula>H552/G552&gt;1</formula>
    </cfRule>
    <cfRule type="expression" dxfId="2910" priority="549">
      <formula>H552/G552&lt;1</formula>
    </cfRule>
  </conditionalFormatting>
  <conditionalFormatting sqref="B560">
    <cfRule type="cellIs" dxfId="2909" priority="547" operator="lessThan">
      <formula>0</formula>
    </cfRule>
  </conditionalFormatting>
  <conditionalFormatting sqref="B560">
    <cfRule type="expression" dxfId="2908" priority="545">
      <formula>B560/#REF!&gt;1</formula>
    </cfRule>
    <cfRule type="expression" dxfId="2907" priority="546">
      <formula>B560/#REF!&lt;1</formula>
    </cfRule>
  </conditionalFormatting>
  <conditionalFormatting sqref="C560">
    <cfRule type="cellIs" dxfId="2906" priority="544" operator="lessThan">
      <formula>0</formula>
    </cfRule>
  </conditionalFormatting>
  <conditionalFormatting sqref="C560">
    <cfRule type="expression" dxfId="2905" priority="542">
      <formula>C560/B560&gt;1</formula>
    </cfRule>
    <cfRule type="expression" dxfId="2904" priority="543">
      <formula>C560/B560&lt;1</formula>
    </cfRule>
  </conditionalFormatting>
  <conditionalFormatting sqref="D560">
    <cfRule type="cellIs" dxfId="2903" priority="541" operator="lessThan">
      <formula>0</formula>
    </cfRule>
  </conditionalFormatting>
  <conditionalFormatting sqref="D560">
    <cfRule type="expression" dxfId="2902" priority="539">
      <formula>D560/C560&gt;1</formula>
    </cfRule>
    <cfRule type="expression" dxfId="2901" priority="540">
      <formula>D560/C560&lt;1</formula>
    </cfRule>
  </conditionalFormatting>
  <conditionalFormatting sqref="E560">
    <cfRule type="cellIs" dxfId="2900" priority="538" operator="lessThan">
      <formula>0</formula>
    </cfRule>
  </conditionalFormatting>
  <conditionalFormatting sqref="E560">
    <cfRule type="expression" dxfId="2899" priority="536">
      <formula>E560/D560&gt;1</formula>
    </cfRule>
    <cfRule type="expression" dxfId="2898" priority="537">
      <formula>E560/D560&lt;1</formula>
    </cfRule>
  </conditionalFormatting>
  <conditionalFormatting sqref="F560">
    <cfRule type="cellIs" dxfId="2897" priority="535" operator="lessThan">
      <formula>0</formula>
    </cfRule>
  </conditionalFormatting>
  <conditionalFormatting sqref="F560">
    <cfRule type="expression" dxfId="2896" priority="533">
      <formula>F560/E560&gt;1</formula>
    </cfRule>
    <cfRule type="expression" dxfId="2895" priority="534">
      <formula>F560/E560&lt;1</formula>
    </cfRule>
  </conditionalFormatting>
  <conditionalFormatting sqref="G560">
    <cfRule type="cellIs" dxfId="2894" priority="532" operator="lessThan">
      <formula>0</formula>
    </cfRule>
  </conditionalFormatting>
  <conditionalFormatting sqref="G560">
    <cfRule type="expression" dxfId="2893" priority="530">
      <formula>G560/F560&gt;1</formula>
    </cfRule>
    <cfRule type="expression" dxfId="2892" priority="531">
      <formula>G560/F560&lt;1</formula>
    </cfRule>
  </conditionalFormatting>
  <conditionalFormatting sqref="H560">
    <cfRule type="cellIs" dxfId="2891" priority="529" operator="lessThan">
      <formula>0</formula>
    </cfRule>
  </conditionalFormatting>
  <conditionalFormatting sqref="H560">
    <cfRule type="expression" dxfId="2890" priority="527">
      <formula>H560/G560&gt;1</formula>
    </cfRule>
    <cfRule type="expression" dxfId="2889" priority="528">
      <formula>H560/G560&lt;1</formula>
    </cfRule>
  </conditionalFormatting>
  <conditionalFormatting sqref="O616:O619">
    <cfRule type="cellIs" dxfId="2888" priority="279" operator="lessThan">
      <formula>0</formula>
    </cfRule>
  </conditionalFormatting>
  <conditionalFormatting sqref="B589">
    <cfRule type="expression" dxfId="2887" priority="524">
      <formula>B589/#REF!&gt;1</formula>
    </cfRule>
    <cfRule type="expression" dxfId="2886" priority="525">
      <formula>B589/#REF!&lt;1</formula>
    </cfRule>
  </conditionalFormatting>
  <conditionalFormatting sqref="C589">
    <cfRule type="cellIs" dxfId="2885" priority="523" operator="lessThan">
      <formula>0</formula>
    </cfRule>
  </conditionalFormatting>
  <conditionalFormatting sqref="C589">
    <cfRule type="expression" dxfId="2884" priority="521">
      <formula>C589/B589&gt;1</formula>
    </cfRule>
    <cfRule type="expression" dxfId="2883" priority="522">
      <formula>C589/B589&lt;1</formula>
    </cfRule>
  </conditionalFormatting>
  <conditionalFormatting sqref="O605:O607">
    <cfRule type="cellIs" dxfId="2882" priority="273" operator="lessThan">
      <formula>0</formula>
    </cfRule>
  </conditionalFormatting>
  <conditionalFormatting sqref="D589">
    <cfRule type="expression" dxfId="2881" priority="518">
      <formula>D589/C589&gt;1</formula>
    </cfRule>
    <cfRule type="expression" dxfId="2880" priority="519">
      <formula>D589/C589&lt;1</formula>
    </cfRule>
  </conditionalFormatting>
  <conditionalFormatting sqref="E589">
    <cfRule type="cellIs" dxfId="2879" priority="517" operator="lessThan">
      <formula>0</formula>
    </cfRule>
  </conditionalFormatting>
  <conditionalFormatting sqref="E589">
    <cfRule type="expression" dxfId="2878" priority="515">
      <formula>E589/D589&gt;1</formula>
    </cfRule>
    <cfRule type="expression" dxfId="2877" priority="516">
      <formula>E589/D589&lt;1</formula>
    </cfRule>
  </conditionalFormatting>
  <conditionalFormatting sqref="F589">
    <cfRule type="cellIs" dxfId="2876" priority="514" operator="lessThan">
      <formula>0</formula>
    </cfRule>
  </conditionalFormatting>
  <conditionalFormatting sqref="F589">
    <cfRule type="expression" dxfId="2875" priority="512">
      <formula>F589/E589&gt;1</formula>
    </cfRule>
    <cfRule type="expression" dxfId="2874" priority="513">
      <formula>F589/E589&lt;1</formula>
    </cfRule>
  </conditionalFormatting>
  <conditionalFormatting sqref="O377">
    <cfRule type="cellIs" dxfId="2873" priority="264" operator="lessThan">
      <formula>0</formula>
    </cfRule>
  </conditionalFormatting>
  <conditionalFormatting sqref="G589">
    <cfRule type="expression" dxfId="2872" priority="509">
      <formula>G589/F589&gt;1</formula>
    </cfRule>
    <cfRule type="expression" dxfId="2871" priority="510">
      <formula>G589/F589&lt;1</formula>
    </cfRule>
  </conditionalFormatting>
  <conditionalFormatting sqref="O366">
    <cfRule type="cellIs" dxfId="2870" priority="263" operator="lessThan">
      <formula>0</formula>
    </cfRule>
  </conditionalFormatting>
  <conditionalFormatting sqref="H589">
    <cfRule type="expression" dxfId="2869" priority="506">
      <formula>H589/G589&gt;1</formula>
    </cfRule>
    <cfRule type="expression" dxfId="2868" priority="507">
      <formula>H589/G589&lt;1</formula>
    </cfRule>
  </conditionalFormatting>
  <conditionalFormatting sqref="N596">
    <cfRule type="cellIs" dxfId="2867" priority="505" operator="lessThan">
      <formula>0</formula>
    </cfRule>
  </conditionalFormatting>
  <conditionalFormatting sqref="O387">
    <cfRule type="cellIs" dxfId="2866" priority="258" operator="lessThan">
      <formula>0</formula>
    </cfRule>
  </conditionalFormatting>
  <conditionalFormatting sqref="O387">
    <cfRule type="cellIs" dxfId="2865" priority="259" operator="lessThan">
      <formula>0</formula>
    </cfRule>
  </conditionalFormatting>
  <conditionalFormatting sqref="O387">
    <cfRule type="cellIs" dxfId="2864" priority="256" operator="lessThan">
      <formula>0</formula>
    </cfRule>
  </conditionalFormatting>
  <conditionalFormatting sqref="O387">
    <cfRule type="cellIs" dxfId="2863" priority="257" operator="lessThan">
      <formula>0</formula>
    </cfRule>
  </conditionalFormatting>
  <conditionalFormatting sqref="N600">
    <cfRule type="cellIs" dxfId="2862" priority="504" operator="lessThan">
      <formula>0</formula>
    </cfRule>
  </conditionalFormatting>
  <conditionalFormatting sqref="N600">
    <cfRule type="cellIs" dxfId="2861" priority="503" operator="lessThan">
      <formula>0</formula>
    </cfRule>
  </conditionalFormatting>
  <conditionalFormatting sqref="P363">
    <cfRule type="cellIs" dxfId="2860" priority="502" operator="lessThan">
      <formula>0</formula>
    </cfRule>
  </conditionalFormatting>
  <conditionalFormatting sqref="P364:P365">
    <cfRule type="cellIs" dxfId="2859" priority="501" operator="lessThan">
      <formula>0</formula>
    </cfRule>
  </conditionalFormatting>
  <conditionalFormatting sqref="P461:P464">
    <cfRule type="cellIs" dxfId="2858" priority="500" operator="lessThan">
      <formula>0</formula>
    </cfRule>
  </conditionalFormatting>
  <conditionalFormatting sqref="P361">
    <cfRule type="cellIs" dxfId="2857" priority="499" operator="lessThan">
      <formula>0</formula>
    </cfRule>
  </conditionalFormatting>
  <conditionalFormatting sqref="P366:P367">
    <cfRule type="cellIs" dxfId="2856" priority="498" operator="lessThan">
      <formula>0</formula>
    </cfRule>
  </conditionalFormatting>
  <conditionalFormatting sqref="P369:P373">
    <cfRule type="cellIs" dxfId="2855" priority="497" operator="lessThan">
      <formula>0</formula>
    </cfRule>
  </conditionalFormatting>
  <conditionalFormatting sqref="P378:P379">
    <cfRule type="cellIs" dxfId="2854" priority="496" operator="lessThan">
      <formula>0</formula>
    </cfRule>
  </conditionalFormatting>
  <conditionalFormatting sqref="P384:P385">
    <cfRule type="cellIs" dxfId="2853" priority="495" operator="lessThan">
      <formula>0</formula>
    </cfRule>
  </conditionalFormatting>
  <conditionalFormatting sqref="P390:P391">
    <cfRule type="cellIs" dxfId="2852" priority="494" operator="lessThan">
      <formula>0</formula>
    </cfRule>
  </conditionalFormatting>
  <conditionalFormatting sqref="P396:P397">
    <cfRule type="cellIs" dxfId="2851" priority="493" operator="lessThan">
      <formula>0</formula>
    </cfRule>
  </conditionalFormatting>
  <conditionalFormatting sqref="P402">
    <cfRule type="cellIs" dxfId="2850" priority="492" operator="lessThan">
      <formula>0</formula>
    </cfRule>
  </conditionalFormatting>
  <conditionalFormatting sqref="P408:P409">
    <cfRule type="cellIs" dxfId="2849" priority="491" operator="lessThan">
      <formula>0</formula>
    </cfRule>
  </conditionalFormatting>
  <conditionalFormatting sqref="P414:P415">
    <cfRule type="cellIs" dxfId="2848" priority="490" operator="lessThan">
      <formula>0</formula>
    </cfRule>
  </conditionalFormatting>
  <conditionalFormatting sqref="P420:P421">
    <cfRule type="cellIs" dxfId="2847" priority="489" operator="lessThan">
      <formula>0</formula>
    </cfRule>
  </conditionalFormatting>
  <conditionalFormatting sqref="P426:P427">
    <cfRule type="cellIs" dxfId="2846" priority="488" operator="lessThan">
      <formula>0</formula>
    </cfRule>
  </conditionalFormatting>
  <conditionalFormatting sqref="P432:P433">
    <cfRule type="cellIs" dxfId="2845" priority="487" operator="lessThan">
      <formula>0</formula>
    </cfRule>
  </conditionalFormatting>
  <conditionalFormatting sqref="P438:P439">
    <cfRule type="cellIs" dxfId="2844" priority="486" operator="lessThan">
      <formula>0</formula>
    </cfRule>
  </conditionalFormatting>
  <conditionalFormatting sqref="P444:P445">
    <cfRule type="cellIs" dxfId="2843" priority="485" operator="lessThan">
      <formula>0</formula>
    </cfRule>
  </conditionalFormatting>
  <conditionalFormatting sqref="P451:P452">
    <cfRule type="cellIs" dxfId="2842" priority="484" operator="lessThan">
      <formula>0</formula>
    </cfRule>
  </conditionalFormatting>
  <conditionalFormatting sqref="P457:P458">
    <cfRule type="cellIs" dxfId="2841" priority="483" operator="lessThan">
      <formula>0</formula>
    </cfRule>
  </conditionalFormatting>
  <conditionalFormatting sqref="P465">
    <cfRule type="cellIs" dxfId="2840" priority="482" operator="lessThan">
      <formula>0</formula>
    </cfRule>
  </conditionalFormatting>
  <conditionalFormatting sqref="P472">
    <cfRule type="cellIs" dxfId="2839" priority="481" operator="lessThan">
      <formula>0</formula>
    </cfRule>
  </conditionalFormatting>
  <conditionalFormatting sqref="P503:P504">
    <cfRule type="cellIs" dxfId="2838" priority="480" operator="lessThan">
      <formula>0</formula>
    </cfRule>
  </conditionalFormatting>
  <conditionalFormatting sqref="P511:P512">
    <cfRule type="cellIs" dxfId="2837" priority="479" operator="lessThan">
      <formula>0</formula>
    </cfRule>
  </conditionalFormatting>
  <conditionalFormatting sqref="P520:P521">
    <cfRule type="cellIs" dxfId="2836" priority="478" operator="lessThan">
      <formula>0</formula>
    </cfRule>
  </conditionalFormatting>
  <conditionalFormatting sqref="P528:P529">
    <cfRule type="cellIs" dxfId="2835" priority="477" operator="lessThan">
      <formula>0</formula>
    </cfRule>
  </conditionalFormatting>
  <conditionalFormatting sqref="P544:P545">
    <cfRule type="cellIs" dxfId="2834" priority="476" operator="lessThan">
      <formula>0</formula>
    </cfRule>
  </conditionalFormatting>
  <conditionalFormatting sqref="P536:P537">
    <cfRule type="cellIs" dxfId="2833" priority="475" operator="lessThan">
      <formula>0</formula>
    </cfRule>
  </conditionalFormatting>
  <conditionalFormatting sqref="P551:P552">
    <cfRule type="cellIs" dxfId="2832" priority="474" operator="lessThan">
      <formula>0</formula>
    </cfRule>
  </conditionalFormatting>
  <conditionalFormatting sqref="P559:P560">
    <cfRule type="cellIs" dxfId="2831" priority="473" operator="lessThan">
      <formula>0</formula>
    </cfRule>
  </conditionalFormatting>
  <conditionalFormatting sqref="P567:P568">
    <cfRule type="cellIs" dxfId="2830" priority="472" operator="lessThan">
      <formula>0</formula>
    </cfRule>
  </conditionalFormatting>
  <conditionalFormatting sqref="P574:P575">
    <cfRule type="cellIs" dxfId="2829" priority="471" operator="lessThan">
      <formula>0</formula>
    </cfRule>
  </conditionalFormatting>
  <conditionalFormatting sqref="P581:P582">
    <cfRule type="cellIs" dxfId="2828" priority="470" operator="lessThan">
      <formula>0</formula>
    </cfRule>
  </conditionalFormatting>
  <conditionalFormatting sqref="P588:P589">
    <cfRule type="cellIs" dxfId="2827" priority="469" operator="lessThan">
      <formula>0</formula>
    </cfRule>
  </conditionalFormatting>
  <conditionalFormatting sqref="P596:P597">
    <cfRule type="cellIs" dxfId="2826" priority="468" operator="lessThan">
      <formula>0</formula>
    </cfRule>
  </conditionalFormatting>
  <conditionalFormatting sqref="P603">
    <cfRule type="cellIs" dxfId="2825" priority="467" operator="lessThan">
      <formula>0</formula>
    </cfRule>
  </conditionalFormatting>
  <conditionalFormatting sqref="P608">
    <cfRule type="cellIs" dxfId="2824" priority="466" operator="lessThan">
      <formula>0</formula>
    </cfRule>
  </conditionalFormatting>
  <conditionalFormatting sqref="O405">
    <cfRule type="cellIs" dxfId="2823" priority="216" operator="lessThan">
      <formula>0</formula>
    </cfRule>
  </conditionalFormatting>
  <conditionalFormatting sqref="P632:P634">
    <cfRule type="cellIs" dxfId="2822" priority="465" operator="lessThan">
      <formula>0</formula>
    </cfRule>
  </conditionalFormatting>
  <conditionalFormatting sqref="I710:N710 P708:Q711">
    <cfRule type="cellIs" dxfId="2821" priority="459" operator="lessThan">
      <formula>0</formula>
    </cfRule>
  </conditionalFormatting>
  <conditionalFormatting sqref="P636:P637 P641:P645">
    <cfRule type="cellIs" dxfId="2820" priority="464" operator="lessThan">
      <formula>0</formula>
    </cfRule>
  </conditionalFormatting>
  <conditionalFormatting sqref="P648">
    <cfRule type="cellIs" dxfId="2819" priority="463" operator="lessThan">
      <formula>0</formula>
    </cfRule>
  </conditionalFormatting>
  <conditionalFormatting sqref="P649">
    <cfRule type="cellIs" dxfId="2818" priority="462" operator="lessThan">
      <formula>0</formula>
    </cfRule>
  </conditionalFormatting>
  <conditionalFormatting sqref="P651">
    <cfRule type="cellIs" dxfId="2817" priority="461" operator="lessThan">
      <formula>0</formula>
    </cfRule>
  </conditionalFormatting>
  <conditionalFormatting sqref="P652">
    <cfRule type="cellIs" dxfId="2816" priority="460" operator="lessThan">
      <formula>0</formula>
    </cfRule>
  </conditionalFormatting>
  <conditionalFormatting sqref="D654:N654 D651:N651 D648:N649 D632:N634">
    <cfRule type="expression" dxfId="2815" priority="432">
      <formula>D632/C632&gt;1</formula>
    </cfRule>
    <cfRule type="expression" dxfId="2814" priority="433">
      <formula>D632/C632&lt;1</formula>
    </cfRule>
  </conditionalFormatting>
  <conditionalFormatting sqref="C507:C510">
    <cfRule type="cellIs" dxfId="2813" priority="458" operator="lessThan">
      <formula>0</formula>
    </cfRule>
  </conditionalFormatting>
  <conditionalFormatting sqref="C507:C510">
    <cfRule type="expression" dxfId="2812" priority="456">
      <formula>C507/B507&gt;1</formula>
    </cfRule>
    <cfRule type="expression" dxfId="2811" priority="457">
      <formula>C507/B507&lt;1</formula>
    </cfRule>
  </conditionalFormatting>
  <conditionalFormatting sqref="D507:N510">
    <cfRule type="cellIs" dxfId="2810" priority="455" operator="lessThan">
      <formula>0</formula>
    </cfRule>
  </conditionalFormatting>
  <conditionalFormatting sqref="D507:N510">
    <cfRule type="expression" dxfId="2809" priority="453">
      <formula>D507/C507&gt;1</formula>
    </cfRule>
    <cfRule type="expression" dxfId="2808" priority="454">
      <formula>D507/C507&lt;1</formula>
    </cfRule>
  </conditionalFormatting>
  <conditionalFormatting sqref="B507:B510">
    <cfRule type="cellIs" dxfId="2807" priority="452" operator="lessThan">
      <formula>0</formula>
    </cfRule>
  </conditionalFormatting>
  <conditionalFormatting sqref="B507:B510">
    <cfRule type="expression" dxfId="2806" priority="450">
      <formula>B507/#REF!&gt;1</formula>
    </cfRule>
    <cfRule type="expression" dxfId="2805" priority="451">
      <formula>B507/#REF!&lt;1</formula>
    </cfRule>
  </conditionalFormatting>
  <conditionalFormatting sqref="J588:N588 J574:N574 J559:N559 J551:N551">
    <cfRule type="cellIs" dxfId="2804" priority="449" operator="lessThan">
      <formula>0</formula>
    </cfRule>
  </conditionalFormatting>
  <conditionalFormatting sqref="C588:I588 C584:C587 C574:I574 C570:C573 C559:I559 C555:C558 C551:I551 C547:C550">
    <cfRule type="cellIs" dxfId="2803" priority="448" operator="lessThan">
      <formula>0</formula>
    </cfRule>
  </conditionalFormatting>
  <conditionalFormatting sqref="C588:M588 C574:M574 C559:M559 C551:M551">
    <cfRule type="cellIs" dxfId="2802" priority="447" operator="lessThan">
      <formula>0</formula>
    </cfRule>
  </conditionalFormatting>
  <conditionalFormatting sqref="C584:C587 C570:C573 C555:C558 C547:C550">
    <cfRule type="expression" dxfId="2801" priority="445">
      <formula>C547/B547&gt;1</formula>
    </cfRule>
    <cfRule type="expression" dxfId="2800" priority="446">
      <formula>C547/B547&lt;1</formula>
    </cfRule>
  </conditionalFormatting>
  <conditionalFormatting sqref="D584:N587 D570:N573 D555:N558 D547:N550">
    <cfRule type="cellIs" dxfId="2799" priority="444" operator="lessThan">
      <formula>0</formula>
    </cfRule>
  </conditionalFormatting>
  <conditionalFormatting sqref="D584:N587 D570:N573 D555:N558 D547:N550">
    <cfRule type="expression" dxfId="2798" priority="442">
      <formula>D547/C547&gt;1</formula>
    </cfRule>
    <cfRule type="expression" dxfId="2797" priority="443">
      <formula>D547/C547&lt;1</formula>
    </cfRule>
  </conditionalFormatting>
  <conditionalFormatting sqref="C588:N588 C574:N574 C559:N559 C551:N551">
    <cfRule type="cellIs" dxfId="2796" priority="441" operator="lessThan">
      <formula>0</formula>
    </cfRule>
  </conditionalFormatting>
  <conditionalFormatting sqref="C588:N588 C574:N574 C559:N559 C551:N551">
    <cfRule type="expression" dxfId="2795" priority="439">
      <formula>C551/B551&gt;1</formula>
    </cfRule>
    <cfRule type="expression" dxfId="2794" priority="440">
      <formula>C551/B551&lt;1</formula>
    </cfRule>
  </conditionalFormatting>
  <conditionalFormatting sqref="B654 B651 B648:B649 B632:B634 B641:B645">
    <cfRule type="cellIs" dxfId="2793" priority="438" operator="lessThan">
      <formula>0</formula>
    </cfRule>
  </conditionalFormatting>
  <conditionalFormatting sqref="C654 C651 C648:C649 C632:C634">
    <cfRule type="cellIs" dxfId="2792" priority="437" operator="lessThan">
      <formula>0</formula>
    </cfRule>
  </conditionalFormatting>
  <conditionalFormatting sqref="C654 C651 C648:C649 C632:C634">
    <cfRule type="expression" dxfId="2791" priority="435">
      <formula>C632/B632&gt;1</formula>
    </cfRule>
    <cfRule type="expression" dxfId="2790" priority="436">
      <formula>C632/B632&lt;1</formula>
    </cfRule>
  </conditionalFormatting>
  <conditionalFormatting sqref="D654:N654 D651:N651 D648:N649 D632:N634">
    <cfRule type="cellIs" dxfId="2789" priority="434" operator="lessThan">
      <formula>0</formula>
    </cfRule>
  </conditionalFormatting>
  <conditionalFormatting sqref="B504:N504 B537 B568 B597">
    <cfRule type="expression" dxfId="2788" priority="1194">
      <formula>B504/#REF!&gt;1</formula>
    </cfRule>
    <cfRule type="expression" dxfId="2787" priority="1195">
      <formula>B504/#REF!&lt;1</formula>
    </cfRule>
  </conditionalFormatting>
  <conditionalFormatting sqref="C465">
    <cfRule type="cellIs" dxfId="2786" priority="431" operator="lessThan">
      <formula>0</formula>
    </cfRule>
  </conditionalFormatting>
  <conditionalFormatting sqref="C465">
    <cfRule type="expression" dxfId="2785" priority="429">
      <formula>C465/B465&gt;1</formula>
    </cfRule>
    <cfRule type="expression" dxfId="2784" priority="430">
      <formula>C465/B465&lt;1</formula>
    </cfRule>
  </conditionalFormatting>
  <conditionalFormatting sqref="D465:N465">
    <cfRule type="cellIs" dxfId="2783" priority="428" operator="lessThan">
      <formula>0</formula>
    </cfRule>
  </conditionalFormatting>
  <conditionalFormatting sqref="D465:N465">
    <cfRule type="expression" dxfId="2782" priority="426">
      <formula>D465/C465&gt;1</formula>
    </cfRule>
    <cfRule type="expression" dxfId="2781" priority="427">
      <formula>D465/C465&lt;1</formula>
    </cfRule>
  </conditionalFormatting>
  <conditionalFormatting sqref="B465">
    <cfRule type="cellIs" dxfId="2780" priority="425" operator="lessThan">
      <formula>0</formula>
    </cfRule>
  </conditionalFormatting>
  <conditionalFormatting sqref="B465">
    <cfRule type="expression" dxfId="2779" priority="423">
      <formula>B465/#REF!&gt;1</formula>
    </cfRule>
    <cfRule type="expression" dxfId="2778" priority="424">
      <formula>B465/#REF!&lt;1</formula>
    </cfRule>
  </conditionalFormatting>
  <conditionalFormatting sqref="C511">
    <cfRule type="cellIs" dxfId="2777" priority="422" operator="lessThan">
      <formula>0</formula>
    </cfRule>
  </conditionalFormatting>
  <conditionalFormatting sqref="D511:N511">
    <cfRule type="cellIs" dxfId="2776" priority="419" operator="lessThan">
      <formula>0</formula>
    </cfRule>
  </conditionalFormatting>
  <conditionalFormatting sqref="C511">
    <cfRule type="expression" dxfId="2775" priority="420">
      <formula>C511/B511&gt;1</formula>
    </cfRule>
    <cfRule type="expression" dxfId="2774" priority="421">
      <formula>C511/B511&lt;1</formula>
    </cfRule>
  </conditionalFormatting>
  <conditionalFormatting sqref="D511:N511">
    <cfRule type="expression" dxfId="2773" priority="417">
      <formula>D511/C511&gt;1</formula>
    </cfRule>
    <cfRule type="expression" dxfId="2772" priority="418">
      <formula>D511/C511&lt;1</formula>
    </cfRule>
  </conditionalFormatting>
  <conditionalFormatting sqref="B511">
    <cfRule type="cellIs" dxfId="2771" priority="416" operator="lessThan">
      <formula>0</formula>
    </cfRule>
  </conditionalFormatting>
  <conditionalFormatting sqref="B511">
    <cfRule type="expression" dxfId="2770" priority="414">
      <formula>B511/#REF!&gt;1</formula>
    </cfRule>
    <cfRule type="expression" dxfId="2769" priority="415">
      <formula>B511/#REF!&lt;1</formula>
    </cfRule>
  </conditionalFormatting>
  <conditionalFormatting sqref="B529 B521">
    <cfRule type="cellIs" dxfId="2768" priority="413" operator="lessThan">
      <formula>0</formula>
    </cfRule>
  </conditionalFormatting>
  <conditionalFormatting sqref="B529 B521">
    <cfRule type="expression" dxfId="2767" priority="411">
      <formula>B521/#REF!&gt;1</formula>
    </cfRule>
    <cfRule type="expression" dxfId="2766" priority="412">
      <formula>B521/#REF!&lt;1</formula>
    </cfRule>
  </conditionalFormatting>
  <conditionalFormatting sqref="C521">
    <cfRule type="cellIs" dxfId="2765" priority="410" operator="lessThan">
      <formula>0</formula>
    </cfRule>
  </conditionalFormatting>
  <conditionalFormatting sqref="C521 B636:O637">
    <cfRule type="expression" dxfId="2764" priority="408">
      <formula>B521/A521&gt;1</formula>
    </cfRule>
    <cfRule type="expression" dxfId="2763" priority="409">
      <formula>B521/A521&lt;1</formula>
    </cfRule>
  </conditionalFormatting>
  <conditionalFormatting sqref="C603:N603">
    <cfRule type="expression" dxfId="2762" priority="369">
      <formula>C603/B603&gt;1</formula>
    </cfRule>
    <cfRule type="expression" dxfId="2761" priority="370">
      <formula>C603/B603&lt;1</formula>
    </cfRule>
  </conditionalFormatting>
  <conditionalFormatting sqref="I552:N552">
    <cfRule type="expression" dxfId="2760" priority="393">
      <formula>I552/H552&gt;1</formula>
    </cfRule>
    <cfRule type="expression" dxfId="2759" priority="394">
      <formula>I552/H552&lt;1</formula>
    </cfRule>
  </conditionalFormatting>
  <conditionalFormatting sqref="I560:N560">
    <cfRule type="expression" dxfId="2758" priority="390">
      <formula>I560/H560&gt;1</formula>
    </cfRule>
    <cfRule type="expression" dxfId="2757" priority="391">
      <formula>I560/H560&lt;1</formula>
    </cfRule>
  </conditionalFormatting>
  <conditionalFormatting sqref="B575:N575">
    <cfRule type="cellIs" dxfId="2756" priority="389" operator="lessThan">
      <formula>0</formula>
    </cfRule>
  </conditionalFormatting>
  <conditionalFormatting sqref="B575:N575">
    <cfRule type="expression" dxfId="2755" priority="387">
      <formula>B575/A575&gt;1</formula>
    </cfRule>
    <cfRule type="expression" dxfId="2754" priority="388">
      <formula>B575/A575&lt;1</formula>
    </cfRule>
  </conditionalFormatting>
  <conditionalFormatting sqref="B589:N589">
    <cfRule type="cellIs" dxfId="2753" priority="386" operator="lessThan">
      <formula>0</formula>
    </cfRule>
  </conditionalFormatting>
  <conditionalFormatting sqref="B589:N589">
    <cfRule type="expression" dxfId="2752" priority="384">
      <formula>B589/A589&gt;1</formula>
    </cfRule>
    <cfRule type="expression" dxfId="2751" priority="385">
      <formula>B589/A589&lt;1</formula>
    </cfRule>
  </conditionalFormatting>
  <conditionalFormatting sqref="N608">
    <cfRule type="cellIs" dxfId="2750" priority="362" operator="lessThan">
      <formula>0</formula>
    </cfRule>
  </conditionalFormatting>
  <conditionalFormatting sqref="D521:N521">
    <cfRule type="cellIs" dxfId="2749" priority="407" operator="lessThan">
      <formula>0</formula>
    </cfRule>
  </conditionalFormatting>
  <conditionalFormatting sqref="D521:N521">
    <cfRule type="expression" dxfId="2748" priority="405">
      <formula>D521/C521&gt;1</formula>
    </cfRule>
    <cfRule type="expression" dxfId="2747" priority="406">
      <formula>D521/C521&lt;1</formula>
    </cfRule>
  </conditionalFormatting>
  <conditionalFormatting sqref="C529:N529">
    <cfRule type="cellIs" dxfId="2746" priority="404" operator="lessThan">
      <formula>0</formula>
    </cfRule>
  </conditionalFormatting>
  <conditionalFormatting sqref="C529:N529">
    <cfRule type="expression" dxfId="2745" priority="402">
      <formula>C529/B529&gt;1</formula>
    </cfRule>
    <cfRule type="expression" dxfId="2744" priority="403">
      <formula>C529/B529&lt;1</formula>
    </cfRule>
  </conditionalFormatting>
  <conditionalFormatting sqref="C582:N582">
    <cfRule type="expression" dxfId="2743" priority="378">
      <formula>C582/B582&gt;1</formula>
    </cfRule>
    <cfRule type="expression" dxfId="2742" priority="379">
      <formula>C582/B582&lt;1</formula>
    </cfRule>
  </conditionalFormatting>
  <conditionalFormatting sqref="C537:N537">
    <cfRule type="expression" dxfId="2741" priority="399">
      <formula>C537/B537&gt;1</formula>
    </cfRule>
    <cfRule type="expression" dxfId="2740" priority="400">
      <formula>C537/B537&lt;1</formula>
    </cfRule>
  </conditionalFormatting>
  <conditionalFormatting sqref="C568:N568">
    <cfRule type="expression" dxfId="2739" priority="396">
      <formula>C568/B568&gt;1</formula>
    </cfRule>
    <cfRule type="expression" dxfId="2738" priority="397">
      <formula>C568/B568&lt;1</formula>
    </cfRule>
  </conditionalFormatting>
  <conditionalFormatting sqref="C608:M608">
    <cfRule type="expression" dxfId="2737" priority="364">
      <formula>C608/B608&gt;1</formula>
    </cfRule>
    <cfRule type="expression" dxfId="2736" priority="365">
      <formula>C608/B608&lt;1</formula>
    </cfRule>
  </conditionalFormatting>
  <conditionalFormatting sqref="N608">
    <cfRule type="expression" dxfId="2735" priority="359">
      <formula>N608/M608&gt;1</formula>
    </cfRule>
    <cfRule type="expression" dxfId="2734" priority="360">
      <formula>N608/M608&lt;1</formula>
    </cfRule>
  </conditionalFormatting>
  <conditionalFormatting sqref="C608:M608">
    <cfRule type="cellIs" dxfId="2733" priority="368" operator="lessThan">
      <formula>0</formula>
    </cfRule>
  </conditionalFormatting>
  <conditionalFormatting sqref="C608:M608">
    <cfRule type="cellIs" dxfId="2732" priority="367" operator="lessThan">
      <formula>0</formula>
    </cfRule>
  </conditionalFormatting>
  <conditionalFormatting sqref="B582">
    <cfRule type="cellIs" dxfId="2731" priority="381" operator="lessThan">
      <formula>0</formula>
    </cfRule>
  </conditionalFormatting>
  <conditionalFormatting sqref="B582">
    <cfRule type="expression" dxfId="2730" priority="382">
      <formula>B582/#REF!&gt;1</formula>
    </cfRule>
    <cfRule type="expression" dxfId="2729" priority="383">
      <formula>B582/#REF!&lt;1</formula>
    </cfRule>
  </conditionalFormatting>
  <conditionalFormatting sqref="C582:N582">
    <cfRule type="cellIs" dxfId="2728" priority="380" operator="lessThan">
      <formula>0</formula>
    </cfRule>
  </conditionalFormatting>
  <conditionalFormatting sqref="C597:N597">
    <cfRule type="expression" dxfId="2727" priority="374">
      <formula>C597/B597&gt;1</formula>
    </cfRule>
    <cfRule type="expression" dxfId="2726" priority="375">
      <formula>C597/B597&lt;1</formula>
    </cfRule>
  </conditionalFormatting>
  <conditionalFormatting sqref="N608">
    <cfRule type="cellIs" dxfId="2725" priority="363" operator="lessThan">
      <formula>0</formula>
    </cfRule>
  </conditionalFormatting>
  <conditionalFormatting sqref="C608:M608">
    <cfRule type="cellIs" dxfId="2724" priority="366" operator="lessThan">
      <formula>0</formula>
    </cfRule>
  </conditionalFormatting>
  <conditionalFormatting sqref="N608">
    <cfRule type="cellIs" dxfId="2723" priority="361" operator="lessThan">
      <formula>0</formula>
    </cfRule>
  </conditionalFormatting>
  <conditionalFormatting sqref="B676:N679">
    <cfRule type="cellIs" dxfId="2722" priority="358" operator="lessThan">
      <formula>0</formula>
    </cfRule>
  </conditionalFormatting>
  <conditionalFormatting sqref="I678:N678 P676:Q679">
    <cfRule type="cellIs" dxfId="2721" priority="357" operator="lessThan">
      <formula>0</formula>
    </cfRule>
  </conditionalFormatting>
  <conditionalFormatting sqref="B680:N683">
    <cfRule type="cellIs" dxfId="2720" priority="356" operator="lessThan">
      <formula>0</formula>
    </cfRule>
  </conditionalFormatting>
  <conditionalFormatting sqref="I682:N682 P680:Q683">
    <cfRule type="cellIs" dxfId="2719" priority="355" operator="lessThan">
      <formula>0</formula>
    </cfRule>
  </conditionalFormatting>
  <conditionalFormatting sqref="B684:N687">
    <cfRule type="cellIs" dxfId="2718" priority="354" operator="lessThan">
      <formula>0</formula>
    </cfRule>
  </conditionalFormatting>
  <conditionalFormatting sqref="I686:N686 P684:Q687">
    <cfRule type="cellIs" dxfId="2717" priority="353" operator="lessThan">
      <formula>0</formula>
    </cfRule>
  </conditionalFormatting>
  <conditionalFormatting sqref="B688:N691">
    <cfRule type="cellIs" dxfId="2716" priority="352" operator="lessThan">
      <formula>0</formula>
    </cfRule>
  </conditionalFormatting>
  <conditionalFormatting sqref="I690:N690 P688:Q691">
    <cfRule type="cellIs" dxfId="2715" priority="351" operator="lessThan">
      <formula>0</formula>
    </cfRule>
  </conditionalFormatting>
  <conditionalFormatting sqref="B692:N695 O694">
    <cfRule type="cellIs" dxfId="2714" priority="350" operator="lessThan">
      <formula>0</formula>
    </cfRule>
  </conditionalFormatting>
  <conditionalFormatting sqref="P692:Q695 I694:O694">
    <cfRule type="cellIs" dxfId="2713" priority="349" operator="lessThan">
      <formula>0</formula>
    </cfRule>
  </conditionalFormatting>
  <conditionalFormatting sqref="B696:N699">
    <cfRule type="cellIs" dxfId="2712" priority="348" operator="lessThan">
      <formula>0</formula>
    </cfRule>
  </conditionalFormatting>
  <conditionalFormatting sqref="I698:N698 P696:Q699">
    <cfRule type="cellIs" dxfId="2711" priority="347" operator="lessThan">
      <formula>0</formula>
    </cfRule>
  </conditionalFormatting>
  <conditionalFormatting sqref="B700:N703">
    <cfRule type="cellIs" dxfId="2710" priority="346" operator="lessThan">
      <formula>0</formula>
    </cfRule>
  </conditionalFormatting>
  <conditionalFormatting sqref="I702:N702 P700:Q703">
    <cfRule type="cellIs" dxfId="2709" priority="345" operator="lessThan">
      <formula>0</formula>
    </cfRule>
  </conditionalFormatting>
  <conditionalFormatting sqref="B704:N707">
    <cfRule type="cellIs" dxfId="2708" priority="344" operator="lessThan">
      <formula>0</formula>
    </cfRule>
  </conditionalFormatting>
  <conditionalFormatting sqref="I706:N706 P704:Q707">
    <cfRule type="cellIs" dxfId="2707" priority="343" operator="lessThan">
      <formula>0</formula>
    </cfRule>
  </conditionalFormatting>
  <conditionalFormatting sqref="B712:N715">
    <cfRule type="cellIs" dxfId="2706" priority="342" operator="lessThan">
      <formula>0</formula>
    </cfRule>
  </conditionalFormatting>
  <conditionalFormatting sqref="I714:N714 P712:Q715">
    <cfRule type="cellIs" dxfId="2705" priority="341" operator="lessThan">
      <formula>0</formula>
    </cfRule>
  </conditionalFormatting>
  <conditionalFormatting sqref="B716:N719">
    <cfRule type="cellIs" dxfId="2704" priority="340" operator="lessThan">
      <formula>0</formula>
    </cfRule>
  </conditionalFormatting>
  <conditionalFormatting sqref="I718:N718 P716:Q719">
    <cfRule type="cellIs" dxfId="2703" priority="339" operator="lessThan">
      <formula>0</formula>
    </cfRule>
  </conditionalFormatting>
  <conditionalFormatting sqref="P654">
    <cfRule type="cellIs" dxfId="2702" priority="338" operator="lessThan">
      <formula>0</formula>
    </cfRule>
  </conditionalFormatting>
  <conditionalFormatting sqref="Q466">
    <cfRule type="cellIs" dxfId="2701" priority="337" operator="lessThan">
      <formula>0</formula>
    </cfRule>
  </conditionalFormatting>
  <conditionalFormatting sqref="P466">
    <cfRule type="cellIs" dxfId="2700" priority="336" operator="lessThan">
      <formula>0</formula>
    </cfRule>
  </conditionalFormatting>
  <conditionalFormatting sqref="B466:N466">
    <cfRule type="cellIs" dxfId="2699" priority="335" operator="lessThan">
      <formula>0</formula>
    </cfRule>
  </conditionalFormatting>
  <conditionalFormatting sqref="B505:N505">
    <cfRule type="cellIs" dxfId="2698" priority="332" operator="lessThan">
      <formula>0</formula>
    </cfRule>
  </conditionalFormatting>
  <conditionalFormatting sqref="B513:N513">
    <cfRule type="cellIs" dxfId="2697" priority="329" operator="lessThan">
      <formula>0</formula>
    </cfRule>
  </conditionalFormatting>
  <conditionalFormatting sqref="B522:N522">
    <cfRule type="cellIs" dxfId="2696" priority="326" operator="lessThan">
      <formula>0</formula>
    </cfRule>
  </conditionalFormatting>
  <conditionalFormatting sqref="B530:N530">
    <cfRule type="cellIs" dxfId="2695" priority="323" operator="lessThan">
      <formula>0</formula>
    </cfRule>
  </conditionalFormatting>
  <conditionalFormatting sqref="B538:N538">
    <cfRule type="cellIs" dxfId="2694" priority="320" operator="lessThan">
      <formula>0</formula>
    </cfRule>
  </conditionalFormatting>
  <conditionalFormatting sqref="B553:N553">
    <cfRule type="cellIs" dxfId="2693" priority="317" operator="lessThan">
      <formula>0</formula>
    </cfRule>
  </conditionalFormatting>
  <conditionalFormatting sqref="B561:N561">
    <cfRule type="cellIs" dxfId="2692" priority="314" operator="lessThan">
      <formula>0</formula>
    </cfRule>
  </conditionalFormatting>
  <conditionalFormatting sqref="B590:N590">
    <cfRule type="cellIs" dxfId="2691" priority="311" operator="lessThan">
      <formula>0</formula>
    </cfRule>
  </conditionalFormatting>
  <conditionalFormatting sqref="O608">
    <cfRule type="cellIs" dxfId="2690" priority="52" operator="lessThan">
      <formula>0</formula>
    </cfRule>
  </conditionalFormatting>
  <conditionalFormatting sqref="O608">
    <cfRule type="cellIs" dxfId="2689" priority="53" operator="lessThan">
      <formula>0</formula>
    </cfRule>
  </conditionalFormatting>
  <conditionalFormatting sqref="O603">
    <cfRule type="cellIs" dxfId="2688" priority="56" operator="lessThan">
      <formula>0</formula>
    </cfRule>
  </conditionalFormatting>
  <conditionalFormatting sqref="O603">
    <cfRule type="cellIs" dxfId="2687" priority="57" operator="lessThan">
      <formula>0</formula>
    </cfRule>
  </conditionalFormatting>
  <conditionalFormatting sqref="O603">
    <cfRule type="cellIs" dxfId="2686" priority="58" operator="lessThan">
      <formula>0</formula>
    </cfRule>
  </conditionalFormatting>
  <conditionalFormatting sqref="O608">
    <cfRule type="cellIs" dxfId="2685" priority="51" operator="lessThan">
      <formula>0</formula>
    </cfRule>
  </conditionalFormatting>
  <conditionalFormatting sqref="P491:Q491">
    <cfRule type="cellIs" dxfId="2684" priority="310" operator="lessThan">
      <formula>0</formula>
    </cfRule>
  </conditionalFormatting>
  <conditionalFormatting sqref="Q492:Q496">
    <cfRule type="cellIs" dxfId="2683" priority="309" operator="lessThan">
      <formula>0</formula>
    </cfRule>
  </conditionalFormatting>
  <conditionalFormatting sqref="P492:P495">
    <cfRule type="cellIs" dxfId="2682" priority="308" operator="lessThan">
      <formula>0</formula>
    </cfRule>
  </conditionalFormatting>
  <conditionalFormatting sqref="P496">
    <cfRule type="cellIs" dxfId="2681" priority="307" operator="lessThan">
      <formula>0</formula>
    </cfRule>
  </conditionalFormatting>
  <conditionalFormatting sqref="P473:Q473 B473">
    <cfRule type="cellIs" dxfId="2680" priority="306" operator="lessThan">
      <formula>0</formula>
    </cfRule>
  </conditionalFormatting>
  <conditionalFormatting sqref="Q474:Q478">
    <cfRule type="cellIs" dxfId="2679" priority="305" operator="lessThan">
      <formula>0</formula>
    </cfRule>
  </conditionalFormatting>
  <conditionalFormatting sqref="P474:P477">
    <cfRule type="cellIs" dxfId="2678" priority="304" operator="lessThan">
      <formula>0</formula>
    </cfRule>
  </conditionalFormatting>
  <conditionalFormatting sqref="P478">
    <cfRule type="cellIs" dxfId="2677" priority="303" operator="lessThan">
      <formula>0</formula>
    </cfRule>
  </conditionalFormatting>
  <conditionalFormatting sqref="P479:Q479 B479">
    <cfRule type="cellIs" dxfId="2676" priority="302" operator="lessThan">
      <formula>0</formula>
    </cfRule>
  </conditionalFormatting>
  <conditionalFormatting sqref="Q480:Q484">
    <cfRule type="cellIs" dxfId="2675" priority="301" operator="lessThan">
      <formula>0</formula>
    </cfRule>
  </conditionalFormatting>
  <conditionalFormatting sqref="P480:P483">
    <cfRule type="cellIs" dxfId="2674" priority="300" operator="lessThan">
      <formula>0</formula>
    </cfRule>
  </conditionalFormatting>
  <conditionalFormatting sqref="P484">
    <cfRule type="cellIs" dxfId="2673" priority="299" operator="lessThan">
      <formula>0</formula>
    </cfRule>
  </conditionalFormatting>
  <conditionalFormatting sqref="P485:Q485 B485">
    <cfRule type="cellIs" dxfId="2672" priority="298" operator="lessThan">
      <formula>0</formula>
    </cfRule>
  </conditionalFormatting>
  <conditionalFormatting sqref="Q486:Q490">
    <cfRule type="cellIs" dxfId="2671" priority="297" operator="lessThan">
      <formula>0</formula>
    </cfRule>
  </conditionalFormatting>
  <conditionalFormatting sqref="P486:P489">
    <cfRule type="cellIs" dxfId="2670" priority="296" operator="lessThan">
      <formula>0</formula>
    </cfRule>
  </conditionalFormatting>
  <conditionalFormatting sqref="P490">
    <cfRule type="cellIs" dxfId="2669"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68" priority="292" operator="lessThan">
      <formula>0</formula>
    </cfRule>
  </conditionalFormatting>
  <conditionalFormatting sqref="O348">
    <cfRule type="cellIs" dxfId="2667" priority="291" operator="lessThan">
      <formula>0</formula>
    </cfRule>
  </conditionalFormatting>
  <conditionalFormatting sqref="O348">
    <cfRule type="cellIs" dxfId="2666" priority="290" operator="lessThan">
      <formula>0</formula>
    </cfRule>
  </conditionalFormatting>
  <conditionalFormatting sqref="O351:O354">
    <cfRule type="cellIs" dxfId="2665" priority="289" operator="lessThan">
      <formula>0</formula>
    </cfRule>
  </conditionalFormatting>
  <conditionalFormatting sqref="O363:O364">
    <cfRule type="cellIs" dxfId="2664" priority="288" operator="lessThan">
      <formula>0</formula>
    </cfRule>
  </conditionalFormatting>
  <conditionalFormatting sqref="O369:O370">
    <cfRule type="cellIs" dxfId="2663" priority="287" operator="lessThan">
      <formula>0</formula>
    </cfRule>
  </conditionalFormatting>
  <conditionalFormatting sqref="O375:O376">
    <cfRule type="cellIs" dxfId="2662" priority="286" operator="lessThan">
      <formula>0</formula>
    </cfRule>
  </conditionalFormatting>
  <conditionalFormatting sqref="O381:O383">
    <cfRule type="cellIs" dxfId="2661" priority="285" operator="lessThan">
      <formula>0</formula>
    </cfRule>
  </conditionalFormatting>
  <conditionalFormatting sqref="O355">
    <cfRule type="cellIs" dxfId="2660" priority="284" operator="lessThan">
      <formula>0</formula>
    </cfRule>
  </conditionalFormatting>
  <conditionalFormatting sqref="O593:O595">
    <cfRule type="cellIs" dxfId="2659" priority="282" operator="lessThan">
      <formula>0</formula>
    </cfRule>
  </conditionalFormatting>
  <conditionalFormatting sqref="O593:O595">
    <cfRule type="cellIs" dxfId="2658" priority="283" operator="lessThan">
      <formula>0</formula>
    </cfRule>
  </conditionalFormatting>
  <conditionalFormatting sqref="O601:O602 O599">
    <cfRule type="cellIs" dxfId="2657" priority="281" operator="lessThan">
      <formula>0</formula>
    </cfRule>
  </conditionalFormatting>
  <conditionalFormatting sqref="O621:O624">
    <cfRule type="cellIs" dxfId="2656" priority="276" operator="lessThan">
      <formula>0</formula>
    </cfRule>
  </conditionalFormatting>
  <conditionalFormatting sqref="O621:O624">
    <cfRule type="cellIs" dxfId="2655" priority="277" operator="lessThan">
      <formula>0</formula>
    </cfRule>
  </conditionalFormatting>
  <conditionalFormatting sqref="O626:O629">
    <cfRule type="cellIs" dxfId="2654" priority="275" operator="lessThan">
      <formula>0</formula>
    </cfRule>
  </conditionalFormatting>
  <conditionalFormatting sqref="O611:O614">
    <cfRule type="cellIs" dxfId="2653" priority="270" operator="lessThan">
      <formula>0</formula>
    </cfRule>
  </conditionalFormatting>
  <conditionalFormatting sqref="O611:O614">
    <cfRule type="cellIs" dxfId="2652" priority="271" operator="lessThan">
      <formula>0</formula>
    </cfRule>
  </conditionalFormatting>
  <conditionalFormatting sqref="O650 O663 O655:O661 O642:O645 O652:O653 O672:O675 O708:O711 O665:O670">
    <cfRule type="cellIs" dxfId="2651" priority="269" operator="lessThan">
      <formula>0</formula>
    </cfRule>
  </conditionalFormatting>
  <conditionalFormatting sqref="O674">
    <cfRule type="cellIs" dxfId="2650" priority="268" operator="lessThan">
      <formula>0</formula>
    </cfRule>
  </conditionalFormatting>
  <conditionalFormatting sqref="O647">
    <cfRule type="cellIs" dxfId="2649" priority="267" operator="lessThan">
      <formula>0</formula>
    </cfRule>
  </conditionalFormatting>
  <conditionalFormatting sqref="O393">
    <cfRule type="cellIs" dxfId="2648" priority="246" operator="lessThan">
      <formula>0</formula>
    </cfRule>
  </conditionalFormatting>
  <conditionalFormatting sqref="O390">
    <cfRule type="cellIs" dxfId="2647" priority="251" operator="lessThan">
      <formula>0</formula>
    </cfRule>
  </conditionalFormatting>
  <conditionalFormatting sqref="O393">
    <cfRule type="cellIs" dxfId="2646" priority="249" operator="lessThan">
      <formula>0</formula>
    </cfRule>
  </conditionalFormatting>
  <conditionalFormatting sqref="O378">
    <cfRule type="cellIs" dxfId="2645" priority="261" operator="lessThan">
      <formula>0</formula>
    </cfRule>
  </conditionalFormatting>
  <conditionalFormatting sqref="O372">
    <cfRule type="cellIs" dxfId="2644" priority="262" operator="lessThan">
      <formula>0</formula>
    </cfRule>
  </conditionalFormatting>
  <conditionalFormatting sqref="O384">
    <cfRule type="cellIs" dxfId="2643" priority="260" operator="lessThan">
      <formula>0</formula>
    </cfRule>
  </conditionalFormatting>
  <conditionalFormatting sqref="O387">
    <cfRule type="cellIs" dxfId="2642" priority="255" operator="lessThan">
      <formula>0</formula>
    </cfRule>
  </conditionalFormatting>
  <conditionalFormatting sqref="O387">
    <cfRule type="cellIs" dxfId="2641" priority="254" operator="lessThan">
      <formula>0</formula>
    </cfRule>
  </conditionalFormatting>
  <conditionalFormatting sqref="O387">
    <cfRule type="cellIs" dxfId="2640" priority="253" operator="lessThan">
      <formula>0</formula>
    </cfRule>
  </conditionalFormatting>
  <conditionalFormatting sqref="O387">
    <cfRule type="cellIs" dxfId="2639" priority="252" operator="lessThan">
      <formula>0</formula>
    </cfRule>
  </conditionalFormatting>
  <conditionalFormatting sqref="O393">
    <cfRule type="cellIs" dxfId="2638" priority="247" operator="lessThan">
      <formula>0</formula>
    </cfRule>
  </conditionalFormatting>
  <conditionalFormatting sqref="O393">
    <cfRule type="cellIs" dxfId="2637" priority="250" operator="lessThan">
      <formula>0</formula>
    </cfRule>
  </conditionalFormatting>
  <conditionalFormatting sqref="O393">
    <cfRule type="cellIs" dxfId="2636" priority="245" operator="lessThan">
      <formula>0</formula>
    </cfRule>
  </conditionalFormatting>
  <conditionalFormatting sqref="O393">
    <cfRule type="cellIs" dxfId="2635" priority="248" operator="lessThan">
      <formula>0</formula>
    </cfRule>
  </conditionalFormatting>
  <conditionalFormatting sqref="O393">
    <cfRule type="cellIs" dxfId="2634" priority="243" operator="lessThan">
      <formula>0</formula>
    </cfRule>
  </conditionalFormatting>
  <conditionalFormatting sqref="O393">
    <cfRule type="cellIs" dxfId="2633" priority="244" operator="lessThan">
      <formula>0</formula>
    </cfRule>
  </conditionalFormatting>
  <conditionalFormatting sqref="O399">
    <cfRule type="cellIs" dxfId="2632" priority="241" operator="lessThan">
      <formula>0</formula>
    </cfRule>
  </conditionalFormatting>
  <conditionalFormatting sqref="O396">
    <cfRule type="cellIs" dxfId="2631" priority="242" operator="lessThan">
      <formula>0</formula>
    </cfRule>
  </conditionalFormatting>
  <conditionalFormatting sqref="O399">
    <cfRule type="cellIs" dxfId="2630" priority="240" operator="lessThan">
      <formula>0</formula>
    </cfRule>
  </conditionalFormatting>
  <conditionalFormatting sqref="O399">
    <cfRule type="cellIs" dxfId="2629" priority="239" operator="lessThan">
      <formula>0</formula>
    </cfRule>
  </conditionalFormatting>
  <conditionalFormatting sqref="O399">
    <cfRule type="cellIs" dxfId="2628" priority="238" operator="lessThan">
      <formula>0</formula>
    </cfRule>
  </conditionalFormatting>
  <conditionalFormatting sqref="O399">
    <cfRule type="cellIs" dxfId="2627" priority="237" operator="lessThan">
      <formula>0</formula>
    </cfRule>
  </conditionalFormatting>
  <conditionalFormatting sqref="O399">
    <cfRule type="cellIs" dxfId="2626" priority="236" operator="lessThan">
      <formula>0</formula>
    </cfRule>
  </conditionalFormatting>
  <conditionalFormatting sqref="O399">
    <cfRule type="cellIs" dxfId="2625" priority="235" operator="lessThan">
      <formula>0</formula>
    </cfRule>
  </conditionalFormatting>
  <conditionalFormatting sqref="O399">
    <cfRule type="cellIs" dxfId="2624" priority="234" operator="lessThan">
      <formula>0</formula>
    </cfRule>
  </conditionalFormatting>
  <conditionalFormatting sqref="O402">
    <cfRule type="cellIs" dxfId="2623" priority="233" operator="lessThan">
      <formula>0</formula>
    </cfRule>
  </conditionalFormatting>
  <conditionalFormatting sqref="O355">
    <cfRule type="cellIs" dxfId="2622" priority="232" operator="lessThan">
      <formula>0</formula>
    </cfRule>
  </conditionalFormatting>
  <conditionalFormatting sqref="O361">
    <cfRule type="cellIs" dxfId="2621" priority="231" operator="lessThan">
      <formula>0</formula>
    </cfRule>
  </conditionalFormatting>
  <conditionalFormatting sqref="O361">
    <cfRule type="cellIs" dxfId="2620" priority="230" operator="lessThan">
      <formula>0</formula>
    </cfRule>
  </conditionalFormatting>
  <conditionalFormatting sqref="O367">
    <cfRule type="cellIs" dxfId="2619" priority="229" operator="lessThan">
      <formula>0</formula>
    </cfRule>
  </conditionalFormatting>
  <conditionalFormatting sqref="O367">
    <cfRule type="cellIs" dxfId="2618" priority="228" operator="lessThan">
      <formula>0</formula>
    </cfRule>
  </conditionalFormatting>
  <conditionalFormatting sqref="O373">
    <cfRule type="cellIs" dxfId="2617" priority="227" operator="lessThan">
      <formula>0</formula>
    </cfRule>
  </conditionalFormatting>
  <conditionalFormatting sqref="O373">
    <cfRule type="cellIs" dxfId="2616" priority="226" operator="lessThan">
      <formula>0</formula>
    </cfRule>
  </conditionalFormatting>
  <conditionalFormatting sqref="O379">
    <cfRule type="cellIs" dxfId="2615" priority="225" operator="lessThan">
      <formula>0</formula>
    </cfRule>
  </conditionalFormatting>
  <conditionalFormatting sqref="O379">
    <cfRule type="cellIs" dxfId="2614" priority="224" operator="lessThan">
      <formula>0</formula>
    </cfRule>
  </conditionalFormatting>
  <conditionalFormatting sqref="O385">
    <cfRule type="cellIs" dxfId="2613" priority="223" operator="lessThan">
      <formula>0</formula>
    </cfRule>
  </conditionalFormatting>
  <conditionalFormatting sqref="O385">
    <cfRule type="cellIs" dxfId="2612" priority="222" operator="lessThan">
      <formula>0</formula>
    </cfRule>
  </conditionalFormatting>
  <conditionalFormatting sqref="O391">
    <cfRule type="cellIs" dxfId="2611" priority="221" operator="lessThan">
      <formula>0</formula>
    </cfRule>
  </conditionalFormatting>
  <conditionalFormatting sqref="O391">
    <cfRule type="cellIs" dxfId="2610" priority="220" operator="lessThan">
      <formula>0</formula>
    </cfRule>
  </conditionalFormatting>
  <conditionalFormatting sqref="O397">
    <cfRule type="cellIs" dxfId="2609" priority="219" operator="lessThan">
      <formula>0</formula>
    </cfRule>
  </conditionalFormatting>
  <conditionalFormatting sqref="O397">
    <cfRule type="cellIs" dxfId="2608" priority="218" operator="lessThan">
      <formula>0</formula>
    </cfRule>
  </conditionalFormatting>
  <conditionalFormatting sqref="O405">
    <cfRule type="cellIs" dxfId="2607" priority="217" operator="lessThan">
      <formula>0</formula>
    </cfRule>
  </conditionalFormatting>
  <conditionalFormatting sqref="O405">
    <cfRule type="cellIs" dxfId="2606" priority="215" operator="lessThan">
      <formula>0</formula>
    </cfRule>
  </conditionalFormatting>
  <conditionalFormatting sqref="O405">
    <cfRule type="cellIs" dxfId="2605" priority="214" operator="lessThan">
      <formula>0</formula>
    </cfRule>
  </conditionalFormatting>
  <conditionalFormatting sqref="O405">
    <cfRule type="cellIs" dxfId="2604" priority="213" operator="lessThan">
      <formula>0</formula>
    </cfRule>
  </conditionalFormatting>
  <conditionalFormatting sqref="O405">
    <cfRule type="cellIs" dxfId="2603" priority="212" operator="lessThan">
      <formula>0</formula>
    </cfRule>
  </conditionalFormatting>
  <conditionalFormatting sqref="O405">
    <cfRule type="cellIs" dxfId="2602" priority="211" operator="lessThan">
      <formula>0</formula>
    </cfRule>
  </conditionalFormatting>
  <conditionalFormatting sqref="O405">
    <cfRule type="cellIs" dxfId="2601" priority="210" operator="lessThan">
      <formula>0</formula>
    </cfRule>
  </conditionalFormatting>
  <conditionalFormatting sqref="O408">
    <cfRule type="cellIs" dxfId="2600" priority="209" operator="lessThan">
      <formula>0</formula>
    </cfRule>
  </conditionalFormatting>
  <conditionalFormatting sqref="O409">
    <cfRule type="cellIs" dxfId="2599" priority="208" operator="lessThan">
      <formula>0</formula>
    </cfRule>
  </conditionalFormatting>
  <conditionalFormatting sqref="O409">
    <cfRule type="cellIs" dxfId="2598" priority="207" operator="lessThan">
      <formula>0</formula>
    </cfRule>
  </conditionalFormatting>
  <conditionalFormatting sqref="O411">
    <cfRule type="cellIs" dxfId="2597" priority="206" operator="lessThan">
      <formula>0</formula>
    </cfRule>
  </conditionalFormatting>
  <conditionalFormatting sqref="O411">
    <cfRule type="cellIs" dxfId="2596" priority="205" operator="lessThan">
      <formula>0</formula>
    </cfRule>
  </conditionalFormatting>
  <conditionalFormatting sqref="O411">
    <cfRule type="cellIs" dxfId="2595" priority="204" operator="lessThan">
      <formula>0</formula>
    </cfRule>
  </conditionalFormatting>
  <conditionalFormatting sqref="O411">
    <cfRule type="cellIs" dxfId="2594" priority="203" operator="lessThan">
      <formula>0</formula>
    </cfRule>
  </conditionalFormatting>
  <conditionalFormatting sqref="O411">
    <cfRule type="cellIs" dxfId="2593" priority="202" operator="lessThan">
      <formula>0</formula>
    </cfRule>
  </conditionalFormatting>
  <conditionalFormatting sqref="O411">
    <cfRule type="cellIs" dxfId="2592" priority="201" operator="lessThan">
      <formula>0</formula>
    </cfRule>
  </conditionalFormatting>
  <conditionalFormatting sqref="O411">
    <cfRule type="cellIs" dxfId="2591" priority="200" operator="lessThan">
      <formula>0</formula>
    </cfRule>
  </conditionalFormatting>
  <conditionalFormatting sqref="O411">
    <cfRule type="cellIs" dxfId="2590" priority="199" operator="lessThan">
      <formula>0</formula>
    </cfRule>
  </conditionalFormatting>
  <conditionalFormatting sqref="O414">
    <cfRule type="cellIs" dxfId="2589" priority="198" operator="lessThan">
      <formula>0</formula>
    </cfRule>
  </conditionalFormatting>
  <conditionalFormatting sqref="O415">
    <cfRule type="cellIs" dxfId="2588" priority="197" operator="lessThan">
      <formula>0</formula>
    </cfRule>
  </conditionalFormatting>
  <conditionalFormatting sqref="O415">
    <cfRule type="cellIs" dxfId="2587" priority="196" operator="lessThan">
      <formula>0</formula>
    </cfRule>
  </conditionalFormatting>
  <conditionalFormatting sqref="O417">
    <cfRule type="cellIs" dxfId="2586" priority="195" operator="lessThan">
      <formula>0</formula>
    </cfRule>
  </conditionalFormatting>
  <conditionalFormatting sqref="O417">
    <cfRule type="cellIs" dxfId="2585" priority="194" operator="lessThan">
      <formula>0</formula>
    </cfRule>
  </conditionalFormatting>
  <conditionalFormatting sqref="O417">
    <cfRule type="cellIs" dxfId="2584" priority="193" operator="lessThan">
      <formula>0</formula>
    </cfRule>
  </conditionalFormatting>
  <conditionalFormatting sqref="O417">
    <cfRule type="cellIs" dxfId="2583" priority="192" operator="lessThan">
      <formula>0</formula>
    </cfRule>
  </conditionalFormatting>
  <conditionalFormatting sqref="O417">
    <cfRule type="cellIs" dxfId="2582" priority="191" operator="lessThan">
      <formula>0</formula>
    </cfRule>
  </conditionalFormatting>
  <conditionalFormatting sqref="O417">
    <cfRule type="cellIs" dxfId="2581" priority="190" operator="lessThan">
      <formula>0</formula>
    </cfRule>
  </conditionalFormatting>
  <conditionalFormatting sqref="O417">
    <cfRule type="cellIs" dxfId="2580" priority="189" operator="lessThan">
      <formula>0</formula>
    </cfRule>
  </conditionalFormatting>
  <conditionalFormatting sqref="O417">
    <cfRule type="cellIs" dxfId="2579" priority="188" operator="lessThan">
      <formula>0</formula>
    </cfRule>
  </conditionalFormatting>
  <conditionalFormatting sqref="O420">
    <cfRule type="cellIs" dxfId="2578" priority="187" operator="lessThan">
      <formula>0</formula>
    </cfRule>
  </conditionalFormatting>
  <conditionalFormatting sqref="O421">
    <cfRule type="cellIs" dxfId="2577" priority="186" operator="lessThan">
      <formula>0</formula>
    </cfRule>
  </conditionalFormatting>
  <conditionalFormatting sqref="O421">
    <cfRule type="cellIs" dxfId="2576" priority="185" operator="lessThan">
      <formula>0</formula>
    </cfRule>
  </conditionalFormatting>
  <conditionalFormatting sqref="O423">
    <cfRule type="cellIs" dxfId="2575" priority="184" operator="lessThan">
      <formula>0</formula>
    </cfRule>
  </conditionalFormatting>
  <conditionalFormatting sqref="O423">
    <cfRule type="cellIs" dxfId="2574" priority="183" operator="lessThan">
      <formula>0</formula>
    </cfRule>
  </conditionalFormatting>
  <conditionalFormatting sqref="O423">
    <cfRule type="cellIs" dxfId="2573" priority="182" operator="lessThan">
      <formula>0</formula>
    </cfRule>
  </conditionalFormatting>
  <conditionalFormatting sqref="O423">
    <cfRule type="cellIs" dxfId="2572" priority="181" operator="lessThan">
      <formula>0</formula>
    </cfRule>
  </conditionalFormatting>
  <conditionalFormatting sqref="O423">
    <cfRule type="cellIs" dxfId="2571" priority="180" operator="lessThan">
      <formula>0</formula>
    </cfRule>
  </conditionalFormatting>
  <conditionalFormatting sqref="O423">
    <cfRule type="cellIs" dxfId="2570" priority="179" operator="lessThan">
      <formula>0</formula>
    </cfRule>
  </conditionalFormatting>
  <conditionalFormatting sqref="O423">
    <cfRule type="cellIs" dxfId="2569" priority="178" operator="lessThan">
      <formula>0</formula>
    </cfRule>
  </conditionalFormatting>
  <conditionalFormatting sqref="O423">
    <cfRule type="cellIs" dxfId="2568" priority="177" operator="lessThan">
      <formula>0</formula>
    </cfRule>
  </conditionalFormatting>
  <conditionalFormatting sqref="O426">
    <cfRule type="cellIs" dxfId="2567" priority="176" operator="lessThan">
      <formula>0</formula>
    </cfRule>
  </conditionalFormatting>
  <conditionalFormatting sqref="O427">
    <cfRule type="cellIs" dxfId="2566" priority="175" operator="lessThan">
      <formula>0</formula>
    </cfRule>
  </conditionalFormatting>
  <conditionalFormatting sqref="O427">
    <cfRule type="cellIs" dxfId="2565" priority="174" operator="lessThan">
      <formula>0</formula>
    </cfRule>
  </conditionalFormatting>
  <conditionalFormatting sqref="O429">
    <cfRule type="cellIs" dxfId="2564" priority="173" operator="lessThan">
      <formula>0</formula>
    </cfRule>
  </conditionalFormatting>
  <conditionalFormatting sqref="O429">
    <cfRule type="cellIs" dxfId="2563" priority="172" operator="lessThan">
      <formula>0</formula>
    </cfRule>
  </conditionalFormatting>
  <conditionalFormatting sqref="O429">
    <cfRule type="cellIs" dxfId="2562" priority="171" operator="lessThan">
      <formula>0</formula>
    </cfRule>
  </conditionalFormatting>
  <conditionalFormatting sqref="O429">
    <cfRule type="cellIs" dxfId="2561" priority="170" operator="lessThan">
      <formula>0</formula>
    </cfRule>
  </conditionalFormatting>
  <conditionalFormatting sqref="O429">
    <cfRule type="cellIs" dxfId="2560" priority="169" operator="lessThan">
      <formula>0</formula>
    </cfRule>
  </conditionalFormatting>
  <conditionalFormatting sqref="O429">
    <cfRule type="cellIs" dxfId="2559" priority="168" operator="lessThan">
      <formula>0</formula>
    </cfRule>
  </conditionalFormatting>
  <conditionalFormatting sqref="O429">
    <cfRule type="cellIs" dxfId="2558" priority="167" operator="lessThan">
      <formula>0</formula>
    </cfRule>
  </conditionalFormatting>
  <conditionalFormatting sqref="O429">
    <cfRule type="cellIs" dxfId="2557" priority="166" operator="lessThan">
      <formula>0</formula>
    </cfRule>
  </conditionalFormatting>
  <conditionalFormatting sqref="O432">
    <cfRule type="cellIs" dxfId="2556" priority="165" operator="lessThan">
      <formula>0</formula>
    </cfRule>
  </conditionalFormatting>
  <conditionalFormatting sqref="O435">
    <cfRule type="cellIs" dxfId="2555" priority="164" operator="lessThan">
      <formula>0</formula>
    </cfRule>
  </conditionalFormatting>
  <conditionalFormatting sqref="O435">
    <cfRule type="cellIs" dxfId="2554" priority="163" operator="lessThan">
      <formula>0</formula>
    </cfRule>
  </conditionalFormatting>
  <conditionalFormatting sqref="O435">
    <cfRule type="cellIs" dxfId="2553" priority="162" operator="lessThan">
      <formula>0</formula>
    </cfRule>
  </conditionalFormatting>
  <conditionalFormatting sqref="O435">
    <cfRule type="cellIs" dxfId="2552" priority="161" operator="lessThan">
      <formula>0</formula>
    </cfRule>
  </conditionalFormatting>
  <conditionalFormatting sqref="O435">
    <cfRule type="cellIs" dxfId="2551" priority="160" operator="lessThan">
      <formula>0</formula>
    </cfRule>
  </conditionalFormatting>
  <conditionalFormatting sqref="O435">
    <cfRule type="cellIs" dxfId="2550" priority="159" operator="lessThan">
      <formula>0</formula>
    </cfRule>
  </conditionalFormatting>
  <conditionalFormatting sqref="O435">
    <cfRule type="cellIs" dxfId="2549" priority="158" operator="lessThan">
      <formula>0</formula>
    </cfRule>
  </conditionalFormatting>
  <conditionalFormatting sqref="O435">
    <cfRule type="cellIs" dxfId="2548" priority="157" operator="lessThan">
      <formula>0</formula>
    </cfRule>
  </conditionalFormatting>
  <conditionalFormatting sqref="O438">
    <cfRule type="cellIs" dxfId="2547" priority="156" operator="lessThan">
      <formula>0</formula>
    </cfRule>
  </conditionalFormatting>
  <conditionalFormatting sqref="O439">
    <cfRule type="cellIs" dxfId="2546" priority="155" operator="lessThan">
      <formula>0</formula>
    </cfRule>
  </conditionalFormatting>
  <conditionalFormatting sqref="O439">
    <cfRule type="cellIs" dxfId="2545" priority="154" operator="lessThan">
      <formula>0</formula>
    </cfRule>
  </conditionalFormatting>
  <conditionalFormatting sqref="O441">
    <cfRule type="cellIs" dxfId="2544" priority="153" operator="lessThan">
      <formula>0</formula>
    </cfRule>
  </conditionalFormatting>
  <conditionalFormatting sqref="O441">
    <cfRule type="cellIs" dxfId="2543" priority="152" operator="lessThan">
      <formula>0</formula>
    </cfRule>
  </conditionalFormatting>
  <conditionalFormatting sqref="O441">
    <cfRule type="cellIs" dxfId="2542" priority="151" operator="lessThan">
      <formula>0</formula>
    </cfRule>
  </conditionalFormatting>
  <conditionalFormatting sqref="O441">
    <cfRule type="cellIs" dxfId="2541" priority="150" operator="lessThan">
      <formula>0</formula>
    </cfRule>
  </conditionalFormatting>
  <conditionalFormatting sqref="O441">
    <cfRule type="cellIs" dxfId="2540" priority="149" operator="lessThan">
      <formula>0</formula>
    </cfRule>
  </conditionalFormatting>
  <conditionalFormatting sqref="O441">
    <cfRule type="cellIs" dxfId="2539" priority="148" operator="lessThan">
      <formula>0</formula>
    </cfRule>
  </conditionalFormatting>
  <conditionalFormatting sqref="O441">
    <cfRule type="cellIs" dxfId="2538" priority="147" operator="lessThan">
      <formula>0</formula>
    </cfRule>
  </conditionalFormatting>
  <conditionalFormatting sqref="O441">
    <cfRule type="cellIs" dxfId="2537" priority="146" operator="lessThan">
      <formula>0</formula>
    </cfRule>
  </conditionalFormatting>
  <conditionalFormatting sqref="O444">
    <cfRule type="cellIs" dxfId="2536" priority="145" operator="lessThan">
      <formula>0</formula>
    </cfRule>
  </conditionalFormatting>
  <conditionalFormatting sqref="O445">
    <cfRule type="cellIs" dxfId="2535" priority="144" operator="lessThan">
      <formula>0</formula>
    </cfRule>
  </conditionalFormatting>
  <conditionalFormatting sqref="O445">
    <cfRule type="cellIs" dxfId="2534" priority="143" operator="lessThan">
      <formula>0</formula>
    </cfRule>
  </conditionalFormatting>
  <conditionalFormatting sqref="O448">
    <cfRule type="cellIs" dxfId="2533" priority="142" operator="lessThan">
      <formula>0</formula>
    </cfRule>
  </conditionalFormatting>
  <conditionalFormatting sqref="O448">
    <cfRule type="cellIs" dxfId="2532" priority="141" operator="lessThan">
      <formula>0</formula>
    </cfRule>
  </conditionalFormatting>
  <conditionalFormatting sqref="O448">
    <cfRule type="cellIs" dxfId="2531" priority="140" operator="lessThan">
      <formula>0</formula>
    </cfRule>
  </conditionalFormatting>
  <conditionalFormatting sqref="O448">
    <cfRule type="cellIs" dxfId="2530" priority="139" operator="lessThan">
      <formula>0</formula>
    </cfRule>
  </conditionalFormatting>
  <conditionalFormatting sqref="O448">
    <cfRule type="cellIs" dxfId="2529" priority="138" operator="lessThan">
      <formula>0</formula>
    </cfRule>
  </conditionalFormatting>
  <conditionalFormatting sqref="O448">
    <cfRule type="cellIs" dxfId="2528" priority="137" operator="lessThan">
      <formula>0</formula>
    </cfRule>
  </conditionalFormatting>
  <conditionalFormatting sqref="O448">
    <cfRule type="cellIs" dxfId="2527" priority="136" operator="lessThan">
      <formula>0</formula>
    </cfRule>
  </conditionalFormatting>
  <conditionalFormatting sqref="O448">
    <cfRule type="cellIs" dxfId="2526" priority="135" operator="lessThan">
      <formula>0</formula>
    </cfRule>
  </conditionalFormatting>
  <conditionalFormatting sqref="O451">
    <cfRule type="cellIs" dxfId="2525" priority="134" operator="lessThan">
      <formula>0</formula>
    </cfRule>
  </conditionalFormatting>
  <conditionalFormatting sqref="O452">
    <cfRule type="cellIs" dxfId="2524" priority="133" operator="lessThan">
      <formula>0</formula>
    </cfRule>
  </conditionalFormatting>
  <conditionalFormatting sqref="O452">
    <cfRule type="cellIs" dxfId="2523" priority="132" operator="lessThan">
      <formula>0</formula>
    </cfRule>
  </conditionalFormatting>
  <conditionalFormatting sqref="O454">
    <cfRule type="cellIs" dxfId="2522" priority="131" operator="lessThan">
      <formula>0</formula>
    </cfRule>
  </conditionalFormatting>
  <conditionalFormatting sqref="O454">
    <cfRule type="cellIs" dxfId="2521" priority="130" operator="lessThan">
      <formula>0</formula>
    </cfRule>
  </conditionalFormatting>
  <conditionalFormatting sqref="O454">
    <cfRule type="cellIs" dxfId="2520" priority="129" operator="lessThan">
      <formula>0</formula>
    </cfRule>
  </conditionalFormatting>
  <conditionalFormatting sqref="O454">
    <cfRule type="cellIs" dxfId="2519" priority="128" operator="lessThan">
      <formula>0</formula>
    </cfRule>
  </conditionalFormatting>
  <conditionalFormatting sqref="O454">
    <cfRule type="cellIs" dxfId="2518" priority="127" operator="lessThan">
      <formula>0</formula>
    </cfRule>
  </conditionalFormatting>
  <conditionalFormatting sqref="O454">
    <cfRule type="cellIs" dxfId="2517" priority="126" operator="lessThan">
      <formula>0</formula>
    </cfRule>
  </conditionalFormatting>
  <conditionalFormatting sqref="O454">
    <cfRule type="cellIs" dxfId="2516" priority="125" operator="lessThan">
      <formula>0</formula>
    </cfRule>
  </conditionalFormatting>
  <conditionalFormatting sqref="O454">
    <cfRule type="cellIs" dxfId="2515" priority="124" operator="lessThan">
      <formula>0</formula>
    </cfRule>
  </conditionalFormatting>
  <conditionalFormatting sqref="O457">
    <cfRule type="cellIs" dxfId="2514" priority="123" operator="lessThan">
      <formula>0</formula>
    </cfRule>
  </conditionalFormatting>
  <conditionalFormatting sqref="O458">
    <cfRule type="cellIs" dxfId="2513" priority="122" operator="lessThan">
      <formula>0</formula>
    </cfRule>
  </conditionalFormatting>
  <conditionalFormatting sqref="O458">
    <cfRule type="cellIs" dxfId="2512" priority="121" operator="lessThan">
      <formula>0</formula>
    </cfRule>
  </conditionalFormatting>
  <conditionalFormatting sqref="O461:O464">
    <cfRule type="cellIs" dxfId="2511" priority="120" operator="lessThan">
      <formula>0</formula>
    </cfRule>
  </conditionalFormatting>
  <conditionalFormatting sqref="O461:O464">
    <cfRule type="expression" dxfId="2510" priority="118">
      <formula>O461/N461&gt;1</formula>
    </cfRule>
    <cfRule type="expression" dxfId="2509" priority="119">
      <formula>O461/N461&lt;1</formula>
    </cfRule>
  </conditionalFormatting>
  <conditionalFormatting sqref="O552 O560 O575 O589">
    <cfRule type="expression" dxfId="2508" priority="116">
      <formula>O552/#REF!&gt;1</formula>
    </cfRule>
    <cfRule type="expression" dxfId="2507" priority="117">
      <formula>O552/#REF!&lt;1</formula>
    </cfRule>
  </conditionalFormatting>
  <conditionalFormatting sqref="O512">
    <cfRule type="cellIs" dxfId="2506" priority="115" operator="lessThan">
      <formula>0</formula>
    </cfRule>
  </conditionalFormatting>
  <conditionalFormatting sqref="O512">
    <cfRule type="expression" dxfId="2505" priority="113">
      <formula>O512/N512&gt;1</formula>
    </cfRule>
    <cfRule type="expression" dxfId="2504" priority="114">
      <formula>O512/N512&lt;1</formula>
    </cfRule>
  </conditionalFormatting>
  <conditionalFormatting sqref="O596">
    <cfRule type="cellIs" dxfId="2503" priority="112" operator="lessThan">
      <formula>0</formula>
    </cfRule>
  </conditionalFormatting>
  <conditionalFormatting sqref="O600">
    <cfRule type="cellIs" dxfId="2502" priority="111" operator="lessThan">
      <formula>0</formula>
    </cfRule>
  </conditionalFormatting>
  <conditionalFormatting sqref="O600">
    <cfRule type="cellIs" dxfId="2501" priority="110" operator="lessThan">
      <formula>0</formula>
    </cfRule>
  </conditionalFormatting>
  <conditionalFormatting sqref="O710">
    <cfRule type="cellIs" dxfId="2500" priority="109" operator="lessThan">
      <formula>0</formula>
    </cfRule>
  </conditionalFormatting>
  <conditionalFormatting sqref="O654 O651 O648:O649 O632:O634">
    <cfRule type="expression" dxfId="2499" priority="96">
      <formula>O632/N632&gt;1</formula>
    </cfRule>
    <cfRule type="expression" dxfId="2498" priority="97">
      <formula>O632/N632&lt;1</formula>
    </cfRule>
  </conditionalFormatting>
  <conditionalFormatting sqref="O507:O510">
    <cfRule type="cellIs" dxfId="2497" priority="108" operator="lessThan">
      <formula>0</formula>
    </cfRule>
  </conditionalFormatting>
  <conditionalFormatting sqref="O507:O510">
    <cfRule type="expression" dxfId="2496" priority="106">
      <formula>O507/N507&gt;1</formula>
    </cfRule>
    <cfRule type="expression" dxfId="2495" priority="107">
      <formula>O507/N507&lt;1</formula>
    </cfRule>
  </conditionalFormatting>
  <conditionalFormatting sqref="O588 O574 O559 O551">
    <cfRule type="cellIs" dxfId="2494" priority="105" operator="lessThan">
      <formula>0</formula>
    </cfRule>
  </conditionalFormatting>
  <conditionalFormatting sqref="O584:O587 O570:O573 O555:O558 O547:O550">
    <cfRule type="cellIs" dxfId="2493" priority="104" operator="lessThan">
      <formula>0</formula>
    </cfRule>
  </conditionalFormatting>
  <conditionalFormatting sqref="O584:O587 O570:O573 O555:O558 O547:O550">
    <cfRule type="expression" dxfId="2492" priority="102">
      <formula>O547/N547&gt;1</formula>
    </cfRule>
    <cfRule type="expression" dxfId="2491" priority="103">
      <formula>O547/N547&lt;1</formula>
    </cfRule>
  </conditionalFormatting>
  <conditionalFormatting sqref="O588 O574 O559 O551">
    <cfRule type="cellIs" dxfId="2490" priority="101" operator="lessThan">
      <formula>0</formula>
    </cfRule>
  </conditionalFormatting>
  <conditionalFormatting sqref="O588 O574 O559 O551">
    <cfRule type="expression" dxfId="2489" priority="99">
      <formula>O551/N551&gt;1</formula>
    </cfRule>
    <cfRule type="expression" dxfId="2488" priority="100">
      <formula>O551/N551&lt;1</formula>
    </cfRule>
  </conditionalFormatting>
  <conditionalFormatting sqref="O654 O651 O648:O649 O632:O634">
    <cfRule type="cellIs" dxfId="2487" priority="98" operator="lessThan">
      <formula>0</formula>
    </cfRule>
  </conditionalFormatting>
  <conditionalFormatting sqref="O504">
    <cfRule type="expression" dxfId="2486" priority="293">
      <formula>O504/#REF!&gt;1</formula>
    </cfRule>
    <cfRule type="expression" dxfId="2485" priority="294">
      <formula>O504/#REF!&lt;1</formula>
    </cfRule>
  </conditionalFormatting>
  <conditionalFormatting sqref="O465">
    <cfRule type="cellIs" dxfId="2484" priority="95" operator="lessThan">
      <formula>0</formula>
    </cfRule>
  </conditionalFormatting>
  <conditionalFormatting sqref="O465">
    <cfRule type="expression" dxfId="2483" priority="93">
      <formula>O465/N465&gt;1</formula>
    </cfRule>
    <cfRule type="expression" dxfId="2482" priority="94">
      <formula>O465/N465&lt;1</formula>
    </cfRule>
  </conditionalFormatting>
  <conditionalFormatting sqref="O511">
    <cfRule type="cellIs" dxfId="2481" priority="92" operator="lessThan">
      <formula>0</formula>
    </cfRule>
  </conditionalFormatting>
  <conditionalFormatting sqref="O511">
    <cfRule type="expression" dxfId="2480" priority="90">
      <formula>O511/N511&gt;1</formula>
    </cfRule>
    <cfRule type="expression" dxfId="2479" priority="91">
      <formula>O511/N511&lt;1</formula>
    </cfRule>
  </conditionalFormatting>
  <conditionalFormatting sqref="O568">
    <cfRule type="cellIs" dxfId="2478" priority="80" operator="lessThan">
      <formula>0</formula>
    </cfRule>
  </conditionalFormatting>
  <conditionalFormatting sqref="O603">
    <cfRule type="expression" dxfId="2477" priority="54">
      <formula>O603/N603&gt;1</formula>
    </cfRule>
    <cfRule type="expression" dxfId="2476" priority="55">
      <formula>O603/N603&lt;1</formula>
    </cfRule>
  </conditionalFormatting>
  <conditionalFormatting sqref="O552">
    <cfRule type="cellIs" dxfId="2475" priority="77" operator="lessThan">
      <formula>0</formula>
    </cfRule>
  </conditionalFormatting>
  <conditionalFormatting sqref="O552">
    <cfRule type="expression" dxfId="2474" priority="75">
      <formula>O552/N552&gt;1</formula>
    </cfRule>
    <cfRule type="expression" dxfId="2473" priority="76">
      <formula>O552/N552&lt;1</formula>
    </cfRule>
  </conditionalFormatting>
  <conditionalFormatting sqref="O560">
    <cfRule type="cellIs" dxfId="2472" priority="74" operator="lessThan">
      <formula>0</formula>
    </cfRule>
  </conditionalFormatting>
  <conditionalFormatting sqref="O560">
    <cfRule type="expression" dxfId="2471" priority="72">
      <formula>O560/N560&gt;1</formula>
    </cfRule>
    <cfRule type="expression" dxfId="2470" priority="73">
      <formula>O560/N560&lt;1</formula>
    </cfRule>
  </conditionalFormatting>
  <conditionalFormatting sqref="O575">
    <cfRule type="cellIs" dxfId="2469" priority="71" operator="lessThan">
      <formula>0</formula>
    </cfRule>
  </conditionalFormatting>
  <conditionalFormatting sqref="O575">
    <cfRule type="expression" dxfId="2468" priority="69">
      <formula>O575/N575&gt;1</formula>
    </cfRule>
    <cfRule type="expression" dxfId="2467" priority="70">
      <formula>O575/N575&lt;1</formula>
    </cfRule>
  </conditionalFormatting>
  <conditionalFormatting sqref="O589">
    <cfRule type="cellIs" dxfId="2466" priority="68" operator="lessThan">
      <formula>0</formula>
    </cfRule>
  </conditionalFormatting>
  <conditionalFormatting sqref="O589">
    <cfRule type="expression" dxfId="2465" priority="66">
      <formula>O589/N589&gt;1</formula>
    </cfRule>
    <cfRule type="expression" dxfId="2464" priority="67">
      <formula>O589/N589&lt;1</formula>
    </cfRule>
  </conditionalFormatting>
  <conditionalFormatting sqref="O521">
    <cfRule type="cellIs" dxfId="2463" priority="89" operator="lessThan">
      <formula>0</formula>
    </cfRule>
  </conditionalFormatting>
  <conditionalFormatting sqref="O521">
    <cfRule type="expression" dxfId="2462" priority="87">
      <formula>O521/N521&gt;1</formula>
    </cfRule>
    <cfRule type="expression" dxfId="2461" priority="88">
      <formula>O521/N521&lt;1</formula>
    </cfRule>
  </conditionalFormatting>
  <conditionalFormatting sqref="O529">
    <cfRule type="cellIs" dxfId="2460" priority="86" operator="lessThan">
      <formula>0</formula>
    </cfRule>
  </conditionalFormatting>
  <conditionalFormatting sqref="O529">
    <cfRule type="expression" dxfId="2459" priority="84">
      <formula>O529/N529&gt;1</formula>
    </cfRule>
    <cfRule type="expression" dxfId="2458" priority="85">
      <formula>O529/N529&lt;1</formula>
    </cfRule>
  </conditionalFormatting>
  <conditionalFormatting sqref="O582">
    <cfRule type="expression" dxfId="2457" priority="63">
      <formula>O582/N582&gt;1</formula>
    </cfRule>
    <cfRule type="expression" dxfId="2456" priority="64">
      <formula>O582/N582&lt;1</formula>
    </cfRule>
  </conditionalFormatting>
  <conditionalFormatting sqref="O537">
    <cfRule type="cellIs" dxfId="2455" priority="83" operator="lessThan">
      <formula>0</formula>
    </cfRule>
  </conditionalFormatting>
  <conditionalFormatting sqref="O537">
    <cfRule type="expression" dxfId="2454" priority="81">
      <formula>O537/N537&gt;1</formula>
    </cfRule>
    <cfRule type="expression" dxfId="2453" priority="82">
      <formula>O537/N537&lt;1</formula>
    </cfRule>
  </conditionalFormatting>
  <conditionalFormatting sqref="O641:O645 B636:O637">
    <cfRule type="cellIs" dxfId="2452" priority="62" operator="lessThan">
      <formula>0</formula>
    </cfRule>
  </conditionalFormatting>
  <conditionalFormatting sqref="O568">
    <cfRule type="expression" dxfId="2451" priority="78">
      <formula>O568/N568&gt;1</formula>
    </cfRule>
    <cfRule type="expression" dxfId="2450" priority="79">
      <formula>O568/N568&lt;1</formula>
    </cfRule>
  </conditionalFormatting>
  <conditionalFormatting sqref="O597">
    <cfRule type="cellIs" dxfId="2449" priority="61" operator="lessThan">
      <formula>0</formula>
    </cfRule>
  </conditionalFormatting>
  <conditionalFormatting sqref="O608">
    <cfRule type="expression" dxfId="2448" priority="49">
      <formula>O608/N608&gt;1</formula>
    </cfRule>
    <cfRule type="expression" dxfId="2447" priority="50">
      <formula>O608/N608&lt;1</formula>
    </cfRule>
  </conditionalFormatting>
  <conditionalFormatting sqref="O582">
    <cfRule type="cellIs" dxfId="2446" priority="65" operator="lessThan">
      <formula>0</formula>
    </cfRule>
  </conditionalFormatting>
  <conditionalFormatting sqref="O597">
    <cfRule type="expression" dxfId="2445" priority="59">
      <formula>O597/N597&gt;1</formula>
    </cfRule>
    <cfRule type="expression" dxfId="2444" priority="60">
      <formula>O597/N597&lt;1</formula>
    </cfRule>
  </conditionalFormatting>
  <conditionalFormatting sqref="O676:O679">
    <cfRule type="cellIs" dxfId="2443" priority="48" operator="lessThan">
      <formula>0</formula>
    </cfRule>
  </conditionalFormatting>
  <conditionalFormatting sqref="O678">
    <cfRule type="cellIs" dxfId="2442" priority="47" operator="lessThan">
      <formula>0</formula>
    </cfRule>
  </conditionalFormatting>
  <conditionalFormatting sqref="O680:O683">
    <cfRule type="cellIs" dxfId="2441" priority="46" operator="lessThan">
      <formula>0</formula>
    </cfRule>
  </conditionalFormatting>
  <conditionalFormatting sqref="O682">
    <cfRule type="cellIs" dxfId="2440" priority="45" operator="lessThan">
      <formula>0</formula>
    </cfRule>
  </conditionalFormatting>
  <conditionalFormatting sqref="O684:O687">
    <cfRule type="cellIs" dxfId="2439" priority="44" operator="lessThan">
      <formula>0</formula>
    </cfRule>
  </conditionalFormatting>
  <conditionalFormatting sqref="O686">
    <cfRule type="cellIs" dxfId="2438" priority="43" operator="lessThan">
      <formula>0</formula>
    </cfRule>
  </conditionalFormatting>
  <conditionalFormatting sqref="O688:O691">
    <cfRule type="cellIs" dxfId="2437" priority="42" operator="lessThan">
      <formula>0</formula>
    </cfRule>
  </conditionalFormatting>
  <conditionalFormatting sqref="O690">
    <cfRule type="cellIs" dxfId="2436" priority="41" operator="lessThan">
      <formula>0</formula>
    </cfRule>
  </conditionalFormatting>
  <conditionalFormatting sqref="O692:O693 O695">
    <cfRule type="cellIs" dxfId="2435" priority="40" operator="lessThan">
      <formula>0</formula>
    </cfRule>
  </conditionalFormatting>
  <conditionalFormatting sqref="O696:O699">
    <cfRule type="cellIs" dxfId="2434" priority="39" operator="lessThan">
      <formula>0</formula>
    </cfRule>
  </conditionalFormatting>
  <conditionalFormatting sqref="O698">
    <cfRule type="cellIs" dxfId="2433" priority="38" operator="lessThan">
      <formula>0</formula>
    </cfRule>
  </conditionalFormatting>
  <conditionalFormatting sqref="O700:O703">
    <cfRule type="cellIs" dxfId="2432" priority="37" operator="lessThan">
      <formula>0</formula>
    </cfRule>
  </conditionalFormatting>
  <conditionalFormatting sqref="O702">
    <cfRule type="cellIs" dxfId="2431" priority="36" operator="lessThan">
      <formula>0</formula>
    </cfRule>
  </conditionalFormatting>
  <conditionalFormatting sqref="O704:O707">
    <cfRule type="cellIs" dxfId="2430" priority="35" operator="lessThan">
      <formula>0</formula>
    </cfRule>
  </conditionalFormatting>
  <conditionalFormatting sqref="O706">
    <cfRule type="cellIs" dxfId="2429" priority="34" operator="lessThan">
      <formula>0</formula>
    </cfRule>
  </conditionalFormatting>
  <conditionalFormatting sqref="O712:O715">
    <cfRule type="cellIs" dxfId="2428" priority="33" operator="lessThan">
      <formula>0</formula>
    </cfRule>
  </conditionalFormatting>
  <conditionalFormatting sqref="O714">
    <cfRule type="cellIs" dxfId="2427" priority="32" operator="lessThan">
      <formula>0</formula>
    </cfRule>
  </conditionalFormatting>
  <conditionalFormatting sqref="O716:O719">
    <cfRule type="cellIs" dxfId="2426" priority="31" operator="lessThan">
      <formula>0</formula>
    </cfRule>
  </conditionalFormatting>
  <conditionalFormatting sqref="O718">
    <cfRule type="cellIs" dxfId="2425" priority="30" operator="lessThan">
      <formula>0</formula>
    </cfRule>
  </conditionalFormatting>
  <conditionalFormatting sqref="O466">
    <cfRule type="cellIs" dxfId="2424" priority="29" operator="lessThan">
      <formula>0</formula>
    </cfRule>
  </conditionalFormatting>
  <conditionalFormatting sqref="O505">
    <cfRule type="cellIs" dxfId="2423" priority="28" operator="lessThan">
      <formula>0</formula>
    </cfRule>
  </conditionalFormatting>
  <conditionalFormatting sqref="O513">
    <cfRule type="cellIs" dxfId="2422" priority="27" operator="lessThan">
      <formula>0</formula>
    </cfRule>
  </conditionalFormatting>
  <conditionalFormatting sqref="O522">
    <cfRule type="cellIs" dxfId="2421" priority="26" operator="lessThan">
      <formula>0</formula>
    </cfRule>
  </conditionalFormatting>
  <conditionalFormatting sqref="O530">
    <cfRule type="cellIs" dxfId="2420" priority="25" operator="lessThan">
      <formula>0</formula>
    </cfRule>
  </conditionalFormatting>
  <conditionalFormatting sqref="O538">
    <cfRule type="cellIs" dxfId="2419" priority="24" operator="lessThan">
      <formula>0</formula>
    </cfRule>
  </conditionalFormatting>
  <conditionalFormatting sqref="O553">
    <cfRule type="cellIs" dxfId="2418" priority="23" operator="lessThan">
      <formula>0</formula>
    </cfRule>
  </conditionalFormatting>
  <conditionalFormatting sqref="O561">
    <cfRule type="cellIs" dxfId="2417" priority="22" operator="lessThan">
      <formula>0</formula>
    </cfRule>
  </conditionalFormatting>
  <conditionalFormatting sqref="O590">
    <cfRule type="cellIs" dxfId="2416" priority="21" operator="lessThan">
      <formula>0</formula>
    </cfRule>
  </conditionalFormatting>
  <conditionalFormatting sqref="B720:N723">
    <cfRule type="cellIs" dxfId="2415" priority="20" operator="lessThan">
      <formula>0</formula>
    </cfRule>
  </conditionalFormatting>
  <conditionalFormatting sqref="I722:N722 P720:Q723">
    <cfRule type="cellIs" dxfId="2414" priority="19" operator="lessThan">
      <formula>0</formula>
    </cfRule>
  </conditionalFormatting>
  <conditionalFormatting sqref="O720:O723">
    <cfRule type="cellIs" dxfId="2413" priority="18" operator="lessThan">
      <formula>0</formula>
    </cfRule>
  </conditionalFormatting>
  <conditionalFormatting sqref="O722">
    <cfRule type="cellIs" dxfId="2412" priority="17" operator="lessThan">
      <formula>0</formula>
    </cfRule>
  </conditionalFormatting>
  <conditionalFormatting sqref="P655:P658">
    <cfRule type="cellIs" dxfId="2411" priority="16" operator="lessThan">
      <formula>0</formula>
    </cfRule>
  </conditionalFormatting>
  <conditionalFormatting sqref="P638:Q638 Q639:Q640">
    <cfRule type="cellIs" dxfId="2410" priority="15" operator="lessThan">
      <formula>0</formula>
    </cfRule>
  </conditionalFormatting>
  <conditionalFormatting sqref="B638">
    <cfRule type="cellIs" dxfId="2409" priority="14" operator="lessThan">
      <formula>0</formula>
    </cfRule>
  </conditionalFormatting>
  <conditionalFormatting sqref="P639:P640">
    <cfRule type="cellIs" dxfId="2408" priority="13" operator="lessThan">
      <formula>0</formula>
    </cfRule>
  </conditionalFormatting>
  <conditionalFormatting sqref="B639:O640">
    <cfRule type="expression" dxfId="2407" priority="11">
      <formula>B639/A639&gt;1</formula>
    </cfRule>
    <cfRule type="expression" dxfId="2406" priority="12">
      <formula>B639/A639&lt;1</formula>
    </cfRule>
  </conditionalFormatting>
  <conditionalFormatting sqref="B639:O640">
    <cfRule type="cellIs" dxfId="2405" priority="10" operator="lessThan">
      <formula>0</formula>
    </cfRule>
  </conditionalFormatting>
  <conditionalFormatting sqref="B491">
    <cfRule type="cellIs" dxfId="2404" priority="9" operator="lessThan">
      <formula>0</formula>
    </cfRule>
  </conditionalFormatting>
  <conditionalFormatting sqref="B492:N496">
    <cfRule type="cellIs" dxfId="2403" priority="8" operator="lessThan">
      <formula>0</formula>
    </cfRule>
  </conditionalFormatting>
  <conditionalFormatting sqref="B492:N496">
    <cfRule type="expression" dxfId="2402" priority="6">
      <formula>B492/A492&gt;1</formula>
    </cfRule>
    <cfRule type="expression" dxfId="2401" priority="7">
      <formula>B492/A492&lt;1</formula>
    </cfRule>
  </conditionalFormatting>
  <conditionalFormatting sqref="O492:O496">
    <cfRule type="cellIs" dxfId="2400" priority="5" operator="lessThan">
      <formula>0</formula>
    </cfRule>
  </conditionalFormatting>
  <conditionalFormatting sqref="O492:O496">
    <cfRule type="expression" dxfId="2399" priority="3">
      <formula>O492/N492&gt;1</formula>
    </cfRule>
    <cfRule type="expression" dxfId="2398" priority="4">
      <formula>O492/N492&lt;1</formula>
    </cfRule>
  </conditionalFormatting>
  <conditionalFormatting sqref="B357:O360">
    <cfRule type="cellIs" dxfId="2397" priority="2" operator="lessThan">
      <formula>0</formula>
    </cfRule>
  </conditionalFormatting>
  <conditionalFormatting sqref="B647:E647">
    <cfRule type="cellIs" dxfId="2396" priority="1" operator="lessThan">
      <formula>0</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F167-5266-460C-A711-F46E9BE75E27}">
  <sheetPr>
    <tabColor rgb="FFFF0000"/>
    <outlinePr summaryBelow="0" summaryRight="0"/>
  </sheetPr>
  <dimension ref="A1:DN723"/>
  <sheetViews>
    <sheetView topLeftCell="A121" zoomScaleNormal="100" workbookViewId="0">
      <selection activeCell="O669" sqref="O669"/>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2317</v>
      </c>
      <c r="K2" t="s">
        <v>2318</v>
      </c>
      <c r="L2" t="s">
        <v>2319</v>
      </c>
      <c r="M2" t="s">
        <v>2320</v>
      </c>
      <c r="N2" t="s">
        <v>2321</v>
      </c>
      <c r="O2" t="s">
        <v>2322</v>
      </c>
      <c r="P2" t="s">
        <v>2323</v>
      </c>
      <c r="Q2" t="s">
        <v>2324</v>
      </c>
      <c r="R2" t="s">
        <v>2325</v>
      </c>
      <c r="S2" t="s">
        <v>2326</v>
      </c>
      <c r="T2" t="s">
        <v>2327</v>
      </c>
      <c r="U2" t="s">
        <v>2328</v>
      </c>
      <c r="V2" t="s">
        <v>2329</v>
      </c>
      <c r="W2" t="s">
        <v>2330</v>
      </c>
      <c r="X2" t="s">
        <v>2331</v>
      </c>
      <c r="Y2" t="s">
        <v>2332</v>
      </c>
      <c r="Z2" t="s">
        <v>2333</v>
      </c>
      <c r="AA2" t="s">
        <v>2334</v>
      </c>
      <c r="AB2" t="s">
        <v>2335</v>
      </c>
      <c r="AC2" t="s">
        <v>2336</v>
      </c>
      <c r="AD2" t="s">
        <v>2337</v>
      </c>
      <c r="AE2" t="s">
        <v>2338</v>
      </c>
      <c r="AF2" t="s">
        <v>2339</v>
      </c>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150023</v>
      </c>
      <c r="C5">
        <v>59708</v>
      </c>
      <c r="D5">
        <v>131666.01</v>
      </c>
      <c r="E5">
        <v>162252</v>
      </c>
      <c r="F5">
        <v>88611</v>
      </c>
      <c r="G5">
        <v>116164</v>
      </c>
      <c r="H5">
        <v>59770.46</v>
      </c>
      <c r="I5">
        <v>65207</v>
      </c>
      <c r="J5">
        <v>115614</v>
      </c>
      <c r="K5">
        <v>151160</v>
      </c>
      <c r="L5">
        <v>185337.5</v>
      </c>
      <c r="M5">
        <v>125349</v>
      </c>
      <c r="N5">
        <v>134564</v>
      </c>
      <c r="O5">
        <v>135465</v>
      </c>
      <c r="P5">
        <v>110367.47</v>
      </c>
      <c r="Q5">
        <v>85036</v>
      </c>
      <c r="R5">
        <v>57340</v>
      </c>
      <c r="S5">
        <v>85327</v>
      </c>
      <c r="T5">
        <v>55273.42</v>
      </c>
      <c r="U5">
        <v>61288</v>
      </c>
      <c r="V5">
        <v>88117</v>
      </c>
      <c r="W5">
        <v>142828</v>
      </c>
      <c r="X5">
        <v>110470.16</v>
      </c>
      <c r="Y5">
        <v>135317</v>
      </c>
      <c r="Z5">
        <v>111095</v>
      </c>
      <c r="AA5">
        <v>107768</v>
      </c>
      <c r="AB5">
        <v>67464.39</v>
      </c>
      <c r="AC5">
        <v>162678</v>
      </c>
      <c r="AD5">
        <v>93211</v>
      </c>
      <c r="AE5">
        <v>55118</v>
      </c>
      <c r="AF5">
        <v>49414.14</v>
      </c>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t="s">
        <v>788</v>
      </c>
      <c r="B6">
        <v>0</v>
      </c>
      <c r="C6">
        <v>0</v>
      </c>
      <c r="D6">
        <v>0</v>
      </c>
      <c r="E6">
        <v>0</v>
      </c>
      <c r="F6">
        <v>0</v>
      </c>
      <c r="G6">
        <v>50200</v>
      </c>
      <c r="H6">
        <v>131626.10999999999</v>
      </c>
      <c r="I6">
        <v>111144</v>
      </c>
      <c r="J6">
        <v>57000</v>
      </c>
      <c r="K6">
        <v>120000</v>
      </c>
      <c r="L6">
        <v>78888.89</v>
      </c>
      <c r="M6">
        <v>48983</v>
      </c>
      <c r="N6">
        <v>0</v>
      </c>
      <c r="O6">
        <v>0</v>
      </c>
      <c r="P6">
        <v>0</v>
      </c>
      <c r="Q6">
        <v>266</v>
      </c>
      <c r="R6">
        <v>588</v>
      </c>
      <c r="S6">
        <v>588</v>
      </c>
      <c r="T6">
        <v>587.96</v>
      </c>
      <c r="U6">
        <v>585</v>
      </c>
      <c r="V6">
        <v>216</v>
      </c>
      <c r="W6">
        <v>133740</v>
      </c>
      <c r="X6">
        <v>133155.62</v>
      </c>
      <c r="Y6">
        <v>132428</v>
      </c>
      <c r="Z6">
        <v>132047</v>
      </c>
      <c r="AA6">
        <v>171162</v>
      </c>
      <c r="AB6">
        <v>190579.47</v>
      </c>
      <c r="AC6">
        <v>99999</v>
      </c>
      <c r="AD6">
        <v>0</v>
      </c>
      <c r="AE6">
        <v>0</v>
      </c>
      <c r="AF6">
        <v>0</v>
      </c>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t="s">
        <v>789</v>
      </c>
      <c r="B7">
        <v>245076</v>
      </c>
      <c r="C7">
        <v>187414</v>
      </c>
      <c r="D7">
        <v>103679.31</v>
      </c>
      <c r="E7">
        <v>114812</v>
      </c>
      <c r="F7">
        <v>109311</v>
      </c>
      <c r="G7">
        <v>140668</v>
      </c>
      <c r="H7">
        <v>76608.039999999994</v>
      </c>
      <c r="I7">
        <v>70101</v>
      </c>
      <c r="J7">
        <v>84432</v>
      </c>
      <c r="K7">
        <v>124266</v>
      </c>
      <c r="L7">
        <v>80316.53</v>
      </c>
      <c r="M7">
        <v>81772</v>
      </c>
      <c r="N7">
        <v>88691</v>
      </c>
      <c r="O7">
        <v>99842</v>
      </c>
      <c r="P7">
        <v>83361.45</v>
      </c>
      <c r="Q7">
        <v>60382</v>
      </c>
      <c r="R7">
        <v>70818</v>
      </c>
      <c r="S7">
        <v>85486</v>
      </c>
      <c r="T7">
        <v>55084.05</v>
      </c>
      <c r="U7">
        <v>43226</v>
      </c>
      <c r="V7">
        <v>48276</v>
      </c>
      <c r="W7">
        <v>52578</v>
      </c>
      <c r="X7">
        <v>33477.230000000003</v>
      </c>
      <c r="Y7">
        <v>29919</v>
      </c>
      <c r="Z7">
        <v>64910</v>
      </c>
      <c r="AA7">
        <v>48410</v>
      </c>
      <c r="AB7">
        <v>50228.61</v>
      </c>
      <c r="AC7">
        <v>34237</v>
      </c>
      <c r="AD7">
        <v>50821</v>
      </c>
      <c r="AE7">
        <v>64232</v>
      </c>
      <c r="AF7">
        <v>35583.06</v>
      </c>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t="s">
        <v>2365</v>
      </c>
      <c r="B8">
        <v>0</v>
      </c>
      <c r="C8">
        <v>0</v>
      </c>
      <c r="D8">
        <v>0</v>
      </c>
      <c r="E8">
        <v>0</v>
      </c>
      <c r="F8">
        <v>0</v>
      </c>
      <c r="G8">
        <v>0</v>
      </c>
      <c r="H8">
        <v>76608.039999999994</v>
      </c>
      <c r="I8">
        <v>0</v>
      </c>
      <c r="J8">
        <v>0</v>
      </c>
      <c r="K8">
        <v>124266</v>
      </c>
      <c r="L8">
        <v>0</v>
      </c>
      <c r="M8">
        <v>0</v>
      </c>
      <c r="N8">
        <v>0</v>
      </c>
      <c r="O8">
        <v>25080</v>
      </c>
      <c r="P8">
        <v>0</v>
      </c>
      <c r="Q8">
        <v>23417</v>
      </c>
      <c r="R8">
        <v>0</v>
      </c>
      <c r="S8">
        <v>24682</v>
      </c>
      <c r="T8">
        <v>7698.86</v>
      </c>
      <c r="U8">
        <v>9364</v>
      </c>
      <c r="V8">
        <v>0</v>
      </c>
      <c r="W8">
        <v>0</v>
      </c>
      <c r="X8">
        <v>0</v>
      </c>
      <c r="Y8">
        <v>0</v>
      </c>
      <c r="Z8">
        <v>0</v>
      </c>
      <c r="AA8">
        <v>0</v>
      </c>
      <c r="AB8">
        <v>0</v>
      </c>
      <c r="AC8">
        <v>0</v>
      </c>
      <c r="AD8">
        <v>5792</v>
      </c>
      <c r="AE8">
        <v>5181</v>
      </c>
      <c r="AF8">
        <v>5147.43</v>
      </c>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t="s">
        <v>2366</v>
      </c>
      <c r="B9">
        <v>19439</v>
      </c>
      <c r="C9">
        <v>16582</v>
      </c>
      <c r="D9">
        <v>103679.31</v>
      </c>
      <c r="E9">
        <v>114812</v>
      </c>
      <c r="F9">
        <v>109311</v>
      </c>
      <c r="G9">
        <v>140668</v>
      </c>
      <c r="H9">
        <v>0</v>
      </c>
      <c r="I9">
        <v>70101</v>
      </c>
      <c r="J9">
        <v>84432</v>
      </c>
      <c r="K9">
        <v>0</v>
      </c>
      <c r="L9">
        <v>80316.53</v>
      </c>
      <c r="M9">
        <v>81772</v>
      </c>
      <c r="N9">
        <v>88691</v>
      </c>
      <c r="O9">
        <v>74762</v>
      </c>
      <c r="P9">
        <v>83361.45</v>
      </c>
      <c r="Q9">
        <v>36965</v>
      </c>
      <c r="R9">
        <v>70818</v>
      </c>
      <c r="S9">
        <v>60804</v>
      </c>
      <c r="T9">
        <v>47385.19</v>
      </c>
      <c r="U9">
        <v>33862</v>
      </c>
      <c r="V9">
        <v>48276</v>
      </c>
      <c r="W9">
        <v>52578</v>
      </c>
      <c r="X9">
        <v>33477.230000000003</v>
      </c>
      <c r="Y9">
        <v>29919</v>
      </c>
      <c r="Z9">
        <v>64910</v>
      </c>
      <c r="AA9">
        <v>48410</v>
      </c>
      <c r="AB9">
        <v>50228.61</v>
      </c>
      <c r="AC9">
        <v>34237</v>
      </c>
      <c r="AD9">
        <v>45029</v>
      </c>
      <c r="AE9">
        <v>59051</v>
      </c>
      <c r="AF9">
        <v>30435.63</v>
      </c>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t="s">
        <v>790</v>
      </c>
      <c r="B10">
        <v>168092</v>
      </c>
      <c r="C10">
        <v>160547</v>
      </c>
      <c r="D10">
        <v>98007.18</v>
      </c>
      <c r="E10">
        <v>92317</v>
      </c>
      <c r="F10">
        <v>108028</v>
      </c>
      <c r="G10">
        <v>112664</v>
      </c>
      <c r="H10">
        <v>87831.51</v>
      </c>
      <c r="I10">
        <v>116733</v>
      </c>
      <c r="J10">
        <v>126475</v>
      </c>
      <c r="K10">
        <v>119390</v>
      </c>
      <c r="L10">
        <v>88427.71</v>
      </c>
      <c r="M10">
        <v>108967</v>
      </c>
      <c r="N10">
        <v>111302</v>
      </c>
      <c r="O10">
        <v>106017</v>
      </c>
      <c r="P10">
        <v>81134.16</v>
      </c>
      <c r="Q10">
        <v>100559</v>
      </c>
      <c r="R10">
        <v>117534</v>
      </c>
      <c r="S10">
        <v>112681</v>
      </c>
      <c r="T10">
        <v>85221.99</v>
      </c>
      <c r="U10">
        <v>100997</v>
      </c>
      <c r="V10">
        <v>92853</v>
      </c>
      <c r="W10">
        <v>95801</v>
      </c>
      <c r="X10">
        <v>78881.91</v>
      </c>
      <c r="Y10">
        <v>82278</v>
      </c>
      <c r="Z10">
        <v>82017</v>
      </c>
      <c r="AA10">
        <v>83985</v>
      </c>
      <c r="AB10">
        <v>60727.29</v>
      </c>
      <c r="AC10">
        <v>65910</v>
      </c>
      <c r="AD10">
        <v>67537</v>
      </c>
      <c r="AE10">
        <v>53554</v>
      </c>
      <c r="AF10">
        <v>46287.67</v>
      </c>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t="s">
        <v>2368</v>
      </c>
      <c r="B11">
        <v>0</v>
      </c>
      <c r="C11">
        <v>0</v>
      </c>
      <c r="D11">
        <v>336248.09</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t="s">
        <v>2609</v>
      </c>
      <c r="B12">
        <v>236221</v>
      </c>
      <c r="C12">
        <v>406967</v>
      </c>
      <c r="D12">
        <v>0</v>
      </c>
      <c r="E12">
        <v>225414</v>
      </c>
      <c r="F12">
        <v>200890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t="s">
        <v>2610</v>
      </c>
      <c r="B13">
        <v>236221</v>
      </c>
      <c r="C13">
        <v>406967</v>
      </c>
      <c r="D13">
        <v>0</v>
      </c>
      <c r="E13">
        <v>225414</v>
      </c>
      <c r="F13">
        <v>200890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t="s">
        <v>2369</v>
      </c>
      <c r="B14">
        <v>3240</v>
      </c>
      <c r="C14">
        <v>2673</v>
      </c>
      <c r="D14">
        <v>2652.79</v>
      </c>
      <c r="E14">
        <v>2635</v>
      </c>
      <c r="F14">
        <v>2508</v>
      </c>
      <c r="G14">
        <v>2756</v>
      </c>
      <c r="H14">
        <v>2855.86</v>
      </c>
      <c r="I14">
        <v>3198</v>
      </c>
      <c r="J14">
        <v>2728</v>
      </c>
      <c r="K14">
        <v>2620</v>
      </c>
      <c r="L14">
        <v>2581.65</v>
      </c>
      <c r="M14">
        <v>2705</v>
      </c>
      <c r="N14">
        <v>2070</v>
      </c>
      <c r="O14">
        <v>2089</v>
      </c>
      <c r="P14">
        <v>2309.9299999999998</v>
      </c>
      <c r="Q14">
        <v>2485</v>
      </c>
      <c r="R14">
        <v>3603</v>
      </c>
      <c r="S14">
        <v>3463</v>
      </c>
      <c r="T14">
        <v>14052.07</v>
      </c>
      <c r="U14">
        <v>13065</v>
      </c>
      <c r="V14">
        <v>29332</v>
      </c>
      <c r="W14">
        <v>36853</v>
      </c>
      <c r="X14">
        <v>18561.060000000001</v>
      </c>
      <c r="Y14">
        <v>15905</v>
      </c>
      <c r="Z14">
        <v>11818</v>
      </c>
      <c r="AA14">
        <v>10066</v>
      </c>
      <c r="AB14">
        <v>8397.08</v>
      </c>
      <c r="AC14">
        <v>8394</v>
      </c>
      <c r="AD14">
        <v>3578</v>
      </c>
      <c r="AE14">
        <v>2913</v>
      </c>
      <c r="AF14">
        <v>2367.79</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t="s">
        <v>2370</v>
      </c>
      <c r="B15">
        <v>3240</v>
      </c>
      <c r="C15">
        <v>2673</v>
      </c>
      <c r="D15">
        <v>0</v>
      </c>
      <c r="E15">
        <v>0</v>
      </c>
      <c r="F15">
        <v>0</v>
      </c>
      <c r="G15">
        <v>0</v>
      </c>
      <c r="H15">
        <v>2855.86</v>
      </c>
      <c r="I15">
        <v>0</v>
      </c>
      <c r="J15">
        <v>0</v>
      </c>
      <c r="K15">
        <v>2620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t="s">
        <v>791</v>
      </c>
      <c r="B16">
        <v>802652</v>
      </c>
      <c r="C16">
        <v>817309</v>
      </c>
      <c r="D16">
        <v>672253.38</v>
      </c>
      <c r="E16">
        <v>597430</v>
      </c>
      <c r="F16">
        <v>509348</v>
      </c>
      <c r="G16">
        <v>422452</v>
      </c>
      <c r="H16">
        <v>358691.98</v>
      </c>
      <c r="I16">
        <v>366383</v>
      </c>
      <c r="J16">
        <v>386249</v>
      </c>
      <c r="K16">
        <v>517436</v>
      </c>
      <c r="L16">
        <v>435552.29</v>
      </c>
      <c r="M16">
        <v>367776</v>
      </c>
      <c r="N16">
        <v>336627</v>
      </c>
      <c r="O16">
        <v>343413</v>
      </c>
      <c r="P16">
        <v>277173.02</v>
      </c>
      <c r="Q16">
        <v>248728</v>
      </c>
      <c r="R16">
        <v>249883</v>
      </c>
      <c r="S16">
        <v>287545</v>
      </c>
      <c r="T16">
        <v>210219.49</v>
      </c>
      <c r="U16">
        <v>219161</v>
      </c>
      <c r="V16">
        <v>258794</v>
      </c>
      <c r="W16">
        <v>461800</v>
      </c>
      <c r="X16">
        <v>374545.98</v>
      </c>
      <c r="Y16">
        <v>395847</v>
      </c>
      <c r="Z16">
        <v>401887</v>
      </c>
      <c r="AA16">
        <v>421391</v>
      </c>
      <c r="AB16">
        <v>377396.84</v>
      </c>
      <c r="AC16">
        <v>371218</v>
      </c>
      <c r="AD16">
        <v>215147</v>
      </c>
      <c r="AE16">
        <v>175817</v>
      </c>
      <c r="AF16">
        <v>133652.67000000001</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2371</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t="s">
        <v>2628</v>
      </c>
      <c r="B18">
        <v>0</v>
      </c>
      <c r="C18">
        <v>0</v>
      </c>
      <c r="D18">
        <v>0</v>
      </c>
      <c r="E18">
        <v>0</v>
      </c>
      <c r="F18">
        <v>0</v>
      </c>
      <c r="G18">
        <v>0</v>
      </c>
      <c r="H18">
        <v>0</v>
      </c>
      <c r="I18">
        <v>0</v>
      </c>
      <c r="J18">
        <v>0</v>
      </c>
      <c r="K18">
        <v>0</v>
      </c>
      <c r="L18">
        <v>0</v>
      </c>
      <c r="M18">
        <v>0</v>
      </c>
      <c r="N18">
        <v>0</v>
      </c>
      <c r="O18">
        <v>0</v>
      </c>
      <c r="P18">
        <v>0</v>
      </c>
      <c r="Q18">
        <v>0</v>
      </c>
      <c r="R18">
        <v>0</v>
      </c>
      <c r="S18">
        <v>0</v>
      </c>
      <c r="T18">
        <v>0</v>
      </c>
      <c r="U18">
        <v>0</v>
      </c>
      <c r="V18">
        <v>2164</v>
      </c>
      <c r="W18">
        <v>2161</v>
      </c>
      <c r="X18">
        <v>38115.65</v>
      </c>
      <c r="Y18">
        <v>37966</v>
      </c>
      <c r="Z18">
        <v>37959</v>
      </c>
      <c r="AA18">
        <v>2355</v>
      </c>
      <c r="AB18">
        <v>2350.5700000000002</v>
      </c>
      <c r="AC18">
        <v>2509</v>
      </c>
      <c r="AD18">
        <v>2498</v>
      </c>
      <c r="AE18">
        <v>2492</v>
      </c>
      <c r="AF18">
        <v>2486.13</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t="s">
        <v>2381</v>
      </c>
      <c r="B19">
        <v>2554</v>
      </c>
      <c r="C19">
        <v>2536</v>
      </c>
      <c r="D19">
        <v>1389.93</v>
      </c>
      <c r="E19">
        <v>1304</v>
      </c>
      <c r="F19">
        <v>3097</v>
      </c>
      <c r="G19">
        <v>3191</v>
      </c>
      <c r="H19">
        <v>1316.89</v>
      </c>
      <c r="I19">
        <v>1314</v>
      </c>
      <c r="J19">
        <v>1597</v>
      </c>
      <c r="K19">
        <v>1602</v>
      </c>
      <c r="L19">
        <v>1579.09</v>
      </c>
      <c r="M19">
        <v>1584</v>
      </c>
      <c r="N19">
        <v>1660</v>
      </c>
      <c r="O19">
        <v>1678</v>
      </c>
      <c r="P19">
        <v>1641.19</v>
      </c>
      <c r="Q19">
        <v>1651</v>
      </c>
      <c r="R19">
        <v>1701</v>
      </c>
      <c r="S19">
        <v>3073</v>
      </c>
      <c r="T19">
        <v>0</v>
      </c>
      <c r="U19">
        <v>0</v>
      </c>
      <c r="V19">
        <v>0</v>
      </c>
      <c r="W19">
        <v>0</v>
      </c>
      <c r="X19">
        <v>0</v>
      </c>
      <c r="Y19">
        <v>0</v>
      </c>
      <c r="Z19">
        <v>0</v>
      </c>
      <c r="AA19">
        <v>0</v>
      </c>
      <c r="AB19">
        <v>0</v>
      </c>
      <c r="AC19">
        <v>0</v>
      </c>
      <c r="AD19">
        <v>0</v>
      </c>
      <c r="AE19">
        <v>0</v>
      </c>
      <c r="AF19">
        <v>0</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t="s">
        <v>2382</v>
      </c>
      <c r="B20">
        <v>2554</v>
      </c>
      <c r="C20">
        <v>2536</v>
      </c>
      <c r="D20">
        <v>1389.93</v>
      </c>
      <c r="E20">
        <v>1304</v>
      </c>
      <c r="F20">
        <v>3097</v>
      </c>
      <c r="G20">
        <v>3191</v>
      </c>
      <c r="H20">
        <v>1316.89</v>
      </c>
      <c r="I20">
        <v>1314</v>
      </c>
      <c r="J20">
        <v>1597</v>
      </c>
      <c r="K20">
        <v>1602</v>
      </c>
      <c r="L20">
        <v>1579.09</v>
      </c>
      <c r="M20">
        <v>1584</v>
      </c>
      <c r="N20">
        <v>1660</v>
      </c>
      <c r="O20">
        <v>1678</v>
      </c>
      <c r="P20">
        <v>1641.19</v>
      </c>
      <c r="Q20">
        <v>1651</v>
      </c>
      <c r="R20">
        <v>1701</v>
      </c>
      <c r="S20">
        <v>3073</v>
      </c>
      <c r="T20">
        <v>0</v>
      </c>
      <c r="U20">
        <v>0</v>
      </c>
      <c r="V20">
        <v>0</v>
      </c>
      <c r="W20">
        <v>0</v>
      </c>
      <c r="X20">
        <v>0</v>
      </c>
      <c r="Y20">
        <v>0</v>
      </c>
      <c r="Z20">
        <v>0</v>
      </c>
      <c r="AA20">
        <v>0</v>
      </c>
      <c r="AB20">
        <v>0</v>
      </c>
      <c r="AC20">
        <v>0</v>
      </c>
      <c r="AD20">
        <v>0</v>
      </c>
      <c r="AE20">
        <v>0</v>
      </c>
      <c r="AF20">
        <v>0</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t="s">
        <v>2383</v>
      </c>
      <c r="B21">
        <v>43988</v>
      </c>
      <c r="C21">
        <v>43988</v>
      </c>
      <c r="D21">
        <v>43987.5</v>
      </c>
      <c r="E21">
        <v>43988</v>
      </c>
      <c r="F21">
        <v>43988</v>
      </c>
      <c r="G21">
        <v>43988</v>
      </c>
      <c r="H21">
        <v>43987.5</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t="s">
        <v>792</v>
      </c>
      <c r="B22">
        <v>474761</v>
      </c>
      <c r="C22">
        <v>471209</v>
      </c>
      <c r="D22">
        <v>516561.01</v>
      </c>
      <c r="E22">
        <v>525555</v>
      </c>
      <c r="F22">
        <v>537571</v>
      </c>
      <c r="G22">
        <v>548279</v>
      </c>
      <c r="H22">
        <v>517777.81</v>
      </c>
      <c r="I22">
        <v>565473</v>
      </c>
      <c r="J22">
        <v>563849</v>
      </c>
      <c r="K22">
        <v>568131</v>
      </c>
      <c r="L22">
        <v>541725.46</v>
      </c>
      <c r="M22">
        <v>462741</v>
      </c>
      <c r="N22">
        <v>454688</v>
      </c>
      <c r="O22">
        <v>451653</v>
      </c>
      <c r="P22">
        <v>457564.54</v>
      </c>
      <c r="Q22">
        <v>464938</v>
      </c>
      <c r="R22">
        <v>467653</v>
      </c>
      <c r="S22">
        <v>469413</v>
      </c>
      <c r="T22">
        <v>474272.12</v>
      </c>
      <c r="U22">
        <v>462923</v>
      </c>
      <c r="V22">
        <v>429330</v>
      </c>
      <c r="W22">
        <v>363907</v>
      </c>
      <c r="X22">
        <v>193603.7</v>
      </c>
      <c r="Y22">
        <v>150615</v>
      </c>
      <c r="Z22">
        <v>111740</v>
      </c>
      <c r="AA22">
        <v>97414</v>
      </c>
      <c r="AB22">
        <v>91307.76</v>
      </c>
      <c r="AC22">
        <v>92896</v>
      </c>
      <c r="AD22">
        <v>94226</v>
      </c>
      <c r="AE22">
        <v>96028</v>
      </c>
      <c r="AF22">
        <v>95428.59</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t="s">
        <v>2384</v>
      </c>
      <c r="B23">
        <v>40447</v>
      </c>
      <c r="C23">
        <v>42915</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t="s">
        <v>793</v>
      </c>
      <c r="B24">
        <v>7835</v>
      </c>
      <c r="C24">
        <v>8348</v>
      </c>
      <c r="D24">
        <v>8850.0499999999993</v>
      </c>
      <c r="E24">
        <v>9408</v>
      </c>
      <c r="F24">
        <v>9813</v>
      </c>
      <c r="G24">
        <v>10315</v>
      </c>
      <c r="H24">
        <v>10462.67</v>
      </c>
      <c r="I24">
        <v>11146</v>
      </c>
      <c r="J24">
        <v>10976</v>
      </c>
      <c r="K24">
        <v>10787</v>
      </c>
      <c r="L24">
        <v>10713.43</v>
      </c>
      <c r="M24">
        <v>10603</v>
      </c>
      <c r="N24">
        <v>9176</v>
      </c>
      <c r="O24">
        <v>9250</v>
      </c>
      <c r="P24">
        <v>9331.8700000000008</v>
      </c>
      <c r="Q24">
        <v>7115</v>
      </c>
      <c r="R24">
        <v>7484</v>
      </c>
      <c r="S24">
        <v>7222</v>
      </c>
      <c r="T24">
        <v>7325.4</v>
      </c>
      <c r="U24">
        <v>7433</v>
      </c>
      <c r="V24">
        <v>6578</v>
      </c>
      <c r="W24">
        <v>6916</v>
      </c>
      <c r="X24">
        <v>7276.15</v>
      </c>
      <c r="Y24">
        <v>7691</v>
      </c>
      <c r="Z24">
        <v>7229</v>
      </c>
      <c r="AA24">
        <v>7530</v>
      </c>
      <c r="AB24">
        <v>6970.39</v>
      </c>
      <c r="AC24">
        <v>6974</v>
      </c>
      <c r="AD24">
        <v>7030</v>
      </c>
      <c r="AE24">
        <v>6836</v>
      </c>
      <c r="AF24">
        <v>6897.48</v>
      </c>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t="s">
        <v>2385</v>
      </c>
      <c r="B25">
        <v>7835</v>
      </c>
      <c r="C25">
        <v>8348</v>
      </c>
      <c r="D25">
        <v>8850.0499999999993</v>
      </c>
      <c r="E25">
        <v>9408</v>
      </c>
      <c r="F25">
        <v>9813</v>
      </c>
      <c r="G25">
        <v>10315</v>
      </c>
      <c r="H25">
        <v>10462.67</v>
      </c>
      <c r="I25">
        <v>11146</v>
      </c>
      <c r="J25">
        <v>10976</v>
      </c>
      <c r="K25">
        <v>10787</v>
      </c>
      <c r="L25">
        <v>10713.43</v>
      </c>
      <c r="M25">
        <v>10603</v>
      </c>
      <c r="N25">
        <v>9176</v>
      </c>
      <c r="O25">
        <v>9250</v>
      </c>
      <c r="P25">
        <v>9331.8700000000008</v>
      </c>
      <c r="Q25">
        <v>7115</v>
      </c>
      <c r="R25">
        <v>7484</v>
      </c>
      <c r="S25">
        <v>7222</v>
      </c>
      <c r="T25">
        <v>7325.4</v>
      </c>
      <c r="U25">
        <v>7433</v>
      </c>
      <c r="V25">
        <v>6578</v>
      </c>
      <c r="W25">
        <v>6916</v>
      </c>
      <c r="X25">
        <v>7276.15</v>
      </c>
      <c r="Y25">
        <v>7691</v>
      </c>
      <c r="Z25">
        <v>7229</v>
      </c>
      <c r="AA25">
        <v>7530</v>
      </c>
      <c r="AB25">
        <v>6970.39</v>
      </c>
      <c r="AC25">
        <v>6974</v>
      </c>
      <c r="AD25">
        <v>7030</v>
      </c>
      <c r="AE25">
        <v>6836</v>
      </c>
      <c r="AF25">
        <v>6897.48</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2387</v>
      </c>
      <c r="B26">
        <v>1325</v>
      </c>
      <c r="C26">
        <v>1455</v>
      </c>
      <c r="D26">
        <v>1333.43</v>
      </c>
      <c r="E26">
        <v>1638</v>
      </c>
      <c r="F26">
        <v>1349</v>
      </c>
      <c r="G26">
        <v>1156</v>
      </c>
      <c r="H26">
        <v>1493.54</v>
      </c>
      <c r="I26">
        <v>2345</v>
      </c>
      <c r="J26">
        <v>2175</v>
      </c>
      <c r="K26">
        <v>2071</v>
      </c>
      <c r="L26">
        <v>2006.85</v>
      </c>
      <c r="M26">
        <v>1890</v>
      </c>
      <c r="N26">
        <v>3099</v>
      </c>
      <c r="O26">
        <v>3479</v>
      </c>
      <c r="P26">
        <v>3894.59</v>
      </c>
      <c r="Q26">
        <v>2694</v>
      </c>
      <c r="R26">
        <v>2493</v>
      </c>
      <c r="S26">
        <v>2421</v>
      </c>
      <c r="T26">
        <v>2014.39</v>
      </c>
      <c r="U26">
        <v>3170</v>
      </c>
      <c r="V26">
        <v>11518</v>
      </c>
      <c r="W26">
        <v>0</v>
      </c>
      <c r="X26">
        <v>0</v>
      </c>
      <c r="Y26">
        <v>0</v>
      </c>
      <c r="Z26">
        <v>0</v>
      </c>
      <c r="AA26">
        <v>0</v>
      </c>
      <c r="AB26">
        <v>0</v>
      </c>
      <c r="AC26">
        <v>0</v>
      </c>
      <c r="AD26">
        <v>0</v>
      </c>
      <c r="AE26">
        <v>0</v>
      </c>
      <c r="AF26">
        <v>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t="s">
        <v>2388</v>
      </c>
      <c r="B27">
        <v>0</v>
      </c>
      <c r="C27">
        <v>0</v>
      </c>
      <c r="D27">
        <v>0</v>
      </c>
      <c r="E27">
        <v>0</v>
      </c>
      <c r="F27">
        <v>0</v>
      </c>
      <c r="G27">
        <v>0</v>
      </c>
      <c r="H27">
        <v>0</v>
      </c>
      <c r="I27">
        <v>0</v>
      </c>
      <c r="J27">
        <v>0</v>
      </c>
      <c r="K27">
        <v>0</v>
      </c>
      <c r="L27">
        <v>0</v>
      </c>
      <c r="M27">
        <v>0</v>
      </c>
      <c r="N27">
        <v>0</v>
      </c>
      <c r="O27">
        <v>0</v>
      </c>
      <c r="P27">
        <v>0</v>
      </c>
      <c r="Q27">
        <v>0</v>
      </c>
      <c r="R27">
        <v>0</v>
      </c>
      <c r="S27">
        <v>0</v>
      </c>
      <c r="T27">
        <v>2360.81</v>
      </c>
      <c r="U27">
        <v>2320</v>
      </c>
      <c r="V27">
        <v>2432</v>
      </c>
      <c r="W27">
        <v>2403</v>
      </c>
      <c r="X27">
        <v>2265.75</v>
      </c>
      <c r="Y27">
        <v>916</v>
      </c>
      <c r="Z27">
        <v>921</v>
      </c>
      <c r="AA27">
        <v>880</v>
      </c>
      <c r="AB27">
        <v>486.95</v>
      </c>
      <c r="AC27">
        <v>466</v>
      </c>
      <c r="AD27">
        <v>334</v>
      </c>
      <c r="AE27">
        <v>349</v>
      </c>
      <c r="AF27">
        <v>403.17</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t="s">
        <v>2389</v>
      </c>
      <c r="B28">
        <v>0</v>
      </c>
      <c r="C28">
        <v>0</v>
      </c>
      <c r="D28">
        <v>0</v>
      </c>
      <c r="E28">
        <v>0</v>
      </c>
      <c r="F28">
        <v>0</v>
      </c>
      <c r="G28">
        <v>0</v>
      </c>
      <c r="H28">
        <v>0</v>
      </c>
      <c r="I28">
        <v>0</v>
      </c>
      <c r="J28">
        <v>0</v>
      </c>
      <c r="K28">
        <v>0</v>
      </c>
      <c r="L28">
        <v>0</v>
      </c>
      <c r="M28">
        <v>0</v>
      </c>
      <c r="N28">
        <v>0</v>
      </c>
      <c r="O28">
        <v>0</v>
      </c>
      <c r="P28">
        <v>0</v>
      </c>
      <c r="Q28">
        <v>0</v>
      </c>
      <c r="R28">
        <v>0</v>
      </c>
      <c r="S28">
        <v>0</v>
      </c>
      <c r="T28">
        <v>2360.81</v>
      </c>
      <c r="U28">
        <v>2320</v>
      </c>
      <c r="V28">
        <v>2432</v>
      </c>
      <c r="W28">
        <v>2403</v>
      </c>
      <c r="X28">
        <v>2265.75</v>
      </c>
      <c r="Y28">
        <v>916</v>
      </c>
      <c r="Z28">
        <v>921</v>
      </c>
      <c r="AA28">
        <v>880</v>
      </c>
      <c r="AB28">
        <v>486.95</v>
      </c>
      <c r="AC28">
        <v>466</v>
      </c>
      <c r="AD28">
        <v>334</v>
      </c>
      <c r="AE28">
        <v>349</v>
      </c>
      <c r="AF28">
        <v>403.17</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t="s">
        <v>794</v>
      </c>
      <c r="B29">
        <v>570910</v>
      </c>
      <c r="C29">
        <v>570451</v>
      </c>
      <c r="D29">
        <v>572121.92000000004</v>
      </c>
      <c r="E29">
        <v>581893</v>
      </c>
      <c r="F29">
        <v>595818</v>
      </c>
      <c r="G29">
        <v>606929</v>
      </c>
      <c r="H29">
        <v>575038.41</v>
      </c>
      <c r="I29">
        <v>580278</v>
      </c>
      <c r="J29">
        <v>578597</v>
      </c>
      <c r="K29">
        <v>582591</v>
      </c>
      <c r="L29">
        <v>556024.82999999996</v>
      </c>
      <c r="M29">
        <v>476818</v>
      </c>
      <c r="N29">
        <v>468623</v>
      </c>
      <c r="O29">
        <v>466060</v>
      </c>
      <c r="P29">
        <v>472432.19</v>
      </c>
      <c r="Q29">
        <v>476398</v>
      </c>
      <c r="R29">
        <v>479331</v>
      </c>
      <c r="S29">
        <v>482129</v>
      </c>
      <c r="T29">
        <v>485972.72</v>
      </c>
      <c r="U29">
        <v>475846</v>
      </c>
      <c r="V29">
        <v>452022</v>
      </c>
      <c r="W29">
        <v>375387</v>
      </c>
      <c r="X29">
        <v>241261.25</v>
      </c>
      <c r="Y29">
        <v>197188</v>
      </c>
      <c r="Z29">
        <v>157849</v>
      </c>
      <c r="AA29">
        <v>108179</v>
      </c>
      <c r="AB29">
        <v>101115.67</v>
      </c>
      <c r="AC29">
        <v>102845</v>
      </c>
      <c r="AD29">
        <v>104088</v>
      </c>
      <c r="AE29">
        <v>105705</v>
      </c>
      <c r="AF29">
        <v>105215.37</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t="s">
        <v>795</v>
      </c>
      <c r="B30">
        <v>1373562</v>
      </c>
      <c r="C30">
        <v>1387760</v>
      </c>
      <c r="D30">
        <v>1244375.3</v>
      </c>
      <c r="E30">
        <v>1179323</v>
      </c>
      <c r="F30">
        <v>1105166</v>
      </c>
      <c r="G30">
        <v>1029381</v>
      </c>
      <c r="H30">
        <v>933730.39</v>
      </c>
      <c r="I30">
        <v>946661</v>
      </c>
      <c r="J30">
        <v>964846</v>
      </c>
      <c r="K30">
        <v>1100027</v>
      </c>
      <c r="L30">
        <v>991577.12</v>
      </c>
      <c r="M30">
        <v>844594</v>
      </c>
      <c r="N30">
        <v>805250</v>
      </c>
      <c r="O30">
        <v>809473</v>
      </c>
      <c r="P30">
        <v>749605.21</v>
      </c>
      <c r="Q30">
        <v>725126</v>
      </c>
      <c r="R30">
        <v>729214</v>
      </c>
      <c r="S30">
        <v>769674</v>
      </c>
      <c r="T30">
        <v>696192.2</v>
      </c>
      <c r="U30">
        <v>695007</v>
      </c>
      <c r="V30">
        <v>710816</v>
      </c>
      <c r="W30">
        <v>837187</v>
      </c>
      <c r="X30">
        <v>615807.23</v>
      </c>
      <c r="Y30">
        <v>593035</v>
      </c>
      <c r="Z30">
        <v>559736</v>
      </c>
      <c r="AA30">
        <v>529570</v>
      </c>
      <c r="AB30">
        <v>478512.51</v>
      </c>
      <c r="AC30">
        <v>474063</v>
      </c>
      <c r="AD30">
        <v>319235</v>
      </c>
      <c r="AE30">
        <v>281522</v>
      </c>
      <c r="AF30">
        <v>238868.04</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t="s">
        <v>2390</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t="s">
        <v>2391</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t="s">
        <v>796</v>
      </c>
      <c r="B33">
        <v>0</v>
      </c>
      <c r="C33">
        <v>0</v>
      </c>
      <c r="D33">
        <v>0</v>
      </c>
      <c r="E33">
        <v>0</v>
      </c>
      <c r="F33">
        <v>0</v>
      </c>
      <c r="G33">
        <v>0</v>
      </c>
      <c r="H33">
        <v>0</v>
      </c>
      <c r="I33">
        <v>0</v>
      </c>
      <c r="J33">
        <v>0</v>
      </c>
      <c r="K33">
        <v>0</v>
      </c>
      <c r="L33">
        <v>0</v>
      </c>
      <c r="M33">
        <v>0</v>
      </c>
      <c r="N33">
        <v>0</v>
      </c>
      <c r="O33">
        <v>0</v>
      </c>
      <c r="P33">
        <v>0</v>
      </c>
      <c r="Q33">
        <v>0</v>
      </c>
      <c r="R33">
        <v>0</v>
      </c>
      <c r="S33">
        <v>4810</v>
      </c>
      <c r="T33">
        <v>13530.72</v>
      </c>
      <c r="U33">
        <v>12385</v>
      </c>
      <c r="V33">
        <v>5336</v>
      </c>
      <c r="W33">
        <v>141255</v>
      </c>
      <c r="X33">
        <v>33282.1</v>
      </c>
      <c r="Y33">
        <v>26609</v>
      </c>
      <c r="Z33">
        <v>1963</v>
      </c>
      <c r="AA33">
        <v>1282</v>
      </c>
      <c r="AB33">
        <v>884.06</v>
      </c>
      <c r="AC33">
        <v>464</v>
      </c>
      <c r="AD33">
        <v>2296</v>
      </c>
      <c r="AE33">
        <v>3184</v>
      </c>
      <c r="AF33">
        <v>2043.16</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t="s">
        <v>797</v>
      </c>
      <c r="B34">
        <v>205699</v>
      </c>
      <c r="C34">
        <v>182840</v>
      </c>
      <c r="D34">
        <v>161379.96</v>
      </c>
      <c r="E34">
        <v>168032</v>
      </c>
      <c r="F34">
        <v>118676</v>
      </c>
      <c r="G34">
        <v>115545</v>
      </c>
      <c r="H34">
        <v>105461.19</v>
      </c>
      <c r="I34">
        <v>112204</v>
      </c>
      <c r="J34">
        <v>118478</v>
      </c>
      <c r="K34">
        <v>171171</v>
      </c>
      <c r="L34">
        <v>215006.51</v>
      </c>
      <c r="M34">
        <v>131220</v>
      </c>
      <c r="N34">
        <v>115395</v>
      </c>
      <c r="O34">
        <v>139167</v>
      </c>
      <c r="P34">
        <v>125780.95</v>
      </c>
      <c r="Q34">
        <v>108818</v>
      </c>
      <c r="R34">
        <v>126425</v>
      </c>
      <c r="S34">
        <v>149378</v>
      </c>
      <c r="T34">
        <v>133686.74</v>
      </c>
      <c r="U34">
        <v>138382</v>
      </c>
      <c r="V34">
        <v>164394</v>
      </c>
      <c r="W34">
        <v>164400</v>
      </c>
      <c r="X34">
        <v>85699.26</v>
      </c>
      <c r="Y34">
        <v>84065</v>
      </c>
      <c r="Z34">
        <v>101204</v>
      </c>
      <c r="AA34">
        <v>107162</v>
      </c>
      <c r="AB34">
        <v>78376.92</v>
      </c>
      <c r="AC34">
        <v>85289</v>
      </c>
      <c r="AD34">
        <v>98953</v>
      </c>
      <c r="AE34">
        <v>86953</v>
      </c>
      <c r="AF34">
        <v>58098.27</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2365</v>
      </c>
      <c r="B35">
        <v>0</v>
      </c>
      <c r="C35">
        <v>0</v>
      </c>
      <c r="D35">
        <v>0</v>
      </c>
      <c r="E35">
        <v>0</v>
      </c>
      <c r="F35">
        <v>0</v>
      </c>
      <c r="G35">
        <v>0</v>
      </c>
      <c r="H35">
        <v>105461.19</v>
      </c>
      <c r="I35">
        <v>0</v>
      </c>
      <c r="J35">
        <v>0</v>
      </c>
      <c r="K35">
        <v>171171</v>
      </c>
      <c r="L35">
        <v>0</v>
      </c>
      <c r="M35">
        <v>0</v>
      </c>
      <c r="N35">
        <v>0</v>
      </c>
      <c r="O35">
        <v>55221</v>
      </c>
      <c r="P35">
        <v>0</v>
      </c>
      <c r="Q35">
        <v>59663</v>
      </c>
      <c r="R35">
        <v>0</v>
      </c>
      <c r="S35">
        <v>56332</v>
      </c>
      <c r="T35">
        <v>74647.14</v>
      </c>
      <c r="U35">
        <v>75155</v>
      </c>
      <c r="V35">
        <v>0</v>
      </c>
      <c r="W35">
        <v>0</v>
      </c>
      <c r="X35">
        <v>0</v>
      </c>
      <c r="Y35">
        <v>0</v>
      </c>
      <c r="Z35">
        <v>0</v>
      </c>
      <c r="AA35">
        <v>0</v>
      </c>
      <c r="AB35">
        <v>0</v>
      </c>
      <c r="AC35">
        <v>0</v>
      </c>
      <c r="AD35">
        <v>32517</v>
      </c>
      <c r="AE35">
        <v>23036</v>
      </c>
      <c r="AF35">
        <v>23161.23</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t="s">
        <v>2392</v>
      </c>
      <c r="B36">
        <v>87262</v>
      </c>
      <c r="C36">
        <v>63635</v>
      </c>
      <c r="D36">
        <v>161379.96</v>
      </c>
      <c r="E36">
        <v>168032</v>
      </c>
      <c r="F36">
        <v>118676</v>
      </c>
      <c r="G36">
        <v>115545</v>
      </c>
      <c r="H36">
        <v>0</v>
      </c>
      <c r="I36">
        <v>112204</v>
      </c>
      <c r="J36">
        <v>118478</v>
      </c>
      <c r="K36">
        <v>0</v>
      </c>
      <c r="L36">
        <v>215006.51</v>
      </c>
      <c r="M36">
        <v>131220</v>
      </c>
      <c r="N36">
        <v>115395</v>
      </c>
      <c r="O36">
        <v>83946</v>
      </c>
      <c r="P36">
        <v>125780.95</v>
      </c>
      <c r="Q36">
        <v>49155</v>
      </c>
      <c r="R36">
        <v>126425</v>
      </c>
      <c r="S36">
        <v>93046</v>
      </c>
      <c r="T36">
        <v>59039.6</v>
      </c>
      <c r="U36">
        <v>63227</v>
      </c>
      <c r="V36">
        <v>164394</v>
      </c>
      <c r="W36">
        <v>164400</v>
      </c>
      <c r="X36">
        <v>85699.26</v>
      </c>
      <c r="Y36">
        <v>84065</v>
      </c>
      <c r="Z36">
        <v>101204</v>
      </c>
      <c r="AA36">
        <v>107162</v>
      </c>
      <c r="AB36">
        <v>78376.92</v>
      </c>
      <c r="AC36">
        <v>85289</v>
      </c>
      <c r="AD36">
        <v>66436</v>
      </c>
      <c r="AE36">
        <v>63917</v>
      </c>
      <c r="AF36">
        <v>34937.040000000001</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t="s">
        <v>799</v>
      </c>
      <c r="B37">
        <v>8939</v>
      </c>
      <c r="C37">
        <v>9128</v>
      </c>
      <c r="D37">
        <v>0</v>
      </c>
      <c r="E37">
        <v>3518</v>
      </c>
      <c r="F37">
        <v>7451</v>
      </c>
      <c r="G37">
        <v>11384</v>
      </c>
      <c r="H37">
        <v>15317</v>
      </c>
      <c r="I37">
        <v>15732</v>
      </c>
      <c r="J37">
        <v>15732</v>
      </c>
      <c r="K37">
        <v>15732</v>
      </c>
      <c r="L37">
        <v>15732</v>
      </c>
      <c r="M37">
        <v>15732</v>
      </c>
      <c r="N37">
        <v>15732</v>
      </c>
      <c r="O37">
        <v>15732</v>
      </c>
      <c r="P37">
        <v>13587</v>
      </c>
      <c r="Q37">
        <v>11442</v>
      </c>
      <c r="R37">
        <v>9297</v>
      </c>
      <c r="S37">
        <v>7152</v>
      </c>
      <c r="T37">
        <v>0</v>
      </c>
      <c r="U37">
        <v>0</v>
      </c>
      <c r="V37">
        <v>0</v>
      </c>
      <c r="W37">
        <v>0</v>
      </c>
      <c r="X37">
        <v>0</v>
      </c>
      <c r="Y37">
        <v>0</v>
      </c>
      <c r="Z37">
        <v>0</v>
      </c>
      <c r="AA37">
        <v>330</v>
      </c>
      <c r="AB37">
        <v>930.32</v>
      </c>
      <c r="AC37">
        <v>4051</v>
      </c>
      <c r="AD37">
        <v>3998</v>
      </c>
      <c r="AE37">
        <v>3946</v>
      </c>
      <c r="AF37">
        <v>3879.33</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t="s">
        <v>2394</v>
      </c>
      <c r="B38">
        <v>0</v>
      </c>
      <c r="C38">
        <v>0</v>
      </c>
      <c r="D38">
        <v>0</v>
      </c>
      <c r="E38">
        <v>3518</v>
      </c>
      <c r="F38">
        <v>7451</v>
      </c>
      <c r="G38">
        <v>11384</v>
      </c>
      <c r="H38">
        <v>15317</v>
      </c>
      <c r="I38">
        <v>15732</v>
      </c>
      <c r="J38">
        <v>15732</v>
      </c>
      <c r="K38">
        <v>15732</v>
      </c>
      <c r="L38">
        <v>15732</v>
      </c>
      <c r="M38">
        <v>15732</v>
      </c>
      <c r="N38">
        <v>15732</v>
      </c>
      <c r="O38">
        <v>15732</v>
      </c>
      <c r="P38">
        <v>13587</v>
      </c>
      <c r="Q38">
        <v>11442</v>
      </c>
      <c r="R38">
        <v>9297</v>
      </c>
      <c r="S38">
        <v>7152</v>
      </c>
      <c r="T38">
        <v>0</v>
      </c>
      <c r="U38">
        <v>0</v>
      </c>
      <c r="V38">
        <v>0</v>
      </c>
      <c r="W38">
        <v>0</v>
      </c>
      <c r="X38">
        <v>0</v>
      </c>
      <c r="Y38">
        <v>0</v>
      </c>
      <c r="Z38">
        <v>0</v>
      </c>
      <c r="AA38">
        <v>330</v>
      </c>
      <c r="AB38">
        <v>930.32</v>
      </c>
      <c r="AC38">
        <v>4051</v>
      </c>
      <c r="AD38">
        <v>3998</v>
      </c>
      <c r="AE38">
        <v>3946</v>
      </c>
      <c r="AF38">
        <v>3879.33</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t="s">
        <v>2396</v>
      </c>
      <c r="B39">
        <v>8939</v>
      </c>
      <c r="C39">
        <v>9128</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t="s">
        <v>3288</v>
      </c>
      <c r="B40">
        <v>1560</v>
      </c>
      <c r="C40">
        <v>2193</v>
      </c>
      <c r="D40">
        <v>0</v>
      </c>
      <c r="E40">
        <v>1643</v>
      </c>
      <c r="F40">
        <v>0</v>
      </c>
      <c r="G40">
        <v>21238</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3289</v>
      </c>
      <c r="B41">
        <v>1560</v>
      </c>
      <c r="C41">
        <v>2193</v>
      </c>
      <c r="D41">
        <v>0</v>
      </c>
      <c r="E41">
        <v>1643</v>
      </c>
      <c r="F41">
        <v>0</v>
      </c>
      <c r="G41">
        <v>21238</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2398</v>
      </c>
      <c r="B42">
        <v>12700</v>
      </c>
      <c r="C42">
        <v>15028</v>
      </c>
      <c r="D42">
        <v>6139.3</v>
      </c>
      <c r="E42">
        <v>13323</v>
      </c>
      <c r="F42">
        <v>8834</v>
      </c>
      <c r="G42">
        <v>5759</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t="s">
        <v>2399</v>
      </c>
      <c r="B43">
        <v>12700</v>
      </c>
      <c r="C43">
        <v>15028</v>
      </c>
      <c r="D43">
        <v>6139.3</v>
      </c>
      <c r="E43">
        <v>13323</v>
      </c>
      <c r="F43">
        <v>8834</v>
      </c>
      <c r="G43">
        <v>5759</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2400</v>
      </c>
      <c r="B44">
        <v>0</v>
      </c>
      <c r="C44">
        <v>0</v>
      </c>
      <c r="D44">
        <v>8253.2900000000009</v>
      </c>
      <c r="E44">
        <v>8788</v>
      </c>
      <c r="F44">
        <v>9297</v>
      </c>
      <c r="G44">
        <v>10438</v>
      </c>
      <c r="H44">
        <v>3894.5</v>
      </c>
      <c r="I44">
        <v>4154</v>
      </c>
      <c r="J44">
        <v>5001</v>
      </c>
      <c r="K44">
        <v>5568</v>
      </c>
      <c r="L44">
        <v>5654.4</v>
      </c>
      <c r="M44">
        <v>5913</v>
      </c>
      <c r="N44">
        <v>4566</v>
      </c>
      <c r="O44">
        <v>4260</v>
      </c>
      <c r="P44">
        <v>4402.7299999999996</v>
      </c>
      <c r="Q44">
        <v>4543</v>
      </c>
      <c r="R44">
        <v>4681</v>
      </c>
      <c r="S44">
        <v>4748</v>
      </c>
      <c r="T44">
        <v>4638.57</v>
      </c>
      <c r="U44">
        <v>4136</v>
      </c>
      <c r="V44">
        <v>3018</v>
      </c>
      <c r="W44">
        <v>2877</v>
      </c>
      <c r="X44">
        <v>2744.77</v>
      </c>
      <c r="Y44">
        <v>1838</v>
      </c>
      <c r="Z44">
        <v>2030</v>
      </c>
      <c r="AA44">
        <v>437</v>
      </c>
      <c r="AB44">
        <v>804.64</v>
      </c>
      <c r="AC44">
        <v>1245</v>
      </c>
      <c r="AD44">
        <v>1460</v>
      </c>
      <c r="AE44">
        <v>1673</v>
      </c>
      <c r="AF44">
        <v>1729.97</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2401</v>
      </c>
      <c r="B45">
        <v>12360</v>
      </c>
      <c r="C45">
        <v>12698</v>
      </c>
      <c r="D45">
        <v>7946.77</v>
      </c>
      <c r="E45">
        <v>5367</v>
      </c>
      <c r="F45">
        <v>3980</v>
      </c>
      <c r="G45">
        <v>912</v>
      </c>
      <c r="H45">
        <v>0</v>
      </c>
      <c r="I45">
        <v>0</v>
      </c>
      <c r="J45">
        <v>3630</v>
      </c>
      <c r="K45">
        <v>8804</v>
      </c>
      <c r="L45">
        <v>5463.09</v>
      </c>
      <c r="M45">
        <v>1994</v>
      </c>
      <c r="N45">
        <v>5879</v>
      </c>
      <c r="O45">
        <v>2825</v>
      </c>
      <c r="P45">
        <v>0</v>
      </c>
      <c r="Q45">
        <v>0</v>
      </c>
      <c r="R45">
        <v>6808</v>
      </c>
      <c r="S45">
        <v>6235</v>
      </c>
      <c r="T45">
        <v>3634.62</v>
      </c>
      <c r="U45">
        <v>3143</v>
      </c>
      <c r="V45">
        <v>15879</v>
      </c>
      <c r="W45">
        <v>0</v>
      </c>
      <c r="X45">
        <v>0</v>
      </c>
      <c r="Y45">
        <v>0</v>
      </c>
      <c r="Z45">
        <v>0</v>
      </c>
      <c r="AA45">
        <v>0</v>
      </c>
      <c r="AB45">
        <v>0</v>
      </c>
      <c r="AC45">
        <v>0</v>
      </c>
      <c r="AD45">
        <v>0</v>
      </c>
      <c r="AE45">
        <v>0</v>
      </c>
      <c r="AF45">
        <v>0</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t="s">
        <v>2402</v>
      </c>
      <c r="B46">
        <v>535</v>
      </c>
      <c r="C46">
        <v>505</v>
      </c>
      <c r="D46">
        <v>852.17</v>
      </c>
      <c r="E46">
        <v>1595</v>
      </c>
      <c r="F46">
        <v>3166</v>
      </c>
      <c r="G46">
        <v>532</v>
      </c>
      <c r="H46">
        <v>600.91999999999996</v>
      </c>
      <c r="I46">
        <v>1216</v>
      </c>
      <c r="J46">
        <v>883</v>
      </c>
      <c r="K46">
        <v>593</v>
      </c>
      <c r="L46">
        <v>742.27</v>
      </c>
      <c r="M46">
        <v>766</v>
      </c>
      <c r="N46">
        <v>493</v>
      </c>
      <c r="O46">
        <v>374</v>
      </c>
      <c r="P46">
        <v>514.49</v>
      </c>
      <c r="Q46">
        <v>625</v>
      </c>
      <c r="R46">
        <v>563</v>
      </c>
      <c r="S46">
        <v>440</v>
      </c>
      <c r="T46">
        <v>544.75</v>
      </c>
      <c r="U46">
        <v>655</v>
      </c>
      <c r="V46">
        <v>1052</v>
      </c>
      <c r="W46">
        <v>624</v>
      </c>
      <c r="X46">
        <v>807.92</v>
      </c>
      <c r="Y46">
        <v>388</v>
      </c>
      <c r="Z46">
        <v>423</v>
      </c>
      <c r="AA46">
        <v>379</v>
      </c>
      <c r="AB46">
        <v>386.35</v>
      </c>
      <c r="AC46">
        <v>487</v>
      </c>
      <c r="AD46">
        <v>315</v>
      </c>
      <c r="AE46">
        <v>366</v>
      </c>
      <c r="AF46">
        <v>398.85</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t="s">
        <v>800</v>
      </c>
      <c r="B47">
        <v>241793</v>
      </c>
      <c r="C47">
        <v>222392</v>
      </c>
      <c r="D47">
        <v>184571.48</v>
      </c>
      <c r="E47">
        <v>202266</v>
      </c>
      <c r="F47">
        <v>151404</v>
      </c>
      <c r="G47">
        <v>165808</v>
      </c>
      <c r="H47">
        <v>125273.61</v>
      </c>
      <c r="I47">
        <v>133306</v>
      </c>
      <c r="J47">
        <v>143724</v>
      </c>
      <c r="K47">
        <v>201868</v>
      </c>
      <c r="L47">
        <v>242598.26</v>
      </c>
      <c r="M47">
        <v>155625</v>
      </c>
      <c r="N47">
        <v>142065</v>
      </c>
      <c r="O47">
        <v>162358</v>
      </c>
      <c r="P47">
        <v>144285.16</v>
      </c>
      <c r="Q47">
        <v>125428</v>
      </c>
      <c r="R47">
        <v>147774</v>
      </c>
      <c r="S47">
        <v>172763</v>
      </c>
      <c r="T47">
        <v>156035.41</v>
      </c>
      <c r="U47">
        <v>158701</v>
      </c>
      <c r="V47">
        <v>189679</v>
      </c>
      <c r="W47">
        <v>309156</v>
      </c>
      <c r="X47">
        <v>122534.05</v>
      </c>
      <c r="Y47">
        <v>112900</v>
      </c>
      <c r="Z47">
        <v>105620</v>
      </c>
      <c r="AA47">
        <v>109590</v>
      </c>
      <c r="AB47">
        <v>81382.289999999994</v>
      </c>
      <c r="AC47">
        <v>91536</v>
      </c>
      <c r="AD47">
        <v>107022</v>
      </c>
      <c r="AE47">
        <v>96122</v>
      </c>
      <c r="AF47">
        <v>66149.570000000007</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t="s">
        <v>2403</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t="s">
        <v>801</v>
      </c>
      <c r="B49">
        <v>0</v>
      </c>
      <c r="C49">
        <v>0</v>
      </c>
      <c r="D49">
        <v>0</v>
      </c>
      <c r="E49">
        <v>0</v>
      </c>
      <c r="F49">
        <v>0</v>
      </c>
      <c r="G49">
        <v>0</v>
      </c>
      <c r="H49">
        <v>0</v>
      </c>
      <c r="I49">
        <v>3518</v>
      </c>
      <c r="J49">
        <v>7451</v>
      </c>
      <c r="K49">
        <v>11384</v>
      </c>
      <c r="L49">
        <v>15317</v>
      </c>
      <c r="M49">
        <v>19250</v>
      </c>
      <c r="N49">
        <v>23183</v>
      </c>
      <c r="O49">
        <v>27116</v>
      </c>
      <c r="P49">
        <v>31049</v>
      </c>
      <c r="Q49">
        <v>34982</v>
      </c>
      <c r="R49">
        <v>38915</v>
      </c>
      <c r="S49">
        <v>42848</v>
      </c>
      <c r="T49">
        <v>0</v>
      </c>
      <c r="U49">
        <v>0</v>
      </c>
      <c r="V49">
        <v>0</v>
      </c>
      <c r="W49">
        <v>0</v>
      </c>
      <c r="X49">
        <v>0</v>
      </c>
      <c r="Y49">
        <v>0</v>
      </c>
      <c r="Z49">
        <v>0</v>
      </c>
      <c r="AA49">
        <v>0</v>
      </c>
      <c r="AB49">
        <v>0</v>
      </c>
      <c r="AC49">
        <v>7481</v>
      </c>
      <c r="AD49">
        <v>8511</v>
      </c>
      <c r="AE49">
        <v>9531</v>
      </c>
      <c r="AF49">
        <v>10543.34</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t="s">
        <v>2394</v>
      </c>
      <c r="B50">
        <v>0</v>
      </c>
      <c r="C50">
        <v>0</v>
      </c>
      <c r="D50">
        <v>0</v>
      </c>
      <c r="E50">
        <v>0</v>
      </c>
      <c r="F50">
        <v>0</v>
      </c>
      <c r="G50">
        <v>0</v>
      </c>
      <c r="H50">
        <v>0</v>
      </c>
      <c r="I50">
        <v>3518</v>
      </c>
      <c r="J50">
        <v>7451</v>
      </c>
      <c r="K50">
        <v>11384</v>
      </c>
      <c r="L50">
        <v>15317</v>
      </c>
      <c r="M50">
        <v>19250</v>
      </c>
      <c r="N50">
        <v>23183</v>
      </c>
      <c r="O50">
        <v>27116</v>
      </c>
      <c r="P50">
        <v>31049</v>
      </c>
      <c r="Q50">
        <v>34982</v>
      </c>
      <c r="R50">
        <v>38915</v>
      </c>
      <c r="S50">
        <v>42848</v>
      </c>
      <c r="T50">
        <v>0</v>
      </c>
      <c r="U50">
        <v>0</v>
      </c>
      <c r="V50">
        <v>0</v>
      </c>
      <c r="W50">
        <v>0</v>
      </c>
      <c r="X50">
        <v>0</v>
      </c>
      <c r="Y50">
        <v>0</v>
      </c>
      <c r="Z50">
        <v>0</v>
      </c>
      <c r="AA50">
        <v>0</v>
      </c>
      <c r="AB50">
        <v>0</v>
      </c>
      <c r="AC50">
        <v>7481</v>
      </c>
      <c r="AD50">
        <v>8511</v>
      </c>
      <c r="AE50">
        <v>9531</v>
      </c>
      <c r="AF50">
        <v>10543.34</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t="s">
        <v>2405</v>
      </c>
      <c r="B51">
        <v>28589</v>
      </c>
      <c r="C51">
        <v>30029</v>
      </c>
      <c r="D51">
        <v>29418.34</v>
      </c>
      <c r="E51">
        <v>29454</v>
      </c>
      <c r="F51">
        <v>31460</v>
      </c>
      <c r="G51">
        <v>33289</v>
      </c>
      <c r="H51">
        <v>5262.38</v>
      </c>
      <c r="I51">
        <v>6072</v>
      </c>
      <c r="J51">
        <v>6974</v>
      </c>
      <c r="K51">
        <v>8073</v>
      </c>
      <c r="L51">
        <v>7259.49</v>
      </c>
      <c r="M51">
        <v>8534</v>
      </c>
      <c r="N51">
        <v>3954</v>
      </c>
      <c r="O51">
        <v>4219</v>
      </c>
      <c r="P51">
        <v>5289.71</v>
      </c>
      <c r="Q51">
        <v>6345</v>
      </c>
      <c r="R51">
        <v>7386</v>
      </c>
      <c r="S51">
        <v>8479</v>
      </c>
      <c r="T51">
        <v>9692.43</v>
      </c>
      <c r="U51">
        <v>9119</v>
      </c>
      <c r="V51">
        <v>6559</v>
      </c>
      <c r="W51">
        <v>6873</v>
      </c>
      <c r="X51">
        <v>7609.01</v>
      </c>
      <c r="Y51">
        <v>4684</v>
      </c>
      <c r="Z51">
        <v>5155</v>
      </c>
      <c r="AA51">
        <v>0</v>
      </c>
      <c r="AB51">
        <v>0</v>
      </c>
      <c r="AC51">
        <v>0</v>
      </c>
      <c r="AD51">
        <v>220</v>
      </c>
      <c r="AE51">
        <v>437</v>
      </c>
      <c r="AF51">
        <v>804.64</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t="s">
        <v>2616</v>
      </c>
      <c r="B52">
        <v>922</v>
      </c>
      <c r="C52">
        <v>922</v>
      </c>
      <c r="D52">
        <v>921.68</v>
      </c>
      <c r="E52">
        <v>922</v>
      </c>
      <c r="F52">
        <v>922</v>
      </c>
      <c r="G52">
        <v>922</v>
      </c>
      <c r="H52">
        <v>0</v>
      </c>
      <c r="I52">
        <v>0</v>
      </c>
      <c r="J52">
        <v>0</v>
      </c>
      <c r="K52">
        <v>0</v>
      </c>
      <c r="L52">
        <v>0</v>
      </c>
      <c r="M52">
        <v>0</v>
      </c>
      <c r="N52">
        <v>0</v>
      </c>
      <c r="O52">
        <v>0</v>
      </c>
      <c r="P52">
        <v>0</v>
      </c>
      <c r="Q52">
        <v>0</v>
      </c>
      <c r="R52">
        <v>0</v>
      </c>
      <c r="S52">
        <v>819</v>
      </c>
      <c r="T52">
        <v>0</v>
      </c>
      <c r="U52">
        <v>0</v>
      </c>
      <c r="V52">
        <v>0</v>
      </c>
      <c r="W52">
        <v>0</v>
      </c>
      <c r="X52">
        <v>0</v>
      </c>
      <c r="Y52">
        <v>0</v>
      </c>
      <c r="Z52">
        <v>0</v>
      </c>
      <c r="AA52">
        <v>0</v>
      </c>
      <c r="AB52">
        <v>0</v>
      </c>
      <c r="AC52">
        <v>0</v>
      </c>
      <c r="AD52">
        <v>0</v>
      </c>
      <c r="AE52">
        <v>0</v>
      </c>
      <c r="AF52">
        <v>0</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t="s">
        <v>2408</v>
      </c>
      <c r="B53">
        <v>2983</v>
      </c>
      <c r="C53">
        <v>2882</v>
      </c>
      <c r="D53">
        <v>2781.28</v>
      </c>
      <c r="E53">
        <v>2685</v>
      </c>
      <c r="F53">
        <v>2588</v>
      </c>
      <c r="G53">
        <v>2492</v>
      </c>
      <c r="H53">
        <v>2395.1</v>
      </c>
      <c r="I53">
        <v>2301</v>
      </c>
      <c r="J53">
        <v>2206</v>
      </c>
      <c r="K53">
        <v>1134</v>
      </c>
      <c r="L53">
        <v>1101.07</v>
      </c>
      <c r="M53">
        <v>1065</v>
      </c>
      <c r="N53">
        <v>1030</v>
      </c>
      <c r="O53">
        <v>994</v>
      </c>
      <c r="P53">
        <v>958.13</v>
      </c>
      <c r="Q53">
        <v>912</v>
      </c>
      <c r="R53">
        <v>865</v>
      </c>
      <c r="S53">
        <v>0</v>
      </c>
      <c r="T53">
        <v>772.85</v>
      </c>
      <c r="U53">
        <v>914</v>
      </c>
      <c r="V53">
        <v>875</v>
      </c>
      <c r="W53">
        <v>836</v>
      </c>
      <c r="X53">
        <v>797.66</v>
      </c>
      <c r="Y53">
        <v>762</v>
      </c>
      <c r="Z53">
        <v>726</v>
      </c>
      <c r="AA53">
        <v>691</v>
      </c>
      <c r="AB53">
        <v>655.5</v>
      </c>
      <c r="AC53">
        <v>616</v>
      </c>
      <c r="AD53">
        <v>576</v>
      </c>
      <c r="AE53">
        <v>536</v>
      </c>
      <c r="AF53">
        <v>496.05</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t="s">
        <v>802</v>
      </c>
      <c r="B54">
        <v>32494</v>
      </c>
      <c r="C54">
        <v>33833</v>
      </c>
      <c r="D54">
        <v>33121.300000000003</v>
      </c>
      <c r="E54">
        <v>33061</v>
      </c>
      <c r="F54">
        <v>34970</v>
      </c>
      <c r="G54">
        <v>36703</v>
      </c>
      <c r="H54">
        <v>7657.48</v>
      </c>
      <c r="I54">
        <v>11891</v>
      </c>
      <c r="J54">
        <v>16631</v>
      </c>
      <c r="K54">
        <v>20591</v>
      </c>
      <c r="L54">
        <v>23677.56</v>
      </c>
      <c r="M54">
        <v>28849</v>
      </c>
      <c r="N54">
        <v>28167</v>
      </c>
      <c r="O54">
        <v>32329</v>
      </c>
      <c r="P54">
        <v>37296.839999999997</v>
      </c>
      <c r="Q54">
        <v>42239</v>
      </c>
      <c r="R54">
        <v>47166</v>
      </c>
      <c r="S54">
        <v>52146</v>
      </c>
      <c r="T54">
        <v>10465.290000000001</v>
      </c>
      <c r="U54">
        <v>10033</v>
      </c>
      <c r="V54">
        <v>7434</v>
      </c>
      <c r="W54">
        <v>7709</v>
      </c>
      <c r="X54">
        <v>8406.67</v>
      </c>
      <c r="Y54">
        <v>5446</v>
      </c>
      <c r="Z54">
        <v>5881</v>
      </c>
      <c r="AA54">
        <v>691</v>
      </c>
      <c r="AB54">
        <v>655.5</v>
      </c>
      <c r="AC54">
        <v>8097</v>
      </c>
      <c r="AD54">
        <v>9307</v>
      </c>
      <c r="AE54">
        <v>10504</v>
      </c>
      <c r="AF54">
        <v>11844.03</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t="s">
        <v>803</v>
      </c>
      <c r="B55">
        <v>274287</v>
      </c>
      <c r="C55">
        <v>256225</v>
      </c>
      <c r="D55">
        <v>217692.78</v>
      </c>
      <c r="E55">
        <v>235327</v>
      </c>
      <c r="F55">
        <v>186374</v>
      </c>
      <c r="G55">
        <v>202511</v>
      </c>
      <c r="H55">
        <v>132931.09</v>
      </c>
      <c r="I55">
        <v>145197</v>
      </c>
      <c r="J55">
        <v>160355</v>
      </c>
      <c r="K55">
        <v>222459</v>
      </c>
      <c r="L55">
        <v>266275.82</v>
      </c>
      <c r="M55">
        <v>184474</v>
      </c>
      <c r="N55">
        <v>170232</v>
      </c>
      <c r="O55">
        <v>194687</v>
      </c>
      <c r="P55">
        <v>181582</v>
      </c>
      <c r="Q55">
        <v>167667</v>
      </c>
      <c r="R55">
        <v>194940</v>
      </c>
      <c r="S55">
        <v>224909</v>
      </c>
      <c r="T55">
        <v>166500.70000000001</v>
      </c>
      <c r="U55">
        <v>168734</v>
      </c>
      <c r="V55">
        <v>197113</v>
      </c>
      <c r="W55">
        <v>316865</v>
      </c>
      <c r="X55">
        <v>130940.72</v>
      </c>
      <c r="Y55">
        <v>118346</v>
      </c>
      <c r="Z55">
        <v>111501</v>
      </c>
      <c r="AA55">
        <v>110281</v>
      </c>
      <c r="AB55">
        <v>82037.78</v>
      </c>
      <c r="AC55">
        <v>99633</v>
      </c>
      <c r="AD55">
        <v>116329</v>
      </c>
      <c r="AE55">
        <v>106626</v>
      </c>
      <c r="AF55">
        <v>77993.600000000006</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2411</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2412</v>
      </c>
      <c r="B57">
        <v>214132</v>
      </c>
      <c r="C57">
        <v>212540</v>
      </c>
      <c r="D57">
        <v>212540</v>
      </c>
      <c r="E57">
        <v>212540</v>
      </c>
      <c r="F57">
        <v>212540</v>
      </c>
      <c r="G57">
        <v>212540</v>
      </c>
      <c r="H57">
        <v>212540</v>
      </c>
      <c r="I57">
        <v>212540</v>
      </c>
      <c r="J57">
        <v>212540</v>
      </c>
      <c r="K57">
        <v>211850</v>
      </c>
      <c r="L57">
        <v>211850</v>
      </c>
      <c r="M57">
        <v>211850</v>
      </c>
      <c r="N57">
        <v>211850</v>
      </c>
      <c r="O57">
        <v>211850</v>
      </c>
      <c r="P57">
        <v>211850</v>
      </c>
      <c r="Q57">
        <v>211850</v>
      </c>
      <c r="R57">
        <v>211850</v>
      </c>
      <c r="S57">
        <v>211850</v>
      </c>
      <c r="T57">
        <v>211850</v>
      </c>
      <c r="U57">
        <v>211850</v>
      </c>
      <c r="V57">
        <v>211850</v>
      </c>
      <c r="W57">
        <v>176750</v>
      </c>
      <c r="X57">
        <v>176750</v>
      </c>
      <c r="Y57">
        <v>176750</v>
      </c>
      <c r="Z57">
        <v>176750</v>
      </c>
      <c r="AA57">
        <v>175000</v>
      </c>
      <c r="AB57">
        <v>175000</v>
      </c>
      <c r="AC57">
        <v>175000</v>
      </c>
      <c r="AD57">
        <v>175000</v>
      </c>
      <c r="AE57">
        <v>175000</v>
      </c>
      <c r="AF57">
        <v>175000</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t="s">
        <v>2413</v>
      </c>
      <c r="B58">
        <v>214132</v>
      </c>
      <c r="C58">
        <v>212540</v>
      </c>
      <c r="D58">
        <v>212540</v>
      </c>
      <c r="E58">
        <v>212540</v>
      </c>
      <c r="F58">
        <v>212540</v>
      </c>
      <c r="G58">
        <v>212540</v>
      </c>
      <c r="H58">
        <v>212540</v>
      </c>
      <c r="I58">
        <v>212540</v>
      </c>
      <c r="J58">
        <v>212540</v>
      </c>
      <c r="K58">
        <v>211850</v>
      </c>
      <c r="L58">
        <v>211850</v>
      </c>
      <c r="M58">
        <v>211850</v>
      </c>
      <c r="N58">
        <v>211850</v>
      </c>
      <c r="O58">
        <v>211850</v>
      </c>
      <c r="P58">
        <v>211850</v>
      </c>
      <c r="Q58">
        <v>211850</v>
      </c>
      <c r="R58">
        <v>211850</v>
      </c>
      <c r="S58">
        <v>211850</v>
      </c>
      <c r="T58">
        <v>211850</v>
      </c>
      <c r="U58">
        <v>211850</v>
      </c>
      <c r="V58">
        <v>211850</v>
      </c>
      <c r="W58">
        <v>176750</v>
      </c>
      <c r="X58">
        <v>176750</v>
      </c>
      <c r="Y58">
        <v>176750</v>
      </c>
      <c r="Z58">
        <v>176750</v>
      </c>
      <c r="AA58">
        <v>175000</v>
      </c>
      <c r="AB58">
        <v>175000</v>
      </c>
      <c r="AC58">
        <v>175000</v>
      </c>
      <c r="AD58">
        <v>175000</v>
      </c>
      <c r="AE58">
        <v>175000</v>
      </c>
      <c r="AF58">
        <v>175000</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t="s">
        <v>2414</v>
      </c>
      <c r="B59">
        <v>212382</v>
      </c>
      <c r="C59">
        <v>212382</v>
      </c>
      <c r="D59">
        <v>212382.19</v>
      </c>
      <c r="E59">
        <v>212382</v>
      </c>
      <c r="F59">
        <v>212382</v>
      </c>
      <c r="G59">
        <v>212382</v>
      </c>
      <c r="H59">
        <v>212382.19</v>
      </c>
      <c r="I59">
        <v>212382</v>
      </c>
      <c r="J59">
        <v>212382</v>
      </c>
      <c r="K59">
        <v>187421</v>
      </c>
      <c r="L59">
        <v>176847.33</v>
      </c>
      <c r="M59">
        <v>176847</v>
      </c>
      <c r="N59">
        <v>176847</v>
      </c>
      <c r="O59">
        <v>176115</v>
      </c>
      <c r="P59">
        <v>176114.92</v>
      </c>
      <c r="Q59">
        <v>176115</v>
      </c>
      <c r="R59">
        <v>175415</v>
      </c>
      <c r="S59">
        <v>175415</v>
      </c>
      <c r="T59">
        <v>175410.75</v>
      </c>
      <c r="U59">
        <v>175411</v>
      </c>
      <c r="V59">
        <v>175000</v>
      </c>
      <c r="W59">
        <v>175000</v>
      </c>
      <c r="X59">
        <v>175000</v>
      </c>
      <c r="Y59">
        <v>175000</v>
      </c>
      <c r="Z59">
        <v>175000</v>
      </c>
      <c r="AA59">
        <v>175000</v>
      </c>
      <c r="AB59">
        <v>175000</v>
      </c>
      <c r="AC59">
        <v>175000</v>
      </c>
      <c r="AD59">
        <v>140000</v>
      </c>
      <c r="AE59">
        <v>140000</v>
      </c>
      <c r="AF59">
        <v>140000</v>
      </c>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t="s">
        <v>2415</v>
      </c>
      <c r="B60">
        <v>212382</v>
      </c>
      <c r="C60">
        <v>212382</v>
      </c>
      <c r="D60">
        <v>212382.19</v>
      </c>
      <c r="E60">
        <v>212382</v>
      </c>
      <c r="F60">
        <v>212382</v>
      </c>
      <c r="G60">
        <v>212382</v>
      </c>
      <c r="H60">
        <v>212382.19</v>
      </c>
      <c r="I60">
        <v>212382</v>
      </c>
      <c r="J60">
        <v>212382</v>
      </c>
      <c r="K60">
        <v>187421</v>
      </c>
      <c r="L60">
        <v>176847.33</v>
      </c>
      <c r="M60">
        <v>176847</v>
      </c>
      <c r="N60">
        <v>176847</v>
      </c>
      <c r="O60">
        <v>176115</v>
      </c>
      <c r="P60">
        <v>176114.92</v>
      </c>
      <c r="Q60">
        <v>176115</v>
      </c>
      <c r="R60">
        <v>175415</v>
      </c>
      <c r="S60">
        <v>175415</v>
      </c>
      <c r="T60">
        <v>175410.75</v>
      </c>
      <c r="U60">
        <v>175411</v>
      </c>
      <c r="V60">
        <v>175000</v>
      </c>
      <c r="W60">
        <v>175000</v>
      </c>
      <c r="X60">
        <v>175000</v>
      </c>
      <c r="Y60">
        <v>175000</v>
      </c>
      <c r="Z60">
        <v>175000</v>
      </c>
      <c r="AA60">
        <v>175000</v>
      </c>
      <c r="AB60">
        <v>175000</v>
      </c>
      <c r="AC60">
        <v>175000</v>
      </c>
      <c r="AD60">
        <v>140000</v>
      </c>
      <c r="AE60">
        <v>140000</v>
      </c>
      <c r="AF60">
        <v>140000</v>
      </c>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3597</v>
      </c>
      <c r="B61">
        <v>0</v>
      </c>
      <c r="C61">
        <v>0</v>
      </c>
      <c r="D61">
        <v>7486.68</v>
      </c>
      <c r="E61">
        <v>0</v>
      </c>
      <c r="F61">
        <v>7487</v>
      </c>
      <c r="G61">
        <v>7487</v>
      </c>
      <c r="H61">
        <v>0</v>
      </c>
      <c r="I61">
        <v>0</v>
      </c>
      <c r="J61">
        <v>0</v>
      </c>
      <c r="K61">
        <v>0</v>
      </c>
      <c r="L61">
        <v>0</v>
      </c>
      <c r="M61">
        <v>7487</v>
      </c>
      <c r="N61">
        <v>7487</v>
      </c>
      <c r="O61">
        <v>9709</v>
      </c>
      <c r="P61">
        <v>8972.8700000000008</v>
      </c>
      <c r="Q61">
        <v>8230</v>
      </c>
      <c r="R61">
        <v>11294</v>
      </c>
      <c r="S61">
        <v>9319</v>
      </c>
      <c r="T61">
        <v>0</v>
      </c>
      <c r="U61">
        <v>0</v>
      </c>
      <c r="V61">
        <v>0</v>
      </c>
      <c r="W61">
        <v>0</v>
      </c>
      <c r="X61">
        <v>0</v>
      </c>
      <c r="Y61">
        <v>0</v>
      </c>
      <c r="Z61">
        <v>0</v>
      </c>
      <c r="AA61">
        <v>0</v>
      </c>
      <c r="AB61">
        <v>0</v>
      </c>
      <c r="AC61">
        <v>0</v>
      </c>
      <c r="AD61">
        <v>0</v>
      </c>
      <c r="AE61">
        <v>0</v>
      </c>
      <c r="AF61">
        <v>0</v>
      </c>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2416</v>
      </c>
      <c r="B62">
        <v>374862</v>
      </c>
      <c r="C62">
        <v>374862</v>
      </c>
      <c r="D62">
        <v>374861.74</v>
      </c>
      <c r="E62">
        <v>374862</v>
      </c>
      <c r="F62">
        <v>374862</v>
      </c>
      <c r="G62">
        <v>374862</v>
      </c>
      <c r="H62">
        <v>374861.74</v>
      </c>
      <c r="I62">
        <v>374862</v>
      </c>
      <c r="J62">
        <v>374862</v>
      </c>
      <c r="K62">
        <v>204781</v>
      </c>
      <c r="L62">
        <v>130760.39</v>
      </c>
      <c r="M62">
        <v>130760</v>
      </c>
      <c r="N62">
        <v>130760</v>
      </c>
      <c r="O62">
        <v>124007</v>
      </c>
      <c r="P62">
        <v>124006.89</v>
      </c>
      <c r="Q62">
        <v>124007</v>
      </c>
      <c r="R62">
        <v>117624</v>
      </c>
      <c r="S62">
        <v>117624</v>
      </c>
      <c r="T62">
        <v>117594.17</v>
      </c>
      <c r="U62">
        <v>115336</v>
      </c>
      <c r="V62">
        <v>113825</v>
      </c>
      <c r="W62">
        <v>122320</v>
      </c>
      <c r="X62">
        <v>122016.49</v>
      </c>
      <c r="Y62">
        <v>121709</v>
      </c>
      <c r="Z62">
        <v>121402</v>
      </c>
      <c r="AA62">
        <v>121312</v>
      </c>
      <c r="AB62">
        <v>121311.58</v>
      </c>
      <c r="AC62">
        <v>121312</v>
      </c>
      <c r="AD62">
        <v>0</v>
      </c>
      <c r="AE62">
        <v>0</v>
      </c>
      <c r="AF62">
        <v>0</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t="s">
        <v>2417</v>
      </c>
      <c r="B63">
        <v>374862</v>
      </c>
      <c r="C63">
        <v>374862</v>
      </c>
      <c r="D63">
        <v>374861.74</v>
      </c>
      <c r="E63">
        <v>374862</v>
      </c>
      <c r="F63">
        <v>374862</v>
      </c>
      <c r="G63">
        <v>374862</v>
      </c>
      <c r="H63">
        <v>374861.74</v>
      </c>
      <c r="I63">
        <v>374862</v>
      </c>
      <c r="J63">
        <v>374862</v>
      </c>
      <c r="K63">
        <v>204781</v>
      </c>
      <c r="L63">
        <v>130760.39</v>
      </c>
      <c r="M63">
        <v>130760</v>
      </c>
      <c r="N63">
        <v>130760</v>
      </c>
      <c r="O63">
        <v>124007</v>
      </c>
      <c r="P63">
        <v>124006.89</v>
      </c>
      <c r="Q63">
        <v>124007</v>
      </c>
      <c r="R63">
        <v>117624</v>
      </c>
      <c r="S63">
        <v>117624</v>
      </c>
      <c r="T63">
        <v>117594.17</v>
      </c>
      <c r="U63">
        <v>115336</v>
      </c>
      <c r="V63">
        <v>113825</v>
      </c>
      <c r="W63">
        <v>122320</v>
      </c>
      <c r="X63">
        <v>122016.49</v>
      </c>
      <c r="Y63">
        <v>121709</v>
      </c>
      <c r="Z63">
        <v>121402</v>
      </c>
      <c r="AA63">
        <v>121312</v>
      </c>
      <c r="AB63">
        <v>121311.58</v>
      </c>
      <c r="AC63">
        <v>121312</v>
      </c>
      <c r="AD63">
        <v>0</v>
      </c>
      <c r="AE63">
        <v>0</v>
      </c>
      <c r="AF63">
        <v>0</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t="s">
        <v>2419</v>
      </c>
      <c r="B64">
        <v>504544</v>
      </c>
      <c r="C64">
        <v>536804</v>
      </c>
      <c r="D64">
        <v>431951.93</v>
      </c>
      <c r="E64">
        <v>349265</v>
      </c>
      <c r="F64">
        <v>324061</v>
      </c>
      <c r="G64">
        <v>232139</v>
      </c>
      <c r="H64">
        <v>205567.81</v>
      </c>
      <c r="I64">
        <v>206618</v>
      </c>
      <c r="J64">
        <v>209760</v>
      </c>
      <c r="K64">
        <v>477879</v>
      </c>
      <c r="L64">
        <v>410206.9</v>
      </c>
      <c r="M64">
        <v>345026</v>
      </c>
      <c r="N64">
        <v>319924</v>
      </c>
      <c r="O64">
        <v>304955</v>
      </c>
      <c r="P64">
        <v>258928.54</v>
      </c>
      <c r="Q64">
        <v>249107</v>
      </c>
      <c r="R64">
        <v>229941</v>
      </c>
      <c r="S64">
        <v>242407</v>
      </c>
      <c r="T64">
        <v>227969.35</v>
      </c>
      <c r="U64">
        <v>225166</v>
      </c>
      <c r="V64">
        <v>215134</v>
      </c>
      <c r="W64">
        <v>220209</v>
      </c>
      <c r="X64">
        <v>185426.27</v>
      </c>
      <c r="Y64">
        <v>175945</v>
      </c>
      <c r="Z64">
        <v>150178</v>
      </c>
      <c r="AA64">
        <v>121815</v>
      </c>
      <c r="AB64">
        <v>99583.679999999993</v>
      </c>
      <c r="AC64">
        <v>78119</v>
      </c>
      <c r="AD64">
        <v>55419</v>
      </c>
      <c r="AE64">
        <v>27409</v>
      </c>
      <c r="AF64">
        <v>13387.76</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t="s">
        <v>2420</v>
      </c>
      <c r="B65">
        <v>21254</v>
      </c>
      <c r="C65">
        <v>21254</v>
      </c>
      <c r="D65">
        <v>21254</v>
      </c>
      <c r="E65">
        <v>21254</v>
      </c>
      <c r="F65">
        <v>21254</v>
      </c>
      <c r="G65">
        <v>21185</v>
      </c>
      <c r="H65">
        <v>21185</v>
      </c>
      <c r="I65">
        <v>21185</v>
      </c>
      <c r="J65">
        <v>21185</v>
      </c>
      <c r="K65">
        <v>21185</v>
      </c>
      <c r="L65">
        <v>21185</v>
      </c>
      <c r="M65">
        <v>21185</v>
      </c>
      <c r="N65">
        <v>21185</v>
      </c>
      <c r="O65">
        <v>21185</v>
      </c>
      <c r="P65">
        <v>21185</v>
      </c>
      <c r="Q65">
        <v>21185</v>
      </c>
      <c r="R65">
        <v>21185</v>
      </c>
      <c r="S65">
        <v>17675</v>
      </c>
      <c r="T65">
        <v>17675</v>
      </c>
      <c r="U65">
        <v>17675</v>
      </c>
      <c r="V65">
        <v>17675</v>
      </c>
      <c r="W65">
        <v>17675</v>
      </c>
      <c r="X65">
        <v>17675</v>
      </c>
      <c r="Y65">
        <v>14633</v>
      </c>
      <c r="Z65">
        <v>14633</v>
      </c>
      <c r="AA65">
        <v>14633</v>
      </c>
      <c r="AB65">
        <v>14633.09</v>
      </c>
      <c r="AC65">
        <v>10323</v>
      </c>
      <c r="AD65">
        <v>10323</v>
      </c>
      <c r="AE65">
        <v>10323</v>
      </c>
      <c r="AF65">
        <v>10323.290000000001</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t="s">
        <v>2421</v>
      </c>
      <c r="B66">
        <v>21254</v>
      </c>
      <c r="C66">
        <v>21254</v>
      </c>
      <c r="D66">
        <v>21254</v>
      </c>
      <c r="E66">
        <v>21254</v>
      </c>
      <c r="F66">
        <v>21254</v>
      </c>
      <c r="G66">
        <v>21185</v>
      </c>
      <c r="H66">
        <v>21185</v>
      </c>
      <c r="I66">
        <v>21185</v>
      </c>
      <c r="J66">
        <v>21185</v>
      </c>
      <c r="K66">
        <v>21185</v>
      </c>
      <c r="L66">
        <v>21185</v>
      </c>
      <c r="M66">
        <v>21185</v>
      </c>
      <c r="N66">
        <v>21185</v>
      </c>
      <c r="O66">
        <v>21185</v>
      </c>
      <c r="P66">
        <v>21185</v>
      </c>
      <c r="Q66">
        <v>21185</v>
      </c>
      <c r="R66">
        <v>21185</v>
      </c>
      <c r="S66">
        <v>17675</v>
      </c>
      <c r="T66">
        <v>17675</v>
      </c>
      <c r="U66">
        <v>17675</v>
      </c>
      <c r="V66">
        <v>17675</v>
      </c>
      <c r="W66">
        <v>17675</v>
      </c>
      <c r="X66">
        <v>17675</v>
      </c>
      <c r="Y66">
        <v>14633</v>
      </c>
      <c r="Z66">
        <v>14633</v>
      </c>
      <c r="AA66">
        <v>14633</v>
      </c>
      <c r="AB66">
        <v>14633.09</v>
      </c>
      <c r="AC66">
        <v>10323</v>
      </c>
      <c r="AD66">
        <v>10323</v>
      </c>
      <c r="AE66">
        <v>10323</v>
      </c>
      <c r="AF66">
        <v>10323.290000000001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t="s">
        <v>804</v>
      </c>
      <c r="B67">
        <v>483290</v>
      </c>
      <c r="C67">
        <v>515550</v>
      </c>
      <c r="D67">
        <v>410697.93</v>
      </c>
      <c r="E67">
        <v>328011</v>
      </c>
      <c r="F67">
        <v>302807</v>
      </c>
      <c r="G67">
        <v>210954</v>
      </c>
      <c r="H67">
        <v>184382.81</v>
      </c>
      <c r="I67">
        <v>185433</v>
      </c>
      <c r="J67">
        <v>188575</v>
      </c>
      <c r="K67">
        <v>456694</v>
      </c>
      <c r="L67">
        <v>389021.9</v>
      </c>
      <c r="M67">
        <v>323841</v>
      </c>
      <c r="N67">
        <v>298739</v>
      </c>
      <c r="O67">
        <v>283770</v>
      </c>
      <c r="P67">
        <v>237743.54</v>
      </c>
      <c r="Q67">
        <v>227922</v>
      </c>
      <c r="R67">
        <v>208756</v>
      </c>
      <c r="S67">
        <v>224732</v>
      </c>
      <c r="T67">
        <v>210294.35</v>
      </c>
      <c r="U67">
        <v>207491</v>
      </c>
      <c r="V67">
        <v>197459</v>
      </c>
      <c r="W67">
        <v>202534</v>
      </c>
      <c r="X67">
        <v>167751.26999999999</v>
      </c>
      <c r="Y67">
        <v>161312</v>
      </c>
      <c r="Z67">
        <v>135545</v>
      </c>
      <c r="AA67">
        <v>107182</v>
      </c>
      <c r="AB67">
        <v>84950.59</v>
      </c>
      <c r="AC67">
        <v>67796</v>
      </c>
      <c r="AD67">
        <v>45096</v>
      </c>
      <c r="AE67">
        <v>17086</v>
      </c>
      <c r="AF67">
        <v>3064.47</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t="s">
        <v>2422</v>
      </c>
      <c r="B68">
        <v>7487</v>
      </c>
      <c r="C68">
        <v>7487</v>
      </c>
      <c r="D68">
        <v>0</v>
      </c>
      <c r="E68">
        <v>7487</v>
      </c>
      <c r="F68">
        <v>0</v>
      </c>
      <c r="G68">
        <v>0</v>
      </c>
      <c r="H68">
        <v>7987.56</v>
      </c>
      <c r="I68">
        <v>7602</v>
      </c>
      <c r="J68">
        <v>7487</v>
      </c>
      <c r="K68">
        <v>7487</v>
      </c>
      <c r="L68">
        <v>7486.68</v>
      </c>
      <c r="M68">
        <v>0</v>
      </c>
      <c r="N68">
        <v>0</v>
      </c>
      <c r="O68">
        <v>0</v>
      </c>
      <c r="P68">
        <v>0</v>
      </c>
      <c r="Q68">
        <v>0</v>
      </c>
      <c r="R68">
        <v>0</v>
      </c>
      <c r="S68">
        <v>0</v>
      </c>
      <c r="T68">
        <v>8717.25</v>
      </c>
      <c r="U68">
        <v>10360</v>
      </c>
      <c r="V68">
        <v>9744</v>
      </c>
      <c r="W68">
        <v>2793</v>
      </c>
      <c r="X68">
        <v>2423.75</v>
      </c>
      <c r="Y68">
        <v>2035</v>
      </c>
      <c r="Z68">
        <v>1655</v>
      </c>
      <c r="AA68">
        <v>1162</v>
      </c>
      <c r="AB68">
        <v>579.47</v>
      </c>
      <c r="AC68">
        <v>-1</v>
      </c>
      <c r="AD68">
        <v>7487</v>
      </c>
      <c r="AE68">
        <v>7487</v>
      </c>
      <c r="AF68">
        <v>7486.68</v>
      </c>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t="s">
        <v>2423</v>
      </c>
      <c r="B69">
        <v>0</v>
      </c>
      <c r="C69">
        <v>0</v>
      </c>
      <c r="D69">
        <v>0</v>
      </c>
      <c r="E69">
        <v>7487</v>
      </c>
      <c r="F69">
        <v>0</v>
      </c>
      <c r="G69">
        <v>0</v>
      </c>
      <c r="H69">
        <v>7486.68</v>
      </c>
      <c r="I69">
        <v>7602</v>
      </c>
      <c r="J69">
        <v>7487</v>
      </c>
      <c r="K69">
        <v>7487</v>
      </c>
      <c r="L69">
        <v>7486.68</v>
      </c>
      <c r="M69">
        <v>0</v>
      </c>
      <c r="N69">
        <v>0</v>
      </c>
      <c r="O69">
        <v>0</v>
      </c>
      <c r="P69">
        <v>0</v>
      </c>
      <c r="Q69">
        <v>0</v>
      </c>
      <c r="R69">
        <v>0</v>
      </c>
      <c r="S69">
        <v>0</v>
      </c>
      <c r="T69">
        <v>8717.25</v>
      </c>
      <c r="U69">
        <v>10360</v>
      </c>
      <c r="V69">
        <v>9744</v>
      </c>
      <c r="W69">
        <v>0</v>
      </c>
      <c r="X69">
        <v>0</v>
      </c>
      <c r="Y69">
        <v>2035</v>
      </c>
      <c r="Z69">
        <v>1655</v>
      </c>
      <c r="AA69">
        <v>0</v>
      </c>
      <c r="AB69">
        <v>0</v>
      </c>
      <c r="AC69">
        <v>-1</v>
      </c>
      <c r="AD69">
        <v>7487</v>
      </c>
      <c r="AE69">
        <v>7487</v>
      </c>
      <c r="AF69">
        <v>7486.68</v>
      </c>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t="s">
        <v>2426</v>
      </c>
      <c r="B70">
        <v>0</v>
      </c>
      <c r="C70">
        <v>0</v>
      </c>
      <c r="D70">
        <v>0</v>
      </c>
      <c r="E70">
        <v>7487</v>
      </c>
      <c r="F70">
        <v>0</v>
      </c>
      <c r="G70">
        <v>0</v>
      </c>
      <c r="H70">
        <v>7486.68</v>
      </c>
      <c r="I70">
        <v>7602</v>
      </c>
      <c r="J70">
        <v>7487</v>
      </c>
      <c r="K70">
        <v>7487</v>
      </c>
      <c r="L70">
        <v>7486.68</v>
      </c>
      <c r="M70">
        <v>0</v>
      </c>
      <c r="N70">
        <v>0</v>
      </c>
      <c r="O70">
        <v>0</v>
      </c>
      <c r="P70">
        <v>0</v>
      </c>
      <c r="Q70">
        <v>0</v>
      </c>
      <c r="R70">
        <v>0</v>
      </c>
      <c r="S70">
        <v>0</v>
      </c>
      <c r="T70">
        <v>8717.25</v>
      </c>
      <c r="U70">
        <v>10360</v>
      </c>
      <c r="V70">
        <v>0</v>
      </c>
      <c r="W70">
        <v>0</v>
      </c>
      <c r="X70">
        <v>0</v>
      </c>
      <c r="Y70">
        <v>2035</v>
      </c>
      <c r="Z70">
        <v>1655</v>
      </c>
      <c r="AA70">
        <v>0</v>
      </c>
      <c r="AB70">
        <v>0</v>
      </c>
      <c r="AC70">
        <v>-1</v>
      </c>
      <c r="AD70">
        <v>7487</v>
      </c>
      <c r="AE70">
        <v>7487</v>
      </c>
      <c r="AF70">
        <v>7486.68</v>
      </c>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t="s">
        <v>3598</v>
      </c>
      <c r="B71">
        <v>7487</v>
      </c>
      <c r="C71">
        <v>7487</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t="s">
        <v>2428</v>
      </c>
      <c r="B72">
        <v>0</v>
      </c>
      <c r="C72">
        <v>0</v>
      </c>
      <c r="D72">
        <v>0</v>
      </c>
      <c r="E72">
        <v>0</v>
      </c>
      <c r="F72">
        <v>0</v>
      </c>
      <c r="G72">
        <v>0</v>
      </c>
      <c r="H72">
        <v>500.89</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t="s">
        <v>805</v>
      </c>
      <c r="B73">
        <v>1099275</v>
      </c>
      <c r="C73">
        <v>1131535</v>
      </c>
      <c r="D73">
        <v>1026682.53</v>
      </c>
      <c r="E73">
        <v>943996</v>
      </c>
      <c r="F73">
        <v>918792</v>
      </c>
      <c r="G73">
        <v>826870</v>
      </c>
      <c r="H73">
        <v>800799.3</v>
      </c>
      <c r="I73">
        <v>801464</v>
      </c>
      <c r="J73">
        <v>804491</v>
      </c>
      <c r="K73">
        <v>877568</v>
      </c>
      <c r="L73">
        <v>725301.3</v>
      </c>
      <c r="M73">
        <v>660120</v>
      </c>
      <c r="N73">
        <v>635018</v>
      </c>
      <c r="O73">
        <v>614786</v>
      </c>
      <c r="P73">
        <v>568023.21</v>
      </c>
      <c r="Q73">
        <v>557459</v>
      </c>
      <c r="R73">
        <v>534274</v>
      </c>
      <c r="S73">
        <v>544765</v>
      </c>
      <c r="T73">
        <v>529691.5</v>
      </c>
      <c r="U73">
        <v>526273</v>
      </c>
      <c r="V73">
        <v>513703</v>
      </c>
      <c r="W73">
        <v>520322</v>
      </c>
      <c r="X73">
        <v>484866.51</v>
      </c>
      <c r="Y73">
        <v>474689</v>
      </c>
      <c r="Z73">
        <v>448235</v>
      </c>
      <c r="AA73">
        <v>419289</v>
      </c>
      <c r="AB73">
        <v>396474.73</v>
      </c>
      <c r="AC73">
        <v>374430</v>
      </c>
      <c r="AD73">
        <v>202906</v>
      </c>
      <c r="AE73">
        <v>174896</v>
      </c>
      <c r="AF73">
        <v>160874.44</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t="s">
        <v>2430</v>
      </c>
      <c r="B74">
        <v>1099275</v>
      </c>
      <c r="C74">
        <v>1131535</v>
      </c>
      <c r="D74">
        <v>1026682.53</v>
      </c>
      <c r="E74">
        <v>943996</v>
      </c>
      <c r="F74">
        <v>918792</v>
      </c>
      <c r="G74">
        <v>826870</v>
      </c>
      <c r="H74">
        <v>800799.3</v>
      </c>
      <c r="I74">
        <v>801464</v>
      </c>
      <c r="J74">
        <v>804491</v>
      </c>
      <c r="K74">
        <v>877568</v>
      </c>
      <c r="L74">
        <v>725301.3</v>
      </c>
      <c r="M74">
        <v>660120</v>
      </c>
      <c r="N74">
        <v>635018</v>
      </c>
      <c r="O74">
        <v>614786</v>
      </c>
      <c r="P74">
        <v>568023.21</v>
      </c>
      <c r="Q74">
        <v>557459</v>
      </c>
      <c r="R74">
        <v>534274</v>
      </c>
      <c r="S74">
        <v>544765</v>
      </c>
      <c r="T74">
        <v>529691.5</v>
      </c>
      <c r="U74">
        <v>526273</v>
      </c>
      <c r="V74">
        <v>513703</v>
      </c>
      <c r="W74">
        <v>520322</v>
      </c>
      <c r="X74">
        <v>484866.51</v>
      </c>
      <c r="Y74">
        <v>474689</v>
      </c>
      <c r="Z74">
        <v>448235</v>
      </c>
      <c r="AA74">
        <v>419289</v>
      </c>
      <c r="AB74">
        <v>396474.73</v>
      </c>
      <c r="AC74">
        <v>374430</v>
      </c>
      <c r="AD74">
        <v>202906</v>
      </c>
      <c r="AE74">
        <v>174896</v>
      </c>
      <c r="AF74">
        <v>160874.44</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2431</v>
      </c>
      <c r="B75">
        <v>1373562</v>
      </c>
      <c r="C75">
        <v>1387760</v>
      </c>
      <c r="D75">
        <v>1244375.3</v>
      </c>
      <c r="E75">
        <v>1179323</v>
      </c>
      <c r="F75">
        <v>1105166</v>
      </c>
      <c r="G75">
        <v>1029381</v>
      </c>
      <c r="H75">
        <v>933730.39</v>
      </c>
      <c r="I75">
        <v>946661</v>
      </c>
      <c r="J75">
        <v>964846</v>
      </c>
      <c r="K75">
        <v>1100027</v>
      </c>
      <c r="L75">
        <v>991577.12</v>
      </c>
      <c r="M75">
        <v>844594</v>
      </c>
      <c r="N75">
        <v>805250</v>
      </c>
      <c r="O75">
        <v>809473</v>
      </c>
      <c r="P75">
        <v>749605.21</v>
      </c>
      <c r="Q75">
        <v>725126</v>
      </c>
      <c r="R75">
        <v>729214</v>
      </c>
      <c r="S75">
        <v>769674</v>
      </c>
      <c r="T75">
        <v>696192.2</v>
      </c>
      <c r="U75">
        <v>695007</v>
      </c>
      <c r="V75">
        <v>710816</v>
      </c>
      <c r="W75">
        <v>837187</v>
      </c>
      <c r="X75">
        <v>615807.23</v>
      </c>
      <c r="Y75">
        <v>593035</v>
      </c>
      <c r="Z75">
        <v>559736</v>
      </c>
      <c r="AA75">
        <v>529570</v>
      </c>
      <c r="AB75">
        <v>478512.51</v>
      </c>
      <c r="AC75">
        <v>474063</v>
      </c>
      <c r="AD75">
        <v>319235</v>
      </c>
      <c r="AE75">
        <v>281522</v>
      </c>
      <c r="AF75">
        <v>238868.04</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2547</v>
      </c>
      <c r="B76" t="s">
        <v>3279</v>
      </c>
      <c r="C76" t="s">
        <v>2548</v>
      </c>
      <c r="D76" t="s">
        <v>2549</v>
      </c>
      <c r="E76" t="s">
        <v>2550</v>
      </c>
      <c r="F76" t="s">
        <v>2551</v>
      </c>
      <c r="G76" t="s">
        <v>2552</v>
      </c>
      <c r="H76" t="s">
        <v>2553</v>
      </c>
      <c r="I76" t="s">
        <v>2554</v>
      </c>
      <c r="J76" t="s">
        <v>2555</v>
      </c>
      <c r="K76" t="s">
        <v>2556</v>
      </c>
      <c r="L76" t="s">
        <v>2557</v>
      </c>
      <c r="M76" t="s">
        <v>2558</v>
      </c>
      <c r="N76" t="s">
        <v>2559</v>
      </c>
      <c r="O76" t="s">
        <v>2560</v>
      </c>
      <c r="P76" t="s">
        <v>2561</v>
      </c>
      <c r="Q76" t="s">
        <v>2562</v>
      </c>
      <c r="R76" t="s">
        <v>2563</v>
      </c>
      <c r="S76" t="s">
        <v>2564</v>
      </c>
      <c r="T76" t="s">
        <v>2565</v>
      </c>
      <c r="U76" t="s">
        <v>2566</v>
      </c>
      <c r="V76" t="s">
        <v>2567</v>
      </c>
      <c r="W76" t="s">
        <v>2568</v>
      </c>
      <c r="X76" t="s">
        <v>2569</v>
      </c>
      <c r="Y76" t="s">
        <v>2570</v>
      </c>
      <c r="Z76" t="s">
        <v>2571</v>
      </c>
      <c r="AA76" t="s">
        <v>2572</v>
      </c>
      <c r="AB76" t="s">
        <v>2573</v>
      </c>
      <c r="AC76" t="s">
        <v>2574</v>
      </c>
      <c r="AD76" t="s">
        <v>2575</v>
      </c>
      <c r="AE76" t="s">
        <v>2576</v>
      </c>
      <c r="AF76" t="s">
        <v>2577</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t="s">
        <v>2601</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t="s">
        <v>3386</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t="s">
        <v>2603</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4810</v>
      </c>
      <c r="T119" s="132">
        <f t="shared" si="0"/>
        <v>13530.72</v>
      </c>
      <c r="U119" s="132">
        <f t="shared" si="0"/>
        <v>12385</v>
      </c>
      <c r="V119" s="132">
        <f t="shared" si="0"/>
        <v>5336</v>
      </c>
      <c r="W119" s="132">
        <f t="shared" si="0"/>
        <v>141255</v>
      </c>
      <c r="X119" s="132">
        <f t="shared" si="0"/>
        <v>33282.1</v>
      </c>
      <c r="Y119" s="132">
        <f t="shared" si="0"/>
        <v>26609</v>
      </c>
      <c r="Z119" s="132">
        <f t="shared" si="0"/>
        <v>1963</v>
      </c>
      <c r="AA119" s="132">
        <f t="shared" si="0"/>
        <v>1282</v>
      </c>
      <c r="AB119" s="132">
        <f t="shared" si="0"/>
        <v>884.06</v>
      </c>
      <c r="AC119" s="132">
        <f t="shared" si="0"/>
        <v>464</v>
      </c>
      <c r="AD119" s="132">
        <f t="shared" si="0"/>
        <v>2296</v>
      </c>
      <c r="AE119" s="132">
        <f t="shared" si="0"/>
        <v>3184</v>
      </c>
      <c r="AF119" s="132">
        <f t="shared" si="0"/>
        <v>2043.16</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8939</v>
      </c>
      <c r="C121" s="132">
        <f t="shared" ref="C121:BK121" si="2">IFERROR(INDEX(C$3:C$117,MATCH($A$121,$A$3:$A$117,0),1),0)</f>
        <v>9128</v>
      </c>
      <c r="D121" s="132">
        <f t="shared" si="2"/>
        <v>0</v>
      </c>
      <c r="E121" s="132">
        <f t="shared" si="2"/>
        <v>3518</v>
      </c>
      <c r="F121" s="132">
        <f t="shared" si="2"/>
        <v>7451</v>
      </c>
      <c r="G121" s="132">
        <f t="shared" si="2"/>
        <v>11384</v>
      </c>
      <c r="H121" s="132">
        <f t="shared" si="2"/>
        <v>15317</v>
      </c>
      <c r="I121" s="132">
        <f t="shared" si="2"/>
        <v>15732</v>
      </c>
      <c r="J121" s="132">
        <f t="shared" si="2"/>
        <v>15732</v>
      </c>
      <c r="K121" s="132">
        <f t="shared" si="2"/>
        <v>15732</v>
      </c>
      <c r="L121" s="132">
        <f t="shared" si="2"/>
        <v>15732</v>
      </c>
      <c r="M121" s="132">
        <f t="shared" si="2"/>
        <v>15732</v>
      </c>
      <c r="N121" s="132">
        <f t="shared" si="2"/>
        <v>15732</v>
      </c>
      <c r="O121" s="132">
        <f t="shared" si="2"/>
        <v>15732</v>
      </c>
      <c r="P121" s="132">
        <f t="shared" si="2"/>
        <v>13587</v>
      </c>
      <c r="Q121" s="132">
        <f t="shared" si="2"/>
        <v>11442</v>
      </c>
      <c r="R121" s="132">
        <f t="shared" si="2"/>
        <v>9297</v>
      </c>
      <c r="S121" s="132">
        <f t="shared" si="2"/>
        <v>7152</v>
      </c>
      <c r="T121" s="132">
        <f t="shared" si="2"/>
        <v>0</v>
      </c>
      <c r="U121" s="132">
        <f t="shared" si="2"/>
        <v>0</v>
      </c>
      <c r="V121" s="132">
        <f t="shared" si="2"/>
        <v>0</v>
      </c>
      <c r="W121" s="132">
        <f t="shared" si="2"/>
        <v>0</v>
      </c>
      <c r="X121" s="132">
        <f t="shared" si="2"/>
        <v>0</v>
      </c>
      <c r="Y121" s="132">
        <f t="shared" si="2"/>
        <v>0</v>
      </c>
      <c r="Z121" s="132">
        <f t="shared" si="2"/>
        <v>0</v>
      </c>
      <c r="AA121" s="132">
        <f t="shared" si="2"/>
        <v>330</v>
      </c>
      <c r="AB121" s="132">
        <f t="shared" si="2"/>
        <v>930.32</v>
      </c>
      <c r="AC121" s="132">
        <f t="shared" si="2"/>
        <v>4051</v>
      </c>
      <c r="AD121" s="132">
        <f t="shared" si="2"/>
        <v>3998</v>
      </c>
      <c r="AE121" s="132">
        <f t="shared" si="2"/>
        <v>3946</v>
      </c>
      <c r="AF121" s="132">
        <f t="shared" si="2"/>
        <v>3879.33</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3518</v>
      </c>
      <c r="J122" s="132">
        <f>IFERROR(INDEX(J$3:J$117,MATCH($A$122,$A3:$A$117,0),1),0)</f>
        <v>7451</v>
      </c>
      <c r="K122" s="132">
        <f>IFERROR(INDEX(K$3:K$117,MATCH($A$122,$A3:$A$117,0),1),0)</f>
        <v>11384</v>
      </c>
      <c r="L122" s="132">
        <f>IFERROR(INDEX(L$3:L$117,MATCH($A$122,$A3:$A$117,0),1),0)</f>
        <v>15317</v>
      </c>
      <c r="M122" s="132">
        <f>IFERROR(INDEX(M$3:M$117,MATCH($A$122,$A3:$A$117,0),1),0)</f>
        <v>19250</v>
      </c>
      <c r="N122" s="132">
        <f>IFERROR(INDEX(N$3:N$117,MATCH($A$122,$A3:$A$117,0),1),0)</f>
        <v>23183</v>
      </c>
      <c r="O122" s="132">
        <f>IFERROR(INDEX(O$3:O$117,MATCH($A$122,$A3:$A$117,0),1),0)</f>
        <v>27116</v>
      </c>
      <c r="P122" s="132">
        <f>IFERROR(INDEX(P$3:P$117,MATCH($A$122,$A3:$A$117,0),1),0)</f>
        <v>31049</v>
      </c>
      <c r="Q122" s="132">
        <f>IFERROR(INDEX(Q$3:Q$117,MATCH($A$122,$A3:$A$117,0),1),0)</f>
        <v>34982</v>
      </c>
      <c r="R122" s="132">
        <f>IFERROR(INDEX(R$3:R$117,MATCH($A$122,$A3:$A$117,0),1),0)</f>
        <v>38915</v>
      </c>
      <c r="S122" s="132">
        <f>IFERROR(INDEX(S$3:S$117,MATCH($A$122,$A3:$A$117,0),1),0)</f>
        <v>42848</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7481</v>
      </c>
      <c r="AD122" s="132">
        <f>IFERROR(INDEX(AD$3:AD$117,MATCH($A$122,$A3:$A$117,0),1),0)</f>
        <v>8511</v>
      </c>
      <c r="AE122" s="132">
        <f>IFERROR(INDEX(AE$3:AE$117,MATCH($A$122,$A3:$A$117,0),1),0)</f>
        <v>9531</v>
      </c>
      <c r="AF122" s="132">
        <f>IFERROR(INDEX(AF$3:AF$117,MATCH($A$122,$A3:$A$117,0),1),0)</f>
        <v>10543.34</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8939</v>
      </c>
      <c r="C123" s="80">
        <f t="shared" ref="C123:BB123" si="3">C119+C120+C121</f>
        <v>9128</v>
      </c>
      <c r="D123" s="80">
        <f t="shared" si="3"/>
        <v>0</v>
      </c>
      <c r="E123" s="80">
        <f t="shared" si="3"/>
        <v>3518</v>
      </c>
      <c r="F123" s="80">
        <f t="shared" si="3"/>
        <v>7451</v>
      </c>
      <c r="G123" s="80">
        <f t="shared" si="3"/>
        <v>11384</v>
      </c>
      <c r="H123" s="80">
        <f t="shared" si="3"/>
        <v>15317</v>
      </c>
      <c r="I123" s="80">
        <f t="shared" si="3"/>
        <v>15732</v>
      </c>
      <c r="J123" s="80">
        <f t="shared" si="3"/>
        <v>15732</v>
      </c>
      <c r="K123" s="80">
        <f t="shared" si="3"/>
        <v>15732</v>
      </c>
      <c r="L123" s="80">
        <f t="shared" si="3"/>
        <v>15732</v>
      </c>
      <c r="M123" s="80">
        <f t="shared" si="3"/>
        <v>15732</v>
      </c>
      <c r="N123" s="80">
        <f t="shared" si="3"/>
        <v>15732</v>
      </c>
      <c r="O123" s="80">
        <f t="shared" si="3"/>
        <v>15732</v>
      </c>
      <c r="P123" s="80">
        <f t="shared" si="3"/>
        <v>13587</v>
      </c>
      <c r="Q123" s="80">
        <f t="shared" si="3"/>
        <v>11442</v>
      </c>
      <c r="R123" s="80">
        <f t="shared" si="3"/>
        <v>9297</v>
      </c>
      <c r="S123" s="80">
        <f t="shared" si="3"/>
        <v>11962</v>
      </c>
      <c r="T123" s="80">
        <f t="shared" si="3"/>
        <v>13530.72</v>
      </c>
      <c r="U123" s="80">
        <f t="shared" si="3"/>
        <v>12385</v>
      </c>
      <c r="V123" s="80">
        <f t="shared" si="3"/>
        <v>5336</v>
      </c>
      <c r="W123" s="80">
        <f t="shared" si="3"/>
        <v>141255</v>
      </c>
      <c r="X123" s="80">
        <f t="shared" si="3"/>
        <v>33282.1</v>
      </c>
      <c r="Y123" s="80">
        <f t="shared" si="3"/>
        <v>26609</v>
      </c>
      <c r="Z123" s="80">
        <f t="shared" si="3"/>
        <v>1963</v>
      </c>
      <c r="AA123" s="80">
        <f t="shared" si="3"/>
        <v>1612</v>
      </c>
      <c r="AB123" s="80">
        <f t="shared" si="3"/>
        <v>1814.38</v>
      </c>
      <c r="AC123" s="80">
        <f t="shared" si="3"/>
        <v>4515</v>
      </c>
      <c r="AD123" s="80">
        <f t="shared" si="3"/>
        <v>6294</v>
      </c>
      <c r="AE123" s="80">
        <f t="shared" si="3"/>
        <v>7130</v>
      </c>
      <c r="AF123" s="80">
        <f t="shared" si="3"/>
        <v>5922.49</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3518</v>
      </c>
      <c r="J124" s="80">
        <f t="shared" si="5"/>
        <v>7451</v>
      </c>
      <c r="K124" s="80">
        <f t="shared" si="5"/>
        <v>11384</v>
      </c>
      <c r="L124" s="80">
        <f t="shared" si="5"/>
        <v>15317</v>
      </c>
      <c r="M124" s="80">
        <f t="shared" si="5"/>
        <v>19250</v>
      </c>
      <c r="N124" s="80">
        <f t="shared" si="5"/>
        <v>23183</v>
      </c>
      <c r="O124" s="80">
        <f t="shared" si="5"/>
        <v>27116</v>
      </c>
      <c r="P124" s="80">
        <f t="shared" si="5"/>
        <v>31049</v>
      </c>
      <c r="Q124" s="80">
        <f t="shared" si="5"/>
        <v>34982</v>
      </c>
      <c r="R124" s="80">
        <f t="shared" si="5"/>
        <v>38915</v>
      </c>
      <c r="S124" s="80">
        <f t="shared" si="5"/>
        <v>42848</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7481</v>
      </c>
      <c r="AD124" s="80">
        <f t="shared" si="5"/>
        <v>8511</v>
      </c>
      <c r="AE124" s="80">
        <f t="shared" si="5"/>
        <v>9531</v>
      </c>
      <c r="AF124" s="80">
        <f t="shared" si="5"/>
        <v>10543.34</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8939</v>
      </c>
      <c r="C125" s="82">
        <f t="shared" ref="C125:BK125" si="6">SUM(C123:C124)</f>
        <v>9128</v>
      </c>
      <c r="D125" s="82">
        <f t="shared" si="6"/>
        <v>0</v>
      </c>
      <c r="E125" s="82">
        <f t="shared" si="6"/>
        <v>3518</v>
      </c>
      <c r="F125" s="82">
        <f t="shared" si="6"/>
        <v>7451</v>
      </c>
      <c r="G125" s="82">
        <f t="shared" si="6"/>
        <v>11384</v>
      </c>
      <c r="H125" s="82">
        <f t="shared" si="6"/>
        <v>15317</v>
      </c>
      <c r="I125" s="82">
        <f t="shared" si="6"/>
        <v>19250</v>
      </c>
      <c r="J125" s="82">
        <f t="shared" si="6"/>
        <v>23183</v>
      </c>
      <c r="K125" s="82">
        <f t="shared" si="6"/>
        <v>27116</v>
      </c>
      <c r="L125" s="82">
        <f t="shared" si="6"/>
        <v>31049</v>
      </c>
      <c r="M125" s="82">
        <f t="shared" si="6"/>
        <v>34982</v>
      </c>
      <c r="N125" s="82">
        <f t="shared" si="6"/>
        <v>38915</v>
      </c>
      <c r="O125" s="82">
        <f t="shared" si="6"/>
        <v>42848</v>
      </c>
      <c r="P125" s="82">
        <f t="shared" si="6"/>
        <v>44636</v>
      </c>
      <c r="Q125" s="82">
        <f t="shared" si="6"/>
        <v>46424</v>
      </c>
      <c r="R125" s="82">
        <f t="shared" si="6"/>
        <v>48212</v>
      </c>
      <c r="S125" s="82">
        <f t="shared" si="6"/>
        <v>54810</v>
      </c>
      <c r="T125" s="82">
        <f t="shared" si="6"/>
        <v>13530.72</v>
      </c>
      <c r="U125" s="82">
        <f t="shared" si="6"/>
        <v>12385</v>
      </c>
      <c r="V125" s="82">
        <f t="shared" si="6"/>
        <v>5336</v>
      </c>
      <c r="W125" s="82">
        <f t="shared" si="6"/>
        <v>141255</v>
      </c>
      <c r="X125" s="82">
        <f t="shared" si="6"/>
        <v>33282.1</v>
      </c>
      <c r="Y125" s="82">
        <f t="shared" si="6"/>
        <v>26609</v>
      </c>
      <c r="Z125" s="82">
        <f t="shared" si="6"/>
        <v>1963</v>
      </c>
      <c r="AA125" s="82">
        <f t="shared" si="6"/>
        <v>1612</v>
      </c>
      <c r="AB125" s="82">
        <f t="shared" si="6"/>
        <v>1814.38</v>
      </c>
      <c r="AC125" s="82">
        <f t="shared" si="6"/>
        <v>11996</v>
      </c>
      <c r="AD125" s="82">
        <f t="shared" si="6"/>
        <v>14805</v>
      </c>
      <c r="AE125" s="82">
        <f t="shared" si="6"/>
        <v>16661</v>
      </c>
      <c r="AF125" s="82">
        <f t="shared" si="6"/>
        <v>16465.830000000002</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2317</v>
      </c>
      <c r="K128" t="s">
        <v>2318</v>
      </c>
      <c r="L128" t="s">
        <v>2434</v>
      </c>
      <c r="M128" t="s">
        <v>2320</v>
      </c>
      <c r="N128" t="s">
        <v>2321</v>
      </c>
      <c r="O128" t="s">
        <v>2322</v>
      </c>
      <c r="P128" t="s">
        <v>2435</v>
      </c>
      <c r="Q128" t="s">
        <v>2324</v>
      </c>
      <c r="R128" t="s">
        <v>2325</v>
      </c>
      <c r="S128" t="s">
        <v>2326</v>
      </c>
      <c r="T128" t="s">
        <v>2436</v>
      </c>
      <c r="U128" t="s">
        <v>2328</v>
      </c>
      <c r="V128" t="s">
        <v>2329</v>
      </c>
      <c r="W128" t="s">
        <v>2330</v>
      </c>
      <c r="X128" t="s">
        <v>2437</v>
      </c>
      <c r="Y128" t="s">
        <v>2332</v>
      </c>
      <c r="Z128" t="s">
        <v>2333</v>
      </c>
      <c r="AA128" t="s">
        <v>2334</v>
      </c>
      <c r="AB128" t="s">
        <v>2438</v>
      </c>
      <c r="AC128" t="s">
        <v>2336</v>
      </c>
      <c r="AD128" t="s">
        <v>2337</v>
      </c>
      <c r="AE128" t="s">
        <v>2338</v>
      </c>
      <c r="AF128" t="s">
        <v>2439</v>
      </c>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456396</v>
      </c>
      <c r="C131">
        <v>351539</v>
      </c>
      <c r="D131">
        <v>310323.8</v>
      </c>
      <c r="E131">
        <v>345533</v>
      </c>
      <c r="F131">
        <v>339342</v>
      </c>
      <c r="G131">
        <v>272462</v>
      </c>
      <c r="H131">
        <v>225591.14</v>
      </c>
      <c r="I131">
        <v>252761</v>
      </c>
      <c r="J131">
        <v>210142</v>
      </c>
      <c r="K131">
        <v>302224</v>
      </c>
      <c r="L131">
        <v>312347.53999999998</v>
      </c>
      <c r="M131">
        <v>301008</v>
      </c>
      <c r="N131">
        <v>263477</v>
      </c>
      <c r="O131">
        <v>268157</v>
      </c>
      <c r="P131">
        <v>238360.29</v>
      </c>
      <c r="Q131">
        <v>224583</v>
      </c>
      <c r="R131">
        <v>227236</v>
      </c>
      <c r="S131">
        <v>254865</v>
      </c>
      <c r="T131">
        <v>222891.42</v>
      </c>
      <c r="U131">
        <v>199794</v>
      </c>
      <c r="V131">
        <v>234383</v>
      </c>
      <c r="W131">
        <v>221123</v>
      </c>
      <c r="X131">
        <v>186150.9</v>
      </c>
      <c r="Y131">
        <v>178199</v>
      </c>
      <c r="Z131">
        <v>201435</v>
      </c>
      <c r="AA131">
        <v>174327</v>
      </c>
      <c r="AB131">
        <v>170074.09</v>
      </c>
      <c r="AC131">
        <v>183415</v>
      </c>
      <c r="AD131">
        <v>202289</v>
      </c>
      <c r="AE131">
        <v>179174</v>
      </c>
      <c r="AF131">
        <v>152163.01999999999</v>
      </c>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t="s">
        <v>2617</v>
      </c>
      <c r="B132">
        <v>456396</v>
      </c>
      <c r="C132">
        <v>351539</v>
      </c>
      <c r="D132">
        <v>310323.8</v>
      </c>
      <c r="E132">
        <v>345533</v>
      </c>
      <c r="F132">
        <v>339342</v>
      </c>
      <c r="G132">
        <v>272462</v>
      </c>
      <c r="H132">
        <v>225591.14</v>
      </c>
      <c r="I132">
        <v>252761</v>
      </c>
      <c r="J132">
        <v>210142</v>
      </c>
      <c r="K132">
        <v>302224</v>
      </c>
      <c r="L132">
        <v>312347.53999999998</v>
      </c>
      <c r="M132">
        <v>301008</v>
      </c>
      <c r="N132">
        <v>263477</v>
      </c>
      <c r="O132">
        <v>268157</v>
      </c>
      <c r="P132">
        <v>238360.29</v>
      </c>
      <c r="Q132">
        <v>224583</v>
      </c>
      <c r="R132">
        <v>227236</v>
      </c>
      <c r="S132">
        <v>254865</v>
      </c>
      <c r="T132">
        <v>222891.42</v>
      </c>
      <c r="U132">
        <v>199794</v>
      </c>
      <c r="V132">
        <v>234383</v>
      </c>
      <c r="W132">
        <v>221123</v>
      </c>
      <c r="X132">
        <v>186150.9</v>
      </c>
      <c r="Y132">
        <v>178199</v>
      </c>
      <c r="Z132">
        <v>201435</v>
      </c>
      <c r="AA132">
        <v>174327</v>
      </c>
      <c r="AB132">
        <v>170074.09</v>
      </c>
      <c r="AC132">
        <v>183415</v>
      </c>
      <c r="AD132">
        <v>202289</v>
      </c>
      <c r="AE132">
        <v>179174</v>
      </c>
      <c r="AF132">
        <v>152163.01999999999</v>
      </c>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t="s">
        <v>868</v>
      </c>
      <c r="B133">
        <v>0</v>
      </c>
      <c r="C133">
        <v>0</v>
      </c>
      <c r="D133">
        <v>0</v>
      </c>
      <c r="E133">
        <v>0</v>
      </c>
      <c r="F133">
        <v>0</v>
      </c>
      <c r="G133">
        <v>0</v>
      </c>
      <c r="H133">
        <v>0</v>
      </c>
      <c r="I133">
        <v>493</v>
      </c>
      <c r="J133">
        <v>725</v>
      </c>
      <c r="K133">
        <v>0</v>
      </c>
      <c r="L133">
        <v>0</v>
      </c>
      <c r="M133">
        <v>130</v>
      </c>
      <c r="N133">
        <v>184</v>
      </c>
      <c r="O133">
        <v>0</v>
      </c>
      <c r="P133">
        <v>58.44</v>
      </c>
      <c r="Q133">
        <v>0</v>
      </c>
      <c r="R133">
        <v>104</v>
      </c>
      <c r="S133">
        <v>3</v>
      </c>
      <c r="T133">
        <v>0</v>
      </c>
      <c r="U133">
        <v>0</v>
      </c>
      <c r="V133">
        <v>3119</v>
      </c>
      <c r="W133">
        <v>309</v>
      </c>
      <c r="X133">
        <v>472.57</v>
      </c>
      <c r="Y133">
        <v>319</v>
      </c>
      <c r="Z133">
        <v>292</v>
      </c>
      <c r="AA133">
        <v>535</v>
      </c>
      <c r="AB133">
        <v>671.25</v>
      </c>
      <c r="AC133">
        <v>11</v>
      </c>
      <c r="AD133">
        <v>0</v>
      </c>
      <c r="AE133">
        <v>0</v>
      </c>
      <c r="AF133">
        <v>0</v>
      </c>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t="s">
        <v>869</v>
      </c>
      <c r="B134">
        <v>0</v>
      </c>
      <c r="C134">
        <v>0</v>
      </c>
      <c r="D134">
        <v>0</v>
      </c>
      <c r="E134">
        <v>0</v>
      </c>
      <c r="F134">
        <v>0</v>
      </c>
      <c r="G134">
        <v>0</v>
      </c>
      <c r="H134">
        <v>0</v>
      </c>
      <c r="I134">
        <v>493</v>
      </c>
      <c r="J134">
        <v>725</v>
      </c>
      <c r="K134">
        <v>0</v>
      </c>
      <c r="L134">
        <v>0</v>
      </c>
      <c r="M134">
        <v>130</v>
      </c>
      <c r="N134">
        <v>184</v>
      </c>
      <c r="O134">
        <v>0</v>
      </c>
      <c r="P134">
        <v>58.44</v>
      </c>
      <c r="Q134">
        <v>0</v>
      </c>
      <c r="R134">
        <v>104</v>
      </c>
      <c r="S134">
        <v>3</v>
      </c>
      <c r="T134">
        <v>0</v>
      </c>
      <c r="U134">
        <v>0</v>
      </c>
      <c r="V134">
        <v>3119</v>
      </c>
      <c r="W134">
        <v>309</v>
      </c>
      <c r="X134">
        <v>472.57</v>
      </c>
      <c r="Y134">
        <v>319</v>
      </c>
      <c r="Z134">
        <v>292</v>
      </c>
      <c r="AA134">
        <v>535</v>
      </c>
      <c r="AB134">
        <v>671.25</v>
      </c>
      <c r="AC134">
        <v>11</v>
      </c>
      <c r="AD134">
        <v>0</v>
      </c>
      <c r="AE134">
        <v>0</v>
      </c>
      <c r="AF134">
        <v>0</v>
      </c>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t="s">
        <v>786</v>
      </c>
      <c r="B135">
        <v>1644</v>
      </c>
      <c r="C135">
        <v>2936</v>
      </c>
      <c r="D135">
        <v>3385.92</v>
      </c>
      <c r="E135">
        <v>1601</v>
      </c>
      <c r="F135">
        <v>773</v>
      </c>
      <c r="G135">
        <v>1684</v>
      </c>
      <c r="H135">
        <v>53.72</v>
      </c>
      <c r="I135">
        <v>4798</v>
      </c>
      <c r="J135">
        <v>492</v>
      </c>
      <c r="K135">
        <v>531</v>
      </c>
      <c r="L135">
        <v>802.79</v>
      </c>
      <c r="M135">
        <v>1538</v>
      </c>
      <c r="N135">
        <v>459</v>
      </c>
      <c r="O135">
        <v>809</v>
      </c>
      <c r="P135">
        <v>507.97</v>
      </c>
      <c r="Q135">
        <v>492</v>
      </c>
      <c r="R135">
        <v>575</v>
      </c>
      <c r="S135">
        <v>678</v>
      </c>
      <c r="T135">
        <v>2371.5300000000002</v>
      </c>
      <c r="U135">
        <v>2455</v>
      </c>
      <c r="V135">
        <v>400</v>
      </c>
      <c r="W135">
        <v>372</v>
      </c>
      <c r="X135">
        <v>1667.8</v>
      </c>
      <c r="Y135">
        <v>502</v>
      </c>
      <c r="Z135">
        <v>390</v>
      </c>
      <c r="AA135">
        <v>683</v>
      </c>
      <c r="AB135">
        <v>1772.38</v>
      </c>
      <c r="AC135">
        <v>619</v>
      </c>
      <c r="AD135">
        <v>445</v>
      </c>
      <c r="AE135">
        <v>341</v>
      </c>
      <c r="AF135">
        <v>282.64</v>
      </c>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t="s">
        <v>870</v>
      </c>
      <c r="B136">
        <v>458040</v>
      </c>
      <c r="C136">
        <v>354475</v>
      </c>
      <c r="D136">
        <v>313709.71000000002</v>
      </c>
      <c r="E136">
        <v>347134</v>
      </c>
      <c r="F136">
        <v>340115</v>
      </c>
      <c r="G136">
        <v>274146</v>
      </c>
      <c r="H136">
        <v>224030.87</v>
      </c>
      <c r="I136">
        <v>258052</v>
      </c>
      <c r="J136">
        <v>211359</v>
      </c>
      <c r="K136">
        <v>302755</v>
      </c>
      <c r="L136">
        <v>312836.32</v>
      </c>
      <c r="M136">
        <v>302676</v>
      </c>
      <c r="N136">
        <v>264120</v>
      </c>
      <c r="O136">
        <v>268966</v>
      </c>
      <c r="P136">
        <v>239102.03</v>
      </c>
      <c r="Q136">
        <v>225075</v>
      </c>
      <c r="R136">
        <v>227915</v>
      </c>
      <c r="S136">
        <v>255546</v>
      </c>
      <c r="T136">
        <v>225262.94</v>
      </c>
      <c r="U136">
        <v>202249</v>
      </c>
      <c r="V136">
        <v>237902</v>
      </c>
      <c r="W136">
        <v>221804</v>
      </c>
      <c r="X136">
        <v>188291.27</v>
      </c>
      <c r="Y136">
        <v>179020</v>
      </c>
      <c r="Z136">
        <v>202117</v>
      </c>
      <c r="AA136">
        <v>175545</v>
      </c>
      <c r="AB136">
        <v>172517.72</v>
      </c>
      <c r="AC136">
        <v>184045</v>
      </c>
      <c r="AD136">
        <v>202734</v>
      </c>
      <c r="AE136">
        <v>179515</v>
      </c>
      <c r="AF136">
        <v>152445.67000000001</v>
      </c>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t="s">
        <v>2449</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t="s">
        <v>871</v>
      </c>
      <c r="B138">
        <v>244128</v>
      </c>
      <c r="C138">
        <v>191728</v>
      </c>
      <c r="D138">
        <v>175364.31</v>
      </c>
      <c r="E138">
        <v>199911</v>
      </c>
      <c r="F138">
        <v>197364</v>
      </c>
      <c r="G138">
        <v>180525</v>
      </c>
      <c r="H138">
        <v>154730.85</v>
      </c>
      <c r="I138">
        <v>161123</v>
      </c>
      <c r="J138">
        <v>142601</v>
      </c>
      <c r="K138">
        <v>180812</v>
      </c>
      <c r="L138">
        <v>190683.98</v>
      </c>
      <c r="M138">
        <v>183060</v>
      </c>
      <c r="N138">
        <v>164792</v>
      </c>
      <c r="O138">
        <v>172391</v>
      </c>
      <c r="P138">
        <v>171624.07</v>
      </c>
      <c r="Q138">
        <v>155848</v>
      </c>
      <c r="R138">
        <v>153831</v>
      </c>
      <c r="S138">
        <v>185431</v>
      </c>
      <c r="T138">
        <v>167018.93</v>
      </c>
      <c r="U138">
        <v>139706</v>
      </c>
      <c r="V138">
        <v>155088</v>
      </c>
      <c r="W138">
        <v>144299</v>
      </c>
      <c r="X138">
        <v>125637.56</v>
      </c>
      <c r="Y138">
        <v>116717</v>
      </c>
      <c r="Z138">
        <v>138760</v>
      </c>
      <c r="AA138">
        <v>126050</v>
      </c>
      <c r="AB138">
        <v>119627.56</v>
      </c>
      <c r="AC138">
        <v>124745</v>
      </c>
      <c r="AD138">
        <v>129787</v>
      </c>
      <c r="AE138">
        <v>119913</v>
      </c>
      <c r="AF138">
        <v>117931.3</v>
      </c>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2619</v>
      </c>
      <c r="B139">
        <v>244128</v>
      </c>
      <c r="C139">
        <v>191728</v>
      </c>
      <c r="D139">
        <v>175364.31</v>
      </c>
      <c r="E139">
        <v>199911</v>
      </c>
      <c r="F139">
        <v>197364</v>
      </c>
      <c r="G139">
        <v>180525</v>
      </c>
      <c r="H139">
        <v>154730.85</v>
      </c>
      <c r="I139">
        <v>161123</v>
      </c>
      <c r="J139">
        <v>142601</v>
      </c>
      <c r="K139">
        <v>180812</v>
      </c>
      <c r="L139">
        <v>190683.98</v>
      </c>
      <c r="M139">
        <v>183060</v>
      </c>
      <c r="N139">
        <v>164792</v>
      </c>
      <c r="O139">
        <v>172391</v>
      </c>
      <c r="P139">
        <v>171624.07</v>
      </c>
      <c r="Q139">
        <v>155848</v>
      </c>
      <c r="R139">
        <v>153831</v>
      </c>
      <c r="S139">
        <v>185431</v>
      </c>
      <c r="T139">
        <v>167018.93</v>
      </c>
      <c r="U139">
        <v>139706</v>
      </c>
      <c r="V139">
        <v>155088</v>
      </c>
      <c r="W139">
        <v>144299</v>
      </c>
      <c r="X139">
        <v>125637.56</v>
      </c>
      <c r="Y139">
        <v>116717</v>
      </c>
      <c r="Z139">
        <v>138760</v>
      </c>
      <c r="AA139">
        <v>126050</v>
      </c>
      <c r="AB139">
        <v>119627.56</v>
      </c>
      <c r="AC139">
        <v>124745</v>
      </c>
      <c r="AD139">
        <v>129787</v>
      </c>
      <c r="AE139">
        <v>119913</v>
      </c>
      <c r="AF139">
        <v>117931.3</v>
      </c>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872</v>
      </c>
      <c r="B140">
        <v>50825</v>
      </c>
      <c r="C140">
        <v>54237</v>
      </c>
      <c r="D140">
        <v>49651.76</v>
      </c>
      <c r="E140">
        <v>47592</v>
      </c>
      <c r="F140">
        <v>46161</v>
      </c>
      <c r="G140">
        <v>46164</v>
      </c>
      <c r="H140">
        <v>74617.289999999994</v>
      </c>
      <c r="I140">
        <v>56718</v>
      </c>
      <c r="J140">
        <v>53824</v>
      </c>
      <c r="K140">
        <v>50544</v>
      </c>
      <c r="L140">
        <v>53741.71</v>
      </c>
      <c r="M140">
        <v>47477</v>
      </c>
      <c r="N140">
        <v>53426</v>
      </c>
      <c r="O140">
        <v>45905</v>
      </c>
      <c r="P140">
        <v>55262.67</v>
      </c>
      <c r="Q140">
        <v>51977</v>
      </c>
      <c r="R140">
        <v>54680</v>
      </c>
      <c r="S140">
        <v>53671</v>
      </c>
      <c r="T140">
        <v>55148.07</v>
      </c>
      <c r="U140">
        <v>49924</v>
      </c>
      <c r="V140">
        <v>50134</v>
      </c>
      <c r="W140">
        <v>42015</v>
      </c>
      <c r="X140">
        <v>42312.82</v>
      </c>
      <c r="Y140">
        <v>38707</v>
      </c>
      <c r="Z140">
        <v>39694</v>
      </c>
      <c r="AA140">
        <v>33562</v>
      </c>
      <c r="AB140">
        <v>39237.199999999997</v>
      </c>
      <c r="AC140">
        <v>38383</v>
      </c>
      <c r="AD140">
        <v>37726</v>
      </c>
      <c r="AE140">
        <v>36811</v>
      </c>
      <c r="AF140">
        <v>33504.230000000003</v>
      </c>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t="s">
        <v>873</v>
      </c>
      <c r="B141">
        <v>20420</v>
      </c>
      <c r="C141">
        <v>22148</v>
      </c>
      <c r="D141">
        <v>20931.86</v>
      </c>
      <c r="E141">
        <v>16470</v>
      </c>
      <c r="F141">
        <v>17165</v>
      </c>
      <c r="G141">
        <v>15800</v>
      </c>
      <c r="H141">
        <v>21414.92</v>
      </c>
      <c r="I141">
        <v>20489</v>
      </c>
      <c r="J141">
        <v>17989</v>
      </c>
      <c r="K141">
        <v>18248</v>
      </c>
      <c r="L141">
        <v>21075.56</v>
      </c>
      <c r="M141">
        <v>16264</v>
      </c>
      <c r="N141">
        <v>21345</v>
      </c>
      <c r="O141">
        <v>16514</v>
      </c>
      <c r="P141">
        <v>17767.32</v>
      </c>
      <c r="Q141">
        <v>16979</v>
      </c>
      <c r="R141">
        <v>16803</v>
      </c>
      <c r="S141">
        <v>19404</v>
      </c>
      <c r="T141">
        <v>16121.68</v>
      </c>
      <c r="U141">
        <v>14489</v>
      </c>
      <c r="V141">
        <v>17645</v>
      </c>
      <c r="W141">
        <v>14741</v>
      </c>
      <c r="X141">
        <v>13147.66</v>
      </c>
      <c r="Y141">
        <v>10317</v>
      </c>
      <c r="Z141">
        <v>14537</v>
      </c>
      <c r="AA141">
        <v>10787</v>
      </c>
      <c r="AB141">
        <v>12299.81</v>
      </c>
      <c r="AC141">
        <v>13726</v>
      </c>
      <c r="AD141">
        <v>13594</v>
      </c>
      <c r="AE141">
        <v>10387</v>
      </c>
      <c r="AF141">
        <v>9770.98</v>
      </c>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t="s">
        <v>874</v>
      </c>
      <c r="B142">
        <v>30405</v>
      </c>
      <c r="C142">
        <v>32089</v>
      </c>
      <c r="D142">
        <v>28719.9</v>
      </c>
      <c r="E142">
        <v>31122</v>
      </c>
      <c r="F142">
        <v>28996</v>
      </c>
      <c r="G142">
        <v>30364</v>
      </c>
      <c r="H142">
        <v>53202.37</v>
      </c>
      <c r="I142">
        <v>36229</v>
      </c>
      <c r="J142">
        <v>35835</v>
      </c>
      <c r="K142">
        <v>32296</v>
      </c>
      <c r="L142">
        <v>32666.15</v>
      </c>
      <c r="M142">
        <v>31213</v>
      </c>
      <c r="N142">
        <v>32081</v>
      </c>
      <c r="O142">
        <v>29391</v>
      </c>
      <c r="P142">
        <v>37495.35</v>
      </c>
      <c r="Q142">
        <v>34998</v>
      </c>
      <c r="R142">
        <v>37877</v>
      </c>
      <c r="S142">
        <v>34267</v>
      </c>
      <c r="T142">
        <v>39026.39</v>
      </c>
      <c r="U142">
        <v>35435</v>
      </c>
      <c r="V142">
        <v>32489</v>
      </c>
      <c r="W142">
        <v>27274</v>
      </c>
      <c r="X142">
        <v>29165.16</v>
      </c>
      <c r="Y142">
        <v>28390</v>
      </c>
      <c r="Z142">
        <v>25157</v>
      </c>
      <c r="AA142">
        <v>22775</v>
      </c>
      <c r="AB142">
        <v>26937.39</v>
      </c>
      <c r="AC142">
        <v>24657</v>
      </c>
      <c r="AD142">
        <v>24132</v>
      </c>
      <c r="AE142">
        <v>26424</v>
      </c>
      <c r="AF142">
        <v>23733.25</v>
      </c>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t="s">
        <v>2450</v>
      </c>
      <c r="B143">
        <v>294953</v>
      </c>
      <c r="C143">
        <v>245965</v>
      </c>
      <c r="D143">
        <v>225016.06</v>
      </c>
      <c r="E143">
        <v>247503</v>
      </c>
      <c r="F143">
        <v>243525</v>
      </c>
      <c r="G143">
        <v>226689</v>
      </c>
      <c r="H143">
        <v>229348.14</v>
      </c>
      <c r="I143">
        <v>217841</v>
      </c>
      <c r="J143">
        <v>196425</v>
      </c>
      <c r="K143">
        <v>231356</v>
      </c>
      <c r="L143">
        <v>244425.69</v>
      </c>
      <c r="M143">
        <v>230537</v>
      </c>
      <c r="N143">
        <v>218218</v>
      </c>
      <c r="O143">
        <v>218296</v>
      </c>
      <c r="P143">
        <v>226886.74</v>
      </c>
      <c r="Q143">
        <v>207825</v>
      </c>
      <c r="R143">
        <v>208511</v>
      </c>
      <c r="S143">
        <v>239102</v>
      </c>
      <c r="T143">
        <v>222167</v>
      </c>
      <c r="U143">
        <v>189630</v>
      </c>
      <c r="V143">
        <v>205222</v>
      </c>
      <c r="W143">
        <v>186314</v>
      </c>
      <c r="X143">
        <v>167950.38</v>
      </c>
      <c r="Y143">
        <v>155424</v>
      </c>
      <c r="Z143">
        <v>178454</v>
      </c>
      <c r="AA143">
        <v>159612</v>
      </c>
      <c r="AB143">
        <v>158864.76</v>
      </c>
      <c r="AC143">
        <v>163128</v>
      </c>
      <c r="AD143">
        <v>167513</v>
      </c>
      <c r="AE143">
        <v>156724</v>
      </c>
      <c r="AF143">
        <v>151435.51999999999</v>
      </c>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t="s">
        <v>877</v>
      </c>
      <c r="B144">
        <v>-566</v>
      </c>
      <c r="C144">
        <v>1374</v>
      </c>
      <c r="D144">
        <v>-2128.5300000000002</v>
      </c>
      <c r="E144">
        <v>2219</v>
      </c>
      <c r="F144">
        <v>-1416</v>
      </c>
      <c r="G144">
        <v>1663</v>
      </c>
      <c r="H144">
        <v>2065.86</v>
      </c>
      <c r="I144">
        <v>1128</v>
      </c>
      <c r="J144">
        <v>-164</v>
      </c>
      <c r="K144">
        <v>46</v>
      </c>
      <c r="L144">
        <v>677.04</v>
      </c>
      <c r="M144">
        <v>-856</v>
      </c>
      <c r="N144">
        <v>1301</v>
      </c>
      <c r="O144">
        <v>-802</v>
      </c>
      <c r="P144">
        <v>-183.45</v>
      </c>
      <c r="Q144">
        <v>-305</v>
      </c>
      <c r="R144">
        <v>-304</v>
      </c>
      <c r="S144">
        <v>446</v>
      </c>
      <c r="T144">
        <v>1532.2</v>
      </c>
      <c r="U144">
        <v>341</v>
      </c>
      <c r="V144">
        <v>1792</v>
      </c>
      <c r="W144">
        <v>-559</v>
      </c>
      <c r="X144">
        <v>-10765.88</v>
      </c>
      <c r="Y144">
        <v>2282</v>
      </c>
      <c r="Z144">
        <v>4719</v>
      </c>
      <c r="AA144">
        <v>6317</v>
      </c>
      <c r="AB144">
        <v>7863.72</v>
      </c>
      <c r="AC144">
        <v>1964</v>
      </c>
      <c r="AD144">
        <v>-7014</v>
      </c>
      <c r="AE144">
        <v>-8544</v>
      </c>
      <c r="AF144">
        <v>1562.44</v>
      </c>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t="s">
        <v>2451</v>
      </c>
      <c r="B145">
        <v>-566</v>
      </c>
      <c r="C145">
        <v>1374</v>
      </c>
      <c r="D145">
        <v>-2128.5300000000002</v>
      </c>
      <c r="E145">
        <v>2219</v>
      </c>
      <c r="F145">
        <v>-1416</v>
      </c>
      <c r="G145">
        <v>1663</v>
      </c>
      <c r="H145">
        <v>310.93</v>
      </c>
      <c r="I145">
        <v>1128</v>
      </c>
      <c r="J145">
        <v>-164</v>
      </c>
      <c r="K145">
        <v>-350</v>
      </c>
      <c r="L145">
        <v>677.04</v>
      </c>
      <c r="M145">
        <v>-856</v>
      </c>
      <c r="N145">
        <v>1301</v>
      </c>
      <c r="O145">
        <v>-802</v>
      </c>
      <c r="P145">
        <v>-183.45</v>
      </c>
      <c r="Q145">
        <v>-305</v>
      </c>
      <c r="R145">
        <v>-304</v>
      </c>
      <c r="S145">
        <v>446</v>
      </c>
      <c r="T145">
        <v>1532.2</v>
      </c>
      <c r="U145">
        <v>341</v>
      </c>
      <c r="V145">
        <v>1792</v>
      </c>
      <c r="W145">
        <v>-559</v>
      </c>
      <c r="X145">
        <v>-10765.88</v>
      </c>
      <c r="Y145">
        <v>2282</v>
      </c>
      <c r="Z145">
        <v>4719</v>
      </c>
      <c r="AA145">
        <v>6317</v>
      </c>
      <c r="AB145">
        <v>7863.72</v>
      </c>
      <c r="AC145">
        <v>1964</v>
      </c>
      <c r="AD145">
        <v>-7014</v>
      </c>
      <c r="AE145">
        <v>-8544</v>
      </c>
      <c r="AF145">
        <v>1562.44</v>
      </c>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t="s">
        <v>2621</v>
      </c>
      <c r="B146">
        <v>0</v>
      </c>
      <c r="C146">
        <v>0</v>
      </c>
      <c r="D146">
        <v>0</v>
      </c>
      <c r="E146">
        <v>0</v>
      </c>
      <c r="F146">
        <v>0</v>
      </c>
      <c r="G146">
        <v>0</v>
      </c>
      <c r="H146">
        <v>438.73</v>
      </c>
      <c r="I146">
        <v>0</v>
      </c>
      <c r="J146">
        <v>0</v>
      </c>
      <c r="K146">
        <v>396</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t="s">
        <v>2453</v>
      </c>
      <c r="B147">
        <v>162521</v>
      </c>
      <c r="C147">
        <v>109884</v>
      </c>
      <c r="D147">
        <v>86565.119999999995</v>
      </c>
      <c r="E147">
        <v>101850</v>
      </c>
      <c r="F147">
        <v>95174</v>
      </c>
      <c r="G147">
        <v>49120</v>
      </c>
      <c r="H147">
        <v>-3251.41</v>
      </c>
      <c r="I147">
        <v>41339</v>
      </c>
      <c r="J147">
        <v>14770</v>
      </c>
      <c r="K147">
        <v>71445</v>
      </c>
      <c r="L147">
        <v>69087.67</v>
      </c>
      <c r="M147">
        <v>71283</v>
      </c>
      <c r="N147">
        <v>47203</v>
      </c>
      <c r="O147">
        <v>49868</v>
      </c>
      <c r="P147">
        <v>12031.84</v>
      </c>
      <c r="Q147">
        <v>16945</v>
      </c>
      <c r="R147">
        <v>19100</v>
      </c>
      <c r="S147">
        <v>16890</v>
      </c>
      <c r="T147">
        <v>4628.1400000000003</v>
      </c>
      <c r="U147">
        <v>12960</v>
      </c>
      <c r="V147">
        <v>34472</v>
      </c>
      <c r="W147">
        <v>34931</v>
      </c>
      <c r="X147">
        <v>9575.01</v>
      </c>
      <c r="Y147">
        <v>25878</v>
      </c>
      <c r="Z147">
        <v>28382</v>
      </c>
      <c r="AA147">
        <v>22250</v>
      </c>
      <c r="AB147">
        <v>21516.67</v>
      </c>
      <c r="AC147">
        <v>22881</v>
      </c>
      <c r="AD147">
        <v>28207</v>
      </c>
      <c r="AE147">
        <v>14247</v>
      </c>
      <c r="AF147">
        <v>2572.59</v>
      </c>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t="s">
        <v>878</v>
      </c>
      <c r="B148">
        <v>389</v>
      </c>
      <c r="C148">
        <v>402</v>
      </c>
      <c r="D148">
        <v>994.37</v>
      </c>
      <c r="E148">
        <v>207</v>
      </c>
      <c r="F148">
        <v>377</v>
      </c>
      <c r="G148">
        <v>562</v>
      </c>
      <c r="H148">
        <v>337.64</v>
      </c>
      <c r="I148">
        <v>416</v>
      </c>
      <c r="J148">
        <v>614</v>
      </c>
      <c r="K148">
        <v>497</v>
      </c>
      <c r="L148">
        <v>554.5</v>
      </c>
      <c r="M148">
        <v>535</v>
      </c>
      <c r="N148">
        <v>622</v>
      </c>
      <c r="O148">
        <v>600</v>
      </c>
      <c r="P148">
        <v>636.25</v>
      </c>
      <c r="Q148">
        <v>678</v>
      </c>
      <c r="R148">
        <v>726</v>
      </c>
      <c r="S148">
        <v>260</v>
      </c>
      <c r="T148">
        <v>265.45999999999998</v>
      </c>
      <c r="U148">
        <v>186</v>
      </c>
      <c r="V148">
        <v>157</v>
      </c>
      <c r="W148">
        <v>148</v>
      </c>
      <c r="X148">
        <v>93.42</v>
      </c>
      <c r="Y148">
        <v>112</v>
      </c>
      <c r="Z148">
        <v>19</v>
      </c>
      <c r="AA148">
        <v>19</v>
      </c>
      <c r="AB148">
        <v>52.76</v>
      </c>
      <c r="AC148">
        <v>181</v>
      </c>
      <c r="AD148">
        <v>197</v>
      </c>
      <c r="AE148">
        <v>225</v>
      </c>
      <c r="AF148">
        <v>307.86</v>
      </c>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t="s">
        <v>879</v>
      </c>
      <c r="B149">
        <v>7496</v>
      </c>
      <c r="C149">
        <v>4630</v>
      </c>
      <c r="D149">
        <v>2884.08</v>
      </c>
      <c r="E149">
        <v>5079</v>
      </c>
      <c r="F149">
        <v>2875</v>
      </c>
      <c r="G149">
        <v>1249</v>
      </c>
      <c r="H149">
        <v>-2539.08</v>
      </c>
      <c r="I149">
        <v>-535</v>
      </c>
      <c r="J149">
        <v>246</v>
      </c>
      <c r="K149">
        <v>3276</v>
      </c>
      <c r="L149">
        <v>3352.26</v>
      </c>
      <c r="M149">
        <v>3203</v>
      </c>
      <c r="N149">
        <v>3434</v>
      </c>
      <c r="O149">
        <v>3241</v>
      </c>
      <c r="P149">
        <v>1574.19</v>
      </c>
      <c r="Q149">
        <v>-2899</v>
      </c>
      <c r="R149">
        <v>2773</v>
      </c>
      <c r="S149">
        <v>2193</v>
      </c>
      <c r="T149">
        <v>1629.83</v>
      </c>
      <c r="U149">
        <v>2742</v>
      </c>
      <c r="V149">
        <v>4390</v>
      </c>
      <c r="W149">
        <v>0</v>
      </c>
      <c r="X149">
        <v>0</v>
      </c>
      <c r="Y149">
        <v>0</v>
      </c>
      <c r="Z149">
        <v>0</v>
      </c>
      <c r="AA149">
        <v>0</v>
      </c>
      <c r="AB149">
        <v>0</v>
      </c>
      <c r="AC149">
        <v>0</v>
      </c>
      <c r="AD149">
        <v>0</v>
      </c>
      <c r="AE149">
        <v>0</v>
      </c>
      <c r="AF149">
        <v>46.51</v>
      </c>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t="s">
        <v>2454</v>
      </c>
      <c r="B150">
        <v>154636</v>
      </c>
      <c r="C150">
        <v>104852</v>
      </c>
      <c r="D150">
        <v>82686.67</v>
      </c>
      <c r="E150">
        <v>96564</v>
      </c>
      <c r="F150">
        <v>91922</v>
      </c>
      <c r="G150">
        <v>47309</v>
      </c>
      <c r="H150">
        <v>-1049.98</v>
      </c>
      <c r="I150">
        <v>41458</v>
      </c>
      <c r="J150">
        <v>13910</v>
      </c>
      <c r="K150">
        <v>67672</v>
      </c>
      <c r="L150">
        <v>65180.91</v>
      </c>
      <c r="M150">
        <v>67545</v>
      </c>
      <c r="N150">
        <v>43147</v>
      </c>
      <c r="O150">
        <v>46027</v>
      </c>
      <c r="P150">
        <v>9821.4</v>
      </c>
      <c r="Q150">
        <v>19166</v>
      </c>
      <c r="R150">
        <v>15601</v>
      </c>
      <c r="S150">
        <v>14437</v>
      </c>
      <c r="T150">
        <v>2732.85</v>
      </c>
      <c r="U150">
        <v>10032</v>
      </c>
      <c r="V150">
        <v>29925</v>
      </c>
      <c r="W150">
        <v>34783</v>
      </c>
      <c r="X150">
        <v>9481.59</v>
      </c>
      <c r="Y150">
        <v>25766</v>
      </c>
      <c r="Z150">
        <v>28363</v>
      </c>
      <c r="AA150">
        <v>22231</v>
      </c>
      <c r="AB150">
        <v>21463.919999999998</v>
      </c>
      <c r="AC150">
        <v>22700</v>
      </c>
      <c r="AD150">
        <v>28010</v>
      </c>
      <c r="AE150">
        <v>14022</v>
      </c>
      <c r="AF150">
        <v>2218.2199999999998</v>
      </c>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t="s">
        <v>2455</v>
      </c>
      <c r="B151">
        <v>154636</v>
      </c>
      <c r="C151">
        <v>104852</v>
      </c>
      <c r="D151">
        <v>82686.67</v>
      </c>
      <c r="E151">
        <v>96564</v>
      </c>
      <c r="F151">
        <v>91922</v>
      </c>
      <c r="G151">
        <v>47309</v>
      </c>
      <c r="H151">
        <v>-1049.98</v>
      </c>
      <c r="I151">
        <v>41458</v>
      </c>
      <c r="J151">
        <v>13910</v>
      </c>
      <c r="K151">
        <v>67672</v>
      </c>
      <c r="L151">
        <v>65180.91</v>
      </c>
      <c r="M151">
        <v>67545</v>
      </c>
      <c r="N151">
        <v>43147</v>
      </c>
      <c r="O151">
        <v>46027</v>
      </c>
      <c r="P151">
        <v>9821.4</v>
      </c>
      <c r="Q151">
        <v>19166</v>
      </c>
      <c r="R151">
        <v>15601</v>
      </c>
      <c r="S151">
        <v>14437</v>
      </c>
      <c r="T151">
        <v>2732.85</v>
      </c>
      <c r="U151">
        <v>10032</v>
      </c>
      <c r="V151">
        <v>29925</v>
      </c>
      <c r="W151">
        <v>34783</v>
      </c>
      <c r="X151">
        <v>9481.59</v>
      </c>
      <c r="Y151">
        <v>25766</v>
      </c>
      <c r="Z151">
        <v>28363</v>
      </c>
      <c r="AA151">
        <v>22231</v>
      </c>
      <c r="AB151">
        <v>21463.919999999998</v>
      </c>
      <c r="AC151">
        <v>22700</v>
      </c>
      <c r="AD151">
        <v>28010</v>
      </c>
      <c r="AE151">
        <v>14022</v>
      </c>
      <c r="AF151">
        <v>2218.2199999999998</v>
      </c>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t="s">
        <v>2456</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t="s">
        <v>2457</v>
      </c>
      <c r="B153">
        <v>154636</v>
      </c>
      <c r="C153">
        <v>104852</v>
      </c>
      <c r="D153">
        <v>82686.67</v>
      </c>
      <c r="E153">
        <v>96564</v>
      </c>
      <c r="F153">
        <v>91922</v>
      </c>
      <c r="G153">
        <v>47309</v>
      </c>
      <c r="H153">
        <v>-1049.98</v>
      </c>
      <c r="I153">
        <v>41458</v>
      </c>
      <c r="J153">
        <v>13910</v>
      </c>
      <c r="K153">
        <v>67672</v>
      </c>
      <c r="L153">
        <v>65180.91</v>
      </c>
      <c r="M153">
        <v>67545</v>
      </c>
      <c r="N153">
        <v>43147</v>
      </c>
      <c r="O153">
        <v>46027</v>
      </c>
      <c r="P153">
        <v>9821.4</v>
      </c>
      <c r="Q153">
        <v>19166</v>
      </c>
      <c r="R153">
        <v>15601</v>
      </c>
      <c r="S153">
        <v>14437</v>
      </c>
      <c r="T153">
        <v>2732.85</v>
      </c>
      <c r="U153">
        <v>10032</v>
      </c>
      <c r="V153">
        <v>29925</v>
      </c>
      <c r="W153">
        <v>34783</v>
      </c>
      <c r="X153">
        <v>9481.59</v>
      </c>
      <c r="Y153">
        <v>25766</v>
      </c>
      <c r="Z153">
        <v>28363</v>
      </c>
      <c r="AA153">
        <v>22231</v>
      </c>
      <c r="AB153">
        <v>21463.919999999998</v>
      </c>
      <c r="AC153">
        <v>22700</v>
      </c>
      <c r="AD153">
        <v>28010</v>
      </c>
      <c r="AE153">
        <v>14022</v>
      </c>
      <c r="AF153">
        <v>2218.2199999999998</v>
      </c>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t="s">
        <v>2458</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3290</v>
      </c>
      <c r="B155">
        <v>0</v>
      </c>
      <c r="C155">
        <v>0</v>
      </c>
      <c r="D155">
        <v>0</v>
      </c>
      <c r="E155">
        <v>0</v>
      </c>
      <c r="F155">
        <v>0</v>
      </c>
      <c r="G155">
        <v>0</v>
      </c>
      <c r="H155">
        <v>385.89</v>
      </c>
      <c r="I155">
        <v>115</v>
      </c>
      <c r="J155">
        <v>0</v>
      </c>
      <c r="K155">
        <v>0</v>
      </c>
      <c r="L155">
        <v>0</v>
      </c>
      <c r="M155">
        <v>0</v>
      </c>
      <c r="N155">
        <v>0</v>
      </c>
      <c r="O155">
        <v>0</v>
      </c>
      <c r="P155">
        <v>0</v>
      </c>
      <c r="Q155">
        <v>0</v>
      </c>
      <c r="R155">
        <v>0</v>
      </c>
      <c r="S155">
        <v>0</v>
      </c>
      <c r="T155">
        <v>0.25</v>
      </c>
      <c r="U155">
        <v>0</v>
      </c>
      <c r="V155">
        <v>0</v>
      </c>
      <c r="W155">
        <v>369</v>
      </c>
      <c r="X155">
        <v>388.28</v>
      </c>
      <c r="Y155">
        <v>380</v>
      </c>
      <c r="Z155">
        <v>492</v>
      </c>
      <c r="AA155">
        <v>583</v>
      </c>
      <c r="AB155">
        <v>580.47</v>
      </c>
      <c r="AC155">
        <v>-1</v>
      </c>
      <c r="AD155">
        <v>0</v>
      </c>
      <c r="AE155">
        <v>0</v>
      </c>
      <c r="AF155">
        <v>0</v>
      </c>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t="s">
        <v>2462</v>
      </c>
      <c r="B156">
        <v>0</v>
      </c>
      <c r="C156">
        <v>0</v>
      </c>
      <c r="D156">
        <v>0</v>
      </c>
      <c r="E156">
        <v>0</v>
      </c>
      <c r="F156">
        <v>0</v>
      </c>
      <c r="G156">
        <v>0</v>
      </c>
      <c r="H156">
        <v>0</v>
      </c>
      <c r="I156">
        <v>0</v>
      </c>
      <c r="J156">
        <v>0</v>
      </c>
      <c r="K156">
        <v>0</v>
      </c>
      <c r="L156">
        <v>0</v>
      </c>
      <c r="M156">
        <v>0</v>
      </c>
      <c r="N156">
        <v>0</v>
      </c>
      <c r="O156">
        <v>0</v>
      </c>
      <c r="P156">
        <v>0</v>
      </c>
      <c r="Q156">
        <v>0</v>
      </c>
      <c r="R156">
        <v>0</v>
      </c>
      <c r="S156">
        <v>0</v>
      </c>
      <c r="T156">
        <v>-4.3899999999999997</v>
      </c>
      <c r="U156">
        <v>0</v>
      </c>
      <c r="V156">
        <v>0</v>
      </c>
      <c r="W156">
        <v>0</v>
      </c>
      <c r="X156">
        <v>0</v>
      </c>
      <c r="Y156">
        <v>0</v>
      </c>
      <c r="Z156">
        <v>0</v>
      </c>
      <c r="AA156">
        <v>0</v>
      </c>
      <c r="AB156">
        <v>0</v>
      </c>
      <c r="AC156">
        <v>0</v>
      </c>
      <c r="AD156">
        <v>0</v>
      </c>
      <c r="AE156">
        <v>0</v>
      </c>
      <c r="AF156">
        <v>0</v>
      </c>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2463</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t="s">
        <v>2465</v>
      </c>
      <c r="B158">
        <v>0</v>
      </c>
      <c r="C158">
        <v>0</v>
      </c>
      <c r="D158">
        <v>0</v>
      </c>
      <c r="E158">
        <v>0</v>
      </c>
      <c r="F158">
        <v>0</v>
      </c>
      <c r="G158">
        <v>0</v>
      </c>
      <c r="H158">
        <v>-0.26</v>
      </c>
      <c r="I158">
        <v>0</v>
      </c>
      <c r="J158">
        <v>-895</v>
      </c>
      <c r="K158">
        <v>0</v>
      </c>
      <c r="L158">
        <v>0</v>
      </c>
      <c r="M158">
        <v>0</v>
      </c>
      <c r="N158">
        <v>0</v>
      </c>
      <c r="O158">
        <v>0</v>
      </c>
      <c r="P158">
        <v>0</v>
      </c>
      <c r="Q158">
        <v>0</v>
      </c>
      <c r="R158">
        <v>0</v>
      </c>
      <c r="S158">
        <v>0</v>
      </c>
      <c r="T158">
        <v>21.95</v>
      </c>
      <c r="U158">
        <v>0</v>
      </c>
      <c r="V158">
        <v>0</v>
      </c>
      <c r="W158">
        <v>0</v>
      </c>
      <c r="X158">
        <v>0</v>
      </c>
      <c r="Y158">
        <v>0</v>
      </c>
      <c r="Z158">
        <v>0</v>
      </c>
      <c r="AA158">
        <v>0</v>
      </c>
      <c r="AB158">
        <v>0</v>
      </c>
      <c r="AC158">
        <v>0</v>
      </c>
      <c r="AD158">
        <v>0</v>
      </c>
      <c r="AE158">
        <v>0</v>
      </c>
      <c r="AF158">
        <v>0</v>
      </c>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2466</v>
      </c>
      <c r="B159">
        <v>0</v>
      </c>
      <c r="C159">
        <v>0</v>
      </c>
      <c r="D159">
        <v>0</v>
      </c>
      <c r="E159">
        <v>0</v>
      </c>
      <c r="F159">
        <v>0</v>
      </c>
      <c r="G159">
        <v>0</v>
      </c>
      <c r="H159">
        <v>385.63</v>
      </c>
      <c r="I159">
        <v>115</v>
      </c>
      <c r="J159">
        <v>-895</v>
      </c>
      <c r="K159">
        <v>0</v>
      </c>
      <c r="L159">
        <v>0</v>
      </c>
      <c r="M159">
        <v>0</v>
      </c>
      <c r="N159">
        <v>0</v>
      </c>
      <c r="O159">
        <v>0</v>
      </c>
      <c r="P159">
        <v>0</v>
      </c>
      <c r="Q159">
        <v>0</v>
      </c>
      <c r="R159">
        <v>0</v>
      </c>
      <c r="S159">
        <v>0</v>
      </c>
      <c r="T159">
        <v>70.48</v>
      </c>
      <c r="U159">
        <v>0</v>
      </c>
      <c r="V159">
        <v>0</v>
      </c>
      <c r="W159">
        <v>369</v>
      </c>
      <c r="X159">
        <v>388.28</v>
      </c>
      <c r="Y159">
        <v>380</v>
      </c>
      <c r="Z159">
        <v>492</v>
      </c>
      <c r="AA159">
        <v>583</v>
      </c>
      <c r="AB159">
        <v>580.47</v>
      </c>
      <c r="AC159">
        <v>-1</v>
      </c>
      <c r="AD159">
        <v>0</v>
      </c>
      <c r="AE159">
        <v>0</v>
      </c>
      <c r="AF159">
        <v>0</v>
      </c>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2467</v>
      </c>
      <c r="B160">
        <v>154636</v>
      </c>
      <c r="C160">
        <v>104852</v>
      </c>
      <c r="D160">
        <v>82686.67</v>
      </c>
      <c r="E160">
        <v>96564</v>
      </c>
      <c r="F160">
        <v>91922</v>
      </c>
      <c r="G160">
        <v>47309</v>
      </c>
      <c r="H160">
        <v>-664.35</v>
      </c>
      <c r="I160">
        <v>41573</v>
      </c>
      <c r="J160">
        <v>13015</v>
      </c>
      <c r="K160">
        <v>67672</v>
      </c>
      <c r="L160">
        <v>65180.91</v>
      </c>
      <c r="M160">
        <v>67545</v>
      </c>
      <c r="N160">
        <v>43147</v>
      </c>
      <c r="O160">
        <v>46027</v>
      </c>
      <c r="P160">
        <v>9821.4</v>
      </c>
      <c r="Q160">
        <v>19166</v>
      </c>
      <c r="R160">
        <v>15601</v>
      </c>
      <c r="S160">
        <v>14437</v>
      </c>
      <c r="T160">
        <v>2803.33</v>
      </c>
      <c r="U160">
        <v>10032</v>
      </c>
      <c r="V160">
        <v>29925</v>
      </c>
      <c r="W160">
        <v>35152</v>
      </c>
      <c r="X160">
        <v>9869.8700000000008</v>
      </c>
      <c r="Y160">
        <v>26146</v>
      </c>
      <c r="Z160">
        <v>28855</v>
      </c>
      <c r="AA160">
        <v>22814</v>
      </c>
      <c r="AB160">
        <v>22044.39</v>
      </c>
      <c r="AC160">
        <v>22699</v>
      </c>
      <c r="AD160">
        <v>28010</v>
      </c>
      <c r="AE160">
        <v>14022</v>
      </c>
      <c r="AF160">
        <v>2218.2199999999998</v>
      </c>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t="s">
        <v>2468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3277</v>
      </c>
      <c r="B162">
        <v>154636</v>
      </c>
      <c r="C162">
        <v>104852</v>
      </c>
      <c r="D162">
        <v>82686.67</v>
      </c>
      <c r="E162">
        <v>96564</v>
      </c>
      <c r="F162">
        <v>91922</v>
      </c>
      <c r="G162">
        <v>47309</v>
      </c>
      <c r="H162">
        <v>-1049.98</v>
      </c>
      <c r="I162">
        <v>41458</v>
      </c>
      <c r="J162">
        <v>13910</v>
      </c>
      <c r="K162">
        <v>67672</v>
      </c>
      <c r="L162">
        <v>65180.91</v>
      </c>
      <c r="M162">
        <v>67545</v>
      </c>
      <c r="N162">
        <v>43147</v>
      </c>
      <c r="O162">
        <v>46027</v>
      </c>
      <c r="P162">
        <v>9821.4</v>
      </c>
      <c r="Q162">
        <v>19166</v>
      </c>
      <c r="R162">
        <v>15601</v>
      </c>
      <c r="S162">
        <v>14437</v>
      </c>
      <c r="T162">
        <v>2732.85</v>
      </c>
      <c r="U162">
        <v>10032</v>
      </c>
      <c r="V162">
        <v>29925</v>
      </c>
      <c r="W162">
        <v>34783</v>
      </c>
      <c r="X162">
        <v>9481.59</v>
      </c>
      <c r="Y162">
        <v>25766</v>
      </c>
      <c r="Z162">
        <v>28363</v>
      </c>
      <c r="AA162">
        <v>22231</v>
      </c>
      <c r="AB162">
        <v>21463.919999999998</v>
      </c>
      <c r="AC162">
        <v>22700</v>
      </c>
      <c r="AD162">
        <v>28010</v>
      </c>
      <c r="AE162">
        <v>14022</v>
      </c>
      <c r="AF162">
        <v>2218.2199999999998</v>
      </c>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t="s">
        <v>2469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t="s">
        <v>3281</v>
      </c>
      <c r="B164">
        <v>154636</v>
      </c>
      <c r="C164">
        <v>104852</v>
      </c>
      <c r="D164">
        <v>82686.67</v>
      </c>
      <c r="E164">
        <v>96564</v>
      </c>
      <c r="F164">
        <v>91922</v>
      </c>
      <c r="G164">
        <v>47309</v>
      </c>
      <c r="H164">
        <v>-664.35</v>
      </c>
      <c r="I164">
        <v>41573</v>
      </c>
      <c r="J164">
        <v>13015</v>
      </c>
      <c r="K164">
        <v>67672</v>
      </c>
      <c r="L164">
        <v>65180.91</v>
      </c>
      <c r="M164">
        <v>67545</v>
      </c>
      <c r="N164">
        <v>43147</v>
      </c>
      <c r="O164">
        <v>46027</v>
      </c>
      <c r="P164">
        <v>9821.4</v>
      </c>
      <c r="Q164">
        <v>19166</v>
      </c>
      <c r="R164">
        <v>15601</v>
      </c>
      <c r="S164">
        <v>14437</v>
      </c>
      <c r="T164">
        <v>2803.33</v>
      </c>
      <c r="U164">
        <v>10032</v>
      </c>
      <c r="V164">
        <v>29925</v>
      </c>
      <c r="W164">
        <v>35152</v>
      </c>
      <c r="X164">
        <v>9869.8700000000008</v>
      </c>
      <c r="Y164">
        <v>26146</v>
      </c>
      <c r="Z164">
        <v>28855</v>
      </c>
      <c r="AA164">
        <v>22814</v>
      </c>
      <c r="AB164">
        <v>22044.39</v>
      </c>
      <c r="AC164">
        <v>22699</v>
      </c>
      <c r="AD164">
        <v>28010</v>
      </c>
      <c r="AE164">
        <v>14022</v>
      </c>
      <c r="AF164">
        <v>2218.2199999999998</v>
      </c>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t="s">
        <v>2470</v>
      </c>
      <c r="B165">
        <v>0.36</v>
      </c>
      <c r="C165">
        <v>0.25</v>
      </c>
      <c r="D165">
        <v>0.19</v>
      </c>
      <c r="E165">
        <v>0.23</v>
      </c>
      <c r="F165">
        <v>0.22</v>
      </c>
      <c r="G165">
        <v>0.11</v>
      </c>
      <c r="H165">
        <v>-0.01</v>
      </c>
      <c r="I165">
        <v>0.1</v>
      </c>
      <c r="J165">
        <v>0.04</v>
      </c>
      <c r="K165">
        <v>0.18</v>
      </c>
      <c r="L165">
        <v>0.19400000000000001</v>
      </c>
      <c r="M165">
        <v>0.19</v>
      </c>
      <c r="N165">
        <v>0.12</v>
      </c>
      <c r="O165">
        <v>0.13</v>
      </c>
      <c r="P165">
        <v>0.03</v>
      </c>
      <c r="Q165">
        <v>0.05</v>
      </c>
      <c r="R165">
        <v>0.04</v>
      </c>
      <c r="S165">
        <v>0.04</v>
      </c>
      <c r="T165">
        <v>1.0829999999999999E-2</v>
      </c>
      <c r="U165">
        <v>0.03</v>
      </c>
      <c r="V165">
        <v>0.09</v>
      </c>
      <c r="W165">
        <v>0.1</v>
      </c>
      <c r="X165">
        <v>0.03</v>
      </c>
      <c r="Y165">
        <v>7.0000000000000007E-2</v>
      </c>
      <c r="Z165">
        <v>0.08</v>
      </c>
      <c r="AA165">
        <v>0.06</v>
      </c>
      <c r="AB165">
        <v>5.7000000000000002E-2</v>
      </c>
      <c r="AC165">
        <v>7.2999999999999995E-2</v>
      </c>
      <c r="AD165">
        <v>0.10004</v>
      </c>
      <c r="AE165">
        <v>5.008E-2</v>
      </c>
      <c r="AF165">
        <v>1.01125E-2</v>
      </c>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2471</v>
      </c>
      <c r="B166">
        <v>0</v>
      </c>
      <c r="C166">
        <v>0</v>
      </c>
      <c r="D166">
        <v>0.19</v>
      </c>
      <c r="E166">
        <v>0.23</v>
      </c>
      <c r="F166">
        <v>0.22</v>
      </c>
      <c r="G166">
        <v>0.11</v>
      </c>
      <c r="H166">
        <v>-0.01</v>
      </c>
      <c r="I166">
        <v>0.1</v>
      </c>
      <c r="J166">
        <v>0.03</v>
      </c>
      <c r="K166">
        <v>0.17</v>
      </c>
      <c r="L166">
        <v>0.16</v>
      </c>
      <c r="M166">
        <v>0.17</v>
      </c>
      <c r="N166">
        <v>0.11</v>
      </c>
      <c r="O166">
        <v>0.13</v>
      </c>
      <c r="P166">
        <v>0.03</v>
      </c>
      <c r="Q166">
        <v>0.05</v>
      </c>
      <c r="R166">
        <v>0.04</v>
      </c>
      <c r="S166">
        <v>0.04</v>
      </c>
      <c r="T166">
        <v>0.01</v>
      </c>
      <c r="U166">
        <v>0.03</v>
      </c>
      <c r="V166">
        <v>0.08</v>
      </c>
      <c r="W166">
        <v>0.1</v>
      </c>
      <c r="X166">
        <v>0.03</v>
      </c>
      <c r="Y166">
        <v>7.0000000000000007E-2</v>
      </c>
      <c r="Z166">
        <v>0.08</v>
      </c>
      <c r="AA166">
        <v>0.06</v>
      </c>
      <c r="AB166">
        <v>5.7000000000000002E-2</v>
      </c>
      <c r="AC166">
        <v>7.2999999999999995E-2</v>
      </c>
      <c r="AD166">
        <v>0</v>
      </c>
      <c r="AE166">
        <v>0</v>
      </c>
      <c r="AF166">
        <v>0</v>
      </c>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2547</v>
      </c>
      <c r="B167" t="s">
        <v>3279</v>
      </c>
      <c r="C167" t="s">
        <v>2548</v>
      </c>
      <c r="D167" t="s">
        <v>2549</v>
      </c>
      <c r="E167" t="s">
        <v>2550</v>
      </c>
      <c r="F167" t="s">
        <v>2551</v>
      </c>
      <c r="G167" t="s">
        <v>2552</v>
      </c>
      <c r="H167" t="s">
        <v>2553</v>
      </c>
      <c r="I167" t="s">
        <v>2554</v>
      </c>
      <c r="J167" t="s">
        <v>2555</v>
      </c>
      <c r="K167" t="s">
        <v>2556</v>
      </c>
      <c r="L167" t="s">
        <v>2557</v>
      </c>
      <c r="M167" t="s">
        <v>2558</v>
      </c>
      <c r="N167" t="s">
        <v>2559</v>
      </c>
      <c r="O167" t="s">
        <v>2560</v>
      </c>
      <c r="P167" t="s">
        <v>2561</v>
      </c>
      <c r="Q167" t="s">
        <v>2562</v>
      </c>
      <c r="R167" t="s">
        <v>2563</v>
      </c>
      <c r="S167" t="s">
        <v>2564</v>
      </c>
      <c r="T167" t="s">
        <v>2565</v>
      </c>
      <c r="U167" t="s">
        <v>2566</v>
      </c>
      <c r="V167" t="s">
        <v>2567</v>
      </c>
      <c r="W167" t="s">
        <v>2568</v>
      </c>
      <c r="X167" t="s">
        <v>2569</v>
      </c>
      <c r="Y167" t="s">
        <v>2570</v>
      </c>
      <c r="Z167" t="s">
        <v>2571</v>
      </c>
      <c r="AA167" t="s">
        <v>2572</v>
      </c>
      <c r="AB167" t="s">
        <v>2573</v>
      </c>
      <c r="AC167" t="s">
        <v>2574</v>
      </c>
      <c r="AD167" t="s">
        <v>2575</v>
      </c>
      <c r="AE167" t="s">
        <v>2576</v>
      </c>
      <c r="AF167" t="s">
        <v>2577</v>
      </c>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t="s">
        <v>2601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t="s">
        <v>3386</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2603</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2317</v>
      </c>
      <c r="K219" t="s">
        <v>2318</v>
      </c>
      <c r="L219" t="s">
        <v>2319</v>
      </c>
      <c r="M219" t="s">
        <v>2320</v>
      </c>
      <c r="N219" t="s">
        <v>2321</v>
      </c>
      <c r="O219" t="s">
        <v>2322</v>
      </c>
      <c r="P219" t="s">
        <v>2323</v>
      </c>
      <c r="Q219" t="s">
        <v>2324</v>
      </c>
      <c r="R219" t="s">
        <v>2325</v>
      </c>
      <c r="S219" t="s">
        <v>2326</v>
      </c>
      <c r="T219" t="s">
        <v>2327</v>
      </c>
      <c r="U219" t="s">
        <v>2328</v>
      </c>
      <c r="V219" t="s">
        <v>2329</v>
      </c>
      <c r="W219" t="s">
        <v>2330</v>
      </c>
      <c r="X219" t="s">
        <v>2331</v>
      </c>
      <c r="Y219" t="s">
        <v>2332</v>
      </c>
      <c r="Z219" t="s">
        <v>2333</v>
      </c>
      <c r="AA219" t="s">
        <v>2334</v>
      </c>
      <c r="AB219" t="s">
        <v>2335</v>
      </c>
      <c r="AC219" t="s">
        <v>2336</v>
      </c>
      <c r="AD219" t="s">
        <v>2337</v>
      </c>
      <c r="AE219" t="s">
        <v>2338</v>
      </c>
      <c r="AF219" t="s">
        <v>2339</v>
      </c>
      <c r="AG219"/>
      <c r="AH219"/>
      <c r="AI219"/>
      <c r="AJ219"/>
      <c r="AK219"/>
      <c r="AL219"/>
      <c r="AM219"/>
      <c r="AN219"/>
      <c r="AO219"/>
      <c r="AP219"/>
      <c r="AQ219"/>
      <c r="AR219"/>
      <c r="AS219"/>
      <c r="AT219"/>
      <c r="AU219"/>
      <c r="AV219"/>
      <c r="AW219"/>
      <c r="AX219"/>
      <c r="AY219"/>
      <c r="AZ219"/>
      <c r="BA219"/>
      <c r="BB219"/>
      <c r="BC219"/>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2473</v>
      </c>
      <c r="B221">
        <v>259488</v>
      </c>
      <c r="C221">
        <v>104852</v>
      </c>
      <c r="D221">
        <v>318481.67</v>
      </c>
      <c r="E221">
        <v>235795</v>
      </c>
      <c r="F221">
        <v>139231</v>
      </c>
      <c r="G221">
        <v>47309</v>
      </c>
      <c r="H221">
        <v>121989.02</v>
      </c>
      <c r="I221">
        <v>123039</v>
      </c>
      <c r="J221">
        <v>81581</v>
      </c>
      <c r="K221">
        <v>67672</v>
      </c>
      <c r="L221">
        <v>221899.91</v>
      </c>
      <c r="M221">
        <v>156719</v>
      </c>
      <c r="N221">
        <v>89174</v>
      </c>
      <c r="O221">
        <v>46027</v>
      </c>
      <c r="P221">
        <v>59025.4</v>
      </c>
      <c r="Q221">
        <v>49204</v>
      </c>
      <c r="R221">
        <v>30038</v>
      </c>
      <c r="S221">
        <v>14437</v>
      </c>
      <c r="T221">
        <v>77472.850000000006</v>
      </c>
      <c r="U221">
        <v>74740</v>
      </c>
      <c r="V221">
        <v>64708</v>
      </c>
      <c r="W221">
        <v>0</v>
      </c>
      <c r="X221">
        <v>0</v>
      </c>
      <c r="Y221">
        <v>76361</v>
      </c>
      <c r="Z221">
        <v>50594</v>
      </c>
      <c r="AA221">
        <v>22231</v>
      </c>
      <c r="AB221">
        <v>0</v>
      </c>
      <c r="AC221">
        <v>64732</v>
      </c>
      <c r="AD221">
        <v>42032</v>
      </c>
      <c r="AE221">
        <v>14022</v>
      </c>
      <c r="AF221">
        <v>8872.89</v>
      </c>
      <c r="AG221"/>
      <c r="AH221"/>
      <c r="AI221"/>
      <c r="AJ221"/>
      <c r="AK221"/>
      <c r="AL221"/>
      <c r="AM221"/>
      <c r="AN221"/>
      <c r="AO221"/>
      <c r="AP221"/>
      <c r="AQ221"/>
      <c r="AR221"/>
      <c r="AS221"/>
      <c r="AT221"/>
      <c r="AU221"/>
      <c r="AV221"/>
      <c r="AW221"/>
      <c r="AX221"/>
      <c r="AY221"/>
      <c r="AZ221"/>
      <c r="BA221"/>
      <c r="BB221"/>
      <c r="BC221"/>
    </row>
    <row r="222" spans="1:118" x14ac:dyDescent="0.25">
      <c r="A222" t="s">
        <v>2622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34783</v>
      </c>
      <c r="X222">
        <v>85842.59</v>
      </c>
      <c r="Y222">
        <v>0</v>
      </c>
      <c r="Z222">
        <v>0</v>
      </c>
      <c r="AA222">
        <v>0</v>
      </c>
      <c r="AB222">
        <v>86195.92</v>
      </c>
      <c r="AC222">
        <v>0</v>
      </c>
      <c r="AD222">
        <v>0</v>
      </c>
      <c r="AE222">
        <v>0</v>
      </c>
      <c r="AF222">
        <v>0</v>
      </c>
      <c r="AG222"/>
      <c r="AH222"/>
      <c r="AI222"/>
      <c r="AJ222"/>
      <c r="AK222"/>
      <c r="AL222"/>
      <c r="AM222"/>
      <c r="AN222"/>
      <c r="AO222"/>
      <c r="AP222"/>
      <c r="AQ222"/>
      <c r="AR222"/>
      <c r="AS222"/>
      <c r="AT222"/>
      <c r="AU222"/>
      <c r="AV222"/>
      <c r="AW222"/>
      <c r="AX222"/>
      <c r="AY222"/>
      <c r="AZ222"/>
      <c r="BA222"/>
      <c r="BB222"/>
      <c r="BC222"/>
    </row>
    <row r="223" spans="1:118" x14ac:dyDescent="0.25">
      <c r="A223" t="s">
        <v>880</v>
      </c>
      <c r="B223">
        <v>28085</v>
      </c>
      <c r="C223">
        <v>13952</v>
      </c>
      <c r="D223">
        <v>58973.17</v>
      </c>
      <c r="E223">
        <v>44006</v>
      </c>
      <c r="F223">
        <v>29839</v>
      </c>
      <c r="G223">
        <v>14995</v>
      </c>
      <c r="H223">
        <v>46918.35</v>
      </c>
      <c r="I223">
        <v>34273</v>
      </c>
      <c r="J223">
        <v>21975</v>
      </c>
      <c r="K223">
        <v>10520</v>
      </c>
      <c r="L223">
        <v>38587.339999999997</v>
      </c>
      <c r="M223">
        <v>28439</v>
      </c>
      <c r="N223">
        <v>18603</v>
      </c>
      <c r="O223">
        <v>9140</v>
      </c>
      <c r="P223">
        <v>36519.79</v>
      </c>
      <c r="Q223">
        <v>27311</v>
      </c>
      <c r="R223">
        <v>18034</v>
      </c>
      <c r="S223">
        <v>8836</v>
      </c>
      <c r="T223">
        <v>20180.560000000001</v>
      </c>
      <c r="U223">
        <v>13254</v>
      </c>
      <c r="V223">
        <v>8515</v>
      </c>
      <c r="W223">
        <v>4220</v>
      </c>
      <c r="X223">
        <v>16243.39</v>
      </c>
      <c r="Y223">
        <v>12237</v>
      </c>
      <c r="Z223">
        <v>7877</v>
      </c>
      <c r="AA223">
        <v>3736</v>
      </c>
      <c r="AB223">
        <v>17865.939999999999</v>
      </c>
      <c r="AC223">
        <v>13739</v>
      </c>
      <c r="AD223">
        <v>9111</v>
      </c>
      <c r="AE223">
        <v>4538</v>
      </c>
      <c r="AF223">
        <v>19463.27</v>
      </c>
      <c r="AG223"/>
      <c r="AH223"/>
      <c r="AI223"/>
      <c r="AJ223"/>
      <c r="AK223"/>
      <c r="AL223"/>
      <c r="AM223"/>
      <c r="AN223"/>
      <c r="AO223"/>
      <c r="AP223"/>
      <c r="AQ223"/>
      <c r="AR223"/>
      <c r="AS223"/>
      <c r="AT223"/>
      <c r="AU223"/>
      <c r="AV223"/>
      <c r="AW223"/>
      <c r="AX223"/>
      <c r="AY223"/>
      <c r="AZ223"/>
      <c r="BA223"/>
      <c r="BB223"/>
      <c r="BC223"/>
    </row>
    <row r="224" spans="1:118" x14ac:dyDescent="0.25">
      <c r="A224" t="s">
        <v>2474</v>
      </c>
      <c r="B224">
        <v>26871</v>
      </c>
      <c r="C224">
        <v>13349</v>
      </c>
      <c r="D224">
        <v>56569.55</v>
      </c>
      <c r="E224">
        <v>42216</v>
      </c>
      <c r="F224">
        <v>28657</v>
      </c>
      <c r="G224">
        <v>14411</v>
      </c>
      <c r="H224">
        <v>44921.38</v>
      </c>
      <c r="I224">
        <v>32790</v>
      </c>
      <c r="J224">
        <v>20977</v>
      </c>
      <c r="K224">
        <v>10032</v>
      </c>
      <c r="L224">
        <v>36696</v>
      </c>
      <c r="M224">
        <v>27033</v>
      </c>
      <c r="N224">
        <v>17682</v>
      </c>
      <c r="O224">
        <v>8685</v>
      </c>
      <c r="P224">
        <v>34815.25</v>
      </c>
      <c r="Q224">
        <v>26045</v>
      </c>
      <c r="R224">
        <v>17198</v>
      </c>
      <c r="S224">
        <v>8420</v>
      </c>
      <c r="T224">
        <v>18529.009999999998</v>
      </c>
      <c r="U224">
        <v>12015</v>
      </c>
      <c r="V224">
        <v>7694</v>
      </c>
      <c r="W224">
        <v>3811</v>
      </c>
      <c r="X224">
        <v>14857.14</v>
      </c>
      <c r="Y224">
        <v>11265</v>
      </c>
      <c r="Z224">
        <v>7320</v>
      </c>
      <c r="AA224">
        <v>3584</v>
      </c>
      <c r="AB224">
        <v>17660.22</v>
      </c>
      <c r="AC224">
        <v>13589</v>
      </c>
      <c r="AD224">
        <v>9018</v>
      </c>
      <c r="AE224">
        <v>4495</v>
      </c>
      <c r="AF224">
        <v>19299.53</v>
      </c>
      <c r="AG224"/>
      <c r="AH224"/>
      <c r="AI224"/>
      <c r="AJ224"/>
      <c r="AK224"/>
      <c r="AL224"/>
      <c r="AM224"/>
      <c r="AN224"/>
      <c r="AO224"/>
      <c r="AP224"/>
      <c r="AQ224"/>
      <c r="AR224"/>
      <c r="AS224"/>
      <c r="AT224"/>
      <c r="AU224"/>
      <c r="AV224"/>
      <c r="AW224"/>
      <c r="AX224"/>
      <c r="AY224"/>
      <c r="AZ224"/>
      <c r="BA224"/>
      <c r="BB224"/>
      <c r="BC224"/>
    </row>
    <row r="225" spans="1:55" x14ac:dyDescent="0.25">
      <c r="A225" t="s">
        <v>2475</v>
      </c>
      <c r="B225">
        <v>1214</v>
      </c>
      <c r="C225">
        <v>603</v>
      </c>
      <c r="D225">
        <v>2403.62</v>
      </c>
      <c r="E225">
        <v>1790</v>
      </c>
      <c r="F225">
        <v>1182</v>
      </c>
      <c r="G225">
        <v>584</v>
      </c>
      <c r="H225">
        <v>1996.97</v>
      </c>
      <c r="I225">
        <v>1483</v>
      </c>
      <c r="J225">
        <v>998</v>
      </c>
      <c r="K225">
        <v>488</v>
      </c>
      <c r="L225">
        <v>1891.34</v>
      </c>
      <c r="M225">
        <v>1406</v>
      </c>
      <c r="N225">
        <v>921</v>
      </c>
      <c r="O225">
        <v>455</v>
      </c>
      <c r="P225">
        <v>1704.55</v>
      </c>
      <c r="Q225">
        <v>1266</v>
      </c>
      <c r="R225">
        <v>836</v>
      </c>
      <c r="S225">
        <v>416</v>
      </c>
      <c r="T225">
        <v>1651.55</v>
      </c>
      <c r="U225">
        <v>1239</v>
      </c>
      <c r="V225">
        <v>821</v>
      </c>
      <c r="W225">
        <v>409</v>
      </c>
      <c r="X225">
        <v>1386.25</v>
      </c>
      <c r="Y225">
        <v>972</v>
      </c>
      <c r="Z225">
        <v>557</v>
      </c>
      <c r="AA225">
        <v>152</v>
      </c>
      <c r="AB225">
        <v>205.72</v>
      </c>
      <c r="AC225">
        <v>150</v>
      </c>
      <c r="AD225">
        <v>93</v>
      </c>
      <c r="AE225">
        <v>43</v>
      </c>
      <c r="AF225">
        <v>163.74</v>
      </c>
      <c r="AG225"/>
      <c r="AH225"/>
      <c r="AI225"/>
      <c r="AJ225"/>
      <c r="AK225"/>
      <c r="AL225"/>
      <c r="AM225"/>
      <c r="AN225"/>
      <c r="AO225"/>
      <c r="AP225"/>
      <c r="AQ225"/>
      <c r="AR225"/>
      <c r="AS225"/>
      <c r="AT225"/>
      <c r="AU225"/>
      <c r="AV225"/>
      <c r="AW225"/>
      <c r="AX225"/>
      <c r="AY225"/>
      <c r="AZ225"/>
      <c r="BA225"/>
      <c r="BB225"/>
      <c r="BC225"/>
    </row>
    <row r="226" spans="1:55" x14ac:dyDescent="0.25">
      <c r="A226" t="s">
        <v>881</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-69</v>
      </c>
      <c r="X226">
        <v>270.63</v>
      </c>
      <c r="Y226">
        <v>294</v>
      </c>
      <c r="Z226">
        <v>0</v>
      </c>
      <c r="AA226">
        <v>0</v>
      </c>
      <c r="AB226">
        <v>0</v>
      </c>
      <c r="AC226">
        <v>0</v>
      </c>
      <c r="AD226">
        <v>0</v>
      </c>
      <c r="AE226">
        <v>0</v>
      </c>
      <c r="AF226">
        <v>1424.8</v>
      </c>
      <c r="AG226"/>
      <c r="AH226"/>
      <c r="AI226"/>
      <c r="AJ226"/>
      <c r="AK226"/>
      <c r="AL226"/>
      <c r="AM226"/>
      <c r="AN226"/>
      <c r="AO226"/>
      <c r="AP226"/>
      <c r="AQ226"/>
      <c r="AR226"/>
      <c r="AS226"/>
      <c r="AT226"/>
      <c r="AU226"/>
      <c r="AV226"/>
      <c r="AW226"/>
      <c r="AX226"/>
      <c r="AY226"/>
      <c r="AZ226"/>
      <c r="BA226"/>
      <c r="BB226"/>
      <c r="BC226"/>
    </row>
    <row r="227" spans="1:55" x14ac:dyDescent="0.25">
      <c r="A227" t="s">
        <v>2476</v>
      </c>
      <c r="B227">
        <v>164</v>
      </c>
      <c r="C227">
        <v>197</v>
      </c>
      <c r="D227">
        <v>922.71</v>
      </c>
      <c r="E227">
        <v>463</v>
      </c>
      <c r="F227">
        <v>221</v>
      </c>
      <c r="G227">
        <v>0</v>
      </c>
      <c r="H227">
        <v>-2769.47</v>
      </c>
      <c r="I227">
        <v>1574</v>
      </c>
      <c r="J227">
        <v>1120</v>
      </c>
      <c r="K227">
        <v>-53</v>
      </c>
      <c r="L227">
        <v>-8808.92</v>
      </c>
      <c r="M227">
        <v>-9097</v>
      </c>
      <c r="N227">
        <v>-4005</v>
      </c>
      <c r="O227">
        <v>0</v>
      </c>
      <c r="P227">
        <v>11106.29</v>
      </c>
      <c r="Q227">
        <v>3362</v>
      </c>
      <c r="R227">
        <v>0</v>
      </c>
      <c r="S227">
        <v>2158</v>
      </c>
      <c r="T227">
        <v>-241.26</v>
      </c>
      <c r="U227">
        <v>5603</v>
      </c>
      <c r="V227">
        <v>3441</v>
      </c>
      <c r="W227">
        <v>0</v>
      </c>
      <c r="X227">
        <v>0</v>
      </c>
      <c r="Y227">
        <v>0</v>
      </c>
      <c r="Z227">
        <v>0</v>
      </c>
      <c r="AA227">
        <v>0</v>
      </c>
      <c r="AB227">
        <v>0</v>
      </c>
      <c r="AC227">
        <v>0</v>
      </c>
      <c r="AD227">
        <v>-1579</v>
      </c>
      <c r="AE227">
        <v>-1840</v>
      </c>
      <c r="AF227">
        <v>6305.4</v>
      </c>
      <c r="AG227"/>
      <c r="AH227"/>
      <c r="AI227"/>
      <c r="AJ227"/>
      <c r="AK227"/>
      <c r="AL227"/>
      <c r="AM227"/>
      <c r="AN227"/>
      <c r="AO227"/>
      <c r="AP227"/>
      <c r="AQ227"/>
      <c r="AR227"/>
      <c r="AS227"/>
      <c r="AT227"/>
      <c r="AU227"/>
      <c r="AV227"/>
      <c r="AW227"/>
      <c r="AX227"/>
      <c r="AY227"/>
      <c r="AZ227"/>
      <c r="BA227"/>
      <c r="BB227"/>
      <c r="BC227"/>
    </row>
    <row r="228" spans="1:55" x14ac:dyDescent="0.25">
      <c r="A228" t="s">
        <v>2478</v>
      </c>
      <c r="B228">
        <v>-272</v>
      </c>
      <c r="C228">
        <v>-530</v>
      </c>
      <c r="D228">
        <v>-582.1</v>
      </c>
      <c r="E228">
        <v>123</v>
      </c>
      <c r="F228">
        <v>235</v>
      </c>
      <c r="G228">
        <v>-15</v>
      </c>
      <c r="H228">
        <v>272.5</v>
      </c>
      <c r="I228">
        <v>423</v>
      </c>
      <c r="J228">
        <v>222</v>
      </c>
      <c r="K228">
        <v>192</v>
      </c>
      <c r="L228">
        <v>349.85</v>
      </c>
      <c r="M228">
        <v>350</v>
      </c>
      <c r="N228">
        <v>-344</v>
      </c>
      <c r="O228">
        <v>-176</v>
      </c>
      <c r="P228">
        <v>-207.47</v>
      </c>
      <c r="Q228">
        <v>-262</v>
      </c>
      <c r="R228">
        <v>-510</v>
      </c>
      <c r="S228">
        <v>-989</v>
      </c>
      <c r="T228">
        <v>-724.42</v>
      </c>
      <c r="U228">
        <v>-496</v>
      </c>
      <c r="V228">
        <v>-448</v>
      </c>
      <c r="W228">
        <v>2681</v>
      </c>
      <c r="X228">
        <v>-578.5</v>
      </c>
      <c r="Y228">
        <v>746</v>
      </c>
      <c r="Z228">
        <v>-524</v>
      </c>
      <c r="AA228">
        <v>-1188</v>
      </c>
      <c r="AB228">
        <v>-209.02</v>
      </c>
      <c r="AC228">
        <v>-617</v>
      </c>
      <c r="AD228">
        <v>388</v>
      </c>
      <c r="AE228">
        <v>697</v>
      </c>
      <c r="AF228">
        <v>292.81</v>
      </c>
      <c r="AG228"/>
      <c r="AH228"/>
      <c r="AI228"/>
      <c r="AJ228"/>
      <c r="AK228"/>
      <c r="AL228"/>
      <c r="AM228"/>
      <c r="AN228"/>
      <c r="AO228"/>
      <c r="AP228"/>
      <c r="AQ228"/>
      <c r="AR228"/>
      <c r="AS228"/>
      <c r="AT228"/>
      <c r="AU228"/>
      <c r="AV228"/>
      <c r="AW228"/>
      <c r="AX228"/>
      <c r="AY228"/>
      <c r="AZ228"/>
      <c r="BA228"/>
      <c r="BB228"/>
      <c r="BC228"/>
    </row>
    <row r="229" spans="1:55" x14ac:dyDescent="0.25">
      <c r="A229" t="s">
        <v>3291</v>
      </c>
      <c r="B229">
        <v>-85</v>
      </c>
      <c r="C229">
        <v>-11</v>
      </c>
      <c r="D229">
        <v>0</v>
      </c>
      <c r="E229">
        <v>0</v>
      </c>
      <c r="F229">
        <v>0</v>
      </c>
      <c r="G229">
        <v>-357</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c r="AH229"/>
      <c r="AI229"/>
      <c r="AJ229"/>
      <c r="AK229"/>
      <c r="AL229"/>
      <c r="AM229"/>
      <c r="AN229"/>
      <c r="AO229"/>
      <c r="AP229"/>
      <c r="AQ229"/>
      <c r="AR229"/>
      <c r="AS229"/>
      <c r="AT229"/>
      <c r="AU229"/>
      <c r="AV229"/>
      <c r="AW229"/>
      <c r="AX229"/>
      <c r="AY229"/>
      <c r="AZ229"/>
      <c r="BA229"/>
      <c r="BB229"/>
      <c r="BC229"/>
    </row>
    <row r="230" spans="1:55" x14ac:dyDescent="0.25">
      <c r="A230" t="s">
        <v>2634</v>
      </c>
      <c r="B230">
        <v>0</v>
      </c>
      <c r="C230">
        <v>1216</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c r="AH230"/>
      <c r="AI230"/>
      <c r="AJ230"/>
      <c r="AK230"/>
      <c r="AL230"/>
      <c r="AM230"/>
      <c r="AN230"/>
      <c r="AO230"/>
      <c r="AP230"/>
      <c r="AQ230"/>
      <c r="AR230"/>
      <c r="AS230"/>
      <c r="AT230"/>
      <c r="AU230"/>
      <c r="AV230"/>
      <c r="AW230"/>
      <c r="AX230"/>
      <c r="AY230"/>
      <c r="AZ230"/>
      <c r="BA230"/>
      <c r="BB230"/>
      <c r="BC230"/>
    </row>
    <row r="231" spans="1:55" x14ac:dyDescent="0.25">
      <c r="A231" t="s">
        <v>2480</v>
      </c>
      <c r="B231">
        <v>-597</v>
      </c>
      <c r="C231">
        <v>0</v>
      </c>
      <c r="D231">
        <v>-752.95</v>
      </c>
      <c r="E231">
        <v>1455</v>
      </c>
      <c r="F231">
        <v>-282</v>
      </c>
      <c r="G231">
        <v>-216</v>
      </c>
      <c r="H231">
        <v>0</v>
      </c>
      <c r="I231">
        <v>0</v>
      </c>
      <c r="J231">
        <v>0</v>
      </c>
      <c r="K231">
        <v>0</v>
      </c>
      <c r="L231">
        <v>0</v>
      </c>
      <c r="M231">
        <v>0</v>
      </c>
      <c r="N231">
        <v>0</v>
      </c>
      <c r="O231">
        <v>-2080</v>
      </c>
      <c r="P231">
        <v>0</v>
      </c>
      <c r="Q231">
        <v>0</v>
      </c>
      <c r="R231">
        <v>0</v>
      </c>
      <c r="S231">
        <v>0</v>
      </c>
      <c r="T231">
        <v>0</v>
      </c>
      <c r="U231">
        <v>0</v>
      </c>
      <c r="V231">
        <v>0</v>
      </c>
      <c r="W231">
        <v>0</v>
      </c>
      <c r="X231">
        <v>0</v>
      </c>
      <c r="Y231">
        <v>0</v>
      </c>
      <c r="Z231">
        <v>0</v>
      </c>
      <c r="AA231">
        <v>0</v>
      </c>
      <c r="AB231">
        <v>0</v>
      </c>
      <c r="AC231">
        <v>0</v>
      </c>
      <c r="AD231">
        <v>0</v>
      </c>
      <c r="AE231">
        <v>0</v>
      </c>
      <c r="AF231">
        <v>0</v>
      </c>
      <c r="AG231"/>
      <c r="AH231"/>
      <c r="AI231"/>
      <c r="AJ231"/>
      <c r="AK231"/>
      <c r="AL231"/>
      <c r="AM231"/>
      <c r="AN231"/>
      <c r="AO231"/>
      <c r="AP231"/>
      <c r="AQ231"/>
      <c r="AR231"/>
      <c r="AS231"/>
      <c r="AT231"/>
      <c r="AU231"/>
      <c r="AV231"/>
      <c r="AW231"/>
      <c r="AX231"/>
      <c r="AY231"/>
      <c r="AZ231"/>
      <c r="BA231"/>
      <c r="BB231"/>
      <c r="BC231"/>
    </row>
    <row r="232" spans="1:55" x14ac:dyDescent="0.25">
      <c r="A232" t="s">
        <v>2481</v>
      </c>
      <c r="B232">
        <v>514</v>
      </c>
      <c r="C232">
        <v>0</v>
      </c>
      <c r="D232">
        <v>-104.78</v>
      </c>
      <c r="E232">
        <v>214</v>
      </c>
      <c r="F232">
        <v>0</v>
      </c>
      <c r="G232">
        <v>0</v>
      </c>
      <c r="H232">
        <v>-2188.33</v>
      </c>
      <c r="I232">
        <v>-2474</v>
      </c>
      <c r="J232">
        <v>0</v>
      </c>
      <c r="K232">
        <v>0</v>
      </c>
      <c r="L232">
        <v>-1188.29</v>
      </c>
      <c r="M232">
        <v>-1188</v>
      </c>
      <c r="N232">
        <v>-20</v>
      </c>
      <c r="O232">
        <v>0</v>
      </c>
      <c r="P232">
        <v>-0.71</v>
      </c>
      <c r="Q232">
        <v>-1</v>
      </c>
      <c r="R232">
        <v>-1</v>
      </c>
      <c r="S232">
        <v>0</v>
      </c>
      <c r="T232">
        <v>-3067.91</v>
      </c>
      <c r="U232">
        <v>0</v>
      </c>
      <c r="V232">
        <v>0</v>
      </c>
      <c r="W232">
        <v>0</v>
      </c>
      <c r="X232">
        <v>-1495.33</v>
      </c>
      <c r="Y232">
        <v>0</v>
      </c>
      <c r="Z232">
        <v>0</v>
      </c>
      <c r="AA232">
        <v>0</v>
      </c>
      <c r="AB232">
        <v>-1305.54</v>
      </c>
      <c r="AC232">
        <v>0</v>
      </c>
      <c r="AD232">
        <v>139</v>
      </c>
      <c r="AE232">
        <v>139</v>
      </c>
      <c r="AF232">
        <v>29.52</v>
      </c>
      <c r="AG232"/>
      <c r="AH232"/>
      <c r="AI232"/>
      <c r="AJ232"/>
      <c r="AK232"/>
      <c r="AL232"/>
      <c r="AM232"/>
      <c r="AN232"/>
      <c r="AO232"/>
      <c r="AP232"/>
      <c r="AQ232"/>
      <c r="AR232"/>
      <c r="AS232"/>
      <c r="AT232"/>
      <c r="AU232"/>
      <c r="AV232"/>
      <c r="AW232"/>
      <c r="AX232"/>
      <c r="AY232"/>
      <c r="AZ232"/>
      <c r="BA232"/>
      <c r="BB232"/>
      <c r="BC232"/>
    </row>
    <row r="233" spans="1:55" x14ac:dyDescent="0.25">
      <c r="A233" t="s">
        <v>2482</v>
      </c>
      <c r="B233">
        <v>0</v>
      </c>
      <c r="C233">
        <v>0</v>
      </c>
      <c r="D233">
        <v>-104.78</v>
      </c>
      <c r="E233">
        <v>214</v>
      </c>
      <c r="F233">
        <v>0</v>
      </c>
      <c r="G233">
        <v>0</v>
      </c>
      <c r="H233">
        <v>-2473.9499999999998</v>
      </c>
      <c r="I233">
        <v>-2474</v>
      </c>
      <c r="J233">
        <v>0</v>
      </c>
      <c r="K233">
        <v>0</v>
      </c>
      <c r="L233">
        <v>-1188.29</v>
      </c>
      <c r="M233">
        <v>-1188</v>
      </c>
      <c r="N233">
        <v>-20</v>
      </c>
      <c r="O233">
        <v>0</v>
      </c>
      <c r="P233">
        <v>-0.71</v>
      </c>
      <c r="Q233">
        <v>-1</v>
      </c>
      <c r="R233">
        <v>-1</v>
      </c>
      <c r="S233">
        <v>0</v>
      </c>
      <c r="T233">
        <v>-3067.91</v>
      </c>
      <c r="U233">
        <v>0</v>
      </c>
      <c r="V233">
        <v>0</v>
      </c>
      <c r="W233">
        <v>0</v>
      </c>
      <c r="X233">
        <v>-1495.33</v>
      </c>
      <c r="Y233">
        <v>0</v>
      </c>
      <c r="Z233">
        <v>0</v>
      </c>
      <c r="AA233">
        <v>0</v>
      </c>
      <c r="AB233">
        <v>-1444.61</v>
      </c>
      <c r="AC233">
        <v>0</v>
      </c>
      <c r="AD233">
        <v>139</v>
      </c>
      <c r="AE233">
        <v>139</v>
      </c>
      <c r="AF233">
        <v>29.52</v>
      </c>
      <c r="AG233"/>
      <c r="AH233"/>
      <c r="AI233"/>
      <c r="AJ233"/>
      <c r="AK233"/>
      <c r="AL233"/>
      <c r="AM233"/>
      <c r="AN233"/>
      <c r="AO233"/>
      <c r="AP233"/>
      <c r="AQ233"/>
      <c r="AR233"/>
      <c r="AS233"/>
      <c r="AT233"/>
      <c r="AU233"/>
      <c r="AV233"/>
      <c r="AW233"/>
      <c r="AX233"/>
      <c r="AY233"/>
      <c r="AZ233"/>
      <c r="BA233"/>
      <c r="BB233"/>
      <c r="BC233"/>
    </row>
    <row r="234" spans="1:55" x14ac:dyDescent="0.25">
      <c r="A234" t="s">
        <v>2483</v>
      </c>
      <c r="B234">
        <v>498</v>
      </c>
      <c r="C234">
        <v>0</v>
      </c>
      <c r="D234">
        <v>0</v>
      </c>
      <c r="E234">
        <v>0</v>
      </c>
      <c r="F234">
        <v>0</v>
      </c>
      <c r="G234">
        <v>0</v>
      </c>
      <c r="H234">
        <v>285.62</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139.07</v>
      </c>
      <c r="AC234">
        <v>0</v>
      </c>
      <c r="AD234">
        <v>0</v>
      </c>
      <c r="AE234">
        <v>0</v>
      </c>
      <c r="AF234">
        <v>0</v>
      </c>
      <c r="AG234"/>
      <c r="AH234"/>
      <c r="AI234"/>
      <c r="AJ234"/>
      <c r="AK234"/>
      <c r="AL234"/>
      <c r="AM234"/>
      <c r="AN234"/>
      <c r="AO234"/>
      <c r="AP234"/>
      <c r="AQ234"/>
      <c r="AR234"/>
      <c r="AS234"/>
      <c r="AT234"/>
      <c r="AU234"/>
      <c r="AV234"/>
      <c r="AW234"/>
      <c r="AX234"/>
      <c r="AY234"/>
      <c r="AZ234"/>
      <c r="BA234"/>
      <c r="BB234"/>
      <c r="BC234"/>
    </row>
    <row r="235" spans="1:55" x14ac:dyDescent="0.25">
      <c r="A235" t="s">
        <v>2484</v>
      </c>
      <c r="B235">
        <v>0</v>
      </c>
      <c r="C235">
        <v>0</v>
      </c>
      <c r="D235">
        <v>0</v>
      </c>
      <c r="E235">
        <v>-3</v>
      </c>
      <c r="F235">
        <v>18</v>
      </c>
      <c r="G235">
        <v>0</v>
      </c>
      <c r="H235">
        <v>3600.39</v>
      </c>
      <c r="I235">
        <v>0</v>
      </c>
      <c r="J235">
        <v>0</v>
      </c>
      <c r="K235">
        <v>0</v>
      </c>
      <c r="L235">
        <v>0</v>
      </c>
      <c r="M235">
        <v>0</v>
      </c>
      <c r="N235">
        <v>0</v>
      </c>
      <c r="O235">
        <v>0</v>
      </c>
      <c r="P235">
        <v>0</v>
      </c>
      <c r="Q235">
        <v>0</v>
      </c>
      <c r="R235">
        <v>0</v>
      </c>
      <c r="S235">
        <v>0</v>
      </c>
      <c r="T235">
        <v>0</v>
      </c>
      <c r="U235">
        <v>-1786</v>
      </c>
      <c r="V235">
        <v>0</v>
      </c>
      <c r="W235">
        <v>0</v>
      </c>
      <c r="X235">
        <v>0</v>
      </c>
      <c r="Y235">
        <v>0</v>
      </c>
      <c r="Z235">
        <v>0</v>
      </c>
      <c r="AA235">
        <v>0</v>
      </c>
      <c r="AB235">
        <v>0</v>
      </c>
      <c r="AC235">
        <v>0</v>
      </c>
      <c r="AD235">
        <v>0</v>
      </c>
      <c r="AE235">
        <v>0</v>
      </c>
      <c r="AF235">
        <v>0</v>
      </c>
      <c r="AG235"/>
      <c r="AH235"/>
      <c r="AI235"/>
      <c r="AJ235"/>
      <c r="AK235"/>
      <c r="AL235"/>
      <c r="AM235"/>
      <c r="AN235"/>
      <c r="AO235"/>
      <c r="AP235"/>
      <c r="AQ235"/>
      <c r="AR235"/>
      <c r="AS235"/>
      <c r="AT235"/>
      <c r="AU235"/>
      <c r="AV235"/>
      <c r="AW235"/>
      <c r="AX235"/>
      <c r="AY235"/>
      <c r="AZ235"/>
      <c r="BA235"/>
      <c r="BB235"/>
      <c r="BC235"/>
    </row>
    <row r="236" spans="1:55" x14ac:dyDescent="0.25">
      <c r="A236" t="s">
        <v>2485</v>
      </c>
      <c r="B236">
        <v>0</v>
      </c>
      <c r="C236">
        <v>0</v>
      </c>
      <c r="D236">
        <v>0</v>
      </c>
      <c r="E236">
        <v>0</v>
      </c>
      <c r="F236">
        <v>0</v>
      </c>
      <c r="G236">
        <v>0</v>
      </c>
      <c r="H236">
        <v>0</v>
      </c>
      <c r="I236">
        <v>0</v>
      </c>
      <c r="J236">
        <v>0</v>
      </c>
      <c r="K236">
        <v>0</v>
      </c>
      <c r="L236">
        <v>0</v>
      </c>
      <c r="M236">
        <v>0</v>
      </c>
      <c r="N236">
        <v>0</v>
      </c>
      <c r="O236">
        <v>0</v>
      </c>
      <c r="P236">
        <v>0</v>
      </c>
      <c r="Q236">
        <v>0</v>
      </c>
      <c r="R236">
        <v>0</v>
      </c>
      <c r="S236">
        <v>0</v>
      </c>
      <c r="T236">
        <v>0</v>
      </c>
      <c r="U236">
        <v>-1786</v>
      </c>
      <c r="V236">
        <v>0</v>
      </c>
      <c r="W236">
        <v>0</v>
      </c>
      <c r="X236">
        <v>0</v>
      </c>
      <c r="Y236">
        <v>0</v>
      </c>
      <c r="Z236">
        <v>0</v>
      </c>
      <c r="AA236">
        <v>0</v>
      </c>
      <c r="AB236">
        <v>0</v>
      </c>
      <c r="AC236">
        <v>0</v>
      </c>
      <c r="AD236">
        <v>0</v>
      </c>
      <c r="AE236">
        <v>0</v>
      </c>
      <c r="AF236">
        <v>0</v>
      </c>
      <c r="AG236"/>
      <c r="AH236"/>
      <c r="AI236"/>
      <c r="AJ236"/>
      <c r="AK236"/>
      <c r="AL236"/>
      <c r="AM236"/>
      <c r="AN236"/>
      <c r="AO236"/>
      <c r="AP236"/>
      <c r="AQ236"/>
      <c r="AR236"/>
      <c r="AS236"/>
      <c r="AT236"/>
      <c r="AU236"/>
      <c r="AV236"/>
      <c r="AW236"/>
      <c r="AX236"/>
      <c r="AY236"/>
      <c r="AZ236"/>
      <c r="BA236"/>
      <c r="BB236"/>
      <c r="BC236"/>
    </row>
    <row r="237" spans="1:55" x14ac:dyDescent="0.25">
      <c r="A237" t="s">
        <v>2623</v>
      </c>
      <c r="B237">
        <v>0</v>
      </c>
      <c r="C237">
        <v>0</v>
      </c>
      <c r="D237">
        <v>0</v>
      </c>
      <c r="E237">
        <v>-3</v>
      </c>
      <c r="F237">
        <v>18</v>
      </c>
      <c r="G237">
        <v>0</v>
      </c>
      <c r="H237">
        <v>3600.39</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c r="AH237"/>
      <c r="AI237"/>
      <c r="AJ237"/>
      <c r="AK237"/>
      <c r="AL237"/>
      <c r="AM237"/>
      <c r="AN237"/>
      <c r="AO237"/>
      <c r="AP237"/>
      <c r="AQ237"/>
      <c r="AR237"/>
      <c r="AS237"/>
      <c r="AT237"/>
      <c r="AU237"/>
      <c r="AV237"/>
      <c r="AW237"/>
      <c r="AX237"/>
      <c r="AY237"/>
      <c r="AZ237"/>
      <c r="BA237"/>
      <c r="BB237"/>
      <c r="BC237"/>
    </row>
    <row r="238" spans="1:55" x14ac:dyDescent="0.25">
      <c r="A238" t="s">
        <v>2486</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139</v>
      </c>
      <c r="AD238">
        <v>0</v>
      </c>
      <c r="AE238">
        <v>0</v>
      </c>
      <c r="AF238">
        <v>0</v>
      </c>
      <c r="AG238"/>
      <c r="AH238"/>
      <c r="AI238"/>
      <c r="AJ238"/>
      <c r="AK238"/>
      <c r="AL238"/>
      <c r="AM238"/>
      <c r="AN238"/>
      <c r="AO238"/>
      <c r="AP238"/>
      <c r="AQ238"/>
      <c r="AR238"/>
      <c r="AS238"/>
      <c r="AT238"/>
      <c r="AU238"/>
      <c r="AV238"/>
      <c r="AW238"/>
      <c r="AX238"/>
      <c r="AY238"/>
      <c r="AZ238"/>
      <c r="BA238"/>
      <c r="BB238"/>
      <c r="BC238"/>
    </row>
    <row r="239" spans="1:55" x14ac:dyDescent="0.25">
      <c r="A239" t="s">
        <v>2488</v>
      </c>
      <c r="B239">
        <v>0</v>
      </c>
      <c r="C239">
        <v>0</v>
      </c>
      <c r="D239">
        <v>0</v>
      </c>
      <c r="E239">
        <v>0</v>
      </c>
      <c r="F239">
        <v>0</v>
      </c>
      <c r="G239">
        <v>0</v>
      </c>
      <c r="H239">
        <v>276.06</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c r="AH239"/>
      <c r="AI239"/>
      <c r="AJ239"/>
      <c r="AK239"/>
      <c r="AL239"/>
      <c r="AM239"/>
      <c r="AN239"/>
      <c r="AO239"/>
      <c r="AP239"/>
      <c r="AQ239"/>
      <c r="AR239"/>
      <c r="AS239"/>
      <c r="AT239"/>
      <c r="AU239"/>
      <c r="AV239"/>
      <c r="AW239"/>
      <c r="AX239"/>
      <c r="AY239"/>
      <c r="AZ239"/>
      <c r="BA239"/>
      <c r="BB239"/>
      <c r="BC239"/>
    </row>
    <row r="240" spans="1:55" x14ac:dyDescent="0.25">
      <c r="A240" t="s">
        <v>2489</v>
      </c>
      <c r="B240">
        <v>-684</v>
      </c>
      <c r="C240">
        <v>-310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c r="AH240"/>
      <c r="AI240"/>
      <c r="AJ240"/>
      <c r="AK240"/>
      <c r="AL240"/>
      <c r="AM240"/>
      <c r="AN240"/>
      <c r="AO240"/>
      <c r="AP240"/>
      <c r="AQ240"/>
      <c r="AR240"/>
      <c r="AS240"/>
      <c r="AT240"/>
      <c r="AU240"/>
      <c r="AV240"/>
      <c r="AW240"/>
      <c r="AX240"/>
      <c r="AY240"/>
      <c r="AZ240"/>
      <c r="BA240"/>
      <c r="BB240"/>
      <c r="BC240"/>
    </row>
    <row r="241" spans="1:55" x14ac:dyDescent="0.25">
      <c r="A241" t="s">
        <v>869</v>
      </c>
      <c r="B241">
        <v>-684</v>
      </c>
      <c r="C241">
        <v>-310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c r="AH241"/>
      <c r="AI241"/>
      <c r="AJ241"/>
      <c r="AK241"/>
      <c r="AL241"/>
      <c r="AM241"/>
      <c r="AN241"/>
      <c r="AO241"/>
      <c r="AP241"/>
      <c r="AQ241"/>
      <c r="AR241"/>
      <c r="AS241"/>
      <c r="AT241"/>
      <c r="AU241"/>
      <c r="AV241"/>
      <c r="AW241"/>
      <c r="AX241"/>
      <c r="AY241"/>
      <c r="AZ241"/>
      <c r="BA241"/>
      <c r="BB241"/>
      <c r="BC241"/>
    </row>
    <row r="242" spans="1:55" x14ac:dyDescent="0.25">
      <c r="A242" t="s">
        <v>878</v>
      </c>
      <c r="B242">
        <v>791</v>
      </c>
      <c r="C242">
        <v>402</v>
      </c>
      <c r="D242">
        <v>2140.37</v>
      </c>
      <c r="E242">
        <v>1146</v>
      </c>
      <c r="F242">
        <v>939</v>
      </c>
      <c r="G242">
        <v>562</v>
      </c>
      <c r="H242">
        <v>1864.64</v>
      </c>
      <c r="I242">
        <v>1527</v>
      </c>
      <c r="J242">
        <v>1111</v>
      </c>
      <c r="K242">
        <v>497</v>
      </c>
      <c r="L242">
        <v>2311.5</v>
      </c>
      <c r="M242">
        <v>1757</v>
      </c>
      <c r="N242">
        <v>1222</v>
      </c>
      <c r="O242">
        <v>600</v>
      </c>
      <c r="P242">
        <v>2300.25</v>
      </c>
      <c r="Q242">
        <v>1664</v>
      </c>
      <c r="R242">
        <v>986</v>
      </c>
      <c r="S242">
        <v>260</v>
      </c>
      <c r="T242">
        <v>755.46</v>
      </c>
      <c r="U242">
        <v>490</v>
      </c>
      <c r="V242">
        <v>305</v>
      </c>
      <c r="W242">
        <v>148</v>
      </c>
      <c r="X242">
        <v>242.42</v>
      </c>
      <c r="Y242">
        <v>149</v>
      </c>
      <c r="Z242">
        <v>38</v>
      </c>
      <c r="AA242">
        <v>19</v>
      </c>
      <c r="AB242">
        <v>655.76</v>
      </c>
      <c r="AC242">
        <v>603</v>
      </c>
      <c r="AD242">
        <v>422</v>
      </c>
      <c r="AE242">
        <v>225</v>
      </c>
      <c r="AF242">
        <v>1231.42</v>
      </c>
      <c r="AG242"/>
      <c r="AH242"/>
      <c r="AI242"/>
      <c r="AJ242"/>
      <c r="AK242"/>
      <c r="AL242"/>
      <c r="AM242"/>
      <c r="AN242"/>
      <c r="AO242"/>
      <c r="AP242"/>
      <c r="AQ242"/>
      <c r="AR242"/>
      <c r="AS242"/>
      <c r="AT242"/>
      <c r="AU242"/>
      <c r="AV242"/>
      <c r="AW242"/>
      <c r="AX242"/>
      <c r="AY242"/>
      <c r="AZ242"/>
      <c r="BA242"/>
      <c r="BB242"/>
      <c r="BC242"/>
    </row>
    <row r="243" spans="1:55" x14ac:dyDescent="0.25">
      <c r="A243" t="s">
        <v>879</v>
      </c>
      <c r="B243">
        <v>12126</v>
      </c>
      <c r="C243">
        <v>4630</v>
      </c>
      <c r="D243">
        <v>12087.08</v>
      </c>
      <c r="E243">
        <v>9203</v>
      </c>
      <c r="F243">
        <v>4124</v>
      </c>
      <c r="G243">
        <v>1249</v>
      </c>
      <c r="H243">
        <v>447.92</v>
      </c>
      <c r="I243">
        <v>2987</v>
      </c>
      <c r="J243">
        <v>3522</v>
      </c>
      <c r="K243">
        <v>3276</v>
      </c>
      <c r="L243">
        <v>13230.26</v>
      </c>
      <c r="M243">
        <v>9878</v>
      </c>
      <c r="N243">
        <v>6675</v>
      </c>
      <c r="O243">
        <v>3241</v>
      </c>
      <c r="P243">
        <v>3641.19</v>
      </c>
      <c r="Q243">
        <v>2067</v>
      </c>
      <c r="R243">
        <v>4966</v>
      </c>
      <c r="S243">
        <v>2193</v>
      </c>
      <c r="T243">
        <v>8761.83</v>
      </c>
      <c r="U243">
        <v>7132</v>
      </c>
      <c r="V243">
        <v>4390</v>
      </c>
      <c r="W243">
        <v>0</v>
      </c>
      <c r="X243">
        <v>0</v>
      </c>
      <c r="Y243">
        <v>0</v>
      </c>
      <c r="Z243">
        <v>0</v>
      </c>
      <c r="AA243">
        <v>0</v>
      </c>
      <c r="AB243">
        <v>0</v>
      </c>
      <c r="AC243">
        <v>0</v>
      </c>
      <c r="AD243">
        <v>0</v>
      </c>
      <c r="AE243">
        <v>0</v>
      </c>
      <c r="AF243">
        <v>186.04</v>
      </c>
      <c r="AG243"/>
      <c r="AH243"/>
      <c r="AI243"/>
      <c r="AJ243"/>
      <c r="AK243"/>
      <c r="AL243"/>
      <c r="AM243"/>
      <c r="AN243"/>
      <c r="AO243"/>
      <c r="AP243"/>
      <c r="AQ243"/>
      <c r="AR243"/>
      <c r="AS243"/>
      <c r="AT243"/>
      <c r="AU243"/>
      <c r="AV243"/>
      <c r="AW243"/>
      <c r="AX243"/>
      <c r="AY243"/>
      <c r="AZ243"/>
      <c r="BA243"/>
      <c r="BB243"/>
      <c r="BC243"/>
    </row>
    <row r="244" spans="1:55" x14ac:dyDescent="0.25">
      <c r="A244" t="s">
        <v>2490</v>
      </c>
      <c r="B244">
        <v>202</v>
      </c>
      <c r="C244">
        <v>101</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c r="AH244"/>
      <c r="AI244"/>
      <c r="AJ244"/>
      <c r="AK244"/>
      <c r="AL244"/>
      <c r="AM244"/>
      <c r="AN244"/>
      <c r="AO244"/>
      <c r="AP244"/>
      <c r="AQ244"/>
      <c r="AR244"/>
      <c r="AS244"/>
      <c r="AT244"/>
      <c r="AU244"/>
      <c r="AV244"/>
      <c r="AW244"/>
      <c r="AX244"/>
      <c r="AY244"/>
      <c r="AZ244"/>
      <c r="BA244"/>
      <c r="BB244"/>
      <c r="BC244"/>
    </row>
    <row r="245" spans="1:55" x14ac:dyDescent="0.25">
      <c r="A245" t="s">
        <v>2491</v>
      </c>
      <c r="B245">
        <v>0</v>
      </c>
      <c r="C245">
        <v>0</v>
      </c>
      <c r="D245">
        <v>-415.87</v>
      </c>
      <c r="E245">
        <v>-116</v>
      </c>
      <c r="F245">
        <v>190</v>
      </c>
      <c r="G245">
        <v>252</v>
      </c>
      <c r="H245">
        <v>-1754.93</v>
      </c>
      <c r="I245">
        <v>-1614</v>
      </c>
      <c r="J245">
        <v>-1121</v>
      </c>
      <c r="K245">
        <v>-396</v>
      </c>
      <c r="L245">
        <v>2074.64</v>
      </c>
      <c r="M245">
        <v>2258</v>
      </c>
      <c r="N245">
        <v>2388</v>
      </c>
      <c r="O245">
        <v>736</v>
      </c>
      <c r="P245">
        <v>3828.95</v>
      </c>
      <c r="Q245">
        <v>3210</v>
      </c>
      <c r="R245">
        <v>4794</v>
      </c>
      <c r="S245">
        <v>598</v>
      </c>
      <c r="T245">
        <v>-707.96</v>
      </c>
      <c r="U245">
        <v>-1151</v>
      </c>
      <c r="V245">
        <v>-1798</v>
      </c>
      <c r="W245">
        <v>622</v>
      </c>
      <c r="X245">
        <v>-1203.3499999999999</v>
      </c>
      <c r="Y245">
        <v>-1931</v>
      </c>
      <c r="Z245">
        <v>-1052</v>
      </c>
      <c r="AA245">
        <v>259</v>
      </c>
      <c r="AB245">
        <v>944.6</v>
      </c>
      <c r="AC245">
        <v>209</v>
      </c>
      <c r="AD245">
        <v>-16</v>
      </c>
      <c r="AE245">
        <v>34</v>
      </c>
      <c r="AF245">
        <v>7820.7</v>
      </c>
      <c r="AG245"/>
      <c r="AH245"/>
      <c r="AI245"/>
      <c r="AJ245"/>
      <c r="AK245"/>
      <c r="AL245"/>
      <c r="AM245"/>
      <c r="AN245"/>
      <c r="AO245"/>
      <c r="AP245"/>
      <c r="AQ245"/>
      <c r="AR245"/>
      <c r="AS245"/>
      <c r="AT245"/>
      <c r="AU245"/>
      <c r="AV245"/>
      <c r="AW245"/>
      <c r="AX245"/>
      <c r="AY245"/>
      <c r="AZ245"/>
      <c r="BA245"/>
      <c r="BB245"/>
      <c r="BC245"/>
    </row>
    <row r="246" spans="1:55" x14ac:dyDescent="0.25">
      <c r="A246" t="s">
        <v>2492</v>
      </c>
      <c r="B246">
        <v>299732</v>
      </c>
      <c r="C246">
        <v>124499</v>
      </c>
      <c r="D246">
        <v>390749.29</v>
      </c>
      <c r="E246">
        <v>292286</v>
      </c>
      <c r="F246">
        <v>174515</v>
      </c>
      <c r="G246">
        <v>63779</v>
      </c>
      <c r="H246">
        <v>168656.15</v>
      </c>
      <c r="I246">
        <v>159735</v>
      </c>
      <c r="J246">
        <v>108410</v>
      </c>
      <c r="K246">
        <v>81708</v>
      </c>
      <c r="L246">
        <v>268456.3</v>
      </c>
      <c r="M246">
        <v>189116</v>
      </c>
      <c r="N246">
        <v>113693</v>
      </c>
      <c r="O246">
        <v>57488</v>
      </c>
      <c r="P246">
        <v>116213.69</v>
      </c>
      <c r="Q246">
        <v>86555</v>
      </c>
      <c r="R246">
        <v>58307</v>
      </c>
      <c r="S246">
        <v>27493</v>
      </c>
      <c r="T246">
        <v>102429.16</v>
      </c>
      <c r="U246">
        <v>97786</v>
      </c>
      <c r="V246">
        <v>79113</v>
      </c>
      <c r="W246">
        <v>42385</v>
      </c>
      <c r="X246">
        <v>99321.85</v>
      </c>
      <c r="Y246">
        <v>87856</v>
      </c>
      <c r="Z246">
        <v>56933</v>
      </c>
      <c r="AA246">
        <v>25057</v>
      </c>
      <c r="AB246">
        <v>104147.66</v>
      </c>
      <c r="AC246">
        <v>78805</v>
      </c>
      <c r="AD246">
        <v>50497</v>
      </c>
      <c r="AE246">
        <v>17815</v>
      </c>
      <c r="AF246">
        <v>45626.86</v>
      </c>
      <c r="AG246"/>
      <c r="AH246"/>
      <c r="AI246"/>
      <c r="AJ246"/>
      <c r="AK246"/>
      <c r="AL246"/>
      <c r="AM246"/>
      <c r="AN246"/>
      <c r="AO246"/>
      <c r="AP246"/>
      <c r="AQ246"/>
      <c r="AR246"/>
      <c r="AS246"/>
      <c r="AT246"/>
      <c r="AU246"/>
      <c r="AV246"/>
      <c r="AW246"/>
      <c r="AX246"/>
      <c r="AY246"/>
      <c r="AZ246"/>
      <c r="BA246"/>
      <c r="BB246"/>
      <c r="BC246"/>
    </row>
    <row r="247" spans="1:55" x14ac:dyDescent="0.25">
      <c r="A247" t="s">
        <v>2493</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2494</v>
      </c>
      <c r="B248">
        <v>-140990</v>
      </c>
      <c r="C248">
        <v>-83290</v>
      </c>
      <c r="D248">
        <v>-26996.98</v>
      </c>
      <c r="E248">
        <v>-38166</v>
      </c>
      <c r="F248">
        <v>-33255</v>
      </c>
      <c r="G248">
        <v>-31678</v>
      </c>
      <c r="H248">
        <v>3034.58</v>
      </c>
      <c r="I248">
        <v>9396</v>
      </c>
      <c r="J248">
        <v>-4761</v>
      </c>
      <c r="K248">
        <v>-44194</v>
      </c>
      <c r="L248">
        <v>2599.63</v>
      </c>
      <c r="M248">
        <v>1206</v>
      </c>
      <c r="N248">
        <v>-4585</v>
      </c>
      <c r="O248">
        <v>-16617</v>
      </c>
      <c r="P248">
        <v>-16992.810000000001</v>
      </c>
      <c r="Q248">
        <v>10529</v>
      </c>
      <c r="R248">
        <v>-4930</v>
      </c>
      <c r="S248">
        <v>-20242</v>
      </c>
      <c r="T248">
        <v>-16869.95</v>
      </c>
      <c r="U248">
        <v>-5201</v>
      </c>
      <c r="V248">
        <v>-24322</v>
      </c>
      <c r="W248">
        <v>-31487</v>
      </c>
      <c r="X248">
        <v>16257.8</v>
      </c>
      <c r="Y248">
        <v>18841</v>
      </c>
      <c r="Z248">
        <v>-16341</v>
      </c>
      <c r="AA248">
        <v>1136</v>
      </c>
      <c r="AB248">
        <v>-19123.54</v>
      </c>
      <c r="AC248">
        <v>-4305</v>
      </c>
      <c r="AD248">
        <v>-15314</v>
      </c>
      <c r="AE248">
        <v>-28765</v>
      </c>
      <c r="AF248">
        <v>3836.36</v>
      </c>
      <c r="AG248"/>
      <c r="AH248"/>
      <c r="AI248"/>
      <c r="AJ248"/>
      <c r="AK248"/>
      <c r="AL248"/>
      <c r="AM248"/>
      <c r="AN248"/>
      <c r="AO248"/>
      <c r="AP248"/>
      <c r="AQ248"/>
      <c r="AR248"/>
      <c r="AS248"/>
      <c r="AT248"/>
      <c r="AU248"/>
      <c r="AV248"/>
      <c r="AW248"/>
      <c r="AX248"/>
      <c r="AY248"/>
      <c r="AZ248"/>
      <c r="BA248"/>
      <c r="BB248"/>
      <c r="BC248"/>
    </row>
    <row r="249" spans="1:55" x14ac:dyDescent="0.25">
      <c r="A249" t="s">
        <v>2495</v>
      </c>
      <c r="B249">
        <v>-70249</v>
      </c>
      <c r="C249">
        <v>-62737</v>
      </c>
      <c r="D249">
        <v>-11098.38</v>
      </c>
      <c r="E249">
        <v>-4948</v>
      </c>
      <c r="F249">
        <v>-20417</v>
      </c>
      <c r="G249">
        <v>-24987</v>
      </c>
      <c r="H249">
        <v>3365.68</v>
      </c>
      <c r="I249">
        <v>-29879</v>
      </c>
      <c r="J249">
        <v>-39167</v>
      </c>
      <c r="K249">
        <v>-30909</v>
      </c>
      <c r="L249">
        <v>1515.37</v>
      </c>
      <c r="M249">
        <v>-18736</v>
      </c>
      <c r="N249">
        <v>-26163</v>
      </c>
      <c r="O249">
        <v>-22803</v>
      </c>
      <c r="P249">
        <v>-7018.46</v>
      </c>
      <c r="Q249">
        <v>-18699</v>
      </c>
      <c r="R249">
        <v>-34636</v>
      </c>
      <c r="S249">
        <v>-29617</v>
      </c>
      <c r="T249">
        <v>-2556</v>
      </c>
      <c r="U249">
        <v>-24176</v>
      </c>
      <c r="V249">
        <v>-17412</v>
      </c>
      <c r="W249">
        <v>-17199</v>
      </c>
      <c r="X249">
        <v>-16104.2</v>
      </c>
      <c r="Y249">
        <v>-20261</v>
      </c>
      <c r="Z249">
        <v>-20903</v>
      </c>
      <c r="AA249">
        <v>-23482</v>
      </c>
      <c r="AB249">
        <v>-16003.03</v>
      </c>
      <c r="AC249">
        <v>-19712</v>
      </c>
      <c r="AD249">
        <v>-19670</v>
      </c>
      <c r="AE249">
        <v>-5426</v>
      </c>
      <c r="AF249">
        <v>-14306.28</v>
      </c>
      <c r="AG249"/>
      <c r="AH249"/>
      <c r="AI249"/>
      <c r="AJ249"/>
      <c r="AK249"/>
      <c r="AL249"/>
      <c r="AM249"/>
      <c r="AN249"/>
      <c r="AO249"/>
      <c r="AP249"/>
      <c r="AQ249"/>
      <c r="AR249"/>
      <c r="AS249"/>
      <c r="AT249"/>
      <c r="AU249"/>
      <c r="AV249"/>
      <c r="AW249"/>
      <c r="AX249"/>
      <c r="AY249"/>
      <c r="AZ249"/>
      <c r="BA249"/>
      <c r="BB249"/>
      <c r="BC249"/>
    </row>
    <row r="250" spans="1:55" x14ac:dyDescent="0.25">
      <c r="A250" t="s">
        <v>2496</v>
      </c>
      <c r="B250">
        <v>-1735</v>
      </c>
      <c r="C250">
        <v>-1151</v>
      </c>
      <c r="D250">
        <v>150.31</v>
      </c>
      <c r="E250">
        <v>250</v>
      </c>
      <c r="F250">
        <v>-1420</v>
      </c>
      <c r="G250">
        <v>-1763</v>
      </c>
      <c r="H250">
        <v>137.91</v>
      </c>
      <c r="I250">
        <v>-16</v>
      </c>
      <c r="J250">
        <v>-142</v>
      </c>
      <c r="K250">
        <v>-47</v>
      </c>
      <c r="L250">
        <v>-199.07</v>
      </c>
      <c r="M250">
        <v>-331</v>
      </c>
      <c r="N250">
        <v>228</v>
      </c>
      <c r="O250">
        <v>189</v>
      </c>
      <c r="P250">
        <v>1823.44</v>
      </c>
      <c r="Q250">
        <v>-76</v>
      </c>
      <c r="R250">
        <v>468</v>
      </c>
      <c r="S250">
        <v>-764</v>
      </c>
      <c r="T250">
        <v>-3835.71</v>
      </c>
      <c r="U250">
        <v>-2812</v>
      </c>
      <c r="V250">
        <v>-1437</v>
      </c>
      <c r="W250">
        <v>-5437</v>
      </c>
      <c r="X250">
        <v>-11656.28</v>
      </c>
      <c r="Y250">
        <v>-6455</v>
      </c>
      <c r="Z250">
        <v>-2444</v>
      </c>
      <c r="AA250">
        <v>-1137</v>
      </c>
      <c r="AB250">
        <v>-1669.68</v>
      </c>
      <c r="AC250">
        <v>-600</v>
      </c>
      <c r="AD250">
        <v>-1141</v>
      </c>
      <c r="AE250">
        <v>-491</v>
      </c>
      <c r="AF250">
        <v>-119.63</v>
      </c>
      <c r="AG250"/>
      <c r="AH250"/>
      <c r="AI250"/>
      <c r="AJ250"/>
      <c r="AK250"/>
      <c r="AL250"/>
      <c r="AM250"/>
      <c r="AN250"/>
      <c r="AO250"/>
      <c r="AP250"/>
      <c r="AQ250"/>
      <c r="AR250"/>
      <c r="AS250"/>
      <c r="AT250"/>
      <c r="AU250"/>
      <c r="AV250"/>
      <c r="AW250"/>
      <c r="AX250"/>
      <c r="AY250"/>
      <c r="AZ250"/>
      <c r="BA250"/>
      <c r="BB250"/>
      <c r="BC250"/>
    </row>
    <row r="251" spans="1:55" x14ac:dyDescent="0.25">
      <c r="A251" t="s">
        <v>2497</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2498</v>
      </c>
      <c r="B252">
        <v>41298</v>
      </c>
      <c r="C252">
        <v>20593</v>
      </c>
      <c r="D252">
        <v>60398.16</v>
      </c>
      <c r="E252">
        <v>66025</v>
      </c>
      <c r="F252">
        <v>17757</v>
      </c>
      <c r="G252">
        <v>12438</v>
      </c>
      <c r="H252">
        <v>-20576.59</v>
      </c>
      <c r="I252">
        <v>-14060</v>
      </c>
      <c r="J252">
        <v>-10038</v>
      </c>
      <c r="K252">
        <v>36516</v>
      </c>
      <c r="L252">
        <v>-2304.81</v>
      </c>
      <c r="M252">
        <v>3064</v>
      </c>
      <c r="N252">
        <v>-11229</v>
      </c>
      <c r="O252">
        <v>13084</v>
      </c>
      <c r="P252">
        <v>15415.4</v>
      </c>
      <c r="Q252">
        <v>-16137</v>
      </c>
      <c r="R252">
        <v>-1253</v>
      </c>
      <c r="S252">
        <v>21093</v>
      </c>
      <c r="T252">
        <v>28931.52</v>
      </c>
      <c r="U252">
        <v>31585</v>
      </c>
      <c r="V252">
        <v>42214</v>
      </c>
      <c r="W252">
        <v>35986</v>
      </c>
      <c r="X252">
        <v>4195.09</v>
      </c>
      <c r="Y252">
        <v>4804</v>
      </c>
      <c r="Z252">
        <v>23218</v>
      </c>
      <c r="AA252">
        <v>30177</v>
      </c>
      <c r="AB252">
        <v>20903.439999999999</v>
      </c>
      <c r="AC252">
        <v>27969</v>
      </c>
      <c r="AD252">
        <v>40542</v>
      </c>
      <c r="AE252">
        <v>28273</v>
      </c>
      <c r="AF252">
        <v>-3488.96</v>
      </c>
      <c r="AG252"/>
      <c r="AH252"/>
      <c r="AI252"/>
      <c r="AJ252"/>
      <c r="AK252"/>
      <c r="AL252"/>
      <c r="AM252"/>
      <c r="AN252"/>
      <c r="AO252"/>
      <c r="AP252"/>
      <c r="AQ252"/>
      <c r="AR252"/>
      <c r="AS252"/>
      <c r="AT252"/>
      <c r="AU252"/>
      <c r="AV252"/>
      <c r="AW252"/>
      <c r="AX252"/>
      <c r="AY252"/>
      <c r="AZ252"/>
      <c r="BA252"/>
      <c r="BB252"/>
      <c r="BC252"/>
    </row>
    <row r="253" spans="1:55" x14ac:dyDescent="0.25">
      <c r="A253" t="s">
        <v>2500</v>
      </c>
      <c r="B253">
        <v>6513</v>
      </c>
      <c r="C253">
        <v>8811</v>
      </c>
      <c r="D253">
        <v>4023.97</v>
      </c>
      <c r="E253">
        <v>11952</v>
      </c>
      <c r="F253">
        <v>9226</v>
      </c>
      <c r="G253">
        <v>3517</v>
      </c>
      <c r="H253">
        <v>167.91</v>
      </c>
      <c r="I253">
        <v>689</v>
      </c>
      <c r="J253">
        <v>261</v>
      </c>
      <c r="K253">
        <v>-116</v>
      </c>
      <c r="L253">
        <v>370.74</v>
      </c>
      <c r="M253">
        <v>359</v>
      </c>
      <c r="N253">
        <v>51</v>
      </c>
      <c r="O253">
        <v>-104</v>
      </c>
      <c r="P253">
        <v>155.01</v>
      </c>
      <c r="Q253">
        <v>219</v>
      </c>
      <c r="R253">
        <v>110</v>
      </c>
      <c r="S253">
        <v>-59</v>
      </c>
      <c r="T253">
        <v>-263.17</v>
      </c>
      <c r="U253">
        <v>-153</v>
      </c>
      <c r="V253">
        <v>244</v>
      </c>
      <c r="W253">
        <v>-184</v>
      </c>
      <c r="X253">
        <v>421.57</v>
      </c>
      <c r="Y253">
        <v>1</v>
      </c>
      <c r="Z253">
        <v>37</v>
      </c>
      <c r="AA253">
        <v>-7</v>
      </c>
      <c r="AB253">
        <v>-12.49</v>
      </c>
      <c r="AC253">
        <v>88</v>
      </c>
      <c r="AD253">
        <v>-83</v>
      </c>
      <c r="AE253">
        <v>1108</v>
      </c>
      <c r="AF253">
        <v>1016.33</v>
      </c>
      <c r="AG253"/>
      <c r="AH253"/>
      <c r="AI253"/>
      <c r="AJ253"/>
      <c r="AK253"/>
      <c r="AL253"/>
      <c r="AM253"/>
      <c r="AN253"/>
      <c r="AO253"/>
      <c r="AP253"/>
      <c r="AQ253"/>
      <c r="AR253"/>
      <c r="AS253"/>
      <c r="AT253"/>
      <c r="AU253"/>
      <c r="AV253"/>
      <c r="AW253"/>
      <c r="AX253"/>
      <c r="AY253"/>
      <c r="AZ253"/>
      <c r="BA253"/>
      <c r="BB253"/>
      <c r="BC253"/>
    </row>
    <row r="254" spans="1:55" x14ac:dyDescent="0.25">
      <c r="A254" t="s">
        <v>2501</v>
      </c>
      <c r="B254">
        <v>134569</v>
      </c>
      <c r="C254">
        <v>6725</v>
      </c>
      <c r="D254">
        <v>417226.38</v>
      </c>
      <c r="E254">
        <v>327399</v>
      </c>
      <c r="F254">
        <v>146406</v>
      </c>
      <c r="G254">
        <v>21306</v>
      </c>
      <c r="H254">
        <v>154785.64000000001</v>
      </c>
      <c r="I254">
        <v>125865</v>
      </c>
      <c r="J254">
        <v>54563</v>
      </c>
      <c r="K254">
        <v>42958</v>
      </c>
      <c r="L254">
        <v>270438.14</v>
      </c>
      <c r="M254">
        <v>174678</v>
      </c>
      <c r="N254">
        <v>71995</v>
      </c>
      <c r="O254">
        <v>31237</v>
      </c>
      <c r="P254">
        <v>109596.27</v>
      </c>
      <c r="Q254">
        <v>62391</v>
      </c>
      <c r="R254">
        <v>18066</v>
      </c>
      <c r="S254">
        <v>-2096</v>
      </c>
      <c r="T254">
        <v>107835.85</v>
      </c>
      <c r="U254">
        <v>97029</v>
      </c>
      <c r="V254">
        <v>78400</v>
      </c>
      <c r="W254">
        <v>24064</v>
      </c>
      <c r="X254">
        <v>92435.82</v>
      </c>
      <c r="Y254">
        <v>84786</v>
      </c>
      <c r="Z254">
        <v>40500</v>
      </c>
      <c r="AA254">
        <v>31744</v>
      </c>
      <c r="AB254">
        <v>88242.36</v>
      </c>
      <c r="AC254">
        <v>82245</v>
      </c>
      <c r="AD254">
        <v>54831</v>
      </c>
      <c r="AE254">
        <v>12514</v>
      </c>
      <c r="AF254">
        <v>32564.68</v>
      </c>
      <c r="AG254"/>
      <c r="AH254"/>
      <c r="AI254"/>
      <c r="AJ254"/>
      <c r="AK254"/>
      <c r="AL254"/>
      <c r="AM254"/>
      <c r="AN254"/>
      <c r="AO254"/>
      <c r="AP254"/>
      <c r="AQ254"/>
      <c r="AR254"/>
      <c r="AS254"/>
      <c r="AT254"/>
      <c r="AU254"/>
      <c r="AV254"/>
      <c r="AW254"/>
      <c r="AX254"/>
      <c r="AY254"/>
      <c r="AZ254"/>
      <c r="BA254"/>
      <c r="BB254"/>
      <c r="BC254"/>
    </row>
    <row r="255" spans="1:55" x14ac:dyDescent="0.25">
      <c r="A255" t="s">
        <v>2516</v>
      </c>
      <c r="B255">
        <v>0</v>
      </c>
      <c r="C255">
        <v>0</v>
      </c>
      <c r="D255">
        <v>0</v>
      </c>
      <c r="E255">
        <v>0</v>
      </c>
      <c r="F255">
        <v>-53</v>
      </c>
      <c r="G255">
        <v>0</v>
      </c>
      <c r="H255">
        <v>0</v>
      </c>
      <c r="I255">
        <v>0</v>
      </c>
      <c r="J255">
        <v>0</v>
      </c>
      <c r="K255">
        <v>0</v>
      </c>
      <c r="L255">
        <v>0</v>
      </c>
      <c r="M255">
        <v>0</v>
      </c>
      <c r="N255">
        <v>0</v>
      </c>
      <c r="O255">
        <v>0</v>
      </c>
      <c r="P255">
        <v>0</v>
      </c>
      <c r="Q255">
        <v>0</v>
      </c>
      <c r="R255">
        <v>0</v>
      </c>
      <c r="S255">
        <v>0</v>
      </c>
      <c r="T255">
        <v>0</v>
      </c>
      <c r="U255">
        <v>0</v>
      </c>
      <c r="V255">
        <v>0</v>
      </c>
      <c r="W255">
        <v>-309</v>
      </c>
      <c r="X255">
        <v>-1618.57</v>
      </c>
      <c r="Y255">
        <v>0</v>
      </c>
      <c r="Z255">
        <v>0</v>
      </c>
      <c r="AA255">
        <v>-535</v>
      </c>
      <c r="AB255">
        <v>0</v>
      </c>
      <c r="AC255">
        <v>-107</v>
      </c>
      <c r="AD255">
        <v>0</v>
      </c>
      <c r="AE255">
        <v>0</v>
      </c>
      <c r="AF255">
        <v>0</v>
      </c>
      <c r="AG255"/>
      <c r="AH255"/>
      <c r="AI255"/>
      <c r="AJ255"/>
      <c r="AK255"/>
      <c r="AL255"/>
      <c r="AM255"/>
      <c r="AN255"/>
      <c r="AO255"/>
      <c r="AP255"/>
      <c r="AQ255"/>
      <c r="AR255"/>
      <c r="AS255"/>
      <c r="AT255"/>
      <c r="AU255"/>
      <c r="AV255"/>
      <c r="AW255"/>
      <c r="AX255"/>
      <c r="AY255"/>
      <c r="AZ255"/>
      <c r="BA255"/>
      <c r="BB255"/>
      <c r="BC255"/>
    </row>
    <row r="256" spans="1:55" x14ac:dyDescent="0.25">
      <c r="A256" t="s">
        <v>2502</v>
      </c>
      <c r="B256">
        <v>-7721</v>
      </c>
      <c r="C256">
        <v>-15</v>
      </c>
      <c r="D256">
        <v>-4000.49</v>
      </c>
      <c r="E256">
        <v>-3996</v>
      </c>
      <c r="F256">
        <v>-12</v>
      </c>
      <c r="G256">
        <v>-11</v>
      </c>
      <c r="H256">
        <v>-9063.7199999999993</v>
      </c>
      <c r="I256">
        <v>-9062</v>
      </c>
      <c r="J256">
        <v>-5456</v>
      </c>
      <c r="K256">
        <v>-15</v>
      </c>
      <c r="L256">
        <v>-5889.99</v>
      </c>
      <c r="M256">
        <v>-5887</v>
      </c>
      <c r="N256">
        <v>-7</v>
      </c>
      <c r="O256">
        <v>-5</v>
      </c>
      <c r="P256">
        <v>-9751.2000000000007</v>
      </c>
      <c r="Q256">
        <v>-9750</v>
      </c>
      <c r="R256">
        <v>-2272</v>
      </c>
      <c r="S256">
        <v>0</v>
      </c>
      <c r="T256">
        <v>-7139.81</v>
      </c>
      <c r="U256">
        <v>-7136</v>
      </c>
      <c r="V256">
        <v>-29</v>
      </c>
      <c r="W256">
        <v>0</v>
      </c>
      <c r="X256">
        <v>0</v>
      </c>
      <c r="Y256">
        <v>0</v>
      </c>
      <c r="Z256">
        <v>0</v>
      </c>
      <c r="AA256">
        <v>0</v>
      </c>
      <c r="AB256">
        <v>0</v>
      </c>
      <c r="AC256">
        <v>0</v>
      </c>
      <c r="AD256">
        <v>0</v>
      </c>
      <c r="AE256">
        <v>0</v>
      </c>
      <c r="AF256">
        <v>-1365.47</v>
      </c>
      <c r="AG256"/>
      <c r="AH256"/>
      <c r="AI256"/>
      <c r="AJ256"/>
      <c r="AK256"/>
      <c r="AL256"/>
      <c r="AM256"/>
      <c r="AN256"/>
      <c r="AO256"/>
      <c r="AP256"/>
      <c r="AQ256"/>
      <c r="AR256"/>
      <c r="AS256"/>
      <c r="AT256"/>
      <c r="AU256"/>
      <c r="AV256"/>
      <c r="AW256"/>
      <c r="AX256"/>
      <c r="AY256"/>
      <c r="AZ256"/>
      <c r="BA256"/>
      <c r="BB256"/>
      <c r="BC256"/>
    </row>
    <row r="257" spans="1:55" x14ac:dyDescent="0.25">
      <c r="A257" t="s">
        <v>882</v>
      </c>
      <c r="B257">
        <v>126848</v>
      </c>
      <c r="C257">
        <v>6710</v>
      </c>
      <c r="D257">
        <v>413225.89</v>
      </c>
      <c r="E257">
        <v>323403</v>
      </c>
      <c r="F257">
        <v>146341</v>
      </c>
      <c r="G257">
        <v>21295</v>
      </c>
      <c r="H257">
        <v>145721.92000000001</v>
      </c>
      <c r="I257">
        <v>116803</v>
      </c>
      <c r="J257">
        <v>49107</v>
      </c>
      <c r="K257">
        <v>42943</v>
      </c>
      <c r="L257">
        <v>264548.15000000002</v>
      </c>
      <c r="M257">
        <v>168791</v>
      </c>
      <c r="N257">
        <v>71988</v>
      </c>
      <c r="O257">
        <v>31232</v>
      </c>
      <c r="P257">
        <v>99845.07</v>
      </c>
      <c r="Q257">
        <v>52641</v>
      </c>
      <c r="R257">
        <v>15794</v>
      </c>
      <c r="S257">
        <v>-2096</v>
      </c>
      <c r="T257">
        <v>100696.04</v>
      </c>
      <c r="U257">
        <v>89893</v>
      </c>
      <c r="V257">
        <v>78371</v>
      </c>
      <c r="W257">
        <v>23755</v>
      </c>
      <c r="X257">
        <v>90817.26</v>
      </c>
      <c r="Y257">
        <v>84786</v>
      </c>
      <c r="Z257">
        <v>40500</v>
      </c>
      <c r="AA257">
        <v>31209</v>
      </c>
      <c r="AB257">
        <v>88242.36</v>
      </c>
      <c r="AC257">
        <v>82138</v>
      </c>
      <c r="AD257">
        <v>54831</v>
      </c>
      <c r="AE257">
        <v>12514</v>
      </c>
      <c r="AF257">
        <v>31199.21</v>
      </c>
      <c r="AG257"/>
      <c r="AH257"/>
      <c r="AI257"/>
      <c r="AJ257"/>
      <c r="AK257"/>
      <c r="AL257"/>
      <c r="AM257"/>
      <c r="AN257"/>
      <c r="AO257"/>
      <c r="AP257"/>
      <c r="AQ257"/>
      <c r="AR257"/>
      <c r="AS257"/>
      <c r="AT257"/>
      <c r="AU257"/>
      <c r="AV257"/>
      <c r="AW257"/>
      <c r="AX257"/>
      <c r="AY257"/>
      <c r="AZ257"/>
      <c r="BA257"/>
      <c r="BB257"/>
      <c r="BC257"/>
    </row>
    <row r="258" spans="1:55" x14ac:dyDescent="0.25">
      <c r="A258" t="s">
        <v>2503</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2504</v>
      </c>
      <c r="B259">
        <v>0</v>
      </c>
      <c r="C259">
        <v>0</v>
      </c>
      <c r="D259">
        <v>-168600</v>
      </c>
      <c r="E259">
        <v>0</v>
      </c>
      <c r="F259">
        <v>-34000</v>
      </c>
      <c r="G259">
        <v>50000</v>
      </c>
      <c r="H259">
        <v>-52111.11</v>
      </c>
      <c r="I259">
        <v>-32111</v>
      </c>
      <c r="J259">
        <v>21889</v>
      </c>
      <c r="K259">
        <v>-41111</v>
      </c>
      <c r="L259">
        <v>-78888.89</v>
      </c>
      <c r="M259">
        <v>-48983</v>
      </c>
      <c r="N259">
        <v>0</v>
      </c>
      <c r="O259">
        <v>0</v>
      </c>
      <c r="P259">
        <v>587.96</v>
      </c>
      <c r="Q259">
        <v>322</v>
      </c>
      <c r="R259">
        <v>0</v>
      </c>
      <c r="S259">
        <v>0</v>
      </c>
      <c r="T259">
        <v>133123.48000000001</v>
      </c>
      <c r="U259">
        <v>133127</v>
      </c>
      <c r="V259">
        <v>133495</v>
      </c>
      <c r="W259">
        <v>-215</v>
      </c>
      <c r="X259">
        <v>59268.13</v>
      </c>
      <c r="Y259">
        <v>59607</v>
      </c>
      <c r="Z259">
        <v>59608</v>
      </c>
      <c r="AA259">
        <v>0</v>
      </c>
      <c r="AB259">
        <v>-190000</v>
      </c>
      <c r="AC259">
        <v>-100000</v>
      </c>
      <c r="AD259">
        <v>0</v>
      </c>
      <c r="AE259">
        <v>0</v>
      </c>
      <c r="AF259">
        <v>27091</v>
      </c>
      <c r="AG259"/>
      <c r="AH259"/>
      <c r="AI259"/>
      <c r="AJ259"/>
      <c r="AK259"/>
      <c r="AL259"/>
      <c r="AM259"/>
      <c r="AN259"/>
      <c r="AO259"/>
      <c r="AP259"/>
      <c r="AQ259"/>
      <c r="AR259"/>
      <c r="AS259"/>
      <c r="AT259"/>
      <c r="AU259"/>
      <c r="AV259"/>
      <c r="AW259"/>
      <c r="AX259"/>
      <c r="AY259"/>
      <c r="AZ259"/>
      <c r="BA259"/>
      <c r="BB259"/>
      <c r="BC259"/>
    </row>
    <row r="260" spans="1:55" x14ac:dyDescent="0.25">
      <c r="A260" t="s">
        <v>2505</v>
      </c>
      <c r="B260">
        <v>253000</v>
      </c>
      <c r="C260">
        <v>31000</v>
      </c>
      <c r="D260">
        <v>0</v>
      </c>
      <c r="E260">
        <v>229000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20000</v>
      </c>
      <c r="AB260">
        <v>0</v>
      </c>
      <c r="AC260">
        <v>0</v>
      </c>
      <c r="AD260">
        <v>0</v>
      </c>
      <c r="AE260">
        <v>0</v>
      </c>
      <c r="AF260">
        <v>0</v>
      </c>
      <c r="AG260"/>
      <c r="AH260"/>
      <c r="AI260"/>
      <c r="AJ260"/>
      <c r="AK260"/>
      <c r="AL260"/>
      <c r="AM260"/>
      <c r="AN260"/>
      <c r="AO260"/>
      <c r="AP260"/>
      <c r="AQ260"/>
      <c r="AR260"/>
      <c r="AS260"/>
      <c r="AT260"/>
      <c r="AU260"/>
      <c r="AV260"/>
      <c r="AW260"/>
      <c r="AX260"/>
      <c r="AY260"/>
      <c r="AZ260"/>
      <c r="BA260"/>
      <c r="BB260"/>
      <c r="BC260"/>
    </row>
    <row r="261" spans="1:55" x14ac:dyDescent="0.25">
      <c r="A261" t="s">
        <v>2506</v>
      </c>
      <c r="B261">
        <v>218000</v>
      </c>
      <c r="C261">
        <v>31000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c r="AH261"/>
      <c r="AI261"/>
      <c r="AJ261"/>
      <c r="AK261"/>
      <c r="AL261"/>
      <c r="AM261"/>
      <c r="AN261"/>
      <c r="AO261"/>
      <c r="AP261"/>
      <c r="AQ261"/>
      <c r="AR261"/>
      <c r="AS261"/>
      <c r="AT261"/>
      <c r="AU261"/>
      <c r="AV261"/>
      <c r="AW261"/>
      <c r="AX261"/>
      <c r="AY261"/>
      <c r="AZ261"/>
      <c r="BA261"/>
      <c r="BB261"/>
      <c r="BC261"/>
    </row>
    <row r="262" spans="1:55" x14ac:dyDescent="0.25">
      <c r="A262" t="s">
        <v>3599</v>
      </c>
      <c r="B262">
        <v>35000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c r="AH262"/>
      <c r="AI262"/>
      <c r="AJ262"/>
      <c r="AK262"/>
      <c r="AL262"/>
      <c r="AM262"/>
      <c r="AN262"/>
      <c r="AO262"/>
      <c r="AP262"/>
      <c r="AQ262"/>
      <c r="AR262"/>
      <c r="AS262"/>
      <c r="AT262"/>
      <c r="AU262"/>
      <c r="AV262"/>
      <c r="AW262"/>
      <c r="AX262"/>
      <c r="AY262"/>
      <c r="AZ262"/>
      <c r="BA262"/>
      <c r="BB262"/>
      <c r="BC262"/>
    </row>
    <row r="263" spans="1:55" x14ac:dyDescent="0.25">
      <c r="A263" t="s">
        <v>2507</v>
      </c>
      <c r="B263">
        <v>-151000</v>
      </c>
      <c r="C263">
        <v>-101000</v>
      </c>
      <c r="D263">
        <v>-35000</v>
      </c>
      <c r="E263">
        <v>-322600</v>
      </c>
      <c r="F263">
        <v>-35000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c r="AH263"/>
      <c r="AI263"/>
      <c r="AJ263"/>
      <c r="AK263"/>
      <c r="AL263"/>
      <c r="AM263"/>
      <c r="AN263"/>
      <c r="AO263"/>
      <c r="AP263"/>
      <c r="AQ263"/>
      <c r="AR263"/>
      <c r="AS263"/>
      <c r="AT263"/>
      <c r="AU263"/>
      <c r="AV263"/>
      <c r="AW263"/>
      <c r="AX263"/>
      <c r="AY263"/>
      <c r="AZ263"/>
      <c r="BA263"/>
      <c r="BB263"/>
      <c r="BC263"/>
    </row>
    <row r="264" spans="1:55" x14ac:dyDescent="0.25">
      <c r="A264" t="s">
        <v>2510</v>
      </c>
      <c r="B264">
        <v>255</v>
      </c>
      <c r="C264">
        <v>0</v>
      </c>
      <c r="D264">
        <v>677.03</v>
      </c>
      <c r="E264">
        <v>0</v>
      </c>
      <c r="F264">
        <v>0</v>
      </c>
      <c r="G264">
        <v>0</v>
      </c>
      <c r="H264">
        <v>4282.01</v>
      </c>
      <c r="I264">
        <v>4282</v>
      </c>
      <c r="J264">
        <v>0</v>
      </c>
      <c r="K264">
        <v>0</v>
      </c>
      <c r="L264">
        <v>3260.21</v>
      </c>
      <c r="M264">
        <v>3260</v>
      </c>
      <c r="N264">
        <v>2092</v>
      </c>
      <c r="O264">
        <v>0</v>
      </c>
      <c r="P264">
        <v>51.4</v>
      </c>
      <c r="Q264">
        <v>51</v>
      </c>
      <c r="R264">
        <v>51</v>
      </c>
      <c r="S264">
        <v>0</v>
      </c>
      <c r="T264">
        <v>3485.62</v>
      </c>
      <c r="U264">
        <v>2196</v>
      </c>
      <c r="V264">
        <v>0</v>
      </c>
      <c r="W264">
        <v>0</v>
      </c>
      <c r="X264">
        <v>1495.33</v>
      </c>
      <c r="Y264">
        <v>0</v>
      </c>
      <c r="Z264">
        <v>0</v>
      </c>
      <c r="AA264">
        <v>0</v>
      </c>
      <c r="AB264">
        <v>1560.75</v>
      </c>
      <c r="AC264">
        <v>0</v>
      </c>
      <c r="AD264">
        <v>0</v>
      </c>
      <c r="AE264">
        <v>0</v>
      </c>
      <c r="AF264">
        <v>11182.94</v>
      </c>
      <c r="AG264"/>
      <c r="AH264"/>
      <c r="AI264"/>
      <c r="AJ264"/>
      <c r="AK264"/>
      <c r="AL264"/>
      <c r="AM264"/>
      <c r="AN264"/>
      <c r="AO264"/>
      <c r="AP264"/>
      <c r="AQ264"/>
      <c r="AR264"/>
      <c r="AS264"/>
      <c r="AT264"/>
      <c r="AU264"/>
      <c r="AV264"/>
      <c r="AW264"/>
      <c r="AX264"/>
      <c r="AY264"/>
      <c r="AZ264"/>
      <c r="BA264"/>
      <c r="BB264"/>
      <c r="BC264"/>
    </row>
    <row r="265" spans="1:55" x14ac:dyDescent="0.25">
      <c r="A265" t="s">
        <v>2511</v>
      </c>
      <c r="B265">
        <v>0</v>
      </c>
      <c r="C265">
        <v>0</v>
      </c>
      <c r="D265">
        <v>677.03</v>
      </c>
      <c r="E265">
        <v>0</v>
      </c>
      <c r="F265">
        <v>0</v>
      </c>
      <c r="G265">
        <v>0</v>
      </c>
      <c r="H265">
        <v>4282.01</v>
      </c>
      <c r="I265">
        <v>4282</v>
      </c>
      <c r="J265">
        <v>0</v>
      </c>
      <c r="K265">
        <v>0</v>
      </c>
      <c r="L265">
        <v>3260.21</v>
      </c>
      <c r="M265">
        <v>3260</v>
      </c>
      <c r="N265">
        <v>2092</v>
      </c>
      <c r="O265">
        <v>0</v>
      </c>
      <c r="P265">
        <v>51.4</v>
      </c>
      <c r="Q265">
        <v>51</v>
      </c>
      <c r="R265">
        <v>51</v>
      </c>
      <c r="S265">
        <v>0</v>
      </c>
      <c r="T265">
        <v>3485.62</v>
      </c>
      <c r="U265">
        <v>2196</v>
      </c>
      <c r="V265">
        <v>0</v>
      </c>
      <c r="W265">
        <v>0</v>
      </c>
      <c r="X265">
        <v>1495.33</v>
      </c>
      <c r="Y265">
        <v>0</v>
      </c>
      <c r="Z265">
        <v>0</v>
      </c>
      <c r="AA265">
        <v>0</v>
      </c>
      <c r="AB265">
        <v>1560.75</v>
      </c>
      <c r="AC265">
        <v>0</v>
      </c>
      <c r="AD265">
        <v>0</v>
      </c>
      <c r="AE265">
        <v>0</v>
      </c>
      <c r="AF265">
        <v>11182.94</v>
      </c>
      <c r="AG265"/>
      <c r="AH265"/>
      <c r="AI265"/>
      <c r="AJ265"/>
      <c r="AK265"/>
      <c r="AL265"/>
      <c r="AM265"/>
      <c r="AN265"/>
      <c r="AO265"/>
      <c r="AP265"/>
      <c r="AQ265"/>
      <c r="AR265"/>
      <c r="AS265"/>
      <c r="AT265"/>
      <c r="AU265"/>
      <c r="AV265"/>
      <c r="AW265"/>
      <c r="AX265"/>
      <c r="AY265"/>
      <c r="AZ265"/>
      <c r="BA265"/>
      <c r="BB265"/>
      <c r="BC265"/>
    </row>
    <row r="266" spans="1:55" x14ac:dyDescent="0.25">
      <c r="A266" t="s">
        <v>2514</v>
      </c>
      <c r="B266">
        <v>255</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c r="AH266"/>
      <c r="AI266"/>
      <c r="AJ266"/>
      <c r="AK266"/>
      <c r="AL266"/>
      <c r="AM266"/>
      <c r="AN266"/>
      <c r="AO266"/>
      <c r="AP266"/>
      <c r="AQ266"/>
      <c r="AR266"/>
      <c r="AS266"/>
      <c r="AT266"/>
      <c r="AU266"/>
      <c r="AV266"/>
      <c r="AW266"/>
      <c r="AX266"/>
      <c r="AY266"/>
      <c r="AZ266"/>
      <c r="BA266"/>
      <c r="BB266"/>
      <c r="BC266"/>
    </row>
    <row r="267" spans="1:55" x14ac:dyDescent="0.25">
      <c r="A267" t="s">
        <v>883</v>
      </c>
      <c r="B267">
        <v>-17986</v>
      </c>
      <c r="C267">
        <v>-4904</v>
      </c>
      <c r="D267">
        <v>-17512.189999999999</v>
      </c>
      <c r="E267">
        <v>-12832</v>
      </c>
      <c r="F267">
        <v>-11674</v>
      </c>
      <c r="G267">
        <v>-6271</v>
      </c>
      <c r="H267">
        <v>-70889.279999999999</v>
      </c>
      <c r="I267">
        <v>-61732</v>
      </c>
      <c r="J267">
        <v>-43553</v>
      </c>
      <c r="K267">
        <v>-30423</v>
      </c>
      <c r="L267">
        <v>-109487.05</v>
      </c>
      <c r="M267">
        <v>-24876</v>
      </c>
      <c r="N267">
        <v>-14615</v>
      </c>
      <c r="O267">
        <v>-2528</v>
      </c>
      <c r="P267">
        <v>-45001.94</v>
      </c>
      <c r="Q267">
        <v>-26394</v>
      </c>
      <c r="R267">
        <v>-20522</v>
      </c>
      <c r="S267">
        <v>-8080</v>
      </c>
      <c r="T267">
        <v>-291873.8</v>
      </c>
      <c r="U267">
        <v>-274934</v>
      </c>
      <c r="V267">
        <v>-231805</v>
      </c>
      <c r="W267">
        <v>-24698</v>
      </c>
      <c r="X267">
        <v>-72229.149999999994</v>
      </c>
      <c r="Y267">
        <v>-39263</v>
      </c>
      <c r="Z267">
        <v>-21477</v>
      </c>
      <c r="AA267">
        <v>-10402</v>
      </c>
      <c r="AB267">
        <v>-14073.22</v>
      </c>
      <c r="AC267">
        <v>-11421</v>
      </c>
      <c r="AD267">
        <v>-8181</v>
      </c>
      <c r="AE267">
        <v>-5214</v>
      </c>
      <c r="AF267">
        <v>-9140.34</v>
      </c>
      <c r="AG267"/>
      <c r="AH267"/>
      <c r="AI267"/>
      <c r="AJ267"/>
      <c r="AK267"/>
      <c r="AL267"/>
      <c r="AM267"/>
      <c r="AN267"/>
      <c r="AO267"/>
      <c r="AP267"/>
      <c r="AQ267"/>
      <c r="AR267"/>
      <c r="AS267"/>
      <c r="AT267"/>
      <c r="AU267"/>
      <c r="AV267"/>
      <c r="AW267"/>
      <c r="AX267"/>
      <c r="AY267"/>
      <c r="AZ267"/>
      <c r="BA267"/>
      <c r="BB267"/>
      <c r="BC267"/>
    </row>
    <row r="268" spans="1:55" x14ac:dyDescent="0.25">
      <c r="A268" t="s">
        <v>2511</v>
      </c>
      <c r="B268">
        <v>-17844</v>
      </c>
      <c r="C268">
        <v>-4859</v>
      </c>
      <c r="D268">
        <v>-16730.5</v>
      </c>
      <c r="E268">
        <v>-12275</v>
      </c>
      <c r="F268">
        <v>-11121</v>
      </c>
      <c r="G268">
        <v>-6150</v>
      </c>
      <c r="H268">
        <v>-68625.89</v>
      </c>
      <c r="I268">
        <v>-59872</v>
      </c>
      <c r="J268">
        <v>-42405</v>
      </c>
      <c r="K268">
        <v>-29862</v>
      </c>
      <c r="L268">
        <v>-106214.15</v>
      </c>
      <c r="M268">
        <v>-22199</v>
      </c>
      <c r="N268">
        <v>-13850</v>
      </c>
      <c r="O268">
        <v>-2155</v>
      </c>
      <c r="P268">
        <v>-41290.92</v>
      </c>
      <c r="Q268">
        <v>-25339</v>
      </c>
      <c r="R268">
        <v>-19528</v>
      </c>
      <c r="S268">
        <v>-7768</v>
      </c>
      <c r="T268">
        <v>-290173</v>
      </c>
      <c r="U268">
        <v>-273539</v>
      </c>
      <c r="V268">
        <v>-231682</v>
      </c>
      <c r="W268">
        <v>-24649</v>
      </c>
      <c r="X268">
        <v>-70537.149999999994</v>
      </c>
      <c r="Y268">
        <v>-37571</v>
      </c>
      <c r="Z268">
        <v>-20662</v>
      </c>
      <c r="AA268">
        <v>-9690</v>
      </c>
      <c r="AB268">
        <v>-13655.52</v>
      </c>
      <c r="AC268">
        <v>-11056</v>
      </c>
      <c r="AD268">
        <v>-7816</v>
      </c>
      <c r="AE268">
        <v>-5094</v>
      </c>
      <c r="AF268">
        <v>-8546.76</v>
      </c>
      <c r="AG268"/>
      <c r="AH268"/>
      <c r="AI268"/>
      <c r="AJ268"/>
      <c r="AK268"/>
      <c r="AL268"/>
      <c r="AM268"/>
      <c r="AN268"/>
      <c r="AO268"/>
      <c r="AP268"/>
      <c r="AQ268"/>
      <c r="AR268"/>
      <c r="AS268"/>
      <c r="AT268"/>
      <c r="AU268"/>
      <c r="AV268"/>
      <c r="AW268"/>
      <c r="AX268"/>
      <c r="AY268"/>
      <c r="AZ268"/>
      <c r="BA268"/>
      <c r="BB268"/>
      <c r="BC268"/>
    </row>
    <row r="269" spans="1:55" x14ac:dyDescent="0.25">
      <c r="A269" t="s">
        <v>2512</v>
      </c>
      <c r="B269">
        <v>-142</v>
      </c>
      <c r="C269">
        <v>-45</v>
      </c>
      <c r="D269">
        <v>-781.69</v>
      </c>
      <c r="E269">
        <v>-557</v>
      </c>
      <c r="F269">
        <v>-553</v>
      </c>
      <c r="G269">
        <v>-121</v>
      </c>
      <c r="H269">
        <v>-2263.4</v>
      </c>
      <c r="I269">
        <v>-1860</v>
      </c>
      <c r="J269">
        <v>-1148</v>
      </c>
      <c r="K269">
        <v>-561</v>
      </c>
      <c r="L269">
        <v>-3272.9</v>
      </c>
      <c r="M269">
        <v>-2677</v>
      </c>
      <c r="N269">
        <v>-765</v>
      </c>
      <c r="O269">
        <v>-373</v>
      </c>
      <c r="P269">
        <v>-3711.02</v>
      </c>
      <c r="Q269">
        <v>-1055</v>
      </c>
      <c r="R269">
        <v>-994</v>
      </c>
      <c r="S269">
        <v>-312</v>
      </c>
      <c r="T269">
        <v>-1700.8</v>
      </c>
      <c r="U269">
        <v>-1395</v>
      </c>
      <c r="V269">
        <v>-123</v>
      </c>
      <c r="W269">
        <v>-49</v>
      </c>
      <c r="X269">
        <v>-1692.01</v>
      </c>
      <c r="Y269">
        <v>-1692</v>
      </c>
      <c r="Z269">
        <v>-815</v>
      </c>
      <c r="AA269">
        <v>-712</v>
      </c>
      <c r="AB269">
        <v>-417.7</v>
      </c>
      <c r="AC269">
        <v>-365</v>
      </c>
      <c r="AD269">
        <v>-365</v>
      </c>
      <c r="AE269">
        <v>-120</v>
      </c>
      <c r="AF269">
        <v>-593.58000000000004</v>
      </c>
      <c r="AG269"/>
      <c r="AH269"/>
      <c r="AI269"/>
      <c r="AJ269"/>
      <c r="AK269"/>
      <c r="AL269"/>
      <c r="AM269"/>
      <c r="AN269"/>
      <c r="AO269"/>
      <c r="AP269"/>
      <c r="AQ269"/>
      <c r="AR269"/>
      <c r="AS269"/>
      <c r="AT269"/>
      <c r="AU269"/>
      <c r="AV269"/>
      <c r="AW269"/>
      <c r="AX269"/>
      <c r="AY269"/>
      <c r="AZ269"/>
      <c r="BA269"/>
      <c r="BB269"/>
      <c r="BC269"/>
    </row>
    <row r="270" spans="1:55" x14ac:dyDescent="0.25">
      <c r="A270" t="s">
        <v>2638</v>
      </c>
      <c r="B270">
        <v>0</v>
      </c>
      <c r="C270">
        <v>0</v>
      </c>
      <c r="D270">
        <v>0</v>
      </c>
      <c r="E270">
        <v>0</v>
      </c>
      <c r="F270">
        <v>0</v>
      </c>
      <c r="G270">
        <v>0</v>
      </c>
      <c r="H270">
        <v>0</v>
      </c>
      <c r="I270">
        <v>0</v>
      </c>
      <c r="J270">
        <v>0</v>
      </c>
      <c r="K270">
        <v>0</v>
      </c>
      <c r="L270">
        <v>0</v>
      </c>
      <c r="M270">
        <v>0</v>
      </c>
      <c r="N270">
        <v>0</v>
      </c>
      <c r="O270">
        <v>0</v>
      </c>
      <c r="P270">
        <v>0</v>
      </c>
      <c r="Q270">
        <v>0</v>
      </c>
      <c r="R270">
        <v>0</v>
      </c>
      <c r="S270">
        <v>0</v>
      </c>
      <c r="T270">
        <v>38115.65</v>
      </c>
      <c r="U270">
        <v>38116</v>
      </c>
      <c r="V270">
        <v>35951</v>
      </c>
      <c r="W270">
        <v>35954</v>
      </c>
      <c r="X270">
        <v>-35765.07</v>
      </c>
      <c r="Y270">
        <v>-35616</v>
      </c>
      <c r="Z270">
        <v>-35608</v>
      </c>
      <c r="AA270">
        <v>-5</v>
      </c>
      <c r="AB270">
        <v>135.56</v>
      </c>
      <c r="AC270">
        <v>-23</v>
      </c>
      <c r="AD270">
        <v>-12</v>
      </c>
      <c r="AE270">
        <v>-6</v>
      </c>
      <c r="AF270">
        <v>-41.2</v>
      </c>
      <c r="AG270"/>
      <c r="AH270"/>
      <c r="AI270"/>
      <c r="AJ270"/>
      <c r="AK270"/>
      <c r="AL270"/>
      <c r="AM270"/>
      <c r="AN270"/>
      <c r="AO270"/>
      <c r="AP270"/>
      <c r="AQ270"/>
      <c r="AR270"/>
      <c r="AS270"/>
      <c r="AT270"/>
      <c r="AU270"/>
      <c r="AV270"/>
      <c r="AW270"/>
      <c r="AX270"/>
      <c r="AY270"/>
      <c r="AZ270"/>
      <c r="BA270"/>
      <c r="BB270"/>
      <c r="BC270"/>
    </row>
    <row r="271" spans="1:55" x14ac:dyDescent="0.25">
      <c r="A271" t="s">
        <v>2516</v>
      </c>
      <c r="B271">
        <v>684</v>
      </c>
      <c r="C271">
        <v>310</v>
      </c>
      <c r="D271">
        <v>766.1</v>
      </c>
      <c r="E271">
        <v>370</v>
      </c>
      <c r="F271">
        <v>17</v>
      </c>
      <c r="G271">
        <v>0</v>
      </c>
      <c r="H271">
        <v>1754.93</v>
      </c>
      <c r="I271">
        <v>1614</v>
      </c>
      <c r="J271">
        <v>1121</v>
      </c>
      <c r="K271">
        <v>396</v>
      </c>
      <c r="L271">
        <v>497.38</v>
      </c>
      <c r="M271">
        <v>314</v>
      </c>
      <c r="N271">
        <v>184</v>
      </c>
      <c r="O271">
        <v>0</v>
      </c>
      <c r="P271">
        <v>233.77</v>
      </c>
      <c r="Q271">
        <v>110</v>
      </c>
      <c r="R271">
        <v>107</v>
      </c>
      <c r="S271">
        <v>4</v>
      </c>
      <c r="T271">
        <v>681.97</v>
      </c>
      <c r="U271">
        <v>563</v>
      </c>
      <c r="V271">
        <v>553</v>
      </c>
      <c r="W271">
        <v>76</v>
      </c>
      <c r="X271">
        <v>1895.24</v>
      </c>
      <c r="Y271">
        <v>1225</v>
      </c>
      <c r="Z271">
        <v>1208</v>
      </c>
      <c r="AA271">
        <v>90</v>
      </c>
      <c r="AB271">
        <v>397.09</v>
      </c>
      <c r="AC271">
        <v>107</v>
      </c>
      <c r="AD271">
        <v>96</v>
      </c>
      <c r="AE271">
        <v>6</v>
      </c>
      <c r="AF271">
        <v>90.62</v>
      </c>
      <c r="AG271"/>
      <c r="AH271"/>
      <c r="AI271"/>
      <c r="AJ271"/>
      <c r="AK271"/>
      <c r="AL271"/>
      <c r="AM271"/>
      <c r="AN271"/>
      <c r="AO271"/>
      <c r="AP271"/>
      <c r="AQ271"/>
      <c r="AR271"/>
      <c r="AS271"/>
      <c r="AT271"/>
      <c r="AU271"/>
      <c r="AV271"/>
      <c r="AW271"/>
      <c r="AX271"/>
      <c r="AY271"/>
      <c r="AZ271"/>
      <c r="BA271"/>
      <c r="BB271"/>
      <c r="BC271"/>
    </row>
    <row r="272" spans="1:55" x14ac:dyDescent="0.25">
      <c r="A272" t="s">
        <v>2517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5807.79</v>
      </c>
      <c r="AG272"/>
      <c r="AH272"/>
      <c r="AI272"/>
      <c r="AJ272"/>
      <c r="AK272"/>
      <c r="AL272"/>
      <c r="AM272"/>
      <c r="AN272"/>
      <c r="AO272"/>
      <c r="AP272"/>
      <c r="AQ272"/>
      <c r="AR272"/>
      <c r="AS272"/>
      <c r="AT272"/>
      <c r="AU272"/>
      <c r="AV272"/>
      <c r="AW272"/>
      <c r="AX272"/>
      <c r="AY272"/>
      <c r="AZ272"/>
      <c r="BA272"/>
      <c r="BB272"/>
      <c r="BC272"/>
    </row>
    <row r="273" spans="1:55" x14ac:dyDescent="0.25">
      <c r="A273" t="s">
        <v>884</v>
      </c>
      <c r="B273">
        <v>84953</v>
      </c>
      <c r="C273">
        <v>-74594</v>
      </c>
      <c r="D273">
        <v>-219669.06</v>
      </c>
      <c r="E273">
        <v>-106062</v>
      </c>
      <c r="F273">
        <v>-80657</v>
      </c>
      <c r="G273">
        <v>43729</v>
      </c>
      <c r="H273">
        <v>-116963.46</v>
      </c>
      <c r="I273">
        <v>-87947</v>
      </c>
      <c r="J273">
        <v>-20543</v>
      </c>
      <c r="K273">
        <v>-71138</v>
      </c>
      <c r="L273">
        <v>-184618.36</v>
      </c>
      <c r="M273">
        <v>-70285</v>
      </c>
      <c r="N273">
        <v>-12339</v>
      </c>
      <c r="O273">
        <v>-2528</v>
      </c>
      <c r="P273">
        <v>-44128.81</v>
      </c>
      <c r="Q273">
        <v>-25911</v>
      </c>
      <c r="R273">
        <v>-20364</v>
      </c>
      <c r="S273">
        <v>-8076</v>
      </c>
      <c r="T273">
        <v>-116467.08</v>
      </c>
      <c r="U273">
        <v>-100932</v>
      </c>
      <c r="V273">
        <v>-61806</v>
      </c>
      <c r="W273">
        <v>11117</v>
      </c>
      <c r="X273">
        <v>-45335.53</v>
      </c>
      <c r="Y273">
        <v>-14047</v>
      </c>
      <c r="Z273">
        <v>3731</v>
      </c>
      <c r="AA273">
        <v>9683</v>
      </c>
      <c r="AB273">
        <v>-201979.83</v>
      </c>
      <c r="AC273">
        <v>-111337</v>
      </c>
      <c r="AD273">
        <v>-8097</v>
      </c>
      <c r="AE273">
        <v>-5214</v>
      </c>
      <c r="AF273">
        <v>34990.81</v>
      </c>
      <c r="AG273"/>
      <c r="AH273"/>
      <c r="AI273"/>
      <c r="AJ273"/>
      <c r="AK273"/>
      <c r="AL273"/>
      <c r="AM273"/>
      <c r="AN273"/>
      <c r="AO273"/>
      <c r="AP273"/>
      <c r="AQ273"/>
      <c r="AR273"/>
      <c r="AS273"/>
      <c r="AT273"/>
      <c r="AU273"/>
      <c r="AV273"/>
      <c r="AW273"/>
      <c r="AX273"/>
      <c r="AY273"/>
      <c r="AZ273"/>
      <c r="BA273"/>
      <c r="BB273"/>
      <c r="BC273"/>
    </row>
    <row r="274" spans="1:55" x14ac:dyDescent="0.25">
      <c r="A274" t="s">
        <v>2518</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2519</v>
      </c>
      <c r="B275">
        <v>0</v>
      </c>
      <c r="C275">
        <v>0</v>
      </c>
      <c r="D275">
        <v>0</v>
      </c>
      <c r="E275">
        <v>0</v>
      </c>
      <c r="F275">
        <v>0</v>
      </c>
      <c r="G275">
        <v>0</v>
      </c>
      <c r="H275">
        <v>0</v>
      </c>
      <c r="I275">
        <v>0</v>
      </c>
      <c r="J275">
        <v>0</v>
      </c>
      <c r="K275">
        <v>0</v>
      </c>
      <c r="L275">
        <v>0</v>
      </c>
      <c r="M275">
        <v>0</v>
      </c>
      <c r="N275">
        <v>0</v>
      </c>
      <c r="O275">
        <v>0</v>
      </c>
      <c r="P275">
        <v>-13530.72</v>
      </c>
      <c r="Q275">
        <v>-13531</v>
      </c>
      <c r="R275">
        <v>-13531</v>
      </c>
      <c r="S275">
        <v>-8406</v>
      </c>
      <c r="T275">
        <v>0</v>
      </c>
      <c r="U275">
        <v>0</v>
      </c>
      <c r="V275">
        <v>-1403</v>
      </c>
      <c r="W275">
        <v>-1403</v>
      </c>
      <c r="X275">
        <v>0</v>
      </c>
      <c r="Y275">
        <v>-434</v>
      </c>
      <c r="Z275">
        <v>1079</v>
      </c>
      <c r="AA275">
        <v>398</v>
      </c>
      <c r="AB275">
        <v>0</v>
      </c>
      <c r="AC275">
        <v>0</v>
      </c>
      <c r="AD275">
        <v>0</v>
      </c>
      <c r="AE275">
        <v>0</v>
      </c>
      <c r="AF275">
        <v>-886.39</v>
      </c>
      <c r="AG275"/>
      <c r="AH275"/>
      <c r="AI275"/>
      <c r="AJ275"/>
      <c r="AK275"/>
      <c r="AL275"/>
      <c r="AM275"/>
      <c r="AN275"/>
      <c r="AO275"/>
      <c r="AP275"/>
      <c r="AQ275"/>
      <c r="AR275"/>
      <c r="AS275"/>
      <c r="AT275"/>
      <c r="AU275"/>
      <c r="AV275"/>
      <c r="AW275"/>
      <c r="AX275"/>
      <c r="AY275"/>
      <c r="AZ275"/>
      <c r="BA275"/>
      <c r="BB275"/>
      <c r="BC275"/>
    </row>
    <row r="276" spans="1:55" x14ac:dyDescent="0.25">
      <c r="A276" t="s">
        <v>2522</v>
      </c>
      <c r="B276">
        <v>0</v>
      </c>
      <c r="C276">
        <v>0</v>
      </c>
      <c r="D276">
        <v>0</v>
      </c>
      <c r="E276">
        <v>0</v>
      </c>
      <c r="F276">
        <v>0</v>
      </c>
      <c r="G276">
        <v>0</v>
      </c>
      <c r="H276">
        <v>0</v>
      </c>
      <c r="I276">
        <v>0</v>
      </c>
      <c r="J276">
        <v>0</v>
      </c>
      <c r="K276">
        <v>0</v>
      </c>
      <c r="L276">
        <v>0</v>
      </c>
      <c r="M276">
        <v>0</v>
      </c>
      <c r="N276">
        <v>0</v>
      </c>
      <c r="O276">
        <v>0</v>
      </c>
      <c r="P276">
        <v>50000</v>
      </c>
      <c r="Q276">
        <v>50000</v>
      </c>
      <c r="R276">
        <v>50000</v>
      </c>
      <c r="S276">
        <v>50000</v>
      </c>
      <c r="T276">
        <v>0</v>
      </c>
      <c r="U276">
        <v>0</v>
      </c>
      <c r="V276">
        <v>0</v>
      </c>
      <c r="W276">
        <v>0</v>
      </c>
      <c r="X276">
        <v>518.64</v>
      </c>
      <c r="Y276">
        <v>0</v>
      </c>
      <c r="Z276">
        <v>0</v>
      </c>
      <c r="AA276">
        <v>0</v>
      </c>
      <c r="AB276">
        <v>0</v>
      </c>
      <c r="AC276">
        <v>0</v>
      </c>
      <c r="AD276">
        <v>253</v>
      </c>
      <c r="AE276">
        <v>0</v>
      </c>
      <c r="AF276">
        <v>0</v>
      </c>
      <c r="AG276"/>
      <c r="AH276"/>
      <c r="AI276"/>
      <c r="AJ276"/>
      <c r="AK276"/>
      <c r="AL276"/>
      <c r="AM276"/>
      <c r="AN276"/>
      <c r="AO276"/>
      <c r="AP276"/>
      <c r="AQ276"/>
      <c r="AR276"/>
      <c r="AS276"/>
      <c r="AT276"/>
      <c r="AU276"/>
      <c r="AV276"/>
      <c r="AW276"/>
      <c r="AX276"/>
      <c r="AY276"/>
      <c r="AZ276"/>
      <c r="BA276"/>
      <c r="BB276"/>
      <c r="BC276"/>
    </row>
    <row r="277" spans="1:55" x14ac:dyDescent="0.25">
      <c r="A277" t="s">
        <v>2523</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518.64</v>
      </c>
      <c r="Y277">
        <v>0</v>
      </c>
      <c r="Z277">
        <v>0</v>
      </c>
      <c r="AA277">
        <v>0</v>
      </c>
      <c r="AB277">
        <v>0</v>
      </c>
      <c r="AC277">
        <v>0</v>
      </c>
      <c r="AD277">
        <v>253</v>
      </c>
      <c r="AE277">
        <v>0</v>
      </c>
      <c r="AF277">
        <v>0</v>
      </c>
      <c r="AG277"/>
      <c r="AH277"/>
      <c r="AI277"/>
      <c r="AJ277"/>
      <c r="AK277"/>
      <c r="AL277"/>
      <c r="AM277"/>
      <c r="AN277"/>
      <c r="AO277"/>
      <c r="AP277"/>
      <c r="AQ277"/>
      <c r="AR277"/>
      <c r="AS277"/>
      <c r="AT277"/>
      <c r="AU277"/>
      <c r="AV277"/>
      <c r="AW277"/>
      <c r="AX277"/>
      <c r="AY277"/>
      <c r="AZ277"/>
      <c r="BA277"/>
      <c r="BB277"/>
      <c r="BC277"/>
    </row>
    <row r="278" spans="1:55" x14ac:dyDescent="0.25">
      <c r="A278" t="s">
        <v>2524</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518.64</v>
      </c>
      <c r="Y278">
        <v>0</v>
      </c>
      <c r="Z278">
        <v>0</v>
      </c>
      <c r="AA278">
        <v>0</v>
      </c>
      <c r="AB278">
        <v>0</v>
      </c>
      <c r="AC278">
        <v>0</v>
      </c>
      <c r="AD278">
        <v>253</v>
      </c>
      <c r="AE278">
        <v>0</v>
      </c>
      <c r="AF278">
        <v>0</v>
      </c>
      <c r="AG278"/>
      <c r="AH278"/>
      <c r="AI278"/>
      <c r="AJ278"/>
      <c r="AK278"/>
      <c r="AL278"/>
      <c r="AM278"/>
      <c r="AN278"/>
      <c r="AO278"/>
      <c r="AP278"/>
      <c r="AQ278"/>
      <c r="AR278"/>
      <c r="AS278"/>
      <c r="AT278"/>
      <c r="AU278"/>
      <c r="AV278"/>
      <c r="AW278"/>
      <c r="AX278"/>
      <c r="AY278"/>
      <c r="AZ278"/>
      <c r="BA278"/>
      <c r="BB278"/>
      <c r="BC278"/>
    </row>
    <row r="279" spans="1:55" x14ac:dyDescent="0.25">
      <c r="A279" t="s">
        <v>2525</v>
      </c>
      <c r="B279">
        <v>0</v>
      </c>
      <c r="C279">
        <v>0</v>
      </c>
      <c r="D279">
        <v>0</v>
      </c>
      <c r="E279">
        <v>0</v>
      </c>
      <c r="F279">
        <v>0</v>
      </c>
      <c r="G279">
        <v>0</v>
      </c>
      <c r="H279">
        <v>0</v>
      </c>
      <c r="I279">
        <v>0</v>
      </c>
      <c r="J279">
        <v>0</v>
      </c>
      <c r="K279">
        <v>0</v>
      </c>
      <c r="L279">
        <v>0</v>
      </c>
      <c r="M279">
        <v>0</v>
      </c>
      <c r="N279">
        <v>0</v>
      </c>
      <c r="O279">
        <v>0</v>
      </c>
      <c r="P279">
        <v>50000</v>
      </c>
      <c r="Q279">
        <v>50000</v>
      </c>
      <c r="R279">
        <v>50000</v>
      </c>
      <c r="S279">
        <v>50000</v>
      </c>
      <c r="T279">
        <v>0</v>
      </c>
      <c r="U279">
        <v>0</v>
      </c>
      <c r="V279">
        <v>0</v>
      </c>
      <c r="W279">
        <v>0</v>
      </c>
      <c r="X279">
        <v>0</v>
      </c>
      <c r="Y279">
        <v>0</v>
      </c>
      <c r="Z279">
        <v>0</v>
      </c>
      <c r="AA279">
        <v>0</v>
      </c>
      <c r="AB279">
        <v>0</v>
      </c>
      <c r="AC279">
        <v>0</v>
      </c>
      <c r="AD279">
        <v>0</v>
      </c>
      <c r="AE279">
        <v>0</v>
      </c>
      <c r="AF279">
        <v>0</v>
      </c>
      <c r="AG279"/>
      <c r="AH279"/>
      <c r="AI279"/>
      <c r="AJ279"/>
      <c r="AK279"/>
      <c r="AL279"/>
      <c r="AM279"/>
      <c r="AN279"/>
      <c r="AO279"/>
      <c r="AP279"/>
      <c r="AQ279"/>
      <c r="AR279"/>
      <c r="AS279"/>
      <c r="AT279"/>
      <c r="AU279"/>
      <c r="AV279"/>
      <c r="AW279"/>
      <c r="AX279"/>
      <c r="AY279"/>
      <c r="AZ279"/>
      <c r="BA279"/>
      <c r="BB279"/>
      <c r="BC279"/>
    </row>
    <row r="280" spans="1:55" x14ac:dyDescent="0.25">
      <c r="A280" t="s">
        <v>2526</v>
      </c>
      <c r="B280">
        <v>0</v>
      </c>
      <c r="C280">
        <v>0</v>
      </c>
      <c r="D280">
        <v>0</v>
      </c>
      <c r="E280">
        <v>0</v>
      </c>
      <c r="F280">
        <v>0</v>
      </c>
      <c r="G280">
        <v>0</v>
      </c>
      <c r="H280">
        <v>0</v>
      </c>
      <c r="I280">
        <v>0</v>
      </c>
      <c r="J280">
        <v>0</v>
      </c>
      <c r="K280">
        <v>0</v>
      </c>
      <c r="L280">
        <v>0</v>
      </c>
      <c r="M280">
        <v>0</v>
      </c>
      <c r="N280">
        <v>0</v>
      </c>
      <c r="O280">
        <v>0</v>
      </c>
      <c r="P280">
        <v>50000</v>
      </c>
      <c r="Q280">
        <v>50000</v>
      </c>
      <c r="R280">
        <v>50000</v>
      </c>
      <c r="S280">
        <v>50000</v>
      </c>
      <c r="T280">
        <v>0</v>
      </c>
      <c r="U280">
        <v>0</v>
      </c>
      <c r="V280">
        <v>0</v>
      </c>
      <c r="W280">
        <v>0</v>
      </c>
      <c r="X280">
        <v>0</v>
      </c>
      <c r="Y280">
        <v>0</v>
      </c>
      <c r="Z280">
        <v>0</v>
      </c>
      <c r="AA280">
        <v>0</v>
      </c>
      <c r="AB280">
        <v>0</v>
      </c>
      <c r="AC280">
        <v>0</v>
      </c>
      <c r="AD280">
        <v>0</v>
      </c>
      <c r="AE280">
        <v>0</v>
      </c>
      <c r="AF280">
        <v>0</v>
      </c>
      <c r="AG280"/>
      <c r="AH280"/>
      <c r="AI280"/>
      <c r="AJ280"/>
      <c r="AK280"/>
      <c r="AL280"/>
      <c r="AM280"/>
      <c r="AN280"/>
      <c r="AO280"/>
      <c r="AP280"/>
      <c r="AQ280"/>
      <c r="AR280"/>
      <c r="AS280"/>
      <c r="AT280"/>
      <c r="AU280"/>
      <c r="AV280"/>
      <c r="AW280"/>
      <c r="AX280"/>
      <c r="AY280"/>
      <c r="AZ280"/>
      <c r="BA280"/>
      <c r="BB280"/>
      <c r="BC280"/>
    </row>
    <row r="281" spans="1:55" x14ac:dyDescent="0.25">
      <c r="A281" t="s">
        <v>2529</v>
      </c>
      <c r="B281">
        <v>0</v>
      </c>
      <c r="C281">
        <v>0</v>
      </c>
      <c r="D281">
        <v>-15317</v>
      </c>
      <c r="E281">
        <v>-11799</v>
      </c>
      <c r="F281">
        <v>-7866</v>
      </c>
      <c r="G281">
        <v>-3933</v>
      </c>
      <c r="H281">
        <v>-15732</v>
      </c>
      <c r="I281">
        <v>-11799</v>
      </c>
      <c r="J281">
        <v>-7866</v>
      </c>
      <c r="K281">
        <v>-3933</v>
      </c>
      <c r="L281">
        <v>-13587</v>
      </c>
      <c r="M281">
        <v>-9654</v>
      </c>
      <c r="N281">
        <v>-5721</v>
      </c>
      <c r="O281">
        <v>-1788</v>
      </c>
      <c r="P281">
        <v>-5364</v>
      </c>
      <c r="Q281">
        <v>-3576</v>
      </c>
      <c r="R281">
        <v>-1788</v>
      </c>
      <c r="S281">
        <v>0</v>
      </c>
      <c r="T281">
        <v>-1402.7</v>
      </c>
      <c r="U281">
        <v>-1403</v>
      </c>
      <c r="V281">
        <v>0</v>
      </c>
      <c r="W281">
        <v>0</v>
      </c>
      <c r="X281">
        <v>-930.32</v>
      </c>
      <c r="Y281">
        <v>-930</v>
      </c>
      <c r="Z281">
        <v>-930</v>
      </c>
      <c r="AA281">
        <v>-600</v>
      </c>
      <c r="AB281">
        <v>-14651.45</v>
      </c>
      <c r="AC281">
        <v>-4469</v>
      </c>
      <c r="AD281">
        <v>-1913</v>
      </c>
      <c r="AE281">
        <v>-946</v>
      </c>
      <c r="AF281">
        <v>-3660.43</v>
      </c>
      <c r="AG281"/>
      <c r="AH281"/>
      <c r="AI281"/>
      <c r="AJ281"/>
      <c r="AK281"/>
      <c r="AL281"/>
      <c r="AM281"/>
      <c r="AN281"/>
      <c r="AO281"/>
      <c r="AP281"/>
      <c r="AQ281"/>
      <c r="AR281"/>
      <c r="AS281"/>
      <c r="AT281"/>
      <c r="AU281"/>
      <c r="AV281"/>
      <c r="AW281"/>
      <c r="AX281"/>
      <c r="AY281"/>
      <c r="AZ281"/>
      <c r="BA281"/>
      <c r="BB281"/>
      <c r="BC281"/>
    </row>
    <row r="282" spans="1:55" x14ac:dyDescent="0.25">
      <c r="A282" t="s">
        <v>2530</v>
      </c>
      <c r="B282">
        <v>0</v>
      </c>
      <c r="C282">
        <v>0</v>
      </c>
      <c r="D282">
        <v>0</v>
      </c>
      <c r="E282">
        <v>0</v>
      </c>
      <c r="F282">
        <v>0</v>
      </c>
      <c r="G282">
        <v>0</v>
      </c>
      <c r="H282">
        <v>0</v>
      </c>
      <c r="I282">
        <v>0</v>
      </c>
      <c r="J282">
        <v>0</v>
      </c>
      <c r="K282">
        <v>0</v>
      </c>
      <c r="L282">
        <v>0</v>
      </c>
      <c r="M282">
        <v>0</v>
      </c>
      <c r="N282">
        <v>0</v>
      </c>
      <c r="O282">
        <v>0</v>
      </c>
      <c r="P282">
        <v>0</v>
      </c>
      <c r="Q282">
        <v>0</v>
      </c>
      <c r="R282">
        <v>0</v>
      </c>
      <c r="S282">
        <v>0</v>
      </c>
      <c r="T282">
        <v>-1402.7</v>
      </c>
      <c r="U282">
        <v>-1403</v>
      </c>
      <c r="V282">
        <v>0</v>
      </c>
      <c r="W282">
        <v>0</v>
      </c>
      <c r="X282">
        <v>0</v>
      </c>
      <c r="Y282">
        <v>0</v>
      </c>
      <c r="Z282">
        <v>0</v>
      </c>
      <c r="AA282">
        <v>0</v>
      </c>
      <c r="AB282">
        <v>-1159.1099999999999</v>
      </c>
      <c r="AC282">
        <v>-1579</v>
      </c>
      <c r="AD282">
        <v>0</v>
      </c>
      <c r="AE282">
        <v>0</v>
      </c>
      <c r="AF282">
        <v>0</v>
      </c>
      <c r="AG282"/>
      <c r="AH282"/>
      <c r="AI282"/>
      <c r="AJ282"/>
      <c r="AK282"/>
      <c r="AL282"/>
      <c r="AM282"/>
      <c r="AN282"/>
      <c r="AO282"/>
      <c r="AP282"/>
      <c r="AQ282"/>
      <c r="AR282"/>
      <c r="AS282"/>
      <c r="AT282"/>
      <c r="AU282"/>
      <c r="AV282"/>
      <c r="AW282"/>
      <c r="AX282"/>
      <c r="AY282"/>
      <c r="AZ282"/>
      <c r="BA282"/>
      <c r="BB282"/>
      <c r="BC282"/>
    </row>
    <row r="283" spans="1:55" x14ac:dyDescent="0.25">
      <c r="A283" t="s">
        <v>2531</v>
      </c>
      <c r="B283">
        <v>0</v>
      </c>
      <c r="C283">
        <v>0</v>
      </c>
      <c r="D283">
        <v>0</v>
      </c>
      <c r="E283">
        <v>0</v>
      </c>
      <c r="F283">
        <v>0</v>
      </c>
      <c r="G283">
        <v>0</v>
      </c>
      <c r="H283">
        <v>0</v>
      </c>
      <c r="I283">
        <v>0</v>
      </c>
      <c r="J283">
        <v>0</v>
      </c>
      <c r="K283">
        <v>0</v>
      </c>
      <c r="L283">
        <v>0</v>
      </c>
      <c r="M283">
        <v>0</v>
      </c>
      <c r="N283">
        <v>0</v>
      </c>
      <c r="O283">
        <v>0</v>
      </c>
      <c r="P283">
        <v>0</v>
      </c>
      <c r="Q283">
        <v>0</v>
      </c>
      <c r="R283">
        <v>0</v>
      </c>
      <c r="S283">
        <v>0</v>
      </c>
      <c r="T283">
        <v>-1402.7</v>
      </c>
      <c r="U283">
        <v>-1403</v>
      </c>
      <c r="V283">
        <v>0</v>
      </c>
      <c r="W283">
        <v>0</v>
      </c>
      <c r="X283">
        <v>0</v>
      </c>
      <c r="Y283">
        <v>0</v>
      </c>
      <c r="Z283">
        <v>0</v>
      </c>
      <c r="AA283">
        <v>0</v>
      </c>
      <c r="AB283">
        <v>-1159.1099999999999</v>
      </c>
      <c r="AC283">
        <v>-1579</v>
      </c>
      <c r="AD283">
        <v>0</v>
      </c>
      <c r="AE283">
        <v>0</v>
      </c>
      <c r="AF283">
        <v>0</v>
      </c>
      <c r="AG283"/>
      <c r="AH283"/>
      <c r="AI283"/>
      <c r="AJ283"/>
      <c r="AK283"/>
      <c r="AL283"/>
      <c r="AM283"/>
      <c r="AN283"/>
      <c r="AO283"/>
      <c r="AP283"/>
      <c r="AQ283"/>
      <c r="AR283"/>
      <c r="AS283"/>
      <c r="AT283"/>
      <c r="AU283"/>
      <c r="AV283"/>
      <c r="AW283"/>
      <c r="AX283"/>
      <c r="AY283"/>
      <c r="AZ283"/>
      <c r="BA283"/>
      <c r="BB283"/>
      <c r="BC283"/>
    </row>
    <row r="284" spans="1:55" x14ac:dyDescent="0.25">
      <c r="A284" t="s">
        <v>2532</v>
      </c>
      <c r="B284">
        <v>0</v>
      </c>
      <c r="C284">
        <v>0</v>
      </c>
      <c r="D284">
        <v>-15317</v>
      </c>
      <c r="E284">
        <v>-11799</v>
      </c>
      <c r="F284">
        <v>-7866</v>
      </c>
      <c r="G284">
        <v>-3933</v>
      </c>
      <c r="H284">
        <v>-15732</v>
      </c>
      <c r="I284">
        <v>-11799</v>
      </c>
      <c r="J284">
        <v>-7866</v>
      </c>
      <c r="K284">
        <v>-3933</v>
      </c>
      <c r="L284">
        <v>-13587</v>
      </c>
      <c r="M284">
        <v>-9654</v>
      </c>
      <c r="N284">
        <v>-5721</v>
      </c>
      <c r="O284">
        <v>-1788</v>
      </c>
      <c r="P284">
        <v>-5364</v>
      </c>
      <c r="Q284">
        <v>-3576</v>
      </c>
      <c r="R284">
        <v>-1788</v>
      </c>
      <c r="S284">
        <v>0</v>
      </c>
      <c r="T284">
        <v>0</v>
      </c>
      <c r="U284">
        <v>0</v>
      </c>
      <c r="V284">
        <v>0</v>
      </c>
      <c r="W284">
        <v>0</v>
      </c>
      <c r="X284">
        <v>-930.32</v>
      </c>
      <c r="Y284">
        <v>-930</v>
      </c>
      <c r="Z284">
        <v>-930</v>
      </c>
      <c r="AA284">
        <v>-600</v>
      </c>
      <c r="AB284">
        <v>-13492.34</v>
      </c>
      <c r="AC284">
        <v>-2890</v>
      </c>
      <c r="AD284">
        <v>-1913</v>
      </c>
      <c r="AE284">
        <v>-946</v>
      </c>
      <c r="AF284">
        <v>-3660.43</v>
      </c>
      <c r="AG284"/>
      <c r="AH284"/>
      <c r="AI284"/>
      <c r="AJ284"/>
      <c r="AK284"/>
      <c r="AL284"/>
      <c r="AM284"/>
      <c r="AN284"/>
      <c r="AO284"/>
      <c r="AP284"/>
      <c r="AQ284"/>
      <c r="AR284"/>
      <c r="AS284"/>
      <c r="AT284"/>
      <c r="AU284"/>
      <c r="AV284"/>
      <c r="AW284"/>
      <c r="AX284"/>
      <c r="AY284"/>
      <c r="AZ284"/>
      <c r="BA284"/>
      <c r="BB284"/>
      <c r="BC284"/>
    </row>
    <row r="285" spans="1:55" x14ac:dyDescent="0.25">
      <c r="A285" t="s">
        <v>2533</v>
      </c>
      <c r="B285">
        <v>0</v>
      </c>
      <c r="C285">
        <v>0</v>
      </c>
      <c r="D285">
        <v>-15317</v>
      </c>
      <c r="E285">
        <v>-11799</v>
      </c>
      <c r="F285">
        <v>-7866</v>
      </c>
      <c r="G285">
        <v>-3933</v>
      </c>
      <c r="H285">
        <v>-15732</v>
      </c>
      <c r="I285">
        <v>-11799</v>
      </c>
      <c r="J285">
        <v>-7866</v>
      </c>
      <c r="K285">
        <v>-3933</v>
      </c>
      <c r="L285">
        <v>-13587</v>
      </c>
      <c r="M285">
        <v>-9654</v>
      </c>
      <c r="N285">
        <v>-5721</v>
      </c>
      <c r="O285">
        <v>-1788</v>
      </c>
      <c r="P285">
        <v>-5364</v>
      </c>
      <c r="Q285">
        <v>-3576</v>
      </c>
      <c r="R285">
        <v>-1788</v>
      </c>
      <c r="S285">
        <v>0</v>
      </c>
      <c r="T285">
        <v>0</v>
      </c>
      <c r="U285">
        <v>0</v>
      </c>
      <c r="V285">
        <v>0</v>
      </c>
      <c r="W285">
        <v>0</v>
      </c>
      <c r="X285">
        <v>-930.32</v>
      </c>
      <c r="Y285">
        <v>-930</v>
      </c>
      <c r="Z285">
        <v>-930</v>
      </c>
      <c r="AA285">
        <v>-600</v>
      </c>
      <c r="AB285">
        <v>-13492.34</v>
      </c>
      <c r="AC285">
        <v>-2890</v>
      </c>
      <c r="AD285">
        <v>-1913</v>
      </c>
      <c r="AE285">
        <v>-946</v>
      </c>
      <c r="AF285">
        <v>-3660.43</v>
      </c>
      <c r="AG285"/>
      <c r="AH285"/>
      <c r="AI285"/>
      <c r="AJ285"/>
      <c r="AK285"/>
      <c r="AL285"/>
      <c r="AM285"/>
      <c r="AN285"/>
      <c r="AO285"/>
      <c r="AP285"/>
      <c r="AQ285"/>
      <c r="AR285"/>
      <c r="AS285"/>
      <c r="AT285"/>
      <c r="AU285"/>
      <c r="AV285"/>
      <c r="AW285"/>
      <c r="AX285"/>
      <c r="AY285"/>
      <c r="AZ285"/>
      <c r="BA285"/>
      <c r="BB285"/>
      <c r="BC285"/>
    </row>
    <row r="286" spans="1:55" x14ac:dyDescent="0.25">
      <c r="A286" t="s">
        <v>2535</v>
      </c>
      <c r="B286">
        <v>-5757</v>
      </c>
      <c r="C286">
        <v>-3672</v>
      </c>
      <c r="D286">
        <v>0</v>
      </c>
      <c r="E286">
        <v>-9316</v>
      </c>
      <c r="F286">
        <v>-6800</v>
      </c>
      <c r="G286">
        <v>-4135</v>
      </c>
      <c r="H286">
        <v>-6037</v>
      </c>
      <c r="I286">
        <v>-4969</v>
      </c>
      <c r="J286">
        <v>-3219</v>
      </c>
      <c r="K286">
        <v>-1553</v>
      </c>
      <c r="L286">
        <v>-6457.42</v>
      </c>
      <c r="M286">
        <v>-4925</v>
      </c>
      <c r="N286">
        <v>-3756</v>
      </c>
      <c r="O286">
        <v>-1214</v>
      </c>
      <c r="P286">
        <v>-4638.57</v>
      </c>
      <c r="Q286">
        <v>-3442</v>
      </c>
      <c r="R286">
        <v>-2263</v>
      </c>
      <c r="S286">
        <v>-1104</v>
      </c>
      <c r="T286">
        <v>-3241.22</v>
      </c>
      <c r="U286">
        <v>-2230</v>
      </c>
      <c r="V286">
        <v>-1320</v>
      </c>
      <c r="W286">
        <v>-604</v>
      </c>
      <c r="X286">
        <v>-1821.86</v>
      </c>
      <c r="Y286">
        <v>-1373</v>
      </c>
      <c r="Z286">
        <v>-711</v>
      </c>
      <c r="AA286">
        <v>-368</v>
      </c>
      <c r="AB286">
        <v>-1729.97</v>
      </c>
      <c r="AC286">
        <v>-1290</v>
      </c>
      <c r="AD286">
        <v>-855</v>
      </c>
      <c r="AE286">
        <v>-425</v>
      </c>
      <c r="AF286">
        <v>-3585.1</v>
      </c>
      <c r="AG286"/>
      <c r="AH286"/>
      <c r="AI286"/>
      <c r="AJ286"/>
      <c r="AK286"/>
      <c r="AL286"/>
      <c r="AM286"/>
      <c r="AN286"/>
      <c r="AO286"/>
      <c r="AP286"/>
      <c r="AQ286"/>
      <c r="AR286"/>
      <c r="AS286"/>
      <c r="AT286"/>
      <c r="AU286"/>
      <c r="AV286"/>
      <c r="AW286"/>
      <c r="AX286"/>
      <c r="AY286"/>
      <c r="AZ286"/>
      <c r="BA286"/>
      <c r="BB286"/>
      <c r="BC286"/>
    </row>
    <row r="287" spans="1:55" x14ac:dyDescent="0.25">
      <c r="A287" t="s">
        <v>2538</v>
      </c>
      <c r="B287">
        <v>0</v>
      </c>
      <c r="C287">
        <v>0</v>
      </c>
      <c r="D287">
        <v>0</v>
      </c>
      <c r="E287">
        <v>0</v>
      </c>
      <c r="F287">
        <v>0</v>
      </c>
      <c r="G287">
        <v>0</v>
      </c>
      <c r="H287">
        <v>195041</v>
      </c>
      <c r="I287">
        <v>195041</v>
      </c>
      <c r="J287">
        <v>195041</v>
      </c>
      <c r="K287">
        <v>0</v>
      </c>
      <c r="L287">
        <v>3427.71</v>
      </c>
      <c r="M287">
        <v>3427</v>
      </c>
      <c r="N287">
        <v>3427</v>
      </c>
      <c r="O287">
        <v>0</v>
      </c>
      <c r="P287">
        <v>3275.4</v>
      </c>
      <c r="Q287">
        <v>3310</v>
      </c>
      <c r="R287">
        <v>3275</v>
      </c>
      <c r="S287">
        <v>0</v>
      </c>
      <c r="T287">
        <v>1922.29</v>
      </c>
      <c r="U287">
        <v>1922</v>
      </c>
      <c r="V287">
        <v>0</v>
      </c>
      <c r="W287">
        <v>0</v>
      </c>
      <c r="X287">
        <v>0</v>
      </c>
      <c r="Y287">
        <v>0</v>
      </c>
      <c r="Z287">
        <v>0</v>
      </c>
      <c r="AA287">
        <v>0</v>
      </c>
      <c r="AB287">
        <v>148824.9</v>
      </c>
      <c r="AC287">
        <v>148825</v>
      </c>
      <c r="AD287">
        <v>0</v>
      </c>
      <c r="AE287">
        <v>0</v>
      </c>
      <c r="AF287">
        <v>40000</v>
      </c>
      <c r="AG287"/>
      <c r="AH287"/>
      <c r="AI287"/>
      <c r="AJ287"/>
      <c r="AK287"/>
      <c r="AL287"/>
      <c r="AM287"/>
      <c r="AN287"/>
      <c r="AO287"/>
      <c r="AP287"/>
      <c r="AQ287"/>
      <c r="AR287"/>
      <c r="AS287"/>
      <c r="AT287"/>
      <c r="AU287"/>
      <c r="AV287"/>
      <c r="AW287"/>
      <c r="AX287"/>
      <c r="AY287"/>
      <c r="AZ287"/>
      <c r="BA287"/>
      <c r="BB287"/>
      <c r="BC287"/>
    </row>
    <row r="288" spans="1:55" x14ac:dyDescent="0.25">
      <c r="A288" t="s">
        <v>3300</v>
      </c>
      <c r="B288">
        <v>0</v>
      </c>
      <c r="C288">
        <v>0</v>
      </c>
      <c r="D288">
        <v>0</v>
      </c>
      <c r="E288">
        <v>0</v>
      </c>
      <c r="F288">
        <v>0</v>
      </c>
      <c r="G288">
        <v>0</v>
      </c>
      <c r="H288">
        <v>0</v>
      </c>
      <c r="I288">
        <v>0</v>
      </c>
      <c r="J288">
        <v>0</v>
      </c>
      <c r="K288">
        <v>0</v>
      </c>
      <c r="L288">
        <v>84595.199999999997</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c r="AH288"/>
      <c r="AI288"/>
      <c r="AJ288"/>
      <c r="AK288"/>
      <c r="AL288"/>
      <c r="AM288"/>
      <c r="AN288"/>
      <c r="AO288"/>
      <c r="AP288"/>
      <c r="AQ288"/>
      <c r="AR288"/>
      <c r="AS288"/>
      <c r="AT288"/>
      <c r="AU288"/>
      <c r="AV288"/>
      <c r="AW288"/>
      <c r="AX288"/>
      <c r="AY288"/>
      <c r="AZ288"/>
      <c r="BA288"/>
      <c r="BB288"/>
      <c r="BC288"/>
    </row>
    <row r="289" spans="1:55" x14ac:dyDescent="0.25">
      <c r="A289" t="s">
        <v>2539</v>
      </c>
      <c r="B289">
        <v>-186896</v>
      </c>
      <c r="C289">
        <v>0</v>
      </c>
      <c r="D289">
        <v>-92598.44</v>
      </c>
      <c r="E289">
        <v>-92598</v>
      </c>
      <c r="F289">
        <v>-21238</v>
      </c>
      <c r="G289">
        <v>0</v>
      </c>
      <c r="H289">
        <v>-325732.86</v>
      </c>
      <c r="I289">
        <v>-325733</v>
      </c>
      <c r="J289">
        <v>-281133</v>
      </c>
      <c r="K289">
        <v>0</v>
      </c>
      <c r="L289">
        <v>-70621.55</v>
      </c>
      <c r="M289">
        <v>-70621</v>
      </c>
      <c r="N289">
        <v>-28178</v>
      </c>
      <c r="O289">
        <v>0</v>
      </c>
      <c r="P289">
        <v>-28066.21</v>
      </c>
      <c r="Q289">
        <v>-28067</v>
      </c>
      <c r="R289">
        <v>-28067</v>
      </c>
      <c r="S289">
        <v>0</v>
      </c>
      <c r="T289">
        <v>-35000</v>
      </c>
      <c r="U289">
        <v>-35000</v>
      </c>
      <c r="V289">
        <v>-35000</v>
      </c>
      <c r="W289">
        <v>0</v>
      </c>
      <c r="X289">
        <v>0</v>
      </c>
      <c r="Y289">
        <v>0</v>
      </c>
      <c r="Z289">
        <v>0</v>
      </c>
      <c r="AA289">
        <v>0</v>
      </c>
      <c r="AB289">
        <v>0</v>
      </c>
      <c r="AC289">
        <v>0</v>
      </c>
      <c r="AD289">
        <v>0</v>
      </c>
      <c r="AE289">
        <v>0</v>
      </c>
      <c r="AF289">
        <v>-62399</v>
      </c>
      <c r="AG289"/>
      <c r="AH289"/>
      <c r="AI289"/>
      <c r="AJ289"/>
      <c r="AK289"/>
      <c r="AL289"/>
      <c r="AM289"/>
      <c r="AN289"/>
      <c r="AO289"/>
      <c r="AP289"/>
      <c r="AQ289"/>
      <c r="AR289"/>
      <c r="AS289"/>
      <c r="AT289"/>
      <c r="AU289"/>
      <c r="AV289"/>
      <c r="AW289"/>
      <c r="AX289"/>
      <c r="AY289"/>
      <c r="AZ289"/>
      <c r="BA289"/>
      <c r="BB289"/>
      <c r="BC289"/>
    </row>
    <row r="290" spans="1:55" x14ac:dyDescent="0.25">
      <c r="A290" t="s">
        <v>2540</v>
      </c>
      <c r="B290">
        <v>-791</v>
      </c>
      <c r="C290">
        <v>-402</v>
      </c>
      <c r="D290">
        <v>-251.17</v>
      </c>
      <c r="E290">
        <v>-1146</v>
      </c>
      <c r="F290">
        <v>-939</v>
      </c>
      <c r="G290">
        <v>-562</v>
      </c>
      <c r="H290">
        <v>-1864.64</v>
      </c>
      <c r="I290">
        <v>-1527</v>
      </c>
      <c r="J290">
        <v>-1111</v>
      </c>
      <c r="K290">
        <v>-497</v>
      </c>
      <c r="L290">
        <v>-2316.6999999999998</v>
      </c>
      <c r="M290">
        <v>-1752</v>
      </c>
      <c r="N290">
        <v>-1225</v>
      </c>
      <c r="O290">
        <v>-605</v>
      </c>
      <c r="P290">
        <v>-2298.09</v>
      </c>
      <c r="Q290">
        <v>-1661</v>
      </c>
      <c r="R290">
        <v>-989</v>
      </c>
      <c r="S290">
        <v>-264</v>
      </c>
      <c r="T290">
        <v>-1704.07</v>
      </c>
      <c r="U290">
        <v>-1432</v>
      </c>
      <c r="V290">
        <v>-1195</v>
      </c>
      <c r="W290">
        <v>-507</v>
      </c>
      <c r="X290">
        <v>-242.42</v>
      </c>
      <c r="Y290">
        <v>-149</v>
      </c>
      <c r="Z290">
        <v>-38</v>
      </c>
      <c r="AA290">
        <v>-18</v>
      </c>
      <c r="AB290">
        <v>-655.76</v>
      </c>
      <c r="AC290">
        <v>-603</v>
      </c>
      <c r="AD290">
        <v>-422</v>
      </c>
      <c r="AE290">
        <v>-225</v>
      </c>
      <c r="AF290">
        <v>-1231.42</v>
      </c>
      <c r="AG290"/>
      <c r="AH290"/>
      <c r="AI290"/>
      <c r="AJ290"/>
      <c r="AK290"/>
      <c r="AL290"/>
      <c r="AM290"/>
      <c r="AN290"/>
      <c r="AO290"/>
      <c r="AP290"/>
      <c r="AQ290"/>
      <c r="AR290"/>
      <c r="AS290"/>
      <c r="AT290"/>
      <c r="AU290"/>
      <c r="AV290"/>
      <c r="AW290"/>
      <c r="AX290"/>
      <c r="AY290"/>
      <c r="AZ290"/>
      <c r="BA290"/>
      <c r="BB290"/>
      <c r="BC290"/>
    </row>
    <row r="291" spans="1:55" x14ac:dyDescent="0.25">
      <c r="A291" t="s">
        <v>2541</v>
      </c>
      <c r="B291">
        <v>0</v>
      </c>
      <c r="C291">
        <v>0</v>
      </c>
      <c r="D291">
        <v>-13494.68</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c r="AH291"/>
      <c r="AI291"/>
      <c r="AJ291"/>
      <c r="AK291"/>
      <c r="AL291"/>
      <c r="AM291"/>
      <c r="AN291"/>
      <c r="AO291"/>
      <c r="AP291"/>
      <c r="AQ291"/>
      <c r="AR291"/>
      <c r="AS291"/>
      <c r="AT291"/>
      <c r="AU291"/>
      <c r="AV291"/>
      <c r="AW291"/>
      <c r="AX291"/>
      <c r="AY291"/>
      <c r="AZ291"/>
      <c r="BA291"/>
      <c r="BB291"/>
      <c r="BC291"/>
    </row>
    <row r="292" spans="1:55" x14ac:dyDescent="0.25">
      <c r="A292" t="s">
        <v>885</v>
      </c>
      <c r="B292">
        <v>-193444</v>
      </c>
      <c r="C292">
        <v>-4074</v>
      </c>
      <c r="D292">
        <v>-121661.29</v>
      </c>
      <c r="E292">
        <v>-114859</v>
      </c>
      <c r="F292">
        <v>-36843</v>
      </c>
      <c r="G292">
        <v>-8630</v>
      </c>
      <c r="H292">
        <v>-154325.5</v>
      </c>
      <c r="I292">
        <v>-148987</v>
      </c>
      <c r="J292">
        <v>-98288</v>
      </c>
      <c r="K292">
        <v>-5983</v>
      </c>
      <c r="L292">
        <v>-4959.76</v>
      </c>
      <c r="M292">
        <v>-83525</v>
      </c>
      <c r="N292">
        <v>-35453</v>
      </c>
      <c r="O292">
        <v>-3607</v>
      </c>
      <c r="P292">
        <v>-622.20000000000005</v>
      </c>
      <c r="Q292">
        <v>3033</v>
      </c>
      <c r="R292">
        <v>6637</v>
      </c>
      <c r="S292">
        <v>40226</v>
      </c>
      <c r="T292">
        <v>-39425.699999999997</v>
      </c>
      <c r="U292">
        <v>-38143</v>
      </c>
      <c r="V292">
        <v>-38918</v>
      </c>
      <c r="W292">
        <v>-2514</v>
      </c>
      <c r="X292">
        <v>-2475.96</v>
      </c>
      <c r="Y292">
        <v>-2886</v>
      </c>
      <c r="Z292">
        <v>-600</v>
      </c>
      <c r="AA292">
        <v>-588</v>
      </c>
      <c r="AB292">
        <v>131787.72</v>
      </c>
      <c r="AC292">
        <v>142463</v>
      </c>
      <c r="AD292">
        <v>-2937</v>
      </c>
      <c r="AE292">
        <v>-1596</v>
      </c>
      <c r="AF292">
        <v>-31762.33</v>
      </c>
      <c r="AG292"/>
      <c r="AH292"/>
      <c r="AI292"/>
      <c r="AJ292"/>
      <c r="AK292"/>
      <c r="AL292"/>
      <c r="AM292"/>
      <c r="AN292"/>
      <c r="AO292"/>
      <c r="AP292"/>
      <c r="AQ292"/>
      <c r="AR292"/>
      <c r="AS292"/>
      <c r="AT292"/>
      <c r="AU292"/>
      <c r="AV292"/>
      <c r="AW292"/>
      <c r="AX292"/>
      <c r="AY292"/>
      <c r="AZ292"/>
      <c r="BA292"/>
      <c r="BB292"/>
      <c r="BC292"/>
    </row>
    <row r="293" spans="1:55" x14ac:dyDescent="0.25">
      <c r="A293" t="s">
        <v>886</v>
      </c>
      <c r="B293">
        <v>18357</v>
      </c>
      <c r="C293">
        <v>-71958</v>
      </c>
      <c r="D293">
        <v>71895.539999999994</v>
      </c>
      <c r="E293">
        <v>102482</v>
      </c>
      <c r="F293">
        <v>28841</v>
      </c>
      <c r="G293">
        <v>56394</v>
      </c>
      <c r="H293">
        <v>-125567.03999999999</v>
      </c>
      <c r="I293">
        <v>-120131</v>
      </c>
      <c r="J293">
        <v>-69724</v>
      </c>
      <c r="K293">
        <v>-34178</v>
      </c>
      <c r="L293">
        <v>74970.03</v>
      </c>
      <c r="M293">
        <v>14981</v>
      </c>
      <c r="N293">
        <v>24196</v>
      </c>
      <c r="O293">
        <v>25097</v>
      </c>
      <c r="P293">
        <v>55094.06</v>
      </c>
      <c r="Q293">
        <v>29763</v>
      </c>
      <c r="R293">
        <v>2067</v>
      </c>
      <c r="S293">
        <v>30054</v>
      </c>
      <c r="T293">
        <v>-55196.75</v>
      </c>
      <c r="U293">
        <v>-49182</v>
      </c>
      <c r="V293">
        <v>-22353</v>
      </c>
      <c r="W293">
        <v>32358</v>
      </c>
      <c r="X293">
        <v>43005.77</v>
      </c>
      <c r="Y293">
        <v>67853</v>
      </c>
      <c r="Z293">
        <v>43631</v>
      </c>
      <c r="AA293">
        <v>40304</v>
      </c>
      <c r="AB293">
        <v>18050.25</v>
      </c>
      <c r="AC293">
        <v>113264</v>
      </c>
      <c r="AD293">
        <v>43797</v>
      </c>
      <c r="AE293">
        <v>5704</v>
      </c>
      <c r="AF293">
        <v>34427.68</v>
      </c>
      <c r="AG293"/>
      <c r="AH293"/>
      <c r="AI293"/>
      <c r="AJ293"/>
      <c r="AK293"/>
      <c r="AL293"/>
      <c r="AM293"/>
      <c r="AN293"/>
      <c r="AO293"/>
      <c r="AP293"/>
      <c r="AQ293"/>
      <c r="AR293"/>
      <c r="AS293"/>
      <c r="AT293"/>
      <c r="AU293"/>
      <c r="AV293"/>
      <c r="AW293"/>
      <c r="AX293"/>
      <c r="AY293"/>
      <c r="AZ293"/>
      <c r="BA293"/>
      <c r="BB293"/>
      <c r="BC293"/>
    </row>
    <row r="294" spans="1:55" x14ac:dyDescent="0.25">
      <c r="A294" t="s">
        <v>2545</v>
      </c>
      <c r="B294">
        <v>131666</v>
      </c>
      <c r="C294">
        <v>131666</v>
      </c>
      <c r="D294">
        <v>59770.46</v>
      </c>
      <c r="E294">
        <v>59770</v>
      </c>
      <c r="F294">
        <v>59770</v>
      </c>
      <c r="G294">
        <v>59770</v>
      </c>
      <c r="H294">
        <v>185337.5</v>
      </c>
      <c r="I294">
        <v>185338</v>
      </c>
      <c r="J294">
        <v>185338</v>
      </c>
      <c r="K294">
        <v>185338</v>
      </c>
      <c r="L294">
        <v>110367.47</v>
      </c>
      <c r="M294">
        <v>110368</v>
      </c>
      <c r="N294">
        <v>110368</v>
      </c>
      <c r="O294">
        <v>110368</v>
      </c>
      <c r="P294">
        <v>55273.42</v>
      </c>
      <c r="Q294">
        <v>55273</v>
      </c>
      <c r="R294">
        <v>55273</v>
      </c>
      <c r="S294">
        <v>55273</v>
      </c>
      <c r="T294">
        <v>110470.16</v>
      </c>
      <c r="U294">
        <v>110470</v>
      </c>
      <c r="V294">
        <v>110470</v>
      </c>
      <c r="W294">
        <v>110470</v>
      </c>
      <c r="X294">
        <v>67464.39</v>
      </c>
      <c r="Y294">
        <v>67464</v>
      </c>
      <c r="Z294">
        <v>67464</v>
      </c>
      <c r="AA294">
        <v>67464</v>
      </c>
      <c r="AB294">
        <v>49414.14</v>
      </c>
      <c r="AC294">
        <v>49414</v>
      </c>
      <c r="AD294">
        <v>49414</v>
      </c>
      <c r="AE294">
        <v>49414</v>
      </c>
      <c r="AF294">
        <v>14986.46</v>
      </c>
      <c r="AG294"/>
      <c r="AH294"/>
      <c r="AI294"/>
      <c r="AJ294"/>
      <c r="AK294"/>
      <c r="AL294"/>
      <c r="AM294"/>
      <c r="AN294"/>
      <c r="AO294"/>
      <c r="AP294"/>
      <c r="AQ294"/>
      <c r="AR294"/>
      <c r="AS294"/>
      <c r="AT294"/>
      <c r="AU294"/>
      <c r="AV294"/>
      <c r="AW294"/>
      <c r="AX294"/>
      <c r="AY294"/>
      <c r="AZ294"/>
      <c r="BA294"/>
      <c r="BB294"/>
      <c r="BC294"/>
    </row>
    <row r="295" spans="1:55" x14ac:dyDescent="0.25">
      <c r="A295" t="s">
        <v>2546</v>
      </c>
      <c r="B295">
        <v>150023</v>
      </c>
      <c r="C295">
        <v>59708</v>
      </c>
      <c r="D295">
        <v>131666.01</v>
      </c>
      <c r="E295">
        <v>162252</v>
      </c>
      <c r="F295">
        <v>88611</v>
      </c>
      <c r="G295">
        <v>116164</v>
      </c>
      <c r="H295">
        <v>59770.46</v>
      </c>
      <c r="I295">
        <v>65207</v>
      </c>
      <c r="J295">
        <v>115614</v>
      </c>
      <c r="K295">
        <v>151160</v>
      </c>
      <c r="L295">
        <v>185337.5</v>
      </c>
      <c r="M295">
        <v>125349</v>
      </c>
      <c r="N295">
        <v>134564</v>
      </c>
      <c r="O295">
        <v>135465</v>
      </c>
      <c r="P295">
        <v>110367.47</v>
      </c>
      <c r="Q295">
        <v>85036</v>
      </c>
      <c r="R295">
        <v>57340</v>
      </c>
      <c r="S295">
        <v>85327</v>
      </c>
      <c r="T295">
        <v>55273.42</v>
      </c>
      <c r="U295">
        <v>61288</v>
      </c>
      <c r="V295">
        <v>88117</v>
      </c>
      <c r="W295">
        <v>142828</v>
      </c>
      <c r="X295">
        <v>110470.16</v>
      </c>
      <c r="Y295">
        <v>135317</v>
      </c>
      <c r="Z295">
        <v>111095</v>
      </c>
      <c r="AA295">
        <v>107768</v>
      </c>
      <c r="AB295">
        <v>67464.39</v>
      </c>
      <c r="AC295">
        <v>162678</v>
      </c>
      <c r="AD295">
        <v>93211</v>
      </c>
      <c r="AE295">
        <v>55118</v>
      </c>
      <c r="AF295">
        <v>49414.14</v>
      </c>
      <c r="AG295"/>
      <c r="AH295"/>
      <c r="AI295"/>
      <c r="AJ295"/>
      <c r="AK295"/>
      <c r="AL295"/>
      <c r="AM295"/>
      <c r="AN295"/>
      <c r="AO295"/>
      <c r="AP295"/>
      <c r="AQ295"/>
      <c r="AR295"/>
      <c r="AS295"/>
      <c r="AT295"/>
      <c r="AU295"/>
      <c r="AV295"/>
      <c r="AW295"/>
      <c r="AX295"/>
      <c r="AY295"/>
      <c r="AZ295"/>
      <c r="BA295"/>
      <c r="BB295"/>
      <c r="BC295"/>
    </row>
    <row r="296" spans="1:55" x14ac:dyDescent="0.25">
      <c r="A296" t="s">
        <v>2547</v>
      </c>
      <c r="B296" t="s">
        <v>3279</v>
      </c>
      <c r="C296" t="s">
        <v>2548</v>
      </c>
      <c r="D296" t="s">
        <v>2549</v>
      </c>
      <c r="E296" t="s">
        <v>2550</v>
      </c>
      <c r="F296" t="s">
        <v>2551</v>
      </c>
      <c r="G296" t="s">
        <v>2552</v>
      </c>
      <c r="H296" t="s">
        <v>2553</v>
      </c>
      <c r="I296" t="s">
        <v>2554</v>
      </c>
      <c r="J296" t="s">
        <v>2555</v>
      </c>
      <c r="K296" t="s">
        <v>2556</v>
      </c>
      <c r="L296" t="s">
        <v>2557</v>
      </c>
      <c r="M296" t="s">
        <v>2558</v>
      </c>
      <c r="N296" t="s">
        <v>2559</v>
      </c>
      <c r="O296" t="s">
        <v>2560</v>
      </c>
      <c r="P296" t="s">
        <v>2561</v>
      </c>
      <c r="Q296" t="s">
        <v>2562</v>
      </c>
      <c r="R296" t="s">
        <v>2563</v>
      </c>
      <c r="S296" t="s">
        <v>2564</v>
      </c>
      <c r="T296" t="s">
        <v>2565</v>
      </c>
      <c r="U296" t="s">
        <v>2566</v>
      </c>
      <c r="V296" t="s">
        <v>2567</v>
      </c>
      <c r="W296" t="s">
        <v>2568</v>
      </c>
      <c r="X296" t="s">
        <v>2569</v>
      </c>
      <c r="Y296" t="s">
        <v>2570</v>
      </c>
      <c r="Z296" t="s">
        <v>2571</v>
      </c>
      <c r="AA296" t="s">
        <v>2572</v>
      </c>
      <c r="AB296" t="s">
        <v>2573</v>
      </c>
      <c r="AC296" t="s">
        <v>2574</v>
      </c>
      <c r="AD296" t="s">
        <v>2575</v>
      </c>
      <c r="AE296" t="s">
        <v>2576</v>
      </c>
      <c r="AF296" t="s">
        <v>2577</v>
      </c>
      <c r="AG296"/>
      <c r="AH296"/>
      <c r="AI296"/>
      <c r="AJ296"/>
      <c r="AK296"/>
      <c r="AL296"/>
      <c r="AM296"/>
      <c r="AN296"/>
      <c r="AO296"/>
      <c r="AP296"/>
      <c r="AQ296"/>
      <c r="AR296"/>
      <c r="AS296"/>
      <c r="AT296"/>
      <c r="AU296"/>
      <c r="AV296"/>
      <c r="AW296"/>
      <c r="AX296"/>
      <c r="AY296"/>
      <c r="AZ296"/>
      <c r="BA296"/>
      <c r="BB296"/>
      <c r="BC296"/>
    </row>
    <row r="297" spans="1:55" x14ac:dyDescent="0.25">
      <c r="A297" t="s">
        <v>2601</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t="s">
        <v>3386</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t="s">
        <v>2603</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5</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f t="shared" si="9"/>
        <v>55118</v>
      </c>
      <c r="I351" s="7">
        <f t="shared" si="9"/>
        <v>107768</v>
      </c>
      <c r="J351" s="7">
        <f t="shared" si="9"/>
        <v>142828</v>
      </c>
      <c r="K351" s="7">
        <f t="shared" si="9"/>
        <v>85327</v>
      </c>
      <c r="L351" s="7">
        <f t="shared" si="9"/>
        <v>135465</v>
      </c>
      <c r="M351" s="7">
        <f t="shared" si="9"/>
        <v>151160</v>
      </c>
      <c r="N351" s="8">
        <f t="shared" si="9"/>
        <v>116164</v>
      </c>
      <c r="O351" s="8">
        <f t="shared" si="9"/>
        <v>59708</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f t="shared" si="9"/>
        <v>93211</v>
      </c>
      <c r="I352" s="7">
        <f t="shared" si="9"/>
        <v>111095</v>
      </c>
      <c r="J352" s="7">
        <f t="shared" si="9"/>
        <v>88117</v>
      </c>
      <c r="K352" s="7">
        <f t="shared" si="9"/>
        <v>57340</v>
      </c>
      <c r="L352" s="7">
        <f t="shared" si="9"/>
        <v>134564</v>
      </c>
      <c r="M352" s="7">
        <f t="shared" si="9"/>
        <v>115614</v>
      </c>
      <c r="N352" s="8">
        <f t="shared" si="9"/>
        <v>88611</v>
      </c>
      <c r="O352" s="8">
        <f t="shared" si="9"/>
        <v>150023</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f t="shared" si="9"/>
        <v>162678</v>
      </c>
      <c r="I353" s="7">
        <f t="shared" si="9"/>
        <v>135317</v>
      </c>
      <c r="J353" s="7">
        <f t="shared" si="9"/>
        <v>61288</v>
      </c>
      <c r="K353" s="7">
        <f t="shared" si="9"/>
        <v>85036</v>
      </c>
      <c r="L353" s="7">
        <f t="shared" si="9"/>
        <v>125349</v>
      </c>
      <c r="M353" s="7">
        <f t="shared" si="9"/>
        <v>65207</v>
      </c>
      <c r="N353" s="8">
        <f t="shared" si="9"/>
        <v>162252</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f t="shared" si="9"/>
        <v>49414.14</v>
      </c>
      <c r="H354" s="7">
        <f t="shared" si="9"/>
        <v>67464.39</v>
      </c>
      <c r="I354" s="7">
        <f t="shared" si="9"/>
        <v>110470.16</v>
      </c>
      <c r="J354" s="7">
        <f t="shared" si="9"/>
        <v>55273.42</v>
      </c>
      <c r="K354" s="7">
        <f t="shared" si="9"/>
        <v>110367.47</v>
      </c>
      <c r="L354" s="7">
        <f t="shared" si="9"/>
        <v>185337.5</v>
      </c>
      <c r="M354" s="7">
        <f t="shared" si="9"/>
        <v>59770.46</v>
      </c>
      <c r="N354" s="8">
        <f>IFERROR(VLOOKUP($B$350,$4:$126,MATCH($Q354&amp;"/"&amp;N$348,$2:$2,0),FALSE),IFERROR(VLOOKUP($B$350,$4:$126,MATCH($Q353&amp;"/"&amp;N$348,$2:$2,0),FALSE),IFERROR(VLOOKUP($B$350,$4:$126,MATCH($Q352&amp;"/"&amp;N$348,$2:$2,0),FALSE),IFERROR(VLOOKUP($B$350,$4:$126,MATCH($Q351&amp;"/"&amp;N$348,$2:$2,0),FALSE),""))))</f>
        <v>131666.01</v>
      </c>
      <c r="O354" s="8">
        <f>IFERROR(VLOOKUP($B$350,$4:$126,MATCH($Q354&amp;"/"&amp;O$348,$2:$2,0),FALSE),IFERROR(VLOOKUP($B$350,$4:$126,MATCH($Q353&amp;"/"&amp;O$348,$2:$2,0),FALSE),IFERROR(VLOOKUP($B$350,$4:$126,MATCH($Q352&amp;"/"&amp;O$348,$2:$2,0),FALSE),IFERROR(VLOOKUP($B$350,$4:$126,MATCH($Q351&amp;"/"&amp;O$348,$2:$2,0),FALSE),""))))</f>
        <v>150023</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f t="shared" si="10"/>
        <v>0.20686794265151587</v>
      </c>
      <c r="H355" s="12">
        <f t="shared" si="10"/>
        <v>0.14098772464694809</v>
      </c>
      <c r="I355" s="12">
        <f t="shared" si="10"/>
        <v>0.1793908135830104</v>
      </c>
      <c r="J355" s="12">
        <f t="shared" si="10"/>
        <v>7.9393908751060407E-2</v>
      </c>
      <c r="K355" s="12">
        <f t="shared" si="10"/>
        <v>0.14723412874891839</v>
      </c>
      <c r="L355" s="12">
        <f t="shared" si="10"/>
        <v>0.18691183596491215</v>
      </c>
      <c r="M355" s="12">
        <f t="shared" si="10"/>
        <v>6.4012546491070077E-2</v>
      </c>
      <c r="N355" s="12">
        <f t="shared" si="10"/>
        <v>0.10580892275827077</v>
      </c>
      <c r="O355" s="12">
        <f t="shared" si="10"/>
        <v>0.10922186257336763</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f t="shared" si="11"/>
        <v>0</v>
      </c>
      <c r="I357" s="8">
        <f t="shared" si="11"/>
        <v>171162</v>
      </c>
      <c r="J357" s="8">
        <f t="shared" si="11"/>
        <v>133740</v>
      </c>
      <c r="K357" s="8">
        <f t="shared" si="11"/>
        <v>588</v>
      </c>
      <c r="L357" s="8">
        <f t="shared" si="11"/>
        <v>0</v>
      </c>
      <c r="M357" s="8">
        <f t="shared" si="11"/>
        <v>120000</v>
      </c>
      <c r="N357" s="8">
        <f t="shared" si="11"/>
        <v>50200</v>
      </c>
      <c r="O357" s="8">
        <f>IFERROR(VLOOKUP($B$356,$4:$126,MATCH($Q357&amp;"/"&amp;O$348,$2:$2,0),FALSE),"")</f>
        <v>0</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f t="shared" si="11"/>
        <v>0</v>
      </c>
      <c r="I358" s="8">
        <f t="shared" si="11"/>
        <v>132047</v>
      </c>
      <c r="J358" s="8">
        <f t="shared" si="11"/>
        <v>216</v>
      </c>
      <c r="K358" s="8">
        <f t="shared" si="11"/>
        <v>588</v>
      </c>
      <c r="L358" s="8">
        <f t="shared" si="11"/>
        <v>0</v>
      </c>
      <c r="M358" s="8">
        <f t="shared" si="11"/>
        <v>57000</v>
      </c>
      <c r="N358" s="8">
        <f t="shared" si="11"/>
        <v>0</v>
      </c>
      <c r="O358" s="8">
        <f>IFERROR(VLOOKUP($B$356,$4:$126,MATCH($Q358&amp;"/"&amp;O$348,$2:$2,0),FALSE),"")</f>
        <v>0</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f t="shared" si="11"/>
        <v>99999</v>
      </c>
      <c r="I359" s="8">
        <f t="shared" si="11"/>
        <v>132428</v>
      </c>
      <c r="J359" s="8">
        <f t="shared" si="11"/>
        <v>585</v>
      </c>
      <c r="K359" s="8">
        <f t="shared" si="11"/>
        <v>266</v>
      </c>
      <c r="L359" s="8">
        <f t="shared" si="11"/>
        <v>48983</v>
      </c>
      <c r="M359" s="8">
        <f t="shared" si="11"/>
        <v>111144</v>
      </c>
      <c r="N359" s="8">
        <f t="shared" si="11"/>
        <v>0</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f t="shared" si="12"/>
        <v>0</v>
      </c>
      <c r="H360" s="8">
        <f t="shared" si="12"/>
        <v>190579.47</v>
      </c>
      <c r="I360" s="8">
        <f t="shared" si="12"/>
        <v>133155.62</v>
      </c>
      <c r="J360" s="8">
        <f t="shared" si="12"/>
        <v>587.96</v>
      </c>
      <c r="K360" s="8">
        <f t="shared" si="12"/>
        <v>0</v>
      </c>
      <c r="L360" s="8">
        <f t="shared" si="12"/>
        <v>78888.89</v>
      </c>
      <c r="M360" s="8">
        <f t="shared" si="12"/>
        <v>131626.10999999999</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f t="shared" si="13"/>
        <v>0</v>
      </c>
      <c r="H361" s="12">
        <f t="shared" si="13"/>
        <v>0.39827479118571008</v>
      </c>
      <c r="I361" s="12">
        <f t="shared" si="13"/>
        <v>0.21622938723860063</v>
      </c>
      <c r="J361" s="12">
        <f t="shared" si="13"/>
        <v>8.4453689656390873E-4</v>
      </c>
      <c r="K361" s="12">
        <f t="shared" si="13"/>
        <v>0</v>
      </c>
      <c r="L361" s="12">
        <f t="shared" si="13"/>
        <v>7.9559005960121387E-2</v>
      </c>
      <c r="M361" s="12">
        <f t="shared" si="13"/>
        <v>0.14096800469351756</v>
      </c>
      <c r="N361" s="12">
        <f t="shared" si="13"/>
        <v>0</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f t="shared" si="14"/>
        <v>64232</v>
      </c>
      <c r="I363" s="8">
        <f t="shared" si="14"/>
        <v>48410</v>
      </c>
      <c r="J363" s="8">
        <f t="shared" si="14"/>
        <v>52578</v>
      </c>
      <c r="K363" s="8">
        <f t="shared" si="14"/>
        <v>85486</v>
      </c>
      <c r="L363" s="8">
        <f t="shared" si="14"/>
        <v>99842</v>
      </c>
      <c r="M363" s="8">
        <f t="shared" si="14"/>
        <v>124266</v>
      </c>
      <c r="N363" s="8">
        <f t="shared" si="14"/>
        <v>140668</v>
      </c>
      <c r="O363" s="8">
        <f t="shared" si="14"/>
        <v>187414</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f t="shared" si="14"/>
        <v>50821</v>
      </c>
      <c r="I364" s="8">
        <f t="shared" si="14"/>
        <v>64910</v>
      </c>
      <c r="J364" s="8">
        <f t="shared" si="14"/>
        <v>48276</v>
      </c>
      <c r="K364" s="8">
        <f t="shared" si="14"/>
        <v>70818</v>
      </c>
      <c r="L364" s="8">
        <f t="shared" si="14"/>
        <v>88691</v>
      </c>
      <c r="M364" s="8">
        <f t="shared" si="14"/>
        <v>84432</v>
      </c>
      <c r="N364" s="8">
        <f t="shared" si="14"/>
        <v>109311</v>
      </c>
      <c r="O364" s="8">
        <f t="shared" si="14"/>
        <v>245076</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f t="shared" si="14"/>
        <v>34237</v>
      </c>
      <c r="I365" s="8">
        <f t="shared" si="14"/>
        <v>29919</v>
      </c>
      <c r="J365" s="8">
        <f t="shared" si="14"/>
        <v>43226</v>
      </c>
      <c r="K365" s="8">
        <f t="shared" si="14"/>
        <v>60382</v>
      </c>
      <c r="L365" s="8">
        <f t="shared" si="14"/>
        <v>81772</v>
      </c>
      <c r="M365" s="8">
        <f t="shared" si="14"/>
        <v>70101</v>
      </c>
      <c r="N365" s="8">
        <f t="shared" si="14"/>
        <v>114812</v>
      </c>
      <c r="O365" s="8" t="str">
        <f t="shared" si="14"/>
        <v/>
      </c>
      <c r="P365" s="6"/>
      <c r="Q365" s="9" t="s">
        <v>14</v>
      </c>
    </row>
    <row r="366" spans="2:17" x14ac:dyDescent="0.25">
      <c r="B366" s="8" t="str">
        <f t="shared" si="14"/>
        <v/>
      </c>
      <c r="C366" s="8" t="str">
        <f t="shared" si="14"/>
        <v/>
      </c>
      <c r="D366" s="8" t="str">
        <f t="shared" si="14"/>
        <v/>
      </c>
      <c r="E366" s="8" t="str">
        <f t="shared" si="14"/>
        <v/>
      </c>
      <c r="F366" s="8" t="str">
        <f t="shared" si="14"/>
        <v/>
      </c>
      <c r="G366" s="8">
        <f t="shared" si="14"/>
        <v>35583.06</v>
      </c>
      <c r="H366" s="8">
        <f t="shared" si="14"/>
        <v>50228.61</v>
      </c>
      <c r="I366" s="8">
        <f t="shared" si="14"/>
        <v>33477.230000000003</v>
      </c>
      <c r="J366" s="8">
        <f t="shared" si="14"/>
        <v>55084.05</v>
      </c>
      <c r="K366" s="8">
        <f t="shared" si="14"/>
        <v>83361.45</v>
      </c>
      <c r="L366" s="8">
        <f t="shared" si="14"/>
        <v>80316.53</v>
      </c>
      <c r="M366" s="8">
        <f t="shared" si="14"/>
        <v>76608.039999999994</v>
      </c>
      <c r="N366" s="8">
        <f>IFERROR(VLOOKUP($B$362,$4:$126,MATCH($Q366&amp;"/"&amp;N$348,$2:$2,0),FALSE),IFERROR(VLOOKUP($B$362,$4:$126,MATCH($Q365&amp;"/"&amp;N$348,$2:$2,0),FALSE),IFERROR(VLOOKUP($B$362,$4:$126,MATCH($Q364&amp;"/"&amp;N$348,$2:$2,0),FALSE),IFERROR(VLOOKUP($B$362,$4:$126,MATCH($Q363&amp;"/"&amp;N$348,$2:$2,0),FALSE),""))))</f>
        <v>103679.31</v>
      </c>
      <c r="O366" s="8">
        <f>IFERROR(VLOOKUP($B$362,$4:$126,MATCH($Q366&amp;"/"&amp;O$348,$2:$2,0),FALSE),IFERROR(VLOOKUP($B$362,$4:$126,MATCH($Q365&amp;"/"&amp;O$348,$2:$2,0),FALSE),IFERROR(VLOOKUP($B$362,$4:$126,MATCH($Q364&amp;"/"&amp;O$348,$2:$2,0),FALSE),IFERROR(VLOOKUP($B$362,$4:$126,MATCH($Q363&amp;"/"&amp;O$348,$2:$2,0),FALSE),""))))</f>
        <v>245076</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f t="shared" si="15"/>
        <v>0.14896534504992798</v>
      </c>
      <c r="H367" s="12">
        <f t="shared" si="15"/>
        <v>0.10496822747643525</v>
      </c>
      <c r="I367" s="12">
        <f t="shared" si="15"/>
        <v>5.4363164914448966E-2</v>
      </c>
      <c r="J367" s="12">
        <f t="shared" si="15"/>
        <v>7.9121900532640274E-2</v>
      </c>
      <c r="K367" s="12">
        <f t="shared" si="15"/>
        <v>0.11120713795465749</v>
      </c>
      <c r="L367" s="12">
        <f t="shared" si="15"/>
        <v>8.0998772944660125E-2</v>
      </c>
      <c r="M367" s="12">
        <f t="shared" si="15"/>
        <v>8.2045139389754676E-2</v>
      </c>
      <c r="N367" s="12">
        <f t="shared" si="15"/>
        <v>8.3318360626412305E-2</v>
      </c>
      <c r="O367" s="12">
        <f t="shared" si="15"/>
        <v>0.17842368964779165</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f t="shared" si="16"/>
        <v>53554</v>
      </c>
      <c r="I369" s="8">
        <f t="shared" si="16"/>
        <v>83985</v>
      </c>
      <c r="J369" s="8">
        <f t="shared" si="16"/>
        <v>95801</v>
      </c>
      <c r="K369" s="8">
        <f t="shared" si="16"/>
        <v>112681</v>
      </c>
      <c r="L369" s="8">
        <f t="shared" si="16"/>
        <v>106017</v>
      </c>
      <c r="M369" s="8">
        <f t="shared" si="16"/>
        <v>119390</v>
      </c>
      <c r="N369" s="8">
        <f t="shared" si="16"/>
        <v>112664</v>
      </c>
      <c r="O369" s="8">
        <f t="shared" si="16"/>
        <v>160547</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f t="shared" si="16"/>
        <v>67537</v>
      </c>
      <c r="I370" s="8">
        <f t="shared" si="16"/>
        <v>82017</v>
      </c>
      <c r="J370" s="8">
        <f t="shared" si="16"/>
        <v>92853</v>
      </c>
      <c r="K370" s="8">
        <f t="shared" si="16"/>
        <v>117534</v>
      </c>
      <c r="L370" s="8">
        <f t="shared" si="16"/>
        <v>111302</v>
      </c>
      <c r="M370" s="8">
        <f t="shared" si="16"/>
        <v>126475</v>
      </c>
      <c r="N370" s="8">
        <f t="shared" si="16"/>
        <v>108028</v>
      </c>
      <c r="O370" s="8">
        <f t="shared" si="16"/>
        <v>168092</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f t="shared" si="16"/>
        <v>65910</v>
      </c>
      <c r="I371" s="8">
        <f t="shared" si="16"/>
        <v>82278</v>
      </c>
      <c r="J371" s="8">
        <f t="shared" si="16"/>
        <v>100997</v>
      </c>
      <c r="K371" s="8">
        <f t="shared" si="16"/>
        <v>100559</v>
      </c>
      <c r="L371" s="8">
        <f t="shared" si="16"/>
        <v>108967</v>
      </c>
      <c r="M371" s="8">
        <f t="shared" si="16"/>
        <v>116733</v>
      </c>
      <c r="N371" s="8">
        <f t="shared" si="16"/>
        <v>92317</v>
      </c>
      <c r="O371" s="8" t="str">
        <f t="shared" si="16"/>
        <v/>
      </c>
      <c r="P371" s="6"/>
      <c r="Q371" s="9" t="s">
        <v>14</v>
      </c>
    </row>
    <row r="372" spans="1:17" x14ac:dyDescent="0.25">
      <c r="B372" s="8" t="str">
        <f t="shared" si="16"/>
        <v/>
      </c>
      <c r="C372" s="8" t="str">
        <f t="shared" si="16"/>
        <v/>
      </c>
      <c r="D372" s="8" t="str">
        <f t="shared" si="16"/>
        <v/>
      </c>
      <c r="E372" s="8" t="str">
        <f t="shared" si="16"/>
        <v/>
      </c>
      <c r="F372" s="8" t="str">
        <f t="shared" si="16"/>
        <v/>
      </c>
      <c r="G372" s="8">
        <f t="shared" si="16"/>
        <v>46287.67</v>
      </c>
      <c r="H372" s="8">
        <f t="shared" si="16"/>
        <v>60727.29</v>
      </c>
      <c r="I372" s="8">
        <f t="shared" si="16"/>
        <v>78881.91</v>
      </c>
      <c r="J372" s="8">
        <f t="shared" si="16"/>
        <v>85221.99</v>
      </c>
      <c r="K372" s="8">
        <f t="shared" si="16"/>
        <v>81134.16</v>
      </c>
      <c r="L372" s="8">
        <f t="shared" si="16"/>
        <v>88427.71</v>
      </c>
      <c r="M372" s="8">
        <f t="shared" si="16"/>
        <v>87831.51</v>
      </c>
      <c r="N372" s="8">
        <f>IFERROR(VLOOKUP($B$368,$4:$126,MATCH($Q372&amp;"/"&amp;N$348,$2:$2,0),FALSE),IFERROR(VLOOKUP($B$368,$4:$126,MATCH($Q371&amp;"/"&amp;N$348,$2:$2,0),FALSE),IFERROR(VLOOKUP($B$368,$4:$126,MATCH($Q370&amp;"/"&amp;N$348,$2:$2,0),FALSE),IFERROR(VLOOKUP($B$368,$4:$126,MATCH($Q369&amp;"/"&amp;N$348,$2:$2,0),FALSE),""))))</f>
        <v>98007.18</v>
      </c>
      <c r="O372" s="8">
        <f>IFERROR(VLOOKUP($B$368,$4:$126,MATCH($Q372&amp;"/"&amp;O$348,$2:$2,0),FALSE),IFERROR(VLOOKUP($B$368,$4:$126,MATCH($Q371&amp;"/"&amp;O$348,$2:$2,0),FALSE),IFERROR(VLOOKUP($B$368,$4:$126,MATCH($Q370&amp;"/"&amp;O$348,$2:$2,0),FALSE),IFERROR(VLOOKUP($B$368,$4:$126,MATCH($Q369&amp;"/"&amp;O$348,$2:$2,0),FALSE),""))))</f>
        <v>168092</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f t="shared" si="17"/>
        <v>0.19377925150639658</v>
      </c>
      <c r="H373" s="12">
        <f t="shared" si="17"/>
        <v>0.12690846891338325</v>
      </c>
      <c r="I373" s="12">
        <f t="shared" si="17"/>
        <v>0.12809513457644855</v>
      </c>
      <c r="J373" s="12">
        <f t="shared" si="17"/>
        <v>0.12241158404245266</v>
      </c>
      <c r="K373" s="12">
        <f t="shared" si="17"/>
        <v>0.1082358539103537</v>
      </c>
      <c r="L373" s="12">
        <f t="shared" si="17"/>
        <v>8.9178852775465417E-2</v>
      </c>
      <c r="M373" s="12">
        <f t="shared" si="17"/>
        <v>9.4065172281690423E-2</v>
      </c>
      <c r="N373" s="12">
        <f t="shared" si="17"/>
        <v>7.8760145753455565E-2</v>
      </c>
      <c r="O373" s="12">
        <f t="shared" si="17"/>
        <v>0.12237671106218721</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f t="shared" si="18"/>
        <v>175817</v>
      </c>
      <c r="I375" s="8">
        <f t="shared" si="18"/>
        <v>421391</v>
      </c>
      <c r="J375" s="8">
        <f t="shared" si="18"/>
        <v>461800</v>
      </c>
      <c r="K375" s="8">
        <f t="shared" si="18"/>
        <v>287545</v>
      </c>
      <c r="L375" s="8">
        <f t="shared" si="18"/>
        <v>343413</v>
      </c>
      <c r="M375" s="8">
        <f t="shared" si="18"/>
        <v>517436</v>
      </c>
      <c r="N375" s="8">
        <f t="shared" si="18"/>
        <v>422452</v>
      </c>
      <c r="O375" s="8">
        <f t="shared" si="18"/>
        <v>817309</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f t="shared" si="18"/>
        <v>215147</v>
      </c>
      <c r="I376" s="8">
        <f t="shared" si="18"/>
        <v>401887</v>
      </c>
      <c r="J376" s="8">
        <f t="shared" si="18"/>
        <v>258794</v>
      </c>
      <c r="K376" s="8">
        <f t="shared" si="18"/>
        <v>249883</v>
      </c>
      <c r="L376" s="8">
        <f t="shared" si="18"/>
        <v>336627</v>
      </c>
      <c r="M376" s="8">
        <f t="shared" si="18"/>
        <v>386249</v>
      </c>
      <c r="N376" s="8">
        <f t="shared" si="18"/>
        <v>509348</v>
      </c>
      <c r="O376" s="8">
        <f t="shared" si="18"/>
        <v>802652</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f t="shared" si="18"/>
        <v>371218</v>
      </c>
      <c r="I377" s="8">
        <f t="shared" si="18"/>
        <v>395847</v>
      </c>
      <c r="J377" s="8">
        <f t="shared" si="18"/>
        <v>219161</v>
      </c>
      <c r="K377" s="8">
        <f t="shared" si="18"/>
        <v>248728</v>
      </c>
      <c r="L377" s="8">
        <f t="shared" si="18"/>
        <v>367776</v>
      </c>
      <c r="M377" s="8">
        <f t="shared" si="18"/>
        <v>366383</v>
      </c>
      <c r="N377" s="8">
        <f t="shared" si="18"/>
        <v>597430</v>
      </c>
      <c r="O377" s="8" t="str">
        <f t="shared" si="18"/>
        <v/>
      </c>
      <c r="P377" s="6"/>
      <c r="Q377" s="9" t="s">
        <v>14</v>
      </c>
    </row>
    <row r="378" spans="1:17" x14ac:dyDescent="0.25">
      <c r="B378" s="8" t="str">
        <f t="shared" si="18"/>
        <v/>
      </c>
      <c r="C378" s="8" t="str">
        <f t="shared" si="18"/>
        <v/>
      </c>
      <c r="D378" s="8" t="str">
        <f t="shared" si="18"/>
        <v/>
      </c>
      <c r="E378" s="8" t="str">
        <f t="shared" si="18"/>
        <v/>
      </c>
      <c r="F378" s="8" t="str">
        <f t="shared" si="18"/>
        <v/>
      </c>
      <c r="G378" s="8">
        <f t="shared" si="18"/>
        <v>133652.67000000001</v>
      </c>
      <c r="H378" s="8">
        <f t="shared" si="18"/>
        <v>377396.84</v>
      </c>
      <c r="I378" s="8">
        <f t="shared" si="18"/>
        <v>374545.98</v>
      </c>
      <c r="J378" s="8">
        <f t="shared" si="18"/>
        <v>210219.49</v>
      </c>
      <c r="K378" s="8">
        <f t="shared" si="18"/>
        <v>277173.02</v>
      </c>
      <c r="L378" s="8">
        <f t="shared" si="18"/>
        <v>435552.29</v>
      </c>
      <c r="M378" s="8">
        <f t="shared" si="18"/>
        <v>358691.98</v>
      </c>
      <c r="N378" s="8">
        <f>IFERROR(VLOOKUP($B$374,$4:$126,MATCH($Q378&amp;"/"&amp;N$348,$2:$2,0),FALSE),IFERROR(VLOOKUP($B$374,$4:$126,MATCH($Q377&amp;"/"&amp;N$348,$2:$2,0),FALSE),IFERROR(VLOOKUP($B$374,$4:$126,MATCH($Q376&amp;"/"&amp;N$348,$2:$2,0),FALSE),IFERROR(VLOOKUP($B$374,$4:$126,MATCH($Q375&amp;"/"&amp;N$348,$2:$2,0),FALSE),""))))</f>
        <v>672253.38</v>
      </c>
      <c r="O378" s="8">
        <f>IFERROR(VLOOKUP($B$374,$4:$126,MATCH($Q378&amp;"/"&amp;O$348,$2:$2,0),FALSE),IFERROR(VLOOKUP($B$374,$4:$126,MATCH($Q377&amp;"/"&amp;O$348,$2:$2,0),FALSE),IFERROR(VLOOKUP($B$374,$4:$126,MATCH($Q376&amp;"/"&amp;O$348,$2:$2,0),FALSE),IFERROR(VLOOKUP($B$374,$4:$126,MATCH($Q375&amp;"/"&amp;O$348,$2:$2,0),FALSE),""))))</f>
        <v>802652</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f t="shared" si="19"/>
        <v>0.55952512525325704</v>
      </c>
      <c r="H379" s="12">
        <f t="shared" si="19"/>
        <v>0.78868750996708537</v>
      </c>
      <c r="I379" s="12">
        <f t="shared" si="19"/>
        <v>0.60821952350250907</v>
      </c>
      <c r="J379" s="12">
        <f t="shared" si="19"/>
        <v>0.30195611211961293</v>
      </c>
      <c r="K379" s="12">
        <f t="shared" si="19"/>
        <v>0.36975866269659469</v>
      </c>
      <c r="L379" s="12">
        <f t="shared" si="19"/>
        <v>0.43925205736897194</v>
      </c>
      <c r="M379" s="12">
        <f t="shared" si="19"/>
        <v>0.38414941169473982</v>
      </c>
      <c r="N379" s="12">
        <f t="shared" si="19"/>
        <v>0.54023362565939714</v>
      </c>
      <c r="O379" s="12">
        <f t="shared" si="19"/>
        <v>0.58435804135525005</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f t="shared" si="20"/>
        <v>96028</v>
      </c>
      <c r="I381" s="8">
        <f t="shared" si="20"/>
        <v>97414</v>
      </c>
      <c r="J381" s="8">
        <f t="shared" si="20"/>
        <v>363907</v>
      </c>
      <c r="K381" s="8">
        <f t="shared" si="20"/>
        <v>469413</v>
      </c>
      <c r="L381" s="8">
        <f t="shared" si="20"/>
        <v>451653</v>
      </c>
      <c r="M381" s="8">
        <f t="shared" si="20"/>
        <v>568131</v>
      </c>
      <c r="N381" s="8">
        <f t="shared" si="20"/>
        <v>548279</v>
      </c>
      <c r="O381" s="8">
        <f t="shared" si="20"/>
        <v>471209</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f t="shared" si="20"/>
        <v>94226</v>
      </c>
      <c r="I382" s="8">
        <f t="shared" si="20"/>
        <v>111740</v>
      </c>
      <c r="J382" s="8">
        <f t="shared" si="20"/>
        <v>429330</v>
      </c>
      <c r="K382" s="8">
        <f t="shared" si="20"/>
        <v>467653</v>
      </c>
      <c r="L382" s="8">
        <f t="shared" si="20"/>
        <v>454688</v>
      </c>
      <c r="M382" s="8">
        <f t="shared" si="20"/>
        <v>563849</v>
      </c>
      <c r="N382" s="8">
        <f t="shared" si="20"/>
        <v>537571</v>
      </c>
      <c r="O382" s="8">
        <f t="shared" si="20"/>
        <v>474761</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f t="shared" si="20"/>
        <v>92896</v>
      </c>
      <c r="I383" s="8">
        <f t="shared" si="20"/>
        <v>150615</v>
      </c>
      <c r="J383" s="8">
        <f t="shared" si="20"/>
        <v>462923</v>
      </c>
      <c r="K383" s="8">
        <f t="shared" si="20"/>
        <v>464938</v>
      </c>
      <c r="L383" s="8">
        <f t="shared" si="20"/>
        <v>462741</v>
      </c>
      <c r="M383" s="8">
        <f t="shared" si="20"/>
        <v>565473</v>
      </c>
      <c r="N383" s="8">
        <f t="shared" si="20"/>
        <v>525555</v>
      </c>
      <c r="O383" s="8" t="str">
        <f t="shared" si="20"/>
        <v/>
      </c>
      <c r="P383" s="6"/>
      <c r="Q383" s="9" t="s">
        <v>14</v>
      </c>
    </row>
    <row r="384" spans="1:17" x14ac:dyDescent="0.25">
      <c r="B384" s="8" t="str">
        <f t="shared" si="20"/>
        <v/>
      </c>
      <c r="C384" s="8" t="str">
        <f t="shared" si="20"/>
        <v/>
      </c>
      <c r="D384" s="8" t="str">
        <f t="shared" si="20"/>
        <v/>
      </c>
      <c r="E384" s="8" t="str">
        <f t="shared" si="20"/>
        <v/>
      </c>
      <c r="F384" s="8" t="str">
        <f t="shared" si="20"/>
        <v/>
      </c>
      <c r="G384" s="8">
        <f t="shared" si="20"/>
        <v>95428.59</v>
      </c>
      <c r="H384" s="8">
        <f t="shared" si="20"/>
        <v>91307.76</v>
      </c>
      <c r="I384" s="8">
        <f t="shared" si="20"/>
        <v>193603.7</v>
      </c>
      <c r="J384" s="8">
        <f t="shared" si="20"/>
        <v>474272.12</v>
      </c>
      <c r="K384" s="8">
        <f t="shared" si="20"/>
        <v>457564.54</v>
      </c>
      <c r="L384" s="8">
        <f t="shared" si="20"/>
        <v>541725.46</v>
      </c>
      <c r="M384" s="8">
        <f t="shared" si="20"/>
        <v>517777.81</v>
      </c>
      <c r="N384" s="8">
        <f>IFERROR(VLOOKUP($B$380,$4:$126,MATCH($Q384&amp;"/"&amp;N$348,$2:$2,0),FALSE),IFERROR(VLOOKUP($B$380,$4:$126,MATCH($Q383&amp;"/"&amp;N$348,$2:$2,0),FALSE),IFERROR(VLOOKUP($B$380,$4:$126,MATCH($Q382&amp;"/"&amp;N$348,$2:$2,0),FALSE),IFERROR(VLOOKUP($B$380,$4:$126,MATCH($Q381&amp;"/"&amp;N$348,$2:$2,0),FALSE),""))))</f>
        <v>516561.01</v>
      </c>
      <c r="O384" s="8">
        <f>IFERROR(VLOOKUP($B$380,$4:$126,MATCH($Q384&amp;"/"&amp;O$348,$2:$2,0),FALSE),IFERROR(VLOOKUP($B$380,$4:$126,MATCH($Q383&amp;"/"&amp;O$348,$2:$2,0),FALSE),IFERROR(VLOOKUP($B$380,$4:$126,MATCH($Q382&amp;"/"&amp;O$348,$2:$2,0),FALSE),IFERROR(VLOOKUP($B$380,$4:$126,MATCH($Q381&amp;"/"&amp;O$348,$2:$2,0),FALSE),""))))</f>
        <v>474761</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f t="shared" si="21"/>
        <v>0.39950338270452584</v>
      </c>
      <c r="H385" s="12">
        <f t="shared" si="21"/>
        <v>0.19081582631977584</v>
      </c>
      <c r="I385" s="12">
        <f t="shared" si="21"/>
        <v>0.31439010548804375</v>
      </c>
      <c r="J385" s="12">
        <f t="shared" si="21"/>
        <v>0.68123733647116413</v>
      </c>
      <c r="K385" s="12">
        <f t="shared" si="21"/>
        <v>0.61040736363078374</v>
      </c>
      <c r="L385" s="12">
        <f t="shared" si="21"/>
        <v>0.54632710766864001</v>
      </c>
      <c r="M385" s="12">
        <f t="shared" si="21"/>
        <v>0.55452603400859646</v>
      </c>
      <c r="N385" s="12">
        <f t="shared" si="21"/>
        <v>0.4151167336735147</v>
      </c>
      <c r="O385" s="12">
        <f t="shared" si="21"/>
        <v>0.34564220617635028</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f t="shared" si="22"/>
        <v>6836</v>
      </c>
      <c r="I387" s="8">
        <f t="shared" si="22"/>
        <v>7530</v>
      </c>
      <c r="J387" s="8">
        <f t="shared" si="22"/>
        <v>6916</v>
      </c>
      <c r="K387" s="8">
        <f t="shared" si="22"/>
        <v>7222</v>
      </c>
      <c r="L387" s="8">
        <f t="shared" si="22"/>
        <v>9250</v>
      </c>
      <c r="M387" s="8">
        <f t="shared" si="22"/>
        <v>10787</v>
      </c>
      <c r="N387" s="8">
        <f t="shared" si="22"/>
        <v>10315</v>
      </c>
      <c r="O387" s="8">
        <f t="shared" si="22"/>
        <v>8348</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f t="shared" si="22"/>
        <v>7030</v>
      </c>
      <c r="I388" s="8">
        <f t="shared" si="22"/>
        <v>7229</v>
      </c>
      <c r="J388" s="8">
        <f t="shared" si="22"/>
        <v>6578</v>
      </c>
      <c r="K388" s="8">
        <f t="shared" si="22"/>
        <v>7484</v>
      </c>
      <c r="L388" s="8">
        <f t="shared" si="22"/>
        <v>9176</v>
      </c>
      <c r="M388" s="8">
        <f t="shared" si="22"/>
        <v>10976</v>
      </c>
      <c r="N388" s="8">
        <f t="shared" si="22"/>
        <v>9813</v>
      </c>
      <c r="O388" s="8">
        <f t="shared" si="22"/>
        <v>7835</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f t="shared" si="22"/>
        <v>6974</v>
      </c>
      <c r="I389" s="8">
        <f t="shared" si="22"/>
        <v>7691</v>
      </c>
      <c r="J389" s="8">
        <f t="shared" si="22"/>
        <v>7433</v>
      </c>
      <c r="K389" s="8">
        <f t="shared" si="22"/>
        <v>7115</v>
      </c>
      <c r="L389" s="8">
        <f t="shared" si="22"/>
        <v>10603</v>
      </c>
      <c r="M389" s="8">
        <f t="shared" si="22"/>
        <v>11146</v>
      </c>
      <c r="N389" s="8">
        <f t="shared" si="22"/>
        <v>9408</v>
      </c>
      <c r="O389" s="8" t="str">
        <f t="shared" si="22"/>
        <v/>
      </c>
      <c r="P389" s="6"/>
      <c r="Q389" s="9" t="s">
        <v>14</v>
      </c>
    </row>
    <row r="390" spans="1:17" x14ac:dyDescent="0.25">
      <c r="B390" s="8" t="str">
        <f t="shared" si="22"/>
        <v/>
      </c>
      <c r="C390" s="8" t="str">
        <f t="shared" si="22"/>
        <v/>
      </c>
      <c r="D390" s="8" t="str">
        <f t="shared" si="22"/>
        <v/>
      </c>
      <c r="E390" s="8" t="str">
        <f t="shared" si="22"/>
        <v/>
      </c>
      <c r="F390" s="8" t="str">
        <f t="shared" si="22"/>
        <v/>
      </c>
      <c r="G390" s="8">
        <f t="shared" si="22"/>
        <v>6897.48</v>
      </c>
      <c r="H390" s="8">
        <f t="shared" si="22"/>
        <v>6970.39</v>
      </c>
      <c r="I390" s="8">
        <f t="shared" si="22"/>
        <v>7276.15</v>
      </c>
      <c r="J390" s="8">
        <f t="shared" si="22"/>
        <v>7325.4</v>
      </c>
      <c r="K390" s="8">
        <f t="shared" si="22"/>
        <v>9331.8700000000008</v>
      </c>
      <c r="L390" s="8">
        <f t="shared" si="22"/>
        <v>10713.43</v>
      </c>
      <c r="M390" s="8">
        <f t="shared" si="22"/>
        <v>10462.67</v>
      </c>
      <c r="N390" s="8">
        <f>IFERROR(VLOOKUP($B$386,$4:$126,MATCH($Q390&amp;"/"&amp;N$348,$2:$2,0),FALSE),IFERROR(VLOOKUP($B$386,$4:$126,MATCH($Q389&amp;"/"&amp;N$348,$2:$2,0),FALSE),IFERROR(VLOOKUP($B$386,$4:$126,MATCH($Q388&amp;"/"&amp;N$348,$2:$2,0),FALSE),IFERROR(VLOOKUP($B$386,$4:$126,MATCH($Q387&amp;"/"&amp;N$348,$2:$2,0),FALSE),""))))</f>
        <v>8850.0499999999993</v>
      </c>
      <c r="O390" s="8">
        <f>IFERROR(VLOOKUP($B$386,$4:$126,MATCH($Q390&amp;"/"&amp;O$348,$2:$2,0),FALSE),IFERROR(VLOOKUP($B$386,$4:$126,MATCH($Q389&amp;"/"&amp;O$348,$2:$2,0),FALSE),IFERROR(VLOOKUP($B$386,$4:$126,MATCH($Q388&amp;"/"&amp;O$348,$2:$2,0),FALSE),IFERROR(VLOOKUP($B$386,$4:$126,MATCH($Q387&amp;"/"&amp;O$348,$2:$2,0),FALSE),""))))</f>
        <v>7835</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f t="shared" si="23"/>
        <v>2.8875692202272013E-2</v>
      </c>
      <c r="H391" s="12">
        <f t="shared" si="23"/>
        <v>1.4566787397052588E-2</v>
      </c>
      <c r="I391" s="12">
        <f t="shared" si="23"/>
        <v>1.1815629381291935E-2</v>
      </c>
      <c r="J391" s="12">
        <f t="shared" si="23"/>
        <v>1.0522094329698035E-2</v>
      </c>
      <c r="K391" s="12">
        <f t="shared" si="23"/>
        <v>1.2449046345342239E-2</v>
      </c>
      <c r="L391" s="12">
        <f t="shared" si="23"/>
        <v>1.080443445488133E-2</v>
      </c>
      <c r="M391" s="12">
        <f t="shared" si="23"/>
        <v>1.1205236663658339E-2</v>
      </c>
      <c r="N391" s="12">
        <f t="shared" si="23"/>
        <v>7.1120424842891043E-3</v>
      </c>
      <c r="O391" s="12">
        <f t="shared" si="23"/>
        <v>5.7041473191599655E-3</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f t="shared" si="24"/>
        <v>105705</v>
      </c>
      <c r="I393" s="8">
        <f t="shared" si="24"/>
        <v>108179</v>
      </c>
      <c r="J393" s="8">
        <f t="shared" si="24"/>
        <v>375387</v>
      </c>
      <c r="K393" s="8">
        <f t="shared" si="24"/>
        <v>482129</v>
      </c>
      <c r="L393" s="8">
        <f t="shared" si="24"/>
        <v>466060</v>
      </c>
      <c r="M393" s="8">
        <f t="shared" si="24"/>
        <v>582591</v>
      </c>
      <c r="N393" s="8">
        <f t="shared" si="24"/>
        <v>606929</v>
      </c>
      <c r="O393" s="8">
        <f t="shared" si="24"/>
        <v>570451</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f t="shared" si="24"/>
        <v>104088</v>
      </c>
      <c r="I394" s="8">
        <f t="shared" si="24"/>
        <v>157849</v>
      </c>
      <c r="J394" s="8">
        <f t="shared" si="24"/>
        <v>452022</v>
      </c>
      <c r="K394" s="8">
        <f t="shared" si="24"/>
        <v>479331</v>
      </c>
      <c r="L394" s="8">
        <f t="shared" si="24"/>
        <v>468623</v>
      </c>
      <c r="M394" s="8">
        <f t="shared" si="24"/>
        <v>578597</v>
      </c>
      <c r="N394" s="8">
        <f t="shared" si="24"/>
        <v>595818</v>
      </c>
      <c r="O394" s="8">
        <f t="shared" si="24"/>
        <v>570910</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f t="shared" si="24"/>
        <v>102845</v>
      </c>
      <c r="I395" s="8">
        <f t="shared" si="24"/>
        <v>197188</v>
      </c>
      <c r="J395" s="8">
        <f t="shared" si="24"/>
        <v>475846</v>
      </c>
      <c r="K395" s="8">
        <f t="shared" si="24"/>
        <v>476398</v>
      </c>
      <c r="L395" s="8">
        <f t="shared" si="24"/>
        <v>476818</v>
      </c>
      <c r="M395" s="8">
        <f t="shared" si="24"/>
        <v>580278</v>
      </c>
      <c r="N395" s="8">
        <f t="shared" si="24"/>
        <v>581893</v>
      </c>
      <c r="O395" s="8" t="str">
        <f t="shared" si="24"/>
        <v/>
      </c>
      <c r="P395" s="6"/>
      <c r="Q395" s="9" t="s">
        <v>14</v>
      </c>
    </row>
    <row r="396" spans="1:17" x14ac:dyDescent="0.25">
      <c r="B396" s="8" t="str">
        <f t="shared" si="24"/>
        <v/>
      </c>
      <c r="C396" s="8" t="str">
        <f t="shared" si="24"/>
        <v/>
      </c>
      <c r="D396" s="8" t="str">
        <f t="shared" si="24"/>
        <v/>
      </c>
      <c r="E396" s="8" t="str">
        <f t="shared" si="24"/>
        <v/>
      </c>
      <c r="F396" s="8" t="str">
        <f t="shared" si="24"/>
        <v/>
      </c>
      <c r="G396" s="8">
        <f t="shared" si="24"/>
        <v>105215.37</v>
      </c>
      <c r="H396" s="8">
        <f t="shared" si="24"/>
        <v>101115.67</v>
      </c>
      <c r="I396" s="8">
        <f t="shared" si="24"/>
        <v>241261.25</v>
      </c>
      <c r="J396" s="8">
        <f t="shared" si="24"/>
        <v>485972.72</v>
      </c>
      <c r="K396" s="8">
        <f t="shared" si="24"/>
        <v>472432.19</v>
      </c>
      <c r="L396" s="8">
        <f t="shared" si="24"/>
        <v>556024.82999999996</v>
      </c>
      <c r="M396" s="8">
        <f t="shared" si="24"/>
        <v>575038.41</v>
      </c>
      <c r="N396" s="8">
        <f>IFERROR(VLOOKUP($B$392,$4:$126,MATCH($Q396&amp;"/"&amp;N$348,$2:$2,0),FALSE),IFERROR(VLOOKUP($B$392,$4:$126,MATCH($Q395&amp;"/"&amp;N$348,$2:$2,0),FALSE),IFERROR(VLOOKUP($B$392,$4:$126,MATCH($Q394&amp;"/"&amp;N$348,$2:$2,0),FALSE),IFERROR(VLOOKUP($B$392,$4:$126,MATCH($Q393&amp;"/"&amp;N$348,$2:$2,0),FALSE),""))))</f>
        <v>572121.92000000004</v>
      </c>
      <c r="O396" s="8">
        <f>IFERROR(VLOOKUP($B$392,$4:$126,MATCH($Q396&amp;"/"&amp;O$348,$2:$2,0),FALSE),IFERROR(VLOOKUP($B$392,$4:$126,MATCH($Q395&amp;"/"&amp;O$348,$2:$2,0),FALSE),IFERROR(VLOOKUP($B$392,$4:$126,MATCH($Q394&amp;"/"&amp;O$348,$2:$2,0),FALSE),IFERROR(VLOOKUP($B$392,$4:$126,MATCH($Q393&amp;"/"&amp;O$348,$2:$2,0),FALSE),""))))</f>
        <v>570910</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f t="shared" si="25"/>
        <v>0.44047487474674296</v>
      </c>
      <c r="H397" s="12">
        <f t="shared" si="25"/>
        <v>0.21131249003291469</v>
      </c>
      <c r="I397" s="12">
        <f t="shared" si="25"/>
        <v>0.39178047649749098</v>
      </c>
      <c r="J397" s="12">
        <f t="shared" si="25"/>
        <v>0.69804390224423662</v>
      </c>
      <c r="K397" s="12">
        <f t="shared" si="25"/>
        <v>0.63024133730340537</v>
      </c>
      <c r="L397" s="12">
        <f t="shared" si="25"/>
        <v>0.56074794263102801</v>
      </c>
      <c r="M397" s="12">
        <f t="shared" si="25"/>
        <v>0.61585058830526018</v>
      </c>
      <c r="N397" s="12">
        <f>+N396/N$402</f>
        <v>0.45976637434060291</v>
      </c>
      <c r="O397" s="12">
        <f>+O396/O$402</f>
        <v>0.41564195864474995</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f t="shared" si="26"/>
        <v>281522</v>
      </c>
      <c r="I399" s="8">
        <f t="shared" si="26"/>
        <v>529570</v>
      </c>
      <c r="J399" s="8">
        <f t="shared" si="26"/>
        <v>837187</v>
      </c>
      <c r="K399" s="8">
        <f t="shared" si="26"/>
        <v>769674</v>
      </c>
      <c r="L399" s="8">
        <f t="shared" si="26"/>
        <v>809473</v>
      </c>
      <c r="M399" s="8">
        <f t="shared" si="26"/>
        <v>1100027</v>
      </c>
      <c r="N399" s="8">
        <f t="shared" si="26"/>
        <v>1029381</v>
      </c>
      <c r="O399" s="8">
        <f t="shared" si="26"/>
        <v>1387760</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f t="shared" si="26"/>
        <v>319235</v>
      </c>
      <c r="I400" s="8">
        <f t="shared" si="26"/>
        <v>559736</v>
      </c>
      <c r="J400" s="8">
        <f t="shared" si="26"/>
        <v>710816</v>
      </c>
      <c r="K400" s="8">
        <f t="shared" si="26"/>
        <v>729214</v>
      </c>
      <c r="L400" s="8">
        <f t="shared" si="26"/>
        <v>805250</v>
      </c>
      <c r="M400" s="8">
        <f t="shared" si="26"/>
        <v>964846</v>
      </c>
      <c r="N400" s="8">
        <f t="shared" si="26"/>
        <v>1105166</v>
      </c>
      <c r="O400" s="8">
        <f t="shared" si="26"/>
        <v>1373562</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f t="shared" si="26"/>
        <v>474063</v>
      </c>
      <c r="I401" s="8">
        <f t="shared" si="26"/>
        <v>593035</v>
      </c>
      <c r="J401" s="8">
        <f t="shared" si="26"/>
        <v>695007</v>
      </c>
      <c r="K401" s="8">
        <f t="shared" si="26"/>
        <v>725126</v>
      </c>
      <c r="L401" s="8">
        <f t="shared" si="26"/>
        <v>844594</v>
      </c>
      <c r="M401" s="8">
        <f t="shared" si="26"/>
        <v>946661</v>
      </c>
      <c r="N401" s="8">
        <f t="shared" si="26"/>
        <v>1179323</v>
      </c>
      <c r="O401" s="8" t="str">
        <f t="shared" si="26"/>
        <v/>
      </c>
      <c r="P401" s="6"/>
      <c r="Q401" s="9" t="s">
        <v>14</v>
      </c>
    </row>
    <row r="402" spans="1:17" x14ac:dyDescent="0.25">
      <c r="B402" s="8" t="str">
        <f t="shared" si="26"/>
        <v/>
      </c>
      <c r="C402" s="8" t="str">
        <f t="shared" si="26"/>
        <v/>
      </c>
      <c r="D402" s="8" t="str">
        <f t="shared" si="26"/>
        <v/>
      </c>
      <c r="E402" s="8" t="str">
        <f t="shared" si="26"/>
        <v/>
      </c>
      <c r="F402" s="8" t="str">
        <f t="shared" si="26"/>
        <v/>
      </c>
      <c r="G402" s="8">
        <f t="shared" si="26"/>
        <v>238868.04</v>
      </c>
      <c r="H402" s="8">
        <f t="shared" si="26"/>
        <v>478512.51</v>
      </c>
      <c r="I402" s="8">
        <f t="shared" si="26"/>
        <v>615807.23</v>
      </c>
      <c r="J402" s="8">
        <f t="shared" si="26"/>
        <v>696192.2</v>
      </c>
      <c r="K402" s="8">
        <f t="shared" si="26"/>
        <v>749605.21</v>
      </c>
      <c r="L402" s="8">
        <f t="shared" si="26"/>
        <v>991577.12</v>
      </c>
      <c r="M402" s="8">
        <f t="shared" si="26"/>
        <v>933730.39</v>
      </c>
      <c r="N402" s="8">
        <f>IFERROR(VLOOKUP($B$398,$4:$126,MATCH($Q402&amp;"/"&amp;N$348,$2:$2,0),FALSE),IFERROR(VLOOKUP($B$398,$4:$126,MATCH($Q401&amp;"/"&amp;N$348,$2:$2,0),FALSE),IFERROR(VLOOKUP($B$398,$4:$126,MATCH($Q400&amp;"/"&amp;N$348,$2:$2,0),FALSE),IFERROR(VLOOKUP($B$398,$4:$126,MATCH($Q399&amp;"/"&amp;N$348,$2:$2,0),FALSE),""))))</f>
        <v>1244375.3</v>
      </c>
      <c r="O402" s="8">
        <f>IFERROR(VLOOKUP($B$398,$4:$126,MATCH($Q402&amp;"/"&amp;O$348,$2:$2,0),FALSE),IFERROR(VLOOKUP($B$398,$4:$126,MATCH($Q401&amp;"/"&amp;O$348,$2:$2,0),FALSE),IFERROR(VLOOKUP($B$398,$4:$126,MATCH($Q400&amp;"/"&amp;O$348,$2:$2,0),FALSE),IFERROR(VLOOKUP($B$398,$4:$126,MATCH($Q399&amp;"/"&amp;O$348,$2:$2,0),FALSE),""))))</f>
        <v>1373562</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f t="shared" si="27"/>
        <v>86953</v>
      </c>
      <c r="I405" s="8">
        <f t="shared" si="27"/>
        <v>107162</v>
      </c>
      <c r="J405" s="8">
        <f t="shared" si="27"/>
        <v>164400</v>
      </c>
      <c r="K405" s="8">
        <f t="shared" si="27"/>
        <v>149378</v>
      </c>
      <c r="L405" s="8">
        <f t="shared" si="27"/>
        <v>139167</v>
      </c>
      <c r="M405" s="8">
        <f t="shared" si="27"/>
        <v>171171</v>
      </c>
      <c r="N405" s="8">
        <f t="shared" si="27"/>
        <v>115545</v>
      </c>
      <c r="O405" s="8">
        <f t="shared" si="27"/>
        <v>182840</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f t="shared" si="27"/>
        <v>98953</v>
      </c>
      <c r="I406" s="8">
        <f t="shared" si="27"/>
        <v>101204</v>
      </c>
      <c r="J406" s="8">
        <f t="shared" si="27"/>
        <v>164394</v>
      </c>
      <c r="K406" s="8">
        <f t="shared" si="27"/>
        <v>126425</v>
      </c>
      <c r="L406" s="8">
        <f t="shared" si="27"/>
        <v>115395</v>
      </c>
      <c r="M406" s="8">
        <f t="shared" si="27"/>
        <v>118478</v>
      </c>
      <c r="N406" s="8">
        <f t="shared" si="27"/>
        <v>118676</v>
      </c>
      <c r="O406" s="8">
        <f t="shared" si="27"/>
        <v>205699</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f t="shared" si="27"/>
        <v>85289</v>
      </c>
      <c r="I407" s="8">
        <f t="shared" si="27"/>
        <v>84065</v>
      </c>
      <c r="J407" s="8">
        <f t="shared" si="27"/>
        <v>138382</v>
      </c>
      <c r="K407" s="8">
        <f t="shared" si="27"/>
        <v>108818</v>
      </c>
      <c r="L407" s="8">
        <f t="shared" si="27"/>
        <v>131220</v>
      </c>
      <c r="M407" s="8">
        <f t="shared" si="27"/>
        <v>112204</v>
      </c>
      <c r="N407" s="8">
        <f t="shared" si="27"/>
        <v>168032</v>
      </c>
      <c r="O407" s="8" t="str">
        <f t="shared" si="27"/>
        <v/>
      </c>
      <c r="P407" s="6"/>
      <c r="Q407" s="9" t="s">
        <v>14</v>
      </c>
    </row>
    <row r="408" spans="1:17" x14ac:dyDescent="0.25">
      <c r="B408" s="8" t="str">
        <f t="shared" si="27"/>
        <v/>
      </c>
      <c r="C408" s="8" t="str">
        <f t="shared" si="27"/>
        <v/>
      </c>
      <c r="D408" s="8" t="str">
        <f t="shared" si="27"/>
        <v/>
      </c>
      <c r="E408" s="8" t="str">
        <f t="shared" si="27"/>
        <v/>
      </c>
      <c r="F408" s="8" t="str">
        <f t="shared" si="27"/>
        <v/>
      </c>
      <c r="G408" s="8">
        <f t="shared" si="27"/>
        <v>58098.27</v>
      </c>
      <c r="H408" s="8">
        <f t="shared" si="27"/>
        <v>78376.92</v>
      </c>
      <c r="I408" s="8">
        <f t="shared" si="27"/>
        <v>85699.26</v>
      </c>
      <c r="J408" s="8">
        <f t="shared" si="27"/>
        <v>133686.74</v>
      </c>
      <c r="K408" s="8">
        <f t="shared" si="27"/>
        <v>125780.95</v>
      </c>
      <c r="L408" s="8">
        <f t="shared" si="27"/>
        <v>215006.51</v>
      </c>
      <c r="M408" s="8">
        <f t="shared" si="27"/>
        <v>105461.19</v>
      </c>
      <c r="N408" s="8">
        <f>IFERROR(VLOOKUP($B$404,$4:$126,MATCH($Q408&amp;"/"&amp;N$348,$2:$2,0),FALSE),IFERROR(VLOOKUP($B$404,$4:$126,MATCH($Q407&amp;"/"&amp;N$348,$2:$2,0),FALSE),IFERROR(VLOOKUP($B$404,$4:$126,MATCH($Q406&amp;"/"&amp;N$348,$2:$2,0),FALSE),IFERROR(VLOOKUP($B$404,$4:$126,MATCH($Q405&amp;"/"&amp;N$348,$2:$2,0),FALSE),""))))</f>
        <v>161379.96</v>
      </c>
      <c r="O408" s="8">
        <f>IFERROR(VLOOKUP($B$404,$4:$126,MATCH($Q408&amp;"/"&amp;O$348,$2:$2,0),FALSE),IFERROR(VLOOKUP($B$404,$4:$126,MATCH($Q407&amp;"/"&amp;O$348,$2:$2,0),FALSE),IFERROR(VLOOKUP($B$404,$4:$126,MATCH($Q406&amp;"/"&amp;O$348,$2:$2,0),FALSE),IFERROR(VLOOKUP($B$404,$4:$126,MATCH($Q405&amp;"/"&amp;O$348,$2:$2,0),FALSE),""))))</f>
        <v>205699</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f t="shared" si="28"/>
        <v>0.24322328763613582</v>
      </c>
      <c r="H409" s="12">
        <f t="shared" si="28"/>
        <v>0.16379283375475387</v>
      </c>
      <c r="I409" s="12">
        <f t="shared" si="28"/>
        <v>0.13916572561189319</v>
      </c>
      <c r="J409" s="12">
        <f t="shared" si="28"/>
        <v>0.19202562166022544</v>
      </c>
      <c r="K409" s="12">
        <f t="shared" si="28"/>
        <v>0.16779625904681211</v>
      </c>
      <c r="L409" s="12">
        <f t="shared" si="28"/>
        <v>0.21683286722065553</v>
      </c>
      <c r="M409" s="12">
        <f t="shared" si="28"/>
        <v>0.11294608286231318</v>
      </c>
      <c r="N409" s="12">
        <f>+N408/N$402</f>
        <v>0.12968753076342804</v>
      </c>
      <c r="O409" s="12">
        <f>+O408/O$402</f>
        <v>0.14975589016003646</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f t="shared" si="29"/>
        <v>96122</v>
      </c>
      <c r="I411" s="8">
        <f t="shared" si="29"/>
        <v>109590</v>
      </c>
      <c r="J411" s="8">
        <f t="shared" si="29"/>
        <v>309156</v>
      </c>
      <c r="K411" s="8">
        <f t="shared" si="29"/>
        <v>172763</v>
      </c>
      <c r="L411" s="8">
        <f t="shared" si="29"/>
        <v>162358</v>
      </c>
      <c r="M411" s="8">
        <f t="shared" si="29"/>
        <v>201868</v>
      </c>
      <c r="N411" s="8">
        <f t="shared" si="29"/>
        <v>165808</v>
      </c>
      <c r="O411" s="8">
        <f t="shared" si="29"/>
        <v>222392</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f t="shared" si="29"/>
        <v>107022</v>
      </c>
      <c r="I412" s="8">
        <f t="shared" si="29"/>
        <v>105620</v>
      </c>
      <c r="J412" s="8">
        <f t="shared" si="29"/>
        <v>189679</v>
      </c>
      <c r="K412" s="8">
        <f t="shared" si="29"/>
        <v>147774</v>
      </c>
      <c r="L412" s="8">
        <f t="shared" si="29"/>
        <v>142065</v>
      </c>
      <c r="M412" s="8">
        <f t="shared" si="29"/>
        <v>143724</v>
      </c>
      <c r="N412" s="8">
        <f t="shared" si="29"/>
        <v>151404</v>
      </c>
      <c r="O412" s="8">
        <f t="shared" si="29"/>
        <v>241793</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f t="shared" si="29"/>
        <v>91536</v>
      </c>
      <c r="I413" s="8">
        <f t="shared" si="29"/>
        <v>112900</v>
      </c>
      <c r="J413" s="8">
        <f t="shared" si="29"/>
        <v>158701</v>
      </c>
      <c r="K413" s="8">
        <f t="shared" si="29"/>
        <v>125428</v>
      </c>
      <c r="L413" s="8">
        <f t="shared" si="29"/>
        <v>155625</v>
      </c>
      <c r="M413" s="8">
        <f t="shared" si="29"/>
        <v>133306</v>
      </c>
      <c r="N413" s="8">
        <f t="shared" si="29"/>
        <v>202266</v>
      </c>
      <c r="O413" s="8" t="str">
        <f t="shared" si="29"/>
        <v/>
      </c>
      <c r="P413" s="6"/>
      <c r="Q413" s="9" t="s">
        <v>14</v>
      </c>
    </row>
    <row r="414" spans="1:17" x14ac:dyDescent="0.25">
      <c r="B414" s="8" t="str">
        <f t="shared" si="29"/>
        <v/>
      </c>
      <c r="C414" s="8" t="str">
        <f t="shared" si="29"/>
        <v/>
      </c>
      <c r="D414" s="8" t="str">
        <f t="shared" si="29"/>
        <v/>
      </c>
      <c r="E414" s="8" t="str">
        <f t="shared" si="29"/>
        <v/>
      </c>
      <c r="F414" s="8" t="str">
        <f t="shared" si="29"/>
        <v/>
      </c>
      <c r="G414" s="8">
        <f t="shared" si="29"/>
        <v>66149.570000000007</v>
      </c>
      <c r="H414" s="8">
        <f t="shared" si="29"/>
        <v>81382.289999999994</v>
      </c>
      <c r="I414" s="8">
        <f t="shared" si="29"/>
        <v>122534.05</v>
      </c>
      <c r="J414" s="8">
        <f t="shared" si="29"/>
        <v>156035.41</v>
      </c>
      <c r="K414" s="8">
        <f t="shared" si="29"/>
        <v>144285.16</v>
      </c>
      <c r="L414" s="8">
        <f t="shared" si="29"/>
        <v>242598.26</v>
      </c>
      <c r="M414" s="8">
        <f t="shared" si="29"/>
        <v>125273.61</v>
      </c>
      <c r="N414" s="8">
        <f>IFERROR(VLOOKUP($B$410,$4:$126,MATCH($Q414&amp;"/"&amp;N$348,$2:$2,0),FALSE),IFERROR(VLOOKUP($B$410,$4:$126,MATCH($Q413&amp;"/"&amp;N$348,$2:$2,0),FALSE),IFERROR(VLOOKUP($B$410,$4:$126,MATCH($Q412&amp;"/"&amp;N$348,$2:$2,0),FALSE),IFERROR(VLOOKUP($B$410,$4:$126,MATCH($Q411&amp;"/"&amp;N$348,$2:$2,0),FALSE),""))))</f>
        <v>184571.48</v>
      </c>
      <c r="O414" s="8">
        <f>IFERROR(VLOOKUP($B$410,$4:$126,MATCH($Q414&amp;"/"&amp;O$348,$2:$2,0),FALSE),IFERROR(VLOOKUP($B$410,$4:$126,MATCH($Q413&amp;"/"&amp;O$348,$2:$2,0),FALSE),IFERROR(VLOOKUP($B$410,$4:$126,MATCH($Q412&amp;"/"&amp;O$348,$2:$2,0),FALSE),IFERROR(VLOOKUP($B$410,$4:$126,MATCH($Q411&amp;"/"&amp;O$348,$2:$2,0),FALSE),""))))</f>
        <v>241793</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f t="shared" si="30"/>
        <v>0.27692934559181714</v>
      </c>
      <c r="H415" s="12">
        <f t="shared" si="30"/>
        <v>0.17007348459918006</v>
      </c>
      <c r="I415" s="12">
        <f t="shared" si="30"/>
        <v>0.19898118117255623</v>
      </c>
      <c r="J415" s="12">
        <f t="shared" si="30"/>
        <v>0.22412691495250883</v>
      </c>
      <c r="K415" s="12">
        <f t="shared" si="30"/>
        <v>0.19248153304590826</v>
      </c>
      <c r="L415" s="12">
        <f t="shared" si="30"/>
        <v>0.24465899334183913</v>
      </c>
      <c r="M415" s="12">
        <f t="shared" si="30"/>
        <v>0.13416464896253402</v>
      </c>
      <c r="N415" s="12">
        <f>+N414/N$402</f>
        <v>0.14832460914323839</v>
      </c>
      <c r="O415" s="12">
        <f>+O414/O$402</f>
        <v>0.17603355363645762</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f t="shared" si="31"/>
        <v>7130</v>
      </c>
      <c r="I417" s="8">
        <f t="shared" si="31"/>
        <v>1612</v>
      </c>
      <c r="J417" s="8">
        <f t="shared" si="31"/>
        <v>141255</v>
      </c>
      <c r="K417" s="8">
        <f t="shared" si="31"/>
        <v>11962</v>
      </c>
      <c r="L417" s="8">
        <f t="shared" si="31"/>
        <v>15732</v>
      </c>
      <c r="M417" s="8">
        <f t="shared" si="31"/>
        <v>15732</v>
      </c>
      <c r="N417" s="8">
        <f t="shared" si="31"/>
        <v>11384</v>
      </c>
      <c r="O417" s="8">
        <f t="shared" si="31"/>
        <v>9128</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f t="shared" si="31"/>
        <v>6294</v>
      </c>
      <c r="I418" s="8">
        <f t="shared" si="31"/>
        <v>1963</v>
      </c>
      <c r="J418" s="8">
        <f t="shared" si="31"/>
        <v>5336</v>
      </c>
      <c r="K418" s="8">
        <f t="shared" si="31"/>
        <v>9297</v>
      </c>
      <c r="L418" s="8">
        <f t="shared" si="31"/>
        <v>15732</v>
      </c>
      <c r="M418" s="8">
        <f t="shared" si="31"/>
        <v>15732</v>
      </c>
      <c r="N418" s="8">
        <f t="shared" si="31"/>
        <v>7451</v>
      </c>
      <c r="O418" s="8">
        <f t="shared" si="31"/>
        <v>8939</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f t="shared" si="31"/>
        <v>4515</v>
      </c>
      <c r="I419" s="8">
        <f t="shared" si="31"/>
        <v>26609</v>
      </c>
      <c r="J419" s="8">
        <f t="shared" si="31"/>
        <v>12385</v>
      </c>
      <c r="K419" s="8">
        <f t="shared" si="31"/>
        <v>11442</v>
      </c>
      <c r="L419" s="8">
        <f t="shared" si="31"/>
        <v>15732</v>
      </c>
      <c r="M419" s="8">
        <f t="shared" si="31"/>
        <v>15732</v>
      </c>
      <c r="N419" s="8">
        <f t="shared" si="31"/>
        <v>3518</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f t="shared" si="31"/>
        <v>5922.49</v>
      </c>
      <c r="H420" s="8">
        <f t="shared" si="31"/>
        <v>1814.38</v>
      </c>
      <c r="I420" s="8">
        <f t="shared" si="31"/>
        <v>33282.1</v>
      </c>
      <c r="J420" s="8">
        <f t="shared" si="31"/>
        <v>13530.72</v>
      </c>
      <c r="K420" s="8">
        <f t="shared" si="31"/>
        <v>13587</v>
      </c>
      <c r="L420" s="8">
        <f t="shared" si="31"/>
        <v>15732</v>
      </c>
      <c r="M420" s="8">
        <f t="shared" si="31"/>
        <v>15317</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8939</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f t="shared" si="32"/>
        <v>2.4793982485057438E-2</v>
      </c>
      <c r="H421" s="12">
        <f t="shared" si="32"/>
        <v>3.7917086013069964E-3</v>
      </c>
      <c r="I421" s="12">
        <f t="shared" si="32"/>
        <v>5.4046296273591983E-2</v>
      </c>
      <c r="J421" s="12">
        <f t="shared" si="32"/>
        <v>1.9435322602005596E-2</v>
      </c>
      <c r="K421" s="12">
        <f t="shared" si="32"/>
        <v>1.8125541043131226E-2</v>
      </c>
      <c r="L421" s="12">
        <f t="shared" si="32"/>
        <v>1.5865634334120172E-2</v>
      </c>
      <c r="M421" s="12">
        <f t="shared" si="32"/>
        <v>1.6404092834549383E-2</v>
      </c>
      <c r="N421" s="12">
        <f>+N420/N$402</f>
        <v>0</v>
      </c>
      <c r="O421" s="12">
        <f>+O420/O$402</f>
        <v>6.5078969860843557E-3</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f t="shared" si="33"/>
        <v>9531</v>
      </c>
      <c r="I423" s="8">
        <f t="shared" si="33"/>
        <v>0</v>
      </c>
      <c r="J423" s="8">
        <f t="shared" si="33"/>
        <v>0</v>
      </c>
      <c r="K423" s="8">
        <f t="shared" si="33"/>
        <v>42848</v>
      </c>
      <c r="L423" s="8">
        <f t="shared" si="33"/>
        <v>27116</v>
      </c>
      <c r="M423" s="8">
        <f t="shared" si="33"/>
        <v>11384</v>
      </c>
      <c r="N423" s="8">
        <f t="shared" si="33"/>
        <v>0</v>
      </c>
      <c r="O423" s="8">
        <f t="shared" si="33"/>
        <v>0</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f t="shared" si="33"/>
        <v>8511</v>
      </c>
      <c r="I424" s="8">
        <f t="shared" si="33"/>
        <v>0</v>
      </c>
      <c r="J424" s="8">
        <f t="shared" si="33"/>
        <v>0</v>
      </c>
      <c r="K424" s="8">
        <f t="shared" si="33"/>
        <v>38915</v>
      </c>
      <c r="L424" s="8">
        <f t="shared" si="33"/>
        <v>23183</v>
      </c>
      <c r="M424" s="8">
        <f t="shared" si="33"/>
        <v>7451</v>
      </c>
      <c r="N424" s="8">
        <f t="shared" si="33"/>
        <v>0</v>
      </c>
      <c r="O424" s="8">
        <f t="shared" si="33"/>
        <v>0</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f t="shared" si="33"/>
        <v>7481</v>
      </c>
      <c r="I425" s="8">
        <f t="shared" si="33"/>
        <v>0</v>
      </c>
      <c r="J425" s="8">
        <f t="shared" si="33"/>
        <v>0</v>
      </c>
      <c r="K425" s="8">
        <f t="shared" si="33"/>
        <v>34982</v>
      </c>
      <c r="L425" s="8">
        <f t="shared" si="33"/>
        <v>19250</v>
      </c>
      <c r="M425" s="8">
        <f t="shared" si="33"/>
        <v>3518</v>
      </c>
      <c r="N425" s="8">
        <f t="shared" si="33"/>
        <v>0</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f t="shared" si="33"/>
        <v>10543.34</v>
      </c>
      <c r="H426" s="8">
        <f t="shared" si="33"/>
        <v>0</v>
      </c>
      <c r="I426" s="8">
        <f t="shared" si="33"/>
        <v>0</v>
      </c>
      <c r="J426" s="8">
        <f t="shared" si="33"/>
        <v>0</v>
      </c>
      <c r="K426" s="8">
        <f t="shared" si="33"/>
        <v>31049</v>
      </c>
      <c r="L426" s="8">
        <f t="shared" si="33"/>
        <v>15317</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f t="shared" si="34"/>
        <v>4.4138763812856668E-2</v>
      </c>
      <c r="H427" s="12">
        <f t="shared" si="34"/>
        <v>0</v>
      </c>
      <c r="I427" s="12">
        <f t="shared" si="34"/>
        <v>0</v>
      </c>
      <c r="J427" s="12">
        <f t="shared" si="34"/>
        <v>0</v>
      </c>
      <c r="K427" s="12">
        <f t="shared" si="34"/>
        <v>4.1420469849722634E-2</v>
      </c>
      <c r="L427" s="12">
        <f t="shared" si="34"/>
        <v>1.5447109146689468E-2</v>
      </c>
      <c r="M427" s="12">
        <f t="shared" si="34"/>
        <v>0</v>
      </c>
      <c r="N427" s="12">
        <f>+N426/N$402</f>
        <v>0</v>
      </c>
      <c r="O427" s="12">
        <f>+O426/O$402</f>
        <v>0</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f t="shared" si="35"/>
        <v>16661</v>
      </c>
      <c r="I429" s="8">
        <f t="shared" si="35"/>
        <v>1612</v>
      </c>
      <c r="J429" s="8">
        <f t="shared" si="35"/>
        <v>141255</v>
      </c>
      <c r="K429" s="8">
        <f t="shared" si="35"/>
        <v>54810</v>
      </c>
      <c r="L429" s="8">
        <f t="shared" si="35"/>
        <v>42848</v>
      </c>
      <c r="M429" s="8">
        <f t="shared" si="35"/>
        <v>27116</v>
      </c>
      <c r="N429" s="8">
        <f t="shared" si="35"/>
        <v>11384</v>
      </c>
      <c r="O429" s="8">
        <f t="shared" si="35"/>
        <v>9128</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f t="shared" si="35"/>
        <v>14805</v>
      </c>
      <c r="I430" s="8">
        <f t="shared" si="35"/>
        <v>1963</v>
      </c>
      <c r="J430" s="8">
        <f t="shared" si="35"/>
        <v>5336</v>
      </c>
      <c r="K430" s="8">
        <f t="shared" si="35"/>
        <v>48212</v>
      </c>
      <c r="L430" s="8">
        <f t="shared" si="35"/>
        <v>38915</v>
      </c>
      <c r="M430" s="8">
        <f t="shared" si="35"/>
        <v>23183</v>
      </c>
      <c r="N430" s="8">
        <f t="shared" si="35"/>
        <v>7451</v>
      </c>
      <c r="O430" s="8">
        <f t="shared" si="35"/>
        <v>8939</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f t="shared" si="35"/>
        <v>11996</v>
      </c>
      <c r="I431" s="8">
        <f t="shared" si="35"/>
        <v>26609</v>
      </c>
      <c r="J431" s="8">
        <f t="shared" si="35"/>
        <v>12385</v>
      </c>
      <c r="K431" s="8">
        <f t="shared" si="35"/>
        <v>46424</v>
      </c>
      <c r="L431" s="8">
        <f t="shared" si="35"/>
        <v>34982</v>
      </c>
      <c r="M431" s="8">
        <f t="shared" si="35"/>
        <v>19250</v>
      </c>
      <c r="N431" s="8">
        <f t="shared" si="35"/>
        <v>3518</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f t="shared" si="35"/>
        <v>16465.830000000002</v>
      </c>
      <c r="H432" s="8">
        <f t="shared" si="35"/>
        <v>1814.38</v>
      </c>
      <c r="I432" s="8">
        <f t="shared" si="35"/>
        <v>33282.1</v>
      </c>
      <c r="J432" s="8">
        <f t="shared" si="35"/>
        <v>13530.72</v>
      </c>
      <c r="K432" s="8">
        <f t="shared" si="35"/>
        <v>44636</v>
      </c>
      <c r="L432" s="8">
        <f t="shared" si="35"/>
        <v>31049</v>
      </c>
      <c r="M432" s="8">
        <f t="shared" si="35"/>
        <v>15317</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8939</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f t="shared" si="36"/>
        <v>0.10235205791547744</v>
      </c>
      <c r="H433" s="13">
        <f t="shared" si="36"/>
        <v>4.576281570328581E-3</v>
      </c>
      <c r="I433" s="13">
        <f t="shared" si="36"/>
        <v>6.864177936314883E-2</v>
      </c>
      <c r="J433" s="13">
        <f t="shared" si="36"/>
        <v>2.5544529221254258E-2</v>
      </c>
      <c r="K433" s="13">
        <f t="shared" si="36"/>
        <v>7.8581296000210979E-2</v>
      </c>
      <c r="L433" s="13">
        <f t="shared" si="36"/>
        <v>4.2808416309194533E-2</v>
      </c>
      <c r="M433" s="13">
        <f t="shared" si="36"/>
        <v>1.9127139596650494E-2</v>
      </c>
      <c r="N433" s="13">
        <f t="shared" si="36"/>
        <v>0</v>
      </c>
      <c r="O433" s="13">
        <f t="shared" si="36"/>
        <v>8.1317231811876001E-3</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f t="shared" si="37"/>
        <v>10504</v>
      </c>
      <c r="I435" s="8">
        <f t="shared" si="37"/>
        <v>691</v>
      </c>
      <c r="J435" s="8">
        <f t="shared" si="37"/>
        <v>7709</v>
      </c>
      <c r="K435" s="8">
        <f t="shared" si="37"/>
        <v>52146</v>
      </c>
      <c r="L435" s="8">
        <f t="shared" si="37"/>
        <v>32329</v>
      </c>
      <c r="M435" s="8">
        <f t="shared" si="37"/>
        <v>20591</v>
      </c>
      <c r="N435" s="8">
        <f t="shared" si="37"/>
        <v>36703</v>
      </c>
      <c r="O435" s="8">
        <f t="shared" si="37"/>
        <v>33833</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f t="shared" si="37"/>
        <v>9307</v>
      </c>
      <c r="I436" s="8">
        <f t="shared" si="37"/>
        <v>5881</v>
      </c>
      <c r="J436" s="8">
        <f t="shared" si="37"/>
        <v>7434</v>
      </c>
      <c r="K436" s="8">
        <f t="shared" si="37"/>
        <v>47166</v>
      </c>
      <c r="L436" s="8">
        <f t="shared" si="37"/>
        <v>28167</v>
      </c>
      <c r="M436" s="8">
        <f t="shared" si="37"/>
        <v>16631</v>
      </c>
      <c r="N436" s="8">
        <f t="shared" si="37"/>
        <v>34970</v>
      </c>
      <c r="O436" s="8">
        <f t="shared" si="37"/>
        <v>32494</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f t="shared" si="37"/>
        <v>8097</v>
      </c>
      <c r="I437" s="8">
        <f t="shared" si="37"/>
        <v>5446</v>
      </c>
      <c r="J437" s="8">
        <f t="shared" si="37"/>
        <v>10033</v>
      </c>
      <c r="K437" s="8">
        <f t="shared" si="37"/>
        <v>42239</v>
      </c>
      <c r="L437" s="8">
        <f t="shared" si="37"/>
        <v>28849</v>
      </c>
      <c r="M437" s="8">
        <f t="shared" si="37"/>
        <v>11891</v>
      </c>
      <c r="N437" s="8">
        <f t="shared" si="37"/>
        <v>33061</v>
      </c>
      <c r="O437" s="8" t="str">
        <f t="shared" si="37"/>
        <v/>
      </c>
      <c r="P437" s="6"/>
      <c r="Q437" s="9" t="s">
        <v>14</v>
      </c>
    </row>
    <row r="438" spans="1:17" x14ac:dyDescent="0.25">
      <c r="B438" s="8" t="str">
        <f t="shared" si="37"/>
        <v/>
      </c>
      <c r="C438" s="8" t="str">
        <f t="shared" si="37"/>
        <v/>
      </c>
      <c r="D438" s="8" t="str">
        <f t="shared" si="37"/>
        <v/>
      </c>
      <c r="E438" s="8" t="str">
        <f t="shared" si="37"/>
        <v/>
      </c>
      <c r="F438" s="8" t="str">
        <f t="shared" si="37"/>
        <v/>
      </c>
      <c r="G438" s="8">
        <f t="shared" si="37"/>
        <v>11844.03</v>
      </c>
      <c r="H438" s="8">
        <f t="shared" si="37"/>
        <v>655.5</v>
      </c>
      <c r="I438" s="8">
        <f t="shared" si="37"/>
        <v>8406.67</v>
      </c>
      <c r="J438" s="8">
        <f t="shared" si="37"/>
        <v>10465.290000000001</v>
      </c>
      <c r="K438" s="8">
        <f t="shared" si="37"/>
        <v>37296.839999999997</v>
      </c>
      <c r="L438" s="8">
        <f t="shared" si="37"/>
        <v>23677.56</v>
      </c>
      <c r="M438" s="8">
        <f t="shared" si="37"/>
        <v>7657.48</v>
      </c>
      <c r="N438" s="8">
        <f>IFERROR(VLOOKUP($B$434,$4:$126,MATCH($Q438&amp;"/"&amp;N$348,$2:$2,0),FALSE),IFERROR(VLOOKUP($B$434,$4:$126,MATCH($Q437&amp;"/"&amp;N$348,$2:$2,0),FALSE),IFERROR(VLOOKUP($B$434,$4:$126,MATCH($Q436&amp;"/"&amp;N$348,$2:$2,0),FALSE),IFERROR(VLOOKUP($B$434,$4:$126,MATCH($Q435&amp;"/"&amp;N$348,$2:$2,0),FALSE),""))))</f>
        <v>33121.300000000003</v>
      </c>
      <c r="O438" s="8">
        <f>IFERROR(VLOOKUP($B$434,$4:$126,MATCH($Q438&amp;"/"&amp;O$348,$2:$2,0),FALSE),IFERROR(VLOOKUP($B$434,$4:$126,MATCH($Q437&amp;"/"&amp;O$348,$2:$2,0),FALSE),IFERROR(VLOOKUP($B$434,$4:$126,MATCH($Q436&amp;"/"&amp;O$348,$2:$2,0),FALSE),IFERROR(VLOOKUP($B$434,$4:$126,MATCH($Q435&amp;"/"&amp;O$348,$2:$2,0),FALSE),""))))</f>
        <v>32494</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f t="shared" si="38"/>
        <v>4.9583987878830504E-2</v>
      </c>
      <c r="H439" s="12">
        <f t="shared" si="38"/>
        <v>1.3698701419530286E-3</v>
      </c>
      <c r="I439" s="12">
        <f t="shared" si="38"/>
        <v>1.3651463624420259E-2</v>
      </c>
      <c r="J439" s="12">
        <f t="shared" si="38"/>
        <v>1.5032185077626554E-2</v>
      </c>
      <c r="K439" s="12">
        <f t="shared" si="38"/>
        <v>4.9755310532059935E-2</v>
      </c>
      <c r="L439" s="12">
        <f t="shared" si="38"/>
        <v>2.3878687317835653E-2</v>
      </c>
      <c r="M439" s="12">
        <f t="shared" si="38"/>
        <v>8.2009540248550762E-3</v>
      </c>
      <c r="N439" s="12">
        <f>+N438/N$402</f>
        <v>2.6616809253607012E-2</v>
      </c>
      <c r="O439" s="12">
        <f>+O438/O$402</f>
        <v>2.3656740649493798E-2</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f t="shared" si="39"/>
        <v>106626</v>
      </c>
      <c r="I441" s="8">
        <f t="shared" si="39"/>
        <v>110281</v>
      </c>
      <c r="J441" s="8">
        <f t="shared" si="39"/>
        <v>316865</v>
      </c>
      <c r="K441" s="8">
        <f t="shared" si="39"/>
        <v>224909</v>
      </c>
      <c r="L441" s="8">
        <f t="shared" si="39"/>
        <v>194687</v>
      </c>
      <c r="M441" s="8">
        <f t="shared" si="39"/>
        <v>222459</v>
      </c>
      <c r="N441" s="8">
        <f t="shared" si="39"/>
        <v>202511</v>
      </c>
      <c r="O441" s="8">
        <f t="shared" si="39"/>
        <v>256225</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f t="shared" si="39"/>
        <v>116329</v>
      </c>
      <c r="I442" s="8">
        <f t="shared" si="39"/>
        <v>111501</v>
      </c>
      <c r="J442" s="8">
        <f t="shared" si="39"/>
        <v>197113</v>
      </c>
      <c r="K442" s="8">
        <f t="shared" si="39"/>
        <v>194940</v>
      </c>
      <c r="L442" s="8">
        <f t="shared" si="39"/>
        <v>170232</v>
      </c>
      <c r="M442" s="8">
        <f t="shared" si="39"/>
        <v>160355</v>
      </c>
      <c r="N442" s="8">
        <f t="shared" si="39"/>
        <v>186374</v>
      </c>
      <c r="O442" s="8">
        <f t="shared" si="39"/>
        <v>274287</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f t="shared" si="39"/>
        <v>99633</v>
      </c>
      <c r="I443" s="8">
        <f t="shared" si="39"/>
        <v>118346</v>
      </c>
      <c r="J443" s="8">
        <f t="shared" si="39"/>
        <v>168734</v>
      </c>
      <c r="K443" s="8">
        <f t="shared" si="39"/>
        <v>167667</v>
      </c>
      <c r="L443" s="8">
        <f t="shared" si="39"/>
        <v>184474</v>
      </c>
      <c r="M443" s="8">
        <f t="shared" si="39"/>
        <v>145197</v>
      </c>
      <c r="N443" s="8">
        <f t="shared" si="39"/>
        <v>235327</v>
      </c>
      <c r="O443" s="8" t="str">
        <f t="shared" si="39"/>
        <v/>
      </c>
      <c r="P443" s="6"/>
      <c r="Q443" s="9" t="s">
        <v>14</v>
      </c>
    </row>
    <row r="444" spans="1:17" x14ac:dyDescent="0.25">
      <c r="B444" s="8" t="str">
        <f t="shared" si="39"/>
        <v/>
      </c>
      <c r="C444" s="8" t="str">
        <f t="shared" si="39"/>
        <v/>
      </c>
      <c r="D444" s="8" t="str">
        <f t="shared" si="39"/>
        <v/>
      </c>
      <c r="E444" s="8" t="str">
        <f t="shared" si="39"/>
        <v/>
      </c>
      <c r="F444" s="8" t="str">
        <f t="shared" si="39"/>
        <v/>
      </c>
      <c r="G444" s="8">
        <f t="shared" si="39"/>
        <v>77993.600000000006</v>
      </c>
      <c r="H444" s="8">
        <f t="shared" si="39"/>
        <v>82037.78</v>
      </c>
      <c r="I444" s="8">
        <f t="shared" si="39"/>
        <v>130940.72</v>
      </c>
      <c r="J444" s="8">
        <f t="shared" si="39"/>
        <v>166500.70000000001</v>
      </c>
      <c r="K444" s="8">
        <f t="shared" si="39"/>
        <v>181582</v>
      </c>
      <c r="L444" s="8">
        <f t="shared" si="39"/>
        <v>266275.82</v>
      </c>
      <c r="M444" s="8">
        <f t="shared" si="39"/>
        <v>132931.09</v>
      </c>
      <c r="N444" s="8">
        <f>IFERROR(VLOOKUP($B$440,$4:$126,MATCH($Q444&amp;"/"&amp;N$348,$2:$2,0),FALSE),IFERROR(VLOOKUP($B$440,$4:$126,MATCH($Q443&amp;"/"&amp;N$348,$2:$2,0),FALSE),IFERROR(VLOOKUP($B$440,$4:$126,MATCH($Q442&amp;"/"&amp;N$348,$2:$2,0),FALSE),IFERROR(VLOOKUP($B$440,$4:$126,MATCH($Q441&amp;"/"&amp;N$348,$2:$2,0),FALSE),""))))</f>
        <v>217692.78</v>
      </c>
      <c r="O444" s="8">
        <f>IFERROR(VLOOKUP($B$440,$4:$126,MATCH($Q444&amp;"/"&amp;O$348,$2:$2,0),FALSE),IFERROR(VLOOKUP($B$440,$4:$126,MATCH($Q443&amp;"/"&amp;O$348,$2:$2,0),FALSE),IFERROR(VLOOKUP($B$440,$4:$126,MATCH($Q442&amp;"/"&amp;O$348,$2:$2,0),FALSE),IFERROR(VLOOKUP($B$440,$4:$126,MATCH($Q441&amp;"/"&amp;O$348,$2:$2,0),FALSE),""))))</f>
        <v>274287</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f t="shared" si="40"/>
        <v>0.32651333347064765</v>
      </c>
      <c r="H445" s="12">
        <f t="shared" si="40"/>
        <v>0.17144333384303787</v>
      </c>
      <c r="I445" s="12">
        <f t="shared" si="40"/>
        <v>0.21263264479697649</v>
      </c>
      <c r="J445" s="12">
        <f t="shared" si="40"/>
        <v>0.23915910003013538</v>
      </c>
      <c r="K445" s="12">
        <f t="shared" si="40"/>
        <v>0.24223684357796821</v>
      </c>
      <c r="L445" s="12">
        <f t="shared" si="40"/>
        <v>0.26853768065967476</v>
      </c>
      <c r="M445" s="12">
        <f t="shared" si="40"/>
        <v>0.14236560298738909</v>
      </c>
      <c r="N445" s="12">
        <f>+N444/N$402</f>
        <v>0.17494141839684538</v>
      </c>
      <c r="O445" s="12">
        <f>+O444/O$402</f>
        <v>0.19969029428595142</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f t="shared" si="41"/>
        <v>17086</v>
      </c>
      <c r="I448" s="8">
        <f t="shared" si="41"/>
        <v>107182</v>
      </c>
      <c r="J448" s="8">
        <f t="shared" si="41"/>
        <v>202534</v>
      </c>
      <c r="K448" s="8">
        <f t="shared" si="41"/>
        <v>224732</v>
      </c>
      <c r="L448" s="8">
        <f t="shared" si="41"/>
        <v>283770</v>
      </c>
      <c r="M448" s="8">
        <f t="shared" si="41"/>
        <v>456694</v>
      </c>
      <c r="N448" s="8">
        <f t="shared" si="41"/>
        <v>210954</v>
      </c>
      <c r="O448" s="8">
        <f t="shared" si="41"/>
        <v>515550</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f t="shared" si="41"/>
        <v>45096</v>
      </c>
      <c r="I449" s="8">
        <f t="shared" si="41"/>
        <v>135545</v>
      </c>
      <c r="J449" s="8">
        <f t="shared" si="41"/>
        <v>197459</v>
      </c>
      <c r="K449" s="8">
        <f t="shared" si="41"/>
        <v>208756</v>
      </c>
      <c r="L449" s="8">
        <f t="shared" si="41"/>
        <v>298739</v>
      </c>
      <c r="M449" s="8">
        <f t="shared" si="41"/>
        <v>188575</v>
      </c>
      <c r="N449" s="8">
        <f t="shared" si="41"/>
        <v>302807</v>
      </c>
      <c r="O449" s="8">
        <f t="shared" si="41"/>
        <v>483290</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f t="shared" si="41"/>
        <v>67796</v>
      </c>
      <c r="I450" s="8">
        <f t="shared" si="41"/>
        <v>161312</v>
      </c>
      <c r="J450" s="8">
        <f t="shared" si="41"/>
        <v>207491</v>
      </c>
      <c r="K450" s="8">
        <f t="shared" si="41"/>
        <v>227922</v>
      </c>
      <c r="L450" s="8">
        <f t="shared" si="41"/>
        <v>323841</v>
      </c>
      <c r="M450" s="8">
        <f t="shared" si="41"/>
        <v>185433</v>
      </c>
      <c r="N450" s="8">
        <f t="shared" si="41"/>
        <v>328011</v>
      </c>
      <c r="O450" s="8" t="str">
        <f t="shared" si="41"/>
        <v/>
      </c>
      <c r="P450" s="6"/>
      <c r="Q450" s="9" t="s">
        <v>14</v>
      </c>
    </row>
    <row r="451" spans="1:18" x14ac:dyDescent="0.25">
      <c r="B451" s="8" t="str">
        <f t="shared" si="41"/>
        <v/>
      </c>
      <c r="C451" s="8" t="str">
        <f t="shared" si="41"/>
        <v/>
      </c>
      <c r="D451" s="8" t="str">
        <f t="shared" si="41"/>
        <v/>
      </c>
      <c r="E451" s="8" t="str">
        <f t="shared" si="41"/>
        <v/>
      </c>
      <c r="F451" s="8" t="str">
        <f t="shared" si="41"/>
        <v/>
      </c>
      <c r="G451" s="8">
        <f t="shared" si="41"/>
        <v>3064.47</v>
      </c>
      <c r="H451" s="8">
        <f t="shared" si="41"/>
        <v>84950.59</v>
      </c>
      <c r="I451" s="8">
        <f t="shared" si="41"/>
        <v>167751.26999999999</v>
      </c>
      <c r="J451" s="8">
        <f t="shared" si="41"/>
        <v>210294.35</v>
      </c>
      <c r="K451" s="8">
        <f t="shared" si="41"/>
        <v>237743.54</v>
      </c>
      <c r="L451" s="8">
        <f t="shared" si="41"/>
        <v>389021.9</v>
      </c>
      <c r="M451" s="8">
        <f t="shared" si="41"/>
        <v>184382.81</v>
      </c>
      <c r="N451" s="8">
        <f>IFERROR(VLOOKUP($B$447,$4:$126,MATCH($Q451&amp;"/"&amp;N$348,$2:$2,0),FALSE),IFERROR(VLOOKUP($B$447,$4:$126,MATCH($Q450&amp;"/"&amp;N$348,$2:$2,0),FALSE),IFERROR(VLOOKUP($B$447,$4:$126,MATCH($Q449&amp;"/"&amp;N$348,$2:$2,0),FALSE),IFERROR(VLOOKUP($B$447,$4:$126,MATCH($Q448&amp;"/"&amp;N$348,$2:$2,0),FALSE),""))))</f>
        <v>410697.93</v>
      </c>
      <c r="O451" s="8">
        <f>IFERROR(VLOOKUP($B$447,$4:$126,MATCH($Q451&amp;"/"&amp;O$348,$2:$2,0),FALSE),IFERROR(VLOOKUP($B$447,$4:$126,MATCH($Q450&amp;"/"&amp;O$348,$2:$2,0),FALSE),IFERROR(VLOOKUP($B$447,$4:$126,MATCH($Q449&amp;"/"&amp;O$348,$2:$2,0),FALSE),IFERROR(VLOOKUP($B$447,$4:$126,MATCH($Q448&amp;"/"&amp;O$348,$2:$2,0),FALSE),""))))</f>
        <v>483290</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f t="shared" si="42"/>
        <v>1.2829133608665269E-2</v>
      </c>
      <c r="H452" s="12">
        <f t="shared" si="42"/>
        <v>0.17753055191806791</v>
      </c>
      <c r="I452" s="12">
        <f t="shared" si="42"/>
        <v>0.27240873739010824</v>
      </c>
      <c r="J452" s="12">
        <f t="shared" si="42"/>
        <v>0.30206363989714335</v>
      </c>
      <c r="K452" s="12">
        <f t="shared" si="42"/>
        <v>0.31715833458521453</v>
      </c>
      <c r="L452" s="12">
        <f t="shared" si="42"/>
        <v>0.39232641834252896</v>
      </c>
      <c r="M452" s="12">
        <f t="shared" si="42"/>
        <v>0.19746900387380559</v>
      </c>
      <c r="N452" s="12">
        <f>+N451/N$402</f>
        <v>0.33004346036119486</v>
      </c>
      <c r="O452" s="12">
        <f>+O451/O$402</f>
        <v>0.35185160917381231</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f t="shared" si="43"/>
        <v>174896</v>
      </c>
      <c r="I454" s="8">
        <f t="shared" si="43"/>
        <v>419289</v>
      </c>
      <c r="J454" s="8">
        <f t="shared" si="43"/>
        <v>520322</v>
      </c>
      <c r="K454" s="8">
        <f t="shared" si="43"/>
        <v>544765</v>
      </c>
      <c r="L454" s="8">
        <f t="shared" si="43"/>
        <v>614786</v>
      </c>
      <c r="M454" s="8">
        <f t="shared" si="43"/>
        <v>877568</v>
      </c>
      <c r="N454" s="8">
        <f t="shared" si="43"/>
        <v>826870</v>
      </c>
      <c r="O454" s="8">
        <f t="shared" si="43"/>
        <v>1131535</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f t="shared" si="43"/>
        <v>202906</v>
      </c>
      <c r="I455" s="8">
        <f t="shared" si="43"/>
        <v>448235</v>
      </c>
      <c r="J455" s="8">
        <f t="shared" si="43"/>
        <v>513703</v>
      </c>
      <c r="K455" s="8">
        <f t="shared" si="43"/>
        <v>534274</v>
      </c>
      <c r="L455" s="8">
        <f t="shared" si="43"/>
        <v>635018</v>
      </c>
      <c r="M455" s="8">
        <f t="shared" si="43"/>
        <v>804491</v>
      </c>
      <c r="N455" s="8">
        <f t="shared" si="43"/>
        <v>918792</v>
      </c>
      <c r="O455" s="8">
        <f t="shared" si="43"/>
        <v>1099275</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f t="shared" si="43"/>
        <v>374430</v>
      </c>
      <c r="I456" s="8">
        <f t="shared" si="43"/>
        <v>474689</v>
      </c>
      <c r="J456" s="8">
        <f t="shared" si="43"/>
        <v>526273</v>
      </c>
      <c r="K456" s="8">
        <f t="shared" si="43"/>
        <v>557459</v>
      </c>
      <c r="L456" s="8">
        <f t="shared" si="43"/>
        <v>660120</v>
      </c>
      <c r="M456" s="8">
        <f t="shared" si="43"/>
        <v>801464</v>
      </c>
      <c r="N456" s="8">
        <f t="shared" si="43"/>
        <v>943996</v>
      </c>
      <c r="O456" s="8" t="str">
        <f t="shared" si="43"/>
        <v/>
      </c>
      <c r="P456" s="6"/>
      <c r="Q456" s="9" t="s">
        <v>14</v>
      </c>
    </row>
    <row r="457" spans="1:18" x14ac:dyDescent="0.25">
      <c r="B457" s="8" t="str">
        <f t="shared" si="43"/>
        <v/>
      </c>
      <c r="C457" s="8" t="str">
        <f t="shared" si="43"/>
        <v/>
      </c>
      <c r="D457" s="8" t="str">
        <f t="shared" si="43"/>
        <v/>
      </c>
      <c r="E457" s="8" t="str">
        <f t="shared" si="43"/>
        <v/>
      </c>
      <c r="F457" s="8" t="str">
        <f t="shared" si="43"/>
        <v/>
      </c>
      <c r="G457" s="8">
        <f t="shared" si="43"/>
        <v>160874.44</v>
      </c>
      <c r="H457" s="8">
        <f t="shared" si="43"/>
        <v>396474.73</v>
      </c>
      <c r="I457" s="8">
        <f t="shared" si="43"/>
        <v>484866.51</v>
      </c>
      <c r="J457" s="8">
        <f t="shared" si="43"/>
        <v>529691.5</v>
      </c>
      <c r="K457" s="8">
        <f t="shared" si="43"/>
        <v>568023.21</v>
      </c>
      <c r="L457" s="8">
        <f t="shared" si="43"/>
        <v>725301.3</v>
      </c>
      <c r="M457" s="8">
        <f t="shared" si="43"/>
        <v>800799.3</v>
      </c>
      <c r="N457" s="8">
        <f>IFERROR(VLOOKUP($B$453,$4:$126,MATCH($Q457&amp;"/"&amp;N$348,$2:$2,0),FALSE),IFERROR(VLOOKUP($B$453,$4:$126,MATCH($Q456&amp;"/"&amp;N$348,$2:$2,0),FALSE),IFERROR(VLOOKUP($B$453,$4:$126,MATCH($Q455&amp;"/"&amp;N$348,$2:$2,0),FALSE),IFERROR(VLOOKUP($B$453,$4:$126,MATCH($Q454&amp;"/"&amp;N$348,$2:$2,0),FALSE),""))))</f>
        <v>1026682.53</v>
      </c>
      <c r="O457" s="8">
        <f>IFERROR(VLOOKUP($B$453,$4:$126,MATCH($Q457&amp;"/"&amp;O$348,$2:$2,0),FALSE),IFERROR(VLOOKUP($B$453,$4:$126,MATCH($Q456&amp;"/"&amp;O$348,$2:$2,0),FALSE),IFERROR(VLOOKUP($B$453,$4:$126,MATCH($Q455&amp;"/"&amp;O$348,$2:$2,0),FALSE),IFERROR(VLOOKUP($B$453,$4:$126,MATCH($Q454&amp;"/"&amp;O$348,$2:$2,0),FALSE),""))))</f>
        <v>1099275</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f t="shared" si="44"/>
        <v>0.6734866665293523</v>
      </c>
      <c r="H458" s="12">
        <f t="shared" si="44"/>
        <v>0.82855666615696211</v>
      </c>
      <c r="I458" s="12">
        <f t="shared" si="44"/>
        <v>0.78736735520302359</v>
      </c>
      <c r="J458" s="12">
        <f t="shared" si="44"/>
        <v>0.7608408999698647</v>
      </c>
      <c r="K458" s="12">
        <f t="shared" si="44"/>
        <v>0.75776315642203185</v>
      </c>
      <c r="L458" s="12">
        <f t="shared" si="44"/>
        <v>0.73146231934032524</v>
      </c>
      <c r="M458" s="12">
        <f t="shared" si="44"/>
        <v>0.85763439701261091</v>
      </c>
      <c r="N458" s="12">
        <f>+N457/N$402</f>
        <v>0.82505858963931544</v>
      </c>
      <c r="O458" s="12">
        <f>+O457/O$402</f>
        <v>0.80030970571404858</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f t="shared" si="45"/>
        <v>179174</v>
      </c>
      <c r="I461" s="7">
        <f t="shared" si="45"/>
        <v>174327</v>
      </c>
      <c r="J461" s="7">
        <f t="shared" si="45"/>
        <v>221123</v>
      </c>
      <c r="K461" s="7">
        <f t="shared" si="45"/>
        <v>254865</v>
      </c>
      <c r="L461" s="7">
        <f t="shared" si="45"/>
        <v>268157</v>
      </c>
      <c r="M461" s="7">
        <f t="shared" si="45"/>
        <v>302224</v>
      </c>
      <c r="N461" s="7">
        <f t="shared" si="45"/>
        <v>272462</v>
      </c>
      <c r="O461" s="7">
        <f t="shared" si="45"/>
        <v>351539</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f t="shared" si="45"/>
        <v>202289</v>
      </c>
      <c r="I462" s="7">
        <f t="shared" si="45"/>
        <v>201435</v>
      </c>
      <c r="J462" s="7">
        <f t="shared" si="45"/>
        <v>234383</v>
      </c>
      <c r="K462" s="7">
        <f t="shared" si="45"/>
        <v>227236</v>
      </c>
      <c r="L462" s="7">
        <f t="shared" si="45"/>
        <v>263477</v>
      </c>
      <c r="M462" s="7">
        <f t="shared" si="45"/>
        <v>210142</v>
      </c>
      <c r="N462" s="7">
        <f t="shared" si="45"/>
        <v>339342</v>
      </c>
      <c r="O462" s="7">
        <f t="shared" si="45"/>
        <v>456396</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f t="shared" si="45"/>
        <v>183415</v>
      </c>
      <c r="I463" s="7">
        <f t="shared" si="45"/>
        <v>178199</v>
      </c>
      <c r="J463" s="7">
        <f t="shared" si="45"/>
        <v>199794</v>
      </c>
      <c r="K463" s="7">
        <f t="shared" si="45"/>
        <v>224583</v>
      </c>
      <c r="L463" s="7">
        <f t="shared" si="45"/>
        <v>301008</v>
      </c>
      <c r="M463" s="7">
        <f t="shared" si="45"/>
        <v>252761</v>
      </c>
      <c r="N463" s="7">
        <f t="shared" si="45"/>
        <v>345533</v>
      </c>
      <c r="O463" s="7" t="str">
        <f t="shared" si="45"/>
        <v/>
      </c>
      <c r="P463" s="17"/>
      <c r="Q463" s="9" t="s">
        <v>14</v>
      </c>
    </row>
    <row r="464" spans="1:18" x14ac:dyDescent="0.25">
      <c r="B464" s="18" t="str">
        <f t="shared" si="45"/>
        <v/>
      </c>
      <c r="C464" s="18" t="str">
        <f t="shared" si="45"/>
        <v/>
      </c>
      <c r="D464" s="18" t="str">
        <f t="shared" si="45"/>
        <v/>
      </c>
      <c r="E464" s="18" t="str">
        <f t="shared" si="45"/>
        <v/>
      </c>
      <c r="F464" s="18" t="str">
        <f t="shared" si="45"/>
        <v/>
      </c>
      <c r="G464" s="18">
        <f t="shared" si="45"/>
        <v>152163.01999999999</v>
      </c>
      <c r="H464" s="18">
        <f t="shared" si="45"/>
        <v>170074.09</v>
      </c>
      <c r="I464" s="18">
        <f t="shared" si="45"/>
        <v>186150.9</v>
      </c>
      <c r="J464" s="18">
        <f t="shared" si="45"/>
        <v>222891.42</v>
      </c>
      <c r="K464" s="18">
        <f t="shared" si="45"/>
        <v>238360.29</v>
      </c>
      <c r="L464" s="18">
        <f t="shared" si="45"/>
        <v>312347.53999999998</v>
      </c>
      <c r="M464" s="18">
        <f t="shared" si="45"/>
        <v>225591.14</v>
      </c>
      <c r="N464" s="18">
        <f t="shared" si="45"/>
        <v>310323.8</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152163.01999999999</v>
      </c>
      <c r="H465" s="16">
        <f t="shared" si="46"/>
        <v>734952.09</v>
      </c>
      <c r="I465" s="16">
        <f t="shared" si="46"/>
        <v>740111.9</v>
      </c>
      <c r="J465" s="16">
        <f t="shared" si="46"/>
        <v>878191.42</v>
      </c>
      <c r="K465" s="16">
        <f t="shared" si="46"/>
        <v>945044.29</v>
      </c>
      <c r="L465" s="16">
        <f t="shared" si="46"/>
        <v>1144989.54</v>
      </c>
      <c r="M465" s="16">
        <f t="shared" si="46"/>
        <v>990718.14</v>
      </c>
      <c r="N465" s="16">
        <f>IF(N462="",N461*4,IF(N463="",(N462+N461)*2,IF(N464="",((N463+N462+N461)/3)*4,SUM(N461:N464))))</f>
        <v>1267660.8</v>
      </c>
      <c r="O465" s="16">
        <f>IF(O462="",O461*4,IF(O463="",(O462+O461)*2,IF(O464="",((O463+O462+O461)/3)*4,SUM(O461:O464))))</f>
        <v>1615870</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f t="shared" si="47"/>
        <v>3.8300309102697883</v>
      </c>
      <c r="I466" s="20">
        <f t="shared" si="47"/>
        <v>7.0206072888370219E-3</v>
      </c>
      <c r="J466" s="20">
        <f t="shared" si="47"/>
        <v>0.18656573418154743</v>
      </c>
      <c r="K466" s="20">
        <f t="shared" si="47"/>
        <v>7.6125624183392748E-2</v>
      </c>
      <c r="L466" s="20">
        <f t="shared" si="47"/>
        <v>0.21157235921715367</v>
      </c>
      <c r="M466" s="20">
        <f t="shared" si="47"/>
        <v>-0.13473607802565601</v>
      </c>
      <c r="N466" s="12">
        <f>N465/M465-1</f>
        <v>0.27953728595299565</v>
      </c>
      <c r="O466" s="12">
        <f>O465/N465-1</f>
        <v>0.2746864145361283</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f t="shared" si="48"/>
        <v>341</v>
      </c>
      <c r="I468" s="7">
        <f t="shared" si="48"/>
        <v>683</v>
      </c>
      <c r="J468" s="7">
        <f t="shared" si="48"/>
        <v>372</v>
      </c>
      <c r="K468" s="7">
        <f t="shared" si="48"/>
        <v>678</v>
      </c>
      <c r="L468" s="7">
        <f t="shared" si="48"/>
        <v>809</v>
      </c>
      <c r="M468" s="7">
        <f t="shared" si="48"/>
        <v>531</v>
      </c>
      <c r="N468" s="7">
        <f t="shared" si="48"/>
        <v>1684</v>
      </c>
      <c r="O468" s="7">
        <f t="shared" si="48"/>
        <v>2936</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f t="shared" si="48"/>
        <v>445</v>
      </c>
      <c r="I469" s="7">
        <f t="shared" si="48"/>
        <v>390</v>
      </c>
      <c r="J469" s="7">
        <f t="shared" si="48"/>
        <v>400</v>
      </c>
      <c r="K469" s="7">
        <f t="shared" si="48"/>
        <v>575</v>
      </c>
      <c r="L469" s="7">
        <f t="shared" si="48"/>
        <v>459</v>
      </c>
      <c r="M469" s="7">
        <f t="shared" si="48"/>
        <v>492</v>
      </c>
      <c r="N469" s="7">
        <f t="shared" si="48"/>
        <v>773</v>
      </c>
      <c r="O469" s="7">
        <f t="shared" si="48"/>
        <v>1644</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f t="shared" si="48"/>
        <v>619</v>
      </c>
      <c r="I470" s="7">
        <f t="shared" si="48"/>
        <v>502</v>
      </c>
      <c r="J470" s="7">
        <f t="shared" si="48"/>
        <v>2455</v>
      </c>
      <c r="K470" s="7">
        <f t="shared" si="48"/>
        <v>492</v>
      </c>
      <c r="L470" s="7">
        <f t="shared" si="48"/>
        <v>1538</v>
      </c>
      <c r="M470" s="7">
        <f t="shared" si="48"/>
        <v>4798</v>
      </c>
      <c r="N470" s="7">
        <f t="shared" si="48"/>
        <v>1601</v>
      </c>
      <c r="O470" s="7" t="str">
        <f t="shared" si="48"/>
        <v/>
      </c>
      <c r="P470" s="6"/>
      <c r="Q470" s="9" t="s">
        <v>14</v>
      </c>
    </row>
    <row r="471" spans="1:17" x14ac:dyDescent="0.25">
      <c r="B471" s="18" t="str">
        <f t="shared" si="48"/>
        <v/>
      </c>
      <c r="C471" s="18" t="str">
        <f t="shared" si="48"/>
        <v/>
      </c>
      <c r="D471" s="18" t="str">
        <f t="shared" si="48"/>
        <v/>
      </c>
      <c r="E471" s="18" t="str">
        <f t="shared" si="48"/>
        <v/>
      </c>
      <c r="F471" s="18" t="str">
        <f t="shared" si="48"/>
        <v/>
      </c>
      <c r="G471" s="18">
        <f t="shared" si="48"/>
        <v>282.64</v>
      </c>
      <c r="H471" s="18">
        <f t="shared" si="48"/>
        <v>1772.38</v>
      </c>
      <c r="I471" s="18">
        <f t="shared" si="48"/>
        <v>1667.8</v>
      </c>
      <c r="J471" s="18">
        <f t="shared" si="48"/>
        <v>2371.5300000000002</v>
      </c>
      <c r="K471" s="18">
        <f t="shared" si="48"/>
        <v>507.97</v>
      </c>
      <c r="L471" s="18">
        <f t="shared" si="48"/>
        <v>802.79</v>
      </c>
      <c r="M471" s="18">
        <f t="shared" si="48"/>
        <v>53.72</v>
      </c>
      <c r="N471" s="18">
        <f t="shared" si="48"/>
        <v>3385.92</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282.64</v>
      </c>
      <c r="H472" s="112">
        <f t="shared" si="49"/>
        <v>3177.38</v>
      </c>
      <c r="I472" s="112">
        <f t="shared" si="49"/>
        <v>3242.8</v>
      </c>
      <c r="J472" s="112">
        <f t="shared" si="49"/>
        <v>5598.5300000000007</v>
      </c>
      <c r="K472" s="112">
        <f t="shared" si="49"/>
        <v>2252.9700000000003</v>
      </c>
      <c r="L472" s="112">
        <f t="shared" si="49"/>
        <v>3608.79</v>
      </c>
      <c r="M472" s="112">
        <f t="shared" si="49"/>
        <v>5874.72</v>
      </c>
      <c r="N472" s="112">
        <f>IF(N469="",N468*4,IF(N470="",(N469+N468)*2,IF(N471="",((N470+N469+N468)/3)*4,SUM(N468:N471))))</f>
        <v>7443.92</v>
      </c>
      <c r="O472" s="112">
        <f>IF(O469="",O468*4,IF(O470="",(O469+O468)*2,IF(O471="",((O470+O469+O468)/3)*4,SUM(O468:O471))))</f>
        <v>9160</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f t="shared" si="50"/>
        <v>0</v>
      </c>
      <c r="I474" s="7">
        <f t="shared" si="50"/>
        <v>535</v>
      </c>
      <c r="J474" s="7">
        <f t="shared" si="50"/>
        <v>309</v>
      </c>
      <c r="K474" s="7">
        <f t="shared" si="50"/>
        <v>3</v>
      </c>
      <c r="L474" s="7">
        <f t="shared" si="50"/>
        <v>0</v>
      </c>
      <c r="M474" s="7">
        <f t="shared" si="50"/>
        <v>0</v>
      </c>
      <c r="N474" s="7">
        <f t="shared" si="50"/>
        <v>0</v>
      </c>
      <c r="O474" s="7">
        <f t="shared" si="50"/>
        <v>0</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f t="shared" si="50"/>
        <v>0</v>
      </c>
      <c r="I475" s="7">
        <f t="shared" si="50"/>
        <v>292</v>
      </c>
      <c r="J475" s="7">
        <f t="shared" si="50"/>
        <v>3119</v>
      </c>
      <c r="K475" s="7">
        <f t="shared" si="50"/>
        <v>104</v>
      </c>
      <c r="L475" s="7">
        <f t="shared" si="50"/>
        <v>184</v>
      </c>
      <c r="M475" s="7">
        <f t="shared" si="50"/>
        <v>725</v>
      </c>
      <c r="N475" s="7">
        <f t="shared" si="50"/>
        <v>0</v>
      </c>
      <c r="O475" s="7">
        <f t="shared" si="50"/>
        <v>0</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f t="shared" si="50"/>
        <v>11</v>
      </c>
      <c r="I476" s="7">
        <f t="shared" si="50"/>
        <v>319</v>
      </c>
      <c r="J476" s="7">
        <f t="shared" si="50"/>
        <v>0</v>
      </c>
      <c r="K476" s="7">
        <f t="shared" si="50"/>
        <v>0</v>
      </c>
      <c r="L476" s="7">
        <f t="shared" si="50"/>
        <v>130</v>
      </c>
      <c r="M476" s="7">
        <f t="shared" si="50"/>
        <v>493</v>
      </c>
      <c r="N476" s="7">
        <f t="shared" si="50"/>
        <v>0</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f t="shared" si="50"/>
        <v>0</v>
      </c>
      <c r="H477" s="18">
        <f t="shared" si="50"/>
        <v>671.25</v>
      </c>
      <c r="I477" s="18">
        <f t="shared" si="50"/>
        <v>472.57</v>
      </c>
      <c r="J477" s="18">
        <f t="shared" si="50"/>
        <v>0</v>
      </c>
      <c r="K477" s="18">
        <f t="shared" si="50"/>
        <v>58.44</v>
      </c>
      <c r="L477" s="18">
        <f t="shared" si="50"/>
        <v>0</v>
      </c>
      <c r="M477" s="18">
        <f t="shared" si="50"/>
        <v>0</v>
      </c>
      <c r="N477" s="18">
        <f t="shared" si="50"/>
        <v>0</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682.25</v>
      </c>
      <c r="I478" s="112">
        <f t="shared" si="51"/>
        <v>1618.57</v>
      </c>
      <c r="J478" s="112">
        <f t="shared" si="51"/>
        <v>3428</v>
      </c>
      <c r="K478" s="112">
        <f t="shared" si="51"/>
        <v>165.44</v>
      </c>
      <c r="L478" s="112">
        <f t="shared" si="51"/>
        <v>314</v>
      </c>
      <c r="M478" s="112">
        <f t="shared" si="51"/>
        <v>1218</v>
      </c>
      <c r="N478" s="112">
        <f>IF(N475="",N474*4,IF(N476="",(N475+N474)*2,IF(N477="",((N476+N475+N474)/3)*4,SUM(N474:N477))))</f>
        <v>0</v>
      </c>
      <c r="O478" s="112">
        <f>IF(O475="",O474*4,IF(O476="",(O475+O474)*2,IF(O477="",((O476+O475+O474)/3)*4,SUM(O474:O477))))</f>
        <v>0</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f t="shared" si="54"/>
        <v>-8544</v>
      </c>
      <c r="I486" s="7">
        <f t="shared" si="54"/>
        <v>6317</v>
      </c>
      <c r="J486" s="7">
        <f t="shared" si="54"/>
        <v>-559</v>
      </c>
      <c r="K486" s="7">
        <f t="shared" si="54"/>
        <v>446</v>
      </c>
      <c r="L486" s="7">
        <f t="shared" si="54"/>
        <v>-802</v>
      </c>
      <c r="M486" s="7">
        <f t="shared" si="54"/>
        <v>46</v>
      </c>
      <c r="N486" s="7">
        <f t="shared" si="54"/>
        <v>1663</v>
      </c>
      <c r="O486" s="7">
        <f t="shared" si="54"/>
        <v>1374</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f t="shared" si="54"/>
        <v>-7014</v>
      </c>
      <c r="I487" s="7">
        <f t="shared" si="54"/>
        <v>4719</v>
      </c>
      <c r="J487" s="7">
        <f t="shared" si="54"/>
        <v>1792</v>
      </c>
      <c r="K487" s="7">
        <f t="shared" si="54"/>
        <v>-304</v>
      </c>
      <c r="L487" s="7">
        <f t="shared" si="54"/>
        <v>1301</v>
      </c>
      <c r="M487" s="7">
        <f t="shared" si="54"/>
        <v>-164</v>
      </c>
      <c r="N487" s="7">
        <f t="shared" si="54"/>
        <v>-1416</v>
      </c>
      <c r="O487" s="7">
        <f t="shared" si="54"/>
        <v>-566</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f t="shared" si="54"/>
        <v>1964</v>
      </c>
      <c r="I488" s="7">
        <f t="shared" si="54"/>
        <v>2282</v>
      </c>
      <c r="J488" s="7">
        <f t="shared" si="54"/>
        <v>341</v>
      </c>
      <c r="K488" s="7">
        <f t="shared" si="54"/>
        <v>-305</v>
      </c>
      <c r="L488" s="7">
        <f t="shared" si="54"/>
        <v>-856</v>
      </c>
      <c r="M488" s="7">
        <f t="shared" si="54"/>
        <v>1128</v>
      </c>
      <c r="N488" s="7">
        <f t="shared" si="54"/>
        <v>2219</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f t="shared" si="54"/>
        <v>1562.44</v>
      </c>
      <c r="H489" s="18">
        <f t="shared" si="54"/>
        <v>7863.72</v>
      </c>
      <c r="I489" s="18">
        <f t="shared" si="54"/>
        <v>-10765.88</v>
      </c>
      <c r="J489" s="18">
        <f t="shared" si="54"/>
        <v>1532.2</v>
      </c>
      <c r="K489" s="18">
        <f t="shared" si="54"/>
        <v>-183.45</v>
      </c>
      <c r="L489" s="18">
        <f t="shared" si="54"/>
        <v>677.04</v>
      </c>
      <c r="M489" s="18">
        <f t="shared" si="54"/>
        <v>2065.86</v>
      </c>
      <c r="N489" s="18">
        <f t="shared" si="54"/>
        <v>-2128.5300000000002</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1562.44</v>
      </c>
      <c r="H490" s="112">
        <f t="shared" si="55"/>
        <v>-5730.28</v>
      </c>
      <c r="I490" s="112">
        <f t="shared" si="55"/>
        <v>2552.1200000000008</v>
      </c>
      <c r="J490" s="112">
        <f t="shared" si="55"/>
        <v>3106.2</v>
      </c>
      <c r="K490" s="112">
        <f t="shared" si="55"/>
        <v>-346.45</v>
      </c>
      <c r="L490" s="112">
        <f t="shared" si="55"/>
        <v>320.03999999999996</v>
      </c>
      <c r="M490" s="112">
        <f t="shared" si="55"/>
        <v>3075.86</v>
      </c>
      <c r="N490" s="112">
        <f>IF(N487="",N486*4,IF(N488="",(N487+N486)*2,IF(N489="",((N488+N487+N486)/3)*4,SUM(N486:N489))))</f>
        <v>337.4699999999998</v>
      </c>
      <c r="O490" s="112">
        <f>IF(O487="",O486*4,IF(O488="",(O487+O486)*2,IF(O489="",((O488+O487+O486)/3)*4,SUM(O486:O489))))</f>
        <v>1616</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f t="shared" si="56"/>
        <v>179515</v>
      </c>
      <c r="I492" s="7">
        <f t="shared" si="56"/>
        <v>175545</v>
      </c>
      <c r="J492" s="7">
        <f t="shared" si="56"/>
        <v>221804</v>
      </c>
      <c r="K492" s="7">
        <f t="shared" si="56"/>
        <v>255546</v>
      </c>
      <c r="L492" s="7">
        <f t="shared" si="56"/>
        <v>268966</v>
      </c>
      <c r="M492" s="7">
        <f t="shared" si="56"/>
        <v>302755</v>
      </c>
      <c r="N492" s="7">
        <f t="shared" si="56"/>
        <v>274146</v>
      </c>
      <c r="O492" s="7">
        <f t="shared" si="56"/>
        <v>354475</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f t="shared" si="56"/>
        <v>202734</v>
      </c>
      <c r="I493" s="7">
        <f t="shared" si="56"/>
        <v>202117</v>
      </c>
      <c r="J493" s="7">
        <f t="shared" si="56"/>
        <v>237902</v>
      </c>
      <c r="K493" s="7">
        <f t="shared" si="56"/>
        <v>227915</v>
      </c>
      <c r="L493" s="7">
        <f t="shared" si="56"/>
        <v>264120</v>
      </c>
      <c r="M493" s="7">
        <f t="shared" si="56"/>
        <v>211359</v>
      </c>
      <c r="N493" s="7">
        <f t="shared" si="56"/>
        <v>340115</v>
      </c>
      <c r="O493" s="7">
        <f t="shared" si="56"/>
        <v>458040</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f t="shared" si="56"/>
        <v>184045</v>
      </c>
      <c r="I494" s="7">
        <f t="shared" si="56"/>
        <v>179020</v>
      </c>
      <c r="J494" s="7">
        <f t="shared" si="56"/>
        <v>202249</v>
      </c>
      <c r="K494" s="7">
        <f t="shared" si="56"/>
        <v>225075</v>
      </c>
      <c r="L494" s="7">
        <f t="shared" si="56"/>
        <v>302676</v>
      </c>
      <c r="M494" s="7">
        <f t="shared" si="56"/>
        <v>258052</v>
      </c>
      <c r="N494" s="7">
        <f t="shared" si="56"/>
        <v>347134</v>
      </c>
      <c r="O494" s="7" t="str">
        <f t="shared" si="56"/>
        <v/>
      </c>
      <c r="P494" s="6"/>
      <c r="Q494" s="9" t="s">
        <v>14</v>
      </c>
    </row>
    <row r="495" spans="2:17" s="2" customFormat="1" x14ac:dyDescent="0.25">
      <c r="B495" s="7" t="str">
        <f t="shared" si="56"/>
        <v/>
      </c>
      <c r="C495" s="7" t="str">
        <f t="shared" si="56"/>
        <v/>
      </c>
      <c r="D495" s="7" t="str">
        <f t="shared" si="56"/>
        <v/>
      </c>
      <c r="E495" s="7" t="str">
        <f t="shared" si="56"/>
        <v/>
      </c>
      <c r="F495" s="7" t="str">
        <f t="shared" si="56"/>
        <v/>
      </c>
      <c r="G495" s="7">
        <f t="shared" si="56"/>
        <v>152445.67000000001</v>
      </c>
      <c r="H495" s="7">
        <f t="shared" si="56"/>
        <v>172517.72</v>
      </c>
      <c r="I495" s="7">
        <f t="shared" si="56"/>
        <v>188291.27</v>
      </c>
      <c r="J495" s="7">
        <f t="shared" si="56"/>
        <v>225262.94</v>
      </c>
      <c r="K495" s="7">
        <f t="shared" si="56"/>
        <v>239102.03</v>
      </c>
      <c r="L495" s="7">
        <f t="shared" si="56"/>
        <v>312836.32</v>
      </c>
      <c r="M495" s="7">
        <f t="shared" si="56"/>
        <v>224030.87</v>
      </c>
      <c r="N495" s="7">
        <f t="shared" si="56"/>
        <v>313709.71000000002</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152445.67000000001</v>
      </c>
      <c r="H496" s="16">
        <f t="shared" si="57"/>
        <v>738811.72</v>
      </c>
      <c r="I496" s="16">
        <f t="shared" si="57"/>
        <v>744973.27</v>
      </c>
      <c r="J496" s="16">
        <f t="shared" si="57"/>
        <v>887217.94</v>
      </c>
      <c r="K496" s="16">
        <f t="shared" si="57"/>
        <v>947638.03</v>
      </c>
      <c r="L496" s="16">
        <f t="shared" si="57"/>
        <v>1148598.32</v>
      </c>
      <c r="M496" s="16">
        <f t="shared" si="57"/>
        <v>996196.87</v>
      </c>
      <c r="N496" s="16">
        <f>IF(N493="",N492*4,IF(N494="",(N493+N492)*2,IF(N495="",((N494+N493+N492)/3)*4,SUM(N492:N495))))</f>
        <v>1275104.71</v>
      </c>
      <c r="O496" s="16">
        <f>IF(O493="",O492*4,IF(O494="",(O493+O492)*2,IF(O495="",((O494+O493+O492)/3)*4,SUM(O492:O495))))</f>
        <v>1625030</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f t="shared" si="58"/>
        <v>119913</v>
      </c>
      <c r="I499" s="7">
        <f t="shared" si="58"/>
        <v>126050</v>
      </c>
      <c r="J499" s="7">
        <f t="shared" si="58"/>
        <v>144299</v>
      </c>
      <c r="K499" s="7">
        <f t="shared" si="58"/>
        <v>185431</v>
      </c>
      <c r="L499" s="7">
        <f t="shared" si="58"/>
        <v>172391</v>
      </c>
      <c r="M499" s="7">
        <f t="shared" si="58"/>
        <v>180812</v>
      </c>
      <c r="N499" s="7">
        <f t="shared" si="58"/>
        <v>180525</v>
      </c>
      <c r="O499" s="7">
        <f t="shared" si="58"/>
        <v>191728</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f t="shared" si="58"/>
        <v>129787</v>
      </c>
      <c r="I500" s="7">
        <f t="shared" si="58"/>
        <v>138760</v>
      </c>
      <c r="J500" s="7">
        <f t="shared" si="58"/>
        <v>155088</v>
      </c>
      <c r="K500" s="7">
        <f t="shared" si="58"/>
        <v>153831</v>
      </c>
      <c r="L500" s="7">
        <f t="shared" si="58"/>
        <v>164792</v>
      </c>
      <c r="M500" s="7">
        <f t="shared" si="58"/>
        <v>142601</v>
      </c>
      <c r="N500" s="7">
        <f t="shared" si="58"/>
        <v>197364</v>
      </c>
      <c r="O500" s="7">
        <f t="shared" si="58"/>
        <v>244128</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f t="shared" si="58"/>
        <v>124745</v>
      </c>
      <c r="I501" s="7">
        <f t="shared" si="58"/>
        <v>116717</v>
      </c>
      <c r="J501" s="7">
        <f t="shared" si="58"/>
        <v>139706</v>
      </c>
      <c r="K501" s="7">
        <f t="shared" si="58"/>
        <v>155848</v>
      </c>
      <c r="L501" s="7">
        <f t="shared" si="58"/>
        <v>183060</v>
      </c>
      <c r="M501" s="7">
        <f t="shared" si="58"/>
        <v>161123</v>
      </c>
      <c r="N501" s="7">
        <f t="shared" si="58"/>
        <v>199911</v>
      </c>
      <c r="O501" s="7" t="str">
        <f t="shared" si="58"/>
        <v/>
      </c>
      <c r="P501" s="6"/>
      <c r="Q501" s="9" t="s">
        <v>14</v>
      </c>
    </row>
    <row r="502" spans="1:17" x14ac:dyDescent="0.25">
      <c r="B502" s="18" t="str">
        <f t="shared" si="58"/>
        <v/>
      </c>
      <c r="C502" s="18" t="str">
        <f t="shared" si="58"/>
        <v/>
      </c>
      <c r="D502" s="18" t="str">
        <f t="shared" si="58"/>
        <v/>
      </c>
      <c r="E502" s="18" t="str">
        <f t="shared" si="58"/>
        <v/>
      </c>
      <c r="F502" s="18" t="str">
        <f t="shared" si="58"/>
        <v/>
      </c>
      <c r="G502" s="18">
        <f t="shared" si="58"/>
        <v>117931.3</v>
      </c>
      <c r="H502" s="18">
        <f t="shared" si="58"/>
        <v>119627.56</v>
      </c>
      <c r="I502" s="18">
        <f t="shared" si="58"/>
        <v>125637.56</v>
      </c>
      <c r="J502" s="18">
        <f t="shared" si="58"/>
        <v>167018.93</v>
      </c>
      <c r="K502" s="18">
        <f t="shared" si="58"/>
        <v>171624.07</v>
      </c>
      <c r="L502" s="18">
        <f t="shared" si="58"/>
        <v>190683.98</v>
      </c>
      <c r="M502" s="18">
        <f t="shared" si="58"/>
        <v>154730.85</v>
      </c>
      <c r="N502" s="18">
        <f t="shared" si="58"/>
        <v>175364.31</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117931.3</v>
      </c>
      <c r="H503" s="18">
        <f t="shared" si="59"/>
        <v>494072.56</v>
      </c>
      <c r="I503" s="18">
        <f t="shared" si="59"/>
        <v>507164.56</v>
      </c>
      <c r="J503" s="18">
        <f t="shared" si="59"/>
        <v>606111.92999999993</v>
      </c>
      <c r="K503" s="18">
        <f t="shared" si="59"/>
        <v>666734.07000000007</v>
      </c>
      <c r="L503" s="18">
        <f t="shared" si="59"/>
        <v>710926.98</v>
      </c>
      <c r="M503" s="18">
        <f t="shared" si="59"/>
        <v>639266.85</v>
      </c>
      <c r="N503" s="18">
        <f>IF(N500="",N499*4,IF(N501="",(N500+N499)*2,IF(N502="",((N501+N500+N499)/3)*4,SUM(N499:N502))))</f>
        <v>753164.31</v>
      </c>
      <c r="O503" s="18">
        <f>IF(O500="",O499*4,IF(O501="",(O500+O499)*2,IF(O502="",((O501+O500+O499)/3)*4,SUM(O499:O502))))</f>
        <v>871712</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f t="shared" si="60"/>
        <v>0.77503259333312402</v>
      </c>
      <c r="H504" s="22">
        <f t="shared" si="60"/>
        <v>0.67225138444058308</v>
      </c>
      <c r="I504" s="22">
        <f t="shared" si="60"/>
        <v>0.68525389201281584</v>
      </c>
      <c r="J504" s="22">
        <f t="shared" si="60"/>
        <v>0.6901820220470839</v>
      </c>
      <c r="K504" s="22">
        <f t="shared" si="60"/>
        <v>0.70550563296879987</v>
      </c>
      <c r="L504" s="22">
        <f t="shared" si="60"/>
        <v>0.62090259793989033</v>
      </c>
      <c r="M504" s="22">
        <f t="shared" si="60"/>
        <v>0.64525602609840171</v>
      </c>
      <c r="N504" s="23">
        <f t="shared" si="60"/>
        <v>0.594137098820126</v>
      </c>
      <c r="O504" s="23">
        <f t="shared" si="60"/>
        <v>0.53946914046303229</v>
      </c>
      <c r="P504" s="6"/>
      <c r="Q504" s="11" t="s">
        <v>2305</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f t="shared" si="61"/>
        <v>3.1894947312545527</v>
      </c>
      <c r="I505" s="10">
        <f t="shared" si="61"/>
        <v>2.6498132177184663E-2</v>
      </c>
      <c r="J505" s="10">
        <f t="shared" si="61"/>
        <v>0.1950991409967604</v>
      </c>
      <c r="K505" s="10">
        <f t="shared" si="61"/>
        <v>0.10001806102051169</v>
      </c>
      <c r="L505" s="10">
        <f t="shared" si="61"/>
        <v>6.6282663491307625E-2</v>
      </c>
      <c r="M505" s="10">
        <f t="shared" si="61"/>
        <v>-0.10079815792052227</v>
      </c>
      <c r="N505" s="10">
        <f>N503/M503-1</f>
        <v>0.17816888205606163</v>
      </c>
      <c r="O505" s="10">
        <f>O503/N503-1</f>
        <v>0.15739950556074533</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f t="shared" si="62"/>
        <v>59261</v>
      </c>
      <c r="I507" s="16">
        <f t="shared" si="62"/>
        <v>48277</v>
      </c>
      <c r="J507" s="16">
        <f t="shared" si="62"/>
        <v>76824</v>
      </c>
      <c r="K507" s="16">
        <f t="shared" si="62"/>
        <v>69434</v>
      </c>
      <c r="L507" s="16">
        <f t="shared" si="62"/>
        <v>95766</v>
      </c>
      <c r="M507" s="16">
        <f t="shared" si="62"/>
        <v>121412</v>
      </c>
      <c r="N507" s="16">
        <f t="shared" si="62"/>
        <v>91937</v>
      </c>
      <c r="O507" s="16">
        <f t="shared" si="62"/>
        <v>159811</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f t="shared" si="62"/>
        <v>72502</v>
      </c>
      <c r="I508" s="7">
        <f t="shared" si="62"/>
        <v>62675</v>
      </c>
      <c r="J508" s="7">
        <f t="shared" si="62"/>
        <v>79295</v>
      </c>
      <c r="K508" s="7">
        <f t="shared" si="62"/>
        <v>73405</v>
      </c>
      <c r="L508" s="7">
        <f t="shared" si="62"/>
        <v>98685</v>
      </c>
      <c r="M508" s="7">
        <f t="shared" si="62"/>
        <v>67541</v>
      </c>
      <c r="N508" s="7">
        <f t="shared" si="62"/>
        <v>141978</v>
      </c>
      <c r="O508" s="7">
        <f t="shared" si="62"/>
        <v>212268</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f t="shared" si="62"/>
        <v>58670</v>
      </c>
      <c r="I509" s="7">
        <f t="shared" si="62"/>
        <v>61482</v>
      </c>
      <c r="J509" s="7">
        <f t="shared" si="62"/>
        <v>60088</v>
      </c>
      <c r="K509" s="7">
        <f t="shared" si="62"/>
        <v>68735</v>
      </c>
      <c r="L509" s="7">
        <f t="shared" si="62"/>
        <v>117948</v>
      </c>
      <c r="M509" s="7">
        <f t="shared" si="62"/>
        <v>91638</v>
      </c>
      <c r="N509" s="7">
        <f t="shared" si="62"/>
        <v>145622</v>
      </c>
      <c r="O509" s="7" t="str">
        <f t="shared" si="62"/>
        <v/>
      </c>
      <c r="P509" s="6"/>
      <c r="Q509" s="9" t="s">
        <v>14</v>
      </c>
    </row>
    <row r="510" spans="1:17" x14ac:dyDescent="0.25">
      <c r="B510" s="18" t="str">
        <f t="shared" si="62"/>
        <v/>
      </c>
      <c r="C510" s="18" t="str">
        <f t="shared" si="62"/>
        <v/>
      </c>
      <c r="D510" s="18" t="str">
        <f t="shared" si="62"/>
        <v/>
      </c>
      <c r="E510" s="18" t="str">
        <f t="shared" si="62"/>
        <v/>
      </c>
      <c r="F510" s="18" t="str">
        <f t="shared" si="62"/>
        <v/>
      </c>
      <c r="G510" s="18">
        <f t="shared" si="62"/>
        <v>34231.719999999987</v>
      </c>
      <c r="H510" s="18">
        <f t="shared" si="62"/>
        <v>50446.53</v>
      </c>
      <c r="I510" s="18">
        <f t="shared" si="62"/>
        <v>60513.34</v>
      </c>
      <c r="J510" s="18">
        <f t="shared" si="62"/>
        <v>55872.49000000002</v>
      </c>
      <c r="K510" s="18">
        <f t="shared" si="62"/>
        <v>66736.22</v>
      </c>
      <c r="L510" s="18">
        <f t="shared" si="62"/>
        <v>121663.55999999997</v>
      </c>
      <c r="M510" s="18">
        <f t="shared" si="62"/>
        <v>70860.290000000008</v>
      </c>
      <c r="N510" s="18">
        <f t="shared" si="62"/>
        <v>134959.49</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34231.719999999987</v>
      </c>
      <c r="H511" s="16">
        <f t="shared" si="62"/>
        <v>240879.52999999997</v>
      </c>
      <c r="I511" s="16">
        <f t="shared" si="62"/>
        <v>232947.34000000003</v>
      </c>
      <c r="J511" s="16">
        <f t="shared" si="62"/>
        <v>272079.49000000011</v>
      </c>
      <c r="K511" s="16">
        <f t="shared" si="62"/>
        <v>278310.21999999997</v>
      </c>
      <c r="L511" s="16">
        <f t="shared" si="62"/>
        <v>434062.56000000006</v>
      </c>
      <c r="M511" s="16">
        <f t="shared" si="62"/>
        <v>351451.29000000004</v>
      </c>
      <c r="N511" s="16">
        <f t="shared" si="62"/>
        <v>514496.49</v>
      </c>
      <c r="O511" s="16">
        <f t="shared" si="62"/>
        <v>744158</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f t="shared" si="63"/>
        <v>0.22496740666687601</v>
      </c>
      <c r="H512" s="10">
        <f t="shared" si="63"/>
        <v>0.32774861555941692</v>
      </c>
      <c r="I512" s="10">
        <f t="shared" si="63"/>
        <v>0.31474610798718411</v>
      </c>
      <c r="J512" s="10">
        <f t="shared" si="63"/>
        <v>0.3098179779529161</v>
      </c>
      <c r="K512" s="10">
        <f t="shared" si="63"/>
        <v>0.29449436703120013</v>
      </c>
      <c r="L512" s="10">
        <f t="shared" si="63"/>
        <v>0.37909740206010967</v>
      </c>
      <c r="M512" s="10">
        <f t="shared" si="63"/>
        <v>0.35474397390159834</v>
      </c>
      <c r="N512" s="10">
        <f t="shared" si="63"/>
        <v>0.40586290117987395</v>
      </c>
      <c r="O512" s="10">
        <f t="shared" si="63"/>
        <v>0.46053085953696771</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f t="shared" si="64"/>
        <v>6.0367346426063326</v>
      </c>
      <c r="I513" s="10">
        <f t="shared" si="64"/>
        <v>-3.2930112409302437E-2</v>
      </c>
      <c r="J513" s="10">
        <f t="shared" si="64"/>
        <v>0.16798710815929496</v>
      </c>
      <c r="K513" s="10">
        <f t="shared" si="64"/>
        <v>2.2900403113810031E-2</v>
      </c>
      <c r="L513" s="10">
        <f t="shared" si="64"/>
        <v>0.55963571873142182</v>
      </c>
      <c r="M513" s="10">
        <f t="shared" si="64"/>
        <v>-0.1903211140808827</v>
      </c>
      <c r="N513" s="10">
        <f>N511/M511-1</f>
        <v>0.4639197653819962</v>
      </c>
      <c r="O513" s="10">
        <f>O511/N511-1</f>
        <v>0.44638110164755451</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f t="shared" si="65"/>
        <v>10387</v>
      </c>
      <c r="I516" s="16">
        <f t="shared" si="65"/>
        <v>10787</v>
      </c>
      <c r="J516" s="16">
        <f t="shared" si="65"/>
        <v>14741</v>
      </c>
      <c r="K516" s="16">
        <f t="shared" si="65"/>
        <v>19404</v>
      </c>
      <c r="L516" s="16">
        <f t="shared" si="65"/>
        <v>16514</v>
      </c>
      <c r="M516" s="16">
        <f t="shared" si="65"/>
        <v>18248</v>
      </c>
      <c r="N516" s="16">
        <f t="shared" si="65"/>
        <v>15800</v>
      </c>
      <c r="O516" s="16">
        <f t="shared" si="65"/>
        <v>22148</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f t="shared" si="65"/>
        <v>13594</v>
      </c>
      <c r="I517" s="7">
        <f t="shared" si="65"/>
        <v>14537</v>
      </c>
      <c r="J517" s="7">
        <f t="shared" si="65"/>
        <v>17645</v>
      </c>
      <c r="K517" s="7">
        <f t="shared" si="65"/>
        <v>16803</v>
      </c>
      <c r="L517" s="7">
        <f t="shared" si="65"/>
        <v>21345</v>
      </c>
      <c r="M517" s="7">
        <f t="shared" si="65"/>
        <v>17989</v>
      </c>
      <c r="N517" s="7">
        <f t="shared" si="65"/>
        <v>17165</v>
      </c>
      <c r="O517" s="7">
        <f t="shared" si="65"/>
        <v>20420</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f t="shared" si="65"/>
        <v>13726</v>
      </c>
      <c r="I518" s="7">
        <f t="shared" si="65"/>
        <v>10317</v>
      </c>
      <c r="J518" s="7">
        <f t="shared" si="65"/>
        <v>14489</v>
      </c>
      <c r="K518" s="7">
        <f t="shared" si="65"/>
        <v>16979</v>
      </c>
      <c r="L518" s="7">
        <f t="shared" si="65"/>
        <v>16264</v>
      </c>
      <c r="M518" s="7">
        <f t="shared" si="65"/>
        <v>20489</v>
      </c>
      <c r="N518" s="7">
        <f t="shared" si="65"/>
        <v>16470</v>
      </c>
      <c r="O518" s="7" t="str">
        <f t="shared" si="65"/>
        <v/>
      </c>
      <c r="P518" s="6"/>
      <c r="Q518" s="9" t="s">
        <v>14</v>
      </c>
    </row>
    <row r="519" spans="1:17" x14ac:dyDescent="0.25">
      <c r="B519" s="18" t="str">
        <f t="shared" si="65"/>
        <v/>
      </c>
      <c r="C519" s="18" t="str">
        <f t="shared" si="65"/>
        <v/>
      </c>
      <c r="D519" s="18" t="str">
        <f t="shared" si="65"/>
        <v/>
      </c>
      <c r="E519" s="18" t="str">
        <f t="shared" si="65"/>
        <v/>
      </c>
      <c r="F519" s="18" t="str">
        <f t="shared" si="65"/>
        <v/>
      </c>
      <c r="G519" s="18">
        <f t="shared" si="65"/>
        <v>9770.98</v>
      </c>
      <c r="H519" s="18">
        <f t="shared" si="65"/>
        <v>12299.81</v>
      </c>
      <c r="I519" s="18">
        <f t="shared" si="65"/>
        <v>13147.66</v>
      </c>
      <c r="J519" s="18">
        <f t="shared" si="65"/>
        <v>16121.68</v>
      </c>
      <c r="K519" s="18">
        <f t="shared" si="65"/>
        <v>17767.32</v>
      </c>
      <c r="L519" s="18">
        <f t="shared" si="65"/>
        <v>21075.56</v>
      </c>
      <c r="M519" s="18">
        <f t="shared" si="65"/>
        <v>21414.92</v>
      </c>
      <c r="N519" s="18">
        <f t="shared" si="65"/>
        <v>20931.86</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9770.98</v>
      </c>
      <c r="H520" s="18">
        <f t="shared" si="66"/>
        <v>50006.81</v>
      </c>
      <c r="I520" s="18">
        <f t="shared" si="66"/>
        <v>48788.66</v>
      </c>
      <c r="J520" s="18">
        <f t="shared" si="66"/>
        <v>62996.68</v>
      </c>
      <c r="K520" s="18">
        <f t="shared" si="66"/>
        <v>70953.320000000007</v>
      </c>
      <c r="L520" s="18">
        <f t="shared" si="66"/>
        <v>75198.559999999998</v>
      </c>
      <c r="M520" s="18">
        <f t="shared" si="66"/>
        <v>78140.92</v>
      </c>
      <c r="N520" s="18">
        <f>IF(N517="",N516*4,IF(N518="",(N517+N516)*2,IF(N519="",((N518+N517+N516)/3)*4,SUM(N516:N519))))</f>
        <v>70366.86</v>
      </c>
      <c r="O520" s="18">
        <f>IF(O517="",O516*4,IF(O518="",(O517+O516)*2,IF(O519="",((O518+O517+O516)/3)*4,SUM(O516:O519))))</f>
        <v>85136</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f t="shared" si="67"/>
        <v>6.4094838777305957E-2</v>
      </c>
      <c r="H521" s="10">
        <f t="shared" si="67"/>
        <v>6.7748019869739107E-2</v>
      </c>
      <c r="I521" s="10">
        <f t="shared" si="67"/>
        <v>6.5633082026655645E-2</v>
      </c>
      <c r="J521" s="10">
        <f t="shared" si="67"/>
        <v>7.1280149768618656E-2</v>
      </c>
      <c r="K521" s="10">
        <f t="shared" si="67"/>
        <v>7.4900797242884468E-2</v>
      </c>
      <c r="L521" s="10">
        <f t="shared" si="67"/>
        <v>6.5469849673209943E-2</v>
      </c>
      <c r="M521" s="10">
        <f t="shared" si="67"/>
        <v>7.8408067262292047E-2</v>
      </c>
      <c r="N521" s="10">
        <f>+N520/(N$465+N$472)</f>
        <v>5.5185161576376256E-2</v>
      </c>
      <c r="O521" s="10">
        <f>+O520/(O$465+O$472)</f>
        <v>5.2390417407678629E-2</v>
      </c>
      <c r="P521" s="6"/>
      <c r="Q521" s="11" t="s">
        <v>2305</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f t="shared" si="68"/>
        <v>4.1178909382682187</v>
      </c>
      <c r="I522" s="10">
        <f t="shared" si="68"/>
        <v>-2.4359682211282707E-2</v>
      </c>
      <c r="J522" s="10">
        <f t="shared" si="68"/>
        <v>0.29121562264673795</v>
      </c>
      <c r="K522" s="10">
        <f t="shared" si="68"/>
        <v>0.126302528958669</v>
      </c>
      <c r="L522" s="10">
        <f t="shared" si="68"/>
        <v>5.9831449747524079E-2</v>
      </c>
      <c r="M522" s="10">
        <f t="shared" si="68"/>
        <v>3.9127876916791982E-2</v>
      </c>
      <c r="N522" s="10">
        <f>N520/M520-1</f>
        <v>-9.9487694795505344E-2</v>
      </c>
      <c r="O522" s="10">
        <f>O520/N520-1</f>
        <v>0.20988772271492584</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f t="shared" si="69"/>
        <v>26424</v>
      </c>
      <c r="I524" s="16">
        <f t="shared" si="69"/>
        <v>22775</v>
      </c>
      <c r="J524" s="16">
        <f t="shared" si="69"/>
        <v>27274</v>
      </c>
      <c r="K524" s="16">
        <f t="shared" si="69"/>
        <v>34267</v>
      </c>
      <c r="L524" s="16">
        <f t="shared" si="69"/>
        <v>29391</v>
      </c>
      <c r="M524" s="16">
        <f t="shared" si="69"/>
        <v>32296</v>
      </c>
      <c r="N524" s="16">
        <f t="shared" si="69"/>
        <v>30364</v>
      </c>
      <c r="O524" s="16">
        <f t="shared" si="69"/>
        <v>32089</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f t="shared" si="69"/>
        <v>24132</v>
      </c>
      <c r="I525" s="7">
        <f t="shared" si="69"/>
        <v>25157</v>
      </c>
      <c r="J525" s="7">
        <f t="shared" si="69"/>
        <v>32489</v>
      </c>
      <c r="K525" s="7">
        <f t="shared" si="69"/>
        <v>37877</v>
      </c>
      <c r="L525" s="7">
        <f t="shared" si="69"/>
        <v>32081</v>
      </c>
      <c r="M525" s="7">
        <f t="shared" si="69"/>
        <v>35835</v>
      </c>
      <c r="N525" s="7">
        <f t="shared" si="69"/>
        <v>28996</v>
      </c>
      <c r="O525" s="7">
        <f t="shared" si="69"/>
        <v>30405</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f t="shared" si="69"/>
        <v>24657</v>
      </c>
      <c r="I526" s="7">
        <f t="shared" si="69"/>
        <v>28390</v>
      </c>
      <c r="J526" s="7">
        <f t="shared" si="69"/>
        <v>35435</v>
      </c>
      <c r="K526" s="7">
        <f t="shared" si="69"/>
        <v>34998</v>
      </c>
      <c r="L526" s="7">
        <f t="shared" si="69"/>
        <v>31213</v>
      </c>
      <c r="M526" s="7">
        <f t="shared" si="69"/>
        <v>36229</v>
      </c>
      <c r="N526" s="7">
        <f t="shared" si="69"/>
        <v>31122</v>
      </c>
      <c r="O526" s="7" t="str">
        <f t="shared" si="69"/>
        <v/>
      </c>
      <c r="P526" s="6"/>
      <c r="Q526" s="9" t="s">
        <v>14</v>
      </c>
    </row>
    <row r="527" spans="1:17" x14ac:dyDescent="0.25">
      <c r="B527" s="18" t="str">
        <f t="shared" si="69"/>
        <v/>
      </c>
      <c r="C527" s="18" t="str">
        <f t="shared" si="69"/>
        <v/>
      </c>
      <c r="D527" s="18" t="str">
        <f t="shared" si="69"/>
        <v/>
      </c>
      <c r="E527" s="18" t="str">
        <f t="shared" si="69"/>
        <v/>
      </c>
      <c r="F527" s="18" t="str">
        <f t="shared" si="69"/>
        <v/>
      </c>
      <c r="G527" s="18">
        <f t="shared" si="69"/>
        <v>23733.25</v>
      </c>
      <c r="H527" s="18">
        <f t="shared" si="69"/>
        <v>26937.39</v>
      </c>
      <c r="I527" s="18">
        <f t="shared" si="69"/>
        <v>29165.16</v>
      </c>
      <c r="J527" s="18">
        <f t="shared" si="69"/>
        <v>39026.39</v>
      </c>
      <c r="K527" s="18">
        <f t="shared" si="69"/>
        <v>37495.35</v>
      </c>
      <c r="L527" s="18">
        <f t="shared" si="69"/>
        <v>32666.15</v>
      </c>
      <c r="M527" s="18">
        <f t="shared" si="69"/>
        <v>53202.37</v>
      </c>
      <c r="N527" s="18">
        <f t="shared" si="69"/>
        <v>28719.9</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23733.25</v>
      </c>
      <c r="H528" s="18">
        <f t="shared" si="70"/>
        <v>102150.39</v>
      </c>
      <c r="I528" s="18">
        <f t="shared" si="70"/>
        <v>105487.16</v>
      </c>
      <c r="J528" s="18">
        <f t="shared" si="70"/>
        <v>134224.39000000001</v>
      </c>
      <c r="K528" s="18">
        <f t="shared" si="70"/>
        <v>144637.35</v>
      </c>
      <c r="L528" s="18">
        <f t="shared" si="70"/>
        <v>125351.15</v>
      </c>
      <c r="M528" s="18">
        <f t="shared" si="70"/>
        <v>157562.37</v>
      </c>
      <c r="N528" s="18">
        <f>IF(N525="",N524*4,IF(N526="",(N525+N524)*2,IF(N527="",((N526+N525+N524)/3)*4,SUM(N524:N527))))</f>
        <v>119201.9</v>
      </c>
      <c r="O528" s="18">
        <f>IF(O525="",O524*4,IF(O526="",(O525+O524)*2,IF(O527="",((O526+O525+O524)/3)*4,SUM(O524:O527))))</f>
        <v>124988</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f t="shared" si="71"/>
        <v>0.1556833431663453</v>
      </c>
      <c r="H529" s="10">
        <f t="shared" si="71"/>
        <v>0.13839088419000531</v>
      </c>
      <c r="I529" s="10">
        <f t="shared" si="71"/>
        <v>0.14190689855058425</v>
      </c>
      <c r="J529" s="10">
        <f t="shared" si="71"/>
        <v>0.15187363241684293</v>
      </c>
      <c r="K529" s="10">
        <f t="shared" si="71"/>
        <v>0.15268422712422922</v>
      </c>
      <c r="L529" s="10">
        <f t="shared" si="71"/>
        <v>0.1091340172852245</v>
      </c>
      <c r="M529" s="10">
        <f t="shared" si="71"/>
        <v>0.1581010423855535</v>
      </c>
      <c r="N529" s="10">
        <f t="shared" si="71"/>
        <v>9.3484008121309442E-2</v>
      </c>
      <c r="O529" s="10">
        <f t="shared" si="71"/>
        <v>7.6914272351895047E-2</v>
      </c>
      <c r="P529" s="6"/>
      <c r="Q529" s="11" t="s">
        <v>2305</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f t="shared" si="72"/>
        <v>3.3041045790188868</v>
      </c>
      <c r="I530" s="10">
        <f t="shared" si="72"/>
        <v>3.266526931517344E-2</v>
      </c>
      <c r="J530" s="10">
        <f t="shared" si="72"/>
        <v>0.27242396136174318</v>
      </c>
      <c r="K530" s="10">
        <f t="shared" si="72"/>
        <v>7.7578747051858299E-2</v>
      </c>
      <c r="L530" s="10">
        <f t="shared" si="72"/>
        <v>-0.13334176822238519</v>
      </c>
      <c r="M530" s="10">
        <f t="shared" si="72"/>
        <v>0.25696788581516805</v>
      </c>
      <c r="N530" s="10">
        <f>N528/M528-1</f>
        <v>-0.24346212867958261</v>
      </c>
      <c r="O530" s="10">
        <f>O528/N528-1</f>
        <v>4.8540333669178093E-2</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f t="shared" si="73"/>
        <v>36811</v>
      </c>
      <c r="I532" s="16">
        <f t="shared" si="73"/>
        <v>33562</v>
      </c>
      <c r="J532" s="16">
        <f t="shared" si="73"/>
        <v>42015</v>
      </c>
      <c r="K532" s="16">
        <f t="shared" si="73"/>
        <v>53671</v>
      </c>
      <c r="L532" s="16">
        <f t="shared" si="73"/>
        <v>45905</v>
      </c>
      <c r="M532" s="16">
        <f t="shared" si="73"/>
        <v>50544</v>
      </c>
      <c r="N532" s="16">
        <f t="shared" si="73"/>
        <v>46164</v>
      </c>
      <c r="O532" s="16">
        <f t="shared" si="73"/>
        <v>54237</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f t="shared" si="73"/>
        <v>37726</v>
      </c>
      <c r="I533" s="7">
        <f t="shared" si="73"/>
        <v>39694</v>
      </c>
      <c r="J533" s="7">
        <f t="shared" si="73"/>
        <v>50134</v>
      </c>
      <c r="K533" s="7">
        <f t="shared" si="73"/>
        <v>54680</v>
      </c>
      <c r="L533" s="7">
        <f t="shared" si="73"/>
        <v>53426</v>
      </c>
      <c r="M533" s="7">
        <f t="shared" si="73"/>
        <v>53824</v>
      </c>
      <c r="N533" s="7">
        <f t="shared" si="73"/>
        <v>46161</v>
      </c>
      <c r="O533" s="7">
        <f t="shared" si="73"/>
        <v>50825</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f t="shared" si="73"/>
        <v>38383</v>
      </c>
      <c r="I534" s="7">
        <f t="shared" si="73"/>
        <v>38707</v>
      </c>
      <c r="J534" s="7">
        <f t="shared" si="73"/>
        <v>49924</v>
      </c>
      <c r="K534" s="7">
        <f t="shared" si="73"/>
        <v>51977</v>
      </c>
      <c r="L534" s="7">
        <f t="shared" si="73"/>
        <v>47477</v>
      </c>
      <c r="M534" s="7">
        <f t="shared" si="73"/>
        <v>56718</v>
      </c>
      <c r="N534" s="7">
        <f t="shared" si="73"/>
        <v>47592</v>
      </c>
      <c r="O534" s="7" t="str">
        <f t="shared" si="73"/>
        <v/>
      </c>
      <c r="P534" s="6"/>
      <c r="Q534" s="9" t="s">
        <v>14</v>
      </c>
    </row>
    <row r="535" spans="1:17" x14ac:dyDescent="0.25">
      <c r="B535" s="18" t="str">
        <f t="shared" si="73"/>
        <v/>
      </c>
      <c r="C535" s="18" t="str">
        <f t="shared" si="73"/>
        <v/>
      </c>
      <c r="D535" s="18" t="str">
        <f t="shared" si="73"/>
        <v/>
      </c>
      <c r="E535" s="18" t="str">
        <f t="shared" si="73"/>
        <v/>
      </c>
      <c r="F535" s="18" t="str">
        <f t="shared" si="73"/>
        <v/>
      </c>
      <c r="G535" s="18">
        <f t="shared" si="73"/>
        <v>33504.230000000003</v>
      </c>
      <c r="H535" s="18">
        <f t="shared" si="73"/>
        <v>39237.199999999997</v>
      </c>
      <c r="I535" s="18">
        <f t="shared" si="73"/>
        <v>42312.82</v>
      </c>
      <c r="J535" s="18">
        <f t="shared" si="73"/>
        <v>55148.07</v>
      </c>
      <c r="K535" s="18">
        <f t="shared" si="73"/>
        <v>55262.67</v>
      </c>
      <c r="L535" s="18">
        <f t="shared" si="73"/>
        <v>53741.71</v>
      </c>
      <c r="M535" s="18">
        <f t="shared" si="73"/>
        <v>74617.289999999994</v>
      </c>
      <c r="N535" s="18">
        <f t="shared" si="73"/>
        <v>49651.76</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33504.230000000003</v>
      </c>
      <c r="H536" s="25">
        <f t="shared" si="74"/>
        <v>152157.20000000001</v>
      </c>
      <c r="I536" s="25">
        <f t="shared" si="74"/>
        <v>154275.82</v>
      </c>
      <c r="J536" s="25">
        <f t="shared" si="74"/>
        <v>197221.07</v>
      </c>
      <c r="K536" s="25">
        <f t="shared" si="74"/>
        <v>215590.66999999998</v>
      </c>
      <c r="L536" s="25">
        <f t="shared" si="74"/>
        <v>200549.71</v>
      </c>
      <c r="M536" s="25">
        <f t="shared" si="74"/>
        <v>235703.28999999998</v>
      </c>
      <c r="N536" s="25">
        <f>IF(N533="",N532*4,IF(N534="",(N533+N532)*2,IF(N535="",((N534+N533+N532)/3)*4,SUM(N532:N535))))</f>
        <v>189568.76</v>
      </c>
      <c r="O536" s="25">
        <f>IF(O533="",O532*4,IF(O534="",(O533+O532)*2,IF(O535="",((O534+O533+O532)/3)*4,SUM(O532:O535))))</f>
        <v>210124</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f t="shared" si="75"/>
        <v>0.21977818194365129</v>
      </c>
      <c r="H537" s="10">
        <f t="shared" si="75"/>
        <v>0.20613890405974444</v>
      </c>
      <c r="I537" s="10">
        <f t="shared" si="75"/>
        <v>0.20753998057723991</v>
      </c>
      <c r="J537" s="10">
        <f t="shared" si="75"/>
        <v>0.22315378218546159</v>
      </c>
      <c r="K537" s="10">
        <f t="shared" si="75"/>
        <v>0.22758502436711364</v>
      </c>
      <c r="L537" s="10">
        <f t="shared" si="75"/>
        <v>0.17460386695843444</v>
      </c>
      <c r="M537" s="10">
        <f t="shared" si="75"/>
        <v>0.23650910964784555</v>
      </c>
      <c r="N537" s="10">
        <f t="shared" si="75"/>
        <v>0.1486691696976857</v>
      </c>
      <c r="O537" s="10">
        <f t="shared" si="75"/>
        <v>0.12930468975957368</v>
      </c>
      <c r="P537" s="6"/>
      <c r="Q537" s="11" t="s">
        <v>2305</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f t="shared" si="76"/>
        <v>3.5414325295641778</v>
      </c>
      <c r="I538" s="10">
        <f t="shared" si="76"/>
        <v>1.3923889240863963E-2</v>
      </c>
      <c r="J538" s="10">
        <f t="shared" si="76"/>
        <v>0.27836669414558934</v>
      </c>
      <c r="K538" s="10">
        <f t="shared" si="76"/>
        <v>9.3142177963033923E-2</v>
      </c>
      <c r="L538" s="10">
        <f t="shared" si="76"/>
        <v>-6.976628441295718E-2</v>
      </c>
      <c r="M538" s="10">
        <f t="shared" si="76"/>
        <v>0.17528611734217914</v>
      </c>
      <c r="N538" s="10">
        <f>N536/M536-1</f>
        <v>-0.19573137905711868</v>
      </c>
      <c r="O538" s="10">
        <f>O536/N536-1</f>
        <v>0.10843157912727808</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t="str">
        <f t="shared" si="77"/>
        <v/>
      </c>
      <c r="C543" s="18" t="str">
        <f t="shared" si="77"/>
        <v/>
      </c>
      <c r="D543" s="18" t="str">
        <f t="shared" si="77"/>
        <v/>
      </c>
      <c r="E543" s="18" t="str">
        <f t="shared" si="77"/>
        <v/>
      </c>
      <c r="F543" s="18" t="str">
        <f t="shared" si="77"/>
        <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f t="shared" si="80"/>
        <v>22791</v>
      </c>
      <c r="I547" s="16">
        <f t="shared" si="80"/>
        <v>15398</v>
      </c>
      <c r="J547" s="16">
        <f t="shared" si="80"/>
        <v>35181</v>
      </c>
      <c r="K547" s="16">
        <f t="shared" si="80"/>
        <v>16441</v>
      </c>
      <c r="L547" s="16">
        <f t="shared" si="80"/>
        <v>50670</v>
      </c>
      <c r="M547" s="16">
        <f t="shared" si="80"/>
        <v>71399</v>
      </c>
      <c r="N547" s="16">
        <f t="shared" si="80"/>
        <v>47457</v>
      </c>
      <c r="O547" s="16">
        <f t="shared" si="80"/>
        <v>108510</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f t="shared" si="80"/>
        <v>35221</v>
      </c>
      <c r="I548" s="7">
        <f t="shared" si="80"/>
        <v>23371</v>
      </c>
      <c r="J548" s="7">
        <f t="shared" si="80"/>
        <v>29561</v>
      </c>
      <c r="K548" s="7">
        <f t="shared" si="80"/>
        <v>19300</v>
      </c>
      <c r="L548" s="7">
        <f t="shared" si="80"/>
        <v>45718</v>
      </c>
      <c r="M548" s="7">
        <f t="shared" si="80"/>
        <v>14209</v>
      </c>
      <c r="N548" s="7">
        <f t="shared" si="80"/>
        <v>96590</v>
      </c>
      <c r="O548" s="7">
        <f t="shared" si="80"/>
        <v>163087</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f t="shared" si="80"/>
        <v>20906</v>
      </c>
      <c r="I549" s="7">
        <f t="shared" si="80"/>
        <v>23277</v>
      </c>
      <c r="J549" s="7">
        <f t="shared" si="80"/>
        <v>12619</v>
      </c>
      <c r="K549" s="7">
        <f t="shared" si="80"/>
        <v>17250</v>
      </c>
      <c r="L549" s="7">
        <f t="shared" si="80"/>
        <v>72009</v>
      </c>
      <c r="M549" s="7">
        <f t="shared" si="80"/>
        <v>39718</v>
      </c>
      <c r="N549" s="7">
        <f t="shared" si="80"/>
        <v>99631</v>
      </c>
      <c r="O549" s="7" t="str">
        <f t="shared" si="80"/>
        <v/>
      </c>
      <c r="P549" s="6"/>
      <c r="Q549" s="9" t="s">
        <v>14</v>
      </c>
    </row>
    <row r="550" spans="1:17" x14ac:dyDescent="0.25">
      <c r="B550" s="18" t="str">
        <f t="shared" si="80"/>
        <v/>
      </c>
      <c r="C550" s="18" t="str">
        <f t="shared" si="80"/>
        <v/>
      </c>
      <c r="D550" s="18" t="str">
        <f t="shared" si="80"/>
        <v/>
      </c>
      <c r="E550" s="18" t="str">
        <f t="shared" si="80"/>
        <v/>
      </c>
      <c r="F550" s="18" t="str">
        <f t="shared" si="80"/>
        <v/>
      </c>
      <c r="G550" s="18">
        <f t="shared" si="80"/>
        <v>1010.1299999999828</v>
      </c>
      <c r="H550" s="18">
        <f t="shared" si="80"/>
        <v>12981.71</v>
      </c>
      <c r="I550" s="18">
        <f t="shared" si="80"/>
        <v>19868.32</v>
      </c>
      <c r="J550" s="18">
        <f t="shared" si="80"/>
        <v>3095.9500000000189</v>
      </c>
      <c r="K550" s="18">
        <f t="shared" si="80"/>
        <v>11981.520000000004</v>
      </c>
      <c r="L550" s="18">
        <f t="shared" si="80"/>
        <v>68724.639999999956</v>
      </c>
      <c r="M550" s="18">
        <f t="shared" si="80"/>
        <v>-3703.2799999999843</v>
      </c>
      <c r="N550" s="18">
        <f t="shared" si="80"/>
        <v>88693.65</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1010.1299999999828</v>
      </c>
      <c r="H551" s="18">
        <f t="shared" si="80"/>
        <v>91899.709999999963</v>
      </c>
      <c r="I551" s="18">
        <f t="shared" si="80"/>
        <v>81914.320000000007</v>
      </c>
      <c r="J551" s="18">
        <f t="shared" si="80"/>
        <v>80456.950000000128</v>
      </c>
      <c r="K551" s="18">
        <f t="shared" si="80"/>
        <v>64972.51999999996</v>
      </c>
      <c r="L551" s="18">
        <f t="shared" si="80"/>
        <v>237121.64000000004</v>
      </c>
      <c r="M551" s="18">
        <f t="shared" si="80"/>
        <v>121622.72000000003</v>
      </c>
      <c r="N551" s="18">
        <f t="shared" si="80"/>
        <v>332371.64999999997</v>
      </c>
      <c r="O551" s="18">
        <f t="shared" si="80"/>
        <v>543194</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f t="shared" si="81"/>
        <v>6.6261643657155138E-3</v>
      </c>
      <c r="H552" s="10">
        <f t="shared" si="81"/>
        <v>0.12450351020397542</v>
      </c>
      <c r="I552" s="10">
        <f t="shared" si="81"/>
        <v>0.11019546926924656</v>
      </c>
      <c r="J552" s="10">
        <f t="shared" si="81"/>
        <v>9.1036280736163752E-2</v>
      </c>
      <c r="K552" s="10">
        <f t="shared" si="81"/>
        <v>6.8587256338100214E-2</v>
      </c>
      <c r="L552" s="10">
        <f t="shared" si="81"/>
        <v>0.20644435378902215</v>
      </c>
      <c r="M552" s="10">
        <f t="shared" si="81"/>
        <v>0.12203852233097479</v>
      </c>
      <c r="N552" s="10">
        <f t="shared" si="81"/>
        <v>0.26066223800034244</v>
      </c>
      <c r="O552" s="10">
        <f t="shared" si="81"/>
        <v>0.33426705968505199</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f t="shared" si="82"/>
        <v>89.978101828479026</v>
      </c>
      <c r="I553" s="10">
        <f t="shared" si="82"/>
        <v>-0.10865529390680295</v>
      </c>
      <c r="J553" s="10">
        <f t="shared" si="82"/>
        <v>-1.7791394715843123E-2</v>
      </c>
      <c r="K553" s="10">
        <f t="shared" si="82"/>
        <v>-0.19245608987166607</v>
      </c>
      <c r="L553" s="10">
        <f t="shared" si="82"/>
        <v>2.6495681558911395</v>
      </c>
      <c r="M553" s="10">
        <f t="shared" si="82"/>
        <v>-0.48708721818894296</v>
      </c>
      <c r="N553" s="10">
        <f>N551/M551-1</f>
        <v>1.7328088863659676</v>
      </c>
      <c r="O553" s="10">
        <f>O551/N551-1</f>
        <v>0.63429702864248516</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f t="shared" si="83"/>
        <v>27329</v>
      </c>
      <c r="I555" s="16">
        <f t="shared" si="83"/>
        <v>19134</v>
      </c>
      <c r="J555" s="16">
        <f t="shared" si="83"/>
        <v>39401</v>
      </c>
      <c r="K555" s="16">
        <f t="shared" si="83"/>
        <v>25277</v>
      </c>
      <c r="L555" s="16">
        <f t="shared" si="83"/>
        <v>59810</v>
      </c>
      <c r="M555" s="16">
        <f t="shared" si="83"/>
        <v>81919</v>
      </c>
      <c r="N555" s="16">
        <f t="shared" si="83"/>
        <v>62452</v>
      </c>
      <c r="O555" s="16">
        <f t="shared" si="83"/>
        <v>122462</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f t="shared" si="84"/>
        <v>39794</v>
      </c>
      <c r="I556" s="7">
        <f t="shared" si="84"/>
        <v>27512</v>
      </c>
      <c r="J556" s="7">
        <f t="shared" si="84"/>
        <v>33856</v>
      </c>
      <c r="K556" s="7">
        <f t="shared" si="84"/>
        <v>28498</v>
      </c>
      <c r="L556" s="7">
        <f t="shared" si="84"/>
        <v>55181</v>
      </c>
      <c r="M556" s="7">
        <f t="shared" si="84"/>
        <v>25664</v>
      </c>
      <c r="N556" s="7">
        <f t="shared" si="84"/>
        <v>111434</v>
      </c>
      <c r="O556" s="7">
        <f t="shared" si="84"/>
        <v>177220</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f t="shared" si="84"/>
        <v>25534</v>
      </c>
      <c r="I557" s="7">
        <f t="shared" si="84"/>
        <v>27637</v>
      </c>
      <c r="J557" s="7">
        <f t="shared" si="84"/>
        <v>17358</v>
      </c>
      <c r="K557" s="7">
        <f t="shared" si="84"/>
        <v>26527</v>
      </c>
      <c r="L557" s="7">
        <f t="shared" si="84"/>
        <v>81845</v>
      </c>
      <c r="M557" s="7">
        <f t="shared" si="84"/>
        <v>52016</v>
      </c>
      <c r="N557" s="7">
        <f t="shared" si="84"/>
        <v>113798</v>
      </c>
      <c r="O557" s="7" t="str">
        <f t="shared" si="84"/>
        <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f t="shared" si="84"/>
        <v>17108.649999999998</v>
      </c>
      <c r="I558" s="18">
        <f t="shared" si="84"/>
        <v>23874.71</v>
      </c>
      <c r="J558" s="18">
        <f t="shared" si="84"/>
        <v>10022.51000000002</v>
      </c>
      <c r="K558" s="18">
        <f t="shared" si="84"/>
        <v>21190.310000000005</v>
      </c>
      <c r="L558" s="18">
        <f t="shared" si="84"/>
        <v>78872.979999999952</v>
      </c>
      <c r="M558" s="18">
        <f t="shared" si="84"/>
        <v>8942.0700000000143</v>
      </c>
      <c r="N558" s="18">
        <f t="shared" si="84"/>
        <v>103660.82</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f t="shared" si="85"/>
        <v>20473.399999999983</v>
      </c>
      <c r="H559" s="18">
        <f t="shared" si="85"/>
        <v>109765.64999999997</v>
      </c>
      <c r="I559" s="18">
        <f t="shared" si="85"/>
        <v>98157.71</v>
      </c>
      <c r="J559" s="18">
        <f t="shared" si="85"/>
        <v>100637.51000000013</v>
      </c>
      <c r="K559" s="18">
        <f t="shared" si="85"/>
        <v>101492.30999999997</v>
      </c>
      <c r="L559" s="18">
        <f t="shared" si="85"/>
        <v>275708.98000000004</v>
      </c>
      <c r="M559" s="18">
        <f t="shared" si="85"/>
        <v>168541.07000000004</v>
      </c>
      <c r="N559" s="18">
        <f t="shared" si="85"/>
        <v>391344.81999999995</v>
      </c>
      <c r="O559" s="18">
        <f t="shared" si="85"/>
        <v>599364</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f t="shared" si="86"/>
        <v>0.13429965798960747</v>
      </c>
      <c r="H560" s="10">
        <f t="shared" si="86"/>
        <v>0.1487078547344817</v>
      </c>
      <c r="I560" s="10">
        <f t="shared" si="86"/>
        <v>0.13204693533248663</v>
      </c>
      <c r="J560" s="10">
        <f t="shared" si="86"/>
        <v>0.11387039420396229</v>
      </c>
      <c r="K560" s="10">
        <f t="shared" si="86"/>
        <v>0.10713881933955975</v>
      </c>
      <c r="L560" s="10">
        <f t="shared" si="86"/>
        <v>0.24003950972138366</v>
      </c>
      <c r="M560" s="10">
        <f t="shared" si="86"/>
        <v>0.16911727623655667</v>
      </c>
      <c r="N560" s="10">
        <f t="shared" si="86"/>
        <v>0.30691190602760843</v>
      </c>
      <c r="O560" s="10">
        <f t="shared" si="86"/>
        <v>0.36883257539860803</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f t="shared" si="87"/>
        <v>4.36137866695322</v>
      </c>
      <c r="I561" s="10">
        <f t="shared" si="87"/>
        <v>-0.10575202715968035</v>
      </c>
      <c r="J561" s="10">
        <f t="shared" si="87"/>
        <v>2.5263425562802144E-2</v>
      </c>
      <c r="K561" s="10">
        <f t="shared" si="87"/>
        <v>8.4938508514353916E-3</v>
      </c>
      <c r="L561" s="10">
        <f t="shared" si="87"/>
        <v>1.7165504460387209</v>
      </c>
      <c r="M561" s="10">
        <f t="shared" si="87"/>
        <v>-0.38869938150001493</v>
      </c>
      <c r="N561" s="10">
        <f>N559/M559-1</f>
        <v>1.3219552361925784</v>
      </c>
      <c r="O561" s="10">
        <f>O559/N559-1</f>
        <v>0.53154959352726339</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f t="shared" si="88"/>
        <v>225</v>
      </c>
      <c r="I563" s="16">
        <f t="shared" si="88"/>
        <v>19</v>
      </c>
      <c r="J563" s="16">
        <f t="shared" si="88"/>
        <v>148</v>
      </c>
      <c r="K563" s="16">
        <f t="shared" si="88"/>
        <v>260</v>
      </c>
      <c r="L563" s="16">
        <f t="shared" si="88"/>
        <v>600</v>
      </c>
      <c r="M563" s="16">
        <f t="shared" si="88"/>
        <v>497</v>
      </c>
      <c r="N563" s="16">
        <f t="shared" si="88"/>
        <v>562</v>
      </c>
      <c r="O563" s="16">
        <f t="shared" si="88"/>
        <v>402</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f t="shared" si="88"/>
        <v>197</v>
      </c>
      <c r="I564" s="7">
        <f t="shared" si="88"/>
        <v>19</v>
      </c>
      <c r="J564" s="7">
        <f t="shared" si="88"/>
        <v>157</v>
      </c>
      <c r="K564" s="7">
        <f t="shared" si="88"/>
        <v>726</v>
      </c>
      <c r="L564" s="7">
        <f t="shared" si="88"/>
        <v>622</v>
      </c>
      <c r="M564" s="7">
        <f t="shared" si="88"/>
        <v>614</v>
      </c>
      <c r="N564" s="7">
        <f t="shared" si="88"/>
        <v>377</v>
      </c>
      <c r="O564" s="7">
        <f t="shared" si="88"/>
        <v>389</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f t="shared" si="88"/>
        <v>181</v>
      </c>
      <c r="I565" s="7">
        <f t="shared" si="88"/>
        <v>112</v>
      </c>
      <c r="J565" s="7">
        <f t="shared" si="88"/>
        <v>186</v>
      </c>
      <c r="K565" s="7">
        <f t="shared" si="88"/>
        <v>678</v>
      </c>
      <c r="L565" s="7">
        <f t="shared" si="88"/>
        <v>535</v>
      </c>
      <c r="M565" s="7">
        <f t="shared" si="88"/>
        <v>416</v>
      </c>
      <c r="N565" s="7">
        <f t="shared" si="88"/>
        <v>207</v>
      </c>
      <c r="O565" s="7" t="str">
        <f t="shared" si="88"/>
        <v/>
      </c>
      <c r="P565" s="6"/>
      <c r="Q565" s="9" t="s">
        <v>14</v>
      </c>
    </row>
    <row r="566" spans="1:17" x14ac:dyDescent="0.25">
      <c r="B566" s="18" t="str">
        <f t="shared" si="88"/>
        <v/>
      </c>
      <c r="C566" s="18" t="str">
        <f t="shared" si="88"/>
        <v/>
      </c>
      <c r="D566" s="18" t="str">
        <f t="shared" si="88"/>
        <v/>
      </c>
      <c r="E566" s="18" t="str">
        <f t="shared" si="88"/>
        <v/>
      </c>
      <c r="F566" s="18" t="str">
        <f t="shared" si="88"/>
        <v/>
      </c>
      <c r="G566" s="18">
        <f t="shared" si="88"/>
        <v>307.86</v>
      </c>
      <c r="H566" s="18">
        <f t="shared" si="88"/>
        <v>52.76</v>
      </c>
      <c r="I566" s="18">
        <f t="shared" si="88"/>
        <v>93.42</v>
      </c>
      <c r="J566" s="18">
        <f t="shared" si="88"/>
        <v>265.45999999999998</v>
      </c>
      <c r="K566" s="18">
        <f t="shared" si="88"/>
        <v>636.25</v>
      </c>
      <c r="L566" s="18">
        <f t="shared" si="88"/>
        <v>554.5</v>
      </c>
      <c r="M566" s="18">
        <f t="shared" si="88"/>
        <v>337.64</v>
      </c>
      <c r="N566" s="18">
        <f t="shared" si="88"/>
        <v>994.37</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307.86</v>
      </c>
      <c r="H567" s="18">
        <f t="shared" si="89"/>
        <v>655.76</v>
      </c>
      <c r="I567" s="18">
        <f t="shared" si="89"/>
        <v>243.42000000000002</v>
      </c>
      <c r="J567" s="18">
        <f t="shared" si="89"/>
        <v>756.46</v>
      </c>
      <c r="K567" s="18">
        <f t="shared" si="89"/>
        <v>2300.25</v>
      </c>
      <c r="L567" s="18">
        <f t="shared" si="89"/>
        <v>2311.5</v>
      </c>
      <c r="M567" s="18">
        <f t="shared" si="89"/>
        <v>1864.6399999999999</v>
      </c>
      <c r="N567" s="18">
        <f>IF(N564="",N563*4,IF(N565="",(N564+N563)*2,IF(N566="",((N565+N564+N563)/3)*4,SUM(N563:N566))))</f>
        <v>2140.37</v>
      </c>
      <c r="O567" s="18">
        <f>IF(O564="",O563*4,IF(O565="",(O564+O563)*2,IF(O566="",((O565+O564+O563)/3)*4,SUM(O563:O566))))</f>
        <v>1582</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f t="shared" si="90"/>
        <v>2.019473693117928E-3</v>
      </c>
      <c r="H568" s="10">
        <f t="shared" si="90"/>
        <v>8.8840782904928595E-4</v>
      </c>
      <c r="I568" s="10">
        <f t="shared" si="90"/>
        <v>3.2746143933710248E-4</v>
      </c>
      <c r="J568" s="10">
        <f t="shared" si="90"/>
        <v>8.5592736147316448E-4</v>
      </c>
      <c r="K568" s="10">
        <f t="shared" si="90"/>
        <v>2.4282240613680227E-3</v>
      </c>
      <c r="L568" s="10">
        <f t="shared" si="90"/>
        <v>2.0124528650498734E-3</v>
      </c>
      <c r="M568" s="10">
        <f t="shared" si="90"/>
        <v>1.8710148093976911E-3</v>
      </c>
      <c r="N568" s="10">
        <f t="shared" si="90"/>
        <v>1.6785837009528127E-3</v>
      </c>
      <c r="O568" s="10">
        <f t="shared" si="90"/>
        <v>9.7352048885251345E-4</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f t="shared" si="91"/>
        <v>22566</v>
      </c>
      <c r="I570" s="16">
        <f t="shared" si="91"/>
        <v>15379</v>
      </c>
      <c r="J570" s="16">
        <f t="shared" si="91"/>
        <v>35033</v>
      </c>
      <c r="K570" s="16">
        <f t="shared" si="91"/>
        <v>16181</v>
      </c>
      <c r="L570" s="16">
        <f t="shared" si="91"/>
        <v>50070</v>
      </c>
      <c r="M570" s="16">
        <f t="shared" si="91"/>
        <v>70902</v>
      </c>
      <c r="N570" s="16">
        <f t="shared" si="91"/>
        <v>46895</v>
      </c>
      <c r="O570" s="16">
        <f t="shared" si="91"/>
        <v>108108</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f t="shared" si="91"/>
        <v>35024</v>
      </c>
      <c r="I571" s="7">
        <f t="shared" si="91"/>
        <v>23352</v>
      </c>
      <c r="J571" s="7">
        <f t="shared" si="91"/>
        <v>29404</v>
      </c>
      <c r="K571" s="7">
        <f t="shared" si="91"/>
        <v>18574</v>
      </c>
      <c r="L571" s="7">
        <f t="shared" si="91"/>
        <v>45096</v>
      </c>
      <c r="M571" s="7">
        <f t="shared" si="91"/>
        <v>13595</v>
      </c>
      <c r="N571" s="7">
        <f t="shared" si="91"/>
        <v>96213</v>
      </c>
      <c r="O571" s="7">
        <f t="shared" si="91"/>
        <v>162698</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f t="shared" si="91"/>
        <v>20725</v>
      </c>
      <c r="I572" s="7">
        <f t="shared" si="91"/>
        <v>23165</v>
      </c>
      <c r="J572" s="7">
        <f t="shared" si="91"/>
        <v>12433</v>
      </c>
      <c r="K572" s="7">
        <f t="shared" si="91"/>
        <v>16572</v>
      </c>
      <c r="L572" s="7">
        <f t="shared" si="91"/>
        <v>71474</v>
      </c>
      <c r="M572" s="7">
        <f t="shared" si="91"/>
        <v>39302</v>
      </c>
      <c r="N572" s="7">
        <f t="shared" si="91"/>
        <v>99424</v>
      </c>
      <c r="O572" s="7" t="str">
        <f t="shared" si="91"/>
        <v/>
      </c>
      <c r="P572" s="6"/>
      <c r="Q572" s="9" t="s">
        <v>14</v>
      </c>
    </row>
    <row r="573" spans="1:17" x14ac:dyDescent="0.25">
      <c r="B573" s="7" t="str">
        <f t="shared" si="91"/>
        <v/>
      </c>
      <c r="C573" s="18" t="str">
        <f t="shared" si="91"/>
        <v/>
      </c>
      <c r="D573" s="18" t="str">
        <f t="shared" si="91"/>
        <v/>
      </c>
      <c r="E573" s="18" t="str">
        <f t="shared" si="91"/>
        <v/>
      </c>
      <c r="F573" s="18" t="str">
        <f t="shared" si="91"/>
        <v/>
      </c>
      <c r="G573" s="18">
        <f t="shared" si="91"/>
        <v>702.26999999998282</v>
      </c>
      <c r="H573" s="18">
        <f t="shared" si="91"/>
        <v>12928.949999999999</v>
      </c>
      <c r="I573" s="18">
        <f t="shared" si="91"/>
        <v>19774.900000000001</v>
      </c>
      <c r="J573" s="18">
        <f t="shared" si="91"/>
        <v>2830.4900000000189</v>
      </c>
      <c r="K573" s="18">
        <f t="shared" si="91"/>
        <v>11345.270000000004</v>
      </c>
      <c r="L573" s="18">
        <f t="shared" si="91"/>
        <v>68170.139999999956</v>
      </c>
      <c r="M573" s="18">
        <f t="shared" si="91"/>
        <v>-4040.9199999999842</v>
      </c>
      <c r="N573" s="18">
        <f t="shared" si="91"/>
        <v>87699.28</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702.26999999998282</v>
      </c>
      <c r="H574" s="18">
        <f t="shared" si="92"/>
        <v>91243.949999999968</v>
      </c>
      <c r="I574" s="18">
        <f t="shared" si="92"/>
        <v>81670.900000000009</v>
      </c>
      <c r="J574" s="18">
        <f t="shared" si="92"/>
        <v>79700.490000000122</v>
      </c>
      <c r="K574" s="18">
        <f t="shared" si="92"/>
        <v>62672.26999999996</v>
      </c>
      <c r="L574" s="18">
        <f t="shared" si="92"/>
        <v>234810.14000000004</v>
      </c>
      <c r="M574" s="18">
        <f t="shared" si="92"/>
        <v>119758.08000000003</v>
      </c>
      <c r="N574" s="18">
        <f>IFERROR(N551-N567,"")</f>
        <v>330231.27999999997</v>
      </c>
      <c r="O574" s="18">
        <f>IFERROR(O551-O567,"")</f>
        <v>541612</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f t="shared" si="93"/>
        <v>4.6066906725975854E-3</v>
      </c>
      <c r="H575" s="10">
        <f t="shared" si="93"/>
        <v>0.12361510237492614</v>
      </c>
      <c r="I575" s="10">
        <f t="shared" si="93"/>
        <v>0.10986800782990946</v>
      </c>
      <c r="J575" s="10">
        <f t="shared" si="93"/>
        <v>9.0180353374690575E-2</v>
      </c>
      <c r="K575" s="10">
        <f t="shared" si="93"/>
        <v>6.6159032276732185E-2</v>
      </c>
      <c r="L575" s="10">
        <f t="shared" si="93"/>
        <v>0.20443190092397229</v>
      </c>
      <c r="M575" s="10">
        <f t="shared" si="93"/>
        <v>0.12016750752157709</v>
      </c>
      <c r="N575" s="10">
        <f t="shared" si="93"/>
        <v>0.25898365429938958</v>
      </c>
      <c r="O575" s="10">
        <f t="shared" si="93"/>
        <v>0.33329353919619947</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f t="shared" si="94"/>
        <v>0</v>
      </c>
      <c r="I577" s="16">
        <f t="shared" si="94"/>
        <v>0</v>
      </c>
      <c r="J577" s="16">
        <f t="shared" si="94"/>
        <v>0</v>
      </c>
      <c r="K577" s="16">
        <f t="shared" si="94"/>
        <v>2193</v>
      </c>
      <c r="L577" s="16">
        <f t="shared" si="94"/>
        <v>3241</v>
      </c>
      <c r="M577" s="16">
        <f t="shared" si="94"/>
        <v>3276</v>
      </c>
      <c r="N577" s="16">
        <f t="shared" si="94"/>
        <v>1249</v>
      </c>
      <c r="O577" s="16">
        <f t="shared" si="94"/>
        <v>4630</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f t="shared" si="94"/>
        <v>0</v>
      </c>
      <c r="I578" s="7">
        <f t="shared" si="94"/>
        <v>0</v>
      </c>
      <c r="J578" s="7">
        <f t="shared" si="94"/>
        <v>4390</v>
      </c>
      <c r="K578" s="7">
        <f t="shared" si="94"/>
        <v>2773</v>
      </c>
      <c r="L578" s="7">
        <f t="shared" si="94"/>
        <v>3434</v>
      </c>
      <c r="M578" s="7">
        <f t="shared" si="94"/>
        <v>246</v>
      </c>
      <c r="N578" s="7">
        <f t="shared" si="94"/>
        <v>2875</v>
      </c>
      <c r="O578" s="7">
        <f t="shared" si="94"/>
        <v>7496</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f t="shared" si="94"/>
        <v>0</v>
      </c>
      <c r="I579" s="7">
        <f t="shared" si="94"/>
        <v>0</v>
      </c>
      <c r="J579" s="7">
        <f t="shared" si="94"/>
        <v>2742</v>
      </c>
      <c r="K579" s="7">
        <f t="shared" si="94"/>
        <v>-2899</v>
      </c>
      <c r="L579" s="7">
        <f t="shared" si="94"/>
        <v>3203</v>
      </c>
      <c r="M579" s="7">
        <f t="shared" si="94"/>
        <v>-535</v>
      </c>
      <c r="N579" s="7">
        <f t="shared" si="94"/>
        <v>5079</v>
      </c>
      <c r="O579" s="7" t="str">
        <f t="shared" si="94"/>
        <v/>
      </c>
      <c r="P579" s="6"/>
      <c r="Q579" s="9" t="s">
        <v>14</v>
      </c>
    </row>
    <row r="580" spans="1:17" x14ac:dyDescent="0.25">
      <c r="B580" s="18" t="str">
        <f t="shared" si="94"/>
        <v/>
      </c>
      <c r="C580" s="18" t="str">
        <f t="shared" si="94"/>
        <v/>
      </c>
      <c r="D580" s="18" t="str">
        <f t="shared" si="94"/>
        <v/>
      </c>
      <c r="E580" s="18" t="str">
        <f t="shared" si="94"/>
        <v/>
      </c>
      <c r="F580" s="18" t="str">
        <f t="shared" si="94"/>
        <v/>
      </c>
      <c r="G580" s="18">
        <f t="shared" si="94"/>
        <v>46.51</v>
      </c>
      <c r="H580" s="18">
        <f t="shared" si="94"/>
        <v>0</v>
      </c>
      <c r="I580" s="18">
        <f t="shared" si="94"/>
        <v>0</v>
      </c>
      <c r="J580" s="18">
        <f t="shared" si="94"/>
        <v>1629.83</v>
      </c>
      <c r="K580" s="18">
        <f t="shared" si="94"/>
        <v>1574.19</v>
      </c>
      <c r="L580" s="18">
        <f t="shared" si="94"/>
        <v>3352.26</v>
      </c>
      <c r="M580" s="18">
        <f t="shared" si="94"/>
        <v>-2539.08</v>
      </c>
      <c r="N580" s="18">
        <f t="shared" si="94"/>
        <v>2884.08</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46.51</v>
      </c>
      <c r="H581" s="18">
        <f t="shared" si="95"/>
        <v>0</v>
      </c>
      <c r="I581" s="18">
        <f t="shared" si="95"/>
        <v>0</v>
      </c>
      <c r="J581" s="18">
        <f t="shared" si="95"/>
        <v>8761.83</v>
      </c>
      <c r="K581" s="18">
        <f t="shared" si="95"/>
        <v>3641.19</v>
      </c>
      <c r="L581" s="18">
        <f t="shared" si="95"/>
        <v>13230.26</v>
      </c>
      <c r="M581" s="18">
        <f t="shared" si="95"/>
        <v>447.92000000000007</v>
      </c>
      <c r="N581" s="18">
        <f>IF(N578="",N577*4,IF(N579="",(N578+N577)*2,IF(N580="",((N579+N578+N577)/3)*4,SUM(N577:N580))))</f>
        <v>12087.08</v>
      </c>
      <c r="O581" s="18">
        <f>IF(O578="",O577*4,IF(O579="",(O578+O577)*2,IF(O580="",((O579+O578+O577)/3)*4,SUM(O577:O580))))</f>
        <v>24252</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f t="shared" si="96"/>
        <v>6.6228088911673769E-2</v>
      </c>
      <c r="H582" s="10">
        <f t="shared" si="96"/>
        <v>0</v>
      </c>
      <c r="I582" s="10">
        <f t="shared" si="96"/>
        <v>0</v>
      </c>
      <c r="J582" s="10">
        <f t="shared" si="96"/>
        <v>0.1099344558609362</v>
      </c>
      <c r="K582" s="10">
        <f t="shared" si="96"/>
        <v>5.8098900837643228E-2</v>
      </c>
      <c r="L582" s="10">
        <f t="shared" si="96"/>
        <v>5.6344500284357384E-2</v>
      </c>
      <c r="M582" s="10">
        <f t="shared" si="96"/>
        <v>3.7402069238250978E-3</v>
      </c>
      <c r="N582" s="10">
        <f>+N581/N$574</f>
        <v>3.6601862791435145E-2</v>
      </c>
      <c r="O582" s="10">
        <f>+O581/O$574</f>
        <v>4.4777442154162017E-2</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f t="shared" si="97"/>
        <v>14022</v>
      </c>
      <c r="I584" s="16">
        <f t="shared" si="97"/>
        <v>22231</v>
      </c>
      <c r="J584" s="16">
        <f t="shared" si="97"/>
        <v>34783</v>
      </c>
      <c r="K584" s="16">
        <f t="shared" si="97"/>
        <v>14437</v>
      </c>
      <c r="L584" s="16">
        <f t="shared" si="97"/>
        <v>46027</v>
      </c>
      <c r="M584" s="16">
        <f t="shared" si="97"/>
        <v>67672</v>
      </c>
      <c r="N584" s="16">
        <f t="shared" si="97"/>
        <v>47309</v>
      </c>
      <c r="O584" s="16">
        <f t="shared" si="97"/>
        <v>104852</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f t="shared" si="97"/>
        <v>28010</v>
      </c>
      <c r="I585" s="7">
        <f t="shared" si="97"/>
        <v>28363</v>
      </c>
      <c r="J585" s="7">
        <f t="shared" si="97"/>
        <v>29925</v>
      </c>
      <c r="K585" s="7">
        <f t="shared" si="97"/>
        <v>15601</v>
      </c>
      <c r="L585" s="7">
        <f t="shared" si="97"/>
        <v>43147</v>
      </c>
      <c r="M585" s="7">
        <f t="shared" si="97"/>
        <v>13910</v>
      </c>
      <c r="N585" s="7">
        <f t="shared" si="97"/>
        <v>91922</v>
      </c>
      <c r="O585" s="7">
        <f t="shared" si="97"/>
        <v>154636</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f t="shared" si="97"/>
        <v>22700</v>
      </c>
      <c r="I586" s="7">
        <f t="shared" si="97"/>
        <v>25766</v>
      </c>
      <c r="J586" s="7">
        <f t="shared" si="97"/>
        <v>10032</v>
      </c>
      <c r="K586" s="7">
        <f t="shared" si="97"/>
        <v>19166</v>
      </c>
      <c r="L586" s="7">
        <f t="shared" si="97"/>
        <v>67545</v>
      </c>
      <c r="M586" s="7">
        <f t="shared" si="97"/>
        <v>41458</v>
      </c>
      <c r="N586" s="7">
        <f t="shared" si="97"/>
        <v>96564</v>
      </c>
      <c r="O586" s="7" t="str">
        <f t="shared" si="97"/>
        <v/>
      </c>
      <c r="P586" s="6"/>
      <c r="Q586" s="9" t="s">
        <v>14</v>
      </c>
    </row>
    <row r="587" spans="1:17" x14ac:dyDescent="0.25">
      <c r="B587" s="7" t="str">
        <f t="shared" si="97"/>
        <v/>
      </c>
      <c r="C587" s="18" t="str">
        <f t="shared" si="97"/>
        <v/>
      </c>
      <c r="D587" s="18" t="str">
        <f t="shared" si="97"/>
        <v/>
      </c>
      <c r="E587" s="18" t="str">
        <f t="shared" si="97"/>
        <v/>
      </c>
      <c r="F587" s="18" t="str">
        <f t="shared" si="97"/>
        <v/>
      </c>
      <c r="G587" s="18">
        <f t="shared" si="97"/>
        <v>2218.2199999999998</v>
      </c>
      <c r="H587" s="18">
        <f t="shared" si="97"/>
        <v>21463.919999999998</v>
      </c>
      <c r="I587" s="18">
        <f t="shared" si="97"/>
        <v>9481.59</v>
      </c>
      <c r="J587" s="18">
        <f t="shared" si="97"/>
        <v>2732.85</v>
      </c>
      <c r="K587" s="18">
        <f t="shared" si="97"/>
        <v>9821.4</v>
      </c>
      <c r="L587" s="18">
        <f t="shared" si="97"/>
        <v>65180.91</v>
      </c>
      <c r="M587" s="18">
        <f t="shared" si="97"/>
        <v>-1049.98</v>
      </c>
      <c r="N587" s="18">
        <f t="shared" si="97"/>
        <v>82686.67</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2218.2199999999998</v>
      </c>
      <c r="H588" s="18">
        <f t="shared" si="98"/>
        <v>86195.92</v>
      </c>
      <c r="I588" s="18">
        <f t="shared" si="98"/>
        <v>85841.59</v>
      </c>
      <c r="J588" s="18">
        <f t="shared" si="98"/>
        <v>77472.850000000006</v>
      </c>
      <c r="K588" s="18">
        <f t="shared" si="98"/>
        <v>59025.4</v>
      </c>
      <c r="L588" s="18">
        <f t="shared" si="98"/>
        <v>221899.91</v>
      </c>
      <c r="M588" s="18">
        <f t="shared" si="98"/>
        <v>121990.02</v>
      </c>
      <c r="N588" s="18">
        <f>IF(N585="",N584*4,IF(N586="",(N585+N584)*2,IF(N587="",((N586+N585+N584)/3)*4,SUM(N584:N587))))</f>
        <v>318481.67</v>
      </c>
      <c r="O588" s="18">
        <f>IF(O585="",O584*4,IF(O586="",(O585+O584)*2,IF(O587="",((O586+O585+O584)/3)*4,SUM(O584:O587))))</f>
        <v>518976</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f t="shared" si="99"/>
        <v>1.4550889805587117E-2</v>
      </c>
      <c r="H589" s="10">
        <f t="shared" si="99"/>
        <v>0.11677615310495597</v>
      </c>
      <c r="I589" s="10">
        <f t="shared" si="99"/>
        <v>0.1154786402776494</v>
      </c>
      <c r="J589" s="10">
        <f t="shared" si="99"/>
        <v>8.765979970693262E-2</v>
      </c>
      <c r="K589" s="10">
        <f t="shared" si="99"/>
        <v>6.2309269215029717E-2</v>
      </c>
      <c r="L589" s="10">
        <f t="shared" si="99"/>
        <v>0.19319191418291545</v>
      </c>
      <c r="M589" s="10">
        <f t="shared" si="99"/>
        <v>0.12240707805191381</v>
      </c>
      <c r="N589" s="10">
        <f t="shared" si="99"/>
        <v>0.2497690307349815</v>
      </c>
      <c r="O589" s="10">
        <f t="shared" si="99"/>
        <v>0.31936395020399622</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f t="shared" si="100"/>
        <v>37.858147523690171</v>
      </c>
      <c r="I590" s="10">
        <f t="shared" si="100"/>
        <v>-4.110751413756053E-3</v>
      </c>
      <c r="J590" s="10">
        <f t="shared" si="100"/>
        <v>-9.7490505476424572E-2</v>
      </c>
      <c r="K590" s="10">
        <f t="shared" si="100"/>
        <v>-0.2381150299750171</v>
      </c>
      <c r="L590" s="10">
        <f t="shared" si="100"/>
        <v>2.759396971473298</v>
      </c>
      <c r="M590" s="10">
        <f t="shared" si="100"/>
        <v>-0.45024754629238017</v>
      </c>
      <c r="N590" s="10">
        <f>N588/M588-1</f>
        <v>1.6107190571818903</v>
      </c>
      <c r="O590" s="10">
        <f>O588/N588-1</f>
        <v>0.62953177179710229</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f t="shared" si="101"/>
        <v>4538</v>
      </c>
      <c r="I593" s="7">
        <f t="shared" si="101"/>
        <v>3736</v>
      </c>
      <c r="J593" s="7">
        <f t="shared" si="101"/>
        <v>4220</v>
      </c>
      <c r="K593" s="7">
        <f t="shared" si="101"/>
        <v>8836</v>
      </c>
      <c r="L593" s="7">
        <f t="shared" si="101"/>
        <v>9140</v>
      </c>
      <c r="M593" s="7">
        <f t="shared" si="101"/>
        <v>10520</v>
      </c>
      <c r="N593" s="8">
        <f t="shared" si="101"/>
        <v>14995</v>
      </c>
      <c r="O593" s="8">
        <f t="shared" si="101"/>
        <v>13952</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f t="shared" si="101"/>
        <v>9111</v>
      </c>
      <c r="I594" s="7">
        <f t="shared" si="101"/>
        <v>7877</v>
      </c>
      <c r="J594" s="7">
        <f t="shared" si="101"/>
        <v>8515</v>
      </c>
      <c r="K594" s="7">
        <f t="shared" si="101"/>
        <v>18034</v>
      </c>
      <c r="L594" s="7">
        <f t="shared" si="101"/>
        <v>18603</v>
      </c>
      <c r="M594" s="7">
        <f t="shared" si="101"/>
        <v>21975</v>
      </c>
      <c r="N594" s="8">
        <f t="shared" si="101"/>
        <v>29839</v>
      </c>
      <c r="O594" s="8">
        <f t="shared" si="101"/>
        <v>28085</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f t="shared" si="101"/>
        <v>13739</v>
      </c>
      <c r="I595" s="7">
        <f t="shared" si="101"/>
        <v>12237</v>
      </c>
      <c r="J595" s="7">
        <f t="shared" si="101"/>
        <v>13254</v>
      </c>
      <c r="K595" s="7">
        <f t="shared" si="101"/>
        <v>27311</v>
      </c>
      <c r="L595" s="7">
        <f t="shared" si="101"/>
        <v>28439</v>
      </c>
      <c r="M595" s="7">
        <f t="shared" si="101"/>
        <v>34273</v>
      </c>
      <c r="N595" s="8">
        <f t="shared" si="101"/>
        <v>44006</v>
      </c>
      <c r="O595" s="8" t="str">
        <f t="shared" si="101"/>
        <v/>
      </c>
      <c r="P595" s="6"/>
      <c r="Q595" s="9" t="s">
        <v>14</v>
      </c>
    </row>
    <row r="596" spans="2:17" x14ac:dyDescent="0.25">
      <c r="B596" s="7" t="str">
        <f t="shared" si="101"/>
        <v/>
      </c>
      <c r="C596" s="7" t="str">
        <f t="shared" si="101"/>
        <v/>
      </c>
      <c r="D596" s="7" t="str">
        <f t="shared" si="101"/>
        <v/>
      </c>
      <c r="E596" s="7" t="str">
        <f t="shared" si="101"/>
        <v/>
      </c>
      <c r="F596" s="7" t="str">
        <f t="shared" si="101"/>
        <v/>
      </c>
      <c r="G596" s="7">
        <f t="shared" si="101"/>
        <v>19463.27</v>
      </c>
      <c r="H596" s="7">
        <f t="shared" si="101"/>
        <v>17865.939999999999</v>
      </c>
      <c r="I596" s="7">
        <f t="shared" si="101"/>
        <v>16243.39</v>
      </c>
      <c r="J596" s="7">
        <f t="shared" si="101"/>
        <v>20180.560000000001</v>
      </c>
      <c r="K596" s="7">
        <f t="shared" si="101"/>
        <v>36519.79</v>
      </c>
      <c r="L596" s="7">
        <f t="shared" si="101"/>
        <v>38587.339999999997</v>
      </c>
      <c r="M596" s="7">
        <f t="shared" si="101"/>
        <v>46918.35</v>
      </c>
      <c r="N596" s="8">
        <f>IFERROR(VLOOKUP($B$592,$221:$343,MATCH($Q596&amp;"/"&amp;N$348,$219:$219,0),FALSE),IFERROR((VLOOKUP($B$592,$221:$343,MATCH($Q595&amp;"/"&amp;N$348,$219:$219,0),FALSE)/3)*4,IFERROR(VLOOKUP($B$592,$221:$343,MATCH($Q594&amp;"/"&amp;N$348,$219:$219,0),FALSE)*2,IFERROR(VLOOKUP($B$592,$221:$343,MATCH($Q593&amp;"/"&amp;N$348,$219:$219,0),FALSE)*4,""))))</f>
        <v>58973.17</v>
      </c>
      <c r="O596" s="8">
        <f>IFERROR(VLOOKUP($B$592,$221:$343,MATCH($Q596&amp;"/"&amp;O$348,$219:$219,0),FALSE),IFERROR((VLOOKUP($B$592,$221:$343,MATCH($Q595&amp;"/"&amp;O$348,$219:$219,0),FALSE)/3)*4,IFERROR(VLOOKUP($B$592,$221:$343,MATCH($Q594&amp;"/"&amp;O$348,$219:$219,0),FALSE)*2,IFERROR(VLOOKUP($B$592,$221:$343,MATCH($Q593&amp;"/"&amp;O$348,$219:$219,0),FALSE)*4,""))))</f>
        <v>56170</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f t="shared" si="102"/>
        <v>0.12767349362389194</v>
      </c>
      <c r="H597" s="10">
        <f t="shared" si="102"/>
        <v>2.420434453050628E-2</v>
      </c>
      <c r="I597" s="10">
        <f t="shared" si="102"/>
        <v>2.1851466063240062E-2</v>
      </c>
      <c r="J597" s="10">
        <f t="shared" si="102"/>
        <v>2.2834113467798543E-2</v>
      </c>
      <c r="K597" s="10">
        <f t="shared" si="102"/>
        <v>3.8551563001459545E-2</v>
      </c>
      <c r="L597" s="10">
        <f t="shared" si="102"/>
        <v>3.3595155932361481E-2</v>
      </c>
      <c r="M597" s="10">
        <f t="shared" si="102"/>
        <v>4.707875390558186E-2</v>
      </c>
      <c r="N597" s="10">
        <f t="shared" si="102"/>
        <v>4.6249668027266023E-2</v>
      </c>
      <c r="O597" s="10">
        <f t="shared" si="102"/>
        <v>3.456551571355606E-2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f t="shared" si="103"/>
        <v>12514</v>
      </c>
      <c r="I599" s="7">
        <f t="shared" si="103"/>
        <v>31209</v>
      </c>
      <c r="J599" s="7">
        <f t="shared" si="103"/>
        <v>23755</v>
      </c>
      <c r="K599" s="7">
        <f t="shared" si="103"/>
        <v>-2096</v>
      </c>
      <c r="L599" s="7">
        <f t="shared" si="103"/>
        <v>31232</v>
      </c>
      <c r="M599" s="7">
        <f t="shared" si="103"/>
        <v>42943</v>
      </c>
      <c r="N599" s="8">
        <f t="shared" si="103"/>
        <v>21295</v>
      </c>
      <c r="O599" s="8">
        <f t="shared" si="103"/>
        <v>6710</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f t="shared" si="103"/>
        <v>54831</v>
      </c>
      <c r="I600" s="7">
        <f t="shared" si="103"/>
        <v>40500</v>
      </c>
      <c r="J600" s="7">
        <f t="shared" si="103"/>
        <v>78371</v>
      </c>
      <c r="K600" s="7">
        <f t="shared" si="103"/>
        <v>15794</v>
      </c>
      <c r="L600" s="7">
        <f t="shared" si="103"/>
        <v>71988</v>
      </c>
      <c r="M600" s="7">
        <f t="shared" si="103"/>
        <v>49107</v>
      </c>
      <c r="N600" s="8">
        <f t="shared" si="103"/>
        <v>146341</v>
      </c>
      <c r="O600" s="8">
        <f t="shared" si="103"/>
        <v>126848</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f t="shared" si="103"/>
        <v>82138</v>
      </c>
      <c r="I601" s="7">
        <f t="shared" si="103"/>
        <v>84786</v>
      </c>
      <c r="J601" s="7">
        <f t="shared" si="103"/>
        <v>89893</v>
      </c>
      <c r="K601" s="7">
        <f t="shared" si="103"/>
        <v>52641</v>
      </c>
      <c r="L601" s="7">
        <f t="shared" si="103"/>
        <v>168791</v>
      </c>
      <c r="M601" s="7">
        <f t="shared" si="103"/>
        <v>116803</v>
      </c>
      <c r="N601" s="8">
        <f t="shared" si="103"/>
        <v>323403</v>
      </c>
      <c r="O601" s="8" t="str">
        <f t="shared" si="103"/>
        <v/>
      </c>
      <c r="P601" s="6"/>
      <c r="Q601" s="9" t="s">
        <v>14</v>
      </c>
    </row>
    <row r="602" spans="2:17" x14ac:dyDescent="0.25">
      <c r="B602" s="7" t="str">
        <f t="shared" si="103"/>
        <v/>
      </c>
      <c r="C602" s="7" t="str">
        <f t="shared" si="103"/>
        <v/>
      </c>
      <c r="D602" s="7" t="str">
        <f t="shared" si="103"/>
        <v/>
      </c>
      <c r="E602" s="7" t="str">
        <f t="shared" si="103"/>
        <v/>
      </c>
      <c r="F602" s="7" t="str">
        <f t="shared" si="103"/>
        <v/>
      </c>
      <c r="G602" s="7">
        <f t="shared" si="103"/>
        <v>31199.21</v>
      </c>
      <c r="H602" s="7">
        <f t="shared" si="103"/>
        <v>88242.36</v>
      </c>
      <c r="I602" s="7">
        <f t="shared" si="103"/>
        <v>90817.26</v>
      </c>
      <c r="J602" s="7">
        <f t="shared" si="103"/>
        <v>100696.04</v>
      </c>
      <c r="K602" s="7">
        <f t="shared" si="103"/>
        <v>99845.07</v>
      </c>
      <c r="L602" s="7">
        <f t="shared" si="103"/>
        <v>264548.15000000002</v>
      </c>
      <c r="M602" s="7">
        <f t="shared" si="103"/>
        <v>145721.92000000001</v>
      </c>
      <c r="N602" s="8">
        <f t="shared" si="103"/>
        <v>413225.89</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f t="shared" si="104"/>
        <v>14.064975520913165</v>
      </c>
      <c r="H603" s="111">
        <f t="shared" si="104"/>
        <v>1.0237417269866138</v>
      </c>
      <c r="I603" s="111">
        <f t="shared" si="104"/>
        <v>1.0579633951328256</v>
      </c>
      <c r="J603" s="111">
        <f t="shared" si="104"/>
        <v>1.2997590768895166</v>
      </c>
      <c r="K603" s="111">
        <f t="shared" si="104"/>
        <v>1.6915610906491105</v>
      </c>
      <c r="L603" s="111">
        <f t="shared" si="104"/>
        <v>1.1921958418099405</v>
      </c>
      <c r="M603" s="111">
        <f t="shared" si="104"/>
        <v>1.1945396844758285</v>
      </c>
      <c r="N603" s="111">
        <f>IFERROR(N602/N$588,IFERROR(N601/N$588,IFERROR(N600/N$588,N599/N$588)))</f>
        <v>1.2974871991848071</v>
      </c>
      <c r="O603" s="111">
        <f>IFERROR(O602/O$588,IFERROR(O601/O$588,IFERROR(O600/O$588,O599/O$588)))</f>
        <v>0.24441978049081267</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f t="shared" si="105"/>
        <v>7300</v>
      </c>
      <c r="I605" s="7">
        <f t="shared" si="105"/>
        <v>20807</v>
      </c>
      <c r="J605" s="7">
        <f t="shared" si="105"/>
        <v>-943</v>
      </c>
      <c r="K605" s="7">
        <f t="shared" si="105"/>
        <v>-10176</v>
      </c>
      <c r="L605" s="7">
        <f t="shared" si="105"/>
        <v>28704</v>
      </c>
      <c r="M605" s="7">
        <f t="shared" si="105"/>
        <v>12520</v>
      </c>
      <c r="N605" s="8">
        <f t="shared" si="105"/>
        <v>15024</v>
      </c>
      <c r="O605" s="8">
        <f t="shared" si="105"/>
        <v>1806</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f t="shared" si="106"/>
        <v>46650</v>
      </c>
      <c r="I606" s="7">
        <f t="shared" si="106"/>
        <v>19023</v>
      </c>
      <c r="J606" s="7">
        <f t="shared" si="106"/>
        <v>-153434</v>
      </c>
      <c r="K606" s="7">
        <f t="shared" si="106"/>
        <v>-4728</v>
      </c>
      <c r="L606" s="7">
        <f t="shared" si="106"/>
        <v>57373</v>
      </c>
      <c r="M606" s="7">
        <f t="shared" si="106"/>
        <v>5554</v>
      </c>
      <c r="N606" s="8">
        <f t="shared" si="106"/>
        <v>134667</v>
      </c>
      <c r="O606" s="8">
        <f t="shared" si="105"/>
        <v>108862</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f t="shared" si="106"/>
        <v>70717</v>
      </c>
      <c r="I607" s="7">
        <f t="shared" si="106"/>
        <v>45523</v>
      </c>
      <c r="J607" s="7">
        <f t="shared" si="106"/>
        <v>-185041</v>
      </c>
      <c r="K607" s="7">
        <f t="shared" si="106"/>
        <v>26247</v>
      </c>
      <c r="L607" s="7">
        <f t="shared" si="106"/>
        <v>143915</v>
      </c>
      <c r="M607" s="7">
        <f t="shared" si="106"/>
        <v>55071</v>
      </c>
      <c r="N607" s="8">
        <f t="shared" si="106"/>
        <v>310571</v>
      </c>
      <c r="O607" s="8" t="str">
        <f t="shared" si="105"/>
        <v/>
      </c>
      <c r="P607" s="6"/>
      <c r="Q607" s="9" t="s">
        <v>14</v>
      </c>
    </row>
    <row r="608" spans="2:17" x14ac:dyDescent="0.25">
      <c r="B608" s="7" t="str">
        <f t="shared" si="106"/>
        <v/>
      </c>
      <c r="C608" s="18" t="str">
        <f t="shared" si="106"/>
        <v/>
      </c>
      <c r="D608" s="18" t="str">
        <f t="shared" si="106"/>
        <v/>
      </c>
      <c r="E608" s="18" t="str">
        <f t="shared" si="106"/>
        <v/>
      </c>
      <c r="F608" s="18" t="str">
        <f t="shared" si="106"/>
        <v/>
      </c>
      <c r="G608" s="18">
        <f t="shared" si="106"/>
        <v>22058.87</v>
      </c>
      <c r="H608" s="18">
        <f t="shared" si="106"/>
        <v>74169.14</v>
      </c>
      <c r="I608" s="18">
        <f t="shared" si="106"/>
        <v>18588.11</v>
      </c>
      <c r="J608" s="18">
        <f t="shared" si="106"/>
        <v>-191177.76</v>
      </c>
      <c r="K608" s="18">
        <f t="shared" si="106"/>
        <v>54843.130000000005</v>
      </c>
      <c r="L608" s="18">
        <f t="shared" si="106"/>
        <v>155061.10000000003</v>
      </c>
      <c r="M608" s="18">
        <f t="shared" si="106"/>
        <v>74832.640000000014</v>
      </c>
      <c r="N608" s="18">
        <f t="shared" si="106"/>
        <v>395713.7</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f t="shared" si="107"/>
        <v>-5214</v>
      </c>
      <c r="I611" s="7">
        <f t="shared" si="107"/>
        <v>-10402</v>
      </c>
      <c r="J611" s="7">
        <f t="shared" si="107"/>
        <v>-24698</v>
      </c>
      <c r="K611" s="7">
        <f t="shared" si="107"/>
        <v>-8080</v>
      </c>
      <c r="L611" s="7">
        <f t="shared" si="107"/>
        <v>-2528</v>
      </c>
      <c r="M611" s="7">
        <f t="shared" si="107"/>
        <v>-30423</v>
      </c>
      <c r="N611" s="8">
        <f t="shared" si="107"/>
        <v>-6271</v>
      </c>
      <c r="O611" s="8">
        <f t="shared" si="107"/>
        <v>-4904</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f t="shared" si="107"/>
        <v>-8181</v>
      </c>
      <c r="I612" s="7">
        <f t="shared" si="107"/>
        <v>-21477</v>
      </c>
      <c r="J612" s="7">
        <f t="shared" si="107"/>
        <v>-231805</v>
      </c>
      <c r="K612" s="7">
        <f t="shared" si="107"/>
        <v>-20522</v>
      </c>
      <c r="L612" s="7">
        <f t="shared" si="107"/>
        <v>-14615</v>
      </c>
      <c r="M612" s="7">
        <f t="shared" si="107"/>
        <v>-43553</v>
      </c>
      <c r="N612" s="8">
        <f t="shared" si="107"/>
        <v>-11674</v>
      </c>
      <c r="O612" s="8">
        <f t="shared" si="107"/>
        <v>-17986</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f t="shared" si="107"/>
        <v>-11421</v>
      </c>
      <c r="I613" s="7">
        <f t="shared" si="107"/>
        <v>-39263</v>
      </c>
      <c r="J613" s="7">
        <f t="shared" si="107"/>
        <v>-274934</v>
      </c>
      <c r="K613" s="7">
        <f t="shared" si="107"/>
        <v>-26394</v>
      </c>
      <c r="L613" s="7">
        <f t="shared" si="107"/>
        <v>-24876</v>
      </c>
      <c r="M613" s="7">
        <f t="shared" si="107"/>
        <v>-61732</v>
      </c>
      <c r="N613" s="8">
        <f t="shared" si="107"/>
        <v>-12832</v>
      </c>
      <c r="O613" s="8" t="str">
        <f t="shared" si="107"/>
        <v/>
      </c>
      <c r="P613" s="6"/>
      <c r="Q613" s="9" t="s">
        <v>14</v>
      </c>
    </row>
    <row r="614" spans="2:17" x14ac:dyDescent="0.25">
      <c r="B614" s="7" t="str">
        <f t="shared" si="107"/>
        <v/>
      </c>
      <c r="C614" s="7" t="str">
        <f t="shared" si="107"/>
        <v/>
      </c>
      <c r="D614" s="7" t="str">
        <f t="shared" si="107"/>
        <v/>
      </c>
      <c r="E614" s="7" t="str">
        <f t="shared" si="107"/>
        <v/>
      </c>
      <c r="F614" s="7" t="str">
        <f t="shared" si="107"/>
        <v/>
      </c>
      <c r="G614" s="7">
        <f t="shared" si="107"/>
        <v>-9140.34</v>
      </c>
      <c r="H614" s="7">
        <f t="shared" si="107"/>
        <v>-14073.22</v>
      </c>
      <c r="I614" s="7">
        <f t="shared" si="107"/>
        <v>-72229.149999999994</v>
      </c>
      <c r="J614" s="7">
        <f t="shared" si="107"/>
        <v>-291873.8</v>
      </c>
      <c r="K614" s="7">
        <f t="shared" si="107"/>
        <v>-45001.94</v>
      </c>
      <c r="L614" s="7">
        <f t="shared" si="107"/>
        <v>-109487.05</v>
      </c>
      <c r="M614" s="7">
        <f t="shared" si="107"/>
        <v>-70889.279999999999</v>
      </c>
      <c r="N614" s="8">
        <f t="shared" si="107"/>
        <v>-17512.189999999999</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f t="shared" si="108"/>
        <v>-5214</v>
      </c>
      <c r="I616" s="7">
        <f t="shared" si="108"/>
        <v>9683</v>
      </c>
      <c r="J616" s="7">
        <f t="shared" si="108"/>
        <v>11117</v>
      </c>
      <c r="K616" s="7">
        <f t="shared" si="108"/>
        <v>-8076</v>
      </c>
      <c r="L616" s="7">
        <f t="shared" si="108"/>
        <v>-2528</v>
      </c>
      <c r="M616" s="7">
        <f t="shared" si="108"/>
        <v>-71138</v>
      </c>
      <c r="N616" s="8">
        <f t="shared" si="108"/>
        <v>43729</v>
      </c>
      <c r="O616" s="8">
        <f t="shared" si="108"/>
        <v>-74594</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f t="shared" si="108"/>
        <v>-8097</v>
      </c>
      <c r="I617" s="7">
        <f t="shared" si="108"/>
        <v>3731</v>
      </c>
      <c r="J617" s="7">
        <f t="shared" si="108"/>
        <v>-61806</v>
      </c>
      <c r="K617" s="7">
        <f t="shared" si="108"/>
        <v>-20364</v>
      </c>
      <c r="L617" s="7">
        <f t="shared" si="108"/>
        <v>-12339</v>
      </c>
      <c r="M617" s="7">
        <f t="shared" si="108"/>
        <v>-20543</v>
      </c>
      <c r="N617" s="8">
        <f t="shared" si="108"/>
        <v>-80657</v>
      </c>
      <c r="O617" s="8">
        <f t="shared" si="108"/>
        <v>84953</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f t="shared" si="108"/>
        <v>-111337</v>
      </c>
      <c r="I618" s="7">
        <f t="shared" si="108"/>
        <v>-14047</v>
      </c>
      <c r="J618" s="7">
        <f t="shared" si="108"/>
        <v>-100932</v>
      </c>
      <c r="K618" s="7">
        <f t="shared" si="108"/>
        <v>-25911</v>
      </c>
      <c r="L618" s="7">
        <f t="shared" si="108"/>
        <v>-70285</v>
      </c>
      <c r="M618" s="7">
        <f t="shared" si="108"/>
        <v>-87947</v>
      </c>
      <c r="N618" s="8">
        <f t="shared" si="108"/>
        <v>-106062</v>
      </c>
      <c r="O618" s="8" t="str">
        <f t="shared" si="108"/>
        <v/>
      </c>
      <c r="P618" s="6"/>
      <c r="Q618" s="9" t="s">
        <v>14</v>
      </c>
    </row>
    <row r="619" spans="2:17" x14ac:dyDescent="0.25">
      <c r="B619" s="7" t="str">
        <f t="shared" si="108"/>
        <v/>
      </c>
      <c r="C619" s="7" t="str">
        <f t="shared" si="108"/>
        <v/>
      </c>
      <c r="D619" s="7" t="str">
        <f t="shared" si="108"/>
        <v/>
      </c>
      <c r="E619" s="7" t="str">
        <f t="shared" si="108"/>
        <v/>
      </c>
      <c r="F619" s="7" t="str">
        <f t="shared" si="108"/>
        <v/>
      </c>
      <c r="G619" s="7">
        <f t="shared" si="108"/>
        <v>34990.81</v>
      </c>
      <c r="H619" s="7">
        <f t="shared" si="108"/>
        <v>-201979.83</v>
      </c>
      <c r="I619" s="7">
        <f t="shared" si="108"/>
        <v>-45335.53</v>
      </c>
      <c r="J619" s="7">
        <f t="shared" si="108"/>
        <v>-116467.08</v>
      </c>
      <c r="K619" s="7">
        <f t="shared" si="108"/>
        <v>-44128.81</v>
      </c>
      <c r="L619" s="7">
        <f t="shared" si="108"/>
        <v>-184618.36</v>
      </c>
      <c r="M619" s="7">
        <f t="shared" si="108"/>
        <v>-116963.46</v>
      </c>
      <c r="N619" s="8">
        <f t="shared" si="108"/>
        <v>-219669.06</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f t="shared" si="109"/>
        <v>-1596</v>
      </c>
      <c r="I621" s="7">
        <f t="shared" si="109"/>
        <v>-588</v>
      </c>
      <c r="J621" s="7">
        <f t="shared" si="109"/>
        <v>-2514</v>
      </c>
      <c r="K621" s="7">
        <f t="shared" si="109"/>
        <v>40226</v>
      </c>
      <c r="L621" s="7">
        <f t="shared" si="109"/>
        <v>-3607</v>
      </c>
      <c r="M621" s="7">
        <f t="shared" si="109"/>
        <v>-5983</v>
      </c>
      <c r="N621" s="7">
        <f t="shared" si="109"/>
        <v>-8630</v>
      </c>
      <c r="O621" s="7">
        <f t="shared" si="109"/>
        <v>-4074</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f t="shared" si="109"/>
        <v>-2937</v>
      </c>
      <c r="I622" s="7">
        <f t="shared" si="109"/>
        <v>-600</v>
      </c>
      <c r="J622" s="7">
        <f t="shared" si="109"/>
        <v>-38918</v>
      </c>
      <c r="K622" s="7">
        <f t="shared" si="109"/>
        <v>6637</v>
      </c>
      <c r="L622" s="7">
        <f t="shared" si="109"/>
        <v>-35453</v>
      </c>
      <c r="M622" s="7">
        <f t="shared" si="109"/>
        <v>-98288</v>
      </c>
      <c r="N622" s="7">
        <f t="shared" si="109"/>
        <v>-36843</v>
      </c>
      <c r="O622" s="7">
        <f t="shared" si="109"/>
        <v>-193444</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f t="shared" si="109"/>
        <v>142463</v>
      </c>
      <c r="I623" s="7">
        <f t="shared" si="109"/>
        <v>-2886</v>
      </c>
      <c r="J623" s="7">
        <f t="shared" si="109"/>
        <v>-38143</v>
      </c>
      <c r="K623" s="7">
        <f t="shared" si="109"/>
        <v>3033</v>
      </c>
      <c r="L623" s="7">
        <f t="shared" si="109"/>
        <v>-83525</v>
      </c>
      <c r="M623" s="7">
        <f t="shared" si="109"/>
        <v>-148987</v>
      </c>
      <c r="N623" s="7">
        <f t="shared" si="109"/>
        <v>-114859</v>
      </c>
      <c r="O623" s="7" t="str">
        <f t="shared" si="109"/>
        <v/>
      </c>
      <c r="P623" s="6"/>
      <c r="Q623" s="9" t="s">
        <v>14</v>
      </c>
    </row>
    <row r="624" spans="2:17" x14ac:dyDescent="0.25">
      <c r="B624" s="7" t="str">
        <f t="shared" si="109"/>
        <v/>
      </c>
      <c r="C624" s="7" t="str">
        <f t="shared" si="109"/>
        <v/>
      </c>
      <c r="D624" s="7" t="str">
        <f t="shared" si="109"/>
        <v/>
      </c>
      <c r="E624" s="7" t="str">
        <f t="shared" si="109"/>
        <v/>
      </c>
      <c r="F624" s="7" t="str">
        <f t="shared" si="109"/>
        <v/>
      </c>
      <c r="G624" s="7">
        <f t="shared" si="109"/>
        <v>-31762.33</v>
      </c>
      <c r="H624" s="7">
        <f t="shared" si="109"/>
        <v>131787.72</v>
      </c>
      <c r="I624" s="7">
        <f t="shared" si="109"/>
        <v>-2475.96</v>
      </c>
      <c r="J624" s="7">
        <f t="shared" si="109"/>
        <v>-39425.699999999997</v>
      </c>
      <c r="K624" s="7">
        <f t="shared" si="109"/>
        <v>-622.20000000000005</v>
      </c>
      <c r="L624" s="7">
        <f t="shared" si="109"/>
        <v>-4959.76</v>
      </c>
      <c r="M624" s="7">
        <f t="shared" si="109"/>
        <v>-154325.5</v>
      </c>
      <c r="N624" s="7">
        <f t="shared" si="109"/>
        <v>-121661.29</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80"/>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f t="shared" si="110"/>
        <v>5704</v>
      </c>
      <c r="I626" s="7">
        <f t="shared" si="110"/>
        <v>40304</v>
      </c>
      <c r="J626" s="7">
        <f t="shared" si="110"/>
        <v>32358</v>
      </c>
      <c r="K626" s="7">
        <f t="shared" si="110"/>
        <v>30054</v>
      </c>
      <c r="L626" s="7">
        <f t="shared" si="110"/>
        <v>25097</v>
      </c>
      <c r="M626" s="7">
        <f t="shared" si="110"/>
        <v>-34178</v>
      </c>
      <c r="N626" s="8">
        <f t="shared" si="110"/>
        <v>56394</v>
      </c>
      <c r="O626" s="8">
        <f t="shared" si="110"/>
        <v>-71958</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f t="shared" si="110"/>
        <v>43797</v>
      </c>
      <c r="I627" s="7">
        <f t="shared" si="110"/>
        <v>43631</v>
      </c>
      <c r="J627" s="7">
        <f t="shared" si="110"/>
        <v>-22353</v>
      </c>
      <c r="K627" s="7">
        <f t="shared" si="110"/>
        <v>2067</v>
      </c>
      <c r="L627" s="7">
        <f t="shared" si="110"/>
        <v>24196</v>
      </c>
      <c r="M627" s="7">
        <f t="shared" si="110"/>
        <v>-69724</v>
      </c>
      <c r="N627" s="8">
        <f t="shared" si="110"/>
        <v>28841</v>
      </c>
      <c r="O627" s="8">
        <f t="shared" si="110"/>
        <v>18357</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f t="shared" si="110"/>
        <v>113264</v>
      </c>
      <c r="I628" s="7">
        <f t="shared" si="110"/>
        <v>67853</v>
      </c>
      <c r="J628" s="7">
        <f t="shared" si="110"/>
        <v>-49182</v>
      </c>
      <c r="K628" s="7">
        <f t="shared" si="110"/>
        <v>29763</v>
      </c>
      <c r="L628" s="7">
        <f t="shared" si="110"/>
        <v>14981</v>
      </c>
      <c r="M628" s="7">
        <f t="shared" si="110"/>
        <v>-120131</v>
      </c>
      <c r="N628" s="8">
        <f t="shared" si="110"/>
        <v>102482</v>
      </c>
      <c r="O628" s="8" t="str">
        <f t="shared" si="110"/>
        <v/>
      </c>
      <c r="P628" s="6"/>
      <c r="Q628" s="9" t="s">
        <v>14</v>
      </c>
    </row>
    <row r="629" spans="2:17" x14ac:dyDescent="0.25">
      <c r="B629" s="7" t="str">
        <f t="shared" si="110"/>
        <v/>
      </c>
      <c r="C629" s="7" t="str">
        <f t="shared" si="110"/>
        <v/>
      </c>
      <c r="D629" s="7" t="str">
        <f t="shared" si="110"/>
        <v/>
      </c>
      <c r="E629" s="7" t="str">
        <f t="shared" si="110"/>
        <v/>
      </c>
      <c r="F629" s="7" t="str">
        <f t="shared" si="110"/>
        <v/>
      </c>
      <c r="G629" s="7">
        <f t="shared" si="110"/>
        <v>34427.68</v>
      </c>
      <c r="H629" s="7">
        <f t="shared" si="110"/>
        <v>18050.25</v>
      </c>
      <c r="I629" s="7">
        <f t="shared" si="110"/>
        <v>43005.77</v>
      </c>
      <c r="J629" s="7">
        <f t="shared" si="110"/>
        <v>-55196.75</v>
      </c>
      <c r="K629" s="7">
        <f t="shared" si="110"/>
        <v>55094.06</v>
      </c>
      <c r="L629" s="7">
        <f t="shared" si="110"/>
        <v>74970.03</v>
      </c>
      <c r="M629" s="7">
        <f t="shared" si="110"/>
        <v>-125567.03999999999</v>
      </c>
      <c r="N629" s="8">
        <f t="shared" si="110"/>
        <v>71895.539999999994</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f t="shared" si="111"/>
        <v>9.286382556661827E-3</v>
      </c>
      <c r="H632" s="29">
        <f t="shared" si="111"/>
        <v>0.18013305441063598</v>
      </c>
      <c r="I632" s="29">
        <f t="shared" si="111"/>
        <v>0.13939685313535535</v>
      </c>
      <c r="J632" s="29">
        <f t="shared" si="111"/>
        <v>0.11128083595306011</v>
      </c>
      <c r="K632" s="29">
        <f t="shared" si="111"/>
        <v>7.8741982062798102E-2</v>
      </c>
      <c r="L632" s="29">
        <f t="shared" si="111"/>
        <v>0.22378482270748642</v>
      </c>
      <c r="M632" s="29">
        <f t="shared" si="111"/>
        <v>0.13064801285947222</v>
      </c>
      <c r="N632" s="29">
        <f t="shared" si="111"/>
        <v>0.25593699103477863</v>
      </c>
      <c r="O632" s="29">
        <f t="shared" si="111"/>
        <v>0.37783223472984839</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f t="shared" si="112"/>
        <v>5.3187638687345797E-3</v>
      </c>
      <c r="H633" s="29">
        <f t="shared" si="112"/>
        <v>0.23073618558137321</v>
      </c>
      <c r="I633" s="29">
        <f t="shared" si="112"/>
        <v>0.1580903980423686</v>
      </c>
      <c r="J633" s="29">
        <f t="shared" si="112"/>
        <v>0.13182811075275891</v>
      </c>
      <c r="K633" s="29">
        <f t="shared" si="112"/>
        <v>9.9888628138550595E-2</v>
      </c>
      <c r="L633" s="29">
        <f t="shared" si="112"/>
        <v>0.29584326163100982</v>
      </c>
      <c r="M633" s="29">
        <f t="shared" si="112"/>
        <v>0.14846882222614788</v>
      </c>
      <c r="N633" s="29">
        <f t="shared" si="112"/>
        <v>0.31188436455711099</v>
      </c>
      <c r="O633" s="29">
        <f t="shared" si="112"/>
        <v>0.46820484318598404</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f t="shared" si="113"/>
        <v>1.3788517305794504E-2</v>
      </c>
      <c r="H634" s="29">
        <f t="shared" si="113"/>
        <v>0.21740583567583235</v>
      </c>
      <c r="I634" s="29">
        <f t="shared" si="113"/>
        <v>0.17704169751794158</v>
      </c>
      <c r="J634" s="29">
        <f t="shared" si="113"/>
        <v>0.1462603232258777</v>
      </c>
      <c r="K634" s="29">
        <f t="shared" si="113"/>
        <v>0.10391371155414583</v>
      </c>
      <c r="L634" s="29">
        <f t="shared" si="113"/>
        <v>0.30594169623024253</v>
      </c>
      <c r="M634" s="29">
        <f t="shared" si="113"/>
        <v>0.15233532297043717</v>
      </c>
      <c r="N634" s="29">
        <f t="shared" si="113"/>
        <v>0.31020462576683755</v>
      </c>
      <c r="O634" s="29">
        <f t="shared" si="113"/>
        <v>0.4721075254144777</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f t="shared" si="114"/>
        <v>2.0204616598414775</v>
      </c>
      <c r="H636" s="27">
        <f t="shared" si="114"/>
        <v>4.6373337491486177</v>
      </c>
      <c r="I636" s="27">
        <f t="shared" si="114"/>
        <v>3.0566685749797706</v>
      </c>
      <c r="J636" s="27">
        <f t="shared" si="114"/>
        <v>1.3472550237154501</v>
      </c>
      <c r="K636" s="27">
        <f t="shared" si="114"/>
        <v>1.9210085084287256</v>
      </c>
      <c r="L636" s="27">
        <f t="shared" si="114"/>
        <v>1.79536444325693</v>
      </c>
      <c r="M636" s="27">
        <f t="shared" si="114"/>
        <v>2.8632684888700819</v>
      </c>
      <c r="N636" s="27">
        <f t="shared" si="114"/>
        <v>3.6422386600573393</v>
      </c>
      <c r="O636" s="27">
        <f>O378/O414</f>
        <v>3.3195832799129836</v>
      </c>
      <c r="P636" s="6"/>
      <c r="Q636" s="89" t="s">
        <v>2307</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f t="shared" si="115"/>
        <v>1.3207190915980256</v>
      </c>
      <c r="H637" s="27">
        <f t="shared" si="115"/>
        <v>3.8911358970115004</v>
      </c>
      <c r="I637" s="27">
        <f t="shared" si="115"/>
        <v>2.4129135534163764</v>
      </c>
      <c r="J637" s="27">
        <f t="shared" si="115"/>
        <v>0.80108418980025098</v>
      </c>
      <c r="K637" s="27">
        <f t="shared" si="115"/>
        <v>1.3586903878403018</v>
      </c>
      <c r="L637" s="27">
        <f t="shared" si="115"/>
        <v>1.4308617877143881</v>
      </c>
      <c r="M637" s="27">
        <f t="shared" si="115"/>
        <v>2.1621510707642253</v>
      </c>
      <c r="N637" s="27">
        <f t="shared" si="115"/>
        <v>3.1112401547628048</v>
      </c>
      <c r="O637" s="27">
        <f>(O378-O372)/O414</f>
        <v>2.6243935928666255</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f t="shared" si="116"/>
        <v>0.10235205791547744</v>
      </c>
      <c r="H639" s="27">
        <f t="shared" si="116"/>
        <v>4.576281570328581E-3</v>
      </c>
      <c r="I639" s="27">
        <f t="shared" si="116"/>
        <v>6.864177936314883E-2</v>
      </c>
      <c r="J639" s="27">
        <f t="shared" si="116"/>
        <v>2.5544529221254258E-2</v>
      </c>
      <c r="K639" s="27">
        <f t="shared" si="116"/>
        <v>7.8581296000210979E-2</v>
      </c>
      <c r="L639" s="27">
        <f t="shared" si="116"/>
        <v>4.2808416309194533E-2</v>
      </c>
      <c r="M639" s="27">
        <f t="shared" si="116"/>
        <v>1.9127139596650494E-2</v>
      </c>
      <c r="N639" s="27">
        <f t="shared" si="116"/>
        <v>0</v>
      </c>
      <c r="O639" s="27">
        <f>O432/O457</f>
        <v>8.1317231811876001E-3</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f t="shared" si="117"/>
        <v>7.4229923091487784</v>
      </c>
      <c r="H640" s="27">
        <f t="shared" si="117"/>
        <v>2.1049488189232159E-2</v>
      </c>
      <c r="I640" s="27">
        <f t="shared" si="117"/>
        <v>0.38771532540345538</v>
      </c>
      <c r="J640" s="27">
        <f t="shared" si="117"/>
        <v>0.17465111971484201</v>
      </c>
      <c r="K640" s="27">
        <f t="shared" si="117"/>
        <v>0.75621681513382377</v>
      </c>
      <c r="L640" s="27">
        <f t="shared" si="117"/>
        <v>0.13992344566521003</v>
      </c>
      <c r="M640" s="27">
        <f t="shared" si="117"/>
        <v>0.12555945150267209</v>
      </c>
      <c r="N640" s="27">
        <f t="shared" si="117"/>
        <v>0</v>
      </c>
      <c r="O640" s="27">
        <f>O432/O588</f>
        <v>1.7224303243309903E-2</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f t="shared" si="118"/>
        <v>21.308368243432035</v>
      </c>
      <c r="I642" s="43">
        <f t="shared" si="118"/>
        <v>20.640548814307671</v>
      </c>
      <c r="J642" s="43">
        <f t="shared" si="118"/>
        <v>18.404226267662693</v>
      </c>
      <c r="K642" s="43">
        <f t="shared" si="118"/>
        <v>26.735576329443777</v>
      </c>
      <c r="L642" s="43">
        <f t="shared" si="118"/>
        <v>26.088649988889852</v>
      </c>
      <c r="M642" s="43">
        <f t="shared" si="118"/>
        <v>28.907045171293621</v>
      </c>
      <c r="N642" s="44">
        <f t="shared" si="118"/>
        <v>25.955240845973933</v>
      </c>
      <c r="O642" s="44">
        <f t="shared" si="118"/>
        <v>39.38921081213217</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f t="shared" si="119"/>
        <v>39.529072814729886</v>
      </c>
      <c r="I643" s="43">
        <f t="shared" si="119"/>
        <v>50.237498850471731</v>
      </c>
      <c r="J643" s="43">
        <f t="shared" si="119"/>
        <v>49.411602490648896</v>
      </c>
      <c r="K643" s="43">
        <f t="shared" si="119"/>
        <v>45.535392206670949</v>
      </c>
      <c r="L643" s="43">
        <f t="shared" si="119"/>
        <v>43.527735119857176</v>
      </c>
      <c r="M643" s="43">
        <f t="shared" si="119"/>
        <v>50.319061046259478</v>
      </c>
      <c r="N643" s="44">
        <f t="shared" si="119"/>
        <v>45.030759523111229</v>
      </c>
      <c r="O643" s="44">
        <f t="shared" si="119"/>
        <v>55.71002848417826</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f t="shared" si="120"/>
        <v>50.411061433972371</v>
      </c>
      <c r="I644" s="43">
        <f t="shared" si="120"/>
        <v>59.041788822941406</v>
      </c>
      <c r="J644" s="43">
        <f t="shared" si="120"/>
        <v>66.057015244692522</v>
      </c>
      <c r="K644" s="43">
        <f t="shared" si="120"/>
        <v>71.022099448135293</v>
      </c>
      <c r="L644" s="43">
        <f t="shared" si="120"/>
        <v>87.482558968292366</v>
      </c>
      <c r="M644" s="43">
        <f t="shared" si="120"/>
        <v>91.488171567163235</v>
      </c>
      <c r="N644" s="44">
        <f t="shared" si="120"/>
        <v>64.658546917869756</v>
      </c>
      <c r="O644" s="44">
        <f t="shared" si="120"/>
        <v>76.850967062516048</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f t="shared" si="121"/>
        <v>10.426379624189551</v>
      </c>
      <c r="I645" s="46">
        <f t="shared" si="121"/>
        <v>11.836258841837996</v>
      </c>
      <c r="J645" s="46">
        <f t="shared" si="121"/>
        <v>1.7588135136190743</v>
      </c>
      <c r="K645" s="46">
        <f t="shared" si="121"/>
        <v>1.2488690879794291</v>
      </c>
      <c r="L645" s="46">
        <f t="shared" si="121"/>
        <v>-17.866173859545341</v>
      </c>
      <c r="M645" s="46">
        <f t="shared" si="121"/>
        <v>-12.26206534961014</v>
      </c>
      <c r="N645" s="47">
        <f>N643+N642-N644</f>
        <v>6.3274534512154048</v>
      </c>
      <c r="O645" s="47">
        <f>O643+O642-O644</f>
        <v>18.248272233794381</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t="e">
        <v>#N/A</v>
      </c>
      <c r="C647" t="e">
        <v>#N/A</v>
      </c>
      <c r="D647" t="e">
        <v>#N/A</v>
      </c>
      <c r="E647" t="e">
        <v>#N/A</v>
      </c>
      <c r="F647" t="e">
        <v>#N/A</v>
      </c>
      <c r="G647" t="e">
        <v>#N/A</v>
      </c>
      <c r="H647">
        <v>350</v>
      </c>
      <c r="I647">
        <v>350</v>
      </c>
      <c r="J647">
        <v>350</v>
      </c>
      <c r="K647">
        <v>353</v>
      </c>
      <c r="L647">
        <v>353</v>
      </c>
      <c r="M647">
        <v>424</v>
      </c>
      <c r="N647">
        <v>424</v>
      </c>
      <c r="O647">
        <v>424</v>
      </c>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#N/A</v>
      </c>
      <c r="H648" s="13">
        <f t="shared" si="122"/>
        <v>1132.7849428571428</v>
      </c>
      <c r="I648" s="13">
        <f t="shared" si="122"/>
        <v>1385.3328857142858</v>
      </c>
      <c r="J648" s="13">
        <f t="shared" si="122"/>
        <v>1513.4042857142856</v>
      </c>
      <c r="K648" s="13">
        <f t="shared" si="122"/>
        <v>1609.1309065155806</v>
      </c>
      <c r="L648" s="13">
        <f t="shared" si="122"/>
        <v>2054.6779036827197</v>
      </c>
      <c r="M648" s="13">
        <f t="shared" si="122"/>
        <v>1888.6775943396228</v>
      </c>
      <c r="N648" s="13">
        <f t="shared" si="122"/>
        <v>2421.4210613207547</v>
      </c>
      <c r="O648" s="13">
        <f t="shared" si="122"/>
        <v>2592.6297169811319</v>
      </c>
      <c r="P648" s="6"/>
      <c r="Q648" s="90" t="s">
        <v>44</v>
      </c>
    </row>
    <row r="649" spans="2:17" x14ac:dyDescent="0.25">
      <c r="B649" s="13" t="e">
        <f t="shared" ref="B649:O649" si="123">B588/B647</f>
        <v>#N/A</v>
      </c>
      <c r="C649" s="13" t="e">
        <f t="shared" si="123"/>
        <v>#N/A</v>
      </c>
      <c r="D649" s="13" t="e">
        <f t="shared" si="123"/>
        <v>#N/A</v>
      </c>
      <c r="E649" s="13" t="e">
        <f t="shared" si="123"/>
        <v>#N/A</v>
      </c>
      <c r="F649" s="13" t="e">
        <f t="shared" si="123"/>
        <v>#N/A</v>
      </c>
      <c r="G649" s="13" t="e">
        <f t="shared" si="123"/>
        <v>#N/A</v>
      </c>
      <c r="H649" s="13">
        <f t="shared" si="123"/>
        <v>246.27405714285715</v>
      </c>
      <c r="I649" s="13">
        <f t="shared" si="123"/>
        <v>245.2616857142857</v>
      </c>
      <c r="J649" s="13">
        <f t="shared" si="123"/>
        <v>221.35100000000003</v>
      </c>
      <c r="K649" s="13">
        <f t="shared" si="123"/>
        <v>167.21076487252125</v>
      </c>
      <c r="L649" s="13">
        <f t="shared" si="123"/>
        <v>628.61164305949012</v>
      </c>
      <c r="M649" s="13">
        <f t="shared" si="123"/>
        <v>287.71231132075474</v>
      </c>
      <c r="N649" s="13">
        <f t="shared" si="123"/>
        <v>751.13601415094331</v>
      </c>
      <c r="O649" s="13">
        <f t="shared" si="123"/>
        <v>1224</v>
      </c>
      <c r="P649" s="6"/>
      <c r="Q649" s="89" t="s">
        <v>45</v>
      </c>
    </row>
    <row r="650" spans="2:17" x14ac:dyDescent="0.25">
      <c r="B650" s="91"/>
      <c r="C650" s="91" t="e">
        <f t="shared" ref="C650:M650" si="124">+C649/B649-1</f>
        <v>#N/A</v>
      </c>
      <c r="D650" s="92" t="e">
        <f t="shared" si="124"/>
        <v>#N/A</v>
      </c>
      <c r="E650" s="91" t="e">
        <f t="shared" si="124"/>
        <v>#N/A</v>
      </c>
      <c r="F650" s="92" t="e">
        <f t="shared" si="124"/>
        <v>#N/A</v>
      </c>
      <c r="G650" s="91" t="e">
        <f t="shared" si="124"/>
        <v>#N/A</v>
      </c>
      <c r="H650" s="92" t="e">
        <f t="shared" si="124"/>
        <v>#N/A</v>
      </c>
      <c r="I650" s="91">
        <f t="shared" si="124"/>
        <v>-4.110751413756053E-3</v>
      </c>
      <c r="J650" s="92">
        <f t="shared" si="124"/>
        <v>-9.7490505476424461E-2</v>
      </c>
      <c r="K650" s="91">
        <f t="shared" si="124"/>
        <v>-0.24458997306304808</v>
      </c>
      <c r="L650" s="92">
        <f t="shared" si="124"/>
        <v>2.759396971473298</v>
      </c>
      <c r="M650" s="91">
        <f t="shared" si="124"/>
        <v>-0.54230515056889206</v>
      </c>
      <c r="N650" s="93">
        <f>+N649/M649-1</f>
        <v>1.6107190571818903</v>
      </c>
      <c r="O650" s="93">
        <f>+O649/N649-1</f>
        <v>0.62953177179710229</v>
      </c>
      <c r="P650" s="31"/>
      <c r="Q650" s="94" t="s">
        <v>46</v>
      </c>
    </row>
    <row r="651" spans="2:17" x14ac:dyDescent="0.25">
      <c r="B651">
        <v>0</v>
      </c>
      <c r="C651">
        <v>0</v>
      </c>
      <c r="D651">
        <v>0</v>
      </c>
      <c r="E651">
        <v>0</v>
      </c>
      <c r="F651">
        <v>0</v>
      </c>
      <c r="G651">
        <v>0</v>
      </c>
      <c r="H651">
        <v>0</v>
      </c>
      <c r="I651">
        <v>0.1</v>
      </c>
      <c r="J651">
        <v>0.08</v>
      </c>
      <c r="K651">
        <v>0.08</v>
      </c>
      <c r="L651">
        <v>0.87</v>
      </c>
      <c r="M651">
        <v>0.155</v>
      </c>
      <c r="N651">
        <v>0.60799999999999998</v>
      </c>
      <c r="O651">
        <v>0.39800000000000002</v>
      </c>
      <c r="P651" s="6"/>
      <c r="Q651" s="90" t="s">
        <v>47</v>
      </c>
    </row>
    <row r="652" spans="2:17" x14ac:dyDescent="0.25">
      <c r="B652" s="91" t="e">
        <f t="shared" ref="B652:O652" si="125">+B651/B661</f>
        <v>#N/A</v>
      </c>
      <c r="C652" s="91" t="e">
        <f t="shared" si="125"/>
        <v>#N/A</v>
      </c>
      <c r="D652" s="92" t="e">
        <f t="shared" si="125"/>
        <v>#N/A</v>
      </c>
      <c r="E652" s="91" t="e">
        <f t="shared" si="125"/>
        <v>#N/A</v>
      </c>
      <c r="F652" s="92" t="e">
        <f t="shared" si="125"/>
        <v>#N/A</v>
      </c>
      <c r="G652" s="91" t="e">
        <f t="shared" si="125"/>
        <v>#N/A</v>
      </c>
      <c r="H652" s="92">
        <f t="shared" si="125"/>
        <v>0</v>
      </c>
      <c r="I652" s="91">
        <f t="shared" si="125"/>
        <v>1.832408396881402E-2</v>
      </c>
      <c r="J652" s="92">
        <f t="shared" si="125"/>
        <v>1.1719406031980349E-2</v>
      </c>
      <c r="K652" s="91">
        <f t="shared" si="125"/>
        <v>1.4803193387601494E-2</v>
      </c>
      <c r="L652" s="92">
        <f t="shared" si="125"/>
        <v>0.10606303439546291</v>
      </c>
      <c r="M652" s="91">
        <f t="shared" si="125"/>
        <v>1.7194019000759529E-2</v>
      </c>
      <c r="N652" s="93">
        <f t="shared" si="125"/>
        <v>6.7755867105001685E-2</v>
      </c>
      <c r="O652" s="93">
        <f t="shared" si="125"/>
        <v>2.1868131868131871E-2</v>
      </c>
      <c r="P652" s="6"/>
      <c r="Q652" s="94" t="s">
        <v>48</v>
      </c>
    </row>
    <row r="653" spans="2:17" x14ac:dyDescent="0.25">
      <c r="B653" s="95" t="e">
        <f t="shared" ref="B653:M653" si="126">+B651/B649</f>
        <v>#N/A</v>
      </c>
      <c r="C653" s="95" t="e">
        <f t="shared" si="126"/>
        <v>#N/A</v>
      </c>
      <c r="D653" s="96" t="e">
        <f t="shared" si="126"/>
        <v>#N/A</v>
      </c>
      <c r="E653" s="95" t="e">
        <f t="shared" si="126"/>
        <v>#N/A</v>
      </c>
      <c r="F653" s="96" t="e">
        <f t="shared" si="126"/>
        <v>#N/A</v>
      </c>
      <c r="G653" s="95" t="e">
        <f t="shared" si="126"/>
        <v>#N/A</v>
      </c>
      <c r="H653" s="96">
        <f t="shared" si="126"/>
        <v>0</v>
      </c>
      <c r="I653" s="95">
        <f t="shared" si="126"/>
        <v>4.0772776925497307E-4</v>
      </c>
      <c r="J653" s="96">
        <f t="shared" si="126"/>
        <v>3.6141693509403615E-4</v>
      </c>
      <c r="K653" s="95">
        <f t="shared" si="126"/>
        <v>4.7843809614166101E-4</v>
      </c>
      <c r="L653" s="96">
        <f t="shared" si="126"/>
        <v>1.3840023639486829E-3</v>
      </c>
      <c r="M653" s="95">
        <f t="shared" si="126"/>
        <v>5.3873259468274531E-4</v>
      </c>
      <c r="N653" s="97">
        <f>+N651/N649</f>
        <v>8.0944061867045604E-4</v>
      </c>
      <c r="O653" s="97">
        <f>+O651/O649</f>
        <v>3.2516339869281049E-4</v>
      </c>
      <c r="P653" s="28"/>
      <c r="Q653" s="98" t="s">
        <v>49</v>
      </c>
    </row>
    <row r="654" spans="2:17" x14ac:dyDescent="0.25">
      <c r="B654" s="16" t="e">
        <f t="shared" ref="B654:M654" si="127">+B661*B647</f>
        <v>#N/A</v>
      </c>
      <c r="C654" s="16" t="e">
        <f t="shared" si="127"/>
        <v>#N/A</v>
      </c>
      <c r="D654" s="16" t="e">
        <f t="shared" si="127"/>
        <v>#N/A</v>
      </c>
      <c r="E654" s="16" t="e">
        <f t="shared" si="127"/>
        <v>#N/A</v>
      </c>
      <c r="F654" s="16" t="e">
        <f t="shared" si="127"/>
        <v>#N/A</v>
      </c>
      <c r="G654" s="16" t="e">
        <f t="shared" si="127"/>
        <v>#N/A</v>
      </c>
      <c r="H654" s="16">
        <f t="shared" si="127"/>
        <v>1996.4826168890886</v>
      </c>
      <c r="I654" s="16">
        <f t="shared" si="127"/>
        <v>1910.0545522257441</v>
      </c>
      <c r="J654" s="16">
        <f t="shared" si="127"/>
        <v>2389.1995826061971</v>
      </c>
      <c r="K654" s="16">
        <f t="shared" si="127"/>
        <v>1907.6964855199817</v>
      </c>
      <c r="L654" s="16">
        <f t="shared" si="127"/>
        <v>2895.542275878327</v>
      </c>
      <c r="M654" s="16">
        <f t="shared" si="127"/>
        <v>3822.2593564132321</v>
      </c>
      <c r="N654" s="16">
        <f>+N661*N647</f>
        <v>3804.7184843859818</v>
      </c>
      <c r="O654" s="16">
        <f>+O661*O647</f>
        <v>7716.7999999999993</v>
      </c>
      <c r="P654" s="6"/>
      <c r="Q654" s="89" t="s">
        <v>50</v>
      </c>
    </row>
    <row r="655" spans="2:17" x14ac:dyDescent="0.25">
      <c r="B655" s="32" t="e">
        <f t="shared" ref="B655:M655" si="128">+B661/B$648</f>
        <v>#N/A</v>
      </c>
      <c r="C655" s="32" t="e">
        <f t="shared" si="128"/>
        <v>#N/A</v>
      </c>
      <c r="D655" s="33" t="e">
        <f t="shared" si="128"/>
        <v>#N/A</v>
      </c>
      <c r="E655" s="32" t="e">
        <f t="shared" si="128"/>
        <v>#N/A</v>
      </c>
      <c r="F655" s="33" t="e">
        <f t="shared" si="128"/>
        <v>#N/A</v>
      </c>
      <c r="G655" s="32" t="e">
        <f t="shared" si="128"/>
        <v>#N/A</v>
      </c>
      <c r="H655" s="33">
        <f t="shared" si="128"/>
        <v>5.0355860432494369E-3</v>
      </c>
      <c r="I655" s="32">
        <f t="shared" si="128"/>
        <v>3.9393410615753688E-3</v>
      </c>
      <c r="J655" s="33">
        <f t="shared" si="128"/>
        <v>4.5105492208317435E-3</v>
      </c>
      <c r="K655" s="32">
        <f t="shared" si="128"/>
        <v>3.3584833364819402E-3</v>
      </c>
      <c r="L655" s="33">
        <f t="shared" si="128"/>
        <v>3.9921923149432203E-3</v>
      </c>
      <c r="M655" s="32">
        <f t="shared" si="128"/>
        <v>4.7730553166233187E-3</v>
      </c>
      <c r="N655" s="34">
        <f>+N661/N$648</f>
        <v>3.7058373676485774E-3</v>
      </c>
      <c r="O655" s="34">
        <f>+O661/O$648</f>
        <v>7.0198994792022018E-3</v>
      </c>
      <c r="P655" s="35">
        <f>(SUM(INDEX($B655:$O655,,$Q$348-$B$348-$P$348+1):INDEX($B655:$O655,$Q$348-$B$348+1))-MAX(INDEX($B655:$O655,,$Q$348-$B$348-$P$348+1):INDEX($B655:$O655,$Q$348-$B$348+1))-MIN(INDEX($B655:$O655,,$Q$348-$B$348-$P$348+1):INDEX($B655:$O655,$Q$348-$B$348+1)))/(COUNT(INDEX($B655:$O655,,$Q$348-$B$348-$P$348+1):INDEX($B655:$O655,$Q$348-$B$348+1))-2)</f>
        <v>4.2454085550117145E-3</v>
      </c>
      <c r="Q655" s="36" t="s">
        <v>51</v>
      </c>
    </row>
    <row r="656" spans="2:17" x14ac:dyDescent="0.25">
      <c r="B656" s="32" t="e">
        <f t="shared" ref="B656:M656" si="129">+B661/B$649</f>
        <v>#N/A</v>
      </c>
      <c r="C656" s="32" t="e">
        <f t="shared" si="129"/>
        <v>#N/A</v>
      </c>
      <c r="D656" s="33" t="e">
        <f t="shared" si="129"/>
        <v>#N/A</v>
      </c>
      <c r="E656" s="32" t="e">
        <f t="shared" si="129"/>
        <v>#N/A</v>
      </c>
      <c r="F656" s="33" t="e">
        <f t="shared" si="129"/>
        <v>#N/A</v>
      </c>
      <c r="G656" s="32" t="e">
        <f t="shared" si="129"/>
        <v>#N/A</v>
      </c>
      <c r="H656" s="33">
        <f t="shared" si="129"/>
        <v>2.3162147545836145E-2</v>
      </c>
      <c r="I656" s="32">
        <f t="shared" si="129"/>
        <v>2.2250922335265974E-2</v>
      </c>
      <c r="J656" s="33">
        <f t="shared" si="129"/>
        <v>3.0839185374052936E-2</v>
      </c>
      <c r="K656" s="32">
        <f t="shared" si="129"/>
        <v>3.2319924736130233E-2</v>
      </c>
      <c r="L656" s="33">
        <f t="shared" si="129"/>
        <v>1.3048866382497979E-2</v>
      </c>
      <c r="M656" s="32">
        <f t="shared" si="129"/>
        <v>3.1332557830658865E-2</v>
      </c>
      <c r="N656" s="34">
        <f>+N661/N$649</f>
        <v>1.1946428453436526E-2</v>
      </c>
      <c r="O656" s="34">
        <f>+O661/O$649</f>
        <v>1.4869281045751633E-2</v>
      </c>
      <c r="P656" s="35">
        <f>(SUM(INDEX($B656:$O656,,$Q$348-$B$348-$P$348+1):INDEX($B656:$O656,$Q$348-$B$348+1))-MAX(INDEX($B656:$O656,,$Q$348-$B$348-$P$348+1):INDEX($B656:$O656,$Q$348-$B$348+1))-MIN(INDEX($B656:$O656,,$Q$348-$B$348-$P$348+1):INDEX($B656:$O656,$Q$348-$B$348+1)))/(COUNT(INDEX($B656:$O656,,$Q$348-$B$348-$P$348+1):INDEX($B656:$O656,$Q$348-$B$348+1))-2)</f>
        <v>2.2522472658240353E-2</v>
      </c>
      <c r="Q656" s="36" t="s">
        <v>52</v>
      </c>
    </row>
    <row r="657" spans="1:17" x14ac:dyDescent="0.25">
      <c r="B657" s="32" t="e">
        <f t="shared" ref="B657:O657" si="130">+(B654+B432-B354-B360)/B559</f>
        <v>#N/A</v>
      </c>
      <c r="C657" s="32" t="e">
        <f t="shared" si="130"/>
        <v>#N/A</v>
      </c>
      <c r="D657" s="33" t="e">
        <f t="shared" si="130"/>
        <v>#N/A</v>
      </c>
      <c r="E657" s="32" t="e">
        <f t="shared" si="130"/>
        <v>#N/A</v>
      </c>
      <c r="F657" s="33" t="e">
        <f t="shared" si="130"/>
        <v>#N/A</v>
      </c>
      <c r="G657" s="32" t="e">
        <f t="shared" si="130"/>
        <v>#N/A</v>
      </c>
      <c r="H657" s="33">
        <f t="shared" si="130"/>
        <v>-2.3161435055785757</v>
      </c>
      <c r="I657" s="32">
        <f t="shared" si="130"/>
        <v>-2.1234564808793341</v>
      </c>
      <c r="J657" s="33">
        <f t="shared" si="130"/>
        <v>-0.39688442626803611</v>
      </c>
      <c r="K657" s="32">
        <f t="shared" si="130"/>
        <v>-0.62885329454497618</v>
      </c>
      <c r="L657" s="33">
        <f t="shared" si="130"/>
        <v>-0.83523520969147136</v>
      </c>
      <c r="M657" s="32">
        <f t="shared" si="130"/>
        <v>-1.0220494663027042</v>
      </c>
      <c r="N657" s="34">
        <f t="shared" si="130"/>
        <v>-0.32672284129278634</v>
      </c>
      <c r="O657" s="34">
        <f t="shared" si="130"/>
        <v>-0.22251453207066157</v>
      </c>
      <c r="P657" s="35">
        <f>(SUM(INDEX($B657:$O657,,$Q$348-$B$348-$P$348+1):INDEX($B657:$O657,$Q$348-$B$348+1))-MAX(INDEX($B657:$O657,,$Q$348-$B$348-$P$348+1):INDEX($B657:$O657,$Q$348-$B$348+1))-MIN(INDEX($B657:$O657,,$Q$348-$B$348-$P$348+1):INDEX($B657:$O657,$Q$348-$B$348+1)))/(COUNT(INDEX($B657:$O657,,$Q$348-$B$348-$P$348+1):INDEX($B657:$O657,$Q$348-$B$348+1))-2)</f>
        <v>-0.54692394294931734</v>
      </c>
      <c r="Q657" s="36" t="s">
        <v>53</v>
      </c>
    </row>
    <row r="658" spans="1:17" x14ac:dyDescent="0.25">
      <c r="B658" s="32" t="e">
        <f t="shared" ref="B658:O658" si="131">B654/B465</f>
        <v>#N/A</v>
      </c>
      <c r="C658" s="32" t="e">
        <f t="shared" si="131"/>
        <v>#N/A</v>
      </c>
      <c r="D658" s="33" t="e">
        <f t="shared" si="131"/>
        <v>#N/A</v>
      </c>
      <c r="E658" s="32" t="e">
        <f t="shared" si="131"/>
        <v>#N/A</v>
      </c>
      <c r="F658" s="33" t="e">
        <f t="shared" si="131"/>
        <v>#N/A</v>
      </c>
      <c r="G658" s="32" t="e">
        <f t="shared" si="131"/>
        <v>#N/A</v>
      </c>
      <c r="H658" s="33">
        <f t="shared" si="131"/>
        <v>2.7164799502632734E-3</v>
      </c>
      <c r="I658" s="32">
        <f t="shared" si="131"/>
        <v>2.5807645468553389E-3</v>
      </c>
      <c r="J658" s="33">
        <f t="shared" si="131"/>
        <v>2.7205908964655985E-3</v>
      </c>
      <c r="K658" s="32">
        <f t="shared" si="131"/>
        <v>2.0186318310224187E-3</v>
      </c>
      <c r="L658" s="33">
        <f t="shared" si="131"/>
        <v>2.5288809851296344E-3</v>
      </c>
      <c r="M658" s="32">
        <f t="shared" si="131"/>
        <v>3.8580694166084734E-3</v>
      </c>
      <c r="N658" s="34">
        <f t="shared" si="131"/>
        <v>3.0013695180808476E-3</v>
      </c>
      <c r="O658" s="34">
        <f t="shared" si="131"/>
        <v>4.7756317030454177E-3</v>
      </c>
      <c r="P658" s="35">
        <f>(SUM(INDEX($B658:$O658,,$Q$348-$B$348-$P$348+1):INDEX($B658:$O658,$Q$348-$B$348+1))-MAX(INDEX($B658:$O658,,$Q$348-$B$348-$P$348+1):INDEX($B658:$O658,$Q$348-$B$348+1))-MIN(INDEX($B658:$O658,,$Q$348-$B$348-$P$348+1):INDEX($B658:$O658,$Q$348-$B$348+1)))/(COUNT(INDEX($B658:$O658,,$Q$348-$B$348-$P$348+1):INDEX($B658:$O658,$Q$348-$B$348+1))-2)</f>
        <v>3.0272277040711386E-3</v>
      </c>
      <c r="Q658" s="36" t="s">
        <v>54</v>
      </c>
    </row>
    <row r="659" spans="1:17" s="15" customFormat="1" x14ac:dyDescent="0.25">
      <c r="A659" s="99"/>
      <c r="B659" t="e">
        <v>#N/A</v>
      </c>
      <c r="C659" t="e">
        <v>#N/A</v>
      </c>
      <c r="D659" t="e">
        <v>#N/A</v>
      </c>
      <c r="E659" t="e">
        <v>#N/A</v>
      </c>
      <c r="F659" t="e">
        <v>#N/A</v>
      </c>
      <c r="G659" t="e">
        <v>#N/A</v>
      </c>
      <c r="H659">
        <v>7.35</v>
      </c>
      <c r="I659">
        <v>6.2</v>
      </c>
      <c r="J659">
        <v>8.0500000000000007</v>
      </c>
      <c r="K659">
        <v>7</v>
      </c>
      <c r="L659">
        <v>12.5</v>
      </c>
      <c r="M659">
        <v>12.9</v>
      </c>
      <c r="N659">
        <v>11.7</v>
      </c>
      <c r="O659">
        <v>26.75</v>
      </c>
      <c r="P659" s="31"/>
      <c r="Q659" s="37" t="s">
        <v>55</v>
      </c>
    </row>
    <row r="660" spans="1:17" s="71" customFormat="1" x14ac:dyDescent="0.25">
      <c r="A660" s="100"/>
      <c r="B660" t="e">
        <v>#N/A</v>
      </c>
      <c r="C660" t="e">
        <v>#N/A</v>
      </c>
      <c r="D660" t="e">
        <v>#N/A</v>
      </c>
      <c r="E660" t="e">
        <v>#N/A</v>
      </c>
      <c r="F660" t="e">
        <v>#N/A</v>
      </c>
      <c r="G660" t="e">
        <v>#N/A</v>
      </c>
      <c r="H660">
        <v>3.66</v>
      </c>
      <c r="I660">
        <v>4.3</v>
      </c>
      <c r="J660">
        <v>4.7</v>
      </c>
      <c r="K660">
        <v>4.74</v>
      </c>
      <c r="L660">
        <v>4.4000000000000004</v>
      </c>
      <c r="M660">
        <v>5</v>
      </c>
      <c r="N660">
        <v>3.14</v>
      </c>
      <c r="O660">
        <v>10.1</v>
      </c>
      <c r="P660" s="38"/>
      <c r="Q660" s="39" t="s">
        <v>56</v>
      </c>
    </row>
    <row r="661" spans="1:17" s="3" customFormat="1" x14ac:dyDescent="0.25">
      <c r="A661" s="101"/>
      <c r="B661" t="e">
        <v>#N/A</v>
      </c>
      <c r="C661" t="e">
        <v>#N/A</v>
      </c>
      <c r="D661" t="e">
        <v>#N/A</v>
      </c>
      <c r="E661" t="e">
        <v>#N/A</v>
      </c>
      <c r="F661" t="e">
        <v>#N/A</v>
      </c>
      <c r="G661" t="e">
        <v>#N/A</v>
      </c>
      <c r="H661">
        <v>5.7042360482545389</v>
      </c>
      <c r="I661">
        <v>5.4572987206449834</v>
      </c>
      <c r="J661">
        <v>6.8262845217319921</v>
      </c>
      <c r="K661">
        <v>5.4042393357506562</v>
      </c>
      <c r="L661">
        <v>8.2026693367657995</v>
      </c>
      <c r="M661">
        <v>9.0147626330500756</v>
      </c>
      <c r="N661">
        <v>8.9733926518537306</v>
      </c>
      <c r="O661" s="152">
        <f>VLOOKUP($P661,Price!$A:$E,5,FALSE)</f>
        <v>18.2</v>
      </c>
      <c r="P661" s="151" t="s">
        <v>83</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-5.4128601065017899E-2</v>
      </c>
      <c r="J663" s="102">
        <f t="shared" si="132"/>
        <v>-3.1633014131320298E-3</v>
      </c>
      <c r="K663" s="103">
        <f t="shared" si="132"/>
        <v>-1.3213920559122475E-3</v>
      </c>
      <c r="L663" s="102">
        <f t="shared" si="132"/>
        <v>4.7288833456720521E-5</v>
      </c>
      <c r="M663" s="103">
        <f t="shared" si="132"/>
        <v>-5.7776618565746982E-4</v>
      </c>
      <c r="N663" s="104">
        <f t="shared" si="132"/>
        <v>7.4168293968893402E-5</v>
      </c>
      <c r="O663" s="104">
        <f t="shared" si="132"/>
        <v>2.3619587941216719E-4</v>
      </c>
      <c r="P663" s="28"/>
      <c r="Q663" s="89" t="s">
        <v>65</v>
      </c>
    </row>
    <row r="664" spans="1:17" x14ac:dyDescent="0.25">
      <c r="B664" s="105"/>
      <c r="D664" s="105"/>
      <c r="F664" s="105"/>
      <c r="H664" s="105"/>
      <c r="I664" s="106"/>
      <c r="J664" s="107"/>
      <c r="K664" s="106"/>
      <c r="L664" s="107"/>
      <c r="M664" s="106"/>
      <c r="N664" s="108"/>
      <c r="O664" s="137">
        <f>IF(VLOOKUP($P661,Concensus!$A$2:$Y$481,14,FALSE)="-",VLOOKUP($P661,Concensus!$A$2:$Y$481,15,FALSE),VLOOKUP($P661,Concensus!$A$2:$Y$481,14,FALSE))</f>
        <v>0</v>
      </c>
      <c r="P664" s="30"/>
      <c r="Q664" s="90" t="s">
        <v>66</v>
      </c>
    </row>
    <row r="665" spans="1:17" x14ac:dyDescent="0.25">
      <c r="B665" s="48" t="e">
        <f t="shared" ref="B665:O668" si="133">($P655-B655)/$P655</f>
        <v>#N/A</v>
      </c>
      <c r="C665" s="49" t="e">
        <f t="shared" si="133"/>
        <v>#N/A</v>
      </c>
      <c r="D665" s="48" t="e">
        <f t="shared" si="133"/>
        <v>#N/A</v>
      </c>
      <c r="E665" s="49" t="e">
        <f t="shared" si="133"/>
        <v>#N/A</v>
      </c>
      <c r="F665" s="48" t="e">
        <f t="shared" si="133"/>
        <v>#N/A</v>
      </c>
      <c r="G665" s="49" t="e">
        <f t="shared" si="133"/>
        <v>#N/A</v>
      </c>
      <c r="H665" s="48">
        <f t="shared" si="133"/>
        <v>-0.1861251933703568</v>
      </c>
      <c r="I665" s="49">
        <f t="shared" si="133"/>
        <v>7.2093766588149061E-2</v>
      </c>
      <c r="J665" s="48">
        <f t="shared" si="133"/>
        <v>-6.2453510041343321E-2</v>
      </c>
      <c r="K665" s="49">
        <f t="shared" si="133"/>
        <v>0.20891398484670154</v>
      </c>
      <c r="L665" s="48">
        <f t="shared" si="133"/>
        <v>5.9644728366501247E-2</v>
      </c>
      <c r="M665" s="49">
        <f t="shared" si="133"/>
        <v>-0.1242864508266739</v>
      </c>
      <c r="N665" s="50">
        <f t="shared" si="133"/>
        <v>0.12709523250151558</v>
      </c>
      <c r="O665" s="50">
        <f t="shared" si="133"/>
        <v>-0.65352742574450096</v>
      </c>
      <c r="P665" s="31"/>
      <c r="Q665" s="51" t="s">
        <v>67</v>
      </c>
    </row>
    <row r="666" spans="1:17" x14ac:dyDescent="0.25">
      <c r="B666" s="48" t="e">
        <f t="shared" si="133"/>
        <v>#N/A</v>
      </c>
      <c r="C666" s="49" t="e">
        <f t="shared" si="133"/>
        <v>#N/A</v>
      </c>
      <c r="D666" s="48" t="e">
        <f t="shared" si="133"/>
        <v>#N/A</v>
      </c>
      <c r="E666" s="49" t="e">
        <f t="shared" si="133"/>
        <v>#N/A</v>
      </c>
      <c r="F666" s="48" t="e">
        <f t="shared" si="133"/>
        <v>#N/A</v>
      </c>
      <c r="G666" s="49" t="e">
        <f t="shared" si="133"/>
        <v>#N/A</v>
      </c>
      <c r="H666" s="48">
        <f t="shared" si="133"/>
        <v>-2.8401627889722506E-2</v>
      </c>
      <c r="I666" s="49">
        <f t="shared" si="133"/>
        <v>1.2056861033640814E-2</v>
      </c>
      <c r="J666" s="48">
        <f t="shared" si="133"/>
        <v>-0.36926286212050197</v>
      </c>
      <c r="K666" s="49">
        <f t="shared" si="133"/>
        <v>-0.43500783535440379</v>
      </c>
      <c r="L666" s="48">
        <f t="shared" si="133"/>
        <v>0.42062904990479555</v>
      </c>
      <c r="M666" s="49">
        <f t="shared" si="133"/>
        <v>-0.39116864769264775</v>
      </c>
      <c r="N666" s="50">
        <f t="shared" si="133"/>
        <v>0.46957740232550987</v>
      </c>
      <c r="O666" s="50">
        <f t="shared" si="133"/>
        <v>0.33980245990835412</v>
      </c>
      <c r="P666" s="31"/>
      <c r="Q666" s="51" t="s">
        <v>68</v>
      </c>
    </row>
    <row r="667" spans="1:17" x14ac:dyDescent="0.25">
      <c r="B667" s="48" t="e">
        <f t="shared" si="133"/>
        <v>#N/A</v>
      </c>
      <c r="C667" s="49" t="e">
        <f t="shared" si="133"/>
        <v>#N/A</v>
      </c>
      <c r="D667" s="48" t="e">
        <f t="shared" si="133"/>
        <v>#N/A</v>
      </c>
      <c r="E667" s="49" t="e">
        <f t="shared" si="133"/>
        <v>#N/A</v>
      </c>
      <c r="F667" s="48" t="e">
        <f t="shared" si="133"/>
        <v>#N/A</v>
      </c>
      <c r="G667" s="49" t="e">
        <f t="shared" si="133"/>
        <v>#N/A</v>
      </c>
      <c r="H667" s="48">
        <f t="shared" si="133"/>
        <v>-3.2348548375641499</v>
      </c>
      <c r="I667" s="49">
        <f t="shared" si="133"/>
        <v>-2.882544379806228</v>
      </c>
      <c r="J667" s="48">
        <f t="shared" si="133"/>
        <v>0.27433342170427744</v>
      </c>
      <c r="K667" s="49">
        <f t="shared" si="133"/>
        <v>-0.14980026501281021</v>
      </c>
      <c r="L667" s="48">
        <f t="shared" si="133"/>
        <v>-0.52715056720212272</v>
      </c>
      <c r="M667" s="49">
        <f t="shared" si="133"/>
        <v>-0.8687232100157225</v>
      </c>
      <c r="N667" s="50">
        <f t="shared" si="133"/>
        <v>0.40261741051065436</v>
      </c>
      <c r="O667" s="50">
        <f t="shared" si="133"/>
        <v>0.59315269528933079</v>
      </c>
      <c r="P667" s="31"/>
      <c r="Q667" s="51" t="s">
        <v>69</v>
      </c>
    </row>
    <row r="668" spans="1:17" x14ac:dyDescent="0.25">
      <c r="B668" s="48" t="e">
        <f t="shared" si="133"/>
        <v>#N/A</v>
      </c>
      <c r="C668" s="49" t="e">
        <f t="shared" si="133"/>
        <v>#N/A</v>
      </c>
      <c r="D668" s="48" t="e">
        <f t="shared" si="133"/>
        <v>#N/A</v>
      </c>
      <c r="E668" s="49" t="e">
        <f t="shared" si="133"/>
        <v>#N/A</v>
      </c>
      <c r="F668" s="48" t="e">
        <f t="shared" si="133"/>
        <v>#N/A</v>
      </c>
      <c r="G668" s="49" t="e">
        <f t="shared" si="133"/>
        <v>#N/A</v>
      </c>
      <c r="H668" s="48">
        <f t="shared" si="133"/>
        <v>0.10265093484377109</v>
      </c>
      <c r="I668" s="49">
        <f t="shared" si="133"/>
        <v>0.14748251564141604</v>
      </c>
      <c r="J668" s="48">
        <f t="shared" si="133"/>
        <v>0.10129294443003492</v>
      </c>
      <c r="K668" s="49">
        <f t="shared" si="133"/>
        <v>0.33317476306533506</v>
      </c>
      <c r="L668" s="48">
        <f t="shared" si="133"/>
        <v>0.16462148462479625</v>
      </c>
      <c r="M668" s="49">
        <f t="shared" si="133"/>
        <v>-0.27445629921395909</v>
      </c>
      <c r="N668" s="50">
        <f t="shared" si="133"/>
        <v>8.5418701591280597E-3</v>
      </c>
      <c r="O668" s="50">
        <f t="shared" si="133"/>
        <v>-0.57755946030189753</v>
      </c>
      <c r="P668" s="31"/>
      <c r="Q668" s="51" t="s">
        <v>70</v>
      </c>
    </row>
    <row r="669" spans="1:17" x14ac:dyDescent="0.25">
      <c r="B669" s="105"/>
      <c r="D669" s="105"/>
      <c r="F669" s="105"/>
      <c r="H669" s="105"/>
      <c r="I669" s="96"/>
      <c r="J669" s="95"/>
      <c r="K669" s="96"/>
      <c r="L669" s="95"/>
      <c r="M669" s="96"/>
      <c r="N669" s="97">
        <f>N664/N661-1</f>
        <v>-1</v>
      </c>
      <c r="O669" s="97">
        <f>O664/O661-1</f>
        <v>-1</v>
      </c>
      <c r="P669" s="28"/>
      <c r="Q669" s="98" t="s">
        <v>71</v>
      </c>
    </row>
    <row r="670" spans="1:17" x14ac:dyDescent="0.25">
      <c r="B670" s="109" t="e">
        <f t="shared" ref="B670:M670" si="134">AVERAGE(B665:B669)</f>
        <v>#N/A</v>
      </c>
      <c r="C670" s="110" t="e">
        <f t="shared" si="134"/>
        <v>#N/A</v>
      </c>
      <c r="D670" s="109" t="e">
        <f t="shared" si="134"/>
        <v>#N/A</v>
      </c>
      <c r="E670" s="110" t="e">
        <f t="shared" si="134"/>
        <v>#N/A</v>
      </c>
      <c r="F670" s="109" t="e">
        <f t="shared" si="134"/>
        <v>#N/A</v>
      </c>
      <c r="G670" s="110" t="e">
        <f t="shared" si="134"/>
        <v>#N/A</v>
      </c>
      <c r="H670" s="109">
        <f t="shared" si="134"/>
        <v>-0.83668268099511456</v>
      </c>
      <c r="I670" s="110">
        <f t="shared" si="134"/>
        <v>-0.66272780913575557</v>
      </c>
      <c r="J670" s="52">
        <f t="shared" si="134"/>
        <v>-1.402250150688323E-2</v>
      </c>
      <c r="K670" s="53">
        <f t="shared" si="134"/>
        <v>-1.0679838113794346E-2</v>
      </c>
      <c r="L670" s="52">
        <f t="shared" si="134"/>
        <v>2.9436173923492584E-2</v>
      </c>
      <c r="M670" s="53">
        <f t="shared" si="134"/>
        <v>-0.41465865193725082</v>
      </c>
      <c r="N670" s="54">
        <f>AVERAGE(N665:N669)</f>
        <v>1.566383099361568E-3</v>
      </c>
      <c r="O670" s="54">
        <f>AVERAGE(O665:O669)</f>
        <v>-0.25962634616974273</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0.1</v>
      </c>
      <c r="K672" s="56">
        <f t="shared" si="135"/>
        <v>0.18</v>
      </c>
      <c r="L672" s="56">
        <f t="shared" si="135"/>
        <v>0.26</v>
      </c>
      <c r="M672" s="56">
        <f t="shared" si="135"/>
        <v>1.1299999999999999</v>
      </c>
      <c r="N672" s="57">
        <f t="shared" si="135"/>
        <v>1.2849999999999999</v>
      </c>
      <c r="O672" s="57">
        <f>+N$651+N672</f>
        <v>1.8929999999999998</v>
      </c>
      <c r="P672" s="31"/>
      <c r="Q672" s="36" t="s">
        <v>74</v>
      </c>
    </row>
    <row r="673" spans="1:17" s="3" customFormat="1" x14ac:dyDescent="0.25">
      <c r="B673" s="58" t="e">
        <f>+B$661+B672</f>
        <v>#N/A</v>
      </c>
      <c r="C673" s="59" t="e">
        <f t="shared" ref="C673:O673" si="136">+C$661+C672</f>
        <v>#N/A</v>
      </c>
      <c r="D673" s="59" t="e">
        <f t="shared" si="136"/>
        <v>#N/A</v>
      </c>
      <c r="E673" s="59" t="e">
        <f t="shared" si="136"/>
        <v>#N/A</v>
      </c>
      <c r="F673" s="59" t="e">
        <f t="shared" si="136"/>
        <v>#N/A</v>
      </c>
      <c r="G673" s="59" t="e">
        <f t="shared" si="136"/>
        <v>#N/A</v>
      </c>
      <c r="H673" s="59">
        <f t="shared" si="136"/>
        <v>5.7042360482545389</v>
      </c>
      <c r="I673" s="59">
        <f t="shared" si="136"/>
        <v>5.4572987206449834</v>
      </c>
      <c r="J673" s="59">
        <f t="shared" si="136"/>
        <v>6.9262845217319917</v>
      </c>
      <c r="K673" s="59">
        <f t="shared" si="136"/>
        <v>5.5842393357506559</v>
      </c>
      <c r="L673" s="59">
        <f t="shared" si="136"/>
        <v>8.4626693367657992</v>
      </c>
      <c r="M673" s="59">
        <f t="shared" si="136"/>
        <v>10.144762633050075</v>
      </c>
      <c r="N673" s="60">
        <f t="shared" si="136"/>
        <v>10.258392651853731</v>
      </c>
      <c r="O673" s="60">
        <f t="shared" si="136"/>
        <v>20.093</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0.1</v>
      </c>
      <c r="K676" s="56">
        <f t="shared" si="138"/>
        <v>0.18</v>
      </c>
      <c r="L676" s="56">
        <f t="shared" si="138"/>
        <v>0.26</v>
      </c>
      <c r="M676" s="56">
        <f t="shared" si="138"/>
        <v>1.1299999999999999</v>
      </c>
      <c r="N676" s="57">
        <f t="shared" si="138"/>
        <v>1.2849999999999999</v>
      </c>
      <c r="O676" s="57">
        <f>+N$651+N676</f>
        <v>1.8929999999999998</v>
      </c>
      <c r="P676" s="31"/>
      <c r="Q676" s="36" t="s">
        <v>74</v>
      </c>
    </row>
    <row r="677" spans="1:17" s="3" customFormat="1" x14ac:dyDescent="0.25">
      <c r="B677" s="58"/>
      <c r="C677" s="59" t="e">
        <f t="shared" ref="C677:O677" si="139">+C$661+C676</f>
        <v>#N/A</v>
      </c>
      <c r="D677" s="59" t="e">
        <f t="shared" si="139"/>
        <v>#N/A</v>
      </c>
      <c r="E677" s="59" t="e">
        <f t="shared" si="139"/>
        <v>#N/A</v>
      </c>
      <c r="F677" s="59" t="e">
        <f t="shared" si="139"/>
        <v>#N/A</v>
      </c>
      <c r="G677" s="59" t="e">
        <f t="shared" si="139"/>
        <v>#N/A</v>
      </c>
      <c r="H677" s="59">
        <f t="shared" si="139"/>
        <v>5.7042360482545389</v>
      </c>
      <c r="I677" s="59">
        <f t="shared" si="139"/>
        <v>5.4572987206449834</v>
      </c>
      <c r="J677" s="59">
        <f t="shared" si="139"/>
        <v>6.9262845217319917</v>
      </c>
      <c r="K677" s="59">
        <f t="shared" si="139"/>
        <v>5.5842393357506559</v>
      </c>
      <c r="L677" s="59">
        <f t="shared" si="139"/>
        <v>8.4626693367657992</v>
      </c>
      <c r="M677" s="59">
        <f t="shared" si="139"/>
        <v>10.144762633050075</v>
      </c>
      <c r="N677" s="60">
        <f t="shared" si="139"/>
        <v>10.258392651853731</v>
      </c>
      <c r="O677" s="60">
        <f t="shared" si="139"/>
        <v>20.093</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v>
      </c>
      <c r="J680" s="56">
        <f t="shared" si="141"/>
        <v>0.1</v>
      </c>
      <c r="K680" s="56">
        <f t="shared" si="141"/>
        <v>0.18</v>
      </c>
      <c r="L680" s="56">
        <f t="shared" si="141"/>
        <v>0.26</v>
      </c>
      <c r="M680" s="56">
        <f t="shared" si="141"/>
        <v>1.1299999999999999</v>
      </c>
      <c r="N680" s="57">
        <f t="shared" si="141"/>
        <v>1.2849999999999999</v>
      </c>
      <c r="O680" s="57">
        <f>+N$651+N680</f>
        <v>1.8929999999999998</v>
      </c>
      <c r="P680" s="31"/>
      <c r="Q680" s="36" t="s">
        <v>74</v>
      </c>
    </row>
    <row r="681" spans="1:17" s="3" customFormat="1" x14ac:dyDescent="0.25">
      <c r="B681" s="58"/>
      <c r="C681" s="59"/>
      <c r="D681" s="59" t="e">
        <f t="shared" ref="D681:O681" si="142">+D$661+D680</f>
        <v>#N/A</v>
      </c>
      <c r="E681" s="59" t="e">
        <f t="shared" si="142"/>
        <v>#N/A</v>
      </c>
      <c r="F681" s="59" t="e">
        <f t="shared" si="142"/>
        <v>#N/A</v>
      </c>
      <c r="G681" s="59" t="e">
        <f t="shared" si="142"/>
        <v>#N/A</v>
      </c>
      <c r="H681" s="59">
        <f t="shared" si="142"/>
        <v>5.7042360482545389</v>
      </c>
      <c r="I681" s="59">
        <f t="shared" si="142"/>
        <v>5.4572987206449834</v>
      </c>
      <c r="J681" s="59">
        <f t="shared" si="142"/>
        <v>6.9262845217319917</v>
      </c>
      <c r="K681" s="59">
        <f t="shared" si="142"/>
        <v>5.5842393357506559</v>
      </c>
      <c r="L681" s="59">
        <f t="shared" si="142"/>
        <v>8.4626693367657992</v>
      </c>
      <c r="M681" s="59">
        <f t="shared" si="142"/>
        <v>10.144762633050075</v>
      </c>
      <c r="N681" s="60">
        <f t="shared" si="142"/>
        <v>10.258392651853731</v>
      </c>
      <c r="O681" s="60">
        <f t="shared" si="142"/>
        <v>20.093</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v>
      </c>
      <c r="J684" s="56">
        <f t="shared" si="144"/>
        <v>0.1</v>
      </c>
      <c r="K684" s="56">
        <f t="shared" si="144"/>
        <v>0.18</v>
      </c>
      <c r="L684" s="56">
        <f t="shared" si="144"/>
        <v>0.26</v>
      </c>
      <c r="M684" s="56">
        <f t="shared" si="144"/>
        <v>1.1299999999999999</v>
      </c>
      <c r="N684" s="57">
        <f t="shared" si="144"/>
        <v>1.2849999999999999</v>
      </c>
      <c r="O684" s="57">
        <f>+N$651+N684</f>
        <v>1.8929999999999998</v>
      </c>
      <c r="P684" s="31"/>
      <c r="Q684" s="36" t="s">
        <v>74</v>
      </c>
    </row>
    <row r="685" spans="1:17" s="3" customFormat="1" x14ac:dyDescent="0.25">
      <c r="B685" s="58"/>
      <c r="C685" s="59"/>
      <c r="D685" s="59"/>
      <c r="E685" s="59" t="e">
        <f t="shared" ref="E685:O685" si="145">+E$661+E684</f>
        <v>#N/A</v>
      </c>
      <c r="F685" s="59" t="e">
        <f t="shared" si="145"/>
        <v>#N/A</v>
      </c>
      <c r="G685" s="59" t="e">
        <f t="shared" si="145"/>
        <v>#N/A</v>
      </c>
      <c r="H685" s="59">
        <f t="shared" si="145"/>
        <v>5.7042360482545389</v>
      </c>
      <c r="I685" s="59">
        <f t="shared" si="145"/>
        <v>5.4572987206449834</v>
      </c>
      <c r="J685" s="59">
        <f t="shared" si="145"/>
        <v>6.9262845217319917</v>
      </c>
      <c r="K685" s="59">
        <f t="shared" si="145"/>
        <v>5.5842393357506559</v>
      </c>
      <c r="L685" s="59">
        <f t="shared" si="145"/>
        <v>8.4626693367657992</v>
      </c>
      <c r="M685" s="59">
        <f t="shared" si="145"/>
        <v>10.144762633050075</v>
      </c>
      <c r="N685" s="60">
        <f t="shared" si="145"/>
        <v>10.258392651853731</v>
      </c>
      <c r="O685" s="60">
        <f t="shared" si="145"/>
        <v>20.093</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x14ac:dyDescent="0.25">
      <c r="B688" s="55"/>
      <c r="C688" s="56"/>
      <c r="D688" s="56"/>
      <c r="E688" s="56"/>
      <c r="F688" s="56"/>
      <c r="G688" s="56">
        <f t="shared" ref="G688:N688" si="147">+F$651+F688</f>
        <v>0</v>
      </c>
      <c r="H688" s="56">
        <f t="shared" si="147"/>
        <v>0</v>
      </c>
      <c r="I688" s="56">
        <f t="shared" si="147"/>
        <v>0</v>
      </c>
      <c r="J688" s="56">
        <f t="shared" si="147"/>
        <v>0.1</v>
      </c>
      <c r="K688" s="56">
        <f t="shared" si="147"/>
        <v>0.18</v>
      </c>
      <c r="L688" s="56">
        <f t="shared" si="147"/>
        <v>0.26</v>
      </c>
      <c r="M688" s="56">
        <f t="shared" si="147"/>
        <v>1.1299999999999999</v>
      </c>
      <c r="N688" s="57">
        <f t="shared" si="147"/>
        <v>1.2849999999999999</v>
      </c>
      <c r="O688" s="57">
        <f>+N$651+N688</f>
        <v>1.8929999999999998</v>
      </c>
      <c r="P688" s="31"/>
      <c r="Q688" s="36" t="s">
        <v>74</v>
      </c>
    </row>
    <row r="689" spans="1:17" s="3" customFormat="1" x14ac:dyDescent="0.25">
      <c r="B689" s="58"/>
      <c r="C689" s="59"/>
      <c r="D689" s="59"/>
      <c r="E689" s="59"/>
      <c r="F689" s="59" t="e">
        <f t="shared" ref="F689:O689" si="148">+F$661+F688</f>
        <v>#N/A</v>
      </c>
      <c r="G689" s="59" t="e">
        <f t="shared" si="148"/>
        <v>#N/A</v>
      </c>
      <c r="H689" s="59">
        <f t="shared" si="148"/>
        <v>5.7042360482545389</v>
      </c>
      <c r="I689" s="59">
        <f t="shared" si="148"/>
        <v>5.4572987206449834</v>
      </c>
      <c r="J689" s="59">
        <f t="shared" si="148"/>
        <v>6.9262845217319917</v>
      </c>
      <c r="K689" s="59">
        <f t="shared" si="148"/>
        <v>5.5842393357506559</v>
      </c>
      <c r="L689" s="59">
        <f t="shared" si="148"/>
        <v>8.4626693367657992</v>
      </c>
      <c r="M689" s="59">
        <f t="shared" si="148"/>
        <v>10.144762633050075</v>
      </c>
      <c r="N689" s="60">
        <f t="shared" si="148"/>
        <v>10.258392651853731</v>
      </c>
      <c r="O689" s="60">
        <f t="shared" si="148"/>
        <v>20.093</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x14ac:dyDescent="0.25">
      <c r="B692" s="55"/>
      <c r="C692" s="56"/>
      <c r="D692" s="56"/>
      <c r="E692" s="56"/>
      <c r="F692" s="56"/>
      <c r="G692" s="56"/>
      <c r="H692" s="56">
        <f t="shared" ref="H692:N692" si="150">+G$651+G692</f>
        <v>0</v>
      </c>
      <c r="I692" s="56">
        <f t="shared" si="150"/>
        <v>0</v>
      </c>
      <c r="J692" s="56">
        <f t="shared" si="150"/>
        <v>0.1</v>
      </c>
      <c r="K692" s="56">
        <f t="shared" si="150"/>
        <v>0.18</v>
      </c>
      <c r="L692" s="56">
        <f t="shared" si="150"/>
        <v>0.26</v>
      </c>
      <c r="M692" s="56">
        <f t="shared" si="150"/>
        <v>1.1299999999999999</v>
      </c>
      <c r="N692" s="57">
        <f t="shared" si="150"/>
        <v>1.2849999999999999</v>
      </c>
      <c r="O692" s="57">
        <f>+N$651+N692</f>
        <v>1.8929999999999998</v>
      </c>
      <c r="P692" s="31"/>
      <c r="Q692" s="36" t="s">
        <v>74</v>
      </c>
    </row>
    <row r="693" spans="1:17" s="3" customFormat="1" x14ac:dyDescent="0.25">
      <c r="B693" s="58"/>
      <c r="C693" s="59"/>
      <c r="D693" s="59"/>
      <c r="E693" s="59"/>
      <c r="F693" s="59"/>
      <c r="G693" s="59" t="e">
        <f t="shared" ref="G693:O693" si="151">+G$661+G692</f>
        <v>#N/A</v>
      </c>
      <c r="H693" s="59">
        <f t="shared" si="151"/>
        <v>5.7042360482545389</v>
      </c>
      <c r="I693" s="59">
        <f t="shared" si="151"/>
        <v>5.4572987206449834</v>
      </c>
      <c r="J693" s="59">
        <f t="shared" si="151"/>
        <v>6.9262845217319917</v>
      </c>
      <c r="K693" s="59">
        <f t="shared" si="151"/>
        <v>5.5842393357506559</v>
      </c>
      <c r="L693" s="59">
        <f t="shared" si="151"/>
        <v>8.4626693367657992</v>
      </c>
      <c r="M693" s="59">
        <f t="shared" si="151"/>
        <v>10.144762633050075</v>
      </c>
      <c r="N693" s="60">
        <f t="shared" si="151"/>
        <v>10.258392651853731</v>
      </c>
      <c r="O693" s="60">
        <f t="shared" si="151"/>
        <v>20.093</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x14ac:dyDescent="0.25">
      <c r="B696" s="55"/>
      <c r="C696" s="56"/>
      <c r="D696" s="56"/>
      <c r="E696" s="56"/>
      <c r="F696" s="56"/>
      <c r="G696" s="56"/>
      <c r="H696" s="56"/>
      <c r="I696" s="56">
        <f t="shared" ref="I696:N696" si="153">+H$651+H696</f>
        <v>0</v>
      </c>
      <c r="J696" s="56">
        <f t="shared" si="153"/>
        <v>0.1</v>
      </c>
      <c r="K696" s="56">
        <f t="shared" si="153"/>
        <v>0.18</v>
      </c>
      <c r="L696" s="56">
        <f t="shared" si="153"/>
        <v>0.26</v>
      </c>
      <c r="M696" s="56">
        <f t="shared" si="153"/>
        <v>1.1299999999999999</v>
      </c>
      <c r="N696" s="57">
        <f t="shared" si="153"/>
        <v>1.2849999999999999</v>
      </c>
      <c r="O696" s="57">
        <f>+N$651+N696</f>
        <v>1.8929999999999998</v>
      </c>
      <c r="P696" s="31"/>
      <c r="Q696" s="36" t="s">
        <v>74</v>
      </c>
    </row>
    <row r="697" spans="1:17" s="3" customFormat="1" x14ac:dyDescent="0.25">
      <c r="B697" s="58"/>
      <c r="C697" s="59"/>
      <c r="D697" s="59"/>
      <c r="E697" s="59"/>
      <c r="F697" s="59"/>
      <c r="G697" s="59"/>
      <c r="H697" s="59">
        <f t="shared" ref="H697:O697" si="154">+H$661+H696</f>
        <v>5.7042360482545389</v>
      </c>
      <c r="I697" s="59">
        <f t="shared" si="154"/>
        <v>5.4572987206449834</v>
      </c>
      <c r="J697" s="59">
        <f t="shared" si="154"/>
        <v>6.9262845217319917</v>
      </c>
      <c r="K697" s="59">
        <f t="shared" si="154"/>
        <v>5.5842393357506559</v>
      </c>
      <c r="L697" s="59">
        <f t="shared" si="154"/>
        <v>8.4626693367657992</v>
      </c>
      <c r="M697" s="59">
        <f t="shared" si="154"/>
        <v>10.144762633050075</v>
      </c>
      <c r="N697" s="60">
        <f t="shared" si="154"/>
        <v>10.258392651853731</v>
      </c>
      <c r="O697" s="60">
        <f t="shared" si="154"/>
        <v>20.093</v>
      </c>
      <c r="P697" s="31"/>
      <c r="Q697" s="36" t="s">
        <v>75</v>
      </c>
    </row>
    <row r="698" spans="1:17" s="3" customFormat="1" x14ac:dyDescent="0.25">
      <c r="B698" s="72"/>
      <c r="I698" s="61"/>
      <c r="J698" s="61"/>
      <c r="K698" s="61"/>
      <c r="L698" s="61"/>
      <c r="M698" s="61"/>
      <c r="N698" s="62"/>
      <c r="O698" s="62">
        <f>+O697/H697-1</f>
        <v>2.5224699381345439</v>
      </c>
      <c r="P698" s="31"/>
      <c r="Q698" s="63" t="s">
        <v>76</v>
      </c>
    </row>
    <row r="699" spans="1:17" s="70" customFormat="1" x14ac:dyDescent="0.25">
      <c r="A699" s="64"/>
      <c r="B699" s="65"/>
      <c r="C699" s="66"/>
      <c r="D699" s="66"/>
      <c r="E699" s="66"/>
      <c r="F699" s="66"/>
      <c r="G699" s="66"/>
      <c r="H699" s="66"/>
      <c r="I699" s="66">
        <f t="shared" ref="I699:O699" si="155">RATE(I$348-$H$348,,-$H697,I697)</f>
        <v>-4.3290166381721909E-2</v>
      </c>
      <c r="J699" s="66">
        <f t="shared" si="155"/>
        <v>0.10192343499682442</v>
      </c>
      <c r="K699" s="66">
        <f t="shared" si="155"/>
        <v>-7.0618933663419113E-3</v>
      </c>
      <c r="L699" s="66">
        <f t="shared" si="155"/>
        <v>0.10364009718094645</v>
      </c>
      <c r="M699" s="66">
        <f t="shared" si="155"/>
        <v>0.12204139693134722</v>
      </c>
      <c r="N699" s="67">
        <f t="shared" si="155"/>
        <v>0.10275822298932123</v>
      </c>
      <c r="O699" s="67">
        <f t="shared" si="155"/>
        <v>0.19707412130070912</v>
      </c>
      <c r="P699" s="68"/>
      <c r="Q699" s="69" t="s">
        <v>77</v>
      </c>
    </row>
    <row r="700" spans="1:17" s="3" customFormat="1" x14ac:dyDescent="0.25">
      <c r="B700" s="55"/>
      <c r="C700" s="56"/>
      <c r="D700" s="56"/>
      <c r="E700" s="56"/>
      <c r="F700" s="56"/>
      <c r="G700" s="56"/>
      <c r="H700" s="56"/>
      <c r="I700" s="56"/>
      <c r="J700" s="56">
        <f t="shared" ref="J700:N700" si="156">+I$651+I700</f>
        <v>0.1</v>
      </c>
      <c r="K700" s="56">
        <f t="shared" si="156"/>
        <v>0.18</v>
      </c>
      <c r="L700" s="56">
        <f t="shared" si="156"/>
        <v>0.26</v>
      </c>
      <c r="M700" s="56">
        <f t="shared" si="156"/>
        <v>1.1299999999999999</v>
      </c>
      <c r="N700" s="57">
        <f t="shared" si="156"/>
        <v>1.2849999999999999</v>
      </c>
      <c r="O700" s="57">
        <f>+N$651+N700</f>
        <v>1.8929999999999998</v>
      </c>
      <c r="P700" s="31"/>
      <c r="Q700" s="36" t="s">
        <v>74</v>
      </c>
    </row>
    <row r="701" spans="1:17" s="3" customFormat="1" x14ac:dyDescent="0.25">
      <c r="B701" s="58"/>
      <c r="C701" s="59"/>
      <c r="D701" s="59"/>
      <c r="E701" s="59"/>
      <c r="F701" s="59"/>
      <c r="G701" s="59"/>
      <c r="H701" s="59"/>
      <c r="I701" s="59">
        <f t="shared" ref="I701:O701" si="157">+I$661+I700</f>
        <v>5.4572987206449834</v>
      </c>
      <c r="J701" s="59">
        <f t="shared" si="157"/>
        <v>6.9262845217319917</v>
      </c>
      <c r="K701" s="59">
        <f t="shared" si="157"/>
        <v>5.5842393357506559</v>
      </c>
      <c r="L701" s="59">
        <f t="shared" si="157"/>
        <v>8.4626693367657992</v>
      </c>
      <c r="M701" s="59">
        <f t="shared" si="157"/>
        <v>10.144762633050075</v>
      </c>
      <c r="N701" s="60">
        <f t="shared" si="157"/>
        <v>10.258392651853731</v>
      </c>
      <c r="O701" s="60">
        <f t="shared" si="157"/>
        <v>20.093</v>
      </c>
      <c r="P701" s="31"/>
      <c r="Q701" s="36" t="s">
        <v>75</v>
      </c>
    </row>
    <row r="702" spans="1:17" s="3" customFormat="1" x14ac:dyDescent="0.25">
      <c r="B702" s="72"/>
      <c r="I702" s="61"/>
      <c r="J702" s="61"/>
      <c r="K702" s="61"/>
      <c r="L702" s="61"/>
      <c r="M702" s="61"/>
      <c r="N702" s="62"/>
      <c r="O702" s="62">
        <f>+O701/I701-1</f>
        <v>2.6818581918538009</v>
      </c>
      <c r="P702" s="31"/>
      <c r="Q702" s="63" t="s">
        <v>76</v>
      </c>
    </row>
    <row r="703" spans="1:17" s="70" customFormat="1" x14ac:dyDescent="0.25">
      <c r="A703" s="64"/>
      <c r="B703" s="65"/>
      <c r="C703" s="66"/>
      <c r="D703" s="66"/>
      <c r="E703" s="66"/>
      <c r="F703" s="66"/>
      <c r="G703" s="66"/>
      <c r="H703" s="66"/>
      <c r="I703" s="66"/>
      <c r="J703" s="66">
        <f t="shared" ref="J703:O703" si="158">RATE(J$348-$I$348,,-$I701,J701)</f>
        <v>0.26917819168113871</v>
      </c>
      <c r="K703" s="66">
        <f t="shared" si="158"/>
        <v>1.1563495240161563E-2</v>
      </c>
      <c r="L703" s="66">
        <f t="shared" si="158"/>
        <v>0.15747036831459385</v>
      </c>
      <c r="M703" s="66">
        <f t="shared" si="158"/>
        <v>0.16765902602358221</v>
      </c>
      <c r="N703" s="67">
        <f t="shared" si="158"/>
        <v>0.13454132199806859</v>
      </c>
      <c r="O703" s="67">
        <f t="shared" si="158"/>
        <v>0.24263765472492088</v>
      </c>
      <c r="P703" s="68"/>
      <c r="Q703" s="69" t="s">
        <v>77</v>
      </c>
    </row>
    <row r="704" spans="1:17" s="3" customFormat="1" x14ac:dyDescent="0.25">
      <c r="B704" s="55"/>
      <c r="C704" s="56"/>
      <c r="D704" s="56"/>
      <c r="E704" s="56"/>
      <c r="F704" s="56"/>
      <c r="G704" s="56"/>
      <c r="H704" s="56"/>
      <c r="I704" s="56"/>
      <c r="J704" s="56"/>
      <c r="K704" s="56">
        <f>+J$651+J704</f>
        <v>0.08</v>
      </c>
      <c r="L704" s="56">
        <f>+K$651+K704</f>
        <v>0.16</v>
      </c>
      <c r="M704" s="56">
        <f>+L$651+L704</f>
        <v>1.03</v>
      </c>
      <c r="N704" s="57">
        <f>+M$651+M704</f>
        <v>1.1850000000000001</v>
      </c>
      <c r="O704" s="57">
        <f>+N$651+N704</f>
        <v>1.7930000000000001</v>
      </c>
      <c r="P704" s="31"/>
      <c r="Q704" s="36" t="s">
        <v>74</v>
      </c>
    </row>
    <row r="705" spans="1:17" s="3" customFormat="1" x14ac:dyDescent="0.25">
      <c r="B705" s="58"/>
      <c r="C705" s="59"/>
      <c r="D705" s="59"/>
      <c r="E705" s="59"/>
      <c r="F705" s="59"/>
      <c r="G705" s="59"/>
      <c r="H705" s="59"/>
      <c r="I705" s="59"/>
      <c r="J705" s="59">
        <f t="shared" ref="J705:O705" si="159">+J$661+J704</f>
        <v>6.8262845217319921</v>
      </c>
      <c r="K705" s="59">
        <f t="shared" si="159"/>
        <v>5.4842393357506563</v>
      </c>
      <c r="L705" s="59">
        <f t="shared" si="159"/>
        <v>8.3626693367657996</v>
      </c>
      <c r="M705" s="59">
        <f t="shared" si="159"/>
        <v>10.044762633050075</v>
      </c>
      <c r="N705" s="60">
        <f t="shared" si="159"/>
        <v>10.158392651853731</v>
      </c>
      <c r="O705" s="60">
        <f t="shared" si="159"/>
        <v>19.992999999999999</v>
      </c>
      <c r="P705" s="31"/>
      <c r="Q705" s="36" t="s">
        <v>75</v>
      </c>
    </row>
    <row r="706" spans="1:17" s="3" customFormat="1" x14ac:dyDescent="0.25">
      <c r="B706" s="72"/>
      <c r="I706" s="61"/>
      <c r="J706" s="61"/>
      <c r="K706" s="61"/>
      <c r="L706" s="61"/>
      <c r="M706" s="61"/>
      <c r="N706" s="62"/>
      <c r="O706" s="62">
        <f>+O705/J705-1</f>
        <v>1.9288260599672888</v>
      </c>
      <c r="P706" s="31"/>
      <c r="Q706" s="63" t="s">
        <v>76</v>
      </c>
    </row>
    <row r="707" spans="1:17" s="70" customFormat="1" x14ac:dyDescent="0.25">
      <c r="A707" s="64"/>
      <c r="B707" s="65"/>
      <c r="C707" s="66"/>
      <c r="D707" s="66"/>
      <c r="E707" s="66"/>
      <c r="F707" s="66"/>
      <c r="G707" s="66"/>
      <c r="H707" s="66"/>
      <c r="I707" s="66"/>
      <c r="J707" s="66"/>
      <c r="K707" s="66">
        <f>RATE(K$348-$J$348,,-$J705,K705)</f>
        <v>-0.19659965559724821</v>
      </c>
      <c r="L707" s="66">
        <f>RATE(L$348-$J$348,,-$J705,L705)</f>
        <v>0.10682833734833538</v>
      </c>
      <c r="M707" s="66">
        <f>RATE(M$348-$J$348,,-$J705,M705)</f>
        <v>0.13741363685897579</v>
      </c>
      <c r="N707" s="67">
        <f>RATE(N$348-$J$348,,-$J705,N705)</f>
        <v>0.10448584009442011</v>
      </c>
      <c r="O707" s="67">
        <f>RATE(O$348-$J$348,,-$J705,O705)</f>
        <v>0.23976312869447691</v>
      </c>
      <c r="P707" s="68"/>
      <c r="Q707" s="69" t="s">
        <v>77</v>
      </c>
    </row>
    <row r="708" spans="1:17" s="3" customFormat="1" x14ac:dyDescent="0.25">
      <c r="B708" s="73"/>
      <c r="C708" s="74"/>
      <c r="D708" s="74"/>
      <c r="E708" s="74"/>
      <c r="F708" s="74"/>
      <c r="G708" s="74"/>
      <c r="H708" s="74"/>
      <c r="I708" s="74"/>
      <c r="J708" s="74"/>
      <c r="K708" s="74"/>
      <c r="L708" s="74">
        <f>+K$651+K708</f>
        <v>0.08</v>
      </c>
      <c r="M708" s="74">
        <f>+L$651+L708</f>
        <v>0.95</v>
      </c>
      <c r="N708" s="75">
        <f>+M$651+M708</f>
        <v>1.105</v>
      </c>
      <c r="O708" s="75">
        <f>+N$651+N708</f>
        <v>1.7130000000000001</v>
      </c>
      <c r="P708" s="31"/>
      <c r="Q708" s="36" t="s">
        <v>74</v>
      </c>
    </row>
    <row r="709" spans="1:17" s="3" customFormat="1" x14ac:dyDescent="0.25">
      <c r="B709" s="76"/>
      <c r="C709" s="77"/>
      <c r="D709" s="77"/>
      <c r="E709" s="77"/>
      <c r="F709" s="77"/>
      <c r="G709" s="77"/>
      <c r="H709" s="77"/>
      <c r="I709" s="77"/>
      <c r="J709" s="77"/>
      <c r="K709" s="77">
        <f>+K$661+K708</f>
        <v>5.4042393357506562</v>
      </c>
      <c r="L709" s="77">
        <f>+L$661+L708</f>
        <v>8.2826693367657995</v>
      </c>
      <c r="M709" s="77">
        <f>+M$661+M708</f>
        <v>9.9647626330500749</v>
      </c>
      <c r="N709" s="78">
        <f>+N$661+N708</f>
        <v>10.078392651853731</v>
      </c>
      <c r="O709" s="78">
        <f>+O$661+O708</f>
        <v>19.913</v>
      </c>
      <c r="P709" s="31"/>
      <c r="Q709" s="36" t="s">
        <v>75</v>
      </c>
    </row>
    <row r="710" spans="1:17" s="3" customFormat="1" x14ac:dyDescent="0.25">
      <c r="B710" s="72"/>
      <c r="I710" s="61"/>
      <c r="J710" s="61"/>
      <c r="K710" s="61"/>
      <c r="L710" s="61"/>
      <c r="M710" s="61"/>
      <c r="N710" s="62"/>
      <c r="O710" s="62">
        <f>+O709/K709-1</f>
        <v>2.6846998740913568</v>
      </c>
      <c r="P710" s="31"/>
      <c r="Q710" s="63" t="s">
        <v>76</v>
      </c>
    </row>
    <row r="711" spans="1:17" s="70" customFormat="1" x14ac:dyDescent="0.25">
      <c r="A711" s="64"/>
      <c r="B711" s="65"/>
      <c r="C711" s="66"/>
      <c r="D711" s="66"/>
      <c r="E711" s="66"/>
      <c r="F711" s="66"/>
      <c r="G711" s="66"/>
      <c r="H711" s="66"/>
      <c r="I711" s="66"/>
      <c r="J711" s="66"/>
      <c r="K711" s="66"/>
      <c r="L711" s="66">
        <f>RATE(L$348-$K$348,,-$K709,L709)</f>
        <v>0.53262444947126408</v>
      </c>
      <c r="M711" s="66">
        <f>RATE(M$348-$K$348,,-$K709,M709)</f>
        <v>0.35789500845274863</v>
      </c>
      <c r="N711" s="67">
        <f>RATE(N$348-$K$348,,-$K709,N709)</f>
        <v>0.23088902683655504</v>
      </c>
      <c r="O711" s="67">
        <f>RATE(O$348-$K$348,,-$K709,O709)</f>
        <v>0.38548085797653275</v>
      </c>
      <c r="P711" s="68"/>
      <c r="Q711" s="69" t="s">
        <v>77</v>
      </c>
    </row>
    <row r="712" spans="1:17" s="3" customFormat="1" x14ac:dyDescent="0.25">
      <c r="B712" s="73"/>
      <c r="C712" s="74"/>
      <c r="D712" s="74"/>
      <c r="E712" s="74"/>
      <c r="F712" s="74"/>
      <c r="G712" s="74"/>
      <c r="H712" s="74"/>
      <c r="I712" s="74"/>
      <c r="J712" s="74"/>
      <c r="K712" s="74"/>
      <c r="L712" s="74"/>
      <c r="M712" s="74">
        <f>+L$651+L712</f>
        <v>0.87</v>
      </c>
      <c r="N712" s="75">
        <f>+M$651+M712</f>
        <v>1.0249999999999999</v>
      </c>
      <c r="O712" s="75">
        <f>+N$651+N712</f>
        <v>1.633</v>
      </c>
      <c r="P712" s="31"/>
      <c r="Q712" s="36" t="s">
        <v>74</v>
      </c>
    </row>
    <row r="713" spans="1:17" s="3" customFormat="1" x14ac:dyDescent="0.25">
      <c r="B713" s="76"/>
      <c r="C713" s="77"/>
      <c r="D713" s="77"/>
      <c r="E713" s="77"/>
      <c r="F713" s="77"/>
      <c r="G713" s="77"/>
      <c r="H713" s="77"/>
      <c r="I713" s="77"/>
      <c r="J713" s="77"/>
      <c r="K713" s="77"/>
      <c r="L713" s="77">
        <f>+L$661+L712</f>
        <v>8.2026693367657995</v>
      </c>
      <c r="M713" s="77">
        <f>+M$661+M712</f>
        <v>9.8847626330500749</v>
      </c>
      <c r="N713" s="78">
        <f>+N$661+N712</f>
        <v>9.9983926518537309</v>
      </c>
      <c r="O713" s="78">
        <f>+O$661+O712</f>
        <v>19.832999999999998</v>
      </c>
      <c r="P713" s="31"/>
      <c r="Q713" s="36" t="s">
        <v>75</v>
      </c>
    </row>
    <row r="714" spans="1:17" s="3" customFormat="1" x14ac:dyDescent="0.25">
      <c r="B714" s="72"/>
      <c r="I714" s="61"/>
      <c r="J714" s="61"/>
      <c r="K714" s="61"/>
      <c r="L714" s="61"/>
      <c r="M714" s="61"/>
      <c r="N714" s="62"/>
      <c r="O714" s="62">
        <f>+O713/L713-1</f>
        <v>1.4178714496151907</v>
      </c>
      <c r="P714" s="31"/>
      <c r="Q714" s="63" t="s">
        <v>76</v>
      </c>
    </row>
    <row r="715" spans="1:17" s="70" customFormat="1" x14ac:dyDescent="0.25">
      <c r="A715" s="64"/>
      <c r="B715" s="65"/>
      <c r="C715" s="66"/>
      <c r="D715" s="66"/>
      <c r="E715" s="66"/>
      <c r="F715" s="66"/>
      <c r="G715" s="66"/>
      <c r="H715" s="66"/>
      <c r="I715" s="66"/>
      <c r="J715" s="66"/>
      <c r="K715" s="66"/>
      <c r="L715" s="66"/>
      <c r="M715" s="66">
        <f>RATE(M$348-$L$348,,-$L713,M713)</f>
        <v>0.20506657372434112</v>
      </c>
      <c r="N715" s="67">
        <f>RATE(N$348-$L$348,,-$L713,N713)</f>
        <v>0.10404682129013161</v>
      </c>
      <c r="O715" s="67">
        <f>RATE(O$348-$L$348,,-$L713,O713)</f>
        <v>0.34218094564774898</v>
      </c>
      <c r="P715" s="68"/>
      <c r="Q715" s="69" t="s">
        <v>77</v>
      </c>
    </row>
    <row r="716" spans="1:17" s="3" customFormat="1" x14ac:dyDescent="0.25">
      <c r="B716" s="73"/>
      <c r="C716" s="74"/>
      <c r="D716" s="74"/>
      <c r="E716" s="74"/>
      <c r="F716" s="74"/>
      <c r="G716" s="74"/>
      <c r="H716" s="74"/>
      <c r="I716" s="74"/>
      <c r="J716" s="74"/>
      <c r="K716" s="74"/>
      <c r="L716" s="74"/>
      <c r="M716" s="74"/>
      <c r="N716" s="75">
        <f>+M$651+M716</f>
        <v>0.155</v>
      </c>
      <c r="O716" s="75">
        <f>+N$651+N716</f>
        <v>0.76300000000000001</v>
      </c>
      <c r="P716" s="31"/>
      <c r="Q716" s="36" t="s">
        <v>74</v>
      </c>
    </row>
    <row r="717" spans="1:17" s="3" customFormat="1" x14ac:dyDescent="0.25">
      <c r="B717" s="76"/>
      <c r="C717" s="77"/>
      <c r="D717" s="77"/>
      <c r="E717" s="77"/>
      <c r="F717" s="77"/>
      <c r="G717" s="77"/>
      <c r="H717" s="77"/>
      <c r="I717" s="77"/>
      <c r="J717" s="77"/>
      <c r="K717" s="77"/>
      <c r="L717" s="77"/>
      <c r="M717" s="77">
        <f>+M$661+M716</f>
        <v>9.0147626330500756</v>
      </c>
      <c r="N717" s="78">
        <f>+N$661+N716</f>
        <v>9.1283926518537299</v>
      </c>
      <c r="O717" s="78">
        <f>+O$661+O716</f>
        <v>18.963000000000001</v>
      </c>
      <c r="P717" s="31"/>
      <c r="Q717" s="36" t="s">
        <v>75</v>
      </c>
    </row>
    <row r="718" spans="1:17" s="3" customFormat="1" x14ac:dyDescent="0.25">
      <c r="B718" s="72"/>
      <c r="I718" s="61"/>
      <c r="J718" s="61"/>
      <c r="K718" s="61"/>
      <c r="L718" s="61"/>
      <c r="M718" s="61"/>
      <c r="N718" s="62"/>
      <c r="O718" s="62">
        <f>+O717/M717-1</f>
        <v>1.1035495632993739</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1.2604881950752819E-2</v>
      </c>
      <c r="O719" s="67">
        <f>RATE(O$348-$M$348,,-$M717,O717)</f>
        <v>0.4503618732231533</v>
      </c>
      <c r="P719" s="68"/>
      <c r="Q719" s="69" t="s">
        <v>77</v>
      </c>
    </row>
    <row r="720" spans="1:17" s="3" customFormat="1" x14ac:dyDescent="0.25">
      <c r="B720" s="73"/>
      <c r="C720" s="74"/>
      <c r="D720" s="74"/>
      <c r="E720" s="74"/>
      <c r="F720" s="74"/>
      <c r="G720" s="74"/>
      <c r="H720" s="74"/>
      <c r="I720" s="74"/>
      <c r="J720" s="74"/>
      <c r="K720" s="74"/>
      <c r="L720" s="74"/>
      <c r="M720" s="74"/>
      <c r="N720" s="75"/>
      <c r="O720" s="75">
        <f>+N$651+N720</f>
        <v>0.60799999999999998</v>
      </c>
      <c r="P720" s="31"/>
      <c r="Q720" s="36" t="s">
        <v>74</v>
      </c>
    </row>
    <row r="721" spans="1:17" s="3" customFormat="1" x14ac:dyDescent="0.25">
      <c r="B721" s="76"/>
      <c r="C721" s="77"/>
      <c r="D721" s="77"/>
      <c r="E721" s="77"/>
      <c r="F721" s="77"/>
      <c r="G721" s="77"/>
      <c r="H721" s="77"/>
      <c r="I721" s="77"/>
      <c r="J721" s="77"/>
      <c r="K721" s="77"/>
      <c r="L721" s="77"/>
      <c r="M721" s="77"/>
      <c r="N721" s="78">
        <f>+N$661+N720</f>
        <v>8.9733926518537306</v>
      </c>
      <c r="O721" s="78">
        <f>+O$661+O720</f>
        <v>18.808</v>
      </c>
      <c r="P721" s="31"/>
      <c r="Q721" s="36" t="s">
        <v>75</v>
      </c>
    </row>
    <row r="722" spans="1:17" s="3" customFormat="1" x14ac:dyDescent="0.25">
      <c r="B722" s="72"/>
      <c r="I722" s="61"/>
      <c r="J722" s="61"/>
      <c r="K722" s="61"/>
      <c r="L722" s="61"/>
      <c r="M722" s="61"/>
      <c r="N722" s="62"/>
      <c r="O722" s="62">
        <f>+O721/N721-1</f>
        <v>1.0959742574191966</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1.0959742574191969</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95" priority="1192" operator="lessThan">
      <formula>0</formula>
    </cfRule>
  </conditionalFormatting>
  <conditionalFormatting sqref="P583">
    <cfRule type="cellIs" dxfId="2394" priority="1187" operator="lessThan">
      <formula>0</formula>
    </cfRule>
  </conditionalFormatting>
  <conditionalFormatting sqref="B348:N348">
    <cfRule type="cellIs" dxfId="2393" priority="1186" operator="lessThan">
      <formula>0</formula>
    </cfRule>
  </conditionalFormatting>
  <conditionalFormatting sqref="P514:P515">
    <cfRule type="cellIs" dxfId="2392" priority="1188" operator="lessThan">
      <formula>0</formula>
    </cfRule>
  </conditionalFormatting>
  <conditionalFormatting sqref="P523 Q529 Q539:Q545">
    <cfRule type="cellIs" dxfId="2391" priority="1189" operator="lessThan">
      <formula>0</formula>
    </cfRule>
  </conditionalFormatting>
  <conditionalFormatting sqref="P531">
    <cfRule type="cellIs" dxfId="2390" priority="1190" operator="lessThan">
      <formula>0</formula>
    </cfRule>
  </conditionalFormatting>
  <conditionalFormatting sqref="P562">
    <cfRule type="cellIs" dxfId="2389" priority="1191" operator="lessThan">
      <formula>0</formula>
    </cfRule>
  </conditionalFormatting>
  <conditionalFormatting sqref="B348:N348">
    <cfRule type="cellIs" dxfId="2388" priority="1185" operator="lessThan">
      <formula>0</formula>
    </cfRule>
  </conditionalFormatting>
  <conditionalFormatting sqref="Q588">
    <cfRule type="cellIs" dxfId="2387" priority="1170" operator="lessThan">
      <formula>0</formula>
    </cfRule>
  </conditionalFormatting>
  <conditionalFormatting sqref="Q499:Q502">
    <cfRule type="cellIs" dxfId="2386" priority="1184" operator="lessThan">
      <formula>0</formula>
    </cfRule>
  </conditionalFormatting>
  <conditionalFormatting sqref="Q503">
    <cfRule type="cellIs" dxfId="2385" priority="1183" operator="lessThan">
      <formula>0</formula>
    </cfRule>
  </conditionalFormatting>
  <conditionalFormatting sqref="Q503">
    <cfRule type="cellIs" dxfId="2384" priority="1182" operator="lessThan">
      <formula>0</formula>
    </cfRule>
  </conditionalFormatting>
  <conditionalFormatting sqref="B514">
    <cfRule type="cellIs" dxfId="2383" priority="1180" operator="lessThan">
      <formula>0</formula>
    </cfRule>
  </conditionalFormatting>
  <conditionalFormatting sqref="B531">
    <cfRule type="cellIs" dxfId="2382" priority="1179" operator="lessThan">
      <formula>0</formula>
    </cfRule>
  </conditionalFormatting>
  <conditionalFormatting sqref="Q520">
    <cfRule type="cellIs" dxfId="2381" priority="1178" operator="lessThan">
      <formula>0</formula>
    </cfRule>
  </conditionalFormatting>
  <conditionalFormatting sqref="Q520">
    <cfRule type="cellIs" dxfId="2380" priority="1177" operator="lessThan">
      <formula>0</formula>
    </cfRule>
  </conditionalFormatting>
  <conditionalFormatting sqref="Q567">
    <cfRule type="cellIs" dxfId="2379" priority="1172" operator="lessThan">
      <formula>0</formula>
    </cfRule>
  </conditionalFormatting>
  <conditionalFormatting sqref="B523 B515">
    <cfRule type="cellIs" dxfId="2378" priority="1181" operator="lessThan">
      <formula>0</formula>
    </cfRule>
  </conditionalFormatting>
  <conditionalFormatting sqref="Q528">
    <cfRule type="cellIs" dxfId="2377" priority="1175" operator="lessThan">
      <formula>0</formula>
    </cfRule>
  </conditionalFormatting>
  <conditionalFormatting sqref="Q536">
    <cfRule type="cellIs" dxfId="2376" priority="1174" operator="lessThan">
      <formula>0</formula>
    </cfRule>
  </conditionalFormatting>
  <conditionalFormatting sqref="Q536">
    <cfRule type="cellIs" dxfId="2375" priority="1173" operator="lessThan">
      <formula>0</formula>
    </cfRule>
  </conditionalFormatting>
  <conditionalFormatting sqref="P539">
    <cfRule type="cellIs" dxfId="2374" priority="1161" operator="lessThan">
      <formula>0</formula>
    </cfRule>
  </conditionalFormatting>
  <conditionalFormatting sqref="Q528">
    <cfRule type="cellIs" dxfId="2373" priority="1176" operator="lessThan">
      <formula>0</formula>
    </cfRule>
  </conditionalFormatting>
  <conditionalFormatting sqref="Q567">
    <cfRule type="cellIs" dxfId="2372" priority="1171" operator="lessThan">
      <formula>0</formula>
    </cfRule>
  </conditionalFormatting>
  <conditionalFormatting sqref="P584:P587">
    <cfRule type="cellIs" dxfId="2371" priority="1163" operator="lessThan">
      <formula>0</formula>
    </cfRule>
  </conditionalFormatting>
  <conditionalFormatting sqref="P563:P566">
    <cfRule type="cellIs" dxfId="2370" priority="1164" operator="lessThan">
      <formula>0</formula>
    </cfRule>
  </conditionalFormatting>
  <conditionalFormatting sqref="Q366">
    <cfRule type="cellIs" dxfId="2369" priority="1126" operator="lessThan">
      <formula>0</formula>
    </cfRule>
  </conditionalFormatting>
  <conditionalFormatting sqref="Q588">
    <cfRule type="cellIs" dxfId="2368" priority="1169" operator="lessThan">
      <formula>0</formula>
    </cfRule>
  </conditionalFormatting>
  <conditionalFormatting sqref="Q544">
    <cfRule type="cellIs" dxfId="2367" priority="1160" operator="lessThan">
      <formula>0</formula>
    </cfRule>
  </conditionalFormatting>
  <conditionalFormatting sqref="J353:N354 K351:N352">
    <cfRule type="cellIs" dxfId="2366" priority="1149" operator="lessThan">
      <formula>0</formula>
    </cfRule>
  </conditionalFormatting>
  <conditionalFormatting sqref="P516:P519">
    <cfRule type="cellIs" dxfId="2365" priority="1168" operator="lessThan">
      <formula>0</formula>
    </cfRule>
  </conditionalFormatting>
  <conditionalFormatting sqref="P524:P527">
    <cfRule type="cellIs" dxfId="2364" priority="1167" operator="lessThan">
      <formula>0</formula>
    </cfRule>
  </conditionalFormatting>
  <conditionalFormatting sqref="P539:P543">
    <cfRule type="cellIs" dxfId="2363" priority="1166" operator="lessThan">
      <formula>0</formula>
    </cfRule>
  </conditionalFormatting>
  <conditionalFormatting sqref="P532:P535">
    <cfRule type="cellIs" dxfId="2362" priority="1165" operator="lessThan">
      <formula>0</formula>
    </cfRule>
  </conditionalFormatting>
  <conditionalFormatting sqref="Q544">
    <cfRule type="cellIs" dxfId="2361" priority="1159" operator="lessThan">
      <formula>0</formula>
    </cfRule>
  </conditionalFormatting>
  <conditionalFormatting sqref="Q354">
    <cfRule type="cellIs" dxfId="2360" priority="1142" operator="lessThan">
      <formula>0</formula>
    </cfRule>
  </conditionalFormatting>
  <conditionalFormatting sqref="Q540:Q543 B539">
    <cfRule type="cellIs" dxfId="2359" priority="1162" operator="lessThan">
      <formula>0</formula>
    </cfRule>
  </conditionalFormatting>
  <conditionalFormatting sqref="P555:P558">
    <cfRule type="cellIs" dxfId="2358" priority="1154" operator="lessThan">
      <formula>0</formula>
    </cfRule>
  </conditionalFormatting>
  <conditionalFormatting sqref="Q555:Q558 Q560">
    <cfRule type="cellIs" dxfId="2357" priority="1157" operator="lessThan">
      <formula>0</formula>
    </cfRule>
  </conditionalFormatting>
  <conditionalFormatting sqref="Q559">
    <cfRule type="cellIs" dxfId="2356" priority="1156" operator="lessThan">
      <formula>0</formula>
    </cfRule>
  </conditionalFormatting>
  <conditionalFormatting sqref="Q468:Q472">
    <cfRule type="cellIs" dxfId="2355" priority="1153" operator="lessThan">
      <formula>0</formula>
    </cfRule>
  </conditionalFormatting>
  <conditionalFormatting sqref="Q559">
    <cfRule type="cellIs" dxfId="2354" priority="1155" operator="lessThan">
      <formula>0</formula>
    </cfRule>
  </conditionalFormatting>
  <conditionalFormatting sqref="J351">
    <cfRule type="cellIs" dxfId="2353" priority="1148" operator="lessThan">
      <formula>0</formula>
    </cfRule>
  </conditionalFormatting>
  <conditionalFormatting sqref="P540:P543">
    <cfRule type="cellIs" dxfId="2352" priority="1158" operator="lessThan">
      <formula>0</formula>
    </cfRule>
  </conditionalFormatting>
  <conditionalFormatting sqref="P349:Q350 Q351:Q353">
    <cfRule type="cellIs" dxfId="2351" priority="1152" operator="lessThan">
      <formula>0</formula>
    </cfRule>
  </conditionalFormatting>
  <conditionalFormatting sqref="Q396">
    <cfRule type="cellIs" dxfId="2350" priority="1079" operator="lessThan">
      <formula>0</formula>
    </cfRule>
  </conditionalFormatting>
  <conditionalFormatting sqref="B349">
    <cfRule type="cellIs" dxfId="2349" priority="1147" operator="lessThan">
      <formula>0</formula>
    </cfRule>
  </conditionalFormatting>
  <conditionalFormatting sqref="P393:P395">
    <cfRule type="cellIs" dxfId="2348" priority="1083" operator="lessThan">
      <formula>0</formula>
    </cfRule>
  </conditionalFormatting>
  <conditionalFormatting sqref="Q397">
    <cfRule type="cellIs" dxfId="2347" priority="1081" operator="lessThan">
      <formula>0</formula>
    </cfRule>
  </conditionalFormatting>
  <conditionalFormatting sqref="P349:P350">
    <cfRule type="cellIs" dxfId="2346" priority="1151" operator="lessThan">
      <formula>0</formula>
    </cfRule>
  </conditionalFormatting>
  <conditionalFormatting sqref="P351:P354">
    <cfRule type="cellIs" dxfId="2345" priority="1150" operator="lessThan">
      <formula>0</formula>
    </cfRule>
  </conditionalFormatting>
  <conditionalFormatting sqref="C397:M397">
    <cfRule type="cellIs" dxfId="2344" priority="1078" operator="lessThan">
      <formula>0</formula>
    </cfRule>
  </conditionalFormatting>
  <conditionalFormatting sqref="Q355">
    <cfRule type="cellIs" dxfId="2343" priority="1145" operator="lessThan">
      <formula>0</formula>
    </cfRule>
  </conditionalFormatting>
  <conditionalFormatting sqref="P398:Q398 Q399:Q401">
    <cfRule type="cellIs" dxfId="2342" priority="1077" operator="lessThan">
      <formula>0</formula>
    </cfRule>
  </conditionalFormatting>
  <conditionalFormatting sqref="P399:P401">
    <cfRule type="cellIs" dxfId="2341" priority="1075" operator="lessThan">
      <formula>0</formula>
    </cfRule>
  </conditionalFormatting>
  <conditionalFormatting sqref="H385">
    <cfRule type="cellIs" dxfId="2340" priority="1040" operator="lessThan">
      <formula>0</formula>
    </cfRule>
  </conditionalFormatting>
  <conditionalFormatting sqref="Q402">
    <cfRule type="cellIs" dxfId="2339" priority="1073" operator="lessThan">
      <formula>0</formula>
    </cfRule>
  </conditionalFormatting>
  <conditionalFormatting sqref="B350">
    <cfRule type="cellIs" dxfId="2338" priority="1146" operator="lessThan">
      <formula>0</formula>
    </cfRule>
  </conditionalFormatting>
  <conditionalFormatting sqref="J352">
    <cfRule type="cellIs" dxfId="2337" priority="1143" operator="lessThan">
      <formula>0</formula>
    </cfRule>
  </conditionalFormatting>
  <conditionalFormatting sqref="P355">
    <cfRule type="cellIs" dxfId="2336" priority="1144" operator="lessThan">
      <formula>0</formula>
    </cfRule>
  </conditionalFormatting>
  <conditionalFormatting sqref="P440">
    <cfRule type="cellIs" dxfId="2335" priority="1027" operator="lessThan">
      <formula>0</formula>
    </cfRule>
  </conditionalFormatting>
  <conditionalFormatting sqref="Q354">
    <cfRule type="cellIs" dxfId="2334" priority="1141" operator="lessThan">
      <formula>0</formula>
    </cfRule>
  </conditionalFormatting>
  <conditionalFormatting sqref="P356:Q356 Q357:Q359">
    <cfRule type="cellIs" dxfId="2333" priority="1140" operator="lessThan">
      <formula>0</formula>
    </cfRule>
  </conditionalFormatting>
  <conditionalFormatting sqref="P356">
    <cfRule type="cellIs" dxfId="2332" priority="1139" operator="lessThan">
      <formula>0</formula>
    </cfRule>
  </conditionalFormatting>
  <conditionalFormatting sqref="P357:P360">
    <cfRule type="cellIs" dxfId="2331" priority="1138" operator="lessThan">
      <formula>0</formula>
    </cfRule>
  </conditionalFormatting>
  <conditionalFormatting sqref="B356">
    <cfRule type="cellIs" dxfId="2330" priority="1137" operator="lessThan">
      <formula>0</formula>
    </cfRule>
  </conditionalFormatting>
  <conditionalFormatting sqref="Q361">
    <cfRule type="cellIs" dxfId="2329" priority="1136" operator="lessThan">
      <formula>0</formula>
    </cfRule>
  </conditionalFormatting>
  <conditionalFormatting sqref="Q360">
    <cfRule type="cellIs" dxfId="2328" priority="1135" operator="lessThan">
      <formula>0</formula>
    </cfRule>
  </conditionalFormatting>
  <conditionalFormatting sqref="Q360">
    <cfRule type="cellIs" dxfId="2327" priority="1134" operator="lessThan">
      <formula>0</formula>
    </cfRule>
  </conditionalFormatting>
  <conditionalFormatting sqref="P362:Q362 Q363:Q365">
    <cfRule type="cellIs" dxfId="2326" priority="1133" operator="lessThan">
      <formula>0</formula>
    </cfRule>
  </conditionalFormatting>
  <conditionalFormatting sqref="P362">
    <cfRule type="cellIs" dxfId="2325" priority="1132" operator="lessThan">
      <formula>0</formula>
    </cfRule>
  </conditionalFormatting>
  <conditionalFormatting sqref="J363">
    <cfRule type="cellIs" dxfId="2324" priority="1130" operator="lessThan">
      <formula>0</formula>
    </cfRule>
  </conditionalFormatting>
  <conditionalFormatting sqref="K363:N364 J365:M366">
    <cfRule type="cellIs" dxfId="2323" priority="1131" operator="lessThan">
      <formula>0</formula>
    </cfRule>
  </conditionalFormatting>
  <conditionalFormatting sqref="P368">
    <cfRule type="cellIs" dxfId="2322" priority="1123" operator="lessThan">
      <formula>0</formula>
    </cfRule>
  </conditionalFormatting>
  <conditionalFormatting sqref="Q367">
    <cfRule type="cellIs" dxfId="2321" priority="1128" operator="lessThan">
      <formula>0</formula>
    </cfRule>
  </conditionalFormatting>
  <conditionalFormatting sqref="B362">
    <cfRule type="cellIs" dxfId="2320" priority="1129" operator="lessThan">
      <formula>0</formula>
    </cfRule>
  </conditionalFormatting>
  <conditionalFormatting sqref="P405:P407">
    <cfRule type="cellIs" dxfId="2319" priority="1061" operator="lessThan">
      <formula>0</formula>
    </cfRule>
  </conditionalFormatting>
  <conditionalFormatting sqref="J364">
    <cfRule type="cellIs" dxfId="2318" priority="1127" operator="lessThan">
      <formula>0</formula>
    </cfRule>
  </conditionalFormatting>
  <conditionalFormatting sqref="Q366">
    <cfRule type="cellIs" dxfId="2317" priority="1125" operator="lessThan">
      <formula>0</formula>
    </cfRule>
  </conditionalFormatting>
  <conditionalFormatting sqref="P368:Q368 Q369:Q371">
    <cfRule type="cellIs" dxfId="2316" priority="1124" operator="lessThan">
      <formula>0</formula>
    </cfRule>
  </conditionalFormatting>
  <conditionalFormatting sqref="Q372">
    <cfRule type="cellIs" dxfId="2315" priority="1115" operator="lessThan">
      <formula>0</formula>
    </cfRule>
  </conditionalFormatting>
  <conditionalFormatting sqref="I370 K369:N370 C371:M372">
    <cfRule type="cellIs" dxfId="2314" priority="1122" operator="lessThan">
      <formula>0</formula>
    </cfRule>
  </conditionalFormatting>
  <conditionalFormatting sqref="I369">
    <cfRule type="cellIs" dxfId="2313" priority="1120" operator="lessThan">
      <formula>0</formula>
    </cfRule>
  </conditionalFormatting>
  <conditionalFormatting sqref="C369:J369">
    <cfRule type="cellIs" dxfId="2312" priority="1121" operator="lessThan">
      <formula>0</formula>
    </cfRule>
  </conditionalFormatting>
  <conditionalFormatting sqref="B368">
    <cfRule type="cellIs" dxfId="2311" priority="1119" operator="lessThan">
      <formula>0</formula>
    </cfRule>
  </conditionalFormatting>
  <conditionalFormatting sqref="Q373">
    <cfRule type="cellIs" dxfId="2310" priority="1118" operator="lessThan">
      <formula>0</formula>
    </cfRule>
  </conditionalFormatting>
  <conditionalFormatting sqref="P411:P413">
    <cfRule type="cellIs" dxfId="2309" priority="1054" operator="lessThan">
      <formula>0</formula>
    </cfRule>
  </conditionalFormatting>
  <conditionalFormatting sqref="C370:J370">
    <cfRule type="cellIs" dxfId="2308" priority="1117" operator="lessThan">
      <formula>0</formula>
    </cfRule>
  </conditionalFormatting>
  <conditionalFormatting sqref="Q372">
    <cfRule type="cellIs" dxfId="2307" priority="1116" operator="lessThan">
      <formula>0</formula>
    </cfRule>
  </conditionalFormatting>
  <conditionalFormatting sqref="P374:Q374 Q375:Q377">
    <cfRule type="cellIs" dxfId="2306" priority="1114" operator="lessThan">
      <formula>0</formula>
    </cfRule>
  </conditionalFormatting>
  <conditionalFormatting sqref="P374">
    <cfRule type="cellIs" dxfId="2305" priority="1113" operator="lessThan">
      <formula>0</formula>
    </cfRule>
  </conditionalFormatting>
  <conditionalFormatting sqref="P375:P377">
    <cfRule type="cellIs" dxfId="2304" priority="1112" operator="lessThan">
      <formula>0</formula>
    </cfRule>
  </conditionalFormatting>
  <conditionalFormatting sqref="I376 K375:N376 C377:M378">
    <cfRule type="cellIs" dxfId="2303" priority="1111" operator="lessThan">
      <formula>0</formula>
    </cfRule>
  </conditionalFormatting>
  <conditionalFormatting sqref="I375">
    <cfRule type="cellIs" dxfId="2302" priority="1109" operator="lessThan">
      <formula>0</formula>
    </cfRule>
  </conditionalFormatting>
  <conditionalFormatting sqref="C375:J375">
    <cfRule type="cellIs" dxfId="2301" priority="1110" operator="lessThan">
      <formula>0</formula>
    </cfRule>
  </conditionalFormatting>
  <conditionalFormatting sqref="B374">
    <cfRule type="cellIs" dxfId="2300" priority="1108" operator="lessThan">
      <formula>0</formula>
    </cfRule>
  </conditionalFormatting>
  <conditionalFormatting sqref="Q379">
    <cfRule type="cellIs" dxfId="2299" priority="1107" operator="lessThan">
      <formula>0</formula>
    </cfRule>
  </conditionalFormatting>
  <conditionalFormatting sqref="C376:J376">
    <cfRule type="cellIs" dxfId="2298" priority="1106" operator="lessThan">
      <formula>0</formula>
    </cfRule>
  </conditionalFormatting>
  <conditionalFormatting sqref="Q378">
    <cfRule type="cellIs" dxfId="2297" priority="1105" operator="lessThan">
      <formula>0</formula>
    </cfRule>
  </conditionalFormatting>
  <conditionalFormatting sqref="Q378">
    <cfRule type="cellIs" dxfId="2296" priority="1104" operator="lessThan">
      <formula>0</formula>
    </cfRule>
  </conditionalFormatting>
  <conditionalFormatting sqref="P380:Q380 Q381:Q383">
    <cfRule type="cellIs" dxfId="2295" priority="1103" operator="lessThan">
      <formula>0</formula>
    </cfRule>
  </conditionalFormatting>
  <conditionalFormatting sqref="P380">
    <cfRule type="cellIs" dxfId="2294" priority="1102" operator="lessThan">
      <formula>0</formula>
    </cfRule>
  </conditionalFormatting>
  <conditionalFormatting sqref="P381:P383">
    <cfRule type="cellIs" dxfId="2293" priority="1101" operator="lessThan">
      <formula>0</formula>
    </cfRule>
  </conditionalFormatting>
  <conditionalFormatting sqref="I382 K381:N382 C383:N383 C384:M384">
    <cfRule type="cellIs" dxfId="2292" priority="1100" operator="lessThan">
      <formula>0</formula>
    </cfRule>
  </conditionalFormatting>
  <conditionalFormatting sqref="I381">
    <cfRule type="cellIs" dxfId="2291" priority="1098" operator="lessThan">
      <formula>0</formula>
    </cfRule>
  </conditionalFormatting>
  <conditionalFormatting sqref="C381:J381">
    <cfRule type="cellIs" dxfId="2290" priority="1099" operator="lessThan">
      <formula>0</formula>
    </cfRule>
  </conditionalFormatting>
  <conditionalFormatting sqref="B380">
    <cfRule type="cellIs" dxfId="2289" priority="1097" operator="lessThan">
      <formula>0</formula>
    </cfRule>
  </conditionalFormatting>
  <conditionalFormatting sqref="Q385">
    <cfRule type="cellIs" dxfId="2288" priority="1096" operator="lessThan">
      <formula>0</formula>
    </cfRule>
  </conditionalFormatting>
  <conditionalFormatting sqref="C382:J382">
    <cfRule type="cellIs" dxfId="2287" priority="1095" operator="lessThan">
      <formula>0</formula>
    </cfRule>
  </conditionalFormatting>
  <conditionalFormatting sqref="Q384">
    <cfRule type="cellIs" dxfId="2286" priority="1094" operator="lessThan">
      <formula>0</formula>
    </cfRule>
  </conditionalFormatting>
  <conditionalFormatting sqref="Q384">
    <cfRule type="cellIs" dxfId="2285" priority="1093" operator="lessThan">
      <formula>0</formula>
    </cfRule>
  </conditionalFormatting>
  <conditionalFormatting sqref="P386:Q386 Q387:Q389">
    <cfRule type="cellIs" dxfId="2284" priority="1092" operator="lessThan">
      <formula>0</formula>
    </cfRule>
  </conditionalFormatting>
  <conditionalFormatting sqref="P386">
    <cfRule type="cellIs" dxfId="2283" priority="1091" operator="lessThan">
      <formula>0</formula>
    </cfRule>
  </conditionalFormatting>
  <conditionalFormatting sqref="P387:P389">
    <cfRule type="cellIs" dxfId="2282" priority="1090" operator="lessThan">
      <formula>0</formula>
    </cfRule>
  </conditionalFormatting>
  <conditionalFormatting sqref="B386">
    <cfRule type="cellIs" dxfId="2281" priority="1089" operator="lessThan">
      <formula>0</formula>
    </cfRule>
  </conditionalFormatting>
  <conditionalFormatting sqref="Q391">
    <cfRule type="cellIs" dxfId="2280" priority="1088" operator="lessThan">
      <formula>0</formula>
    </cfRule>
  </conditionalFormatting>
  <conditionalFormatting sqref="Q390">
    <cfRule type="cellIs" dxfId="2279" priority="1087" operator="lessThan">
      <formula>0</formula>
    </cfRule>
  </conditionalFormatting>
  <conditionalFormatting sqref="Q390">
    <cfRule type="cellIs" dxfId="2278" priority="1086" operator="lessThan">
      <formula>0</formula>
    </cfRule>
  </conditionalFormatting>
  <conditionalFormatting sqref="P392:Q392 Q393:Q395">
    <cfRule type="cellIs" dxfId="2277" priority="1085" operator="lessThan">
      <formula>0</formula>
    </cfRule>
  </conditionalFormatting>
  <conditionalFormatting sqref="P392">
    <cfRule type="cellIs" dxfId="2276" priority="1084" operator="lessThan">
      <formula>0</formula>
    </cfRule>
  </conditionalFormatting>
  <conditionalFormatting sqref="H397">
    <cfRule type="cellIs" dxfId="2275" priority="1043" operator="lessThan">
      <formula>0</formula>
    </cfRule>
  </conditionalFormatting>
  <conditionalFormatting sqref="B392">
    <cfRule type="cellIs" dxfId="2274" priority="1082" operator="lessThan">
      <formula>0</formula>
    </cfRule>
  </conditionalFormatting>
  <conditionalFormatting sqref="H378">
    <cfRule type="cellIs" dxfId="2273" priority="1039" operator="lessThan">
      <formula>0</formula>
    </cfRule>
  </conditionalFormatting>
  <conditionalFormatting sqref="Q396">
    <cfRule type="cellIs" dxfId="2272" priority="1080" operator="lessThan">
      <formula>0</formula>
    </cfRule>
  </conditionalFormatting>
  <conditionalFormatting sqref="H361">
    <cfRule type="cellIs" dxfId="2271" priority="1037" operator="lessThan">
      <formula>0</formula>
    </cfRule>
  </conditionalFormatting>
  <conditionalFormatting sqref="P398">
    <cfRule type="cellIs" dxfId="2270" priority="1076" operator="lessThan">
      <formula>0</formula>
    </cfRule>
  </conditionalFormatting>
  <conditionalFormatting sqref="Q438">
    <cfRule type="cellIs" dxfId="2269" priority="1030" operator="lessThan">
      <formula>0</formula>
    </cfRule>
  </conditionalFormatting>
  <conditionalFormatting sqref="H372">
    <cfRule type="cellIs" dxfId="2268" priority="1036" operator="lessThan">
      <formula>0</formula>
    </cfRule>
  </conditionalFormatting>
  <conditionalFormatting sqref="Q402">
    <cfRule type="cellIs" dxfId="2267" priority="1074" operator="lessThan">
      <formula>0</formula>
    </cfRule>
  </conditionalFormatting>
  <conditionalFormatting sqref="P440:Q440 Q441:Q443">
    <cfRule type="cellIs" dxfId="2266" priority="1028" operator="lessThan">
      <formula>0</formula>
    </cfRule>
  </conditionalFormatting>
  <conditionalFormatting sqref="C391:M391">
    <cfRule type="cellIs" dxfId="2265" priority="1072" operator="lessThan">
      <formula>0</formula>
    </cfRule>
  </conditionalFormatting>
  <conditionalFormatting sqref="C385:M385">
    <cfRule type="cellIs" dxfId="2264" priority="1071" operator="lessThan">
      <formula>0</formula>
    </cfRule>
  </conditionalFormatting>
  <conditionalFormatting sqref="C379:M379">
    <cfRule type="cellIs" dxfId="2263" priority="1070" operator="lessThan">
      <formula>0</formula>
    </cfRule>
  </conditionalFormatting>
  <conditionalFormatting sqref="C373:M373">
    <cfRule type="cellIs" dxfId="2262" priority="1069" operator="lessThan">
      <formula>0</formula>
    </cfRule>
  </conditionalFormatting>
  <conditionalFormatting sqref="J367:M367">
    <cfRule type="cellIs" dxfId="2261" priority="1068" operator="lessThan">
      <formula>0</formula>
    </cfRule>
  </conditionalFormatting>
  <conditionalFormatting sqref="C361:M361">
    <cfRule type="cellIs" dxfId="2260" priority="1067" operator="lessThan">
      <formula>0</formula>
    </cfRule>
  </conditionalFormatting>
  <conditionalFormatting sqref="J355:N355">
    <cfRule type="cellIs" dxfId="2259" priority="1066" operator="lessThan">
      <formula>0</formula>
    </cfRule>
  </conditionalFormatting>
  <conditionalFormatting sqref="B398">
    <cfRule type="cellIs" dxfId="2258" priority="1065" operator="lessThan">
      <formula>0</formula>
    </cfRule>
  </conditionalFormatting>
  <conditionalFormatting sqref="B403">
    <cfRule type="cellIs" dxfId="2257" priority="1064" operator="lessThan">
      <formula>0</formula>
    </cfRule>
  </conditionalFormatting>
  <conditionalFormatting sqref="Q408">
    <cfRule type="cellIs" dxfId="2256" priority="1058" operator="lessThan">
      <formula>0</formula>
    </cfRule>
  </conditionalFormatting>
  <conditionalFormatting sqref="Q409">
    <cfRule type="cellIs" dxfId="2255" priority="1060" operator="lessThan">
      <formula>0</formula>
    </cfRule>
  </conditionalFormatting>
  <conditionalFormatting sqref="P404:Q404 Q405:Q407">
    <cfRule type="cellIs" dxfId="2254" priority="1063" operator="lessThan">
      <formula>0</formula>
    </cfRule>
  </conditionalFormatting>
  <conditionalFormatting sqref="P404">
    <cfRule type="cellIs" dxfId="2253" priority="1062" operator="lessThan">
      <formula>0</formula>
    </cfRule>
  </conditionalFormatting>
  <conditionalFormatting sqref="Q408">
    <cfRule type="cellIs" dxfId="2252" priority="1059" operator="lessThan">
      <formula>0</formula>
    </cfRule>
  </conditionalFormatting>
  <conditionalFormatting sqref="B404">
    <cfRule type="cellIs" dxfId="2251" priority="1057" operator="lessThan">
      <formula>0</formula>
    </cfRule>
  </conditionalFormatting>
  <conditionalFormatting sqref="Q414">
    <cfRule type="cellIs" dxfId="2250" priority="1051" operator="lessThan">
      <formula>0</formula>
    </cfRule>
  </conditionalFormatting>
  <conditionalFormatting sqref="Q415">
    <cfRule type="cellIs" dxfId="2249" priority="1053" operator="lessThan">
      <formula>0</formula>
    </cfRule>
  </conditionalFormatting>
  <conditionalFormatting sqref="P410:Q410 Q411:Q413">
    <cfRule type="cellIs" dxfId="2248" priority="1056" operator="lessThan">
      <formula>0</formula>
    </cfRule>
  </conditionalFormatting>
  <conditionalFormatting sqref="P410">
    <cfRule type="cellIs" dxfId="2247" priority="1055" operator="lessThan">
      <formula>0</formula>
    </cfRule>
  </conditionalFormatting>
  <conditionalFormatting sqref="Q414">
    <cfRule type="cellIs" dxfId="2246" priority="1052" operator="lessThan">
      <formula>0</formula>
    </cfRule>
  </conditionalFormatting>
  <conditionalFormatting sqref="B410">
    <cfRule type="cellIs" dxfId="2245" priority="1050" operator="lessThan">
      <formula>0</formula>
    </cfRule>
  </conditionalFormatting>
  <conditionalFormatting sqref="Q432">
    <cfRule type="cellIs" dxfId="2244" priority="1044" operator="lessThan">
      <formula>0</formula>
    </cfRule>
  </conditionalFormatting>
  <conditionalFormatting sqref="P429:P431">
    <cfRule type="cellIs" dxfId="2243" priority="1047" operator="lessThan">
      <formula>0</formula>
    </cfRule>
  </conditionalFormatting>
  <conditionalFormatting sqref="Q433">
    <cfRule type="cellIs" dxfId="2242" priority="1046" operator="lessThan">
      <formula>0</formula>
    </cfRule>
  </conditionalFormatting>
  <conditionalFormatting sqref="P428:Q428 Q429:Q431">
    <cfRule type="cellIs" dxfId="2241" priority="1049" operator="lessThan">
      <formula>0</formula>
    </cfRule>
  </conditionalFormatting>
  <conditionalFormatting sqref="P428">
    <cfRule type="cellIs" dxfId="2240" priority="1048" operator="lessThan">
      <formula>0</formula>
    </cfRule>
  </conditionalFormatting>
  <conditionalFormatting sqref="Q432">
    <cfRule type="cellIs" dxfId="2239" priority="1045" operator="lessThan">
      <formula>0</formula>
    </cfRule>
  </conditionalFormatting>
  <conditionalFormatting sqref="H391">
    <cfRule type="cellIs" dxfId="2238" priority="1042" operator="lessThan">
      <formula>0</formula>
    </cfRule>
  </conditionalFormatting>
  <conditionalFormatting sqref="P435:P437">
    <cfRule type="cellIs" dxfId="2237" priority="1032" operator="lessThan">
      <formula>0</formula>
    </cfRule>
  </conditionalFormatting>
  <conditionalFormatting sqref="Q444">
    <cfRule type="cellIs" dxfId="2236" priority="1024" operator="lessThan">
      <formula>0</formula>
    </cfRule>
  </conditionalFormatting>
  <conditionalFormatting sqref="H384">
    <cfRule type="cellIs" dxfId="2235" priority="1041" operator="lessThan">
      <formula>0</formula>
    </cfRule>
  </conditionalFormatting>
  <conditionalFormatting sqref="H379">
    <cfRule type="cellIs" dxfId="2234" priority="1038" operator="lessThan">
      <formula>0</formula>
    </cfRule>
  </conditionalFormatting>
  <conditionalFormatting sqref="Q438">
    <cfRule type="cellIs" dxfId="2233" priority="1031" operator="lessThan">
      <formula>0</formula>
    </cfRule>
  </conditionalFormatting>
  <conditionalFormatting sqref="H373">
    <cfRule type="cellIs" dxfId="2232" priority="1035" operator="lessThan">
      <formula>0</formula>
    </cfRule>
  </conditionalFormatting>
  <conditionalFormatting sqref="P441:P443">
    <cfRule type="cellIs" dxfId="2231" priority="1026" operator="lessThan">
      <formula>0</formula>
    </cfRule>
  </conditionalFormatting>
  <conditionalFormatting sqref="P434:Q434 Q435:Q437">
    <cfRule type="cellIs" dxfId="2230" priority="1034" operator="lessThan">
      <formula>0</formula>
    </cfRule>
  </conditionalFormatting>
  <conditionalFormatting sqref="P434">
    <cfRule type="cellIs" dxfId="2229" priority="1033" operator="lessThan">
      <formula>0</formula>
    </cfRule>
  </conditionalFormatting>
  <conditionalFormatting sqref="B434">
    <cfRule type="cellIs" dxfId="2228" priority="1029" operator="lessThan">
      <formula>0</formula>
    </cfRule>
  </conditionalFormatting>
  <conditionalFormatting sqref="Q445:Q446">
    <cfRule type="cellIs" dxfId="2227" priority="1020" operator="lessThan">
      <formula>0</formula>
    </cfRule>
  </conditionalFormatting>
  <conditionalFormatting sqref="Q444">
    <cfRule type="cellIs" dxfId="2226" priority="1023" operator="lessThan">
      <formula>0</formula>
    </cfRule>
  </conditionalFormatting>
  <conditionalFormatting sqref="B446">
    <cfRule type="cellIs" dxfId="2225" priority="1019" operator="lessThan">
      <formula>0</formula>
    </cfRule>
  </conditionalFormatting>
  <conditionalFormatting sqref="B440">
    <cfRule type="cellIs" dxfId="2224" priority="1022" operator="lessThan">
      <formula>0</formula>
    </cfRule>
  </conditionalFormatting>
  <conditionalFormatting sqref="P446">
    <cfRule type="cellIs" dxfId="2223" priority="1025" operator="lessThan">
      <formula>0</formula>
    </cfRule>
  </conditionalFormatting>
  <conditionalFormatting sqref="B447">
    <cfRule type="cellIs" dxfId="2222" priority="1018" operator="lessThan">
      <formula>0</formula>
    </cfRule>
  </conditionalFormatting>
  <conditionalFormatting sqref="Q439">
    <cfRule type="cellIs" dxfId="2221" priority="1021" operator="lessThan">
      <formula>0</formula>
    </cfRule>
  </conditionalFormatting>
  <conditionalFormatting sqref="Q448:Q450">
    <cfRule type="cellIs" dxfId="2220" priority="1017" operator="lessThan">
      <formula>0</formula>
    </cfRule>
  </conditionalFormatting>
  <conditionalFormatting sqref="P448:P450">
    <cfRule type="cellIs" dxfId="2219" priority="1016" operator="lessThan">
      <formula>0</formula>
    </cfRule>
  </conditionalFormatting>
  <conditionalFormatting sqref="Q603">
    <cfRule type="cellIs" dxfId="2218" priority="991" operator="lessThan">
      <formula>0</formula>
    </cfRule>
  </conditionalFormatting>
  <conditionalFormatting sqref="B625">
    <cfRule type="cellIs" dxfId="2217" priority="955" operator="lessThan">
      <formula>0</formula>
    </cfRule>
  </conditionalFormatting>
  <conditionalFormatting sqref="P454:P456">
    <cfRule type="cellIs" dxfId="2216" priority="1012" operator="lessThan">
      <formula>0</formula>
    </cfRule>
  </conditionalFormatting>
  <conditionalFormatting sqref="Q457">
    <cfRule type="cellIs" dxfId="2215" priority="1011" operator="lessThan">
      <formula>0</formula>
    </cfRule>
  </conditionalFormatting>
  <conditionalFormatting sqref="Q597">
    <cfRule type="cellIs" dxfId="2214" priority="1000" operator="lessThan">
      <formula>0</formula>
    </cfRule>
  </conditionalFormatting>
  <conditionalFormatting sqref="Q451">
    <cfRule type="cellIs" dxfId="2213" priority="1015" operator="lessThan">
      <formula>0</formula>
    </cfRule>
  </conditionalFormatting>
  <conditionalFormatting sqref="Q451">
    <cfRule type="cellIs" dxfId="2212" priority="1014" operator="lessThan">
      <formula>0</formula>
    </cfRule>
  </conditionalFormatting>
  <conditionalFormatting sqref="Q457">
    <cfRule type="cellIs" dxfId="2211" priority="1010" operator="lessThan">
      <formula>0</formula>
    </cfRule>
  </conditionalFormatting>
  <conditionalFormatting sqref="J593:N595 J596:M596">
    <cfRule type="cellIs" dxfId="2210" priority="1004" operator="lessThan">
      <formula>0</formula>
    </cfRule>
  </conditionalFormatting>
  <conditionalFormatting sqref="B453">
    <cfRule type="cellIs" dxfId="2209" priority="1008" operator="lessThan">
      <formula>0</formula>
    </cfRule>
  </conditionalFormatting>
  <conditionalFormatting sqref="P599:P602">
    <cfRule type="cellIs" dxfId="2208" priority="997" operator="lessThan">
      <formula>0</formula>
    </cfRule>
  </conditionalFormatting>
  <conditionalFormatting sqref="Q454:Q456">
    <cfRule type="cellIs" dxfId="2207" priority="1013" operator="lessThan">
      <formula>0</formula>
    </cfRule>
  </conditionalFormatting>
  <conditionalFormatting sqref="Q593:Q595">
    <cfRule type="cellIs" dxfId="2206" priority="1007" operator="lessThan">
      <formula>0</formula>
    </cfRule>
  </conditionalFormatting>
  <conditionalFormatting sqref="Q596">
    <cfRule type="cellIs" dxfId="2205" priority="1002" operator="lessThan">
      <formula>0</formula>
    </cfRule>
  </conditionalFormatting>
  <conditionalFormatting sqref="Q452">
    <cfRule type="cellIs" dxfId="2204" priority="1009" operator="lessThan">
      <formula>0</formula>
    </cfRule>
  </conditionalFormatting>
  <conditionalFormatting sqref="B592">
    <cfRule type="cellIs" dxfId="2203" priority="999" operator="lessThan">
      <formula>0</formula>
    </cfRule>
  </conditionalFormatting>
  <conditionalFormatting sqref="P593:P595">
    <cfRule type="cellIs" dxfId="2202" priority="1006" operator="lessThan">
      <formula>0</formula>
    </cfRule>
  </conditionalFormatting>
  <conditionalFormatting sqref="J594">
    <cfRule type="cellIs" dxfId="2201" priority="1003" operator="lessThan">
      <formula>0</formula>
    </cfRule>
  </conditionalFormatting>
  <conditionalFormatting sqref="Q602">
    <cfRule type="cellIs" dxfId="2200" priority="992" operator="lessThan">
      <formula>0</formula>
    </cfRule>
  </conditionalFormatting>
  <conditionalFormatting sqref="J595:N595 K593:N594 J596:M596">
    <cfRule type="cellIs" dxfId="2199" priority="1005" operator="lessThan">
      <formula>0</formula>
    </cfRule>
  </conditionalFormatting>
  <conditionalFormatting sqref="Q596">
    <cfRule type="cellIs" dxfId="2198" priority="1001" operator="lessThan">
      <formula>0</formula>
    </cfRule>
  </conditionalFormatting>
  <conditionalFormatting sqref="J599:N599 J601:N602 J600:M600">
    <cfRule type="cellIs" dxfId="2197" priority="995" operator="lessThan">
      <formula>0</formula>
    </cfRule>
  </conditionalFormatting>
  <conditionalFormatting sqref="P616:P619">
    <cfRule type="cellIs" dxfId="2196" priority="989" operator="lessThan">
      <formula>0</formula>
    </cfRule>
  </conditionalFormatting>
  <conditionalFormatting sqref="Q602">
    <cfRule type="cellIs" dxfId="2195" priority="993" operator="lessThan">
      <formula>0</formula>
    </cfRule>
  </conditionalFormatting>
  <conditionalFormatting sqref="J600">
    <cfRule type="cellIs" dxfId="2194" priority="994" operator="lessThan">
      <formula>0</formula>
    </cfRule>
  </conditionalFormatting>
  <conditionalFormatting sqref="J601:N602 K599:N599 K600:M600">
    <cfRule type="cellIs" dxfId="2193" priority="996" operator="lessThan">
      <formula>0</formula>
    </cfRule>
  </conditionalFormatting>
  <conditionalFormatting sqref="Q599:Q601">
    <cfRule type="cellIs" dxfId="2192" priority="998" operator="lessThan">
      <formula>0</formula>
    </cfRule>
  </conditionalFormatting>
  <conditionalFormatting sqref="Q629">
    <cfRule type="cellIs" dxfId="2191" priority="959" operator="lessThan">
      <formula>0</formula>
    </cfRule>
  </conditionalFormatting>
  <conditionalFormatting sqref="I626">
    <cfRule type="cellIs" dxfId="2190" priority="962" operator="lessThan">
      <formula>0</formula>
    </cfRule>
  </conditionalFormatting>
  <conditionalFormatting sqref="C616:N619">
    <cfRule type="cellIs" dxfId="2189" priority="987" operator="lessThan">
      <formula>0</formula>
    </cfRule>
  </conditionalFormatting>
  <conditionalFormatting sqref="Q619">
    <cfRule type="cellIs" dxfId="2188" priority="983" operator="lessThan">
      <formula>0</formula>
    </cfRule>
  </conditionalFormatting>
  <conditionalFormatting sqref="I616">
    <cfRule type="cellIs" dxfId="2187" priority="986" operator="lessThan">
      <formula>0</formula>
    </cfRule>
  </conditionalFormatting>
  <conditionalFormatting sqref="H621:H624">
    <cfRule type="cellIs" dxfId="2186" priority="969" operator="lessThan">
      <formula>0</formula>
    </cfRule>
  </conditionalFormatting>
  <conditionalFormatting sqref="Q619">
    <cfRule type="cellIs" dxfId="2185" priority="984" operator="lessThan">
      <formula>0</formula>
    </cfRule>
  </conditionalFormatting>
  <conditionalFormatting sqref="H616">
    <cfRule type="cellIs" dxfId="2184" priority="980" operator="lessThan">
      <formula>0</formula>
    </cfRule>
  </conditionalFormatting>
  <conditionalFormatting sqref="H616:H619">
    <cfRule type="cellIs" dxfId="2183" priority="981" operator="lessThan">
      <formula>0</formula>
    </cfRule>
  </conditionalFormatting>
  <conditionalFormatting sqref="C617:J617">
    <cfRule type="cellIs" dxfId="2182" priority="985" operator="lessThan">
      <formula>0</formula>
    </cfRule>
  </conditionalFormatting>
  <conditionalFormatting sqref="H617:H619">
    <cfRule type="cellIs" dxfId="2181" priority="982" operator="lessThan">
      <formula>0</formula>
    </cfRule>
  </conditionalFormatting>
  <conditionalFormatting sqref="I617 K616:N617 C618:N619">
    <cfRule type="cellIs" dxfId="2180" priority="988" operator="lessThan">
      <formula>0</formula>
    </cfRule>
  </conditionalFormatting>
  <conditionalFormatting sqref="Q616:Q618">
    <cfRule type="cellIs" dxfId="2179" priority="990" operator="lessThan">
      <formula>0</formula>
    </cfRule>
  </conditionalFormatting>
  <conditionalFormatting sqref="B615">
    <cfRule type="cellIs" dxfId="2178" priority="979" operator="lessThan">
      <formula>0</formula>
    </cfRule>
  </conditionalFormatting>
  <conditionalFormatting sqref="Q624">
    <cfRule type="cellIs" dxfId="2177" priority="971" operator="lessThan">
      <formula>0</formula>
    </cfRule>
  </conditionalFormatting>
  <conditionalFormatting sqref="I621">
    <cfRule type="cellIs" dxfId="2176" priority="974" operator="lessThan">
      <formula>0</formula>
    </cfRule>
  </conditionalFormatting>
  <conditionalFormatting sqref="C621:N624">
    <cfRule type="cellIs" dxfId="2175" priority="975" operator="lessThan">
      <formula>0</formula>
    </cfRule>
  </conditionalFormatting>
  <conditionalFormatting sqref="Q624">
    <cfRule type="cellIs" dxfId="2174" priority="972" operator="lessThan">
      <formula>0</formula>
    </cfRule>
  </conditionalFormatting>
  <conditionalFormatting sqref="H621">
    <cfRule type="cellIs" dxfId="2173" priority="968" operator="lessThan">
      <formula>0</formula>
    </cfRule>
  </conditionalFormatting>
  <conditionalFormatting sqref="P621:P624">
    <cfRule type="cellIs" dxfId="2172" priority="977" operator="lessThan">
      <formula>0</formula>
    </cfRule>
  </conditionalFormatting>
  <conditionalFormatting sqref="C622:J622">
    <cfRule type="cellIs" dxfId="2171" priority="973" operator="lessThan">
      <formula>0</formula>
    </cfRule>
  </conditionalFormatting>
  <conditionalFormatting sqref="H622:H624">
    <cfRule type="cellIs" dxfId="2170" priority="970" operator="lessThan">
      <formula>0</formula>
    </cfRule>
  </conditionalFormatting>
  <conditionalFormatting sqref="I622 K621:N622 C623:N624">
    <cfRule type="cellIs" dxfId="2169" priority="976" operator="lessThan">
      <formula>0</formula>
    </cfRule>
  </conditionalFormatting>
  <conditionalFormatting sqref="Q621:Q623">
    <cfRule type="cellIs" dxfId="2168" priority="978" operator="lessThan">
      <formula>0</formula>
    </cfRule>
  </conditionalFormatting>
  <conditionalFormatting sqref="B620">
    <cfRule type="cellIs" dxfId="2167" priority="967" operator="lessThan">
      <formula>0</formula>
    </cfRule>
  </conditionalFormatting>
  <conditionalFormatting sqref="C626:N629">
    <cfRule type="cellIs" dxfId="2166" priority="963" operator="lessThan">
      <formula>0</formula>
    </cfRule>
  </conditionalFormatting>
  <conditionalFormatting sqref="Q629">
    <cfRule type="cellIs" dxfId="2165" priority="960" operator="lessThan">
      <formula>0</formula>
    </cfRule>
  </conditionalFormatting>
  <conditionalFormatting sqref="H626">
    <cfRule type="cellIs" dxfId="2164" priority="956" operator="lessThan">
      <formula>0</formula>
    </cfRule>
  </conditionalFormatting>
  <conditionalFormatting sqref="H626:H629">
    <cfRule type="cellIs" dxfId="2163" priority="957" operator="lessThan">
      <formula>0</formula>
    </cfRule>
  </conditionalFormatting>
  <conditionalFormatting sqref="P626:P629">
    <cfRule type="cellIs" dxfId="2162" priority="965" operator="lessThan">
      <formula>0</formula>
    </cfRule>
  </conditionalFormatting>
  <conditionalFormatting sqref="C627:J627">
    <cfRule type="cellIs" dxfId="2161" priority="961" operator="lessThan">
      <formula>0</formula>
    </cfRule>
  </conditionalFormatting>
  <conditionalFormatting sqref="H627:H629">
    <cfRule type="cellIs" dxfId="2160" priority="958" operator="lessThan">
      <formula>0</formula>
    </cfRule>
  </conditionalFormatting>
  <conditionalFormatting sqref="I627 K626:N627 C628:N629">
    <cfRule type="cellIs" dxfId="2159" priority="964" operator="lessThan">
      <formula>0</formula>
    </cfRule>
  </conditionalFormatting>
  <conditionalFormatting sqref="Q626:Q628">
    <cfRule type="cellIs" dxfId="2158" priority="966" operator="lessThan">
      <formula>0</formula>
    </cfRule>
  </conditionalFormatting>
  <conditionalFormatting sqref="C351:I351">
    <cfRule type="cellIs" dxfId="2157" priority="952" operator="lessThan">
      <formula>0</formula>
    </cfRule>
  </conditionalFormatting>
  <conditionalFormatting sqref="C353:I354">
    <cfRule type="cellIs" dxfId="2156" priority="953" operator="lessThan">
      <formula>0</formula>
    </cfRule>
  </conditionalFormatting>
  <conditionalFormatting sqref="P506:Q506">
    <cfRule type="cellIs" dxfId="2155" priority="936" operator="lessThan">
      <formula>0</formula>
    </cfRule>
  </conditionalFormatting>
  <conditionalFormatting sqref="P499:P502">
    <cfRule type="cellIs" dxfId="2154" priority="937" operator="lessThan">
      <formula>0</formula>
    </cfRule>
  </conditionalFormatting>
  <conditionalFormatting sqref="Q611:Q613">
    <cfRule type="cellIs" dxfId="2153" priority="899" operator="lessThan">
      <formula>0</formula>
    </cfRule>
  </conditionalFormatting>
  <conditionalFormatting sqref="B498">
    <cfRule type="cellIs" dxfId="2152" priority="954" operator="lessThan">
      <formula>0</formula>
    </cfRule>
  </conditionalFormatting>
  <conditionalFormatting sqref="N427">
    <cfRule type="cellIs" dxfId="2151" priority="678" operator="lessThan">
      <formula>0</formula>
    </cfRule>
  </conditionalFormatting>
  <conditionalFormatting sqref="C352:I352">
    <cfRule type="cellIs" dxfId="2150" priority="951" operator="lessThan">
      <formula>0</formula>
    </cfRule>
  </conditionalFormatting>
  <conditionalFormatting sqref="C355:I355">
    <cfRule type="cellIs" dxfId="2149" priority="950" operator="lessThan">
      <formula>0</formula>
    </cfRule>
  </conditionalFormatting>
  <conditionalFormatting sqref="C365:I366">
    <cfRule type="cellIs" dxfId="2148" priority="949" operator="lessThan">
      <formula>0</formula>
    </cfRule>
  </conditionalFormatting>
  <conditionalFormatting sqref="C363:I363">
    <cfRule type="cellIs" dxfId="2147" priority="948" operator="lessThan">
      <formula>0</formula>
    </cfRule>
  </conditionalFormatting>
  <conditionalFormatting sqref="C364:I364">
    <cfRule type="cellIs" dxfId="2146" priority="947" operator="lessThan">
      <formula>0</formula>
    </cfRule>
  </conditionalFormatting>
  <conditionalFormatting sqref="C367:I367">
    <cfRule type="cellIs" dxfId="2145" priority="946" operator="lessThan">
      <formula>0</formula>
    </cfRule>
  </conditionalFormatting>
  <conditionalFormatting sqref="C593:I596">
    <cfRule type="cellIs" dxfId="2144" priority="944" operator="lessThan">
      <formula>0</formula>
    </cfRule>
  </conditionalFormatting>
  <conditionalFormatting sqref="C594:I594">
    <cfRule type="cellIs" dxfId="2143" priority="943" operator="lessThan">
      <formula>0</formula>
    </cfRule>
  </conditionalFormatting>
  <conditionalFormatting sqref="C595:I596">
    <cfRule type="cellIs" dxfId="2142" priority="945" operator="lessThan">
      <formula>0</formula>
    </cfRule>
  </conditionalFormatting>
  <conditionalFormatting sqref="Q551">
    <cfRule type="cellIs" dxfId="2141" priority="925" operator="lessThan">
      <formula>0</formula>
    </cfRule>
  </conditionalFormatting>
  <conditionalFormatting sqref="Q551">
    <cfRule type="cellIs" dxfId="2140" priority="926" operator="lessThan">
      <formula>0</formula>
    </cfRule>
  </conditionalFormatting>
  <conditionalFormatting sqref="C599:I602">
    <cfRule type="cellIs" dxfId="2139" priority="941" operator="lessThan">
      <formula>0</formula>
    </cfRule>
  </conditionalFormatting>
  <conditionalFormatting sqref="C600:I600">
    <cfRule type="cellIs" dxfId="2138" priority="940" operator="lessThan">
      <formula>0</formula>
    </cfRule>
  </conditionalFormatting>
  <conditionalFormatting sqref="C601:I602">
    <cfRule type="cellIs" dxfId="2137" priority="942" operator="lessThan">
      <formula>0</formula>
    </cfRule>
  </conditionalFormatting>
  <conditionalFormatting sqref="C461:C464">
    <cfRule type="cellIs" dxfId="2136" priority="939" operator="lessThan">
      <formula>0</formula>
    </cfRule>
  </conditionalFormatting>
  <conditionalFormatting sqref="P468:P471">
    <cfRule type="cellIs" dxfId="2135" priority="938" operator="lessThan">
      <formula>0</formula>
    </cfRule>
  </conditionalFormatting>
  <conditionalFormatting sqref="Q507:Q510">
    <cfRule type="cellIs" dxfId="2134" priority="935" operator="lessThan">
      <formula>0</formula>
    </cfRule>
  </conditionalFormatting>
  <conditionalFormatting sqref="Q511:Q512">
    <cfRule type="cellIs" dxfId="2133" priority="934" operator="lessThan">
      <formula>0</formula>
    </cfRule>
  </conditionalFormatting>
  <conditionalFormatting sqref="Q512">
    <cfRule type="cellIs" dxfId="2132" priority="933" operator="lessThan">
      <formula>0</formula>
    </cfRule>
  </conditionalFormatting>
  <conditionalFormatting sqref="Q511">
    <cfRule type="cellIs" dxfId="2131" priority="932" operator="lessThan">
      <formula>0</formula>
    </cfRule>
  </conditionalFormatting>
  <conditionalFormatting sqref="P507:P510">
    <cfRule type="cellIs" dxfId="2130" priority="931" operator="lessThan">
      <formula>0</formula>
    </cfRule>
  </conditionalFormatting>
  <conditionalFormatting sqref="B506">
    <cfRule type="cellIs" dxfId="2129" priority="930" operator="lessThan">
      <formula>0</formula>
    </cfRule>
  </conditionalFormatting>
  <conditionalFormatting sqref="C611:N614">
    <cfRule type="cellIs" dxfId="2128" priority="896" operator="lessThan">
      <formula>0</formula>
    </cfRule>
  </conditionalFormatting>
  <conditionalFormatting sqref="Q614">
    <cfRule type="cellIs" dxfId="2127" priority="893" operator="lessThan">
      <formula>0</formula>
    </cfRule>
  </conditionalFormatting>
  <conditionalFormatting sqref="P547:P550">
    <cfRule type="cellIs" dxfId="2126" priority="924" operator="lessThan">
      <formula>0</formula>
    </cfRule>
  </conditionalFormatting>
  <conditionalFormatting sqref="H611:H614">
    <cfRule type="cellIs" dxfId="2125" priority="890" operator="lessThan">
      <formula>0</formula>
    </cfRule>
  </conditionalFormatting>
  <conditionalFormatting sqref="Q504">
    <cfRule type="cellIs" dxfId="2124" priority="929" operator="lessThan">
      <formula>0</formula>
    </cfRule>
  </conditionalFormatting>
  <conditionalFormatting sqref="Q547:Q550 Q552 Q554:Q560">
    <cfRule type="cellIs" dxfId="2123" priority="928" operator="lessThan">
      <formula>0</formula>
    </cfRule>
  </conditionalFormatting>
  <conditionalFormatting sqref="P546">
    <cfRule type="cellIs" dxfId="2122" priority="927" operator="lessThan">
      <formula>0</formula>
    </cfRule>
  </conditionalFormatting>
  <conditionalFormatting sqref="P554:P558">
    <cfRule type="cellIs" dxfId="2121" priority="923" operator="lessThan">
      <formula>0</formula>
    </cfRule>
  </conditionalFormatting>
  <conditionalFormatting sqref="Q570:Q573 Q575">
    <cfRule type="cellIs" dxfId="2120" priority="921" operator="lessThan">
      <formula>0</formula>
    </cfRule>
  </conditionalFormatting>
  <conditionalFormatting sqref="B546">
    <cfRule type="cellIs" dxfId="2119" priority="922" operator="lessThan">
      <formula>0</formula>
    </cfRule>
  </conditionalFormatting>
  <conditionalFormatting sqref="P569">
    <cfRule type="cellIs" dxfId="2118" priority="920" operator="lessThan">
      <formula>0</formula>
    </cfRule>
  </conditionalFormatting>
  <conditionalFormatting sqref="Q574">
    <cfRule type="cellIs" dxfId="2117" priority="919" operator="lessThan">
      <formula>0</formula>
    </cfRule>
  </conditionalFormatting>
  <conditionalFormatting sqref="Q574">
    <cfRule type="cellIs" dxfId="2116" priority="918" operator="lessThan">
      <formula>0</formula>
    </cfRule>
  </conditionalFormatting>
  <conditionalFormatting sqref="P570:P573">
    <cfRule type="cellIs" dxfId="2115" priority="917" operator="lessThan">
      <formula>0</formula>
    </cfRule>
  </conditionalFormatting>
  <conditionalFormatting sqref="Q582 Q577:Q580">
    <cfRule type="cellIs" dxfId="2114" priority="915" operator="lessThan">
      <formula>0</formula>
    </cfRule>
  </conditionalFormatting>
  <conditionalFormatting sqref="Q581">
    <cfRule type="cellIs" dxfId="2113" priority="913" operator="lessThan">
      <formula>0</formula>
    </cfRule>
  </conditionalFormatting>
  <conditionalFormatting sqref="B569">
    <cfRule type="cellIs" dxfId="2112" priority="916" operator="lessThan">
      <formula>0</formula>
    </cfRule>
  </conditionalFormatting>
  <conditionalFormatting sqref="P576">
    <cfRule type="cellIs" dxfId="2111" priority="914" operator="lessThan">
      <formula>0</formula>
    </cfRule>
  </conditionalFormatting>
  <conditionalFormatting sqref="P577:P580">
    <cfRule type="cellIs" dxfId="2110" priority="911" operator="lessThan">
      <formula>0</formula>
    </cfRule>
  </conditionalFormatting>
  <conditionalFormatting sqref="Q581">
    <cfRule type="cellIs" dxfId="2109" priority="912" operator="lessThan">
      <formula>0</formula>
    </cfRule>
  </conditionalFormatting>
  <conditionalFormatting sqref="P605:P607 P609">
    <cfRule type="cellIs" dxfId="2108" priority="909" operator="lessThan">
      <formula>0</formula>
    </cfRule>
  </conditionalFormatting>
  <conditionalFormatting sqref="Q605:Q607">
    <cfRule type="cellIs" dxfId="2107" priority="910" operator="lessThan">
      <formula>0</formula>
    </cfRule>
  </conditionalFormatting>
  <conditionalFormatting sqref="C607:I607">
    <cfRule type="cellIs" dxfId="2106" priority="902" operator="lessThan">
      <formula>0</formula>
    </cfRule>
  </conditionalFormatting>
  <conditionalFormatting sqref="C605:I607">
    <cfRule type="cellIs" dxfId="2105" priority="901" operator="lessThan">
      <formula>0</formula>
    </cfRule>
  </conditionalFormatting>
  <conditionalFormatting sqref="B604">
    <cfRule type="cellIs" dxfId="2104" priority="903" operator="lessThan">
      <formula>0</formula>
    </cfRule>
  </conditionalFormatting>
  <conditionalFormatting sqref="J605:N607">
    <cfRule type="cellIs" dxfId="2103" priority="907" operator="lessThan">
      <formula>0</formula>
    </cfRule>
  </conditionalFormatting>
  <conditionalFormatting sqref="P611:P614">
    <cfRule type="cellIs" dxfId="2102" priority="898" operator="lessThan">
      <formula>0</formula>
    </cfRule>
  </conditionalFormatting>
  <conditionalFormatting sqref="Q608:Q609">
    <cfRule type="cellIs" dxfId="2101" priority="904" operator="lessThan">
      <formula>0</formula>
    </cfRule>
  </conditionalFormatting>
  <conditionalFormatting sqref="C433:M433">
    <cfRule type="cellIs" dxfId="2100" priority="676" operator="lessThan">
      <formula>0</formula>
    </cfRule>
  </conditionalFormatting>
  <conditionalFormatting sqref="Q608:Q609">
    <cfRule type="cellIs" dxfId="2099" priority="905" operator="lessThan">
      <formula>0</formula>
    </cfRule>
  </conditionalFormatting>
  <conditionalFormatting sqref="J606">
    <cfRule type="cellIs" dxfId="2098" priority="906" operator="lessThan">
      <formula>0</formula>
    </cfRule>
  </conditionalFormatting>
  <conditionalFormatting sqref="J607:N607 K605:N606">
    <cfRule type="cellIs" dxfId="2097" priority="908" operator="lessThan">
      <formula>0</formula>
    </cfRule>
  </conditionalFormatting>
  <conditionalFormatting sqref="I612 K611:N612 C613:N614">
    <cfRule type="cellIs" dxfId="2096" priority="897" operator="lessThan">
      <formula>0</formula>
    </cfRule>
  </conditionalFormatting>
  <conditionalFormatting sqref="N427">
    <cfRule type="cellIs" dxfId="2095" priority="679" operator="lessThan">
      <formula>0</formula>
    </cfRule>
  </conditionalFormatting>
  <conditionalFormatting sqref="B429:N429">
    <cfRule type="cellIs" dxfId="2094" priority="671" operator="lessThan">
      <formula>0</formula>
    </cfRule>
  </conditionalFormatting>
  <conditionalFormatting sqref="C606:I606">
    <cfRule type="cellIs" dxfId="2093" priority="900" operator="lessThan">
      <formula>0</formula>
    </cfRule>
  </conditionalFormatting>
  <conditionalFormatting sqref="B429:N429">
    <cfRule type="cellIs" dxfId="2092" priority="672" operator="lessThan">
      <formula>0</formula>
    </cfRule>
  </conditionalFormatting>
  <conditionalFormatting sqref="H433">
    <cfRule type="cellIs" dxfId="2091" priority="675" operator="lessThan">
      <formula>0</formula>
    </cfRule>
  </conditionalFormatting>
  <conditionalFormatting sqref="B433">
    <cfRule type="cellIs" dxfId="2090" priority="674" operator="lessThan">
      <formula>0</formula>
    </cfRule>
  </conditionalFormatting>
  <conditionalFormatting sqref="B433">
    <cfRule type="cellIs" dxfId="2089" priority="673" operator="lessThan">
      <formula>0</formula>
    </cfRule>
  </conditionalFormatting>
  <conditionalFormatting sqref="B429:N429">
    <cfRule type="cellIs" dxfId="2088" priority="669" operator="lessThan">
      <formula>0</formula>
    </cfRule>
  </conditionalFormatting>
  <conditionalFormatting sqref="B429:N429">
    <cfRule type="cellIs" dxfId="2087" priority="670" operator="lessThan">
      <formula>0</formula>
    </cfRule>
  </conditionalFormatting>
  <conditionalFormatting sqref="B435:N435">
    <cfRule type="cellIs" dxfId="2086" priority="656" operator="lessThan">
      <formula>0</formula>
    </cfRule>
  </conditionalFormatting>
  <conditionalFormatting sqref="H611">
    <cfRule type="cellIs" dxfId="2085" priority="889" operator="lessThan">
      <formula>0</formula>
    </cfRule>
  </conditionalFormatting>
  <conditionalFormatting sqref="C433:M433">
    <cfRule type="cellIs" dxfId="2084" priority="677" operator="lessThan">
      <formula>0</formula>
    </cfRule>
  </conditionalFormatting>
  <conditionalFormatting sqref="H612:H614">
    <cfRule type="cellIs" dxfId="2083" priority="891" operator="lessThan">
      <formula>0</formula>
    </cfRule>
  </conditionalFormatting>
  <conditionalFormatting sqref="Q614">
    <cfRule type="cellIs" dxfId="2082" priority="892" operator="lessThan">
      <formula>0</formula>
    </cfRule>
  </conditionalFormatting>
  <conditionalFormatting sqref="I611">
    <cfRule type="cellIs" dxfId="2081" priority="895" operator="lessThan">
      <formula>0</formula>
    </cfRule>
  </conditionalFormatting>
  <conditionalFormatting sqref="N439">
    <cfRule type="cellIs" dxfId="2080" priority="649" operator="lessThan">
      <formula>0</formula>
    </cfRule>
  </conditionalFormatting>
  <conditionalFormatting sqref="C612:J612">
    <cfRule type="cellIs" dxfId="2079" priority="894" operator="lessThan">
      <formula>0</formula>
    </cfRule>
  </conditionalFormatting>
  <conditionalFormatting sqref="B610">
    <cfRule type="cellIs" dxfId="2078" priority="888" operator="lessThan">
      <formula>0</formula>
    </cfRule>
  </conditionalFormatting>
  <conditionalFormatting sqref="B435:N435">
    <cfRule type="cellIs" dxfId="2077" priority="655" operator="lessThan">
      <formula>0</formula>
    </cfRule>
  </conditionalFormatting>
  <conditionalFormatting sqref="C445:M445">
    <cfRule type="cellIs" dxfId="2076" priority="646" operator="lessThan">
      <formula>0</formula>
    </cfRule>
  </conditionalFormatting>
  <conditionalFormatting sqref="C445:M445">
    <cfRule type="cellIs" dxfId="2075" priority="647" operator="lessThan">
      <formula>0</formula>
    </cfRule>
  </conditionalFormatting>
  <conditionalFormatting sqref="B435:N435">
    <cfRule type="cellIs" dxfId="2074" priority="654" operator="lessThan">
      <formula>0</formula>
    </cfRule>
  </conditionalFormatting>
  <conditionalFormatting sqref="N438">
    <cfRule type="cellIs" dxfId="2073" priority="650" operator="lessThan">
      <formula>0</formula>
    </cfRule>
  </conditionalFormatting>
  <conditionalFormatting sqref="B435:N435">
    <cfRule type="cellIs" dxfId="2072" priority="653" operator="lessThan">
      <formula>0</formula>
    </cfRule>
  </conditionalFormatting>
  <conditionalFormatting sqref="B435:N435">
    <cfRule type="cellIs" dxfId="2071" priority="651" operator="lessThan">
      <formula>0</formula>
    </cfRule>
  </conditionalFormatting>
  <conditionalFormatting sqref="B598">
    <cfRule type="cellIs" dxfId="2070" priority="887" operator="lessThan">
      <formula>0</formula>
    </cfRule>
  </conditionalFormatting>
  <conditionalFormatting sqref="N439">
    <cfRule type="cellIs" dxfId="2069" priority="648" operator="lessThan">
      <formula>0</formula>
    </cfRule>
  </conditionalFormatting>
  <conditionalFormatting sqref="B435:N435">
    <cfRule type="cellIs" dxfId="2068" priority="652" operator="lessThan">
      <formula>0</formula>
    </cfRule>
  </conditionalFormatting>
  <conditionalFormatting sqref="B598">
    <cfRule type="cellIs" dxfId="2067" priority="886" operator="lessThan">
      <formula>0</formula>
    </cfRule>
  </conditionalFormatting>
  <conditionalFormatting sqref="B641">
    <cfRule type="cellIs" dxfId="2066" priority="874" operator="lessThan">
      <formula>0</formula>
    </cfRule>
  </conditionalFormatting>
  <conditionalFormatting sqref="B591">
    <cfRule type="cellIs" dxfId="2065" priority="884" operator="lessThan">
      <formula>0</formula>
    </cfRule>
  </conditionalFormatting>
  <conditionalFormatting sqref="B591">
    <cfRule type="cellIs" dxfId="2064" priority="885" operator="lessThan">
      <formula>0</formula>
    </cfRule>
  </conditionalFormatting>
  <conditionalFormatting sqref="B609">
    <cfRule type="cellIs" dxfId="2063" priority="882" operator="lessThan">
      <formula>0</formula>
    </cfRule>
  </conditionalFormatting>
  <conditionalFormatting sqref="B609">
    <cfRule type="cellIs" dxfId="2062"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61" priority="881" operator="lessThan">
      <formula>0</formula>
    </cfRule>
  </conditionalFormatting>
  <conditionalFormatting sqref="B646">
    <cfRule type="cellIs" dxfId="2060" priority="878" operator="lessThan">
      <formula>0</formula>
    </cfRule>
  </conditionalFormatting>
  <conditionalFormatting sqref="B631">
    <cfRule type="cellIs" dxfId="2059" priority="880" operator="lessThan">
      <formula>0</formula>
    </cfRule>
  </conditionalFormatting>
  <conditionalFormatting sqref="B635">
    <cfRule type="cellIs" dxfId="2058" priority="879" operator="lessThan">
      <formula>0</formula>
    </cfRule>
  </conditionalFormatting>
  <conditionalFormatting sqref="B662">
    <cfRule type="cellIs" dxfId="2057" priority="877" operator="lessThan">
      <formula>0</formula>
    </cfRule>
  </conditionalFormatting>
  <conditionalFormatting sqref="B671">
    <cfRule type="cellIs" dxfId="2056" priority="876" operator="lessThan">
      <formula>0</formula>
    </cfRule>
  </conditionalFormatting>
  <conditionalFormatting sqref="I674:N674 P672:Q675">
    <cfRule type="cellIs" dxfId="2055" priority="875" operator="lessThan">
      <formula>0</formula>
    </cfRule>
  </conditionalFormatting>
  <conditionalFormatting sqref="P641">
    <cfRule type="cellIs" dxfId="2054" priority="872" operator="lessThan">
      <formula>0</formula>
    </cfRule>
  </conditionalFormatting>
  <conditionalFormatting sqref="P641">
    <cfRule type="cellIs" dxfId="2053" priority="873" operator="lessThan">
      <formula>0</formula>
    </cfRule>
  </conditionalFormatting>
  <conditionalFormatting sqref="P422:Q422 Q423:Q425">
    <cfRule type="cellIs" dxfId="2052" priority="859" operator="lessThan">
      <formula>0</formula>
    </cfRule>
  </conditionalFormatting>
  <conditionalFormatting sqref="B416">
    <cfRule type="cellIs" dxfId="2051" priority="860" operator="lessThan">
      <formula>0</formula>
    </cfRule>
  </conditionalFormatting>
  <conditionalFormatting sqref="P423:P425">
    <cfRule type="cellIs" dxfId="2050" priority="857" operator="lessThan">
      <formula>0</formula>
    </cfRule>
  </conditionalFormatting>
  <conditionalFormatting sqref="P422">
    <cfRule type="cellIs" dxfId="2049" priority="858" operator="lessThan">
      <formula>0</formula>
    </cfRule>
  </conditionalFormatting>
  <conditionalFormatting sqref="Q426">
    <cfRule type="cellIs" dxfId="2048" priority="855" operator="lessThan">
      <formula>0</formula>
    </cfRule>
  </conditionalFormatting>
  <conditionalFormatting sqref="Q427">
    <cfRule type="cellIs" dxfId="2047" priority="856" operator="lessThan">
      <formula>0</formula>
    </cfRule>
  </conditionalFormatting>
  <conditionalFormatting sqref="B422">
    <cfRule type="cellIs" dxfId="2046" priority="853" operator="lessThan">
      <formula>0</formula>
    </cfRule>
  </conditionalFormatting>
  <conditionalFormatting sqref="Q426">
    <cfRule type="cellIs" dxfId="2045" priority="854" operator="lessThan">
      <formula>0</formula>
    </cfRule>
  </conditionalFormatting>
  <conditionalFormatting sqref="B454:N454">
    <cfRule type="cellIs" dxfId="2044" priority="609" operator="lessThan">
      <formula>0</formula>
    </cfRule>
  </conditionalFormatting>
  <conditionalFormatting sqref="B454:N454">
    <cfRule type="cellIs" dxfId="2043" priority="610" operator="lessThan">
      <formula>0</formula>
    </cfRule>
  </conditionalFormatting>
  <conditionalFormatting sqref="C652:I652">
    <cfRule type="cellIs" dxfId="2042" priority="871" operator="lessThan">
      <formula>0</formula>
    </cfRule>
  </conditionalFormatting>
  <conditionalFormatting sqref="C653:I653">
    <cfRule type="cellIs" dxfId="2041" priority="870" operator="lessThan">
      <formula>0</formula>
    </cfRule>
  </conditionalFormatting>
  <conditionalFormatting sqref="C658:M658">
    <cfRule type="cellIs" dxfId="2040" priority="869" operator="lessThan">
      <formula>0</formula>
    </cfRule>
  </conditionalFormatting>
  <conditionalFormatting sqref="C647:L647">
    <cfRule type="cellIs" dxfId="2039" priority="868" operator="lessThan">
      <formula>0</formula>
    </cfRule>
  </conditionalFormatting>
  <conditionalFormatting sqref="P650">
    <cfRule type="cellIs" dxfId="2038" priority="867" operator="lessThan">
      <formula>0</formula>
    </cfRule>
  </conditionalFormatting>
  <conditionalFormatting sqref="P417:P419">
    <cfRule type="cellIs" dxfId="2037" priority="864" operator="lessThan">
      <formula>0</formula>
    </cfRule>
  </conditionalFormatting>
  <conditionalFormatting sqref="Q420">
    <cfRule type="cellIs" dxfId="2036" priority="861" operator="lessThan">
      <formula>0</formula>
    </cfRule>
  </conditionalFormatting>
  <conditionalFormatting sqref="Q421">
    <cfRule type="cellIs" dxfId="2035" priority="863" operator="lessThan">
      <formula>0</formula>
    </cfRule>
  </conditionalFormatting>
  <conditionalFormatting sqref="P416:Q416 Q417:Q419">
    <cfRule type="cellIs" dxfId="2034" priority="866" operator="lessThan">
      <formula>0</formula>
    </cfRule>
  </conditionalFormatting>
  <conditionalFormatting sqref="P416">
    <cfRule type="cellIs" dxfId="2033" priority="865" operator="lessThan">
      <formula>0</formula>
    </cfRule>
  </conditionalFormatting>
  <conditionalFormatting sqref="Q420">
    <cfRule type="cellIs" dxfId="2032" priority="862" operator="lessThan">
      <formula>0</formula>
    </cfRule>
  </conditionalFormatting>
  <conditionalFormatting sqref="B454:N454">
    <cfRule type="cellIs" dxfId="2031" priority="608" operator="lessThan">
      <formula>0</formula>
    </cfRule>
  </conditionalFormatting>
  <conditionalFormatting sqref="B454:N454">
    <cfRule type="cellIs" dxfId="2030" priority="607" operator="lessThan">
      <formula>0</formula>
    </cfRule>
  </conditionalFormatting>
  <conditionalFormatting sqref="B454:N454">
    <cfRule type="cellIs" dxfId="2029" priority="606" operator="lessThan">
      <formula>0</formula>
    </cfRule>
  </conditionalFormatting>
  <conditionalFormatting sqref="B454:N454">
    <cfRule type="cellIs" dxfId="2028" priority="604" operator="lessThan">
      <formula>0</formula>
    </cfRule>
  </conditionalFormatting>
  <conditionalFormatting sqref="B454:N454">
    <cfRule type="cellIs" dxfId="2027" priority="605" operator="lessThan">
      <formula>0</formula>
    </cfRule>
  </conditionalFormatting>
  <conditionalFormatting sqref="N457">
    <cfRule type="cellIs" dxfId="2026" priority="602" operator="lessThan">
      <formula>0</formula>
    </cfRule>
  </conditionalFormatting>
  <conditionalFormatting sqref="B454:N454">
    <cfRule type="cellIs" dxfId="2025" priority="603" operator="lessThan">
      <formula>0</formula>
    </cfRule>
  </conditionalFormatting>
  <conditionalFormatting sqref="N458">
    <cfRule type="cellIs" dxfId="2024" priority="601" operator="lessThan">
      <formula>0</formula>
    </cfRule>
  </conditionalFormatting>
  <conditionalFormatting sqref="P530">
    <cfRule type="cellIs" dxfId="2023" priority="323" operator="lessThan">
      <formula>0</formula>
    </cfRule>
  </conditionalFormatting>
  <conditionalFormatting sqref="N458">
    <cfRule type="cellIs" dxfId="2022" priority="600" operator="lessThan">
      <formula>0</formula>
    </cfRule>
  </conditionalFormatting>
  <conditionalFormatting sqref="D461:N464">
    <cfRule type="cellIs" dxfId="2021" priority="597" operator="lessThan">
      <formula>0</formula>
    </cfRule>
  </conditionalFormatting>
  <conditionalFormatting sqref="P538">
    <cfRule type="cellIs" dxfId="2020" priority="320" operator="lessThan">
      <formula>0</formula>
    </cfRule>
  </conditionalFormatting>
  <conditionalFormatting sqref="B461:B464">
    <cfRule type="cellIs" dxfId="2019" priority="594" operator="lessThan">
      <formula>0</formula>
    </cfRule>
  </conditionalFormatting>
  <conditionalFormatting sqref="P553">
    <cfRule type="cellIs" dxfId="2018" priority="317" operator="lessThan">
      <formula>0</formula>
    </cfRule>
  </conditionalFormatting>
  <conditionalFormatting sqref="B512">
    <cfRule type="cellIs" dxfId="2017" priority="591" operator="lessThan">
      <formula>0</formula>
    </cfRule>
  </conditionalFormatting>
  <conditionalFormatting sqref="C512">
    <cfRule type="cellIs" dxfId="2016" priority="588" operator="lessThan">
      <formula>0</formula>
    </cfRule>
  </conditionalFormatting>
  <conditionalFormatting sqref="P561">
    <cfRule type="cellIs" dxfId="2015" priority="314" operator="lessThan">
      <formula>0</formula>
    </cfRule>
  </conditionalFormatting>
  <conditionalFormatting sqref="P590">
    <cfRule type="cellIs" dxfId="2014" priority="311" operator="lessThan">
      <formula>0</formula>
    </cfRule>
  </conditionalFormatting>
  <conditionalFormatting sqref="N365">
    <cfRule type="cellIs" dxfId="2013" priority="852" operator="lessThan">
      <formula>0</formula>
    </cfRule>
  </conditionalFormatting>
  <conditionalFormatting sqref="N371">
    <cfRule type="cellIs" dxfId="2012" priority="851" operator="lessThan">
      <formula>0</formula>
    </cfRule>
  </conditionalFormatting>
  <conditionalFormatting sqref="N377">
    <cfRule type="cellIs" dxfId="2011" priority="850" operator="lessThan">
      <formula>0</formula>
    </cfRule>
  </conditionalFormatting>
  <conditionalFormatting sqref="B376">
    <cfRule type="cellIs" dxfId="2010" priority="837" operator="lessThan">
      <formula>0</formula>
    </cfRule>
  </conditionalFormatting>
  <conditionalFormatting sqref="B588">
    <cfRule type="cellIs" dxfId="2009" priority="844" operator="lessThan">
      <formula>0</formula>
    </cfRule>
  </conditionalFormatting>
  <conditionalFormatting sqref="B371:B372">
    <cfRule type="cellIs" dxfId="2008" priority="842" operator="lessThan">
      <formula>0</formula>
    </cfRule>
  </conditionalFormatting>
  <conditionalFormatting sqref="B377:B378">
    <cfRule type="cellIs" dxfId="2007" priority="839" operator="lessThan">
      <formula>0</formula>
    </cfRule>
  </conditionalFormatting>
  <conditionalFormatting sqref="C351:M354">
    <cfRule type="cellIs" dxfId="2006" priority="849" operator="lessThan">
      <formula>0</formula>
    </cfRule>
  </conditionalFormatting>
  <conditionalFormatting sqref="B428">
    <cfRule type="cellIs" dxfId="2005" priority="848" operator="lessThan">
      <formula>0</formula>
    </cfRule>
  </conditionalFormatting>
  <conditionalFormatting sqref="B428">
    <cfRule type="cellIs" dxfId="2004" priority="847" operator="lessThan">
      <formula>0</formula>
    </cfRule>
  </conditionalFormatting>
  <conditionalFormatting sqref="B391 B397 B381:B385 B375:B379 B369:B373 B363:B367 B361 B351:B355">
    <cfRule type="cellIs" dxfId="2003" priority="846" operator="lessThan">
      <formula>0</formula>
    </cfRule>
  </conditionalFormatting>
  <conditionalFormatting sqref="B585:B587">
    <cfRule type="cellIs" dxfId="2002" priority="845" operator="lessThan">
      <formula>0</formula>
    </cfRule>
  </conditionalFormatting>
  <conditionalFormatting sqref="B584">
    <cfRule type="cellIs" dxfId="2001" priority="843" operator="lessThan">
      <formula>0</formula>
    </cfRule>
  </conditionalFormatting>
  <conditionalFormatting sqref="B397">
    <cfRule type="cellIs" dxfId="2000" priority="833" operator="lessThan">
      <formula>0</formula>
    </cfRule>
  </conditionalFormatting>
  <conditionalFormatting sqref="B369">
    <cfRule type="cellIs" dxfId="1999" priority="841" operator="lessThan">
      <formula>0</formula>
    </cfRule>
  </conditionalFormatting>
  <conditionalFormatting sqref="B370">
    <cfRule type="cellIs" dxfId="1998" priority="840" operator="lessThan">
      <formula>0</formula>
    </cfRule>
  </conditionalFormatting>
  <conditionalFormatting sqref="B375">
    <cfRule type="cellIs" dxfId="1997" priority="838" operator="lessThan">
      <formula>0</formula>
    </cfRule>
  </conditionalFormatting>
  <conditionalFormatting sqref="B383:B384">
    <cfRule type="cellIs" dxfId="1996" priority="836" operator="lessThan">
      <formula>0</formula>
    </cfRule>
  </conditionalFormatting>
  <conditionalFormatting sqref="B381">
    <cfRule type="cellIs" dxfId="1995" priority="835" operator="lessThan">
      <formula>0</formula>
    </cfRule>
  </conditionalFormatting>
  <conditionalFormatting sqref="B382">
    <cfRule type="cellIs" dxfId="1994" priority="834" operator="lessThan">
      <formula>0</formula>
    </cfRule>
  </conditionalFormatting>
  <conditionalFormatting sqref="B391">
    <cfRule type="cellIs" dxfId="1993" priority="832" operator="lessThan">
      <formula>0</formula>
    </cfRule>
  </conditionalFormatting>
  <conditionalFormatting sqref="B385">
    <cfRule type="cellIs" dxfId="1992" priority="831" operator="lessThan">
      <formula>0</formula>
    </cfRule>
  </conditionalFormatting>
  <conditionalFormatting sqref="B379">
    <cfRule type="cellIs" dxfId="1991" priority="830" operator="lessThan">
      <formula>0</formula>
    </cfRule>
  </conditionalFormatting>
  <conditionalFormatting sqref="B373">
    <cfRule type="cellIs" dxfId="1990" priority="829" operator="lessThan">
      <formula>0</formula>
    </cfRule>
  </conditionalFormatting>
  <conditionalFormatting sqref="B361">
    <cfRule type="cellIs" dxfId="1989" priority="828" operator="lessThan">
      <formula>0</formula>
    </cfRule>
  </conditionalFormatting>
  <conditionalFormatting sqref="B621:B624">
    <cfRule type="cellIs" dxfId="1988" priority="823" operator="lessThan">
      <formula>0</formula>
    </cfRule>
  </conditionalFormatting>
  <conditionalFormatting sqref="B616:B619">
    <cfRule type="cellIs" dxfId="1987" priority="826" operator="lessThan">
      <formula>0</formula>
    </cfRule>
  </conditionalFormatting>
  <conditionalFormatting sqref="B617">
    <cfRule type="cellIs" dxfId="1986" priority="825" operator="lessThan">
      <formula>0</formula>
    </cfRule>
  </conditionalFormatting>
  <conditionalFormatting sqref="B618:B619">
    <cfRule type="cellIs" dxfId="1985" priority="827" operator="lessThan">
      <formula>0</formula>
    </cfRule>
  </conditionalFormatting>
  <conditionalFormatting sqref="B628:B629">
    <cfRule type="cellIs" dxfId="1984" priority="821" operator="lessThan">
      <formula>0</formula>
    </cfRule>
  </conditionalFormatting>
  <conditionalFormatting sqref="B622">
    <cfRule type="cellIs" dxfId="1983" priority="822" operator="lessThan">
      <formula>0</formula>
    </cfRule>
  </conditionalFormatting>
  <conditionalFormatting sqref="B623:B624">
    <cfRule type="cellIs" dxfId="1982" priority="824" operator="lessThan">
      <formula>0</formula>
    </cfRule>
  </conditionalFormatting>
  <conditionalFormatting sqref="B626:B629">
    <cfRule type="cellIs" dxfId="1981" priority="820" operator="lessThan">
      <formula>0</formula>
    </cfRule>
  </conditionalFormatting>
  <conditionalFormatting sqref="B627">
    <cfRule type="cellIs" dxfId="1980" priority="819" operator="lessThan">
      <formula>0</formula>
    </cfRule>
  </conditionalFormatting>
  <conditionalFormatting sqref="B365:B366">
    <cfRule type="cellIs" dxfId="1979" priority="814" operator="lessThan">
      <formula>0</formula>
    </cfRule>
  </conditionalFormatting>
  <conditionalFormatting sqref="B355">
    <cfRule type="cellIs" dxfId="1978" priority="815" operator="lessThan">
      <formula>0</formula>
    </cfRule>
  </conditionalFormatting>
  <conditionalFormatting sqref="B393:N393">
    <cfRule type="cellIs" dxfId="1977" priority="770" operator="lessThan">
      <formula>0</formula>
    </cfRule>
  </conditionalFormatting>
  <conditionalFormatting sqref="B387:N387">
    <cfRule type="cellIs" dxfId="1976" priority="781" operator="lessThan">
      <formula>0</formula>
    </cfRule>
  </conditionalFormatting>
  <conditionalFormatting sqref="B387:N387">
    <cfRule type="cellIs" dxfId="1975" priority="780" operator="lessThan">
      <formula>0</formula>
    </cfRule>
  </conditionalFormatting>
  <conditionalFormatting sqref="B353:B354">
    <cfRule type="cellIs" dxfId="1974" priority="818" operator="lessThan">
      <formula>0</formula>
    </cfRule>
  </conditionalFormatting>
  <conditionalFormatting sqref="B351">
    <cfRule type="cellIs" dxfId="1973" priority="817" operator="lessThan">
      <formula>0</formula>
    </cfRule>
  </conditionalFormatting>
  <conditionalFormatting sqref="B352">
    <cfRule type="cellIs" dxfId="1972" priority="816" operator="lessThan">
      <formula>0</formula>
    </cfRule>
  </conditionalFormatting>
  <conditionalFormatting sqref="B363">
    <cfRule type="cellIs" dxfId="1971" priority="813" operator="lessThan">
      <formula>0</formula>
    </cfRule>
  </conditionalFormatting>
  <conditionalFormatting sqref="B364">
    <cfRule type="cellIs" dxfId="1970" priority="812" operator="lessThan">
      <formula>0</formula>
    </cfRule>
  </conditionalFormatting>
  <conditionalFormatting sqref="B367">
    <cfRule type="cellIs" dxfId="1969" priority="811" operator="lessThan">
      <formula>0</formula>
    </cfRule>
  </conditionalFormatting>
  <conditionalFormatting sqref="B593:B596">
    <cfRule type="cellIs" dxfId="1968" priority="809" operator="lessThan">
      <formula>0</formula>
    </cfRule>
  </conditionalFormatting>
  <conditionalFormatting sqref="B594">
    <cfRule type="cellIs" dxfId="1967" priority="808" operator="lessThan">
      <formula>0</formula>
    </cfRule>
  </conditionalFormatting>
  <conditionalFormatting sqref="B595:B596">
    <cfRule type="cellIs" dxfId="1966" priority="810" operator="lessThan">
      <formula>0</formula>
    </cfRule>
  </conditionalFormatting>
  <conditionalFormatting sqref="B603">
    <cfRule type="cellIs" dxfId="1965" priority="803" operator="lessThan">
      <formula>0</formula>
    </cfRule>
  </conditionalFormatting>
  <conditionalFormatting sqref="B603">
    <cfRule type="cellIs" dxfId="1964" priority="804" operator="lessThan">
      <formula>0</formula>
    </cfRule>
  </conditionalFormatting>
  <conditionalFormatting sqref="B599:B602">
    <cfRule type="cellIs" dxfId="1963" priority="806" operator="lessThan">
      <formula>0</formula>
    </cfRule>
  </conditionalFormatting>
  <conditionalFormatting sqref="B600">
    <cfRule type="cellIs" dxfId="1962" priority="805" operator="lessThan">
      <formula>0</formula>
    </cfRule>
  </conditionalFormatting>
  <conditionalFormatting sqref="B601:B602">
    <cfRule type="cellIs" dxfId="1961" priority="807" operator="lessThan">
      <formula>0</formula>
    </cfRule>
  </conditionalFormatting>
  <conditionalFormatting sqref="N390">
    <cfRule type="cellIs" dxfId="1960" priority="775" operator="lessThan">
      <formula>0</formula>
    </cfRule>
  </conditionalFormatting>
  <conditionalFormatting sqref="B393:N393">
    <cfRule type="cellIs" dxfId="1959" priority="773" operator="lessThan">
      <formula>0</formula>
    </cfRule>
  </conditionalFormatting>
  <conditionalFormatting sqref="B571:B573">
    <cfRule type="cellIs" dxfId="1958" priority="802" operator="lessThan">
      <formula>0</formula>
    </cfRule>
  </conditionalFormatting>
  <conditionalFormatting sqref="B574">
    <cfRule type="cellIs" dxfId="1957" priority="801" operator="lessThan">
      <formula>0</formula>
    </cfRule>
  </conditionalFormatting>
  <conditionalFormatting sqref="B570">
    <cfRule type="cellIs" dxfId="1956" priority="800" operator="lessThan">
      <formula>0</formula>
    </cfRule>
  </conditionalFormatting>
  <conditionalFormatting sqref="B607:B608">
    <cfRule type="cellIs" dxfId="1955" priority="799" operator="lessThan">
      <formula>0</formula>
    </cfRule>
  </conditionalFormatting>
  <conditionalFormatting sqref="B605:B608">
    <cfRule type="cellIs" dxfId="1954" priority="798" operator="lessThan">
      <formula>0</formula>
    </cfRule>
  </conditionalFormatting>
  <conditionalFormatting sqref="B589">
    <cfRule type="cellIs" dxfId="1953" priority="525" operator="lessThan">
      <formula>0</formula>
    </cfRule>
  </conditionalFormatting>
  <conditionalFormatting sqref="B613:B614">
    <cfRule type="cellIs" dxfId="1952" priority="796" operator="lessThan">
      <formula>0</formula>
    </cfRule>
  </conditionalFormatting>
  <conditionalFormatting sqref="B606">
    <cfRule type="cellIs" dxfId="1951" priority="797" operator="lessThan">
      <formula>0</formula>
    </cfRule>
  </conditionalFormatting>
  <conditionalFormatting sqref="B611:B614">
    <cfRule type="cellIs" dxfId="1950" priority="795" operator="lessThan">
      <formula>0</formula>
    </cfRule>
  </conditionalFormatting>
  <conditionalFormatting sqref="O616:O619">
    <cfRule type="cellIs" dxfId="1949" priority="277" operator="lessThan">
      <formula>0</formula>
    </cfRule>
  </conditionalFormatting>
  <conditionalFormatting sqref="O599 O601:O602">
    <cfRule type="cellIs" dxfId="1948" priority="279" operator="lessThan">
      <formula>0</formula>
    </cfRule>
  </conditionalFormatting>
  <conditionalFormatting sqref="B612">
    <cfRule type="cellIs" dxfId="1947" priority="794" operator="lessThan">
      <formula>0</formula>
    </cfRule>
  </conditionalFormatting>
  <conditionalFormatting sqref="D589">
    <cfRule type="cellIs" dxfId="1946" priority="519" operator="lessThan">
      <formula>0</formula>
    </cfRule>
  </conditionalFormatting>
  <conditionalFormatting sqref="O605:O607">
    <cfRule type="cellIs" dxfId="1945" priority="271" operator="lessThan">
      <formula>0</formula>
    </cfRule>
  </conditionalFormatting>
  <conditionalFormatting sqref="O626:O629">
    <cfRule type="cellIs" dxfId="1944" priority="273" operator="lessThan">
      <formula>0</formula>
    </cfRule>
  </conditionalFormatting>
  <conditionalFormatting sqref="B650 B655:B657 B663 B665:B668 B642:B645 B670">
    <cfRule type="cellIs" dxfId="1943" priority="793" operator="lessThan">
      <formula>0</formula>
    </cfRule>
  </conditionalFormatting>
  <conditionalFormatting sqref="N378">
    <cfRule type="cellIs" dxfId="1942" priority="785" operator="lessThan">
      <formula>0</formula>
    </cfRule>
  </conditionalFormatting>
  <conditionalFormatting sqref="N372">
    <cfRule type="cellIs" dxfId="1941" priority="786" operator="lessThan">
      <formula>0</formula>
    </cfRule>
  </conditionalFormatting>
  <conditionalFormatting sqref="B387:N387">
    <cfRule type="cellIs" dxfId="1940" priority="783" operator="lessThan">
      <formula>0</formula>
    </cfRule>
  </conditionalFormatting>
  <conditionalFormatting sqref="N384">
    <cfRule type="cellIs" dxfId="1939" priority="784" operator="lessThan">
      <formula>0</formula>
    </cfRule>
  </conditionalFormatting>
  <conditionalFormatting sqref="B387:N387">
    <cfRule type="cellIs" dxfId="1938" priority="782" operator="lessThan">
      <formula>0</formula>
    </cfRule>
  </conditionalFormatting>
  <conditionalFormatting sqref="B387:N387">
    <cfRule type="cellIs" dxfId="1937" priority="779" operator="lessThan">
      <formula>0</formula>
    </cfRule>
  </conditionalFormatting>
  <conditionalFormatting sqref="B652">
    <cfRule type="cellIs" dxfId="1936" priority="792" operator="lessThan">
      <formula>0</formula>
    </cfRule>
  </conditionalFormatting>
  <conditionalFormatting sqref="B653">
    <cfRule type="cellIs" dxfId="1935" priority="791" operator="lessThan">
      <formula>0</formula>
    </cfRule>
  </conditionalFormatting>
  <conditionalFormatting sqref="B658">
    <cfRule type="cellIs" dxfId="1934" priority="790" operator="lessThan">
      <formula>0</formula>
    </cfRule>
  </conditionalFormatting>
  <conditionalFormatting sqref="B647">
    <cfRule type="cellIs" dxfId="1933" priority="789" operator="lessThan">
      <formula>0</formula>
    </cfRule>
  </conditionalFormatting>
  <conditionalFormatting sqref="O365">
    <cfRule type="cellIs" dxfId="1932" priority="265" operator="lessThan">
      <formula>0</formula>
    </cfRule>
  </conditionalFormatting>
  <conditionalFormatting sqref="O371">
    <cfRule type="cellIs" dxfId="1931" priority="264" operator="lessThan">
      <formula>0</formula>
    </cfRule>
  </conditionalFormatting>
  <conditionalFormatting sqref="G589">
    <cfRule type="cellIs" dxfId="1930" priority="510" operator="lessThan">
      <formula>0</formula>
    </cfRule>
  </conditionalFormatting>
  <conditionalFormatting sqref="H589">
    <cfRule type="cellIs" dxfId="1929" priority="507" operator="lessThan">
      <formula>0</formula>
    </cfRule>
  </conditionalFormatting>
  <conditionalFormatting sqref="B351:B354">
    <cfRule type="cellIs" dxfId="1928" priority="788" operator="lessThan">
      <formula>0</formula>
    </cfRule>
  </conditionalFormatting>
  <conditionalFormatting sqref="N366">
    <cfRule type="cellIs" dxfId="1927" priority="787" operator="lessThan">
      <formula>0</formula>
    </cfRule>
  </conditionalFormatting>
  <conditionalFormatting sqref="B387:N387">
    <cfRule type="cellIs" dxfId="1926" priority="778" operator="lessThan">
      <formula>0</formula>
    </cfRule>
  </conditionalFormatting>
  <conditionalFormatting sqref="B387:N387">
    <cfRule type="cellIs" dxfId="1925" priority="777" operator="lessThan">
      <formula>0</formula>
    </cfRule>
  </conditionalFormatting>
  <conditionalFormatting sqref="B387:N387">
    <cfRule type="cellIs" dxfId="1924" priority="776" operator="lessThan">
      <formula>0</formula>
    </cfRule>
  </conditionalFormatting>
  <conditionalFormatting sqref="B393:N393">
    <cfRule type="cellIs" dxfId="1923" priority="771" operator="lessThan">
      <formula>0</formula>
    </cfRule>
  </conditionalFormatting>
  <conditionalFormatting sqref="B393:N393">
    <cfRule type="cellIs" dxfId="1922" priority="774" operator="lessThan">
      <formula>0</formula>
    </cfRule>
  </conditionalFormatting>
  <conditionalFormatting sqref="B393:N393">
    <cfRule type="cellIs" dxfId="1921" priority="769" operator="lessThan">
      <formula>0</formula>
    </cfRule>
  </conditionalFormatting>
  <conditionalFormatting sqref="B393:N393">
    <cfRule type="cellIs" dxfId="1920" priority="772" operator="lessThan">
      <formula>0</formula>
    </cfRule>
  </conditionalFormatting>
  <conditionalFormatting sqref="B393:N393">
    <cfRule type="cellIs" dxfId="1919" priority="767" operator="lessThan">
      <formula>0</formula>
    </cfRule>
  </conditionalFormatting>
  <conditionalFormatting sqref="B393:N393">
    <cfRule type="cellIs" dxfId="1918" priority="768" operator="lessThan">
      <formula>0</formula>
    </cfRule>
  </conditionalFormatting>
  <conditionalFormatting sqref="B399:N399">
    <cfRule type="cellIs" dxfId="1917" priority="765" operator="lessThan">
      <formula>0</formula>
    </cfRule>
  </conditionalFormatting>
  <conditionalFormatting sqref="N396">
    <cfRule type="cellIs" dxfId="1916" priority="766" operator="lessThan">
      <formula>0</formula>
    </cfRule>
  </conditionalFormatting>
  <conditionalFormatting sqref="B399:N399">
    <cfRule type="cellIs" dxfId="1915" priority="764" operator="lessThan">
      <formula>0</formula>
    </cfRule>
  </conditionalFormatting>
  <conditionalFormatting sqref="B399:N399">
    <cfRule type="cellIs" dxfId="1914" priority="763" operator="lessThan">
      <formula>0</formula>
    </cfRule>
  </conditionalFormatting>
  <conditionalFormatting sqref="B399:N399">
    <cfRule type="cellIs" dxfId="1913" priority="762" operator="lessThan">
      <formula>0</formula>
    </cfRule>
  </conditionalFormatting>
  <conditionalFormatting sqref="B399:N399">
    <cfRule type="cellIs" dxfId="1912" priority="761" operator="lessThan">
      <formula>0</formula>
    </cfRule>
  </conditionalFormatting>
  <conditionalFormatting sqref="B399:N399">
    <cfRule type="cellIs" dxfId="1911" priority="760" operator="lessThan">
      <formula>0</formula>
    </cfRule>
  </conditionalFormatting>
  <conditionalFormatting sqref="B399:N399">
    <cfRule type="cellIs" dxfId="1910" priority="759" operator="lessThan">
      <formula>0</formula>
    </cfRule>
  </conditionalFormatting>
  <conditionalFormatting sqref="B399:N399">
    <cfRule type="cellIs" dxfId="1909" priority="758" operator="lessThan">
      <formula>0</formula>
    </cfRule>
  </conditionalFormatting>
  <conditionalFormatting sqref="N402">
    <cfRule type="cellIs" dxfId="1908" priority="757" operator="lessThan">
      <formula>0</formula>
    </cfRule>
  </conditionalFormatting>
  <conditionalFormatting sqref="N355">
    <cfRule type="cellIs" dxfId="1907" priority="756" operator="lessThan">
      <formula>0</formula>
    </cfRule>
  </conditionalFormatting>
  <conditionalFormatting sqref="N361">
    <cfRule type="cellIs" dxfId="1906" priority="755" operator="lessThan">
      <formula>0</formula>
    </cfRule>
  </conditionalFormatting>
  <conditionalFormatting sqref="N361">
    <cfRule type="cellIs" dxfId="1905" priority="754" operator="lessThan">
      <formula>0</formula>
    </cfRule>
  </conditionalFormatting>
  <conditionalFormatting sqref="N367">
    <cfRule type="cellIs" dxfId="1904" priority="753" operator="lessThan">
      <formula>0</formula>
    </cfRule>
  </conditionalFormatting>
  <conditionalFormatting sqref="N367">
    <cfRule type="cellIs" dxfId="1903" priority="752" operator="lessThan">
      <formula>0</formula>
    </cfRule>
  </conditionalFormatting>
  <conditionalFormatting sqref="N373">
    <cfRule type="cellIs" dxfId="1902" priority="751" operator="lessThan">
      <formula>0</formula>
    </cfRule>
  </conditionalFormatting>
  <conditionalFormatting sqref="N373">
    <cfRule type="cellIs" dxfId="1901" priority="750" operator="lessThan">
      <formula>0</formula>
    </cfRule>
  </conditionalFormatting>
  <conditionalFormatting sqref="N379">
    <cfRule type="cellIs" dxfId="1900" priority="749" operator="lessThan">
      <formula>0</formula>
    </cfRule>
  </conditionalFormatting>
  <conditionalFormatting sqref="N379">
    <cfRule type="cellIs" dxfId="1899" priority="748" operator="lessThan">
      <formula>0</formula>
    </cfRule>
  </conditionalFormatting>
  <conditionalFormatting sqref="N385">
    <cfRule type="cellIs" dxfId="1898" priority="747" operator="lessThan">
      <formula>0</formula>
    </cfRule>
  </conditionalFormatting>
  <conditionalFormatting sqref="N385">
    <cfRule type="cellIs" dxfId="1897" priority="746" operator="lessThan">
      <formula>0</formula>
    </cfRule>
  </conditionalFormatting>
  <conditionalFormatting sqref="N391">
    <cfRule type="cellIs" dxfId="1896" priority="745" operator="lessThan">
      <formula>0</formula>
    </cfRule>
  </conditionalFormatting>
  <conditionalFormatting sqref="N391">
    <cfRule type="cellIs" dxfId="1895" priority="744" operator="lessThan">
      <formula>0</formula>
    </cfRule>
  </conditionalFormatting>
  <conditionalFormatting sqref="N397">
    <cfRule type="cellIs" dxfId="1894" priority="743" operator="lessThan">
      <formula>0</formula>
    </cfRule>
  </conditionalFormatting>
  <conditionalFormatting sqref="N397">
    <cfRule type="cellIs" dxfId="1893" priority="742" operator="lessThan">
      <formula>0</formula>
    </cfRule>
  </conditionalFormatting>
  <conditionalFormatting sqref="C409:M409">
    <cfRule type="cellIs" dxfId="1892" priority="741" operator="lessThan">
      <formula>0</formula>
    </cfRule>
  </conditionalFormatting>
  <conditionalFormatting sqref="C409:M409">
    <cfRule type="cellIs" dxfId="1891" priority="740" operator="lessThan">
      <formula>0</formula>
    </cfRule>
  </conditionalFormatting>
  <conditionalFormatting sqref="H409">
    <cfRule type="cellIs" dxfId="1890" priority="739" operator="lessThan">
      <formula>0</formula>
    </cfRule>
  </conditionalFormatting>
  <conditionalFormatting sqref="B409">
    <cfRule type="cellIs" dxfId="1889" priority="738" operator="lessThan">
      <formula>0</formula>
    </cfRule>
  </conditionalFormatting>
  <conditionalFormatting sqref="B409">
    <cfRule type="cellIs" dxfId="1888" priority="737" operator="lessThan">
      <formula>0</formula>
    </cfRule>
  </conditionalFormatting>
  <conditionalFormatting sqref="B405:N405">
    <cfRule type="cellIs" dxfId="1887" priority="736" operator="lessThan">
      <formula>0</formula>
    </cfRule>
  </conditionalFormatting>
  <conditionalFormatting sqref="B405:N405">
    <cfRule type="cellIs" dxfId="1886" priority="735" operator="lessThan">
      <formula>0</formula>
    </cfRule>
  </conditionalFormatting>
  <conditionalFormatting sqref="B405:N405">
    <cfRule type="cellIs" dxfId="1885" priority="734" operator="lessThan">
      <formula>0</formula>
    </cfRule>
  </conditionalFormatting>
  <conditionalFormatting sqref="B405:N405">
    <cfRule type="cellIs" dxfId="1884" priority="733" operator="lessThan">
      <formula>0</formula>
    </cfRule>
  </conditionalFormatting>
  <conditionalFormatting sqref="B405:N405">
    <cfRule type="cellIs" dxfId="1883" priority="732" operator="lessThan">
      <formula>0</formula>
    </cfRule>
  </conditionalFormatting>
  <conditionalFormatting sqref="B405:N405">
    <cfRule type="cellIs" dxfId="1882" priority="731" operator="lessThan">
      <formula>0</formula>
    </cfRule>
  </conditionalFormatting>
  <conditionalFormatting sqref="B405:N405">
    <cfRule type="cellIs" dxfId="1881" priority="730" operator="lessThan">
      <formula>0</formula>
    </cfRule>
  </conditionalFormatting>
  <conditionalFormatting sqref="B405:N405">
    <cfRule type="cellIs" dxfId="1880" priority="729" operator="lessThan">
      <formula>0</formula>
    </cfRule>
  </conditionalFormatting>
  <conditionalFormatting sqref="N408">
    <cfRule type="cellIs" dxfId="1879" priority="728" operator="lessThan">
      <formula>0</formula>
    </cfRule>
  </conditionalFormatting>
  <conditionalFormatting sqref="N409">
    <cfRule type="cellIs" dxfId="1878" priority="727" operator="lessThan">
      <formula>0</formula>
    </cfRule>
  </conditionalFormatting>
  <conditionalFormatting sqref="N409">
    <cfRule type="cellIs" dxfId="1877" priority="726" operator="lessThan">
      <formula>0</formula>
    </cfRule>
  </conditionalFormatting>
  <conditionalFormatting sqref="C415:M415">
    <cfRule type="cellIs" dxfId="1876" priority="725" operator="lessThan">
      <formula>0</formula>
    </cfRule>
  </conditionalFormatting>
  <conditionalFormatting sqref="C415:M415">
    <cfRule type="cellIs" dxfId="1875" priority="724" operator="lessThan">
      <formula>0</formula>
    </cfRule>
  </conditionalFormatting>
  <conditionalFormatting sqref="H415">
    <cfRule type="cellIs" dxfId="1874" priority="723" operator="lessThan">
      <formula>0</formula>
    </cfRule>
  </conditionalFormatting>
  <conditionalFormatting sqref="B415">
    <cfRule type="cellIs" dxfId="1873" priority="722" operator="lessThan">
      <formula>0</formula>
    </cfRule>
  </conditionalFormatting>
  <conditionalFormatting sqref="B415">
    <cfRule type="cellIs" dxfId="1872" priority="721" operator="lessThan">
      <formula>0</formula>
    </cfRule>
  </conditionalFormatting>
  <conditionalFormatting sqref="B411:N411">
    <cfRule type="cellIs" dxfId="1871" priority="720" operator="lessThan">
      <formula>0</formula>
    </cfRule>
  </conditionalFormatting>
  <conditionalFormatting sqref="B411:N411">
    <cfRule type="cellIs" dxfId="1870" priority="719" operator="lessThan">
      <formula>0</formula>
    </cfRule>
  </conditionalFormatting>
  <conditionalFormatting sqref="B411:N411">
    <cfRule type="cellIs" dxfId="1869" priority="718" operator="lessThan">
      <formula>0</formula>
    </cfRule>
  </conditionalFormatting>
  <conditionalFormatting sqref="B411:N411">
    <cfRule type="cellIs" dxfId="1868" priority="717" operator="lessThan">
      <formula>0</formula>
    </cfRule>
  </conditionalFormatting>
  <conditionalFormatting sqref="B411:N411">
    <cfRule type="cellIs" dxfId="1867" priority="716" operator="lessThan">
      <formula>0</formula>
    </cfRule>
  </conditionalFormatting>
  <conditionalFormatting sqref="B411:N411">
    <cfRule type="cellIs" dxfId="1866" priority="715" operator="lessThan">
      <formula>0</formula>
    </cfRule>
  </conditionalFormatting>
  <conditionalFormatting sqref="B411:N411">
    <cfRule type="cellIs" dxfId="1865" priority="714" operator="lessThan">
      <formula>0</formula>
    </cfRule>
  </conditionalFormatting>
  <conditionalFormatting sqref="B411:N411">
    <cfRule type="cellIs" dxfId="1864" priority="713" operator="lessThan">
      <formula>0</formula>
    </cfRule>
  </conditionalFormatting>
  <conditionalFormatting sqref="N414">
    <cfRule type="cellIs" dxfId="1863" priority="712" operator="lessThan">
      <formula>0</formula>
    </cfRule>
  </conditionalFormatting>
  <conditionalFormatting sqref="N415">
    <cfRule type="cellIs" dxfId="1862" priority="711" operator="lessThan">
      <formula>0</formula>
    </cfRule>
  </conditionalFormatting>
  <conditionalFormatting sqref="N415">
    <cfRule type="cellIs" dxfId="1861" priority="710" operator="lessThan">
      <formula>0</formula>
    </cfRule>
  </conditionalFormatting>
  <conditionalFormatting sqref="C421:M421">
    <cfRule type="cellIs" dxfId="1860" priority="709" operator="lessThan">
      <formula>0</formula>
    </cfRule>
  </conditionalFormatting>
  <conditionalFormatting sqref="C421:M421">
    <cfRule type="cellIs" dxfId="1859" priority="708" operator="lessThan">
      <formula>0</formula>
    </cfRule>
  </conditionalFormatting>
  <conditionalFormatting sqref="H421">
    <cfRule type="cellIs" dxfId="1858" priority="707" operator="lessThan">
      <formula>0</formula>
    </cfRule>
  </conditionalFormatting>
  <conditionalFormatting sqref="B421">
    <cfRule type="cellIs" dxfId="1857" priority="706" operator="lessThan">
      <formula>0</formula>
    </cfRule>
  </conditionalFormatting>
  <conditionalFormatting sqref="B421">
    <cfRule type="cellIs" dxfId="1856" priority="705" operator="lessThan">
      <formula>0</formula>
    </cfRule>
  </conditionalFormatting>
  <conditionalFormatting sqref="B417:N417">
    <cfRule type="cellIs" dxfId="1855" priority="704" operator="lessThan">
      <formula>0</formula>
    </cfRule>
  </conditionalFormatting>
  <conditionalFormatting sqref="B417:N417">
    <cfRule type="cellIs" dxfId="1854" priority="703" operator="lessThan">
      <formula>0</formula>
    </cfRule>
  </conditionalFormatting>
  <conditionalFormatting sqref="B417:N417">
    <cfRule type="cellIs" dxfId="1853" priority="702" operator="lessThan">
      <formula>0</formula>
    </cfRule>
  </conditionalFormatting>
  <conditionalFormatting sqref="B417:N417">
    <cfRule type="cellIs" dxfId="1852" priority="701" operator="lessThan">
      <formula>0</formula>
    </cfRule>
  </conditionalFormatting>
  <conditionalFormatting sqref="B417:N417">
    <cfRule type="cellIs" dxfId="1851" priority="700" operator="lessThan">
      <formula>0</formula>
    </cfRule>
  </conditionalFormatting>
  <conditionalFormatting sqref="B417:N417">
    <cfRule type="cellIs" dxfId="1850" priority="699" operator="lessThan">
      <formula>0</formula>
    </cfRule>
  </conditionalFormatting>
  <conditionalFormatting sqref="B417:N417">
    <cfRule type="cellIs" dxfId="1849" priority="698" operator="lessThan">
      <formula>0</formula>
    </cfRule>
  </conditionalFormatting>
  <conditionalFormatting sqref="B417:N417">
    <cfRule type="cellIs" dxfId="1848" priority="697" operator="lessThan">
      <formula>0</formula>
    </cfRule>
  </conditionalFormatting>
  <conditionalFormatting sqref="N420">
    <cfRule type="cellIs" dxfId="1847" priority="696" operator="lessThan">
      <formula>0</formula>
    </cfRule>
  </conditionalFormatting>
  <conditionalFormatting sqref="N421">
    <cfRule type="cellIs" dxfId="1846" priority="695" operator="lessThan">
      <formula>0</formula>
    </cfRule>
  </conditionalFormatting>
  <conditionalFormatting sqref="N421">
    <cfRule type="cellIs" dxfId="1845" priority="694" operator="lessThan">
      <formula>0</formula>
    </cfRule>
  </conditionalFormatting>
  <conditionalFormatting sqref="C427:M427">
    <cfRule type="cellIs" dxfId="1844" priority="693" operator="lessThan">
      <formula>0</formula>
    </cfRule>
  </conditionalFormatting>
  <conditionalFormatting sqref="C427:M427">
    <cfRule type="cellIs" dxfId="1843" priority="692" operator="lessThan">
      <formula>0</formula>
    </cfRule>
  </conditionalFormatting>
  <conditionalFormatting sqref="H427">
    <cfRule type="cellIs" dxfId="1842" priority="691" operator="lessThan">
      <formula>0</formula>
    </cfRule>
  </conditionalFormatting>
  <conditionalFormatting sqref="B427">
    <cfRule type="cellIs" dxfId="1841" priority="690" operator="lessThan">
      <formula>0</formula>
    </cfRule>
  </conditionalFormatting>
  <conditionalFormatting sqref="B427">
    <cfRule type="cellIs" dxfId="1840" priority="689" operator="lessThan">
      <formula>0</formula>
    </cfRule>
  </conditionalFormatting>
  <conditionalFormatting sqref="B423:N423">
    <cfRule type="cellIs" dxfId="1839" priority="688" operator="lessThan">
      <formula>0</formula>
    </cfRule>
  </conditionalFormatting>
  <conditionalFormatting sqref="B423:N423">
    <cfRule type="cellIs" dxfId="1838" priority="687" operator="lessThan">
      <formula>0</formula>
    </cfRule>
  </conditionalFormatting>
  <conditionalFormatting sqref="B423:N423">
    <cfRule type="cellIs" dxfId="1837" priority="686" operator="lessThan">
      <formula>0</formula>
    </cfRule>
  </conditionalFormatting>
  <conditionalFormatting sqref="B423:N423">
    <cfRule type="cellIs" dxfId="1836" priority="685" operator="lessThan">
      <formula>0</formula>
    </cfRule>
  </conditionalFormatting>
  <conditionalFormatting sqref="B423:N423">
    <cfRule type="cellIs" dxfId="1835" priority="684" operator="lessThan">
      <formula>0</formula>
    </cfRule>
  </conditionalFormatting>
  <conditionalFormatting sqref="B423:N423">
    <cfRule type="cellIs" dxfId="1834" priority="683" operator="lessThan">
      <formula>0</formula>
    </cfRule>
  </conditionalFormatting>
  <conditionalFormatting sqref="B423:N423">
    <cfRule type="cellIs" dxfId="1833" priority="682" operator="lessThan">
      <formula>0</formula>
    </cfRule>
  </conditionalFormatting>
  <conditionalFormatting sqref="B423:N423">
    <cfRule type="cellIs" dxfId="1832" priority="681" operator="lessThan">
      <formula>0</formula>
    </cfRule>
  </conditionalFormatting>
  <conditionalFormatting sqref="N426">
    <cfRule type="cellIs" dxfId="1831" priority="680" operator="lessThan">
      <formula>0</formula>
    </cfRule>
  </conditionalFormatting>
  <conditionalFormatting sqref="C537:N537">
    <cfRule type="cellIs" dxfId="1830" priority="400" operator="lessThan">
      <formula>0</formula>
    </cfRule>
  </conditionalFormatting>
  <conditionalFormatting sqref="C568:N568">
    <cfRule type="cellIs" dxfId="1829" priority="397" operator="lessThan">
      <formula>0</formula>
    </cfRule>
  </conditionalFormatting>
  <conditionalFormatting sqref="I552:N552">
    <cfRule type="cellIs" dxfId="1828" priority="394" operator="lessThan">
      <formula>0</formula>
    </cfRule>
  </conditionalFormatting>
  <conditionalFormatting sqref="I560:N560">
    <cfRule type="cellIs" dxfId="1827" priority="391" operator="lessThan">
      <formula>0</formula>
    </cfRule>
  </conditionalFormatting>
  <conditionalFormatting sqref="B429:N429">
    <cfRule type="cellIs" dxfId="1826" priority="668" operator="lessThan">
      <formula>0</formula>
    </cfRule>
  </conditionalFormatting>
  <conditionalFormatting sqref="B429:N429">
    <cfRule type="cellIs" dxfId="1825" priority="667" operator="lessThan">
      <formula>0</formula>
    </cfRule>
  </conditionalFormatting>
  <conditionalFormatting sqref="B429:N429">
    <cfRule type="cellIs" dxfId="1824" priority="666" operator="lessThan">
      <formula>0</formula>
    </cfRule>
  </conditionalFormatting>
  <conditionalFormatting sqref="B429:N429">
    <cfRule type="cellIs" dxfId="1823" priority="665" operator="lessThan">
      <formula>0</formula>
    </cfRule>
  </conditionalFormatting>
  <conditionalFormatting sqref="N432">
    <cfRule type="cellIs" dxfId="1822" priority="664" operator="lessThan">
      <formula>0</formula>
    </cfRule>
  </conditionalFormatting>
  <conditionalFormatting sqref="C439:M439">
    <cfRule type="cellIs" dxfId="1821" priority="663" operator="lessThan">
      <formula>0</formula>
    </cfRule>
  </conditionalFormatting>
  <conditionalFormatting sqref="C439:M439">
    <cfRule type="cellIs" dxfId="1820" priority="662" operator="lessThan">
      <formula>0</formula>
    </cfRule>
  </conditionalFormatting>
  <conditionalFormatting sqref="H439">
    <cfRule type="cellIs" dxfId="1819" priority="661" operator="lessThan">
      <formula>0</formula>
    </cfRule>
  </conditionalFormatting>
  <conditionalFormatting sqref="B439">
    <cfRule type="cellIs" dxfId="1818" priority="660" operator="lessThan">
      <formula>0</formula>
    </cfRule>
  </conditionalFormatting>
  <conditionalFormatting sqref="B439">
    <cfRule type="cellIs" dxfId="1817" priority="659" operator="lessThan">
      <formula>0</formula>
    </cfRule>
  </conditionalFormatting>
  <conditionalFormatting sqref="B435:N435">
    <cfRule type="cellIs" dxfId="1816" priority="658" operator="lessThan">
      <formula>0</formula>
    </cfRule>
  </conditionalFormatting>
  <conditionalFormatting sqref="B435:N435">
    <cfRule type="cellIs" dxfId="1815" priority="657" operator="lessThan">
      <formula>0</formula>
    </cfRule>
  </conditionalFormatting>
  <conditionalFormatting sqref="C641:N645">
    <cfRule type="cellIs" dxfId="1814" priority="376" operator="lessThan">
      <formula>0</formula>
    </cfRule>
  </conditionalFormatting>
  <conditionalFormatting sqref="C597:N597">
    <cfRule type="cellIs" dxfId="1813" priority="375" operator="lessThan">
      <formula>0</formula>
    </cfRule>
  </conditionalFormatting>
  <conditionalFormatting sqref="C603:N603">
    <cfRule type="cellIs" dxfId="1812" priority="372" operator="lessThan">
      <formula>0</formula>
    </cfRule>
  </conditionalFormatting>
  <conditionalFormatting sqref="C603:N603">
    <cfRule type="cellIs" dxfId="1811" priority="371" operator="lessThan">
      <formula>0</formula>
    </cfRule>
  </conditionalFormatting>
  <conditionalFormatting sqref="C603:N603">
    <cfRule type="cellIs" dxfId="1810" priority="370" operator="lessThan">
      <formula>0</formula>
    </cfRule>
  </conditionalFormatting>
  <conditionalFormatting sqref="H445">
    <cfRule type="cellIs" dxfId="1809" priority="645" operator="lessThan">
      <formula>0</formula>
    </cfRule>
  </conditionalFormatting>
  <conditionalFormatting sqref="B445">
    <cfRule type="cellIs" dxfId="1808" priority="644" operator="lessThan">
      <formula>0</formula>
    </cfRule>
  </conditionalFormatting>
  <conditionalFormatting sqref="B445">
    <cfRule type="cellIs" dxfId="1807" priority="643" operator="lessThan">
      <formula>0</formula>
    </cfRule>
  </conditionalFormatting>
  <conditionalFormatting sqref="B441:N441">
    <cfRule type="cellIs" dxfId="1806" priority="642" operator="lessThan">
      <formula>0</formula>
    </cfRule>
  </conditionalFormatting>
  <conditionalFormatting sqref="B441:N441">
    <cfRule type="cellIs" dxfId="1805" priority="641" operator="lessThan">
      <formula>0</formula>
    </cfRule>
  </conditionalFormatting>
  <conditionalFormatting sqref="B441:N441">
    <cfRule type="cellIs" dxfId="1804" priority="640" operator="lessThan">
      <formula>0</formula>
    </cfRule>
  </conditionalFormatting>
  <conditionalFormatting sqref="B441:N441">
    <cfRule type="cellIs" dxfId="1803" priority="639" operator="lessThan">
      <formula>0</formula>
    </cfRule>
  </conditionalFormatting>
  <conditionalFormatting sqref="B441:N441">
    <cfRule type="cellIs" dxfId="1802" priority="638" operator="lessThan">
      <formula>0</formula>
    </cfRule>
  </conditionalFormatting>
  <conditionalFormatting sqref="B441:N441">
    <cfRule type="cellIs" dxfId="1801" priority="637" operator="lessThan">
      <formula>0</formula>
    </cfRule>
  </conditionalFormatting>
  <conditionalFormatting sqref="B441:N441">
    <cfRule type="cellIs" dxfId="1800" priority="636" operator="lessThan">
      <formula>0</formula>
    </cfRule>
  </conditionalFormatting>
  <conditionalFormatting sqref="B441:N441">
    <cfRule type="cellIs" dxfId="1799" priority="635" operator="lessThan">
      <formula>0</formula>
    </cfRule>
  </conditionalFormatting>
  <conditionalFormatting sqref="N444">
    <cfRule type="cellIs" dxfId="1798" priority="634" operator="lessThan">
      <formula>0</formula>
    </cfRule>
  </conditionalFormatting>
  <conditionalFormatting sqref="N445">
    <cfRule type="cellIs" dxfId="1797" priority="633" operator="lessThan">
      <formula>0</formula>
    </cfRule>
  </conditionalFormatting>
  <conditionalFormatting sqref="N445">
    <cfRule type="cellIs" dxfId="1796" priority="632" operator="lessThan">
      <formula>0</formula>
    </cfRule>
  </conditionalFormatting>
  <conditionalFormatting sqref="C452:M452">
    <cfRule type="cellIs" dxfId="1795" priority="631" operator="lessThan">
      <formula>0</formula>
    </cfRule>
  </conditionalFormatting>
  <conditionalFormatting sqref="C452:M452">
    <cfRule type="cellIs" dxfId="1794" priority="630" operator="lessThan">
      <formula>0</formula>
    </cfRule>
  </conditionalFormatting>
  <conditionalFormatting sqref="H452">
    <cfRule type="cellIs" dxfId="1793" priority="629" operator="lessThan">
      <formula>0</formula>
    </cfRule>
  </conditionalFormatting>
  <conditionalFormatting sqref="B452">
    <cfRule type="cellIs" dxfId="1792" priority="628" operator="lessThan">
      <formula>0</formula>
    </cfRule>
  </conditionalFormatting>
  <conditionalFormatting sqref="B452">
    <cfRule type="cellIs" dxfId="1791" priority="627" operator="lessThan">
      <formula>0</formula>
    </cfRule>
  </conditionalFormatting>
  <conditionalFormatting sqref="B448:N448">
    <cfRule type="cellIs" dxfId="1790" priority="626" operator="lessThan">
      <formula>0</formula>
    </cfRule>
  </conditionalFormatting>
  <conditionalFormatting sqref="B448:N448">
    <cfRule type="cellIs" dxfId="1789" priority="625" operator="lessThan">
      <formula>0</formula>
    </cfRule>
  </conditionalFormatting>
  <conditionalFormatting sqref="B448:N448">
    <cfRule type="cellIs" dxfId="1788" priority="624" operator="lessThan">
      <formula>0</formula>
    </cfRule>
  </conditionalFormatting>
  <conditionalFormatting sqref="B448:N448">
    <cfRule type="cellIs" dxfId="1787" priority="623" operator="lessThan">
      <formula>0</formula>
    </cfRule>
  </conditionalFormatting>
  <conditionalFormatting sqref="B448:N448">
    <cfRule type="cellIs" dxfId="1786" priority="622" operator="lessThan">
      <formula>0</formula>
    </cfRule>
  </conditionalFormatting>
  <conditionalFormatting sqref="B448:N448">
    <cfRule type="cellIs" dxfId="1785" priority="621" operator="lessThan">
      <formula>0</formula>
    </cfRule>
  </conditionalFormatting>
  <conditionalFormatting sqref="B448:N448">
    <cfRule type="cellIs" dxfId="1784" priority="620" operator="lessThan">
      <formula>0</formula>
    </cfRule>
  </conditionalFormatting>
  <conditionalFormatting sqref="B448:N448">
    <cfRule type="cellIs" dxfId="1783" priority="619" operator="lessThan">
      <formula>0</formula>
    </cfRule>
  </conditionalFormatting>
  <conditionalFormatting sqref="N451">
    <cfRule type="cellIs" dxfId="1782" priority="618" operator="lessThan">
      <formula>0</formula>
    </cfRule>
  </conditionalFormatting>
  <conditionalFormatting sqref="N452">
    <cfRule type="cellIs" dxfId="1781" priority="617" operator="lessThan">
      <formula>0</formula>
    </cfRule>
  </conditionalFormatting>
  <conditionalFormatting sqref="N452">
    <cfRule type="cellIs" dxfId="1780" priority="616" operator="lessThan">
      <formula>0</formula>
    </cfRule>
  </conditionalFormatting>
  <conditionalFormatting sqref="C458:M458">
    <cfRule type="cellIs" dxfId="1779" priority="615" operator="lessThan">
      <formula>0</formula>
    </cfRule>
  </conditionalFormatting>
  <conditionalFormatting sqref="C458:M458">
    <cfRule type="cellIs" dxfId="1778" priority="614" operator="lessThan">
      <formula>0</formula>
    </cfRule>
  </conditionalFormatting>
  <conditionalFormatting sqref="H458">
    <cfRule type="cellIs" dxfId="1777" priority="613" operator="lessThan">
      <formula>0</formula>
    </cfRule>
  </conditionalFormatting>
  <conditionalFormatting sqref="B458">
    <cfRule type="cellIs" dxfId="1776" priority="612" operator="lessThan">
      <formula>0</formula>
    </cfRule>
  </conditionalFormatting>
  <conditionalFormatting sqref="B458">
    <cfRule type="cellIs" dxfId="1775" priority="611" operator="lessThan">
      <formula>0</formula>
    </cfRule>
  </conditionalFormatting>
  <conditionalFormatting sqref="Q505">
    <cfRule type="cellIs" dxfId="1774" priority="333" operator="lessThan">
      <formula>0</formula>
    </cfRule>
  </conditionalFormatting>
  <conditionalFormatting sqref="P505">
    <cfRule type="cellIs" dxfId="1773" priority="332" operator="lessThan">
      <formula>0</formula>
    </cfRule>
  </conditionalFormatting>
  <conditionalFormatting sqref="Q513">
    <cfRule type="cellIs" dxfId="1772" priority="330" operator="lessThan">
      <formula>0</formula>
    </cfRule>
  </conditionalFormatting>
  <conditionalFormatting sqref="P513">
    <cfRule type="cellIs" dxfId="1771" priority="329" operator="lessThan">
      <formula>0</formula>
    </cfRule>
  </conditionalFormatting>
  <conditionalFormatting sqref="Q522">
    <cfRule type="cellIs" dxfId="1770" priority="327" operator="lessThan">
      <formula>0</formula>
    </cfRule>
  </conditionalFormatting>
  <conditionalFormatting sqref="P522">
    <cfRule type="cellIs" dxfId="1769" priority="326" operator="lessThan">
      <formula>0</formula>
    </cfRule>
  </conditionalFormatting>
  <conditionalFormatting sqref="Q530">
    <cfRule type="cellIs" dxfId="1768" priority="324" operator="lessThan">
      <formula>0</formula>
    </cfRule>
  </conditionalFormatting>
  <conditionalFormatting sqref="C461:C464">
    <cfRule type="expression" dxfId="1767" priority="598">
      <formula>C461/B461&gt;1</formula>
    </cfRule>
    <cfRule type="expression" dxfId="1766" priority="599">
      <formula>C461/B461&lt;1</formula>
    </cfRule>
  </conditionalFormatting>
  <conditionalFormatting sqref="Q538">
    <cfRule type="cellIs" dxfId="1765" priority="321" operator="lessThan">
      <formula>0</formula>
    </cfRule>
  </conditionalFormatting>
  <conditionalFormatting sqref="D461:N464">
    <cfRule type="expression" dxfId="1764" priority="595">
      <formula>D461/C461&gt;1</formula>
    </cfRule>
    <cfRule type="expression" dxfId="1763" priority="596">
      <formula>D461/C461&lt;1</formula>
    </cfRule>
  </conditionalFormatting>
  <conditionalFormatting sqref="Q553">
    <cfRule type="cellIs" dxfId="1762" priority="318" operator="lessThan">
      <formula>0</formula>
    </cfRule>
  </conditionalFormatting>
  <conditionalFormatting sqref="B461:B464 B552:N552 B560:N560 B575:N575 B589:N589">
    <cfRule type="expression" dxfId="1761" priority="592">
      <formula>B461/#REF!&gt;1</formula>
    </cfRule>
    <cfRule type="expression" dxfId="1760" priority="593">
      <formula>B461/#REF!&lt;1</formula>
    </cfRule>
  </conditionalFormatting>
  <conditionalFormatting sqref="Q561">
    <cfRule type="cellIs" dxfId="1759" priority="315" operator="lessThan">
      <formula>0</formula>
    </cfRule>
  </conditionalFormatting>
  <conditionalFormatting sqref="B512">
    <cfRule type="expression" dxfId="1758" priority="589">
      <formula>B512/#REF!&gt;1</formula>
    </cfRule>
    <cfRule type="expression" dxfId="1757" priority="590">
      <formula>B512/#REF!&lt;1</formula>
    </cfRule>
  </conditionalFormatting>
  <conditionalFormatting sqref="Q590">
    <cfRule type="cellIs" dxfId="1756" priority="312" operator="lessThan">
      <formula>0</formula>
    </cfRule>
  </conditionalFormatting>
  <conditionalFormatting sqref="C512">
    <cfRule type="expression" dxfId="1755" priority="586">
      <formula>C512/B512&gt;1</formula>
    </cfRule>
    <cfRule type="expression" dxfId="1754" priority="587">
      <formula>C512/B512&lt;1</formula>
    </cfRule>
  </conditionalFormatting>
  <conditionalFormatting sqref="D512">
    <cfRule type="cellIs" dxfId="1753" priority="585" operator="lessThan">
      <formula>0</formula>
    </cfRule>
  </conditionalFormatting>
  <conditionalFormatting sqref="D512">
    <cfRule type="expression" dxfId="1752" priority="583">
      <formula>D512/C512&gt;1</formula>
    </cfRule>
    <cfRule type="expression" dxfId="1751" priority="584">
      <formula>D512/C512&lt;1</formula>
    </cfRule>
  </conditionalFormatting>
  <conditionalFormatting sqref="E512">
    <cfRule type="cellIs" dxfId="1750" priority="582" operator="lessThan">
      <formula>0</formula>
    </cfRule>
  </conditionalFormatting>
  <conditionalFormatting sqref="E512">
    <cfRule type="expression" dxfId="1749" priority="580">
      <formula>E512/D512&gt;1</formula>
    </cfRule>
    <cfRule type="expression" dxfId="1748" priority="581">
      <formula>E512/D512&lt;1</formula>
    </cfRule>
  </conditionalFormatting>
  <conditionalFormatting sqref="F512">
    <cfRule type="cellIs" dxfId="1747" priority="579" operator="lessThan">
      <formula>0</formula>
    </cfRule>
  </conditionalFormatting>
  <conditionalFormatting sqref="F512">
    <cfRule type="expression" dxfId="1746" priority="577">
      <formula>F512/E512&gt;1</formula>
    </cfRule>
    <cfRule type="expression" dxfId="1745" priority="578">
      <formula>F512/E512&lt;1</formula>
    </cfRule>
  </conditionalFormatting>
  <conditionalFormatting sqref="G512">
    <cfRule type="cellIs" dxfId="1744" priority="576" operator="lessThan">
      <formula>0</formula>
    </cfRule>
  </conditionalFormatting>
  <conditionalFormatting sqref="G512">
    <cfRule type="expression" dxfId="1743" priority="574">
      <formula>G512/F512&gt;1</formula>
    </cfRule>
    <cfRule type="expression" dxfId="1742" priority="575">
      <formula>G512/F512&lt;1</formula>
    </cfRule>
  </conditionalFormatting>
  <conditionalFormatting sqref="H512">
    <cfRule type="cellIs" dxfId="1741" priority="573" operator="lessThan">
      <formula>0</formula>
    </cfRule>
  </conditionalFormatting>
  <conditionalFormatting sqref="H512">
    <cfRule type="expression" dxfId="1740" priority="571">
      <formula>H512/G512&gt;1</formula>
    </cfRule>
    <cfRule type="expression" dxfId="1739" priority="572">
      <formula>H512/G512&lt;1</formula>
    </cfRule>
  </conditionalFormatting>
  <conditionalFormatting sqref="I512:N512">
    <cfRule type="cellIs" dxfId="1738" priority="570" operator="lessThan">
      <formula>0</formula>
    </cfRule>
  </conditionalFormatting>
  <conditionalFormatting sqref="I512:N512">
    <cfRule type="expression" dxfId="1737" priority="568">
      <formula>I512/H512&gt;1</formula>
    </cfRule>
    <cfRule type="expression" dxfId="1736" priority="569">
      <formula>I512/H512&lt;1</formula>
    </cfRule>
  </conditionalFormatting>
  <conditionalFormatting sqref="B552">
    <cfRule type="cellIs" dxfId="1735" priority="567" operator="lessThan">
      <formula>0</formula>
    </cfRule>
  </conditionalFormatting>
  <conditionalFormatting sqref="B552">
    <cfRule type="expression" dxfId="1734" priority="565">
      <formula>B552/#REF!&gt;1</formula>
    </cfRule>
    <cfRule type="expression" dxfId="1733" priority="566">
      <formula>B552/#REF!&lt;1</formula>
    </cfRule>
  </conditionalFormatting>
  <conditionalFormatting sqref="C552">
    <cfRule type="cellIs" dxfId="1732" priority="564" operator="lessThan">
      <formula>0</formula>
    </cfRule>
  </conditionalFormatting>
  <conditionalFormatting sqref="C552">
    <cfRule type="expression" dxfId="1731" priority="562">
      <formula>C552/B552&gt;1</formula>
    </cfRule>
    <cfRule type="expression" dxfId="1730" priority="563">
      <formula>C552/B552&lt;1</formula>
    </cfRule>
  </conditionalFormatting>
  <conditionalFormatting sqref="D552">
    <cfRule type="cellIs" dxfId="1729" priority="561" operator="lessThan">
      <formula>0</formula>
    </cfRule>
  </conditionalFormatting>
  <conditionalFormatting sqref="D552">
    <cfRule type="expression" dxfId="1728" priority="559">
      <formula>D552/C552&gt;1</formula>
    </cfRule>
    <cfRule type="expression" dxfId="1727" priority="560">
      <formula>D552/C552&lt;1</formula>
    </cfRule>
  </conditionalFormatting>
  <conditionalFormatting sqref="E552">
    <cfRule type="cellIs" dxfId="1726" priority="558" operator="lessThan">
      <formula>0</formula>
    </cfRule>
  </conditionalFormatting>
  <conditionalFormatting sqref="E552">
    <cfRule type="expression" dxfId="1725" priority="556">
      <formula>E552/D552&gt;1</formula>
    </cfRule>
    <cfRule type="expression" dxfId="1724" priority="557">
      <formula>E552/D552&lt;1</formula>
    </cfRule>
  </conditionalFormatting>
  <conditionalFormatting sqref="F552">
    <cfRule type="cellIs" dxfId="1723" priority="555" operator="lessThan">
      <formula>0</formula>
    </cfRule>
  </conditionalFormatting>
  <conditionalFormatting sqref="F552">
    <cfRule type="expression" dxfId="1722" priority="553">
      <formula>F552/E552&gt;1</formula>
    </cfRule>
    <cfRule type="expression" dxfId="1721" priority="554">
      <formula>F552/E552&lt;1</formula>
    </cfRule>
  </conditionalFormatting>
  <conditionalFormatting sqref="G552">
    <cfRule type="cellIs" dxfId="1720" priority="552" operator="lessThan">
      <formula>0</formula>
    </cfRule>
  </conditionalFormatting>
  <conditionalFormatting sqref="G552">
    <cfRule type="expression" dxfId="1719" priority="550">
      <formula>G552/F552&gt;1</formula>
    </cfRule>
    <cfRule type="expression" dxfId="1718" priority="551">
      <formula>G552/F552&lt;1</formula>
    </cfRule>
  </conditionalFormatting>
  <conditionalFormatting sqref="H552">
    <cfRule type="cellIs" dxfId="1717" priority="549" operator="lessThan">
      <formula>0</formula>
    </cfRule>
  </conditionalFormatting>
  <conditionalFormatting sqref="H552">
    <cfRule type="expression" dxfId="1716" priority="547">
      <formula>H552/G552&gt;1</formula>
    </cfRule>
    <cfRule type="expression" dxfId="1715" priority="548">
      <formula>H552/G552&lt;1</formula>
    </cfRule>
  </conditionalFormatting>
  <conditionalFormatting sqref="B560">
    <cfRule type="cellIs" dxfId="1714" priority="546" operator="lessThan">
      <formula>0</formula>
    </cfRule>
  </conditionalFormatting>
  <conditionalFormatting sqref="B560">
    <cfRule type="expression" dxfId="1713" priority="544">
      <formula>B560/#REF!&gt;1</formula>
    </cfRule>
    <cfRule type="expression" dxfId="1712" priority="545">
      <formula>B560/#REF!&lt;1</formula>
    </cfRule>
  </conditionalFormatting>
  <conditionalFormatting sqref="C560">
    <cfRule type="cellIs" dxfId="1711" priority="543" operator="lessThan">
      <formula>0</formula>
    </cfRule>
  </conditionalFormatting>
  <conditionalFormatting sqref="C560">
    <cfRule type="expression" dxfId="1710" priority="541">
      <formula>C560/B560&gt;1</formula>
    </cfRule>
    <cfRule type="expression" dxfId="1709" priority="542">
      <formula>C560/B560&lt;1</formula>
    </cfRule>
  </conditionalFormatting>
  <conditionalFormatting sqref="D560">
    <cfRule type="cellIs" dxfId="1708" priority="540" operator="lessThan">
      <formula>0</formula>
    </cfRule>
  </conditionalFormatting>
  <conditionalFormatting sqref="D560">
    <cfRule type="expression" dxfId="1707" priority="538">
      <formula>D560/C560&gt;1</formula>
    </cfRule>
    <cfRule type="expression" dxfId="1706" priority="539">
      <formula>D560/C560&lt;1</formula>
    </cfRule>
  </conditionalFormatting>
  <conditionalFormatting sqref="E560">
    <cfRule type="cellIs" dxfId="1705" priority="537" operator="lessThan">
      <formula>0</formula>
    </cfRule>
  </conditionalFormatting>
  <conditionalFormatting sqref="E560">
    <cfRule type="expression" dxfId="1704" priority="535">
      <formula>E560/D560&gt;1</formula>
    </cfRule>
    <cfRule type="expression" dxfId="1703" priority="536">
      <formula>E560/D560&lt;1</formula>
    </cfRule>
  </conditionalFormatting>
  <conditionalFormatting sqref="F560">
    <cfRule type="cellIs" dxfId="1702" priority="534" operator="lessThan">
      <formula>0</formula>
    </cfRule>
  </conditionalFormatting>
  <conditionalFormatting sqref="F560">
    <cfRule type="expression" dxfId="1701" priority="532">
      <formula>F560/E560&gt;1</formula>
    </cfRule>
    <cfRule type="expression" dxfId="1700" priority="533">
      <formula>F560/E560&lt;1</formula>
    </cfRule>
  </conditionalFormatting>
  <conditionalFormatting sqref="G560">
    <cfRule type="cellIs" dxfId="1699" priority="531" operator="lessThan">
      <formula>0</formula>
    </cfRule>
  </conditionalFormatting>
  <conditionalFormatting sqref="G560">
    <cfRule type="expression" dxfId="1698" priority="529">
      <formula>G560/F560&gt;1</formula>
    </cfRule>
    <cfRule type="expression" dxfId="1697" priority="530">
      <formula>G560/F560&lt;1</formula>
    </cfRule>
  </conditionalFormatting>
  <conditionalFormatting sqref="H560">
    <cfRule type="cellIs" dxfId="1696" priority="528" operator="lessThan">
      <formula>0</formula>
    </cfRule>
  </conditionalFormatting>
  <conditionalFormatting sqref="H560">
    <cfRule type="expression" dxfId="1695" priority="526">
      <formula>H560/G560&gt;1</formula>
    </cfRule>
    <cfRule type="expression" dxfId="1694" priority="527">
      <formula>H560/G560&lt;1</formula>
    </cfRule>
  </conditionalFormatting>
  <conditionalFormatting sqref="O616:O619">
    <cfRule type="cellIs" dxfId="1693" priority="278" operator="lessThan">
      <formula>0</formula>
    </cfRule>
  </conditionalFormatting>
  <conditionalFormatting sqref="B589">
    <cfRule type="expression" dxfId="1692" priority="523">
      <formula>B589/#REF!&gt;1</formula>
    </cfRule>
    <cfRule type="expression" dxfId="1691" priority="524">
      <formula>B589/#REF!&lt;1</formula>
    </cfRule>
  </conditionalFormatting>
  <conditionalFormatting sqref="C589">
    <cfRule type="cellIs" dxfId="1690" priority="522" operator="lessThan">
      <formula>0</formula>
    </cfRule>
  </conditionalFormatting>
  <conditionalFormatting sqref="C589">
    <cfRule type="expression" dxfId="1689" priority="520">
      <formula>C589/B589&gt;1</formula>
    </cfRule>
    <cfRule type="expression" dxfId="1688" priority="521">
      <formula>C589/B589&lt;1</formula>
    </cfRule>
  </conditionalFormatting>
  <conditionalFormatting sqref="O605:O607">
    <cfRule type="cellIs" dxfId="1687" priority="272" operator="lessThan">
      <formula>0</formula>
    </cfRule>
  </conditionalFormatting>
  <conditionalFormatting sqref="D589">
    <cfRule type="expression" dxfId="1686" priority="517">
      <formula>D589/C589&gt;1</formula>
    </cfRule>
    <cfRule type="expression" dxfId="1685" priority="518">
      <formula>D589/C589&lt;1</formula>
    </cfRule>
  </conditionalFormatting>
  <conditionalFormatting sqref="E589">
    <cfRule type="cellIs" dxfId="1684" priority="516" operator="lessThan">
      <formula>0</formula>
    </cfRule>
  </conditionalFormatting>
  <conditionalFormatting sqref="E589">
    <cfRule type="expression" dxfId="1683" priority="514">
      <formula>E589/D589&gt;1</formula>
    </cfRule>
    <cfRule type="expression" dxfId="1682" priority="515">
      <formula>E589/D589&lt;1</formula>
    </cfRule>
  </conditionalFormatting>
  <conditionalFormatting sqref="F589">
    <cfRule type="cellIs" dxfId="1681" priority="513" operator="lessThan">
      <formula>0</formula>
    </cfRule>
  </conditionalFormatting>
  <conditionalFormatting sqref="F589">
    <cfRule type="expression" dxfId="1680" priority="511">
      <formula>F589/E589&gt;1</formula>
    </cfRule>
    <cfRule type="expression" dxfId="1679" priority="512">
      <formula>F589/E589&lt;1</formula>
    </cfRule>
  </conditionalFormatting>
  <conditionalFormatting sqref="O377">
    <cfRule type="cellIs" dxfId="1678" priority="263" operator="lessThan">
      <formula>0</formula>
    </cfRule>
  </conditionalFormatting>
  <conditionalFormatting sqref="G589">
    <cfRule type="expression" dxfId="1677" priority="508">
      <formula>G589/F589&gt;1</formula>
    </cfRule>
    <cfRule type="expression" dxfId="1676" priority="509">
      <formula>G589/F589&lt;1</formula>
    </cfRule>
  </conditionalFormatting>
  <conditionalFormatting sqref="O366">
    <cfRule type="cellIs" dxfId="1675" priority="262" operator="lessThan">
      <formula>0</formula>
    </cfRule>
  </conditionalFormatting>
  <conditionalFormatting sqref="H589">
    <cfRule type="expression" dxfId="1674" priority="505">
      <formula>H589/G589&gt;1</formula>
    </cfRule>
    <cfRule type="expression" dxfId="1673" priority="506">
      <formula>H589/G589&lt;1</formula>
    </cfRule>
  </conditionalFormatting>
  <conditionalFormatting sqref="N596">
    <cfRule type="cellIs" dxfId="1672" priority="504" operator="lessThan">
      <formula>0</formula>
    </cfRule>
  </conditionalFormatting>
  <conditionalFormatting sqref="O387">
    <cfRule type="cellIs" dxfId="1671" priority="257" operator="lessThan">
      <formula>0</formula>
    </cfRule>
  </conditionalFormatting>
  <conditionalFormatting sqref="O387">
    <cfRule type="cellIs" dxfId="1670" priority="258" operator="lessThan">
      <formula>0</formula>
    </cfRule>
  </conditionalFormatting>
  <conditionalFormatting sqref="O387">
    <cfRule type="cellIs" dxfId="1669" priority="255" operator="lessThan">
      <formula>0</formula>
    </cfRule>
  </conditionalFormatting>
  <conditionalFormatting sqref="O387">
    <cfRule type="cellIs" dxfId="1668" priority="256" operator="lessThan">
      <formula>0</formula>
    </cfRule>
  </conditionalFormatting>
  <conditionalFormatting sqref="N600">
    <cfRule type="cellIs" dxfId="1667" priority="503" operator="lessThan">
      <formula>0</formula>
    </cfRule>
  </conditionalFormatting>
  <conditionalFormatting sqref="N600">
    <cfRule type="cellIs" dxfId="1666" priority="502" operator="lessThan">
      <formula>0</formula>
    </cfRule>
  </conditionalFormatting>
  <conditionalFormatting sqref="P363">
    <cfRule type="cellIs" dxfId="1665" priority="501" operator="lessThan">
      <formula>0</formula>
    </cfRule>
  </conditionalFormatting>
  <conditionalFormatting sqref="P364:P365">
    <cfRule type="cellIs" dxfId="1664" priority="500" operator="lessThan">
      <formula>0</formula>
    </cfRule>
  </conditionalFormatting>
  <conditionalFormatting sqref="P461:P464">
    <cfRule type="cellIs" dxfId="1663" priority="499" operator="lessThan">
      <formula>0</formula>
    </cfRule>
  </conditionalFormatting>
  <conditionalFormatting sqref="P361">
    <cfRule type="cellIs" dxfId="1662" priority="498" operator="lessThan">
      <formula>0</formula>
    </cfRule>
  </conditionalFormatting>
  <conditionalFormatting sqref="P366:P367">
    <cfRule type="cellIs" dxfId="1661" priority="497" operator="lessThan">
      <formula>0</formula>
    </cfRule>
  </conditionalFormatting>
  <conditionalFormatting sqref="P369:P373">
    <cfRule type="cellIs" dxfId="1660" priority="496" operator="lessThan">
      <formula>0</formula>
    </cfRule>
  </conditionalFormatting>
  <conditionalFormatting sqref="P378:P379">
    <cfRule type="cellIs" dxfId="1659" priority="495" operator="lessThan">
      <formula>0</formula>
    </cfRule>
  </conditionalFormatting>
  <conditionalFormatting sqref="P384:P385">
    <cfRule type="cellIs" dxfId="1658" priority="494" operator="lessThan">
      <formula>0</formula>
    </cfRule>
  </conditionalFormatting>
  <conditionalFormatting sqref="P390:P391">
    <cfRule type="cellIs" dxfId="1657" priority="493" operator="lessThan">
      <formula>0</formula>
    </cfRule>
  </conditionalFormatting>
  <conditionalFormatting sqref="P396:P397">
    <cfRule type="cellIs" dxfId="1656" priority="492" operator="lessThan">
      <formula>0</formula>
    </cfRule>
  </conditionalFormatting>
  <conditionalFormatting sqref="P402">
    <cfRule type="cellIs" dxfId="1655" priority="491" operator="lessThan">
      <formula>0</formula>
    </cfRule>
  </conditionalFormatting>
  <conditionalFormatting sqref="P408:P409">
    <cfRule type="cellIs" dxfId="1654" priority="490" operator="lessThan">
      <formula>0</formula>
    </cfRule>
  </conditionalFormatting>
  <conditionalFormatting sqref="P414:P415">
    <cfRule type="cellIs" dxfId="1653" priority="489" operator="lessThan">
      <formula>0</formula>
    </cfRule>
  </conditionalFormatting>
  <conditionalFormatting sqref="P420:P421">
    <cfRule type="cellIs" dxfId="1652" priority="488" operator="lessThan">
      <formula>0</formula>
    </cfRule>
  </conditionalFormatting>
  <conditionalFormatting sqref="P426:P427">
    <cfRule type="cellIs" dxfId="1651" priority="487" operator="lessThan">
      <formula>0</formula>
    </cfRule>
  </conditionalFormatting>
  <conditionalFormatting sqref="P432:P433">
    <cfRule type="cellIs" dxfId="1650" priority="486" operator="lessThan">
      <formula>0</formula>
    </cfRule>
  </conditionalFormatting>
  <conditionalFormatting sqref="P438:P439">
    <cfRule type="cellIs" dxfId="1649" priority="485" operator="lessThan">
      <formula>0</formula>
    </cfRule>
  </conditionalFormatting>
  <conditionalFormatting sqref="P444:P445">
    <cfRule type="cellIs" dxfId="1648" priority="484" operator="lessThan">
      <formula>0</formula>
    </cfRule>
  </conditionalFormatting>
  <conditionalFormatting sqref="P451:P452">
    <cfRule type="cellIs" dxfId="1647" priority="483" operator="lessThan">
      <formula>0</formula>
    </cfRule>
  </conditionalFormatting>
  <conditionalFormatting sqref="P457:P458">
    <cfRule type="cellIs" dxfId="1646" priority="482" operator="lessThan">
      <formula>0</formula>
    </cfRule>
  </conditionalFormatting>
  <conditionalFormatting sqref="P465">
    <cfRule type="cellIs" dxfId="1645" priority="481" operator="lessThan">
      <formula>0</formula>
    </cfRule>
  </conditionalFormatting>
  <conditionalFormatting sqref="P472">
    <cfRule type="cellIs" dxfId="1644" priority="480" operator="lessThan">
      <formula>0</formula>
    </cfRule>
  </conditionalFormatting>
  <conditionalFormatting sqref="P503:P504">
    <cfRule type="cellIs" dxfId="1643" priority="479" operator="lessThan">
      <formula>0</formula>
    </cfRule>
  </conditionalFormatting>
  <conditionalFormatting sqref="P511:P512">
    <cfRule type="cellIs" dxfId="1642" priority="478" operator="lessThan">
      <formula>0</formula>
    </cfRule>
  </conditionalFormatting>
  <conditionalFormatting sqref="P520:P521">
    <cfRule type="cellIs" dxfId="1641" priority="477" operator="lessThan">
      <formula>0</formula>
    </cfRule>
  </conditionalFormatting>
  <conditionalFormatting sqref="P528:P529">
    <cfRule type="cellIs" dxfId="1640" priority="476" operator="lessThan">
      <formula>0</formula>
    </cfRule>
  </conditionalFormatting>
  <conditionalFormatting sqref="P544:P545">
    <cfRule type="cellIs" dxfId="1639" priority="475" operator="lessThan">
      <formula>0</formula>
    </cfRule>
  </conditionalFormatting>
  <conditionalFormatting sqref="P536:P537">
    <cfRule type="cellIs" dxfId="1638" priority="474" operator="lessThan">
      <formula>0</formula>
    </cfRule>
  </conditionalFormatting>
  <conditionalFormatting sqref="P551:P552">
    <cfRule type="cellIs" dxfId="1637" priority="473" operator="lessThan">
      <formula>0</formula>
    </cfRule>
  </conditionalFormatting>
  <conditionalFormatting sqref="P559:P560">
    <cfRule type="cellIs" dxfId="1636" priority="472" operator="lessThan">
      <formula>0</formula>
    </cfRule>
  </conditionalFormatting>
  <conditionalFormatting sqref="P567:P568">
    <cfRule type="cellIs" dxfId="1635" priority="471" operator="lessThan">
      <formula>0</formula>
    </cfRule>
  </conditionalFormatting>
  <conditionalFormatting sqref="P574:P575">
    <cfRule type="cellIs" dxfId="1634" priority="470" operator="lessThan">
      <formula>0</formula>
    </cfRule>
  </conditionalFormatting>
  <conditionalFormatting sqref="P581:P582">
    <cfRule type="cellIs" dxfId="1633" priority="469" operator="lessThan">
      <formula>0</formula>
    </cfRule>
  </conditionalFormatting>
  <conditionalFormatting sqref="P588:P589">
    <cfRule type="cellIs" dxfId="1632" priority="468" operator="lessThan">
      <formula>0</formula>
    </cfRule>
  </conditionalFormatting>
  <conditionalFormatting sqref="P596:P597">
    <cfRule type="cellIs" dxfId="1631" priority="467" operator="lessThan">
      <formula>0</formula>
    </cfRule>
  </conditionalFormatting>
  <conditionalFormatting sqref="P603">
    <cfRule type="cellIs" dxfId="1630" priority="466" operator="lessThan">
      <formula>0</formula>
    </cfRule>
  </conditionalFormatting>
  <conditionalFormatting sqref="P608">
    <cfRule type="cellIs" dxfId="1629" priority="465" operator="lessThan">
      <formula>0</formula>
    </cfRule>
  </conditionalFormatting>
  <conditionalFormatting sqref="O405">
    <cfRule type="cellIs" dxfId="1628" priority="215" operator="lessThan">
      <formula>0</formula>
    </cfRule>
  </conditionalFormatting>
  <conditionalFormatting sqref="P632:P634">
    <cfRule type="cellIs" dxfId="1627" priority="464" operator="lessThan">
      <formula>0</formula>
    </cfRule>
  </conditionalFormatting>
  <conditionalFormatting sqref="I710:N710 P708:Q711">
    <cfRule type="cellIs" dxfId="1626" priority="458" operator="lessThan">
      <formula>0</formula>
    </cfRule>
  </conditionalFormatting>
  <conditionalFormatting sqref="P636:P637 P641:P645">
    <cfRule type="cellIs" dxfId="1625" priority="463" operator="lessThan">
      <formula>0</formula>
    </cfRule>
  </conditionalFormatting>
  <conditionalFormatting sqref="P648">
    <cfRule type="cellIs" dxfId="1624" priority="462" operator="lessThan">
      <formula>0</formula>
    </cfRule>
  </conditionalFormatting>
  <conditionalFormatting sqref="P649">
    <cfRule type="cellIs" dxfId="1623" priority="461" operator="lessThan">
      <formula>0</formula>
    </cfRule>
  </conditionalFormatting>
  <conditionalFormatting sqref="P651">
    <cfRule type="cellIs" dxfId="1622" priority="460" operator="lessThan">
      <formula>0</formula>
    </cfRule>
  </conditionalFormatting>
  <conditionalFormatting sqref="P652">
    <cfRule type="cellIs" dxfId="1621" priority="459" operator="lessThan">
      <formula>0</formula>
    </cfRule>
  </conditionalFormatting>
  <conditionalFormatting sqref="D654:N654 D651:N651 D648:N649 D632:N634">
    <cfRule type="expression" dxfId="1620" priority="431">
      <formula>D632/C632&gt;1</formula>
    </cfRule>
    <cfRule type="expression" dxfId="1619" priority="432">
      <formula>D632/C632&lt;1</formula>
    </cfRule>
  </conditionalFormatting>
  <conditionalFormatting sqref="C507:C510">
    <cfRule type="cellIs" dxfId="1618" priority="457" operator="lessThan">
      <formula>0</formula>
    </cfRule>
  </conditionalFormatting>
  <conditionalFormatting sqref="C507:C510">
    <cfRule type="expression" dxfId="1617" priority="455">
      <formula>C507/B507&gt;1</formula>
    </cfRule>
    <cfRule type="expression" dxfId="1616" priority="456">
      <formula>C507/B507&lt;1</formula>
    </cfRule>
  </conditionalFormatting>
  <conditionalFormatting sqref="D507:N510">
    <cfRule type="cellIs" dxfId="1615" priority="454" operator="lessThan">
      <formula>0</formula>
    </cfRule>
  </conditionalFormatting>
  <conditionalFormatting sqref="D507:N510">
    <cfRule type="expression" dxfId="1614" priority="452">
      <formula>D507/C507&gt;1</formula>
    </cfRule>
    <cfRule type="expression" dxfId="1613" priority="453">
      <formula>D507/C507&lt;1</formula>
    </cfRule>
  </conditionalFormatting>
  <conditionalFormatting sqref="B507:B510">
    <cfRule type="cellIs" dxfId="1612" priority="451" operator="lessThan">
      <formula>0</formula>
    </cfRule>
  </conditionalFormatting>
  <conditionalFormatting sqref="B507:B510">
    <cfRule type="expression" dxfId="1611" priority="449">
      <formula>B507/#REF!&gt;1</formula>
    </cfRule>
    <cfRule type="expression" dxfId="1610" priority="450">
      <formula>B507/#REF!&lt;1</formula>
    </cfRule>
  </conditionalFormatting>
  <conditionalFormatting sqref="J588:N588 J574:N574 J559:N559 J551:N551">
    <cfRule type="cellIs" dxfId="1609" priority="448" operator="lessThan">
      <formula>0</formula>
    </cfRule>
  </conditionalFormatting>
  <conditionalFormatting sqref="C588:I588 C584:C587 C574:I574 C570:C573 C559:I559 C555:C558 C551:I551 C547:C550">
    <cfRule type="cellIs" dxfId="1608" priority="447" operator="lessThan">
      <formula>0</formula>
    </cfRule>
  </conditionalFormatting>
  <conditionalFormatting sqref="C588:M588 C574:M574 C559:M559 C551:M551">
    <cfRule type="cellIs" dxfId="1607" priority="446" operator="lessThan">
      <formula>0</formula>
    </cfRule>
  </conditionalFormatting>
  <conditionalFormatting sqref="C584:C587 C570:C573 C555:C558 C547:C550">
    <cfRule type="expression" dxfId="1606" priority="444">
      <formula>C547/B547&gt;1</formula>
    </cfRule>
    <cfRule type="expression" dxfId="1605" priority="445">
      <formula>C547/B547&lt;1</formula>
    </cfRule>
  </conditionalFormatting>
  <conditionalFormatting sqref="D584:N587 D570:N573 D555:N558 D547:N550">
    <cfRule type="cellIs" dxfId="1604" priority="443" operator="lessThan">
      <formula>0</formula>
    </cfRule>
  </conditionalFormatting>
  <conditionalFormatting sqref="D584:N587 D570:N573 D555:N558 D547:N550">
    <cfRule type="expression" dxfId="1603" priority="441">
      <formula>D547/C547&gt;1</formula>
    </cfRule>
    <cfRule type="expression" dxfId="1602" priority="442">
      <formula>D547/C547&lt;1</formula>
    </cfRule>
  </conditionalFormatting>
  <conditionalFormatting sqref="C588:N588 C574:N574 C559:N559 C551:N551">
    <cfRule type="cellIs" dxfId="1601" priority="440" operator="lessThan">
      <formula>0</formula>
    </cfRule>
  </conditionalFormatting>
  <conditionalFormatting sqref="C588:N588 C574:N574 C559:N559 C551:N551">
    <cfRule type="expression" dxfId="1600" priority="438">
      <formula>C551/B551&gt;1</formula>
    </cfRule>
    <cfRule type="expression" dxfId="1599" priority="439">
      <formula>C551/B551&lt;1</formula>
    </cfRule>
  </conditionalFormatting>
  <conditionalFormatting sqref="B654 B651 B648:B649 B632:B634 B641:B645">
    <cfRule type="cellIs" dxfId="1598" priority="437" operator="lessThan">
      <formula>0</formula>
    </cfRule>
  </conditionalFormatting>
  <conditionalFormatting sqref="C654 C651 C648:C649 C632:C634">
    <cfRule type="cellIs" dxfId="1597" priority="436" operator="lessThan">
      <formula>0</formula>
    </cfRule>
  </conditionalFormatting>
  <conditionalFormatting sqref="C654 C651 C648:C649 C632:C634">
    <cfRule type="expression" dxfId="1596" priority="434">
      <formula>C632/B632&gt;1</formula>
    </cfRule>
    <cfRule type="expression" dxfId="1595" priority="435">
      <formula>C632/B632&lt;1</formula>
    </cfRule>
  </conditionalFormatting>
  <conditionalFormatting sqref="D654:N654 D651:N651 D648:N649 D632:N634">
    <cfRule type="cellIs" dxfId="1594" priority="433" operator="lessThan">
      <formula>0</formula>
    </cfRule>
  </conditionalFormatting>
  <conditionalFormatting sqref="B504:N504 B537 B568 B597">
    <cfRule type="expression" dxfId="1593" priority="1193">
      <formula>B504/#REF!&gt;1</formula>
    </cfRule>
    <cfRule type="expression" dxfId="1592" priority="1194">
      <formula>B504/#REF!&lt;1</formula>
    </cfRule>
  </conditionalFormatting>
  <conditionalFormatting sqref="C465">
    <cfRule type="cellIs" dxfId="1591" priority="430" operator="lessThan">
      <formula>0</formula>
    </cfRule>
  </conditionalFormatting>
  <conditionalFormatting sqref="C465">
    <cfRule type="expression" dxfId="1590" priority="428">
      <formula>C465/B465&gt;1</formula>
    </cfRule>
    <cfRule type="expression" dxfId="1589" priority="429">
      <formula>C465/B465&lt;1</formula>
    </cfRule>
  </conditionalFormatting>
  <conditionalFormatting sqref="D465:N465">
    <cfRule type="cellIs" dxfId="1588" priority="427" operator="lessThan">
      <formula>0</formula>
    </cfRule>
  </conditionalFormatting>
  <conditionalFormatting sqref="D465:N465">
    <cfRule type="expression" dxfId="1587" priority="425">
      <formula>D465/C465&gt;1</formula>
    </cfRule>
    <cfRule type="expression" dxfId="1586" priority="426">
      <formula>D465/C465&lt;1</formula>
    </cfRule>
  </conditionalFormatting>
  <conditionalFormatting sqref="B465">
    <cfRule type="cellIs" dxfId="1585" priority="424" operator="lessThan">
      <formula>0</formula>
    </cfRule>
  </conditionalFormatting>
  <conditionalFormatting sqref="B465">
    <cfRule type="expression" dxfId="1584" priority="422">
      <formula>B465/#REF!&gt;1</formula>
    </cfRule>
    <cfRule type="expression" dxfId="1583" priority="423">
      <formula>B465/#REF!&lt;1</formula>
    </cfRule>
  </conditionalFormatting>
  <conditionalFormatting sqref="C511">
    <cfRule type="cellIs" dxfId="1582" priority="421" operator="lessThan">
      <formula>0</formula>
    </cfRule>
  </conditionalFormatting>
  <conditionalFormatting sqref="D511:N511">
    <cfRule type="cellIs" dxfId="1581" priority="418" operator="lessThan">
      <formula>0</formula>
    </cfRule>
  </conditionalFormatting>
  <conditionalFormatting sqref="C511">
    <cfRule type="expression" dxfId="1580" priority="419">
      <formula>C511/B511&gt;1</formula>
    </cfRule>
    <cfRule type="expression" dxfId="1579" priority="420">
      <formula>C511/B511&lt;1</formula>
    </cfRule>
  </conditionalFormatting>
  <conditionalFormatting sqref="D511:N511">
    <cfRule type="expression" dxfId="1578" priority="416">
      <formula>D511/C511&gt;1</formula>
    </cfRule>
    <cfRule type="expression" dxfId="1577" priority="417">
      <formula>D511/C511&lt;1</formula>
    </cfRule>
  </conditionalFormatting>
  <conditionalFormatting sqref="B511">
    <cfRule type="cellIs" dxfId="1576" priority="415" operator="lessThan">
      <formula>0</formula>
    </cfRule>
  </conditionalFormatting>
  <conditionalFormatting sqref="B511">
    <cfRule type="expression" dxfId="1575" priority="413">
      <formula>B511/#REF!&gt;1</formula>
    </cfRule>
    <cfRule type="expression" dxfId="1574" priority="414">
      <formula>B511/#REF!&lt;1</formula>
    </cfRule>
  </conditionalFormatting>
  <conditionalFormatting sqref="B529 B521">
    <cfRule type="cellIs" dxfId="1573" priority="412" operator="lessThan">
      <formula>0</formula>
    </cfRule>
  </conditionalFormatting>
  <conditionalFormatting sqref="B529 B521">
    <cfRule type="expression" dxfId="1572" priority="410">
      <formula>B521/#REF!&gt;1</formula>
    </cfRule>
    <cfRule type="expression" dxfId="1571" priority="411">
      <formula>B521/#REF!&lt;1</formula>
    </cfRule>
  </conditionalFormatting>
  <conditionalFormatting sqref="C521">
    <cfRule type="cellIs" dxfId="1570" priority="409" operator="lessThan">
      <formula>0</formula>
    </cfRule>
  </conditionalFormatting>
  <conditionalFormatting sqref="C521 B636:O637">
    <cfRule type="expression" dxfId="1569" priority="407">
      <formula>B521/A521&gt;1</formula>
    </cfRule>
    <cfRule type="expression" dxfId="1568" priority="408">
      <formula>B521/A521&lt;1</formula>
    </cfRule>
  </conditionalFormatting>
  <conditionalFormatting sqref="C603:N603">
    <cfRule type="expression" dxfId="1567" priority="368">
      <formula>C603/B603&gt;1</formula>
    </cfRule>
    <cfRule type="expression" dxfId="1566" priority="369">
      <formula>C603/B603&lt;1</formula>
    </cfRule>
  </conditionalFormatting>
  <conditionalFormatting sqref="I552:N552">
    <cfRule type="expression" dxfId="1565" priority="392">
      <formula>I552/H552&gt;1</formula>
    </cfRule>
    <cfRule type="expression" dxfId="1564" priority="393">
      <formula>I552/H552&lt;1</formula>
    </cfRule>
  </conditionalFormatting>
  <conditionalFormatting sqref="I560:N560">
    <cfRule type="expression" dxfId="1563" priority="389">
      <formula>I560/H560&gt;1</formula>
    </cfRule>
    <cfRule type="expression" dxfId="1562" priority="390">
      <formula>I560/H560&lt;1</formula>
    </cfRule>
  </conditionalFormatting>
  <conditionalFormatting sqref="B575:N575">
    <cfRule type="cellIs" dxfId="1561" priority="388" operator="lessThan">
      <formula>0</formula>
    </cfRule>
  </conditionalFormatting>
  <conditionalFormatting sqref="B575:N575">
    <cfRule type="expression" dxfId="1560" priority="386">
      <formula>B575/A575&gt;1</formula>
    </cfRule>
    <cfRule type="expression" dxfId="1559" priority="387">
      <formula>B575/A575&lt;1</formula>
    </cfRule>
  </conditionalFormatting>
  <conditionalFormatting sqref="B589:N589">
    <cfRule type="cellIs" dxfId="1558" priority="385" operator="lessThan">
      <formula>0</formula>
    </cfRule>
  </conditionalFormatting>
  <conditionalFormatting sqref="B589:N589">
    <cfRule type="expression" dxfId="1557" priority="383">
      <formula>B589/A589&gt;1</formula>
    </cfRule>
    <cfRule type="expression" dxfId="1556" priority="384">
      <formula>B589/A589&lt;1</formula>
    </cfRule>
  </conditionalFormatting>
  <conditionalFormatting sqref="N608">
    <cfRule type="cellIs" dxfId="1555" priority="361" operator="lessThan">
      <formula>0</formula>
    </cfRule>
  </conditionalFormatting>
  <conditionalFormatting sqref="D521:N521">
    <cfRule type="cellIs" dxfId="1554" priority="406" operator="lessThan">
      <formula>0</formula>
    </cfRule>
  </conditionalFormatting>
  <conditionalFormatting sqref="D521:N521">
    <cfRule type="expression" dxfId="1553" priority="404">
      <formula>D521/C521&gt;1</formula>
    </cfRule>
    <cfRule type="expression" dxfId="1552" priority="405">
      <formula>D521/C521&lt;1</formula>
    </cfRule>
  </conditionalFormatting>
  <conditionalFormatting sqref="C529:N529">
    <cfRule type="cellIs" dxfId="1551" priority="403" operator="lessThan">
      <formula>0</formula>
    </cfRule>
  </conditionalFormatting>
  <conditionalFormatting sqref="C529:N529">
    <cfRule type="expression" dxfId="1550" priority="401">
      <formula>C529/B529&gt;1</formula>
    </cfRule>
    <cfRule type="expression" dxfId="1549" priority="402">
      <formula>C529/B529&lt;1</formula>
    </cfRule>
  </conditionalFormatting>
  <conditionalFormatting sqref="C582:N582">
    <cfRule type="expression" dxfId="1548" priority="377">
      <formula>C582/B582&gt;1</formula>
    </cfRule>
    <cfRule type="expression" dxfId="1547" priority="378">
      <formula>C582/B582&lt;1</formula>
    </cfRule>
  </conditionalFormatting>
  <conditionalFormatting sqref="C537:N537">
    <cfRule type="expression" dxfId="1546" priority="398">
      <formula>C537/B537&gt;1</formula>
    </cfRule>
    <cfRule type="expression" dxfId="1545" priority="399">
      <formula>C537/B537&lt;1</formula>
    </cfRule>
  </conditionalFormatting>
  <conditionalFormatting sqref="C568:N568">
    <cfRule type="expression" dxfId="1544" priority="395">
      <formula>C568/B568&gt;1</formula>
    </cfRule>
    <cfRule type="expression" dxfId="1543" priority="396">
      <formula>C568/B568&lt;1</formula>
    </cfRule>
  </conditionalFormatting>
  <conditionalFormatting sqref="C608:M608">
    <cfRule type="expression" dxfId="1542" priority="363">
      <formula>C608/B608&gt;1</formula>
    </cfRule>
    <cfRule type="expression" dxfId="1541" priority="364">
      <formula>C608/B608&lt;1</formula>
    </cfRule>
  </conditionalFormatting>
  <conditionalFormatting sqref="N608">
    <cfRule type="expression" dxfId="1540" priority="358">
      <formula>N608/M608&gt;1</formula>
    </cfRule>
    <cfRule type="expression" dxfId="1539" priority="359">
      <formula>N608/M608&lt;1</formula>
    </cfRule>
  </conditionalFormatting>
  <conditionalFormatting sqref="C608:M608">
    <cfRule type="cellIs" dxfId="1538" priority="367" operator="lessThan">
      <formula>0</formula>
    </cfRule>
  </conditionalFormatting>
  <conditionalFormatting sqref="C608:M608">
    <cfRule type="cellIs" dxfId="1537" priority="366" operator="lessThan">
      <formula>0</formula>
    </cfRule>
  </conditionalFormatting>
  <conditionalFormatting sqref="B582">
    <cfRule type="cellIs" dxfId="1536" priority="380" operator="lessThan">
      <formula>0</formula>
    </cfRule>
  </conditionalFormatting>
  <conditionalFormatting sqref="B582">
    <cfRule type="expression" dxfId="1535" priority="381">
      <formula>B582/#REF!&gt;1</formula>
    </cfRule>
    <cfRule type="expression" dxfId="1534" priority="382">
      <formula>B582/#REF!&lt;1</formula>
    </cfRule>
  </conditionalFormatting>
  <conditionalFormatting sqref="C582:N582">
    <cfRule type="cellIs" dxfId="1533" priority="379" operator="lessThan">
      <formula>0</formula>
    </cfRule>
  </conditionalFormatting>
  <conditionalFormatting sqref="C597:N597">
    <cfRule type="expression" dxfId="1532" priority="373">
      <formula>C597/B597&gt;1</formula>
    </cfRule>
    <cfRule type="expression" dxfId="1531" priority="374">
      <formula>C597/B597&lt;1</formula>
    </cfRule>
  </conditionalFormatting>
  <conditionalFormatting sqref="N608">
    <cfRule type="cellIs" dxfId="1530" priority="362" operator="lessThan">
      <formula>0</formula>
    </cfRule>
  </conditionalFormatting>
  <conditionalFormatting sqref="C608:M608">
    <cfRule type="cellIs" dxfId="1529" priority="365" operator="lessThan">
      <formula>0</formula>
    </cfRule>
  </conditionalFormatting>
  <conditionalFormatting sqref="N608">
    <cfRule type="cellIs" dxfId="1528" priority="360" operator="lessThan">
      <formula>0</formula>
    </cfRule>
  </conditionalFormatting>
  <conditionalFormatting sqref="B676:N679">
    <cfRule type="cellIs" dxfId="1527" priority="357" operator="lessThan">
      <formula>0</formula>
    </cfRule>
  </conditionalFormatting>
  <conditionalFormatting sqref="I678:N678 P676:Q679">
    <cfRule type="cellIs" dxfId="1526" priority="356" operator="lessThan">
      <formula>0</formula>
    </cfRule>
  </conditionalFormatting>
  <conditionalFormatting sqref="B680:N683">
    <cfRule type="cellIs" dxfId="1525" priority="355" operator="lessThan">
      <formula>0</formula>
    </cfRule>
  </conditionalFormatting>
  <conditionalFormatting sqref="I682:N682 P680:Q683">
    <cfRule type="cellIs" dxfId="1524" priority="354" operator="lessThan">
      <formula>0</formula>
    </cfRule>
  </conditionalFormatting>
  <conditionalFormatting sqref="B684:N687">
    <cfRule type="cellIs" dxfId="1523" priority="353" operator="lessThan">
      <formula>0</formula>
    </cfRule>
  </conditionalFormatting>
  <conditionalFormatting sqref="I686:N686 P684:Q687">
    <cfRule type="cellIs" dxfId="1522" priority="352" operator="lessThan">
      <formula>0</formula>
    </cfRule>
  </conditionalFormatting>
  <conditionalFormatting sqref="B688:N691">
    <cfRule type="cellIs" dxfId="1521" priority="351" operator="lessThan">
      <formula>0</formula>
    </cfRule>
  </conditionalFormatting>
  <conditionalFormatting sqref="I690:N690 P688:Q691">
    <cfRule type="cellIs" dxfId="1520" priority="350" operator="lessThan">
      <formula>0</formula>
    </cfRule>
  </conditionalFormatting>
  <conditionalFormatting sqref="B692:N695 O694">
    <cfRule type="cellIs" dxfId="1519" priority="349" operator="lessThan">
      <formula>0</formula>
    </cfRule>
  </conditionalFormatting>
  <conditionalFormatting sqref="P692:Q695 I694:O694">
    <cfRule type="cellIs" dxfId="1518" priority="348" operator="lessThan">
      <formula>0</formula>
    </cfRule>
  </conditionalFormatting>
  <conditionalFormatting sqref="B696:N699">
    <cfRule type="cellIs" dxfId="1517" priority="347" operator="lessThan">
      <formula>0</formula>
    </cfRule>
  </conditionalFormatting>
  <conditionalFormatting sqref="I698:N698 P696:Q699">
    <cfRule type="cellIs" dxfId="1516" priority="346" operator="lessThan">
      <formula>0</formula>
    </cfRule>
  </conditionalFormatting>
  <conditionalFormatting sqref="B700:N703">
    <cfRule type="cellIs" dxfId="1515" priority="345" operator="lessThan">
      <formula>0</formula>
    </cfRule>
  </conditionalFormatting>
  <conditionalFormatting sqref="I702:N702 P700:Q703">
    <cfRule type="cellIs" dxfId="1514" priority="344" operator="lessThan">
      <formula>0</formula>
    </cfRule>
  </conditionalFormatting>
  <conditionalFormatting sqref="B704:N707">
    <cfRule type="cellIs" dxfId="1513" priority="343" operator="lessThan">
      <formula>0</formula>
    </cfRule>
  </conditionalFormatting>
  <conditionalFormatting sqref="I706:N706 P704:Q707">
    <cfRule type="cellIs" dxfId="1512" priority="342" operator="lessThan">
      <formula>0</formula>
    </cfRule>
  </conditionalFormatting>
  <conditionalFormatting sqref="B712:N715">
    <cfRule type="cellIs" dxfId="1511" priority="341" operator="lessThan">
      <formula>0</formula>
    </cfRule>
  </conditionalFormatting>
  <conditionalFormatting sqref="I714:N714 P712:Q715">
    <cfRule type="cellIs" dxfId="1510" priority="340" operator="lessThan">
      <formula>0</formula>
    </cfRule>
  </conditionalFormatting>
  <conditionalFormatting sqref="B716:N719">
    <cfRule type="cellIs" dxfId="1509" priority="339" operator="lessThan">
      <formula>0</formula>
    </cfRule>
  </conditionalFormatting>
  <conditionalFormatting sqref="I718:N718 P716:Q719">
    <cfRule type="cellIs" dxfId="1508" priority="338" operator="lessThan">
      <formula>0</formula>
    </cfRule>
  </conditionalFormatting>
  <conditionalFormatting sqref="P654">
    <cfRule type="cellIs" dxfId="1507" priority="337" operator="lessThan">
      <formula>0</formula>
    </cfRule>
  </conditionalFormatting>
  <conditionalFormatting sqref="Q466">
    <cfRule type="cellIs" dxfId="1506" priority="336" operator="lessThan">
      <formula>0</formula>
    </cfRule>
  </conditionalFormatting>
  <conditionalFormatting sqref="P466">
    <cfRule type="cellIs" dxfId="1505" priority="335" operator="lessThan">
      <formula>0</formula>
    </cfRule>
  </conditionalFormatting>
  <conditionalFormatting sqref="B466:N466">
    <cfRule type="cellIs" dxfId="1504" priority="334" operator="lessThan">
      <formula>0</formula>
    </cfRule>
  </conditionalFormatting>
  <conditionalFormatting sqref="B505:N505">
    <cfRule type="cellIs" dxfId="1503" priority="331" operator="lessThan">
      <formula>0</formula>
    </cfRule>
  </conditionalFormatting>
  <conditionalFormatting sqref="B513:N513">
    <cfRule type="cellIs" dxfId="1502" priority="328" operator="lessThan">
      <formula>0</formula>
    </cfRule>
  </conditionalFormatting>
  <conditionalFormatting sqref="B522:N522">
    <cfRule type="cellIs" dxfId="1501" priority="325" operator="lessThan">
      <formula>0</formula>
    </cfRule>
  </conditionalFormatting>
  <conditionalFormatting sqref="B530:N530">
    <cfRule type="cellIs" dxfId="1500" priority="322" operator="lessThan">
      <formula>0</formula>
    </cfRule>
  </conditionalFormatting>
  <conditionalFormatting sqref="B538:N538">
    <cfRule type="cellIs" dxfId="1499" priority="319" operator="lessThan">
      <formula>0</formula>
    </cfRule>
  </conditionalFormatting>
  <conditionalFormatting sqref="B553:N553">
    <cfRule type="cellIs" dxfId="1498" priority="316" operator="lessThan">
      <formula>0</formula>
    </cfRule>
  </conditionalFormatting>
  <conditionalFormatting sqref="B561:N561">
    <cfRule type="cellIs" dxfId="1497" priority="313" operator="lessThan">
      <formula>0</formula>
    </cfRule>
  </conditionalFormatting>
  <conditionalFormatting sqref="B590:N590">
    <cfRule type="cellIs" dxfId="1496" priority="310" operator="lessThan">
      <formula>0</formula>
    </cfRule>
  </conditionalFormatting>
  <conditionalFormatting sqref="O608">
    <cfRule type="cellIs" dxfId="1495" priority="51" operator="lessThan">
      <formula>0</formula>
    </cfRule>
  </conditionalFormatting>
  <conditionalFormatting sqref="O608">
    <cfRule type="cellIs" dxfId="1494" priority="52" operator="lessThan">
      <formula>0</formula>
    </cfRule>
  </conditionalFormatting>
  <conditionalFormatting sqref="O603">
    <cfRule type="cellIs" dxfId="1493" priority="55" operator="lessThan">
      <formula>0</formula>
    </cfRule>
  </conditionalFormatting>
  <conditionalFormatting sqref="O603">
    <cfRule type="cellIs" dxfId="1492" priority="56" operator="lessThan">
      <formula>0</formula>
    </cfRule>
  </conditionalFormatting>
  <conditionalFormatting sqref="O603">
    <cfRule type="cellIs" dxfId="1491" priority="57" operator="lessThan">
      <formula>0</formula>
    </cfRule>
  </conditionalFormatting>
  <conditionalFormatting sqref="O608">
    <cfRule type="cellIs" dxfId="1490" priority="50" operator="lessThan">
      <formula>0</formula>
    </cfRule>
  </conditionalFormatting>
  <conditionalFormatting sqref="P491:Q491">
    <cfRule type="cellIs" dxfId="1489" priority="309" operator="lessThan">
      <formula>0</formula>
    </cfRule>
  </conditionalFormatting>
  <conditionalFormatting sqref="Q492:Q496">
    <cfRule type="cellIs" dxfId="1488" priority="308" operator="lessThan">
      <formula>0</formula>
    </cfRule>
  </conditionalFormatting>
  <conditionalFormatting sqref="P492:P495">
    <cfRule type="cellIs" dxfId="1487" priority="307" operator="lessThan">
      <formula>0</formula>
    </cfRule>
  </conditionalFormatting>
  <conditionalFormatting sqref="P496">
    <cfRule type="cellIs" dxfId="1486" priority="306" operator="lessThan">
      <formula>0</formula>
    </cfRule>
  </conditionalFormatting>
  <conditionalFormatting sqref="P473:Q473 B473">
    <cfRule type="cellIs" dxfId="1485" priority="305" operator="lessThan">
      <formula>0</formula>
    </cfRule>
  </conditionalFormatting>
  <conditionalFormatting sqref="Q474:Q478">
    <cfRule type="cellIs" dxfId="1484" priority="304" operator="lessThan">
      <formula>0</formula>
    </cfRule>
  </conditionalFormatting>
  <conditionalFormatting sqref="P474:P477">
    <cfRule type="cellIs" dxfId="1483" priority="303" operator="lessThan">
      <formula>0</formula>
    </cfRule>
  </conditionalFormatting>
  <conditionalFormatting sqref="P478">
    <cfRule type="cellIs" dxfId="1482" priority="302" operator="lessThan">
      <formula>0</formula>
    </cfRule>
  </conditionalFormatting>
  <conditionalFormatting sqref="P479:Q479 B479">
    <cfRule type="cellIs" dxfId="1481" priority="301" operator="lessThan">
      <formula>0</formula>
    </cfRule>
  </conditionalFormatting>
  <conditionalFormatting sqref="Q480:Q484">
    <cfRule type="cellIs" dxfId="1480" priority="300" operator="lessThan">
      <formula>0</formula>
    </cfRule>
  </conditionalFormatting>
  <conditionalFormatting sqref="P480:P483">
    <cfRule type="cellIs" dxfId="1479" priority="299" operator="lessThan">
      <formula>0</formula>
    </cfRule>
  </conditionalFormatting>
  <conditionalFormatting sqref="P484">
    <cfRule type="cellIs" dxfId="1478" priority="298" operator="lessThan">
      <formula>0</formula>
    </cfRule>
  </conditionalFormatting>
  <conditionalFormatting sqref="P485:Q485 B485">
    <cfRule type="cellIs" dxfId="1477" priority="297" operator="lessThan">
      <formula>0</formula>
    </cfRule>
  </conditionalFormatting>
  <conditionalFormatting sqref="Q486:Q490">
    <cfRule type="cellIs" dxfId="1476" priority="296" operator="lessThan">
      <formula>0</formula>
    </cfRule>
  </conditionalFormatting>
  <conditionalFormatting sqref="P486:P489">
    <cfRule type="cellIs" dxfId="1475" priority="295" operator="lessThan">
      <formula>0</formula>
    </cfRule>
  </conditionalFormatting>
  <conditionalFormatting sqref="P490">
    <cfRule type="cellIs" dxfId="1474"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73" priority="291" operator="lessThan">
      <formula>0</formula>
    </cfRule>
  </conditionalFormatting>
  <conditionalFormatting sqref="O348">
    <cfRule type="cellIs" dxfId="1472" priority="290" operator="lessThan">
      <formula>0</formula>
    </cfRule>
  </conditionalFormatting>
  <conditionalFormatting sqref="O348">
    <cfRule type="cellIs" dxfId="1471" priority="289" operator="lessThan">
      <formula>0</formula>
    </cfRule>
  </conditionalFormatting>
  <conditionalFormatting sqref="O351:O354">
    <cfRule type="cellIs" dxfId="1470" priority="288" operator="lessThan">
      <formula>0</formula>
    </cfRule>
  </conditionalFormatting>
  <conditionalFormatting sqref="O363:O364">
    <cfRule type="cellIs" dxfId="1469" priority="287" operator="lessThan">
      <formula>0</formula>
    </cfRule>
  </conditionalFormatting>
  <conditionalFormatting sqref="O369:O370">
    <cfRule type="cellIs" dxfId="1468" priority="286" operator="lessThan">
      <formula>0</formula>
    </cfRule>
  </conditionalFormatting>
  <conditionalFormatting sqref="O375:O376">
    <cfRule type="cellIs" dxfId="1467" priority="285" operator="lessThan">
      <formula>0</formula>
    </cfRule>
  </conditionalFormatting>
  <conditionalFormatting sqref="O381:O383">
    <cfRule type="cellIs" dxfId="1466" priority="284" operator="lessThan">
      <formula>0</formula>
    </cfRule>
  </conditionalFormatting>
  <conditionalFormatting sqref="O355">
    <cfRule type="cellIs" dxfId="1465" priority="283" operator="lessThan">
      <formula>0</formula>
    </cfRule>
  </conditionalFormatting>
  <conditionalFormatting sqref="O593:O595">
    <cfRule type="cellIs" dxfId="1464" priority="281" operator="lessThan">
      <formula>0</formula>
    </cfRule>
  </conditionalFormatting>
  <conditionalFormatting sqref="O593:O595">
    <cfRule type="cellIs" dxfId="1463" priority="282" operator="lessThan">
      <formula>0</formula>
    </cfRule>
  </conditionalFormatting>
  <conditionalFormatting sqref="O601:O602 O599">
    <cfRule type="cellIs" dxfId="1462" priority="280" operator="lessThan">
      <formula>0</formula>
    </cfRule>
  </conditionalFormatting>
  <conditionalFormatting sqref="O621:O624">
    <cfRule type="cellIs" dxfId="1461" priority="275" operator="lessThan">
      <formula>0</formula>
    </cfRule>
  </conditionalFormatting>
  <conditionalFormatting sqref="O621:O624">
    <cfRule type="cellIs" dxfId="1460" priority="276" operator="lessThan">
      <formula>0</formula>
    </cfRule>
  </conditionalFormatting>
  <conditionalFormatting sqref="O626:O629">
    <cfRule type="cellIs" dxfId="1459" priority="274" operator="lessThan">
      <formula>0</formula>
    </cfRule>
  </conditionalFormatting>
  <conditionalFormatting sqref="O611:O614">
    <cfRule type="cellIs" dxfId="1458" priority="269" operator="lessThan">
      <formula>0</formula>
    </cfRule>
  </conditionalFormatting>
  <conditionalFormatting sqref="O611:O614">
    <cfRule type="cellIs" dxfId="1457" priority="270" operator="lessThan">
      <formula>0</formula>
    </cfRule>
  </conditionalFormatting>
  <conditionalFormatting sqref="O650 O663 O655:O661 O642:O645 O652:O653 O672:O675 O708:O711 O665:O670">
    <cfRule type="cellIs" dxfId="1456" priority="268" operator="lessThan">
      <formula>0</formula>
    </cfRule>
  </conditionalFormatting>
  <conditionalFormatting sqref="O674">
    <cfRule type="cellIs" dxfId="1455" priority="267" operator="lessThan">
      <formula>0</formula>
    </cfRule>
  </conditionalFormatting>
  <conditionalFormatting sqref="M647:O647">
    <cfRule type="cellIs" dxfId="1454" priority="266" operator="lessThan">
      <formula>0</formula>
    </cfRule>
  </conditionalFormatting>
  <conditionalFormatting sqref="O393">
    <cfRule type="cellIs" dxfId="1453" priority="245" operator="lessThan">
      <formula>0</formula>
    </cfRule>
  </conditionalFormatting>
  <conditionalFormatting sqref="O390">
    <cfRule type="cellIs" dxfId="1452" priority="250" operator="lessThan">
      <formula>0</formula>
    </cfRule>
  </conditionalFormatting>
  <conditionalFormatting sqref="O393">
    <cfRule type="cellIs" dxfId="1451" priority="248" operator="lessThan">
      <formula>0</formula>
    </cfRule>
  </conditionalFormatting>
  <conditionalFormatting sqref="O378">
    <cfRule type="cellIs" dxfId="1450" priority="260" operator="lessThan">
      <formula>0</formula>
    </cfRule>
  </conditionalFormatting>
  <conditionalFormatting sqref="O372">
    <cfRule type="cellIs" dxfId="1449" priority="261" operator="lessThan">
      <formula>0</formula>
    </cfRule>
  </conditionalFormatting>
  <conditionalFormatting sqref="O384">
    <cfRule type="cellIs" dxfId="1448" priority="259" operator="lessThan">
      <formula>0</formula>
    </cfRule>
  </conditionalFormatting>
  <conditionalFormatting sqref="O387">
    <cfRule type="cellIs" dxfId="1447" priority="254" operator="lessThan">
      <formula>0</formula>
    </cfRule>
  </conditionalFormatting>
  <conditionalFormatting sqref="O387">
    <cfRule type="cellIs" dxfId="1446" priority="253" operator="lessThan">
      <formula>0</formula>
    </cfRule>
  </conditionalFormatting>
  <conditionalFormatting sqref="O387">
    <cfRule type="cellIs" dxfId="1445" priority="252" operator="lessThan">
      <formula>0</formula>
    </cfRule>
  </conditionalFormatting>
  <conditionalFormatting sqref="O387">
    <cfRule type="cellIs" dxfId="1444" priority="251" operator="lessThan">
      <formula>0</formula>
    </cfRule>
  </conditionalFormatting>
  <conditionalFormatting sqref="O393">
    <cfRule type="cellIs" dxfId="1443" priority="246" operator="lessThan">
      <formula>0</formula>
    </cfRule>
  </conditionalFormatting>
  <conditionalFormatting sqref="O393">
    <cfRule type="cellIs" dxfId="1442" priority="249" operator="lessThan">
      <formula>0</formula>
    </cfRule>
  </conditionalFormatting>
  <conditionalFormatting sqref="O393">
    <cfRule type="cellIs" dxfId="1441" priority="244" operator="lessThan">
      <formula>0</formula>
    </cfRule>
  </conditionalFormatting>
  <conditionalFormatting sqref="O393">
    <cfRule type="cellIs" dxfId="1440" priority="247" operator="lessThan">
      <formula>0</formula>
    </cfRule>
  </conditionalFormatting>
  <conditionalFormatting sqref="O393">
    <cfRule type="cellIs" dxfId="1439" priority="242" operator="lessThan">
      <formula>0</formula>
    </cfRule>
  </conditionalFormatting>
  <conditionalFormatting sqref="O393">
    <cfRule type="cellIs" dxfId="1438" priority="243" operator="lessThan">
      <formula>0</formula>
    </cfRule>
  </conditionalFormatting>
  <conditionalFormatting sqref="O399">
    <cfRule type="cellIs" dxfId="1437" priority="240" operator="lessThan">
      <formula>0</formula>
    </cfRule>
  </conditionalFormatting>
  <conditionalFormatting sqref="O396">
    <cfRule type="cellIs" dxfId="1436" priority="241" operator="lessThan">
      <formula>0</formula>
    </cfRule>
  </conditionalFormatting>
  <conditionalFormatting sqref="O399">
    <cfRule type="cellIs" dxfId="1435" priority="239" operator="lessThan">
      <formula>0</formula>
    </cfRule>
  </conditionalFormatting>
  <conditionalFormatting sqref="O399">
    <cfRule type="cellIs" dxfId="1434" priority="238" operator="lessThan">
      <formula>0</formula>
    </cfRule>
  </conditionalFormatting>
  <conditionalFormatting sqref="O399">
    <cfRule type="cellIs" dxfId="1433" priority="237" operator="lessThan">
      <formula>0</formula>
    </cfRule>
  </conditionalFormatting>
  <conditionalFormatting sqref="O399">
    <cfRule type="cellIs" dxfId="1432" priority="236" operator="lessThan">
      <formula>0</formula>
    </cfRule>
  </conditionalFormatting>
  <conditionalFormatting sqref="O399">
    <cfRule type="cellIs" dxfId="1431" priority="235" operator="lessThan">
      <formula>0</formula>
    </cfRule>
  </conditionalFormatting>
  <conditionalFormatting sqref="O399">
    <cfRule type="cellIs" dxfId="1430" priority="234" operator="lessThan">
      <formula>0</formula>
    </cfRule>
  </conditionalFormatting>
  <conditionalFormatting sqref="O399">
    <cfRule type="cellIs" dxfId="1429" priority="233" operator="lessThan">
      <formula>0</formula>
    </cfRule>
  </conditionalFormatting>
  <conditionalFormatting sqref="O402">
    <cfRule type="cellIs" dxfId="1428" priority="232" operator="lessThan">
      <formula>0</formula>
    </cfRule>
  </conditionalFormatting>
  <conditionalFormatting sqref="O355">
    <cfRule type="cellIs" dxfId="1427" priority="231" operator="lessThan">
      <formula>0</formula>
    </cfRule>
  </conditionalFormatting>
  <conditionalFormatting sqref="O361">
    <cfRule type="cellIs" dxfId="1426" priority="230" operator="lessThan">
      <formula>0</formula>
    </cfRule>
  </conditionalFormatting>
  <conditionalFormatting sqref="O361">
    <cfRule type="cellIs" dxfId="1425" priority="229" operator="lessThan">
      <formula>0</formula>
    </cfRule>
  </conditionalFormatting>
  <conditionalFormatting sqref="O367">
    <cfRule type="cellIs" dxfId="1424" priority="228" operator="lessThan">
      <formula>0</formula>
    </cfRule>
  </conditionalFormatting>
  <conditionalFormatting sqref="O367">
    <cfRule type="cellIs" dxfId="1423" priority="227" operator="lessThan">
      <formula>0</formula>
    </cfRule>
  </conditionalFormatting>
  <conditionalFormatting sqref="O373">
    <cfRule type="cellIs" dxfId="1422" priority="226" operator="lessThan">
      <formula>0</formula>
    </cfRule>
  </conditionalFormatting>
  <conditionalFormatting sqref="O373">
    <cfRule type="cellIs" dxfId="1421" priority="225" operator="lessThan">
      <formula>0</formula>
    </cfRule>
  </conditionalFormatting>
  <conditionalFormatting sqref="O379">
    <cfRule type="cellIs" dxfId="1420" priority="224" operator="lessThan">
      <formula>0</formula>
    </cfRule>
  </conditionalFormatting>
  <conditionalFormatting sqref="O379">
    <cfRule type="cellIs" dxfId="1419" priority="223" operator="lessThan">
      <formula>0</formula>
    </cfRule>
  </conditionalFormatting>
  <conditionalFormatting sqref="O385">
    <cfRule type="cellIs" dxfId="1418" priority="222" operator="lessThan">
      <formula>0</formula>
    </cfRule>
  </conditionalFormatting>
  <conditionalFormatting sqref="O385">
    <cfRule type="cellIs" dxfId="1417" priority="221" operator="lessThan">
      <formula>0</formula>
    </cfRule>
  </conditionalFormatting>
  <conditionalFormatting sqref="O391">
    <cfRule type="cellIs" dxfId="1416" priority="220" operator="lessThan">
      <formula>0</formula>
    </cfRule>
  </conditionalFormatting>
  <conditionalFormatting sqref="O391">
    <cfRule type="cellIs" dxfId="1415" priority="219" operator="lessThan">
      <formula>0</formula>
    </cfRule>
  </conditionalFormatting>
  <conditionalFormatting sqref="O397">
    <cfRule type="cellIs" dxfId="1414" priority="218" operator="lessThan">
      <formula>0</formula>
    </cfRule>
  </conditionalFormatting>
  <conditionalFormatting sqref="O397">
    <cfRule type="cellIs" dxfId="1413" priority="217" operator="lessThan">
      <formula>0</formula>
    </cfRule>
  </conditionalFormatting>
  <conditionalFormatting sqref="O405">
    <cfRule type="cellIs" dxfId="1412" priority="216" operator="lessThan">
      <formula>0</formula>
    </cfRule>
  </conditionalFormatting>
  <conditionalFormatting sqref="O405">
    <cfRule type="cellIs" dxfId="1411" priority="214" operator="lessThan">
      <formula>0</formula>
    </cfRule>
  </conditionalFormatting>
  <conditionalFormatting sqref="O405">
    <cfRule type="cellIs" dxfId="1410" priority="213" operator="lessThan">
      <formula>0</formula>
    </cfRule>
  </conditionalFormatting>
  <conditionalFormatting sqref="O405">
    <cfRule type="cellIs" dxfId="1409" priority="212" operator="lessThan">
      <formula>0</formula>
    </cfRule>
  </conditionalFormatting>
  <conditionalFormatting sqref="O405">
    <cfRule type="cellIs" dxfId="1408" priority="211" operator="lessThan">
      <formula>0</formula>
    </cfRule>
  </conditionalFormatting>
  <conditionalFormatting sqref="O405">
    <cfRule type="cellIs" dxfId="1407" priority="210" operator="lessThan">
      <formula>0</formula>
    </cfRule>
  </conditionalFormatting>
  <conditionalFormatting sqref="O405">
    <cfRule type="cellIs" dxfId="1406" priority="209" operator="lessThan">
      <formula>0</formula>
    </cfRule>
  </conditionalFormatting>
  <conditionalFormatting sqref="O408">
    <cfRule type="cellIs" dxfId="1405" priority="208" operator="lessThan">
      <formula>0</formula>
    </cfRule>
  </conditionalFormatting>
  <conditionalFormatting sqref="O409">
    <cfRule type="cellIs" dxfId="1404" priority="207" operator="lessThan">
      <formula>0</formula>
    </cfRule>
  </conditionalFormatting>
  <conditionalFormatting sqref="O409">
    <cfRule type="cellIs" dxfId="1403" priority="206" operator="lessThan">
      <formula>0</formula>
    </cfRule>
  </conditionalFormatting>
  <conditionalFormatting sqref="O411">
    <cfRule type="cellIs" dxfId="1402" priority="205" operator="lessThan">
      <formula>0</formula>
    </cfRule>
  </conditionalFormatting>
  <conditionalFormatting sqref="O411">
    <cfRule type="cellIs" dxfId="1401" priority="204" operator="lessThan">
      <formula>0</formula>
    </cfRule>
  </conditionalFormatting>
  <conditionalFormatting sqref="O411">
    <cfRule type="cellIs" dxfId="1400" priority="203" operator="lessThan">
      <formula>0</formula>
    </cfRule>
  </conditionalFormatting>
  <conditionalFormatting sqref="O411">
    <cfRule type="cellIs" dxfId="1399" priority="202" operator="lessThan">
      <formula>0</formula>
    </cfRule>
  </conditionalFormatting>
  <conditionalFormatting sqref="O411">
    <cfRule type="cellIs" dxfId="1398" priority="201" operator="lessThan">
      <formula>0</formula>
    </cfRule>
  </conditionalFormatting>
  <conditionalFormatting sqref="O411">
    <cfRule type="cellIs" dxfId="1397" priority="200" operator="lessThan">
      <formula>0</formula>
    </cfRule>
  </conditionalFormatting>
  <conditionalFormatting sqref="O411">
    <cfRule type="cellIs" dxfId="1396" priority="199" operator="lessThan">
      <formula>0</formula>
    </cfRule>
  </conditionalFormatting>
  <conditionalFormatting sqref="O411">
    <cfRule type="cellIs" dxfId="1395" priority="198" operator="lessThan">
      <formula>0</formula>
    </cfRule>
  </conditionalFormatting>
  <conditionalFormatting sqref="O414">
    <cfRule type="cellIs" dxfId="1394" priority="197" operator="lessThan">
      <formula>0</formula>
    </cfRule>
  </conditionalFormatting>
  <conditionalFormatting sqref="O415">
    <cfRule type="cellIs" dxfId="1393" priority="196" operator="lessThan">
      <formula>0</formula>
    </cfRule>
  </conditionalFormatting>
  <conditionalFormatting sqref="O415">
    <cfRule type="cellIs" dxfId="1392" priority="195" operator="lessThan">
      <formula>0</formula>
    </cfRule>
  </conditionalFormatting>
  <conditionalFormatting sqref="O417">
    <cfRule type="cellIs" dxfId="1391" priority="194" operator="lessThan">
      <formula>0</formula>
    </cfRule>
  </conditionalFormatting>
  <conditionalFormatting sqref="O417">
    <cfRule type="cellIs" dxfId="1390" priority="193" operator="lessThan">
      <formula>0</formula>
    </cfRule>
  </conditionalFormatting>
  <conditionalFormatting sqref="O417">
    <cfRule type="cellIs" dxfId="1389" priority="192" operator="lessThan">
      <formula>0</formula>
    </cfRule>
  </conditionalFormatting>
  <conditionalFormatting sqref="O417">
    <cfRule type="cellIs" dxfId="1388" priority="191" operator="lessThan">
      <formula>0</formula>
    </cfRule>
  </conditionalFormatting>
  <conditionalFormatting sqref="O417">
    <cfRule type="cellIs" dxfId="1387" priority="190" operator="lessThan">
      <formula>0</formula>
    </cfRule>
  </conditionalFormatting>
  <conditionalFormatting sqref="O417">
    <cfRule type="cellIs" dxfId="1386" priority="189" operator="lessThan">
      <formula>0</formula>
    </cfRule>
  </conditionalFormatting>
  <conditionalFormatting sqref="O417">
    <cfRule type="cellIs" dxfId="1385" priority="188" operator="lessThan">
      <formula>0</formula>
    </cfRule>
  </conditionalFormatting>
  <conditionalFormatting sqref="O417">
    <cfRule type="cellIs" dxfId="1384" priority="187" operator="lessThan">
      <formula>0</formula>
    </cfRule>
  </conditionalFormatting>
  <conditionalFormatting sqref="O420">
    <cfRule type="cellIs" dxfId="1383" priority="186" operator="lessThan">
      <formula>0</formula>
    </cfRule>
  </conditionalFormatting>
  <conditionalFormatting sqref="O421">
    <cfRule type="cellIs" dxfId="1382" priority="185" operator="lessThan">
      <formula>0</formula>
    </cfRule>
  </conditionalFormatting>
  <conditionalFormatting sqref="O421">
    <cfRule type="cellIs" dxfId="1381" priority="184" operator="lessThan">
      <formula>0</formula>
    </cfRule>
  </conditionalFormatting>
  <conditionalFormatting sqref="O423">
    <cfRule type="cellIs" dxfId="1380" priority="183" operator="lessThan">
      <formula>0</formula>
    </cfRule>
  </conditionalFormatting>
  <conditionalFormatting sqref="O423">
    <cfRule type="cellIs" dxfId="1379" priority="182" operator="lessThan">
      <formula>0</formula>
    </cfRule>
  </conditionalFormatting>
  <conditionalFormatting sqref="O423">
    <cfRule type="cellIs" dxfId="1378" priority="181" operator="lessThan">
      <formula>0</formula>
    </cfRule>
  </conditionalFormatting>
  <conditionalFormatting sqref="O423">
    <cfRule type="cellIs" dxfId="1377" priority="180" operator="lessThan">
      <formula>0</formula>
    </cfRule>
  </conditionalFormatting>
  <conditionalFormatting sqref="O423">
    <cfRule type="cellIs" dxfId="1376" priority="179" operator="lessThan">
      <formula>0</formula>
    </cfRule>
  </conditionalFormatting>
  <conditionalFormatting sqref="O423">
    <cfRule type="cellIs" dxfId="1375" priority="178" operator="lessThan">
      <formula>0</formula>
    </cfRule>
  </conditionalFormatting>
  <conditionalFormatting sqref="O423">
    <cfRule type="cellIs" dxfId="1374" priority="177" operator="lessThan">
      <formula>0</formula>
    </cfRule>
  </conditionalFormatting>
  <conditionalFormatting sqref="O423">
    <cfRule type="cellIs" dxfId="1373" priority="176" operator="lessThan">
      <formula>0</formula>
    </cfRule>
  </conditionalFormatting>
  <conditionalFormatting sqref="O426">
    <cfRule type="cellIs" dxfId="1372" priority="175" operator="lessThan">
      <formula>0</formula>
    </cfRule>
  </conditionalFormatting>
  <conditionalFormatting sqref="O427">
    <cfRule type="cellIs" dxfId="1371" priority="174" operator="lessThan">
      <formula>0</formula>
    </cfRule>
  </conditionalFormatting>
  <conditionalFormatting sqref="O427">
    <cfRule type="cellIs" dxfId="1370" priority="173" operator="lessThan">
      <formula>0</formula>
    </cfRule>
  </conditionalFormatting>
  <conditionalFormatting sqref="O429">
    <cfRule type="cellIs" dxfId="1369" priority="172" operator="lessThan">
      <formula>0</formula>
    </cfRule>
  </conditionalFormatting>
  <conditionalFormatting sqref="O429">
    <cfRule type="cellIs" dxfId="1368" priority="171" operator="lessThan">
      <formula>0</formula>
    </cfRule>
  </conditionalFormatting>
  <conditionalFormatting sqref="O429">
    <cfRule type="cellIs" dxfId="1367" priority="170" operator="lessThan">
      <formula>0</formula>
    </cfRule>
  </conditionalFormatting>
  <conditionalFormatting sqref="O429">
    <cfRule type="cellIs" dxfId="1366" priority="169" operator="lessThan">
      <formula>0</formula>
    </cfRule>
  </conditionalFormatting>
  <conditionalFormatting sqref="O429">
    <cfRule type="cellIs" dxfId="1365" priority="168" operator="lessThan">
      <formula>0</formula>
    </cfRule>
  </conditionalFormatting>
  <conditionalFormatting sqref="O429">
    <cfRule type="cellIs" dxfId="1364" priority="167" operator="lessThan">
      <formula>0</formula>
    </cfRule>
  </conditionalFormatting>
  <conditionalFormatting sqref="O429">
    <cfRule type="cellIs" dxfId="1363" priority="166" operator="lessThan">
      <formula>0</formula>
    </cfRule>
  </conditionalFormatting>
  <conditionalFormatting sqref="O429">
    <cfRule type="cellIs" dxfId="1362" priority="165" operator="lessThan">
      <formula>0</formula>
    </cfRule>
  </conditionalFormatting>
  <conditionalFormatting sqref="O432">
    <cfRule type="cellIs" dxfId="1361" priority="164" operator="lessThan">
      <formula>0</formula>
    </cfRule>
  </conditionalFormatting>
  <conditionalFormatting sqref="O435">
    <cfRule type="cellIs" dxfId="1360" priority="163" operator="lessThan">
      <formula>0</formula>
    </cfRule>
  </conditionalFormatting>
  <conditionalFormatting sqref="O435">
    <cfRule type="cellIs" dxfId="1359" priority="162" operator="lessThan">
      <formula>0</formula>
    </cfRule>
  </conditionalFormatting>
  <conditionalFormatting sqref="O435">
    <cfRule type="cellIs" dxfId="1358" priority="161" operator="lessThan">
      <formula>0</formula>
    </cfRule>
  </conditionalFormatting>
  <conditionalFormatting sqref="O435">
    <cfRule type="cellIs" dxfId="1357" priority="160" operator="lessThan">
      <formula>0</formula>
    </cfRule>
  </conditionalFormatting>
  <conditionalFormatting sqref="O435">
    <cfRule type="cellIs" dxfId="1356" priority="159" operator="lessThan">
      <formula>0</formula>
    </cfRule>
  </conditionalFormatting>
  <conditionalFormatting sqref="O435">
    <cfRule type="cellIs" dxfId="1355" priority="158" operator="lessThan">
      <formula>0</formula>
    </cfRule>
  </conditionalFormatting>
  <conditionalFormatting sqref="O435">
    <cfRule type="cellIs" dxfId="1354" priority="157" operator="lessThan">
      <formula>0</formula>
    </cfRule>
  </conditionalFormatting>
  <conditionalFormatting sqref="O435">
    <cfRule type="cellIs" dxfId="1353" priority="156" operator="lessThan">
      <formula>0</formula>
    </cfRule>
  </conditionalFormatting>
  <conditionalFormatting sqref="O438">
    <cfRule type="cellIs" dxfId="1352" priority="155" operator="lessThan">
      <formula>0</formula>
    </cfRule>
  </conditionalFormatting>
  <conditionalFormatting sqref="O439">
    <cfRule type="cellIs" dxfId="1351" priority="154" operator="lessThan">
      <formula>0</formula>
    </cfRule>
  </conditionalFormatting>
  <conditionalFormatting sqref="O439">
    <cfRule type="cellIs" dxfId="1350" priority="153" operator="lessThan">
      <formula>0</formula>
    </cfRule>
  </conditionalFormatting>
  <conditionalFormatting sqref="O441">
    <cfRule type="cellIs" dxfId="1349" priority="152" operator="lessThan">
      <formula>0</formula>
    </cfRule>
  </conditionalFormatting>
  <conditionalFormatting sqref="O441">
    <cfRule type="cellIs" dxfId="1348" priority="151" operator="lessThan">
      <formula>0</formula>
    </cfRule>
  </conditionalFormatting>
  <conditionalFormatting sqref="O441">
    <cfRule type="cellIs" dxfId="1347" priority="150" operator="lessThan">
      <formula>0</formula>
    </cfRule>
  </conditionalFormatting>
  <conditionalFormatting sqref="O441">
    <cfRule type="cellIs" dxfId="1346" priority="149" operator="lessThan">
      <formula>0</formula>
    </cfRule>
  </conditionalFormatting>
  <conditionalFormatting sqref="O441">
    <cfRule type="cellIs" dxfId="1345" priority="148" operator="lessThan">
      <formula>0</formula>
    </cfRule>
  </conditionalFormatting>
  <conditionalFormatting sqref="O441">
    <cfRule type="cellIs" dxfId="1344" priority="147" operator="lessThan">
      <formula>0</formula>
    </cfRule>
  </conditionalFormatting>
  <conditionalFormatting sqref="O441">
    <cfRule type="cellIs" dxfId="1343" priority="146" operator="lessThan">
      <formula>0</formula>
    </cfRule>
  </conditionalFormatting>
  <conditionalFormatting sqref="O441">
    <cfRule type="cellIs" dxfId="1342" priority="145" operator="lessThan">
      <formula>0</formula>
    </cfRule>
  </conditionalFormatting>
  <conditionalFormatting sqref="O444">
    <cfRule type="cellIs" dxfId="1341" priority="144" operator="lessThan">
      <formula>0</formula>
    </cfRule>
  </conditionalFormatting>
  <conditionalFormatting sqref="O445">
    <cfRule type="cellIs" dxfId="1340" priority="143" operator="lessThan">
      <formula>0</formula>
    </cfRule>
  </conditionalFormatting>
  <conditionalFormatting sqref="O445">
    <cfRule type="cellIs" dxfId="1339" priority="142" operator="lessThan">
      <formula>0</formula>
    </cfRule>
  </conditionalFormatting>
  <conditionalFormatting sqref="O448">
    <cfRule type="cellIs" dxfId="1338" priority="141" operator="lessThan">
      <formula>0</formula>
    </cfRule>
  </conditionalFormatting>
  <conditionalFormatting sqref="O448">
    <cfRule type="cellIs" dxfId="1337" priority="140" operator="lessThan">
      <formula>0</formula>
    </cfRule>
  </conditionalFormatting>
  <conditionalFormatting sqref="O448">
    <cfRule type="cellIs" dxfId="1336" priority="139" operator="lessThan">
      <formula>0</formula>
    </cfRule>
  </conditionalFormatting>
  <conditionalFormatting sqref="O448">
    <cfRule type="cellIs" dxfId="1335" priority="138" operator="lessThan">
      <formula>0</formula>
    </cfRule>
  </conditionalFormatting>
  <conditionalFormatting sqref="O448">
    <cfRule type="cellIs" dxfId="1334" priority="137" operator="lessThan">
      <formula>0</formula>
    </cfRule>
  </conditionalFormatting>
  <conditionalFormatting sqref="O448">
    <cfRule type="cellIs" dxfId="1333" priority="136" operator="lessThan">
      <formula>0</formula>
    </cfRule>
  </conditionalFormatting>
  <conditionalFormatting sqref="O448">
    <cfRule type="cellIs" dxfId="1332" priority="135" operator="lessThan">
      <formula>0</formula>
    </cfRule>
  </conditionalFormatting>
  <conditionalFormatting sqref="O448">
    <cfRule type="cellIs" dxfId="1331" priority="134" operator="lessThan">
      <formula>0</formula>
    </cfRule>
  </conditionalFormatting>
  <conditionalFormatting sqref="O451">
    <cfRule type="cellIs" dxfId="1330" priority="133" operator="lessThan">
      <formula>0</formula>
    </cfRule>
  </conditionalFormatting>
  <conditionalFormatting sqref="O452">
    <cfRule type="cellIs" dxfId="1329" priority="132" operator="lessThan">
      <formula>0</formula>
    </cfRule>
  </conditionalFormatting>
  <conditionalFormatting sqref="O452">
    <cfRule type="cellIs" dxfId="1328" priority="131" operator="lessThan">
      <formula>0</formula>
    </cfRule>
  </conditionalFormatting>
  <conditionalFormatting sqref="O454">
    <cfRule type="cellIs" dxfId="1327" priority="130" operator="lessThan">
      <formula>0</formula>
    </cfRule>
  </conditionalFormatting>
  <conditionalFormatting sqref="O454">
    <cfRule type="cellIs" dxfId="1326" priority="129" operator="lessThan">
      <formula>0</formula>
    </cfRule>
  </conditionalFormatting>
  <conditionalFormatting sqref="O454">
    <cfRule type="cellIs" dxfId="1325" priority="128" operator="lessThan">
      <formula>0</formula>
    </cfRule>
  </conditionalFormatting>
  <conditionalFormatting sqref="O454">
    <cfRule type="cellIs" dxfId="1324" priority="127" operator="lessThan">
      <formula>0</formula>
    </cfRule>
  </conditionalFormatting>
  <conditionalFormatting sqref="O454">
    <cfRule type="cellIs" dxfId="1323" priority="126" operator="lessThan">
      <formula>0</formula>
    </cfRule>
  </conditionalFormatting>
  <conditionalFormatting sqref="O454">
    <cfRule type="cellIs" dxfId="1322" priority="125" operator="lessThan">
      <formula>0</formula>
    </cfRule>
  </conditionalFormatting>
  <conditionalFormatting sqref="O454">
    <cfRule type="cellIs" dxfId="1321" priority="124" operator="lessThan">
      <formula>0</formula>
    </cfRule>
  </conditionalFormatting>
  <conditionalFormatting sqref="O454">
    <cfRule type="cellIs" dxfId="1320" priority="123" operator="lessThan">
      <formula>0</formula>
    </cfRule>
  </conditionalFormatting>
  <conditionalFormatting sqref="O457">
    <cfRule type="cellIs" dxfId="1319" priority="122" operator="lessThan">
      <formula>0</formula>
    </cfRule>
  </conditionalFormatting>
  <conditionalFormatting sqref="O458">
    <cfRule type="cellIs" dxfId="1318" priority="121" operator="lessThan">
      <formula>0</formula>
    </cfRule>
  </conditionalFormatting>
  <conditionalFormatting sqref="O458">
    <cfRule type="cellIs" dxfId="1317" priority="120" operator="lessThan">
      <formula>0</formula>
    </cfRule>
  </conditionalFormatting>
  <conditionalFormatting sqref="O461:O464">
    <cfRule type="cellIs" dxfId="1316" priority="119" operator="lessThan">
      <formula>0</formula>
    </cfRule>
  </conditionalFormatting>
  <conditionalFormatting sqref="O461:O464">
    <cfRule type="expression" dxfId="1315" priority="117">
      <formula>O461/N461&gt;1</formula>
    </cfRule>
    <cfRule type="expression" dxfId="1314" priority="118">
      <formula>O461/N461&lt;1</formula>
    </cfRule>
  </conditionalFormatting>
  <conditionalFormatting sqref="O552 O560 O575 O589">
    <cfRule type="expression" dxfId="1313" priority="115">
      <formula>O552/#REF!&gt;1</formula>
    </cfRule>
    <cfRule type="expression" dxfId="1312" priority="116">
      <formula>O552/#REF!&lt;1</formula>
    </cfRule>
  </conditionalFormatting>
  <conditionalFormatting sqref="O512">
    <cfRule type="cellIs" dxfId="1311" priority="114" operator="lessThan">
      <formula>0</formula>
    </cfRule>
  </conditionalFormatting>
  <conditionalFormatting sqref="O512">
    <cfRule type="expression" dxfId="1310" priority="112">
      <formula>O512/N512&gt;1</formula>
    </cfRule>
    <cfRule type="expression" dxfId="1309" priority="113">
      <formula>O512/N512&lt;1</formula>
    </cfRule>
  </conditionalFormatting>
  <conditionalFormatting sqref="O596">
    <cfRule type="cellIs" dxfId="1308" priority="111" operator="lessThan">
      <formula>0</formula>
    </cfRule>
  </conditionalFormatting>
  <conditionalFormatting sqref="O600">
    <cfRule type="cellIs" dxfId="1307" priority="110" operator="lessThan">
      <formula>0</formula>
    </cfRule>
  </conditionalFormatting>
  <conditionalFormatting sqref="O600">
    <cfRule type="cellIs" dxfId="1306" priority="109" operator="lessThan">
      <formula>0</formula>
    </cfRule>
  </conditionalFormatting>
  <conditionalFormatting sqref="O710">
    <cfRule type="cellIs" dxfId="1305" priority="108" operator="lessThan">
      <formula>0</formula>
    </cfRule>
  </conditionalFormatting>
  <conditionalFormatting sqref="O654 O651 O648:O649 O632:O634">
    <cfRule type="expression" dxfId="1304" priority="95">
      <formula>O632/N632&gt;1</formula>
    </cfRule>
    <cfRule type="expression" dxfId="1303" priority="96">
      <formula>O632/N632&lt;1</formula>
    </cfRule>
  </conditionalFormatting>
  <conditionalFormatting sqref="O507:O510">
    <cfRule type="cellIs" dxfId="1302" priority="107" operator="lessThan">
      <formula>0</formula>
    </cfRule>
  </conditionalFormatting>
  <conditionalFormatting sqref="O507:O510">
    <cfRule type="expression" dxfId="1301" priority="105">
      <formula>O507/N507&gt;1</formula>
    </cfRule>
    <cfRule type="expression" dxfId="1300" priority="106">
      <formula>O507/N507&lt;1</formula>
    </cfRule>
  </conditionalFormatting>
  <conditionalFormatting sqref="O588 O574 O559 O551">
    <cfRule type="cellIs" dxfId="1299" priority="104" operator="lessThan">
      <formula>0</formula>
    </cfRule>
  </conditionalFormatting>
  <conditionalFormatting sqref="O584:O587 O570:O573 O555:O558 O547:O550">
    <cfRule type="cellIs" dxfId="1298" priority="103" operator="lessThan">
      <formula>0</formula>
    </cfRule>
  </conditionalFormatting>
  <conditionalFormatting sqref="O584:O587 O570:O573 O555:O558 O547:O550">
    <cfRule type="expression" dxfId="1297" priority="101">
      <formula>O547/N547&gt;1</formula>
    </cfRule>
    <cfRule type="expression" dxfId="1296" priority="102">
      <formula>O547/N547&lt;1</formula>
    </cfRule>
  </conditionalFormatting>
  <conditionalFormatting sqref="O588 O574 O559 O551">
    <cfRule type="cellIs" dxfId="1295" priority="100" operator="lessThan">
      <formula>0</formula>
    </cfRule>
  </conditionalFormatting>
  <conditionalFormatting sqref="O588 O574 O559 O551">
    <cfRule type="expression" dxfId="1294" priority="98">
      <formula>O551/N551&gt;1</formula>
    </cfRule>
    <cfRule type="expression" dxfId="1293" priority="99">
      <formula>O551/N551&lt;1</formula>
    </cfRule>
  </conditionalFormatting>
  <conditionalFormatting sqref="O654 O651 O648:O649 O632:O634">
    <cfRule type="cellIs" dxfId="1292" priority="97" operator="lessThan">
      <formula>0</formula>
    </cfRule>
  </conditionalFormatting>
  <conditionalFormatting sqref="O504">
    <cfRule type="expression" dxfId="1291" priority="292">
      <formula>O504/#REF!&gt;1</formula>
    </cfRule>
    <cfRule type="expression" dxfId="1290" priority="293">
      <formula>O504/#REF!&lt;1</formula>
    </cfRule>
  </conditionalFormatting>
  <conditionalFormatting sqref="O465">
    <cfRule type="cellIs" dxfId="1289" priority="94" operator="lessThan">
      <formula>0</formula>
    </cfRule>
  </conditionalFormatting>
  <conditionalFormatting sqref="O465">
    <cfRule type="expression" dxfId="1288" priority="92">
      <formula>O465/N465&gt;1</formula>
    </cfRule>
    <cfRule type="expression" dxfId="1287" priority="93">
      <formula>O465/N465&lt;1</formula>
    </cfRule>
  </conditionalFormatting>
  <conditionalFormatting sqref="O511">
    <cfRule type="cellIs" dxfId="1286" priority="91" operator="lessThan">
      <formula>0</formula>
    </cfRule>
  </conditionalFormatting>
  <conditionalFormatting sqref="O511">
    <cfRule type="expression" dxfId="1285" priority="89">
      <formula>O511/N511&gt;1</formula>
    </cfRule>
    <cfRule type="expression" dxfId="1284" priority="90">
      <formula>O511/N511&lt;1</formula>
    </cfRule>
  </conditionalFormatting>
  <conditionalFormatting sqref="O568">
    <cfRule type="cellIs" dxfId="1283" priority="79" operator="lessThan">
      <formula>0</formula>
    </cfRule>
  </conditionalFormatting>
  <conditionalFormatting sqref="O603">
    <cfRule type="expression" dxfId="1282" priority="53">
      <formula>O603/N603&gt;1</formula>
    </cfRule>
    <cfRule type="expression" dxfId="1281" priority="54">
      <formula>O603/N603&lt;1</formula>
    </cfRule>
  </conditionalFormatting>
  <conditionalFormatting sqref="O552">
    <cfRule type="cellIs" dxfId="1280" priority="76" operator="lessThan">
      <formula>0</formula>
    </cfRule>
  </conditionalFormatting>
  <conditionalFormatting sqref="O552">
    <cfRule type="expression" dxfId="1279" priority="74">
      <formula>O552/N552&gt;1</formula>
    </cfRule>
    <cfRule type="expression" dxfId="1278" priority="75">
      <formula>O552/N552&lt;1</formula>
    </cfRule>
  </conditionalFormatting>
  <conditionalFormatting sqref="O560">
    <cfRule type="cellIs" dxfId="1277" priority="73" operator="lessThan">
      <formula>0</formula>
    </cfRule>
  </conditionalFormatting>
  <conditionalFormatting sqref="O560">
    <cfRule type="expression" dxfId="1276" priority="71">
      <formula>O560/N560&gt;1</formula>
    </cfRule>
    <cfRule type="expression" dxfId="1275" priority="72">
      <formula>O560/N560&lt;1</formula>
    </cfRule>
  </conditionalFormatting>
  <conditionalFormatting sqref="O575">
    <cfRule type="cellIs" dxfId="1274" priority="70" operator="lessThan">
      <formula>0</formula>
    </cfRule>
  </conditionalFormatting>
  <conditionalFormatting sqref="O575">
    <cfRule type="expression" dxfId="1273" priority="68">
      <formula>O575/N575&gt;1</formula>
    </cfRule>
    <cfRule type="expression" dxfId="1272" priority="69">
      <formula>O575/N575&lt;1</formula>
    </cfRule>
  </conditionalFormatting>
  <conditionalFormatting sqref="O589">
    <cfRule type="cellIs" dxfId="1271" priority="67" operator="lessThan">
      <formula>0</formula>
    </cfRule>
  </conditionalFormatting>
  <conditionalFormatting sqref="O589">
    <cfRule type="expression" dxfId="1270" priority="65">
      <formula>O589/N589&gt;1</formula>
    </cfRule>
    <cfRule type="expression" dxfId="1269" priority="66">
      <formula>O589/N589&lt;1</formula>
    </cfRule>
  </conditionalFormatting>
  <conditionalFormatting sqref="O521">
    <cfRule type="cellIs" dxfId="1268" priority="88" operator="lessThan">
      <formula>0</formula>
    </cfRule>
  </conditionalFormatting>
  <conditionalFormatting sqref="O521">
    <cfRule type="expression" dxfId="1267" priority="86">
      <formula>O521/N521&gt;1</formula>
    </cfRule>
    <cfRule type="expression" dxfId="1266" priority="87">
      <formula>O521/N521&lt;1</formula>
    </cfRule>
  </conditionalFormatting>
  <conditionalFormatting sqref="O529">
    <cfRule type="cellIs" dxfId="1265" priority="85" operator="lessThan">
      <formula>0</formula>
    </cfRule>
  </conditionalFormatting>
  <conditionalFormatting sqref="O529">
    <cfRule type="expression" dxfId="1264" priority="83">
      <formula>O529/N529&gt;1</formula>
    </cfRule>
    <cfRule type="expression" dxfId="1263" priority="84">
      <formula>O529/N529&lt;1</formula>
    </cfRule>
  </conditionalFormatting>
  <conditionalFormatting sqref="O582">
    <cfRule type="expression" dxfId="1262" priority="62">
      <formula>O582/N582&gt;1</formula>
    </cfRule>
    <cfRule type="expression" dxfId="1261" priority="63">
      <formula>O582/N582&lt;1</formula>
    </cfRule>
  </conditionalFormatting>
  <conditionalFormatting sqref="O537">
    <cfRule type="cellIs" dxfId="1260" priority="82" operator="lessThan">
      <formula>0</formula>
    </cfRule>
  </conditionalFormatting>
  <conditionalFormatting sqref="O537">
    <cfRule type="expression" dxfId="1259" priority="80">
      <formula>O537/N537&gt;1</formula>
    </cfRule>
    <cfRule type="expression" dxfId="1258" priority="81">
      <formula>O537/N537&lt;1</formula>
    </cfRule>
  </conditionalFormatting>
  <conditionalFormatting sqref="O641:O645 B636:O637">
    <cfRule type="cellIs" dxfId="1257" priority="61" operator="lessThan">
      <formula>0</formula>
    </cfRule>
  </conditionalFormatting>
  <conditionalFormatting sqref="O568">
    <cfRule type="expression" dxfId="1256" priority="77">
      <formula>O568/N568&gt;1</formula>
    </cfRule>
    <cfRule type="expression" dxfId="1255" priority="78">
      <formula>O568/N568&lt;1</formula>
    </cfRule>
  </conditionalFormatting>
  <conditionalFormatting sqref="O597">
    <cfRule type="cellIs" dxfId="1254" priority="60" operator="lessThan">
      <formula>0</formula>
    </cfRule>
  </conditionalFormatting>
  <conditionalFormatting sqref="O608">
    <cfRule type="expression" dxfId="1253" priority="48">
      <formula>O608/N608&gt;1</formula>
    </cfRule>
    <cfRule type="expression" dxfId="1252" priority="49">
      <formula>O608/N608&lt;1</formula>
    </cfRule>
  </conditionalFormatting>
  <conditionalFormatting sqref="O582">
    <cfRule type="cellIs" dxfId="1251" priority="64" operator="lessThan">
      <formula>0</formula>
    </cfRule>
  </conditionalFormatting>
  <conditionalFormatting sqref="O597">
    <cfRule type="expression" dxfId="1250" priority="58">
      <formula>O597/N597&gt;1</formula>
    </cfRule>
    <cfRule type="expression" dxfId="1249" priority="59">
      <formula>O597/N597&lt;1</formula>
    </cfRule>
  </conditionalFormatting>
  <conditionalFormatting sqref="O676:O679">
    <cfRule type="cellIs" dxfId="1248" priority="47" operator="lessThan">
      <formula>0</formula>
    </cfRule>
  </conditionalFormatting>
  <conditionalFormatting sqref="O678">
    <cfRule type="cellIs" dxfId="1247" priority="46" operator="lessThan">
      <formula>0</formula>
    </cfRule>
  </conditionalFormatting>
  <conditionalFormatting sqref="O680:O683">
    <cfRule type="cellIs" dxfId="1246" priority="45" operator="lessThan">
      <formula>0</formula>
    </cfRule>
  </conditionalFormatting>
  <conditionalFormatting sqref="O682">
    <cfRule type="cellIs" dxfId="1245" priority="44" operator="lessThan">
      <formula>0</formula>
    </cfRule>
  </conditionalFormatting>
  <conditionalFormatting sqref="O684:O687">
    <cfRule type="cellIs" dxfId="1244" priority="43" operator="lessThan">
      <formula>0</formula>
    </cfRule>
  </conditionalFormatting>
  <conditionalFormatting sqref="O686">
    <cfRule type="cellIs" dxfId="1243" priority="42" operator="lessThan">
      <formula>0</formula>
    </cfRule>
  </conditionalFormatting>
  <conditionalFormatting sqref="O688:O691">
    <cfRule type="cellIs" dxfId="1242" priority="41" operator="lessThan">
      <formula>0</formula>
    </cfRule>
  </conditionalFormatting>
  <conditionalFormatting sqref="O690">
    <cfRule type="cellIs" dxfId="1241" priority="40" operator="lessThan">
      <formula>0</formula>
    </cfRule>
  </conditionalFormatting>
  <conditionalFormatting sqref="O692:O693 O695">
    <cfRule type="cellIs" dxfId="1240" priority="39" operator="lessThan">
      <formula>0</formula>
    </cfRule>
  </conditionalFormatting>
  <conditionalFormatting sqref="O696:O699">
    <cfRule type="cellIs" dxfId="1239" priority="38" operator="lessThan">
      <formula>0</formula>
    </cfRule>
  </conditionalFormatting>
  <conditionalFormatting sqref="O698">
    <cfRule type="cellIs" dxfId="1238" priority="37" operator="lessThan">
      <formula>0</formula>
    </cfRule>
  </conditionalFormatting>
  <conditionalFormatting sqref="O700:O703">
    <cfRule type="cellIs" dxfId="1237" priority="36" operator="lessThan">
      <formula>0</formula>
    </cfRule>
  </conditionalFormatting>
  <conditionalFormatting sqref="O702">
    <cfRule type="cellIs" dxfId="1236" priority="35" operator="lessThan">
      <formula>0</formula>
    </cfRule>
  </conditionalFormatting>
  <conditionalFormatting sqref="O704:O707">
    <cfRule type="cellIs" dxfId="1235" priority="34" operator="lessThan">
      <formula>0</formula>
    </cfRule>
  </conditionalFormatting>
  <conditionalFormatting sqref="O706">
    <cfRule type="cellIs" dxfId="1234" priority="33" operator="lessThan">
      <formula>0</formula>
    </cfRule>
  </conditionalFormatting>
  <conditionalFormatting sqref="O712:O715">
    <cfRule type="cellIs" dxfId="1233" priority="32" operator="lessThan">
      <formula>0</formula>
    </cfRule>
  </conditionalFormatting>
  <conditionalFormatting sqref="O714">
    <cfRule type="cellIs" dxfId="1232" priority="31" operator="lessThan">
      <formula>0</formula>
    </cfRule>
  </conditionalFormatting>
  <conditionalFormatting sqref="O716:O719">
    <cfRule type="cellIs" dxfId="1231" priority="30" operator="lessThan">
      <formula>0</formula>
    </cfRule>
  </conditionalFormatting>
  <conditionalFormatting sqref="O718">
    <cfRule type="cellIs" dxfId="1230" priority="29" operator="lessThan">
      <formula>0</formula>
    </cfRule>
  </conditionalFormatting>
  <conditionalFormatting sqref="O466">
    <cfRule type="cellIs" dxfId="1229" priority="28" operator="lessThan">
      <formula>0</formula>
    </cfRule>
  </conditionalFormatting>
  <conditionalFormatting sqref="O505">
    <cfRule type="cellIs" dxfId="1228" priority="27" operator="lessThan">
      <formula>0</formula>
    </cfRule>
  </conditionalFormatting>
  <conditionalFormatting sqref="O513">
    <cfRule type="cellIs" dxfId="1227" priority="26" operator="lessThan">
      <formula>0</formula>
    </cfRule>
  </conditionalFormatting>
  <conditionalFormatting sqref="O522">
    <cfRule type="cellIs" dxfId="1226" priority="25" operator="lessThan">
      <formula>0</formula>
    </cfRule>
  </conditionalFormatting>
  <conditionalFormatting sqref="O530">
    <cfRule type="cellIs" dxfId="1225" priority="24" operator="lessThan">
      <formula>0</formula>
    </cfRule>
  </conditionalFormatting>
  <conditionalFormatting sqref="O538">
    <cfRule type="cellIs" dxfId="1224" priority="23" operator="lessThan">
      <formula>0</formula>
    </cfRule>
  </conditionalFormatting>
  <conditionalFormatting sqref="O553">
    <cfRule type="cellIs" dxfId="1223" priority="22" operator="lessThan">
      <formula>0</formula>
    </cfRule>
  </conditionalFormatting>
  <conditionalFormatting sqref="O561">
    <cfRule type="cellIs" dxfId="1222" priority="21" operator="lessThan">
      <formula>0</formula>
    </cfRule>
  </conditionalFormatting>
  <conditionalFormatting sqref="O590">
    <cfRule type="cellIs" dxfId="1221" priority="20" operator="lessThan">
      <formula>0</formula>
    </cfRule>
  </conditionalFormatting>
  <conditionalFormatting sqref="B720:N723">
    <cfRule type="cellIs" dxfId="1220" priority="19" operator="lessThan">
      <formula>0</formula>
    </cfRule>
  </conditionalFormatting>
  <conditionalFormatting sqref="I722:N722 P720:Q723">
    <cfRule type="cellIs" dxfId="1219" priority="18" operator="lessThan">
      <formula>0</formula>
    </cfRule>
  </conditionalFormatting>
  <conditionalFormatting sqref="O720:O723">
    <cfRule type="cellIs" dxfId="1218" priority="17" operator="lessThan">
      <formula>0</formula>
    </cfRule>
  </conditionalFormatting>
  <conditionalFormatting sqref="O722">
    <cfRule type="cellIs" dxfId="1217" priority="16" operator="lessThan">
      <formula>0</formula>
    </cfRule>
  </conditionalFormatting>
  <conditionalFormatting sqref="P655:P658">
    <cfRule type="cellIs" dxfId="1216" priority="15" operator="lessThan">
      <formula>0</formula>
    </cfRule>
  </conditionalFormatting>
  <conditionalFormatting sqref="P638:Q638 Q639:Q640">
    <cfRule type="cellIs" dxfId="1215" priority="14" operator="lessThan">
      <formula>0</formula>
    </cfRule>
  </conditionalFormatting>
  <conditionalFormatting sqref="B638">
    <cfRule type="cellIs" dxfId="1214" priority="13" operator="lessThan">
      <formula>0</formula>
    </cfRule>
  </conditionalFormatting>
  <conditionalFormatting sqref="P639:P640">
    <cfRule type="cellIs" dxfId="1213" priority="12" operator="lessThan">
      <formula>0</formula>
    </cfRule>
  </conditionalFormatting>
  <conditionalFormatting sqref="B639:O640">
    <cfRule type="expression" dxfId="1212" priority="10">
      <formula>B639/A639&gt;1</formula>
    </cfRule>
    <cfRule type="expression" dxfId="1211" priority="11">
      <formula>B639/A639&lt;1</formula>
    </cfRule>
  </conditionalFormatting>
  <conditionalFormatting sqref="B639:O640">
    <cfRule type="cellIs" dxfId="1210" priority="9" operator="lessThan">
      <formula>0</formula>
    </cfRule>
  </conditionalFormatting>
  <conditionalFormatting sqref="B491">
    <cfRule type="cellIs" dxfId="1209" priority="8" operator="lessThan">
      <formula>0</formula>
    </cfRule>
  </conditionalFormatting>
  <conditionalFormatting sqref="B492:N496">
    <cfRule type="cellIs" dxfId="1208" priority="7" operator="lessThan">
      <formula>0</formula>
    </cfRule>
  </conditionalFormatting>
  <conditionalFormatting sqref="B492:N496">
    <cfRule type="expression" dxfId="1207" priority="5">
      <formula>B492/A492&gt;1</formula>
    </cfRule>
    <cfRule type="expression" dxfId="1206" priority="6">
      <formula>B492/A492&lt;1</formula>
    </cfRule>
  </conditionalFormatting>
  <conditionalFormatting sqref="O492:O496">
    <cfRule type="cellIs" dxfId="1205" priority="4" operator="lessThan">
      <formula>0</formula>
    </cfRule>
  </conditionalFormatting>
  <conditionalFormatting sqref="O492:O496">
    <cfRule type="expression" dxfId="1204" priority="2">
      <formula>O492/N492&gt;1</formula>
    </cfRule>
    <cfRule type="expression" dxfId="1203" priority="3">
      <formula>O492/N492&lt;1</formula>
    </cfRule>
  </conditionalFormatting>
  <conditionalFormatting sqref="B357:O360">
    <cfRule type="cellIs" dxfId="1202" priority="1" operator="lessThan">
      <formula>0</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A4E4-AF9C-4EE1-909F-328CB2E74471}">
  <sheetPr>
    <tabColor rgb="FFFF0000"/>
    <outlinePr summaryBelow="0" summaryRight="0"/>
  </sheetPr>
  <dimension ref="A1:DN723"/>
  <sheetViews>
    <sheetView tabSelected="1" topLeftCell="J641" zoomScaleNormal="100" workbookViewId="0">
      <selection activeCell="Q663" sqref="Q663"/>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2317</v>
      </c>
      <c r="K2" t="s">
        <v>2318</v>
      </c>
      <c r="L2" t="s">
        <v>2319</v>
      </c>
      <c r="M2" t="s">
        <v>2320</v>
      </c>
      <c r="N2" t="s">
        <v>2321</v>
      </c>
      <c r="O2" t="s">
        <v>2322</v>
      </c>
      <c r="P2" t="s">
        <v>2323</v>
      </c>
      <c r="Q2" t="s">
        <v>2324</v>
      </c>
      <c r="R2" t="s">
        <v>2325</v>
      </c>
      <c r="S2" t="s">
        <v>2326</v>
      </c>
      <c r="T2" t="s">
        <v>2327</v>
      </c>
      <c r="U2" t="s">
        <v>2328</v>
      </c>
      <c r="V2" t="s">
        <v>2329</v>
      </c>
      <c r="W2" t="s">
        <v>2330</v>
      </c>
      <c r="X2" t="s">
        <v>2331</v>
      </c>
      <c r="Y2" t="s">
        <v>2332</v>
      </c>
      <c r="Z2" t="s">
        <v>2333</v>
      </c>
      <c r="AA2" t="s">
        <v>2334</v>
      </c>
      <c r="AB2" t="s">
        <v>2335</v>
      </c>
      <c r="AC2" t="s">
        <v>2336</v>
      </c>
      <c r="AD2" t="s">
        <v>2337</v>
      </c>
      <c r="AE2" t="s">
        <v>2338</v>
      </c>
      <c r="AF2" t="s">
        <v>2339</v>
      </c>
      <c r="AG2" t="s">
        <v>2340</v>
      </c>
      <c r="AH2" t="s">
        <v>2341</v>
      </c>
      <c r="AI2" t="s">
        <v>2342</v>
      </c>
      <c r="AJ2" t="s">
        <v>2343</v>
      </c>
      <c r="AK2" t="s">
        <v>2344</v>
      </c>
      <c r="AL2" t="s">
        <v>2345</v>
      </c>
      <c r="AM2" t="s">
        <v>2346</v>
      </c>
      <c r="AN2" t="s">
        <v>2347</v>
      </c>
      <c r="AO2" t="s">
        <v>2348</v>
      </c>
      <c r="AP2" t="s">
        <v>2349</v>
      </c>
      <c r="AQ2" t="s">
        <v>2350</v>
      </c>
      <c r="AR2" t="s">
        <v>2351</v>
      </c>
      <c r="AS2" t="s">
        <v>2352</v>
      </c>
      <c r="AT2" t="s">
        <v>2353</v>
      </c>
      <c r="AU2" t="s">
        <v>2354</v>
      </c>
      <c r="AV2" t="s">
        <v>2355</v>
      </c>
      <c r="AW2" t="s">
        <v>2356</v>
      </c>
      <c r="AX2" t="s">
        <v>2357</v>
      </c>
      <c r="AY2" t="s">
        <v>2358</v>
      </c>
      <c r="AZ2" t="s">
        <v>2359</v>
      </c>
      <c r="BA2" t="s">
        <v>2360</v>
      </c>
      <c r="BB2" t="s">
        <v>2361</v>
      </c>
      <c r="BC2" t="s">
        <v>2362</v>
      </c>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3074456</v>
      </c>
      <c r="C5">
        <v>2398980</v>
      </c>
      <c r="D5">
        <v>3029691</v>
      </c>
      <c r="E5">
        <v>2888680</v>
      </c>
      <c r="F5">
        <v>3150811</v>
      </c>
      <c r="G5">
        <v>4080500</v>
      </c>
      <c r="H5">
        <v>6062073</v>
      </c>
      <c r="I5">
        <v>3623051</v>
      </c>
      <c r="J5">
        <v>4295452</v>
      </c>
      <c r="K5">
        <v>6359250</v>
      </c>
      <c r="L5">
        <v>5709686</v>
      </c>
      <c r="M5">
        <v>4113240</v>
      </c>
      <c r="N5">
        <v>3397306</v>
      </c>
      <c r="O5">
        <v>3155641</v>
      </c>
      <c r="P5">
        <v>4367725</v>
      </c>
      <c r="Q5">
        <v>2861669</v>
      </c>
      <c r="R5">
        <v>2249945</v>
      </c>
      <c r="S5">
        <v>2155134</v>
      </c>
      <c r="T5">
        <v>3485931.19</v>
      </c>
      <c r="U5">
        <v>1963124</v>
      </c>
      <c r="V5">
        <v>3760242</v>
      </c>
      <c r="W5">
        <v>3802187</v>
      </c>
      <c r="X5">
        <v>1130363</v>
      </c>
      <c r="Y5">
        <v>1242354</v>
      </c>
      <c r="Z5">
        <v>1132844</v>
      </c>
      <c r="AA5">
        <v>1175562</v>
      </c>
      <c r="AB5">
        <v>1488066.38</v>
      </c>
      <c r="AC5">
        <v>1332944</v>
      </c>
      <c r="AD5">
        <v>1898839</v>
      </c>
      <c r="AE5">
        <v>1538695</v>
      </c>
      <c r="AF5">
        <v>1779970.83</v>
      </c>
      <c r="AG5">
        <v>1659086</v>
      </c>
      <c r="AH5">
        <v>1470711</v>
      </c>
      <c r="AI5">
        <v>1548259</v>
      </c>
      <c r="AJ5">
        <v>2015453</v>
      </c>
      <c r="AK5">
        <v>1882112</v>
      </c>
      <c r="AL5">
        <v>1934921</v>
      </c>
      <c r="AM5">
        <v>2109485</v>
      </c>
      <c r="AN5">
        <v>1827868</v>
      </c>
      <c r="AO5">
        <v>2447246</v>
      </c>
      <c r="AP5">
        <v>1377528</v>
      </c>
      <c r="AQ5">
        <v>1268240</v>
      </c>
      <c r="AR5">
        <v>1223766</v>
      </c>
      <c r="AS5">
        <v>913649</v>
      </c>
      <c r="AT5">
        <v>641547</v>
      </c>
      <c r="AU5">
        <v>746804</v>
      </c>
      <c r="AV5">
        <v>841072</v>
      </c>
      <c r="AW5">
        <v>707651</v>
      </c>
      <c r="AX5">
        <v>708938</v>
      </c>
      <c r="AY5">
        <v>483536</v>
      </c>
      <c r="AZ5">
        <v>544315</v>
      </c>
      <c r="BA5">
        <v>538317</v>
      </c>
      <c r="BB5">
        <v>610983</v>
      </c>
      <c r="BC5">
        <v>1464572</v>
      </c>
      <c r="BD5"/>
      <c r="BE5"/>
      <c r="BF5"/>
      <c r="BG5"/>
      <c r="BH5"/>
      <c r="BI5"/>
      <c r="BJ5"/>
      <c r="BK5"/>
      <c r="BL5"/>
      <c r="BM5"/>
      <c r="BN5"/>
      <c r="BO5"/>
      <c r="BP5"/>
      <c r="BQ5"/>
      <c r="BR5"/>
      <c r="BS5"/>
      <c r="BT5"/>
    </row>
    <row r="6" spans="1:72" x14ac:dyDescent="0.25">
      <c r="A6" t="s">
        <v>788</v>
      </c>
      <c r="B6">
        <v>0</v>
      </c>
      <c r="C6">
        <v>0</v>
      </c>
      <c r="D6">
        <v>0</v>
      </c>
      <c r="E6">
        <v>0</v>
      </c>
      <c r="F6">
        <v>0</v>
      </c>
      <c r="G6">
        <v>0</v>
      </c>
      <c r="H6">
        <v>283889</v>
      </c>
      <c r="I6">
        <v>1129232</v>
      </c>
      <c r="J6">
        <v>1022287</v>
      </c>
      <c r="K6">
        <v>253401</v>
      </c>
      <c r="L6">
        <v>568417</v>
      </c>
      <c r="M6">
        <v>23477</v>
      </c>
      <c r="N6">
        <v>24631</v>
      </c>
      <c r="O6">
        <v>0</v>
      </c>
      <c r="P6">
        <v>0</v>
      </c>
      <c r="Q6">
        <v>0</v>
      </c>
      <c r="R6">
        <v>0</v>
      </c>
      <c r="S6">
        <v>0</v>
      </c>
      <c r="T6">
        <v>4793.76</v>
      </c>
      <c r="U6">
        <v>7544</v>
      </c>
      <c r="V6">
        <v>10486</v>
      </c>
      <c r="W6">
        <v>1835062</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25">
      <c r="A7" t="s">
        <v>789</v>
      </c>
      <c r="B7">
        <v>16020680</v>
      </c>
      <c r="C7">
        <v>15354894</v>
      </c>
      <c r="D7">
        <v>15076084</v>
      </c>
      <c r="E7">
        <v>14533565</v>
      </c>
      <c r="F7">
        <v>14882066</v>
      </c>
      <c r="G7">
        <v>15046538</v>
      </c>
      <c r="H7">
        <v>14477152</v>
      </c>
      <c r="I7">
        <v>14420545</v>
      </c>
      <c r="J7">
        <v>15067660</v>
      </c>
      <c r="K7">
        <v>14922451</v>
      </c>
      <c r="L7">
        <v>15692472</v>
      </c>
      <c r="M7">
        <v>13885754</v>
      </c>
      <c r="N7">
        <v>13926850</v>
      </c>
      <c r="O7">
        <v>14355523</v>
      </c>
      <c r="P7">
        <v>13830658</v>
      </c>
      <c r="Q7">
        <v>13158966</v>
      </c>
      <c r="R7">
        <v>12267074</v>
      </c>
      <c r="S7">
        <v>12780788</v>
      </c>
      <c r="T7">
        <v>12548261.23</v>
      </c>
      <c r="U7">
        <v>13966334</v>
      </c>
      <c r="V7">
        <v>14496898</v>
      </c>
      <c r="W7">
        <v>16567326</v>
      </c>
      <c r="X7">
        <v>9770678</v>
      </c>
      <c r="Y7">
        <v>8999567</v>
      </c>
      <c r="Z7">
        <v>9166726</v>
      </c>
      <c r="AA7">
        <v>9498785</v>
      </c>
      <c r="AB7">
        <v>9606107.6500000004</v>
      </c>
      <c r="AC7">
        <v>8912803</v>
      </c>
      <c r="AD7">
        <v>9173496</v>
      </c>
      <c r="AE7">
        <v>8901558</v>
      </c>
      <c r="AF7">
        <v>8999864.8200000003</v>
      </c>
      <c r="AG7">
        <v>8109571</v>
      </c>
      <c r="AH7">
        <v>8639626</v>
      </c>
      <c r="AI7">
        <v>8700248</v>
      </c>
      <c r="AJ7">
        <v>7997701</v>
      </c>
      <c r="AK7">
        <v>8398476</v>
      </c>
      <c r="AL7">
        <v>7805815</v>
      </c>
      <c r="AM7">
        <v>7588526</v>
      </c>
      <c r="AN7">
        <v>6450347</v>
      </c>
      <c r="AO7">
        <v>5618277</v>
      </c>
      <c r="AP7">
        <v>5538677</v>
      </c>
      <c r="AQ7">
        <v>5860663</v>
      </c>
      <c r="AR7">
        <v>5391989</v>
      </c>
      <c r="AS7">
        <v>4926197</v>
      </c>
      <c r="AT7">
        <v>4608074</v>
      </c>
      <c r="AU7">
        <v>4763118</v>
      </c>
      <c r="AV7">
        <v>4561825</v>
      </c>
      <c r="AW7">
        <v>4118406</v>
      </c>
      <c r="AX7">
        <v>4137809</v>
      </c>
      <c r="AY7">
        <v>4288569</v>
      </c>
      <c r="AZ7">
        <v>4288910</v>
      </c>
      <c r="BA7">
        <v>4008948</v>
      </c>
      <c r="BB7">
        <v>3923880</v>
      </c>
      <c r="BC7">
        <v>3700482</v>
      </c>
      <c r="BD7"/>
      <c r="BE7"/>
      <c r="BF7"/>
      <c r="BG7"/>
      <c r="BH7"/>
      <c r="BI7"/>
      <c r="BJ7"/>
      <c r="BK7"/>
      <c r="BL7"/>
      <c r="BM7"/>
      <c r="BN7"/>
      <c r="BO7"/>
      <c r="BP7"/>
      <c r="BQ7"/>
      <c r="BR7"/>
      <c r="BS7"/>
      <c r="BT7"/>
    </row>
    <row r="8" spans="1:72" x14ac:dyDescent="0.25">
      <c r="A8" t="s">
        <v>2365</v>
      </c>
      <c r="B8">
        <v>0</v>
      </c>
      <c r="C8">
        <v>0</v>
      </c>
      <c r="D8">
        <v>13592127</v>
      </c>
      <c r="E8">
        <v>14533565</v>
      </c>
      <c r="F8">
        <v>14882066</v>
      </c>
      <c r="G8">
        <v>15046538</v>
      </c>
      <c r="H8">
        <v>12713509</v>
      </c>
      <c r="I8">
        <v>12786872</v>
      </c>
      <c r="J8">
        <v>13439426</v>
      </c>
      <c r="K8">
        <v>13408205</v>
      </c>
      <c r="L8">
        <v>13480055</v>
      </c>
      <c r="M8">
        <v>12364832</v>
      </c>
      <c r="N8">
        <v>12444902</v>
      </c>
      <c r="O8">
        <v>12850722</v>
      </c>
      <c r="P8">
        <v>12151826</v>
      </c>
      <c r="Q8">
        <v>11619257</v>
      </c>
      <c r="R8">
        <v>11045715</v>
      </c>
      <c r="S8">
        <v>4084181</v>
      </c>
      <c r="T8">
        <v>4193182.56</v>
      </c>
      <c r="U8">
        <v>5970236</v>
      </c>
      <c r="V8">
        <v>13306129</v>
      </c>
      <c r="W8">
        <v>15420509</v>
      </c>
      <c r="X8">
        <v>8486692</v>
      </c>
      <c r="Y8">
        <v>7771586</v>
      </c>
      <c r="Z8">
        <v>8023522</v>
      </c>
      <c r="AA8">
        <v>8193777</v>
      </c>
      <c r="AB8">
        <v>1322460.45</v>
      </c>
      <c r="AC8">
        <v>7881130</v>
      </c>
      <c r="AD8">
        <v>8062184</v>
      </c>
      <c r="AE8">
        <v>7769601</v>
      </c>
      <c r="AF8">
        <v>1278646.23</v>
      </c>
      <c r="AG8">
        <v>1272189</v>
      </c>
      <c r="AH8">
        <v>1502382</v>
      </c>
      <c r="AI8">
        <v>1687510</v>
      </c>
      <c r="AJ8">
        <v>6921831</v>
      </c>
      <c r="AK8">
        <v>0</v>
      </c>
      <c r="AL8">
        <v>6946360</v>
      </c>
      <c r="AM8">
        <v>6606797</v>
      </c>
      <c r="AN8">
        <v>5374684</v>
      </c>
      <c r="AO8">
        <v>4686852</v>
      </c>
      <c r="AP8">
        <v>4819671</v>
      </c>
      <c r="AQ8">
        <v>5048387</v>
      </c>
      <c r="AR8">
        <v>4611839</v>
      </c>
      <c r="AS8">
        <v>4233119</v>
      </c>
      <c r="AT8">
        <v>3924431</v>
      </c>
      <c r="AU8">
        <v>3992853</v>
      </c>
      <c r="AV8">
        <v>3848838</v>
      </c>
      <c r="AW8">
        <v>4118406</v>
      </c>
      <c r="AX8">
        <v>4137809</v>
      </c>
      <c r="AY8">
        <v>3685970</v>
      </c>
      <c r="AZ8">
        <v>3534055</v>
      </c>
      <c r="BA8">
        <v>4008948</v>
      </c>
      <c r="BB8">
        <v>3923880</v>
      </c>
      <c r="BC8">
        <v>3700482</v>
      </c>
      <c r="BD8"/>
      <c r="BE8"/>
      <c r="BF8"/>
      <c r="BG8"/>
      <c r="BH8"/>
      <c r="BI8"/>
      <c r="BJ8"/>
      <c r="BK8"/>
      <c r="BL8"/>
      <c r="BM8"/>
      <c r="BN8"/>
      <c r="BO8"/>
      <c r="BP8"/>
      <c r="BQ8"/>
      <c r="BR8"/>
      <c r="BS8"/>
      <c r="BT8"/>
    </row>
    <row r="9" spans="1:72" x14ac:dyDescent="0.25">
      <c r="A9" t="s">
        <v>2393</v>
      </c>
      <c r="B9">
        <v>0</v>
      </c>
      <c r="C9">
        <v>0</v>
      </c>
      <c r="D9">
        <v>1780004</v>
      </c>
      <c r="E9">
        <v>0</v>
      </c>
      <c r="F9">
        <v>0</v>
      </c>
      <c r="G9">
        <v>0</v>
      </c>
      <c r="H9">
        <v>2022006</v>
      </c>
      <c r="I9">
        <v>1867526</v>
      </c>
      <c r="J9">
        <v>1887105</v>
      </c>
      <c r="K9">
        <v>1750472</v>
      </c>
      <c r="L9">
        <v>2450207</v>
      </c>
      <c r="M9">
        <v>1759152</v>
      </c>
      <c r="N9">
        <v>1680959</v>
      </c>
      <c r="O9">
        <v>1699682</v>
      </c>
      <c r="P9">
        <v>1873250</v>
      </c>
      <c r="Q9">
        <v>1734396</v>
      </c>
      <c r="R9">
        <v>1440639</v>
      </c>
      <c r="S9">
        <v>0</v>
      </c>
      <c r="T9">
        <v>0</v>
      </c>
      <c r="U9">
        <v>0</v>
      </c>
      <c r="V9">
        <v>1449990</v>
      </c>
      <c r="W9">
        <v>1463427</v>
      </c>
      <c r="X9">
        <v>1471726</v>
      </c>
      <c r="Y9">
        <v>1413397</v>
      </c>
      <c r="Z9">
        <v>1326585</v>
      </c>
      <c r="AA9">
        <v>1476277</v>
      </c>
      <c r="AB9">
        <v>0</v>
      </c>
      <c r="AC9">
        <v>1201993</v>
      </c>
      <c r="AD9">
        <v>1289136</v>
      </c>
      <c r="AE9">
        <v>1297554</v>
      </c>
      <c r="AF9">
        <v>0</v>
      </c>
      <c r="AG9">
        <v>0</v>
      </c>
      <c r="AH9">
        <v>0</v>
      </c>
      <c r="AI9">
        <v>0</v>
      </c>
      <c r="AJ9">
        <v>1248688</v>
      </c>
      <c r="AK9">
        <v>0</v>
      </c>
      <c r="AL9">
        <v>1065128</v>
      </c>
      <c r="AM9">
        <v>1134233</v>
      </c>
      <c r="AN9">
        <v>1232079</v>
      </c>
      <c r="AO9">
        <v>1075634</v>
      </c>
      <c r="AP9">
        <v>868599</v>
      </c>
      <c r="AQ9">
        <v>964846</v>
      </c>
      <c r="AR9">
        <v>923963</v>
      </c>
      <c r="AS9">
        <v>827215</v>
      </c>
      <c r="AT9">
        <v>818563</v>
      </c>
      <c r="AU9">
        <v>900890</v>
      </c>
      <c r="AV9">
        <v>842700</v>
      </c>
      <c r="AW9">
        <v>0</v>
      </c>
      <c r="AX9">
        <v>0</v>
      </c>
      <c r="AY9">
        <v>728128</v>
      </c>
      <c r="AZ9">
        <v>882603</v>
      </c>
      <c r="BA9">
        <v>0</v>
      </c>
      <c r="BB9">
        <v>0</v>
      </c>
      <c r="BC9">
        <v>0</v>
      </c>
      <c r="BD9"/>
      <c r="BE9"/>
      <c r="BF9"/>
      <c r="BG9"/>
      <c r="BH9"/>
      <c r="BI9"/>
      <c r="BJ9"/>
      <c r="BK9"/>
      <c r="BL9"/>
      <c r="BM9"/>
      <c r="BN9"/>
      <c r="BO9"/>
      <c r="BP9"/>
      <c r="BQ9"/>
      <c r="BR9"/>
      <c r="BS9"/>
      <c r="BT9"/>
    </row>
    <row r="10" spans="1:72" x14ac:dyDescent="0.25">
      <c r="A10" t="s">
        <v>2366</v>
      </c>
      <c r="B10">
        <v>0</v>
      </c>
      <c r="C10">
        <v>0</v>
      </c>
      <c r="D10">
        <v>-296047</v>
      </c>
      <c r="E10">
        <v>0</v>
      </c>
      <c r="F10">
        <v>0</v>
      </c>
      <c r="G10">
        <v>0</v>
      </c>
      <c r="H10">
        <v>-258363</v>
      </c>
      <c r="I10">
        <v>-233853</v>
      </c>
      <c r="J10">
        <v>-258871</v>
      </c>
      <c r="K10">
        <v>-236226</v>
      </c>
      <c r="L10">
        <v>-237790</v>
      </c>
      <c r="M10">
        <v>-238230</v>
      </c>
      <c r="N10">
        <v>-199011</v>
      </c>
      <c r="O10">
        <v>-194881</v>
      </c>
      <c r="P10">
        <v>-194418</v>
      </c>
      <c r="Q10">
        <v>-194687</v>
      </c>
      <c r="R10">
        <v>-219280</v>
      </c>
      <c r="S10">
        <v>8696607</v>
      </c>
      <c r="T10">
        <v>8355078.6699999999</v>
      </c>
      <c r="U10">
        <v>7996098</v>
      </c>
      <c r="V10">
        <v>-259221</v>
      </c>
      <c r="W10">
        <v>-316610</v>
      </c>
      <c r="X10">
        <v>-187740</v>
      </c>
      <c r="Y10">
        <v>-185416</v>
      </c>
      <c r="Z10">
        <v>-183381</v>
      </c>
      <c r="AA10">
        <v>-171269</v>
      </c>
      <c r="AB10">
        <v>8283647.2000000002</v>
      </c>
      <c r="AC10">
        <v>-170320</v>
      </c>
      <c r="AD10">
        <v>-177824</v>
      </c>
      <c r="AE10">
        <v>-165597</v>
      </c>
      <c r="AF10">
        <v>7721218.5899999999</v>
      </c>
      <c r="AG10">
        <v>6837382</v>
      </c>
      <c r="AH10">
        <v>7137244</v>
      </c>
      <c r="AI10">
        <v>7012738</v>
      </c>
      <c r="AJ10">
        <v>-172818</v>
      </c>
      <c r="AK10">
        <v>8398476</v>
      </c>
      <c r="AL10">
        <v>-205673</v>
      </c>
      <c r="AM10">
        <v>-152504</v>
      </c>
      <c r="AN10">
        <v>-156416</v>
      </c>
      <c r="AO10">
        <v>-144209</v>
      </c>
      <c r="AP10">
        <v>-149593</v>
      </c>
      <c r="AQ10">
        <v>-152570</v>
      </c>
      <c r="AR10">
        <v>-143813</v>
      </c>
      <c r="AS10">
        <v>-134137</v>
      </c>
      <c r="AT10">
        <v>-134920</v>
      </c>
      <c r="AU10">
        <v>-130625</v>
      </c>
      <c r="AV10">
        <v>-129713</v>
      </c>
      <c r="AW10">
        <v>0</v>
      </c>
      <c r="AX10">
        <v>0</v>
      </c>
      <c r="AY10">
        <v>-125529</v>
      </c>
      <c r="AZ10">
        <v>-127748</v>
      </c>
      <c r="BA10">
        <v>0</v>
      </c>
      <c r="BB10">
        <v>0</v>
      </c>
      <c r="BC10">
        <v>0</v>
      </c>
      <c r="BD10"/>
      <c r="BE10"/>
      <c r="BF10"/>
      <c r="BG10"/>
      <c r="BH10"/>
      <c r="BI10"/>
      <c r="BJ10"/>
      <c r="BK10"/>
      <c r="BL10"/>
      <c r="BM10"/>
      <c r="BN10"/>
      <c r="BO10"/>
      <c r="BP10"/>
      <c r="BQ10"/>
      <c r="BR10"/>
      <c r="BS10"/>
      <c r="BT10"/>
    </row>
    <row r="11" spans="1:72" x14ac:dyDescent="0.25">
      <c r="A11" t="s">
        <v>3689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254</v>
      </c>
      <c r="AR11">
        <v>0</v>
      </c>
      <c r="AS11">
        <v>0</v>
      </c>
      <c r="AT11">
        <v>0</v>
      </c>
      <c r="AU11">
        <v>0</v>
      </c>
      <c r="AV11">
        <v>0</v>
      </c>
      <c r="AW11">
        <v>0</v>
      </c>
      <c r="AX11">
        <v>0</v>
      </c>
      <c r="AY11">
        <v>0</v>
      </c>
      <c r="AZ11">
        <v>0</v>
      </c>
      <c r="BA11">
        <v>0</v>
      </c>
      <c r="BB11">
        <v>0</v>
      </c>
      <c r="BC11">
        <v>0</v>
      </c>
      <c r="BD11"/>
      <c r="BE11"/>
      <c r="BF11"/>
      <c r="BG11"/>
      <c r="BH11"/>
      <c r="BI11"/>
      <c r="BJ11"/>
      <c r="BK11"/>
      <c r="BL11"/>
      <c r="BM11"/>
      <c r="BN11"/>
      <c r="BO11"/>
      <c r="BP11"/>
      <c r="BQ11"/>
      <c r="BR11"/>
      <c r="BS11"/>
      <c r="BT11"/>
    </row>
    <row r="12" spans="1:72" x14ac:dyDescent="0.25">
      <c r="A12" t="s">
        <v>2604</v>
      </c>
      <c r="B12">
        <v>0</v>
      </c>
      <c r="C12">
        <v>15000</v>
      </c>
      <c r="D12">
        <v>15000</v>
      </c>
      <c r="E12">
        <v>15000</v>
      </c>
      <c r="F12">
        <v>15000</v>
      </c>
      <c r="G12">
        <v>0</v>
      </c>
      <c r="H12">
        <v>0</v>
      </c>
      <c r="I12">
        <v>0</v>
      </c>
      <c r="J12">
        <v>0</v>
      </c>
      <c r="K12">
        <v>0</v>
      </c>
      <c r="L12">
        <v>15300</v>
      </c>
      <c r="M12">
        <v>15300</v>
      </c>
      <c r="N12">
        <v>0</v>
      </c>
      <c r="O12">
        <v>0</v>
      </c>
      <c r="P12">
        <v>0</v>
      </c>
      <c r="Q12">
        <v>0</v>
      </c>
      <c r="R12">
        <v>0</v>
      </c>
      <c r="S12">
        <v>0</v>
      </c>
      <c r="T12">
        <v>0</v>
      </c>
      <c r="U12">
        <v>0</v>
      </c>
      <c r="V12">
        <v>0</v>
      </c>
      <c r="W12">
        <v>0</v>
      </c>
      <c r="X12">
        <v>120000</v>
      </c>
      <c r="Y12">
        <v>120000</v>
      </c>
      <c r="Z12">
        <v>80000</v>
      </c>
      <c r="AA12">
        <v>55000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308</v>
      </c>
      <c r="AX12">
        <v>715</v>
      </c>
      <c r="AY12">
        <v>0</v>
      </c>
      <c r="AZ12">
        <v>0</v>
      </c>
      <c r="BA12">
        <v>10523</v>
      </c>
      <c r="BB12">
        <v>15373</v>
      </c>
      <c r="BC12">
        <v>15480</v>
      </c>
      <c r="BD12"/>
      <c r="BE12"/>
      <c r="BF12"/>
      <c r="BG12"/>
      <c r="BH12"/>
      <c r="BI12"/>
      <c r="BJ12"/>
      <c r="BK12"/>
      <c r="BL12"/>
      <c r="BM12"/>
      <c r="BN12"/>
      <c r="BO12"/>
      <c r="BP12"/>
      <c r="BQ12"/>
      <c r="BR12"/>
      <c r="BS12"/>
      <c r="BT12"/>
    </row>
    <row r="13" spans="1:72" x14ac:dyDescent="0.25">
      <c r="A13" t="s">
        <v>2393</v>
      </c>
      <c r="B13">
        <v>0</v>
      </c>
      <c r="C13">
        <v>15000</v>
      </c>
      <c r="D13">
        <v>15000</v>
      </c>
      <c r="E13">
        <v>15000</v>
      </c>
      <c r="F13">
        <v>15000</v>
      </c>
      <c r="G13">
        <v>0</v>
      </c>
      <c r="H13">
        <v>0</v>
      </c>
      <c r="I13">
        <v>0</v>
      </c>
      <c r="J13">
        <v>0</v>
      </c>
      <c r="K13">
        <v>0</v>
      </c>
      <c r="L13">
        <v>15300</v>
      </c>
      <c r="M13">
        <v>15300</v>
      </c>
      <c r="N13">
        <v>0</v>
      </c>
      <c r="O13">
        <v>0</v>
      </c>
      <c r="P13">
        <v>0</v>
      </c>
      <c r="Q13">
        <v>0</v>
      </c>
      <c r="R13">
        <v>0</v>
      </c>
      <c r="S13">
        <v>0</v>
      </c>
      <c r="T13">
        <v>0</v>
      </c>
      <c r="U13">
        <v>0</v>
      </c>
      <c r="V13">
        <v>0</v>
      </c>
      <c r="W13">
        <v>0</v>
      </c>
      <c r="X13">
        <v>120000</v>
      </c>
      <c r="Y13">
        <v>120000</v>
      </c>
      <c r="Z13">
        <v>80000</v>
      </c>
      <c r="AA13">
        <v>55000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308</v>
      </c>
      <c r="AX13">
        <v>715</v>
      </c>
      <c r="AY13">
        <v>0</v>
      </c>
      <c r="AZ13">
        <v>0</v>
      </c>
      <c r="BA13">
        <v>10523</v>
      </c>
      <c r="BB13">
        <v>15373</v>
      </c>
      <c r="BC13">
        <v>15480</v>
      </c>
      <c r="BD13"/>
      <c r="BE13"/>
      <c r="BF13"/>
      <c r="BG13"/>
      <c r="BH13"/>
      <c r="BI13"/>
      <c r="BJ13"/>
      <c r="BK13"/>
      <c r="BL13"/>
      <c r="BM13"/>
      <c r="BN13"/>
      <c r="BO13"/>
      <c r="BP13"/>
      <c r="BQ13"/>
      <c r="BR13"/>
      <c r="BS13"/>
      <c r="BT13"/>
    </row>
    <row r="14" spans="1:72" x14ac:dyDescent="0.25">
      <c r="A14" t="s">
        <v>790</v>
      </c>
      <c r="B14">
        <v>18952971</v>
      </c>
      <c r="C14">
        <v>19838442</v>
      </c>
      <c r="D14">
        <v>19358577</v>
      </c>
      <c r="E14">
        <v>19974593</v>
      </c>
      <c r="F14">
        <v>19774311</v>
      </c>
      <c r="G14">
        <v>22323300</v>
      </c>
      <c r="H14">
        <v>22019359</v>
      </c>
      <c r="I14">
        <v>20903035</v>
      </c>
      <c r="J14">
        <v>20573770</v>
      </c>
      <c r="K14">
        <v>21403521</v>
      </c>
      <c r="L14">
        <v>21309795</v>
      </c>
      <c r="M14">
        <v>20676272</v>
      </c>
      <c r="N14">
        <v>20651896</v>
      </c>
      <c r="O14">
        <v>20831737</v>
      </c>
      <c r="P14">
        <v>19131517</v>
      </c>
      <c r="Q14">
        <v>19685372</v>
      </c>
      <c r="R14">
        <v>19348736</v>
      </c>
      <c r="S14">
        <v>20605556</v>
      </c>
      <c r="T14">
        <v>19882405.670000002</v>
      </c>
      <c r="U14">
        <v>18861281</v>
      </c>
      <c r="V14">
        <v>18294666</v>
      </c>
      <c r="W14">
        <v>20162427</v>
      </c>
      <c r="X14">
        <v>7243642</v>
      </c>
      <c r="Y14">
        <v>7420577</v>
      </c>
      <c r="Z14">
        <v>7320842</v>
      </c>
      <c r="AA14">
        <v>7261146</v>
      </c>
      <c r="AB14">
        <v>7856150.7599999998</v>
      </c>
      <c r="AC14">
        <v>7713725</v>
      </c>
      <c r="AD14">
        <v>7662170</v>
      </c>
      <c r="AE14">
        <v>8187431</v>
      </c>
      <c r="AF14">
        <v>8443294.3699999992</v>
      </c>
      <c r="AG14">
        <v>8251261</v>
      </c>
      <c r="AH14">
        <v>7390822</v>
      </c>
      <c r="AI14">
        <v>7084108</v>
      </c>
      <c r="AJ14">
        <v>6863843</v>
      </c>
      <c r="AK14">
        <v>6549072</v>
      </c>
      <c r="AL14">
        <v>5861394</v>
      </c>
      <c r="AM14">
        <v>5414123</v>
      </c>
      <c r="AN14">
        <v>5124165</v>
      </c>
      <c r="AO14">
        <v>5321414</v>
      </c>
      <c r="AP14">
        <v>4914142</v>
      </c>
      <c r="AQ14">
        <v>4614795</v>
      </c>
      <c r="AR14">
        <v>4466136</v>
      </c>
      <c r="AS14">
        <v>4375473</v>
      </c>
      <c r="AT14">
        <v>3930562</v>
      </c>
      <c r="AU14">
        <v>4358159</v>
      </c>
      <c r="AV14">
        <v>4501638</v>
      </c>
      <c r="AW14">
        <v>4234206</v>
      </c>
      <c r="AX14">
        <v>4034591</v>
      </c>
      <c r="AY14">
        <v>3908589</v>
      </c>
      <c r="AZ14">
        <v>4265476</v>
      </c>
      <c r="BA14">
        <v>4115034</v>
      </c>
      <c r="BB14">
        <v>3432060</v>
      </c>
      <c r="BC14">
        <v>3106823</v>
      </c>
      <c r="BD14"/>
      <c r="BE14"/>
      <c r="BF14"/>
      <c r="BG14"/>
      <c r="BH14"/>
      <c r="BI14"/>
      <c r="BJ14"/>
      <c r="BK14"/>
      <c r="BL14"/>
      <c r="BM14"/>
      <c r="BN14"/>
      <c r="BO14"/>
      <c r="BP14"/>
      <c r="BQ14"/>
      <c r="BR14"/>
      <c r="BS14"/>
      <c r="BT14"/>
    </row>
    <row r="15" spans="1:72" x14ac:dyDescent="0.25">
      <c r="A15" t="s">
        <v>2367</v>
      </c>
      <c r="B15">
        <v>0</v>
      </c>
      <c r="C15">
        <v>0</v>
      </c>
      <c r="D15">
        <v>15872641</v>
      </c>
      <c r="E15">
        <v>0</v>
      </c>
      <c r="F15">
        <v>0</v>
      </c>
      <c r="G15">
        <v>0</v>
      </c>
      <c r="H15">
        <v>17611114</v>
      </c>
      <c r="I15">
        <v>16557015</v>
      </c>
      <c r="J15">
        <v>16497536</v>
      </c>
      <c r="K15">
        <v>17359757</v>
      </c>
      <c r="L15">
        <v>17007499</v>
      </c>
      <c r="M15">
        <v>16418188</v>
      </c>
      <c r="N15">
        <v>16864488</v>
      </c>
      <c r="O15">
        <v>17141172</v>
      </c>
      <c r="P15">
        <v>15526181</v>
      </c>
      <c r="Q15">
        <v>16188187</v>
      </c>
      <c r="R15">
        <v>16433247</v>
      </c>
      <c r="S15">
        <v>0</v>
      </c>
      <c r="T15">
        <v>0</v>
      </c>
      <c r="U15">
        <v>0</v>
      </c>
      <c r="V15">
        <v>15675743</v>
      </c>
      <c r="W15">
        <v>17035141</v>
      </c>
      <c r="X15">
        <v>3831953</v>
      </c>
      <c r="Y15">
        <v>4176432</v>
      </c>
      <c r="Z15">
        <v>3821315</v>
      </c>
      <c r="AA15">
        <v>3622391</v>
      </c>
      <c r="AB15">
        <v>0</v>
      </c>
      <c r="AC15">
        <v>4246912</v>
      </c>
      <c r="AD15">
        <v>4057096</v>
      </c>
      <c r="AE15">
        <v>3912020</v>
      </c>
      <c r="AF15">
        <v>0</v>
      </c>
      <c r="AG15">
        <v>0</v>
      </c>
      <c r="AH15">
        <v>0</v>
      </c>
      <c r="AI15">
        <v>0</v>
      </c>
      <c r="AJ15">
        <v>3153777</v>
      </c>
      <c r="AK15">
        <v>0</v>
      </c>
      <c r="AL15">
        <v>2893243</v>
      </c>
      <c r="AM15">
        <v>2616299</v>
      </c>
      <c r="AN15">
        <v>2535762</v>
      </c>
      <c r="AO15">
        <v>2664984</v>
      </c>
      <c r="AP15">
        <v>2331122</v>
      </c>
      <c r="AQ15">
        <v>2109390</v>
      </c>
      <c r="AR15">
        <v>2095797</v>
      </c>
      <c r="AS15">
        <v>2289057</v>
      </c>
      <c r="AT15">
        <v>1722467</v>
      </c>
      <c r="AU15">
        <v>1715632</v>
      </c>
      <c r="AV15">
        <v>1659007</v>
      </c>
      <c r="AW15">
        <v>0</v>
      </c>
      <c r="AX15">
        <v>0</v>
      </c>
      <c r="AY15">
        <v>1350696</v>
      </c>
      <c r="AZ15">
        <v>1742605</v>
      </c>
      <c r="BA15">
        <v>0</v>
      </c>
      <c r="BB15">
        <v>0</v>
      </c>
      <c r="BC15">
        <v>0</v>
      </c>
      <c r="BD15"/>
      <c r="BE15"/>
      <c r="BF15"/>
      <c r="BG15"/>
      <c r="BH15"/>
      <c r="BI15"/>
      <c r="BJ15"/>
      <c r="BK15"/>
      <c r="BL15"/>
      <c r="BM15"/>
      <c r="BN15"/>
      <c r="BO15"/>
      <c r="BP15"/>
      <c r="BQ15"/>
      <c r="BR15"/>
      <c r="BS15"/>
      <c r="BT15"/>
    </row>
    <row r="16" spans="1:72" x14ac:dyDescent="0.25">
      <c r="A16" t="s">
        <v>2605</v>
      </c>
      <c r="B16">
        <v>0</v>
      </c>
      <c r="C16">
        <v>0</v>
      </c>
      <c r="D16">
        <v>704548</v>
      </c>
      <c r="E16">
        <v>0</v>
      </c>
      <c r="F16">
        <v>0</v>
      </c>
      <c r="G16">
        <v>0</v>
      </c>
      <c r="H16">
        <v>844374</v>
      </c>
      <c r="I16">
        <v>961443</v>
      </c>
      <c r="J16">
        <v>865425</v>
      </c>
      <c r="K16">
        <v>881115</v>
      </c>
      <c r="L16">
        <v>883003</v>
      </c>
      <c r="M16">
        <v>708566</v>
      </c>
      <c r="N16">
        <v>696114</v>
      </c>
      <c r="O16">
        <v>739035</v>
      </c>
      <c r="P16">
        <v>836703</v>
      </c>
      <c r="Q16">
        <v>586856</v>
      </c>
      <c r="R16">
        <v>525453</v>
      </c>
      <c r="S16">
        <v>0</v>
      </c>
      <c r="T16">
        <v>0</v>
      </c>
      <c r="U16">
        <v>0</v>
      </c>
      <c r="V16">
        <v>543062</v>
      </c>
      <c r="W16">
        <v>883581</v>
      </c>
      <c r="X16">
        <v>659190</v>
      </c>
      <c r="Y16">
        <v>391048</v>
      </c>
      <c r="Z16">
        <v>456928</v>
      </c>
      <c r="AA16">
        <v>600440</v>
      </c>
      <c r="AB16">
        <v>0</v>
      </c>
      <c r="AC16">
        <v>437541</v>
      </c>
      <c r="AD16">
        <v>205548</v>
      </c>
      <c r="AE16">
        <v>324613</v>
      </c>
      <c r="AF16">
        <v>0</v>
      </c>
      <c r="AG16">
        <v>0</v>
      </c>
      <c r="AH16">
        <v>0</v>
      </c>
      <c r="AI16">
        <v>0</v>
      </c>
      <c r="AJ16">
        <v>619069</v>
      </c>
      <c r="AK16">
        <v>0</v>
      </c>
      <c r="AL16">
        <v>373798</v>
      </c>
      <c r="AM16">
        <v>171665</v>
      </c>
      <c r="AN16">
        <v>438148</v>
      </c>
      <c r="AO16">
        <v>286369</v>
      </c>
      <c r="AP16">
        <v>323324</v>
      </c>
      <c r="AQ16">
        <v>36101</v>
      </c>
      <c r="AR16">
        <v>341802</v>
      </c>
      <c r="AS16">
        <v>215520</v>
      </c>
      <c r="AT16">
        <v>149060</v>
      </c>
      <c r="AU16">
        <v>162594</v>
      </c>
      <c r="AV16">
        <v>416593</v>
      </c>
      <c r="AW16">
        <v>0</v>
      </c>
      <c r="AX16">
        <v>0</v>
      </c>
      <c r="AY16">
        <v>345795</v>
      </c>
      <c r="AZ16">
        <v>298321</v>
      </c>
      <c r="BA16">
        <v>0</v>
      </c>
      <c r="BB16">
        <v>0</v>
      </c>
      <c r="BC16">
        <v>0</v>
      </c>
      <c r="BD16"/>
      <c r="BE16"/>
      <c r="BF16"/>
      <c r="BG16"/>
      <c r="BH16"/>
      <c r="BI16"/>
      <c r="BJ16"/>
      <c r="BK16"/>
      <c r="BL16"/>
      <c r="BM16"/>
      <c r="BN16"/>
      <c r="BO16"/>
      <c r="BP16"/>
      <c r="BQ16"/>
      <c r="BR16"/>
      <c r="BS16"/>
      <c r="BT16"/>
    </row>
    <row r="17" spans="1:72" x14ac:dyDescent="0.25">
      <c r="A17" t="s">
        <v>2606</v>
      </c>
      <c r="B17">
        <v>0</v>
      </c>
      <c r="C17">
        <v>0</v>
      </c>
      <c r="D17">
        <v>243809</v>
      </c>
      <c r="E17">
        <v>0</v>
      </c>
      <c r="F17">
        <v>0</v>
      </c>
      <c r="G17">
        <v>0</v>
      </c>
      <c r="H17">
        <v>292052</v>
      </c>
      <c r="I17">
        <v>278970</v>
      </c>
      <c r="J17">
        <v>299000</v>
      </c>
      <c r="K17">
        <v>297911</v>
      </c>
      <c r="L17">
        <v>367717</v>
      </c>
      <c r="M17">
        <v>409426</v>
      </c>
      <c r="N17">
        <v>417514</v>
      </c>
      <c r="O17">
        <v>397068</v>
      </c>
      <c r="P17">
        <v>452369</v>
      </c>
      <c r="Q17">
        <v>369917</v>
      </c>
      <c r="R17">
        <v>287536</v>
      </c>
      <c r="S17">
        <v>0</v>
      </c>
      <c r="T17">
        <v>0</v>
      </c>
      <c r="U17">
        <v>0</v>
      </c>
      <c r="V17">
        <v>329491</v>
      </c>
      <c r="W17">
        <v>342497</v>
      </c>
      <c r="X17">
        <v>356212</v>
      </c>
      <c r="Y17">
        <v>403572</v>
      </c>
      <c r="Z17">
        <v>386150</v>
      </c>
      <c r="AA17">
        <v>335042</v>
      </c>
      <c r="AB17">
        <v>0</v>
      </c>
      <c r="AC17">
        <v>404849</v>
      </c>
      <c r="AD17">
        <v>422228</v>
      </c>
      <c r="AE17">
        <v>431469</v>
      </c>
      <c r="AF17">
        <v>0</v>
      </c>
      <c r="AG17">
        <v>0</v>
      </c>
      <c r="AH17">
        <v>0</v>
      </c>
      <c r="AI17">
        <v>0</v>
      </c>
      <c r="AJ17">
        <v>413874</v>
      </c>
      <c r="AK17">
        <v>0</v>
      </c>
      <c r="AL17">
        <v>282119</v>
      </c>
      <c r="AM17">
        <v>256670</v>
      </c>
      <c r="AN17">
        <v>247526</v>
      </c>
      <c r="AO17">
        <v>200250</v>
      </c>
      <c r="AP17">
        <v>239907</v>
      </c>
      <c r="AQ17">
        <v>216176</v>
      </c>
      <c r="AR17">
        <v>199815</v>
      </c>
      <c r="AS17">
        <v>172998</v>
      </c>
      <c r="AT17">
        <v>226157</v>
      </c>
      <c r="AU17">
        <v>255539</v>
      </c>
      <c r="AV17">
        <v>212113</v>
      </c>
      <c r="AW17">
        <v>0</v>
      </c>
      <c r="AX17">
        <v>0</v>
      </c>
      <c r="AY17">
        <v>200353</v>
      </c>
      <c r="AZ17">
        <v>161055</v>
      </c>
      <c r="BA17">
        <v>0</v>
      </c>
      <c r="BB17">
        <v>0</v>
      </c>
      <c r="BC17">
        <v>0</v>
      </c>
      <c r="BD17"/>
      <c r="BE17"/>
      <c r="BF17"/>
      <c r="BG17"/>
      <c r="BH17"/>
      <c r="BI17"/>
      <c r="BJ17"/>
      <c r="BK17"/>
      <c r="BL17"/>
      <c r="BM17"/>
      <c r="BN17"/>
      <c r="BO17"/>
      <c r="BP17"/>
      <c r="BQ17"/>
      <c r="BR17"/>
      <c r="BS17"/>
      <c r="BT17"/>
    </row>
    <row r="18" spans="1:72" x14ac:dyDescent="0.25">
      <c r="A18" t="s">
        <v>2607</v>
      </c>
      <c r="B18">
        <v>0</v>
      </c>
      <c r="C18">
        <v>0</v>
      </c>
      <c r="D18">
        <v>3148080</v>
      </c>
      <c r="E18">
        <v>0</v>
      </c>
      <c r="F18">
        <v>0</v>
      </c>
      <c r="G18">
        <v>0</v>
      </c>
      <c r="H18">
        <v>3814049</v>
      </c>
      <c r="I18">
        <v>3587769</v>
      </c>
      <c r="J18">
        <v>3600069</v>
      </c>
      <c r="K18">
        <v>3476913</v>
      </c>
      <c r="L18">
        <v>3556883</v>
      </c>
      <c r="M18">
        <v>3642767</v>
      </c>
      <c r="N18">
        <v>3506748</v>
      </c>
      <c r="O18">
        <v>3308712</v>
      </c>
      <c r="P18">
        <v>2974565</v>
      </c>
      <c r="Q18">
        <v>3125050</v>
      </c>
      <c r="R18">
        <v>2984331</v>
      </c>
      <c r="S18">
        <v>0</v>
      </c>
      <c r="T18">
        <v>0</v>
      </c>
      <c r="U18">
        <v>0</v>
      </c>
      <c r="V18">
        <v>2791858</v>
      </c>
      <c r="W18">
        <v>2854000</v>
      </c>
      <c r="X18">
        <v>2697121</v>
      </c>
      <c r="Y18">
        <v>2746686</v>
      </c>
      <c r="Z18">
        <v>2930340</v>
      </c>
      <c r="AA18">
        <v>2963461</v>
      </c>
      <c r="AB18">
        <v>0</v>
      </c>
      <c r="AC18">
        <v>2841210</v>
      </c>
      <c r="AD18">
        <v>3204635</v>
      </c>
      <c r="AE18">
        <v>3732150</v>
      </c>
      <c r="AF18">
        <v>0</v>
      </c>
      <c r="AG18">
        <v>0</v>
      </c>
      <c r="AH18">
        <v>0</v>
      </c>
      <c r="AI18">
        <v>0</v>
      </c>
      <c r="AJ18">
        <v>2862962</v>
      </c>
      <c r="AK18">
        <v>0</v>
      </c>
      <c r="AL18">
        <v>2513640</v>
      </c>
      <c r="AM18">
        <v>2567017</v>
      </c>
      <c r="AN18">
        <v>2127946</v>
      </c>
      <c r="AO18">
        <v>2405259</v>
      </c>
      <c r="AP18">
        <v>2241983</v>
      </c>
      <c r="AQ18">
        <v>2489455</v>
      </c>
      <c r="AR18">
        <v>2053878</v>
      </c>
      <c r="AS18">
        <v>1890305</v>
      </c>
      <c r="AT18">
        <v>1976516</v>
      </c>
      <c r="AU18">
        <v>2371653</v>
      </c>
      <c r="AV18">
        <v>2343506</v>
      </c>
      <c r="AW18">
        <v>0</v>
      </c>
      <c r="AX18">
        <v>0</v>
      </c>
      <c r="AY18">
        <v>2011745</v>
      </c>
      <c r="AZ18">
        <v>2063495</v>
      </c>
      <c r="BA18">
        <v>0</v>
      </c>
      <c r="BB18">
        <v>0</v>
      </c>
      <c r="BC18">
        <v>0</v>
      </c>
      <c r="BD18"/>
      <c r="BE18"/>
      <c r="BF18"/>
      <c r="BG18"/>
      <c r="BH18"/>
      <c r="BI18"/>
      <c r="BJ18"/>
      <c r="BK18"/>
      <c r="BL18"/>
      <c r="BM18"/>
      <c r="BN18"/>
      <c r="BO18"/>
      <c r="BP18"/>
      <c r="BQ18"/>
      <c r="BR18"/>
      <c r="BS18"/>
      <c r="BT18"/>
    </row>
    <row r="19" spans="1:72" x14ac:dyDescent="0.25">
      <c r="A19" t="s">
        <v>2608</v>
      </c>
      <c r="B19">
        <v>0</v>
      </c>
      <c r="C19">
        <v>0</v>
      </c>
      <c r="D19">
        <v>610501</v>
      </c>
      <c r="E19">
        <v>0</v>
      </c>
      <c r="F19">
        <v>0</v>
      </c>
      <c r="G19">
        <v>0</v>
      </c>
      <c r="H19">
        <v>542230</v>
      </c>
      <c r="I19">
        <v>482162</v>
      </c>
      <c r="J19">
        <v>688260</v>
      </c>
      <c r="K19">
        <v>612175</v>
      </c>
      <c r="L19">
        <v>505307</v>
      </c>
      <c r="M19">
        <v>502675</v>
      </c>
      <c r="N19">
        <v>832968</v>
      </c>
      <c r="O19">
        <v>754250</v>
      </c>
      <c r="P19">
        <v>658301</v>
      </c>
      <c r="Q19">
        <v>584638</v>
      </c>
      <c r="R19">
        <v>881831</v>
      </c>
      <c r="S19">
        <v>0</v>
      </c>
      <c r="T19">
        <v>0</v>
      </c>
      <c r="U19">
        <v>0</v>
      </c>
      <c r="V19">
        <v>1045488</v>
      </c>
      <c r="W19">
        <v>952792</v>
      </c>
      <c r="X19">
        <v>300834</v>
      </c>
      <c r="Y19">
        <v>297161</v>
      </c>
      <c r="Z19">
        <v>273891</v>
      </c>
      <c r="AA19">
        <v>260188</v>
      </c>
      <c r="AB19">
        <v>0</v>
      </c>
      <c r="AC19">
        <v>216787</v>
      </c>
      <c r="AD19">
        <v>227337</v>
      </c>
      <c r="AE19">
        <v>212821</v>
      </c>
      <c r="AF19">
        <v>0</v>
      </c>
      <c r="AG19">
        <v>0</v>
      </c>
      <c r="AH19">
        <v>0</v>
      </c>
      <c r="AI19">
        <v>0</v>
      </c>
      <c r="AJ19">
        <v>185839</v>
      </c>
      <c r="AK19">
        <v>0</v>
      </c>
      <c r="AL19">
        <v>201406</v>
      </c>
      <c r="AM19">
        <v>197528</v>
      </c>
      <c r="AN19">
        <v>225217</v>
      </c>
      <c r="AO19">
        <v>235448</v>
      </c>
      <c r="AP19">
        <v>222194</v>
      </c>
      <c r="AQ19">
        <v>236327</v>
      </c>
      <c r="AR19">
        <v>225156</v>
      </c>
      <c r="AS19">
        <v>192407</v>
      </c>
      <c r="AT19">
        <v>143638</v>
      </c>
      <c r="AU19">
        <v>147259</v>
      </c>
      <c r="AV19">
        <v>129581</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2609</v>
      </c>
      <c r="B20">
        <v>290702</v>
      </c>
      <c r="C20">
        <v>262380</v>
      </c>
      <c r="D20">
        <v>98524</v>
      </c>
      <c r="E20">
        <v>1368252</v>
      </c>
      <c r="F20">
        <v>1339627</v>
      </c>
      <c r="G20">
        <v>158543</v>
      </c>
      <c r="H20">
        <v>14331</v>
      </c>
      <c r="I20">
        <v>130440</v>
      </c>
      <c r="J20">
        <v>130314</v>
      </c>
      <c r="K20">
        <v>128360</v>
      </c>
      <c r="L20">
        <v>12390</v>
      </c>
      <c r="M20">
        <v>132981</v>
      </c>
      <c r="N20">
        <v>148333</v>
      </c>
      <c r="O20">
        <v>130039</v>
      </c>
      <c r="P20">
        <v>43836</v>
      </c>
      <c r="Q20">
        <v>71343</v>
      </c>
      <c r="R20">
        <v>70995</v>
      </c>
      <c r="S20">
        <v>0</v>
      </c>
      <c r="T20">
        <v>0</v>
      </c>
      <c r="U20">
        <v>0</v>
      </c>
      <c r="V20">
        <v>105068</v>
      </c>
      <c r="W20">
        <v>105269</v>
      </c>
      <c r="X20">
        <v>24712</v>
      </c>
      <c r="Y20">
        <v>103051</v>
      </c>
      <c r="Z20">
        <v>101475</v>
      </c>
      <c r="AA20">
        <v>105779</v>
      </c>
      <c r="AB20">
        <v>0</v>
      </c>
      <c r="AC20">
        <v>98299</v>
      </c>
      <c r="AD20">
        <v>108231</v>
      </c>
      <c r="AE20">
        <v>114659</v>
      </c>
      <c r="AF20">
        <v>0</v>
      </c>
      <c r="AG20">
        <v>0</v>
      </c>
      <c r="AH20">
        <v>0</v>
      </c>
      <c r="AI20">
        <v>0</v>
      </c>
      <c r="AJ20">
        <v>80638</v>
      </c>
      <c r="AK20">
        <v>0</v>
      </c>
      <c r="AL20">
        <v>298587</v>
      </c>
      <c r="AM20">
        <v>249033</v>
      </c>
      <c r="AN20">
        <v>54111</v>
      </c>
      <c r="AO20">
        <v>10659</v>
      </c>
      <c r="AP20">
        <v>86109</v>
      </c>
      <c r="AQ20">
        <v>6579</v>
      </c>
      <c r="AR20">
        <v>39</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25">
      <c r="A21" t="s">
        <v>2382</v>
      </c>
      <c r="B21">
        <v>0</v>
      </c>
      <c r="C21">
        <v>0</v>
      </c>
      <c r="D21">
        <v>16381</v>
      </c>
      <c r="E21">
        <v>0</v>
      </c>
      <c r="F21">
        <v>0</v>
      </c>
      <c r="G21">
        <v>0</v>
      </c>
      <c r="H21">
        <v>9493</v>
      </c>
      <c r="I21">
        <v>125095</v>
      </c>
      <c r="J21">
        <v>124538</v>
      </c>
      <c r="K21">
        <v>123478</v>
      </c>
      <c r="L21">
        <v>3363</v>
      </c>
      <c r="M21">
        <v>122461</v>
      </c>
      <c r="N21">
        <v>136648</v>
      </c>
      <c r="O21">
        <v>119061</v>
      </c>
      <c r="P21">
        <v>34103</v>
      </c>
      <c r="Q21">
        <v>63261</v>
      </c>
      <c r="R21">
        <v>62969</v>
      </c>
      <c r="S21">
        <v>0</v>
      </c>
      <c r="T21">
        <v>0</v>
      </c>
      <c r="U21">
        <v>0</v>
      </c>
      <c r="V21">
        <v>90210</v>
      </c>
      <c r="W21">
        <v>85364</v>
      </c>
      <c r="X21">
        <v>5663</v>
      </c>
      <c r="Y21">
        <v>85573</v>
      </c>
      <c r="Z21">
        <v>86506</v>
      </c>
      <c r="AA21">
        <v>94199</v>
      </c>
      <c r="AB21">
        <v>0</v>
      </c>
      <c r="AC21">
        <v>94044</v>
      </c>
      <c r="AD21">
        <v>89072</v>
      </c>
      <c r="AE21">
        <v>88668</v>
      </c>
      <c r="AF21">
        <v>0</v>
      </c>
      <c r="AG21">
        <v>0</v>
      </c>
      <c r="AH21">
        <v>0</v>
      </c>
      <c r="AI21">
        <v>0</v>
      </c>
      <c r="AJ21">
        <v>69498</v>
      </c>
      <c r="AK21">
        <v>0</v>
      </c>
      <c r="AL21">
        <v>296877</v>
      </c>
      <c r="AM21">
        <v>247557</v>
      </c>
      <c r="AN21">
        <v>50410</v>
      </c>
      <c r="AO21">
        <v>9101</v>
      </c>
      <c r="AP21">
        <v>85188</v>
      </c>
      <c r="AQ21">
        <v>6359</v>
      </c>
      <c r="AR21">
        <v>39</v>
      </c>
      <c r="AS21">
        <v>0</v>
      </c>
      <c r="AT21">
        <v>0</v>
      </c>
      <c r="AU21">
        <v>0</v>
      </c>
      <c r="AV21">
        <v>0</v>
      </c>
      <c r="AW21">
        <v>0</v>
      </c>
      <c r="AX21">
        <v>0</v>
      </c>
      <c r="AY21">
        <v>0</v>
      </c>
      <c r="AZ21">
        <v>0</v>
      </c>
      <c r="BA21">
        <v>0</v>
      </c>
      <c r="BB21">
        <v>0</v>
      </c>
      <c r="BC21">
        <v>0</v>
      </c>
      <c r="BD21"/>
      <c r="BE21"/>
      <c r="BF21"/>
      <c r="BG21"/>
      <c r="BH21"/>
      <c r="BI21"/>
      <c r="BJ21"/>
      <c r="BK21"/>
      <c r="BL21"/>
      <c r="BM21"/>
      <c r="BN21"/>
      <c r="BO21"/>
      <c r="BP21"/>
      <c r="BQ21"/>
      <c r="BR21"/>
      <c r="BS21"/>
      <c r="BT21"/>
    </row>
    <row r="22" spans="1:72" x14ac:dyDescent="0.25">
      <c r="A22" t="s">
        <v>3352</v>
      </c>
      <c r="B22">
        <v>0</v>
      </c>
      <c r="C22">
        <v>0</v>
      </c>
      <c r="D22">
        <v>19136</v>
      </c>
      <c r="E22">
        <v>0</v>
      </c>
      <c r="F22">
        <v>0</v>
      </c>
      <c r="G22">
        <v>0</v>
      </c>
      <c r="H22">
        <v>4838</v>
      </c>
      <c r="I22">
        <v>5345</v>
      </c>
      <c r="J22">
        <v>5776</v>
      </c>
      <c r="K22">
        <v>4882</v>
      </c>
      <c r="L22">
        <v>9027</v>
      </c>
      <c r="M22">
        <v>10520</v>
      </c>
      <c r="N22">
        <v>11685</v>
      </c>
      <c r="O22">
        <v>10978</v>
      </c>
      <c r="P22">
        <v>9733</v>
      </c>
      <c r="Q22">
        <v>8082</v>
      </c>
      <c r="R22">
        <v>8026</v>
      </c>
      <c r="S22">
        <v>0</v>
      </c>
      <c r="T22">
        <v>0</v>
      </c>
      <c r="U22">
        <v>0</v>
      </c>
      <c r="V22">
        <v>14858</v>
      </c>
      <c r="W22">
        <v>19905</v>
      </c>
      <c r="X22">
        <v>19049</v>
      </c>
      <c r="Y22">
        <v>17478</v>
      </c>
      <c r="Z22">
        <v>14969</v>
      </c>
      <c r="AA22">
        <v>11580</v>
      </c>
      <c r="AB22">
        <v>0</v>
      </c>
      <c r="AC22">
        <v>4255</v>
      </c>
      <c r="AD22">
        <v>19159</v>
      </c>
      <c r="AE22">
        <v>25991</v>
      </c>
      <c r="AF22">
        <v>0</v>
      </c>
      <c r="AG22">
        <v>0</v>
      </c>
      <c r="AH22">
        <v>0</v>
      </c>
      <c r="AI22">
        <v>0</v>
      </c>
      <c r="AJ22">
        <v>11140</v>
      </c>
      <c r="AK22">
        <v>0</v>
      </c>
      <c r="AL22">
        <v>1710</v>
      </c>
      <c r="AM22">
        <v>1476</v>
      </c>
      <c r="AN22">
        <v>3701</v>
      </c>
      <c r="AO22">
        <v>1558</v>
      </c>
      <c r="AP22">
        <v>921</v>
      </c>
      <c r="AQ22">
        <v>220</v>
      </c>
      <c r="AR22">
        <v>0</v>
      </c>
      <c r="AS22">
        <v>0</v>
      </c>
      <c r="AT22">
        <v>0</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25">
      <c r="A23" t="s">
        <v>2610</v>
      </c>
      <c r="B23">
        <v>290702</v>
      </c>
      <c r="C23">
        <v>262380</v>
      </c>
      <c r="D23">
        <v>63007</v>
      </c>
      <c r="E23">
        <v>1368252</v>
      </c>
      <c r="F23">
        <v>1339627</v>
      </c>
      <c r="G23">
        <v>158543</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c r="BE23"/>
      <c r="BF23"/>
      <c r="BG23"/>
      <c r="BH23"/>
      <c r="BI23"/>
      <c r="BJ23"/>
      <c r="BK23"/>
      <c r="BL23"/>
      <c r="BM23"/>
      <c r="BN23"/>
      <c r="BO23"/>
      <c r="BP23"/>
      <c r="BQ23"/>
      <c r="BR23"/>
      <c r="BS23"/>
      <c r="BT23"/>
    </row>
    <row r="24" spans="1:72" x14ac:dyDescent="0.25">
      <c r="A24" t="s">
        <v>2611</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62083</v>
      </c>
      <c r="AO24">
        <v>57941</v>
      </c>
      <c r="AP24">
        <v>57285</v>
      </c>
      <c r="AQ24">
        <v>71594</v>
      </c>
      <c r="AR24">
        <v>53438</v>
      </c>
      <c r="AS24">
        <v>55530</v>
      </c>
      <c r="AT24">
        <v>32081</v>
      </c>
      <c r="AU24">
        <v>1567</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25">
      <c r="A25" t="s">
        <v>3293</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25617</v>
      </c>
      <c r="AO25">
        <v>40582</v>
      </c>
      <c r="AP25">
        <v>35699</v>
      </c>
      <c r="AQ25">
        <v>23630</v>
      </c>
      <c r="AR25">
        <v>45992</v>
      </c>
      <c r="AS25">
        <v>10786</v>
      </c>
      <c r="AT25">
        <v>4861</v>
      </c>
      <c r="AU25">
        <v>3407</v>
      </c>
      <c r="AV25">
        <v>28615</v>
      </c>
      <c r="AW25">
        <v>0</v>
      </c>
      <c r="AX25">
        <v>0</v>
      </c>
      <c r="AY25">
        <v>0</v>
      </c>
      <c r="AZ25">
        <v>0</v>
      </c>
      <c r="BA25">
        <v>0</v>
      </c>
      <c r="BB25">
        <v>0</v>
      </c>
      <c r="BC25">
        <v>0</v>
      </c>
      <c r="BD25"/>
      <c r="BE25"/>
      <c r="BF25"/>
      <c r="BG25"/>
      <c r="BH25"/>
      <c r="BI25"/>
      <c r="BJ25"/>
      <c r="BK25"/>
      <c r="BL25"/>
      <c r="BM25"/>
      <c r="BN25"/>
      <c r="BO25"/>
      <c r="BP25"/>
      <c r="BQ25"/>
      <c r="BR25"/>
      <c r="BS25"/>
      <c r="BT25"/>
    </row>
    <row r="26" spans="1:72" x14ac:dyDescent="0.25">
      <c r="A26" t="s">
        <v>3284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252563</v>
      </c>
      <c r="AO26">
        <v>174131</v>
      </c>
      <c r="AP26">
        <v>133415</v>
      </c>
      <c r="AQ26">
        <v>119311</v>
      </c>
      <c r="AR26">
        <v>43741</v>
      </c>
      <c r="AS26">
        <v>30336</v>
      </c>
      <c r="AT26">
        <v>23545</v>
      </c>
      <c r="AU26">
        <v>19053</v>
      </c>
      <c r="AV26">
        <v>31360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3285</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252563</v>
      </c>
      <c r="AO27">
        <v>174131</v>
      </c>
      <c r="AP27">
        <v>133415</v>
      </c>
      <c r="AQ27">
        <v>119311</v>
      </c>
      <c r="AR27">
        <v>43741</v>
      </c>
      <c r="AS27">
        <v>30336</v>
      </c>
      <c r="AT27">
        <v>23545</v>
      </c>
      <c r="AU27">
        <v>19053</v>
      </c>
      <c r="AV27">
        <v>31360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3309</v>
      </c>
      <c r="B28">
        <v>0</v>
      </c>
      <c r="C28">
        <v>0</v>
      </c>
      <c r="D28">
        <v>0</v>
      </c>
      <c r="E28">
        <v>0</v>
      </c>
      <c r="F28">
        <v>0</v>
      </c>
      <c r="G28">
        <v>0</v>
      </c>
      <c r="H28">
        <v>0</v>
      </c>
      <c r="I28">
        <v>0</v>
      </c>
      <c r="J28">
        <v>0</v>
      </c>
      <c r="K28">
        <v>0</v>
      </c>
      <c r="L28">
        <v>0</v>
      </c>
      <c r="M28">
        <v>0</v>
      </c>
      <c r="N28">
        <v>0</v>
      </c>
      <c r="O28">
        <v>0</v>
      </c>
      <c r="P28">
        <v>1149226</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2369</v>
      </c>
      <c r="B29">
        <v>244360</v>
      </c>
      <c r="C29">
        <v>208881</v>
      </c>
      <c r="D29">
        <v>129872</v>
      </c>
      <c r="E29">
        <v>138835</v>
      </c>
      <c r="F29">
        <v>78086</v>
      </c>
      <c r="G29">
        <v>67993</v>
      </c>
      <c r="H29">
        <v>63866</v>
      </c>
      <c r="I29">
        <v>42969</v>
      </c>
      <c r="J29">
        <v>48981</v>
      </c>
      <c r="K29">
        <v>52810</v>
      </c>
      <c r="L29">
        <v>52384</v>
      </c>
      <c r="M29">
        <v>28607</v>
      </c>
      <c r="N29">
        <v>41478</v>
      </c>
      <c r="O29">
        <v>17734</v>
      </c>
      <c r="P29">
        <v>18700</v>
      </c>
      <c r="Q29">
        <v>11778</v>
      </c>
      <c r="R29">
        <v>12064</v>
      </c>
      <c r="S29">
        <v>72125</v>
      </c>
      <c r="T29">
        <v>71823.03</v>
      </c>
      <c r="U29">
        <v>120172</v>
      </c>
      <c r="V29">
        <v>11763</v>
      </c>
      <c r="W29">
        <v>45332</v>
      </c>
      <c r="X29">
        <v>90922</v>
      </c>
      <c r="Y29">
        <v>141826</v>
      </c>
      <c r="Z29">
        <v>31504</v>
      </c>
      <c r="AA29">
        <v>2176</v>
      </c>
      <c r="AB29">
        <v>51317.7</v>
      </c>
      <c r="AC29">
        <v>38305</v>
      </c>
      <c r="AD29">
        <v>44143</v>
      </c>
      <c r="AE29">
        <v>38619</v>
      </c>
      <c r="AF29">
        <v>91759.24</v>
      </c>
      <c r="AG29">
        <v>181694</v>
      </c>
      <c r="AH29">
        <v>279277</v>
      </c>
      <c r="AI29">
        <v>139619</v>
      </c>
      <c r="AJ29">
        <v>14202</v>
      </c>
      <c r="AK29">
        <v>220801</v>
      </c>
      <c r="AL29">
        <v>100566</v>
      </c>
      <c r="AM29">
        <v>30822</v>
      </c>
      <c r="AN29">
        <v>513402</v>
      </c>
      <c r="AO29">
        <v>495347</v>
      </c>
      <c r="AP29">
        <v>519168</v>
      </c>
      <c r="AQ29">
        <v>579128</v>
      </c>
      <c r="AR29">
        <v>467026</v>
      </c>
      <c r="AS29">
        <v>636316</v>
      </c>
      <c r="AT29">
        <v>463743</v>
      </c>
      <c r="AU29">
        <v>497881</v>
      </c>
      <c r="AV29">
        <v>356512</v>
      </c>
      <c r="AW29">
        <v>446997</v>
      </c>
      <c r="AX29">
        <v>431183</v>
      </c>
      <c r="AY29">
        <v>402237</v>
      </c>
      <c r="AZ29">
        <v>355050</v>
      </c>
      <c r="BA29">
        <v>410125</v>
      </c>
      <c r="BB29">
        <v>407584</v>
      </c>
      <c r="BC29">
        <v>401735</v>
      </c>
      <c r="BD29"/>
      <c r="BE29"/>
      <c r="BF29"/>
      <c r="BG29"/>
      <c r="BH29"/>
      <c r="BI29"/>
      <c r="BJ29"/>
      <c r="BK29"/>
      <c r="BL29"/>
      <c r="BM29"/>
      <c r="BN29"/>
      <c r="BO29"/>
      <c r="BP29"/>
      <c r="BQ29"/>
      <c r="BR29"/>
      <c r="BS29"/>
      <c r="BT29"/>
    </row>
    <row r="30" spans="1:72" x14ac:dyDescent="0.25">
      <c r="A30" t="s">
        <v>3286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84212</v>
      </c>
      <c r="AO30">
        <v>68393</v>
      </c>
      <c r="AP30">
        <v>79831</v>
      </c>
      <c r="AQ30">
        <v>87894</v>
      </c>
      <c r="AR30">
        <v>45818</v>
      </c>
      <c r="AS30">
        <v>120714</v>
      </c>
      <c r="AT30">
        <v>136898</v>
      </c>
      <c r="AU30">
        <v>77275</v>
      </c>
      <c r="AV30">
        <v>49770</v>
      </c>
      <c r="AW30">
        <v>0</v>
      </c>
      <c r="AX30">
        <v>0</v>
      </c>
      <c r="AY30">
        <v>0</v>
      </c>
      <c r="AZ30">
        <v>0</v>
      </c>
      <c r="BA30">
        <v>0</v>
      </c>
      <c r="BB30">
        <v>0</v>
      </c>
      <c r="BC30">
        <v>0</v>
      </c>
      <c r="BD30"/>
      <c r="BE30"/>
      <c r="BF30"/>
      <c r="BG30"/>
      <c r="BH30"/>
      <c r="BI30"/>
      <c r="BJ30"/>
      <c r="BK30"/>
      <c r="BL30"/>
      <c r="BM30"/>
      <c r="BN30"/>
      <c r="BO30"/>
      <c r="BP30"/>
      <c r="BQ30"/>
      <c r="BR30"/>
      <c r="BS30"/>
      <c r="BT30"/>
    </row>
    <row r="31" spans="1:72" x14ac:dyDescent="0.25">
      <c r="A31" t="s">
        <v>3310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111219</v>
      </c>
      <c r="AO31">
        <v>209724</v>
      </c>
      <c r="AP31">
        <v>211240</v>
      </c>
      <c r="AQ31">
        <v>178711</v>
      </c>
      <c r="AR31">
        <v>131192</v>
      </c>
      <c r="AS31">
        <v>194743</v>
      </c>
      <c r="AT31">
        <v>46676</v>
      </c>
      <c r="AU31">
        <v>70076</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25">
      <c r="A32" t="s">
        <v>2370</v>
      </c>
      <c r="B32">
        <v>244360</v>
      </c>
      <c r="C32">
        <v>208881</v>
      </c>
      <c r="D32">
        <v>129872</v>
      </c>
      <c r="E32">
        <v>138835</v>
      </c>
      <c r="F32">
        <v>78086</v>
      </c>
      <c r="G32">
        <v>67993</v>
      </c>
      <c r="H32">
        <v>63866</v>
      </c>
      <c r="I32">
        <v>42969</v>
      </c>
      <c r="J32">
        <v>48981</v>
      </c>
      <c r="K32">
        <v>52810</v>
      </c>
      <c r="L32">
        <v>52384</v>
      </c>
      <c r="M32">
        <v>28607</v>
      </c>
      <c r="N32">
        <v>41478</v>
      </c>
      <c r="O32">
        <v>17734</v>
      </c>
      <c r="P32">
        <v>18700</v>
      </c>
      <c r="Q32">
        <v>11778</v>
      </c>
      <c r="R32">
        <v>12064</v>
      </c>
      <c r="S32">
        <v>0</v>
      </c>
      <c r="T32">
        <v>0</v>
      </c>
      <c r="U32">
        <v>0</v>
      </c>
      <c r="V32">
        <v>11763</v>
      </c>
      <c r="W32">
        <v>45332</v>
      </c>
      <c r="X32">
        <v>90922</v>
      </c>
      <c r="Y32">
        <v>141826</v>
      </c>
      <c r="Z32">
        <v>31504</v>
      </c>
      <c r="AA32">
        <v>2176</v>
      </c>
      <c r="AB32">
        <v>0</v>
      </c>
      <c r="AC32">
        <v>38305</v>
      </c>
      <c r="AD32">
        <v>44143</v>
      </c>
      <c r="AE32">
        <v>38619</v>
      </c>
      <c r="AF32">
        <v>0</v>
      </c>
      <c r="AG32">
        <v>0</v>
      </c>
      <c r="AH32">
        <v>0</v>
      </c>
      <c r="AI32">
        <v>0</v>
      </c>
      <c r="AJ32">
        <v>14202</v>
      </c>
      <c r="AK32">
        <v>0</v>
      </c>
      <c r="AL32">
        <v>100566</v>
      </c>
      <c r="AM32">
        <v>30822</v>
      </c>
      <c r="AN32">
        <v>317971</v>
      </c>
      <c r="AO32">
        <v>217230</v>
      </c>
      <c r="AP32">
        <v>228097</v>
      </c>
      <c r="AQ32">
        <v>312523</v>
      </c>
      <c r="AR32">
        <v>290016</v>
      </c>
      <c r="AS32">
        <v>320859</v>
      </c>
      <c r="AT32">
        <v>280169</v>
      </c>
      <c r="AU32">
        <v>350530</v>
      </c>
      <c r="AV32">
        <v>306742</v>
      </c>
      <c r="AW32">
        <v>446997</v>
      </c>
      <c r="AX32">
        <v>431183</v>
      </c>
      <c r="AY32">
        <v>0</v>
      </c>
      <c r="AZ32">
        <v>0</v>
      </c>
      <c r="BA32">
        <v>0</v>
      </c>
      <c r="BB32">
        <v>0</v>
      </c>
      <c r="BC32">
        <v>0</v>
      </c>
      <c r="BD32"/>
      <c r="BE32"/>
      <c r="BF32"/>
      <c r="BG32"/>
      <c r="BH32"/>
      <c r="BI32"/>
      <c r="BJ32"/>
      <c r="BK32"/>
      <c r="BL32"/>
      <c r="BM32"/>
      <c r="BN32"/>
      <c r="BO32"/>
      <c r="BP32"/>
      <c r="BQ32"/>
      <c r="BR32"/>
      <c r="BS32"/>
      <c r="BT32"/>
    </row>
    <row r="33" spans="1:72" x14ac:dyDescent="0.25">
      <c r="A33" t="s">
        <v>791</v>
      </c>
      <c r="B33">
        <v>38583169</v>
      </c>
      <c r="C33">
        <v>38078577</v>
      </c>
      <c r="D33">
        <v>37707748</v>
      </c>
      <c r="E33">
        <v>38918925</v>
      </c>
      <c r="F33">
        <v>39239901</v>
      </c>
      <c r="G33">
        <v>41676874</v>
      </c>
      <c r="H33">
        <v>42920670</v>
      </c>
      <c r="I33">
        <v>40249272</v>
      </c>
      <c r="J33">
        <v>41138464</v>
      </c>
      <c r="K33">
        <v>43119793</v>
      </c>
      <c r="L33">
        <v>43360444</v>
      </c>
      <c r="M33">
        <v>38875631</v>
      </c>
      <c r="N33">
        <v>38190494</v>
      </c>
      <c r="O33">
        <v>38490674</v>
      </c>
      <c r="P33">
        <v>38541662</v>
      </c>
      <c r="Q33">
        <v>35789128</v>
      </c>
      <c r="R33">
        <v>33948814</v>
      </c>
      <c r="S33">
        <v>35613603</v>
      </c>
      <c r="T33">
        <v>35993214.890000001</v>
      </c>
      <c r="U33">
        <v>34918455</v>
      </c>
      <c r="V33">
        <v>36679123</v>
      </c>
      <c r="W33">
        <v>42517603</v>
      </c>
      <c r="X33">
        <v>18380317</v>
      </c>
      <c r="Y33">
        <v>18027375</v>
      </c>
      <c r="Z33">
        <v>17833391</v>
      </c>
      <c r="AA33">
        <v>18098448</v>
      </c>
      <c r="AB33">
        <v>19001642.489999998</v>
      </c>
      <c r="AC33">
        <v>18096076</v>
      </c>
      <c r="AD33">
        <v>18886879</v>
      </c>
      <c r="AE33">
        <v>18780962</v>
      </c>
      <c r="AF33">
        <v>19314889.27</v>
      </c>
      <c r="AG33">
        <v>18201612</v>
      </c>
      <c r="AH33">
        <v>17780436</v>
      </c>
      <c r="AI33">
        <v>17472234</v>
      </c>
      <c r="AJ33">
        <v>16971837</v>
      </c>
      <c r="AK33">
        <v>17050461</v>
      </c>
      <c r="AL33">
        <v>16001283</v>
      </c>
      <c r="AM33">
        <v>15391989</v>
      </c>
      <c r="AN33">
        <v>14310156</v>
      </c>
      <c r="AO33">
        <v>14165597</v>
      </c>
      <c r="AP33">
        <v>12662023</v>
      </c>
      <c r="AQ33">
        <v>12544194</v>
      </c>
      <c r="AR33">
        <v>11692127</v>
      </c>
      <c r="AS33">
        <v>10948287</v>
      </c>
      <c r="AT33">
        <v>9704413</v>
      </c>
      <c r="AU33">
        <v>10389989</v>
      </c>
      <c r="AV33">
        <v>10321022</v>
      </c>
      <c r="AW33">
        <v>9507568</v>
      </c>
      <c r="AX33">
        <v>9313236</v>
      </c>
      <c r="AY33">
        <v>9082931</v>
      </c>
      <c r="AZ33">
        <v>9453751</v>
      </c>
      <c r="BA33">
        <v>9082947</v>
      </c>
      <c r="BB33">
        <v>8389880</v>
      </c>
      <c r="BC33">
        <v>8689092</v>
      </c>
      <c r="BD33"/>
      <c r="BE33"/>
      <c r="BF33"/>
      <c r="BG33"/>
      <c r="BH33"/>
      <c r="BI33"/>
      <c r="BJ33"/>
      <c r="BK33"/>
      <c r="BL33"/>
      <c r="BM33"/>
      <c r="BN33"/>
      <c r="BO33"/>
      <c r="BP33"/>
      <c r="BQ33"/>
      <c r="BR33"/>
      <c r="BS33"/>
      <c r="BT33"/>
    </row>
    <row r="34" spans="1:72" x14ac:dyDescent="0.25">
      <c r="A34" t="s">
        <v>2371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t="s">
        <v>2377</v>
      </c>
      <c r="B35">
        <v>0</v>
      </c>
      <c r="C35">
        <v>0</v>
      </c>
      <c r="D35">
        <v>0</v>
      </c>
      <c r="E35">
        <v>0</v>
      </c>
      <c r="F35">
        <v>0</v>
      </c>
      <c r="G35">
        <v>0</v>
      </c>
      <c r="H35">
        <v>113577</v>
      </c>
      <c r="I35">
        <v>113577</v>
      </c>
      <c r="J35">
        <v>113577</v>
      </c>
      <c r="K35">
        <v>114577</v>
      </c>
      <c r="L35">
        <v>114577</v>
      </c>
      <c r="M35">
        <v>14577</v>
      </c>
      <c r="N35">
        <v>14577</v>
      </c>
      <c r="O35">
        <v>14577</v>
      </c>
      <c r="P35">
        <v>14000</v>
      </c>
      <c r="Q35">
        <v>15000</v>
      </c>
      <c r="R35">
        <v>15000</v>
      </c>
      <c r="S35">
        <v>15000</v>
      </c>
      <c r="T35">
        <v>16000.1</v>
      </c>
      <c r="U35">
        <v>16000</v>
      </c>
      <c r="V35">
        <v>16000</v>
      </c>
      <c r="W35">
        <v>22400</v>
      </c>
      <c r="X35">
        <v>22400</v>
      </c>
      <c r="Y35">
        <v>52400</v>
      </c>
      <c r="Z35">
        <v>52400</v>
      </c>
      <c r="AA35">
        <v>51000</v>
      </c>
      <c r="AB35">
        <v>52400.1</v>
      </c>
      <c r="AC35">
        <v>51000</v>
      </c>
      <c r="AD35">
        <v>51913</v>
      </c>
      <c r="AE35">
        <v>51913</v>
      </c>
      <c r="AF35">
        <v>27680.79</v>
      </c>
      <c r="AG35">
        <v>270766</v>
      </c>
      <c r="AH35">
        <v>270766</v>
      </c>
      <c r="AI35">
        <v>266771</v>
      </c>
      <c r="AJ35">
        <v>837</v>
      </c>
      <c r="AK35">
        <v>837</v>
      </c>
      <c r="AL35">
        <v>837</v>
      </c>
      <c r="AM35">
        <v>837</v>
      </c>
      <c r="AN35">
        <v>837</v>
      </c>
      <c r="AO35">
        <v>837</v>
      </c>
      <c r="AP35">
        <v>837</v>
      </c>
      <c r="AQ35">
        <v>837</v>
      </c>
      <c r="AR35">
        <v>837</v>
      </c>
      <c r="AS35">
        <v>837</v>
      </c>
      <c r="AT35">
        <v>837</v>
      </c>
      <c r="AU35">
        <v>837</v>
      </c>
      <c r="AV35">
        <v>837</v>
      </c>
      <c r="AW35">
        <v>837</v>
      </c>
      <c r="AX35">
        <v>837</v>
      </c>
      <c r="AY35">
        <v>837</v>
      </c>
      <c r="AZ35">
        <v>837</v>
      </c>
      <c r="BA35">
        <v>837</v>
      </c>
      <c r="BB35">
        <v>837</v>
      </c>
      <c r="BC35">
        <v>837</v>
      </c>
      <c r="BD35"/>
      <c r="BE35"/>
      <c r="BF35"/>
      <c r="BG35"/>
      <c r="BH35"/>
      <c r="BI35"/>
      <c r="BJ35"/>
      <c r="BK35"/>
      <c r="BL35"/>
      <c r="BM35"/>
      <c r="BN35"/>
      <c r="BO35"/>
      <c r="BP35"/>
      <c r="BQ35"/>
      <c r="BR35"/>
      <c r="BS35"/>
      <c r="BT35"/>
    </row>
    <row r="36" spans="1:72" x14ac:dyDescent="0.25">
      <c r="A36" t="s">
        <v>2378</v>
      </c>
      <c r="B36">
        <v>2822686</v>
      </c>
      <c r="C36">
        <v>2779094</v>
      </c>
      <c r="D36">
        <v>2785535</v>
      </c>
      <c r="E36">
        <v>2841092</v>
      </c>
      <c r="F36">
        <v>2831142</v>
      </c>
      <c r="G36">
        <v>2963501</v>
      </c>
      <c r="H36">
        <v>2927386</v>
      </c>
      <c r="I36">
        <v>2955569</v>
      </c>
      <c r="J36">
        <v>3031483</v>
      </c>
      <c r="K36">
        <v>3206805</v>
      </c>
      <c r="L36">
        <v>3209664</v>
      </c>
      <c r="M36">
        <v>3199961</v>
      </c>
      <c r="N36">
        <v>3304048</v>
      </c>
      <c r="O36">
        <v>3403438</v>
      </c>
      <c r="P36">
        <v>3427336</v>
      </c>
      <c r="Q36">
        <v>3534467</v>
      </c>
      <c r="R36">
        <v>3562386</v>
      </c>
      <c r="S36">
        <v>3593891</v>
      </c>
      <c r="T36">
        <v>3622672.43</v>
      </c>
      <c r="U36">
        <v>3606201</v>
      </c>
      <c r="V36">
        <v>3609106</v>
      </c>
      <c r="W36">
        <v>3606620</v>
      </c>
      <c r="X36">
        <v>3397914</v>
      </c>
      <c r="Y36">
        <v>3367031</v>
      </c>
      <c r="Z36">
        <v>3345786</v>
      </c>
      <c r="AA36">
        <v>3436458</v>
      </c>
      <c r="AB36">
        <v>480339.67</v>
      </c>
      <c r="AC36">
        <v>465569</v>
      </c>
      <c r="AD36">
        <v>467520</v>
      </c>
      <c r="AE36">
        <v>487064</v>
      </c>
      <c r="AF36">
        <v>467211.03</v>
      </c>
      <c r="AG36">
        <v>449279</v>
      </c>
      <c r="AH36">
        <v>434110</v>
      </c>
      <c r="AI36">
        <v>436906</v>
      </c>
      <c r="AJ36">
        <v>432379</v>
      </c>
      <c r="AK36">
        <v>422364</v>
      </c>
      <c r="AL36">
        <v>433407</v>
      </c>
      <c r="AM36">
        <v>438707</v>
      </c>
      <c r="AN36">
        <v>416461</v>
      </c>
      <c r="AO36">
        <v>412122</v>
      </c>
      <c r="AP36">
        <v>403935</v>
      </c>
      <c r="AQ36">
        <v>424422</v>
      </c>
      <c r="AR36">
        <v>412200</v>
      </c>
      <c r="AS36">
        <v>401776</v>
      </c>
      <c r="AT36">
        <v>404607</v>
      </c>
      <c r="AU36">
        <v>394022</v>
      </c>
      <c r="AV36">
        <v>398538</v>
      </c>
      <c r="AW36">
        <v>380466</v>
      </c>
      <c r="AX36">
        <v>444690</v>
      </c>
      <c r="AY36">
        <v>369444</v>
      </c>
      <c r="AZ36">
        <v>371461</v>
      </c>
      <c r="BA36">
        <v>358504</v>
      </c>
      <c r="BB36">
        <v>352824</v>
      </c>
      <c r="BC36">
        <v>341368</v>
      </c>
      <c r="BD36"/>
      <c r="BE36"/>
      <c r="BF36"/>
      <c r="BG36"/>
      <c r="BH36"/>
      <c r="BI36"/>
      <c r="BJ36"/>
      <c r="BK36"/>
      <c r="BL36"/>
      <c r="BM36"/>
      <c r="BN36"/>
      <c r="BO36"/>
      <c r="BP36"/>
      <c r="BQ36"/>
      <c r="BR36"/>
      <c r="BS36"/>
      <c r="BT36"/>
    </row>
    <row r="37" spans="1:72" x14ac:dyDescent="0.25">
      <c r="A37" t="s">
        <v>2379</v>
      </c>
      <c r="B37">
        <v>101923</v>
      </c>
      <c r="C37">
        <v>103237</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c r="BE37"/>
      <c r="BF37"/>
      <c r="BG37"/>
      <c r="BH37"/>
      <c r="BI37"/>
      <c r="BJ37"/>
      <c r="BK37"/>
      <c r="BL37"/>
      <c r="BM37"/>
      <c r="BN37"/>
      <c r="BO37"/>
      <c r="BP37"/>
      <c r="BQ37"/>
      <c r="BR37"/>
      <c r="BS37"/>
      <c r="BT37"/>
    </row>
    <row r="38" spans="1:72" x14ac:dyDescent="0.25">
      <c r="A38" t="s">
        <v>3690</v>
      </c>
      <c r="B38">
        <v>2720763</v>
      </c>
      <c r="C38">
        <v>2675857</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25">
      <c r="A39" t="s">
        <v>2381</v>
      </c>
      <c r="B39">
        <v>390501</v>
      </c>
      <c r="C39">
        <v>443067</v>
      </c>
      <c r="D39">
        <v>1017259</v>
      </c>
      <c r="E39">
        <v>644458</v>
      </c>
      <c r="F39">
        <v>781889</v>
      </c>
      <c r="G39">
        <v>937815</v>
      </c>
      <c r="H39">
        <v>497727</v>
      </c>
      <c r="I39">
        <v>366780</v>
      </c>
      <c r="J39">
        <v>349191</v>
      </c>
      <c r="K39">
        <v>338806</v>
      </c>
      <c r="L39">
        <v>331739</v>
      </c>
      <c r="M39">
        <v>330554</v>
      </c>
      <c r="N39">
        <v>329931</v>
      </c>
      <c r="O39">
        <v>325799</v>
      </c>
      <c r="P39">
        <v>325986</v>
      </c>
      <c r="Q39">
        <v>314069</v>
      </c>
      <c r="R39">
        <v>303914</v>
      </c>
      <c r="S39">
        <v>0</v>
      </c>
      <c r="T39">
        <v>0</v>
      </c>
      <c r="U39">
        <v>0</v>
      </c>
      <c r="V39">
        <v>295860</v>
      </c>
      <c r="W39">
        <v>290986</v>
      </c>
      <c r="X39">
        <v>110493</v>
      </c>
      <c r="Y39">
        <v>112883</v>
      </c>
      <c r="Z39">
        <v>116145</v>
      </c>
      <c r="AA39">
        <v>110160</v>
      </c>
      <c r="AB39">
        <v>0</v>
      </c>
      <c r="AC39">
        <v>92658</v>
      </c>
      <c r="AD39">
        <v>89483</v>
      </c>
      <c r="AE39">
        <v>89359</v>
      </c>
      <c r="AF39">
        <v>0</v>
      </c>
      <c r="AG39">
        <v>0</v>
      </c>
      <c r="AH39">
        <v>0</v>
      </c>
      <c r="AI39">
        <v>0</v>
      </c>
      <c r="AJ39">
        <v>75499</v>
      </c>
      <c r="AK39">
        <v>0</v>
      </c>
      <c r="AL39">
        <v>64581</v>
      </c>
      <c r="AM39">
        <v>53951</v>
      </c>
      <c r="AN39">
        <v>51335</v>
      </c>
      <c r="AO39">
        <v>46355</v>
      </c>
      <c r="AP39">
        <v>17964</v>
      </c>
      <c r="AQ39">
        <v>20844</v>
      </c>
      <c r="AR39">
        <v>20173</v>
      </c>
      <c r="AS39">
        <v>15606</v>
      </c>
      <c r="AT39">
        <v>14219</v>
      </c>
      <c r="AU39">
        <v>14202</v>
      </c>
      <c r="AV39">
        <v>13116</v>
      </c>
      <c r="AW39">
        <v>0</v>
      </c>
      <c r="AX39">
        <v>0</v>
      </c>
      <c r="AY39">
        <v>0</v>
      </c>
      <c r="AZ39">
        <v>0</v>
      </c>
      <c r="BA39">
        <v>0</v>
      </c>
      <c r="BB39">
        <v>0</v>
      </c>
      <c r="BC39">
        <v>0</v>
      </c>
      <c r="BD39"/>
      <c r="BE39"/>
      <c r="BF39"/>
      <c r="BG39"/>
      <c r="BH39"/>
      <c r="BI39"/>
      <c r="BJ39"/>
      <c r="BK39"/>
      <c r="BL39"/>
      <c r="BM39"/>
      <c r="BN39"/>
      <c r="BO39"/>
      <c r="BP39"/>
      <c r="BQ39"/>
      <c r="BR39"/>
      <c r="BS39"/>
      <c r="BT39"/>
    </row>
    <row r="40" spans="1:72" x14ac:dyDescent="0.25">
      <c r="A40" t="s">
        <v>2382</v>
      </c>
      <c r="B40">
        <v>0</v>
      </c>
      <c r="C40">
        <v>0</v>
      </c>
      <c r="D40">
        <v>500028</v>
      </c>
      <c r="E40">
        <v>0</v>
      </c>
      <c r="F40">
        <v>0</v>
      </c>
      <c r="G40">
        <v>0</v>
      </c>
      <c r="H40">
        <v>497727</v>
      </c>
      <c r="I40">
        <v>366780</v>
      </c>
      <c r="J40">
        <v>349191</v>
      </c>
      <c r="K40">
        <v>338806</v>
      </c>
      <c r="L40">
        <v>331739</v>
      </c>
      <c r="M40">
        <v>330554</v>
      </c>
      <c r="N40">
        <v>329931</v>
      </c>
      <c r="O40">
        <v>325799</v>
      </c>
      <c r="P40">
        <v>325986</v>
      </c>
      <c r="Q40">
        <v>314069</v>
      </c>
      <c r="R40">
        <v>303914</v>
      </c>
      <c r="S40">
        <v>0</v>
      </c>
      <c r="T40">
        <v>0</v>
      </c>
      <c r="U40">
        <v>0</v>
      </c>
      <c r="V40">
        <v>295860</v>
      </c>
      <c r="W40">
        <v>290986</v>
      </c>
      <c r="X40">
        <v>110493</v>
      </c>
      <c r="Y40">
        <v>112883</v>
      </c>
      <c r="Z40">
        <v>116145</v>
      </c>
      <c r="AA40">
        <v>110160</v>
      </c>
      <c r="AB40">
        <v>0</v>
      </c>
      <c r="AC40">
        <v>92658</v>
      </c>
      <c r="AD40">
        <v>89483</v>
      </c>
      <c r="AE40">
        <v>89359</v>
      </c>
      <c r="AF40">
        <v>0</v>
      </c>
      <c r="AG40">
        <v>0</v>
      </c>
      <c r="AH40">
        <v>0</v>
      </c>
      <c r="AI40">
        <v>0</v>
      </c>
      <c r="AJ40">
        <v>75499</v>
      </c>
      <c r="AK40">
        <v>0</v>
      </c>
      <c r="AL40">
        <v>64581</v>
      </c>
      <c r="AM40">
        <v>53951</v>
      </c>
      <c r="AN40">
        <v>51335</v>
      </c>
      <c r="AO40">
        <v>46355</v>
      </c>
      <c r="AP40">
        <v>17964</v>
      </c>
      <c r="AQ40">
        <v>20844</v>
      </c>
      <c r="AR40">
        <v>20173</v>
      </c>
      <c r="AS40">
        <v>15606</v>
      </c>
      <c r="AT40">
        <v>14219</v>
      </c>
      <c r="AU40">
        <v>14202</v>
      </c>
      <c r="AV40">
        <v>13116</v>
      </c>
      <c r="AW40">
        <v>0</v>
      </c>
      <c r="AX40">
        <v>0</v>
      </c>
      <c r="AY40">
        <v>0</v>
      </c>
      <c r="AZ40">
        <v>0</v>
      </c>
      <c r="BA40">
        <v>0</v>
      </c>
      <c r="BB40">
        <v>0</v>
      </c>
      <c r="BC40">
        <v>0</v>
      </c>
      <c r="BD40"/>
      <c r="BE40"/>
      <c r="BF40"/>
      <c r="BG40"/>
      <c r="BH40"/>
      <c r="BI40"/>
      <c r="BJ40"/>
      <c r="BK40"/>
      <c r="BL40"/>
      <c r="BM40"/>
      <c r="BN40"/>
      <c r="BO40"/>
      <c r="BP40"/>
      <c r="BQ40"/>
      <c r="BR40"/>
      <c r="BS40"/>
      <c r="BT40"/>
    </row>
    <row r="41" spans="1:72" x14ac:dyDescent="0.25">
      <c r="A41" t="s">
        <v>3287</v>
      </c>
      <c r="B41">
        <v>390501</v>
      </c>
      <c r="C41">
        <v>443067</v>
      </c>
      <c r="D41">
        <v>517231</v>
      </c>
      <c r="E41">
        <v>644458</v>
      </c>
      <c r="F41">
        <v>781889</v>
      </c>
      <c r="G41">
        <v>937815</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c r="BE41"/>
      <c r="BF41"/>
      <c r="BG41"/>
      <c r="BH41"/>
      <c r="BI41"/>
      <c r="BJ41"/>
      <c r="BK41"/>
      <c r="BL41"/>
      <c r="BM41"/>
      <c r="BN41"/>
      <c r="BO41"/>
      <c r="BP41"/>
      <c r="BQ41"/>
      <c r="BR41"/>
      <c r="BS41"/>
      <c r="BT41"/>
    </row>
    <row r="42" spans="1:72" s="114" customFormat="1" x14ac:dyDescent="0.25">
      <c r="A42" t="s">
        <v>2383</v>
      </c>
      <c r="B42">
        <v>44238881</v>
      </c>
      <c r="C42">
        <v>44009188</v>
      </c>
      <c r="D42">
        <v>43189509</v>
      </c>
      <c r="E42">
        <v>37601272</v>
      </c>
      <c r="F42">
        <v>38118185</v>
      </c>
      <c r="G42">
        <v>39588929</v>
      </c>
      <c r="H42">
        <v>35830602</v>
      </c>
      <c r="I42">
        <v>33846840</v>
      </c>
      <c r="J42">
        <v>33986269</v>
      </c>
      <c r="K42">
        <v>34444699</v>
      </c>
      <c r="L42">
        <v>34458335</v>
      </c>
      <c r="M42">
        <v>32588780</v>
      </c>
      <c r="N42">
        <v>32089715</v>
      </c>
      <c r="O42">
        <v>31802547</v>
      </c>
      <c r="P42">
        <v>31756602</v>
      </c>
      <c r="Q42">
        <v>31124877</v>
      </c>
      <c r="R42">
        <v>31002207</v>
      </c>
      <c r="S42">
        <v>30746182</v>
      </c>
      <c r="T42">
        <v>16233176.99</v>
      </c>
      <c r="U42">
        <v>15980616</v>
      </c>
      <c r="V42">
        <v>15925991</v>
      </c>
      <c r="W42">
        <v>16074591</v>
      </c>
      <c r="X42">
        <v>112625</v>
      </c>
      <c r="Y42">
        <v>114020</v>
      </c>
      <c r="Z42">
        <v>118492</v>
      </c>
      <c r="AA42">
        <v>117887</v>
      </c>
      <c r="AB42">
        <v>122424.69</v>
      </c>
      <c r="AC42">
        <v>103753</v>
      </c>
      <c r="AD42">
        <v>104764</v>
      </c>
      <c r="AE42">
        <v>105764</v>
      </c>
      <c r="AF42">
        <v>106555.01</v>
      </c>
      <c r="AG42">
        <v>101244</v>
      </c>
      <c r="AH42">
        <v>106177</v>
      </c>
      <c r="AI42">
        <v>107194</v>
      </c>
      <c r="AJ42">
        <v>100272</v>
      </c>
      <c r="AK42">
        <v>101297</v>
      </c>
      <c r="AL42">
        <v>97114</v>
      </c>
      <c r="AM42">
        <v>98128</v>
      </c>
      <c r="AN42">
        <v>95498</v>
      </c>
      <c r="AO42">
        <v>83705</v>
      </c>
      <c r="AP42">
        <v>84733</v>
      </c>
      <c r="AQ42">
        <v>96613</v>
      </c>
      <c r="AR42">
        <v>0</v>
      </c>
      <c r="AS42">
        <v>0</v>
      </c>
      <c r="AT42">
        <v>0</v>
      </c>
      <c r="AU42">
        <v>0</v>
      </c>
      <c r="AV42">
        <v>0</v>
      </c>
      <c r="AW42">
        <v>0</v>
      </c>
      <c r="AX42">
        <v>0</v>
      </c>
      <c r="AY42">
        <v>0</v>
      </c>
      <c r="AZ42">
        <v>0</v>
      </c>
      <c r="BA42">
        <v>0</v>
      </c>
      <c r="BB42">
        <v>0</v>
      </c>
      <c r="BC42">
        <v>0</v>
      </c>
      <c r="BD42"/>
      <c r="BE42"/>
      <c r="BF42"/>
      <c r="BG42"/>
      <c r="BH42"/>
      <c r="BI42"/>
      <c r="BJ42"/>
      <c r="BK42"/>
      <c r="BL42"/>
      <c r="BM42"/>
      <c r="BN42"/>
      <c r="BO42"/>
      <c r="BP42"/>
      <c r="BQ42"/>
      <c r="BR42"/>
      <c r="BS42"/>
      <c r="BT42"/>
    </row>
    <row r="43" spans="1:72" x14ac:dyDescent="0.25">
      <c r="A43" t="s">
        <v>792</v>
      </c>
      <c r="B43">
        <v>63623048</v>
      </c>
      <c r="C43">
        <v>64455576</v>
      </c>
      <c r="D43">
        <v>79275345</v>
      </c>
      <c r="E43">
        <v>67511422</v>
      </c>
      <c r="F43">
        <v>67646598</v>
      </c>
      <c r="G43">
        <v>67495689</v>
      </c>
      <c r="H43">
        <v>80524172</v>
      </c>
      <c r="I43">
        <v>78983578</v>
      </c>
      <c r="J43">
        <v>78749321</v>
      </c>
      <c r="K43">
        <v>78966930</v>
      </c>
      <c r="L43">
        <v>78899026</v>
      </c>
      <c r="M43">
        <v>80149163</v>
      </c>
      <c r="N43">
        <v>79423737</v>
      </c>
      <c r="O43">
        <v>79596616</v>
      </c>
      <c r="P43">
        <v>79329398</v>
      </c>
      <c r="Q43">
        <v>79360690</v>
      </c>
      <c r="R43">
        <v>76827035</v>
      </c>
      <c r="S43">
        <v>76277783</v>
      </c>
      <c r="T43">
        <v>51659316</v>
      </c>
      <c r="U43">
        <v>51356414</v>
      </c>
      <c r="V43">
        <v>51372278</v>
      </c>
      <c r="W43">
        <v>51371756</v>
      </c>
      <c r="X43">
        <v>19046138</v>
      </c>
      <c r="Y43">
        <v>18927229</v>
      </c>
      <c r="Z43">
        <v>18874953</v>
      </c>
      <c r="AA43">
        <v>18274236</v>
      </c>
      <c r="AB43">
        <v>20257534.800000001</v>
      </c>
      <c r="AC43">
        <v>20346495</v>
      </c>
      <c r="AD43">
        <v>20017003</v>
      </c>
      <c r="AE43">
        <v>19528625</v>
      </c>
      <c r="AF43">
        <v>19152282.079999998</v>
      </c>
      <c r="AG43">
        <v>18800699</v>
      </c>
      <c r="AH43">
        <v>18496346</v>
      </c>
      <c r="AI43">
        <v>17761154</v>
      </c>
      <c r="AJ43">
        <v>17180457</v>
      </c>
      <c r="AK43">
        <v>15842896</v>
      </c>
      <c r="AL43">
        <v>15302052</v>
      </c>
      <c r="AM43">
        <v>14816639</v>
      </c>
      <c r="AN43">
        <v>14631884</v>
      </c>
      <c r="AO43">
        <v>14019478</v>
      </c>
      <c r="AP43">
        <v>13101175</v>
      </c>
      <c r="AQ43">
        <v>12448838</v>
      </c>
      <c r="AR43">
        <v>12589104</v>
      </c>
      <c r="AS43">
        <v>12469125</v>
      </c>
      <c r="AT43">
        <v>11245900</v>
      </c>
      <c r="AU43">
        <v>11359298</v>
      </c>
      <c r="AV43">
        <v>11509090</v>
      </c>
      <c r="AW43">
        <v>11693051</v>
      </c>
      <c r="AX43">
        <v>11594035</v>
      </c>
      <c r="AY43">
        <v>11749875</v>
      </c>
      <c r="AZ43">
        <v>11949252</v>
      </c>
      <c r="BA43">
        <v>12019304</v>
      </c>
      <c r="BB43">
        <v>12107613</v>
      </c>
      <c r="BC43">
        <v>11649350</v>
      </c>
      <c r="BD43"/>
      <c r="BE43"/>
      <c r="BF43"/>
      <c r="BG43"/>
      <c r="BH43"/>
      <c r="BI43"/>
      <c r="BJ43"/>
      <c r="BK43"/>
      <c r="BL43"/>
      <c r="BM43"/>
      <c r="BN43"/>
      <c r="BO43"/>
      <c r="BP43"/>
      <c r="BQ43"/>
      <c r="BR43"/>
      <c r="BS43"/>
      <c r="BT43"/>
    </row>
    <row r="44" spans="1:72" x14ac:dyDescent="0.25">
      <c r="A44" t="s">
        <v>2384</v>
      </c>
      <c r="B44">
        <v>11940586</v>
      </c>
      <c r="C44">
        <v>12548735</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c r="BE44"/>
      <c r="BF44"/>
      <c r="BG44"/>
      <c r="BH44"/>
      <c r="BI44"/>
      <c r="BJ44"/>
      <c r="BK44"/>
      <c r="BL44"/>
      <c r="BM44"/>
      <c r="BN44"/>
      <c r="BO44"/>
      <c r="BP44"/>
      <c r="BQ44"/>
      <c r="BR44"/>
      <c r="BS44"/>
      <c r="BT44"/>
    </row>
    <row r="45" spans="1:72" x14ac:dyDescent="0.25">
      <c r="A45" t="s">
        <v>793</v>
      </c>
      <c r="B45">
        <v>2685682</v>
      </c>
      <c r="C45">
        <v>2700489</v>
      </c>
      <c r="D45">
        <v>2716749</v>
      </c>
      <c r="E45">
        <v>2737699</v>
      </c>
      <c r="F45">
        <v>2746382</v>
      </c>
      <c r="G45">
        <v>2764411</v>
      </c>
      <c r="H45">
        <v>2780090</v>
      </c>
      <c r="I45">
        <v>2763555</v>
      </c>
      <c r="J45">
        <v>2778133</v>
      </c>
      <c r="K45">
        <v>2757452</v>
      </c>
      <c r="L45">
        <v>2761680</v>
      </c>
      <c r="M45">
        <v>2748573</v>
      </c>
      <c r="N45">
        <v>2778450</v>
      </c>
      <c r="O45">
        <v>2733897</v>
      </c>
      <c r="P45">
        <v>2747479</v>
      </c>
      <c r="Q45">
        <v>2722780</v>
      </c>
      <c r="R45">
        <v>2740280</v>
      </c>
      <c r="S45">
        <v>2771561</v>
      </c>
      <c r="T45">
        <v>898350.82</v>
      </c>
      <c r="U45">
        <v>895639</v>
      </c>
      <c r="V45">
        <v>912385</v>
      </c>
      <c r="W45">
        <v>880096</v>
      </c>
      <c r="X45">
        <v>714797</v>
      </c>
      <c r="Y45">
        <v>716995</v>
      </c>
      <c r="Z45">
        <v>591160</v>
      </c>
      <c r="AA45">
        <v>595846</v>
      </c>
      <c r="AB45">
        <v>1279014.8700000001</v>
      </c>
      <c r="AC45">
        <v>1360368</v>
      </c>
      <c r="AD45">
        <v>1362799</v>
      </c>
      <c r="AE45">
        <v>1371643</v>
      </c>
      <c r="AF45">
        <v>1398863.38</v>
      </c>
      <c r="AG45">
        <v>1369698</v>
      </c>
      <c r="AH45">
        <v>1219031</v>
      </c>
      <c r="AI45">
        <v>1206174</v>
      </c>
      <c r="AJ45">
        <v>1186904</v>
      </c>
      <c r="AK45">
        <v>1191573</v>
      </c>
      <c r="AL45">
        <v>1197310</v>
      </c>
      <c r="AM45">
        <v>1206054</v>
      </c>
      <c r="AN45">
        <v>925567</v>
      </c>
      <c r="AO45">
        <v>792823</v>
      </c>
      <c r="AP45">
        <v>782042</v>
      </c>
      <c r="AQ45">
        <v>240142</v>
      </c>
      <c r="AR45">
        <v>1946451</v>
      </c>
      <c r="AS45">
        <v>2312731</v>
      </c>
      <c r="AT45">
        <v>173286</v>
      </c>
      <c r="AU45">
        <v>161761</v>
      </c>
      <c r="AV45">
        <v>74877</v>
      </c>
      <c r="AW45">
        <v>149068</v>
      </c>
      <c r="AX45">
        <v>120726</v>
      </c>
      <c r="AY45">
        <v>124442</v>
      </c>
      <c r="AZ45">
        <v>132082</v>
      </c>
      <c r="BA45">
        <v>132406</v>
      </c>
      <c r="BB45">
        <v>203296</v>
      </c>
      <c r="BC45">
        <v>47322</v>
      </c>
      <c r="BD45"/>
      <c r="BE45"/>
      <c r="BF45"/>
      <c r="BG45"/>
      <c r="BH45"/>
      <c r="BI45"/>
      <c r="BJ45"/>
      <c r="BK45"/>
      <c r="BL45"/>
      <c r="BM45"/>
      <c r="BN45"/>
      <c r="BO45"/>
      <c r="BP45"/>
      <c r="BQ45"/>
      <c r="BR45"/>
      <c r="BS45"/>
      <c r="BT45"/>
    </row>
    <row r="46" spans="1:72" s="114" customFormat="1" x14ac:dyDescent="0.25">
      <c r="A46" t="s">
        <v>2612</v>
      </c>
      <c r="B46">
        <v>0</v>
      </c>
      <c r="C46">
        <v>0</v>
      </c>
      <c r="D46">
        <v>1246212</v>
      </c>
      <c r="E46">
        <v>0</v>
      </c>
      <c r="F46">
        <v>0</v>
      </c>
      <c r="G46">
        <v>0</v>
      </c>
      <c r="H46">
        <v>1256906</v>
      </c>
      <c r="I46">
        <v>1192266</v>
      </c>
      <c r="J46">
        <v>1159145</v>
      </c>
      <c r="K46">
        <v>1086221</v>
      </c>
      <c r="L46">
        <v>1041602</v>
      </c>
      <c r="M46">
        <v>898885</v>
      </c>
      <c r="N46">
        <v>967727</v>
      </c>
      <c r="O46">
        <v>947311</v>
      </c>
      <c r="P46">
        <v>947413</v>
      </c>
      <c r="Q46">
        <v>1281782</v>
      </c>
      <c r="R46">
        <v>1255835</v>
      </c>
      <c r="S46">
        <v>0</v>
      </c>
      <c r="T46">
        <v>0</v>
      </c>
      <c r="U46">
        <v>0</v>
      </c>
      <c r="V46">
        <v>1113771</v>
      </c>
      <c r="W46">
        <v>1023198</v>
      </c>
      <c r="X46">
        <v>814795</v>
      </c>
      <c r="Y46">
        <v>794210</v>
      </c>
      <c r="Z46">
        <v>637938</v>
      </c>
      <c r="AA46">
        <v>612267</v>
      </c>
      <c r="AB46">
        <v>0</v>
      </c>
      <c r="AC46">
        <v>668052</v>
      </c>
      <c r="AD46">
        <v>643486</v>
      </c>
      <c r="AE46">
        <v>628561</v>
      </c>
      <c r="AF46">
        <v>0</v>
      </c>
      <c r="AG46">
        <v>0</v>
      </c>
      <c r="AH46">
        <v>0</v>
      </c>
      <c r="AI46">
        <v>0</v>
      </c>
      <c r="AJ46">
        <v>451435</v>
      </c>
      <c r="AK46">
        <v>0</v>
      </c>
      <c r="AL46">
        <v>419113</v>
      </c>
      <c r="AM46">
        <v>405181</v>
      </c>
      <c r="AN46">
        <v>460867</v>
      </c>
      <c r="AO46">
        <v>373037</v>
      </c>
      <c r="AP46">
        <v>326400</v>
      </c>
      <c r="AQ46">
        <v>401029</v>
      </c>
      <c r="AR46">
        <v>298468</v>
      </c>
      <c r="AS46">
        <v>292732</v>
      </c>
      <c r="AT46">
        <v>290759</v>
      </c>
      <c r="AU46">
        <v>274837</v>
      </c>
      <c r="AV46">
        <v>280630</v>
      </c>
      <c r="AW46">
        <v>0</v>
      </c>
      <c r="AX46">
        <v>0</v>
      </c>
      <c r="AY46">
        <v>0</v>
      </c>
      <c r="AZ46">
        <v>0</v>
      </c>
      <c r="BA46">
        <v>0</v>
      </c>
      <c r="BB46">
        <v>0</v>
      </c>
      <c r="BC46">
        <v>0</v>
      </c>
      <c r="BD46"/>
      <c r="BE46"/>
      <c r="BF46"/>
      <c r="BG46"/>
      <c r="BH46"/>
      <c r="BI46"/>
      <c r="BJ46"/>
      <c r="BK46"/>
      <c r="BL46"/>
      <c r="BM46"/>
      <c r="BN46"/>
      <c r="BO46"/>
      <c r="BP46"/>
      <c r="BQ46"/>
      <c r="BR46"/>
      <c r="BS46"/>
      <c r="BT46"/>
    </row>
    <row r="47" spans="1:72" x14ac:dyDescent="0.25">
      <c r="A47" t="s">
        <v>2385</v>
      </c>
      <c r="B47">
        <v>2685682</v>
      </c>
      <c r="C47">
        <v>2700489</v>
      </c>
      <c r="D47">
        <v>1470537</v>
      </c>
      <c r="E47">
        <v>2737699</v>
      </c>
      <c r="F47">
        <v>2746382</v>
      </c>
      <c r="G47">
        <v>2764411</v>
      </c>
      <c r="H47">
        <v>1523184</v>
      </c>
      <c r="I47">
        <v>1571289</v>
      </c>
      <c r="J47">
        <v>1618988</v>
      </c>
      <c r="K47">
        <v>1671231</v>
      </c>
      <c r="L47">
        <v>1720078</v>
      </c>
      <c r="M47">
        <v>1849688</v>
      </c>
      <c r="N47">
        <v>1810723</v>
      </c>
      <c r="O47">
        <v>1786586</v>
      </c>
      <c r="P47">
        <v>1800066</v>
      </c>
      <c r="Q47">
        <v>1440998</v>
      </c>
      <c r="R47">
        <v>1484445</v>
      </c>
      <c r="S47">
        <v>2771561</v>
      </c>
      <c r="T47">
        <v>898350.82</v>
      </c>
      <c r="U47">
        <v>895639</v>
      </c>
      <c r="V47">
        <v>-201386</v>
      </c>
      <c r="W47">
        <v>-143102</v>
      </c>
      <c r="X47">
        <v>-99998</v>
      </c>
      <c r="Y47">
        <v>-77215</v>
      </c>
      <c r="Z47">
        <v>-46778</v>
      </c>
      <c r="AA47">
        <v>-16421</v>
      </c>
      <c r="AB47">
        <v>1279014.8700000001</v>
      </c>
      <c r="AC47">
        <v>692316</v>
      </c>
      <c r="AD47">
        <v>719313</v>
      </c>
      <c r="AE47">
        <v>743082</v>
      </c>
      <c r="AF47">
        <v>1398863.38</v>
      </c>
      <c r="AG47">
        <v>1369698</v>
      </c>
      <c r="AH47">
        <v>1219031</v>
      </c>
      <c r="AI47">
        <v>1206174</v>
      </c>
      <c r="AJ47">
        <v>735469</v>
      </c>
      <c r="AK47">
        <v>1191573</v>
      </c>
      <c r="AL47">
        <v>778197</v>
      </c>
      <c r="AM47">
        <v>800873</v>
      </c>
      <c r="AN47">
        <v>464700</v>
      </c>
      <c r="AO47">
        <v>419786</v>
      </c>
      <c r="AP47">
        <v>455642</v>
      </c>
      <c r="AQ47">
        <v>-160887</v>
      </c>
      <c r="AR47">
        <v>1647983</v>
      </c>
      <c r="AS47">
        <v>2019999</v>
      </c>
      <c r="AT47">
        <v>-117473</v>
      </c>
      <c r="AU47">
        <v>-113076</v>
      </c>
      <c r="AV47">
        <v>-205753</v>
      </c>
      <c r="AW47">
        <v>149068</v>
      </c>
      <c r="AX47">
        <v>120726</v>
      </c>
      <c r="AY47">
        <v>124442</v>
      </c>
      <c r="AZ47">
        <v>132082</v>
      </c>
      <c r="BA47">
        <v>132406</v>
      </c>
      <c r="BB47">
        <v>203296</v>
      </c>
      <c r="BC47">
        <v>47322</v>
      </c>
      <c r="BD47"/>
      <c r="BE47"/>
      <c r="BF47"/>
      <c r="BG47"/>
      <c r="BH47"/>
      <c r="BI47"/>
      <c r="BJ47"/>
      <c r="BK47"/>
      <c r="BL47"/>
      <c r="BM47"/>
      <c r="BN47"/>
      <c r="BO47"/>
      <c r="BP47"/>
      <c r="BQ47"/>
      <c r="BR47"/>
      <c r="BS47"/>
      <c r="BT47"/>
    </row>
    <row r="48" spans="1:72" x14ac:dyDescent="0.25">
      <c r="A48" t="s">
        <v>2386</v>
      </c>
      <c r="B48">
        <v>157701280</v>
      </c>
      <c r="C48">
        <v>157698417</v>
      </c>
      <c r="D48">
        <v>157692689</v>
      </c>
      <c r="E48">
        <v>157699371</v>
      </c>
      <c r="F48">
        <v>157695553</v>
      </c>
      <c r="G48">
        <v>157700326</v>
      </c>
      <c r="H48">
        <v>157692689</v>
      </c>
      <c r="I48">
        <v>158388784</v>
      </c>
      <c r="J48">
        <v>158388784</v>
      </c>
      <c r="K48">
        <v>158398330</v>
      </c>
      <c r="L48">
        <v>158398330</v>
      </c>
      <c r="M48">
        <v>157684394</v>
      </c>
      <c r="N48">
        <v>157684394</v>
      </c>
      <c r="O48">
        <v>157591397</v>
      </c>
      <c r="P48">
        <v>157592834</v>
      </c>
      <c r="Q48">
        <v>157609397</v>
      </c>
      <c r="R48">
        <v>157602380</v>
      </c>
      <c r="S48">
        <v>157602380</v>
      </c>
      <c r="T48">
        <v>191275385.78999999</v>
      </c>
      <c r="U48">
        <v>191275386</v>
      </c>
      <c r="V48">
        <v>191275386</v>
      </c>
      <c r="W48">
        <v>124391480</v>
      </c>
      <c r="X48">
        <v>2187538</v>
      </c>
      <c r="Y48">
        <v>2187538</v>
      </c>
      <c r="Z48">
        <v>2187538</v>
      </c>
      <c r="AA48">
        <v>2177992</v>
      </c>
      <c r="AB48">
        <v>3270819.8399999999</v>
      </c>
      <c r="AC48">
        <v>3261274</v>
      </c>
      <c r="AD48">
        <v>3261274</v>
      </c>
      <c r="AE48">
        <v>3261274</v>
      </c>
      <c r="AF48">
        <v>3270819.8399999999</v>
      </c>
      <c r="AG48">
        <v>3049780</v>
      </c>
      <c r="AH48">
        <v>3054616</v>
      </c>
      <c r="AI48">
        <v>2618333</v>
      </c>
      <c r="AJ48">
        <v>1744678</v>
      </c>
      <c r="AK48">
        <v>1753076</v>
      </c>
      <c r="AL48">
        <v>1753076</v>
      </c>
      <c r="AM48">
        <v>1753076</v>
      </c>
      <c r="AN48">
        <v>2006412</v>
      </c>
      <c r="AO48">
        <v>2059980</v>
      </c>
      <c r="AP48">
        <v>1234143</v>
      </c>
      <c r="AQ48">
        <v>1762591</v>
      </c>
      <c r="AR48">
        <v>0</v>
      </c>
      <c r="AS48">
        <v>0</v>
      </c>
      <c r="AT48">
        <v>0</v>
      </c>
      <c r="AU48">
        <v>0</v>
      </c>
      <c r="AV48">
        <v>81876</v>
      </c>
      <c r="AW48">
        <v>0</v>
      </c>
      <c r="AX48">
        <v>0</v>
      </c>
      <c r="AY48">
        <v>0</v>
      </c>
      <c r="AZ48">
        <v>0</v>
      </c>
      <c r="BA48">
        <v>0</v>
      </c>
      <c r="BB48">
        <v>0</v>
      </c>
      <c r="BC48">
        <v>0</v>
      </c>
      <c r="BD48"/>
      <c r="BE48"/>
      <c r="BF48"/>
      <c r="BG48"/>
      <c r="BH48"/>
      <c r="BI48"/>
      <c r="BJ48"/>
      <c r="BK48"/>
      <c r="BL48"/>
      <c r="BM48"/>
      <c r="BN48"/>
      <c r="BO48"/>
      <c r="BP48"/>
      <c r="BQ48"/>
      <c r="BR48"/>
      <c r="BS48"/>
      <c r="BT48"/>
    </row>
    <row r="49" spans="1:72" s="114" customFormat="1" x14ac:dyDescent="0.25">
      <c r="A49" t="s">
        <v>2387</v>
      </c>
      <c r="B49">
        <v>539286</v>
      </c>
      <c r="C49">
        <v>499273</v>
      </c>
      <c r="D49">
        <v>519883</v>
      </c>
      <c r="E49">
        <v>692727</v>
      </c>
      <c r="F49">
        <v>722682</v>
      </c>
      <c r="G49">
        <v>708812</v>
      </c>
      <c r="H49">
        <v>701909</v>
      </c>
      <c r="I49">
        <v>647784</v>
      </c>
      <c r="J49">
        <v>643739</v>
      </c>
      <c r="K49">
        <v>600571</v>
      </c>
      <c r="L49">
        <v>602768</v>
      </c>
      <c r="M49">
        <v>678964</v>
      </c>
      <c r="N49">
        <v>497630</v>
      </c>
      <c r="O49">
        <v>566278</v>
      </c>
      <c r="P49">
        <v>547012</v>
      </c>
      <c r="Q49">
        <v>1304544</v>
      </c>
      <c r="R49">
        <v>1396314</v>
      </c>
      <c r="S49">
        <v>1508408</v>
      </c>
      <c r="T49">
        <v>1550126.47</v>
      </c>
      <c r="U49">
        <v>1273509</v>
      </c>
      <c r="V49">
        <v>1434691</v>
      </c>
      <c r="W49">
        <v>1341972</v>
      </c>
      <c r="X49">
        <v>557534</v>
      </c>
      <c r="Y49">
        <v>604822</v>
      </c>
      <c r="Z49">
        <v>624992</v>
      </c>
      <c r="AA49">
        <v>551919</v>
      </c>
      <c r="AB49">
        <v>528749.18999999994</v>
      </c>
      <c r="AC49">
        <v>570158</v>
      </c>
      <c r="AD49">
        <v>583299</v>
      </c>
      <c r="AE49">
        <v>585574</v>
      </c>
      <c r="AF49">
        <v>579044.81999999995</v>
      </c>
      <c r="AG49">
        <v>569654</v>
      </c>
      <c r="AH49">
        <v>549797</v>
      </c>
      <c r="AI49">
        <v>496455</v>
      </c>
      <c r="AJ49">
        <v>494916</v>
      </c>
      <c r="AK49">
        <v>425357</v>
      </c>
      <c r="AL49">
        <v>415178</v>
      </c>
      <c r="AM49">
        <v>400434</v>
      </c>
      <c r="AN49">
        <v>407549</v>
      </c>
      <c r="AO49">
        <v>482130</v>
      </c>
      <c r="AP49">
        <v>472384</v>
      </c>
      <c r="AQ49">
        <v>510657</v>
      </c>
      <c r="AR49">
        <v>432786</v>
      </c>
      <c r="AS49">
        <v>412122</v>
      </c>
      <c r="AT49">
        <v>388569</v>
      </c>
      <c r="AU49">
        <v>461925</v>
      </c>
      <c r="AV49">
        <v>531572</v>
      </c>
      <c r="AW49">
        <v>542209</v>
      </c>
      <c r="AX49">
        <v>532699</v>
      </c>
      <c r="AY49">
        <v>0</v>
      </c>
      <c r="AZ49">
        <v>0</v>
      </c>
      <c r="BA49">
        <v>0</v>
      </c>
      <c r="BB49">
        <v>0</v>
      </c>
      <c r="BC49">
        <v>0</v>
      </c>
      <c r="BD49"/>
      <c r="BE49"/>
      <c r="BF49"/>
      <c r="BG49"/>
      <c r="BH49"/>
      <c r="BI49"/>
      <c r="BJ49"/>
      <c r="BK49"/>
      <c r="BL49"/>
      <c r="BM49"/>
      <c r="BN49"/>
      <c r="BO49"/>
      <c r="BP49"/>
      <c r="BQ49"/>
      <c r="BR49"/>
      <c r="BS49"/>
      <c r="BT49"/>
    </row>
    <row r="50" spans="1:72" x14ac:dyDescent="0.25">
      <c r="A50" t="s">
        <v>2388</v>
      </c>
      <c r="B50">
        <v>1749319</v>
      </c>
      <c r="C50">
        <v>1763581</v>
      </c>
      <c r="D50">
        <v>1252019</v>
      </c>
      <c r="E50">
        <v>20106933</v>
      </c>
      <c r="F50">
        <v>20003030</v>
      </c>
      <c r="G50">
        <v>19808744</v>
      </c>
      <c r="H50">
        <v>1815620</v>
      </c>
      <c r="I50">
        <v>1455623</v>
      </c>
      <c r="J50">
        <v>822828</v>
      </c>
      <c r="K50">
        <v>827517</v>
      </c>
      <c r="L50">
        <v>884478</v>
      </c>
      <c r="M50">
        <v>877736</v>
      </c>
      <c r="N50">
        <v>845640</v>
      </c>
      <c r="O50">
        <v>807257</v>
      </c>
      <c r="P50">
        <v>776266</v>
      </c>
      <c r="Q50">
        <v>781061</v>
      </c>
      <c r="R50">
        <v>367310</v>
      </c>
      <c r="S50">
        <v>579574</v>
      </c>
      <c r="T50">
        <v>595100.19999999995</v>
      </c>
      <c r="U50">
        <v>594615</v>
      </c>
      <c r="V50">
        <v>293828</v>
      </c>
      <c r="W50">
        <v>378441</v>
      </c>
      <c r="X50">
        <v>170801</v>
      </c>
      <c r="Y50">
        <v>76428</v>
      </c>
      <c r="Z50">
        <v>63002</v>
      </c>
      <c r="AA50">
        <v>69023</v>
      </c>
      <c r="AB50">
        <v>186455.6</v>
      </c>
      <c r="AC50">
        <v>83453</v>
      </c>
      <c r="AD50">
        <v>94196</v>
      </c>
      <c r="AE50">
        <v>96955</v>
      </c>
      <c r="AF50">
        <v>185310.9</v>
      </c>
      <c r="AG50">
        <v>183115</v>
      </c>
      <c r="AH50">
        <v>167756</v>
      </c>
      <c r="AI50">
        <v>157209</v>
      </c>
      <c r="AJ50">
        <v>72359</v>
      </c>
      <c r="AK50">
        <v>138363</v>
      </c>
      <c r="AL50">
        <v>72519</v>
      </c>
      <c r="AM50">
        <v>69918</v>
      </c>
      <c r="AN50">
        <v>80705</v>
      </c>
      <c r="AO50">
        <v>97049</v>
      </c>
      <c r="AP50">
        <v>77366</v>
      </c>
      <c r="AQ50">
        <v>72598</v>
      </c>
      <c r="AR50">
        <v>102295</v>
      </c>
      <c r="AS50">
        <v>92314</v>
      </c>
      <c r="AT50">
        <v>96260</v>
      </c>
      <c r="AU50">
        <v>100408</v>
      </c>
      <c r="AV50">
        <v>104684</v>
      </c>
      <c r="AW50">
        <v>114458</v>
      </c>
      <c r="AX50">
        <v>105773</v>
      </c>
      <c r="AY50">
        <v>701135</v>
      </c>
      <c r="AZ50">
        <v>696069</v>
      </c>
      <c r="BA50">
        <v>591417</v>
      </c>
      <c r="BB50">
        <v>527006</v>
      </c>
      <c r="BC50">
        <v>528700</v>
      </c>
      <c r="BD50"/>
      <c r="BE50"/>
      <c r="BF50"/>
      <c r="BG50"/>
      <c r="BH50"/>
      <c r="BI50"/>
      <c r="BJ50"/>
      <c r="BK50"/>
      <c r="BL50"/>
      <c r="BM50"/>
      <c r="BN50"/>
      <c r="BO50"/>
      <c r="BP50"/>
      <c r="BQ50"/>
      <c r="BR50"/>
      <c r="BS50"/>
      <c r="BT50"/>
    </row>
    <row r="51" spans="1:72" x14ac:dyDescent="0.25">
      <c r="A51" t="s">
        <v>3286</v>
      </c>
      <c r="B51">
        <v>0</v>
      </c>
      <c r="C51">
        <v>0</v>
      </c>
      <c r="D51">
        <v>1148981</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2619</v>
      </c>
      <c r="AK51">
        <v>0</v>
      </c>
      <c r="AL51">
        <v>771</v>
      </c>
      <c r="AM51">
        <v>2</v>
      </c>
      <c r="AN51">
        <v>2</v>
      </c>
      <c r="AO51">
        <v>3</v>
      </c>
      <c r="AP51">
        <v>4</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25">
      <c r="A52" t="s">
        <v>2389</v>
      </c>
      <c r="B52">
        <v>1749319</v>
      </c>
      <c r="C52">
        <v>1763581</v>
      </c>
      <c r="D52">
        <v>103038</v>
      </c>
      <c r="E52">
        <v>20106933</v>
      </c>
      <c r="F52">
        <v>20003030</v>
      </c>
      <c r="G52">
        <v>19808744</v>
      </c>
      <c r="H52">
        <v>1815620</v>
      </c>
      <c r="I52">
        <v>1455623</v>
      </c>
      <c r="J52">
        <v>822828</v>
      </c>
      <c r="K52">
        <v>827517</v>
      </c>
      <c r="L52">
        <v>884478</v>
      </c>
      <c r="M52">
        <v>877736</v>
      </c>
      <c r="N52">
        <v>845640</v>
      </c>
      <c r="O52">
        <v>807257</v>
      </c>
      <c r="P52">
        <v>776266</v>
      </c>
      <c r="Q52">
        <v>781061</v>
      </c>
      <c r="R52">
        <v>367310</v>
      </c>
      <c r="S52">
        <v>579574</v>
      </c>
      <c r="T52">
        <v>595100.19999999995</v>
      </c>
      <c r="U52">
        <v>594615</v>
      </c>
      <c r="V52">
        <v>293828</v>
      </c>
      <c r="W52">
        <v>378441</v>
      </c>
      <c r="X52">
        <v>170801</v>
      </c>
      <c r="Y52">
        <v>76428</v>
      </c>
      <c r="Z52">
        <v>63002</v>
      </c>
      <c r="AA52">
        <v>69023</v>
      </c>
      <c r="AB52">
        <v>186455.6</v>
      </c>
      <c r="AC52">
        <v>83453</v>
      </c>
      <c r="AD52">
        <v>94196</v>
      </c>
      <c r="AE52">
        <v>96955</v>
      </c>
      <c r="AF52">
        <v>185310.9</v>
      </c>
      <c r="AG52">
        <v>183115</v>
      </c>
      <c r="AH52">
        <v>167756</v>
      </c>
      <c r="AI52">
        <v>157209</v>
      </c>
      <c r="AJ52">
        <v>69740</v>
      </c>
      <c r="AK52">
        <v>138363</v>
      </c>
      <c r="AL52">
        <v>71748</v>
      </c>
      <c r="AM52">
        <v>69916</v>
      </c>
      <c r="AN52">
        <v>80703</v>
      </c>
      <c r="AO52">
        <v>97046</v>
      </c>
      <c r="AP52">
        <v>77362</v>
      </c>
      <c r="AQ52">
        <v>72598</v>
      </c>
      <c r="AR52">
        <v>102295</v>
      </c>
      <c r="AS52">
        <v>92314</v>
      </c>
      <c r="AT52">
        <v>96260</v>
      </c>
      <c r="AU52">
        <v>100408</v>
      </c>
      <c r="AV52">
        <v>104684</v>
      </c>
      <c r="AW52">
        <v>114458</v>
      </c>
      <c r="AX52">
        <v>105773</v>
      </c>
      <c r="AY52">
        <v>701135</v>
      </c>
      <c r="AZ52">
        <v>696069</v>
      </c>
      <c r="BA52">
        <v>591417</v>
      </c>
      <c r="BB52">
        <v>527006</v>
      </c>
      <c r="BC52">
        <v>528700</v>
      </c>
      <c r="BD52"/>
      <c r="BE52"/>
      <c r="BF52"/>
      <c r="BG52"/>
      <c r="BH52"/>
      <c r="BI52"/>
      <c r="BJ52"/>
      <c r="BK52"/>
      <c r="BL52"/>
      <c r="BM52"/>
      <c r="BN52"/>
      <c r="BO52"/>
      <c r="BP52"/>
      <c r="BQ52"/>
      <c r="BR52"/>
      <c r="BS52"/>
      <c r="BT52"/>
    </row>
    <row r="53" spans="1:72" x14ac:dyDescent="0.25">
      <c r="A53" t="s">
        <v>794</v>
      </c>
      <c r="B53">
        <v>285691269</v>
      </c>
      <c r="C53">
        <v>286897420</v>
      </c>
      <c r="D53">
        <v>288448988</v>
      </c>
      <c r="E53">
        <v>289834974</v>
      </c>
      <c r="F53">
        <v>290545461</v>
      </c>
      <c r="G53">
        <v>291968227</v>
      </c>
      <c r="H53">
        <v>282883772</v>
      </c>
      <c r="I53">
        <v>279522090</v>
      </c>
      <c r="J53">
        <v>278863325</v>
      </c>
      <c r="K53">
        <v>279655687</v>
      </c>
      <c r="L53">
        <v>279660597</v>
      </c>
      <c r="M53">
        <v>278272702</v>
      </c>
      <c r="N53">
        <v>276968122</v>
      </c>
      <c r="O53">
        <v>276841806</v>
      </c>
      <c r="P53">
        <v>276516913</v>
      </c>
      <c r="Q53">
        <v>276766885</v>
      </c>
      <c r="R53">
        <v>273816826</v>
      </c>
      <c r="S53">
        <v>273094779</v>
      </c>
      <c r="T53">
        <v>265850128.80000001</v>
      </c>
      <c r="U53">
        <v>264998380</v>
      </c>
      <c r="V53">
        <v>265135525</v>
      </c>
      <c r="W53">
        <v>198358342</v>
      </c>
      <c r="X53">
        <v>26320240</v>
      </c>
      <c r="Y53">
        <v>26159346</v>
      </c>
      <c r="Z53">
        <v>25974468</v>
      </c>
      <c r="AA53">
        <v>25384521</v>
      </c>
      <c r="AB53">
        <v>26177738.75</v>
      </c>
      <c r="AC53">
        <v>26334728</v>
      </c>
      <c r="AD53">
        <v>26032251</v>
      </c>
      <c r="AE53">
        <v>25578171</v>
      </c>
      <c r="AF53">
        <v>25187767.850000001</v>
      </c>
      <c r="AG53">
        <v>24794235</v>
      </c>
      <c r="AH53">
        <v>24298599</v>
      </c>
      <c r="AI53">
        <v>23050196</v>
      </c>
      <c r="AJ53">
        <v>21288301</v>
      </c>
      <c r="AK53">
        <v>19875763</v>
      </c>
      <c r="AL53">
        <v>19336074</v>
      </c>
      <c r="AM53">
        <v>18837744</v>
      </c>
      <c r="AN53">
        <v>18616248</v>
      </c>
      <c r="AO53">
        <v>17994479</v>
      </c>
      <c r="AP53">
        <v>16174579</v>
      </c>
      <c r="AQ53">
        <v>15577542</v>
      </c>
      <c r="AR53">
        <v>15503846</v>
      </c>
      <c r="AS53">
        <v>15704511</v>
      </c>
      <c r="AT53">
        <v>12323678</v>
      </c>
      <c r="AU53">
        <v>12492453</v>
      </c>
      <c r="AV53">
        <v>12714590</v>
      </c>
      <c r="AW53">
        <v>12880089</v>
      </c>
      <c r="AX53">
        <v>12798760</v>
      </c>
      <c r="AY53">
        <v>12945733</v>
      </c>
      <c r="AZ53">
        <v>13149701</v>
      </c>
      <c r="BA53">
        <v>13102468</v>
      </c>
      <c r="BB53">
        <v>13191576</v>
      </c>
      <c r="BC53">
        <v>12567577</v>
      </c>
      <c r="BD53"/>
      <c r="BE53"/>
      <c r="BF53"/>
      <c r="BG53"/>
      <c r="BH53"/>
      <c r="BI53"/>
      <c r="BJ53"/>
      <c r="BK53"/>
      <c r="BL53"/>
      <c r="BM53"/>
      <c r="BN53"/>
      <c r="BO53"/>
      <c r="BP53"/>
      <c r="BQ53"/>
      <c r="BR53"/>
      <c r="BS53"/>
      <c r="BT53"/>
    </row>
    <row r="54" spans="1:72" x14ac:dyDescent="0.25">
      <c r="A54" t="s">
        <v>795</v>
      </c>
      <c r="B54">
        <v>324274438</v>
      </c>
      <c r="C54">
        <v>324975997</v>
      </c>
      <c r="D54">
        <v>326156736</v>
      </c>
      <c r="E54">
        <v>328753899</v>
      </c>
      <c r="F54">
        <v>329785362</v>
      </c>
      <c r="G54">
        <v>333645101</v>
      </c>
      <c r="H54">
        <v>325804442</v>
      </c>
      <c r="I54">
        <v>319771362</v>
      </c>
      <c r="J54">
        <v>320001789</v>
      </c>
      <c r="K54">
        <v>322775480</v>
      </c>
      <c r="L54">
        <v>323021041</v>
      </c>
      <c r="M54">
        <v>317148333</v>
      </c>
      <c r="N54">
        <v>315158616</v>
      </c>
      <c r="O54">
        <v>315332480</v>
      </c>
      <c r="P54">
        <v>315058575</v>
      </c>
      <c r="Q54">
        <v>312556013</v>
      </c>
      <c r="R54">
        <v>307765640</v>
      </c>
      <c r="S54">
        <v>308708382</v>
      </c>
      <c r="T54">
        <v>301843343.69</v>
      </c>
      <c r="U54">
        <v>299916835</v>
      </c>
      <c r="V54">
        <v>301814648</v>
      </c>
      <c r="W54">
        <v>240875945</v>
      </c>
      <c r="X54">
        <v>44700557</v>
      </c>
      <c r="Y54">
        <v>44186721</v>
      </c>
      <c r="Z54">
        <v>43807859</v>
      </c>
      <c r="AA54">
        <v>43482969</v>
      </c>
      <c r="AB54">
        <v>45179381.240000002</v>
      </c>
      <c r="AC54">
        <v>44430804</v>
      </c>
      <c r="AD54">
        <v>44919130</v>
      </c>
      <c r="AE54">
        <v>44359133</v>
      </c>
      <c r="AF54">
        <v>44502657.109999999</v>
      </c>
      <c r="AG54">
        <v>42995847</v>
      </c>
      <c r="AH54">
        <v>42079035</v>
      </c>
      <c r="AI54">
        <v>40522430</v>
      </c>
      <c r="AJ54">
        <v>38260138</v>
      </c>
      <c r="AK54">
        <v>36926224</v>
      </c>
      <c r="AL54">
        <v>35337357</v>
      </c>
      <c r="AM54">
        <v>34229733</v>
      </c>
      <c r="AN54">
        <v>32926404</v>
      </c>
      <c r="AO54">
        <v>32160076</v>
      </c>
      <c r="AP54">
        <v>28836602</v>
      </c>
      <c r="AQ54">
        <v>28121736</v>
      </c>
      <c r="AR54">
        <v>27195973</v>
      </c>
      <c r="AS54">
        <v>26652798</v>
      </c>
      <c r="AT54">
        <v>22028091</v>
      </c>
      <c r="AU54">
        <v>22882442</v>
      </c>
      <c r="AV54">
        <v>23035612</v>
      </c>
      <c r="AW54">
        <v>22387657</v>
      </c>
      <c r="AX54">
        <v>22111996</v>
      </c>
      <c r="AY54">
        <v>22028664</v>
      </c>
      <c r="AZ54">
        <v>22603452</v>
      </c>
      <c r="BA54">
        <v>22185415</v>
      </c>
      <c r="BB54">
        <v>21581456</v>
      </c>
      <c r="BC54">
        <v>21256669</v>
      </c>
      <c r="BD54"/>
      <c r="BE54"/>
      <c r="BF54"/>
      <c r="BG54"/>
      <c r="BH54"/>
      <c r="BI54"/>
      <c r="BJ54"/>
      <c r="BK54"/>
      <c r="BL54"/>
      <c r="BM54"/>
      <c r="BN54"/>
      <c r="BO54"/>
      <c r="BP54"/>
      <c r="BQ54"/>
      <c r="BR54"/>
      <c r="BS54"/>
      <c r="BT54"/>
    </row>
    <row r="55" spans="1:72" x14ac:dyDescent="0.25">
      <c r="A55" t="s">
        <v>2390</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t="s">
        <v>2391</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t="s">
        <v>796</v>
      </c>
      <c r="B57">
        <v>4963542</v>
      </c>
      <c r="C57">
        <v>4563551</v>
      </c>
      <c r="D57">
        <v>18008649</v>
      </c>
      <c r="E57">
        <v>11411841</v>
      </c>
      <c r="F57">
        <v>8723818</v>
      </c>
      <c r="G57">
        <v>5053580</v>
      </c>
      <c r="H57">
        <v>5586107</v>
      </c>
      <c r="I57">
        <v>5314346</v>
      </c>
      <c r="J57">
        <v>5050518</v>
      </c>
      <c r="K57">
        <v>9119346</v>
      </c>
      <c r="L57">
        <v>9788367</v>
      </c>
      <c r="M57">
        <v>8872163</v>
      </c>
      <c r="N57">
        <v>6879974</v>
      </c>
      <c r="O57">
        <v>10866694</v>
      </c>
      <c r="P57">
        <v>14661572</v>
      </c>
      <c r="Q57">
        <v>19798957</v>
      </c>
      <c r="R57">
        <v>14588455</v>
      </c>
      <c r="S57">
        <v>17412285</v>
      </c>
      <c r="T57">
        <v>15966494.33</v>
      </c>
      <c r="U57">
        <v>14369891</v>
      </c>
      <c r="V57">
        <v>216406266</v>
      </c>
      <c r="W57">
        <v>139487844</v>
      </c>
      <c r="X57">
        <v>3668382</v>
      </c>
      <c r="Y57">
        <v>4423323</v>
      </c>
      <c r="Z57">
        <v>5454930</v>
      </c>
      <c r="AA57">
        <v>5495310</v>
      </c>
      <c r="AB57">
        <v>5946192.5</v>
      </c>
      <c r="AC57">
        <v>6469997</v>
      </c>
      <c r="AD57">
        <v>6639486</v>
      </c>
      <c r="AE57">
        <v>3750742</v>
      </c>
      <c r="AF57">
        <v>3861455.73</v>
      </c>
      <c r="AG57">
        <v>4834920</v>
      </c>
      <c r="AH57">
        <v>4129146</v>
      </c>
      <c r="AI57">
        <v>4115031</v>
      </c>
      <c r="AJ57">
        <v>4065336</v>
      </c>
      <c r="AK57">
        <v>3289102</v>
      </c>
      <c r="AL57">
        <v>2926208</v>
      </c>
      <c r="AM57">
        <v>2300315</v>
      </c>
      <c r="AN57">
        <v>2630714</v>
      </c>
      <c r="AO57">
        <v>2971825</v>
      </c>
      <c r="AP57">
        <v>1406825</v>
      </c>
      <c r="AQ57">
        <v>3398302</v>
      </c>
      <c r="AR57">
        <v>647510</v>
      </c>
      <c r="AS57">
        <v>606030</v>
      </c>
      <c r="AT57">
        <v>845650</v>
      </c>
      <c r="AU57">
        <v>1530278</v>
      </c>
      <c r="AV57">
        <v>2033500</v>
      </c>
      <c r="AW57">
        <v>2053705</v>
      </c>
      <c r="AX57">
        <v>1811064</v>
      </c>
      <c r="AY57">
        <v>1958777</v>
      </c>
      <c r="AZ57">
        <v>1943605</v>
      </c>
      <c r="BA57">
        <v>1466772</v>
      </c>
      <c r="BB57">
        <v>607610</v>
      </c>
      <c r="BC57">
        <v>214035</v>
      </c>
      <c r="BD57"/>
      <c r="BE57"/>
      <c r="BF57"/>
      <c r="BG57"/>
      <c r="BH57"/>
      <c r="BI57"/>
      <c r="BJ57"/>
      <c r="BK57"/>
      <c r="BL57"/>
      <c r="BM57"/>
      <c r="BN57"/>
      <c r="BO57"/>
      <c r="BP57"/>
      <c r="BQ57"/>
      <c r="BR57"/>
      <c r="BS57"/>
      <c r="BT57"/>
    </row>
    <row r="58" spans="1:72" x14ac:dyDescent="0.25">
      <c r="A58" t="s">
        <v>797</v>
      </c>
      <c r="B58">
        <v>27864021</v>
      </c>
      <c r="C58">
        <v>26710118</v>
      </c>
      <c r="D58">
        <v>27508129</v>
      </c>
      <c r="E58">
        <v>27434914</v>
      </c>
      <c r="F58">
        <v>26607417</v>
      </c>
      <c r="G58">
        <v>33190932</v>
      </c>
      <c r="H58">
        <v>32929753</v>
      </c>
      <c r="I58">
        <v>30322906</v>
      </c>
      <c r="J58">
        <v>31668519</v>
      </c>
      <c r="K58">
        <v>30572945</v>
      </c>
      <c r="L58">
        <v>33055504</v>
      </c>
      <c r="M58">
        <v>30179667</v>
      </c>
      <c r="N58">
        <v>30529217</v>
      </c>
      <c r="O58">
        <v>30458775</v>
      </c>
      <c r="P58">
        <v>31388290</v>
      </c>
      <c r="Q58">
        <v>29575763</v>
      </c>
      <c r="R58">
        <v>27917072</v>
      </c>
      <c r="S58">
        <v>28037071</v>
      </c>
      <c r="T58">
        <v>30486613.52</v>
      </c>
      <c r="U58">
        <v>27301014</v>
      </c>
      <c r="V58">
        <v>28580115</v>
      </c>
      <c r="W58">
        <v>30907659</v>
      </c>
      <c r="X58">
        <v>7554330</v>
      </c>
      <c r="Y58">
        <v>7267155</v>
      </c>
      <c r="Z58">
        <v>7374390</v>
      </c>
      <c r="AA58">
        <v>7282864</v>
      </c>
      <c r="AB58">
        <v>8025378.7000000002</v>
      </c>
      <c r="AC58">
        <v>7504586</v>
      </c>
      <c r="AD58">
        <v>7453393</v>
      </c>
      <c r="AE58">
        <v>7628606</v>
      </c>
      <c r="AF58">
        <v>8406353.9199999999</v>
      </c>
      <c r="AG58">
        <v>7602292</v>
      </c>
      <c r="AH58">
        <v>7567333</v>
      </c>
      <c r="AI58">
        <v>7226633</v>
      </c>
      <c r="AJ58">
        <v>7052139</v>
      </c>
      <c r="AK58">
        <v>7320266</v>
      </c>
      <c r="AL58">
        <v>6968025</v>
      </c>
      <c r="AM58">
        <v>6296593</v>
      </c>
      <c r="AN58">
        <v>3491417</v>
      </c>
      <c r="AO58">
        <v>3199759</v>
      </c>
      <c r="AP58">
        <v>3106679</v>
      </c>
      <c r="AQ58">
        <v>3428904</v>
      </c>
      <c r="AR58">
        <v>3137750</v>
      </c>
      <c r="AS58">
        <v>2494446</v>
      </c>
      <c r="AT58">
        <v>2155641</v>
      </c>
      <c r="AU58">
        <v>2403775</v>
      </c>
      <c r="AV58">
        <v>2667808</v>
      </c>
      <c r="AW58">
        <v>2442729</v>
      </c>
      <c r="AX58">
        <v>2619366</v>
      </c>
      <c r="AY58">
        <v>2431935</v>
      </c>
      <c r="AZ58">
        <v>2966545</v>
      </c>
      <c r="BA58">
        <v>2939746</v>
      </c>
      <c r="BB58">
        <v>2881155</v>
      </c>
      <c r="BC58">
        <v>2640412</v>
      </c>
      <c r="BD58"/>
      <c r="BE58"/>
      <c r="BF58"/>
      <c r="BG58"/>
      <c r="BH58"/>
      <c r="BI58"/>
      <c r="BJ58"/>
      <c r="BK58"/>
      <c r="BL58"/>
      <c r="BM58"/>
      <c r="BN58"/>
      <c r="BO58"/>
      <c r="BP58"/>
      <c r="BQ58"/>
      <c r="BR58"/>
      <c r="BS58"/>
      <c r="BT58"/>
    </row>
    <row r="59" spans="1:72" x14ac:dyDescent="0.25">
      <c r="A59" t="s">
        <v>2365</v>
      </c>
      <c r="B59">
        <v>0</v>
      </c>
      <c r="C59">
        <v>0</v>
      </c>
      <c r="D59">
        <v>26829744</v>
      </c>
      <c r="E59">
        <v>27434914</v>
      </c>
      <c r="F59">
        <v>26607417</v>
      </c>
      <c r="G59">
        <v>33190932</v>
      </c>
      <c r="H59">
        <v>32001219</v>
      </c>
      <c r="I59">
        <v>29547054</v>
      </c>
      <c r="J59">
        <v>30854618</v>
      </c>
      <c r="K59">
        <v>29693604</v>
      </c>
      <c r="L59">
        <v>32144283</v>
      </c>
      <c r="M59">
        <v>29384035</v>
      </c>
      <c r="N59">
        <v>29713268</v>
      </c>
      <c r="O59">
        <v>29483280</v>
      </c>
      <c r="P59">
        <v>30463157</v>
      </c>
      <c r="Q59">
        <v>28808404</v>
      </c>
      <c r="R59">
        <v>27175616</v>
      </c>
      <c r="S59">
        <v>7703575</v>
      </c>
      <c r="T59">
        <v>8834698.6099999994</v>
      </c>
      <c r="U59">
        <v>7199755</v>
      </c>
      <c r="V59">
        <v>27819194</v>
      </c>
      <c r="W59">
        <v>30143656</v>
      </c>
      <c r="X59">
        <v>7031225</v>
      </c>
      <c r="Y59">
        <v>6852709</v>
      </c>
      <c r="Z59">
        <v>6997946</v>
      </c>
      <c r="AA59">
        <v>6861910</v>
      </c>
      <c r="AB59">
        <v>3212124.49</v>
      </c>
      <c r="AC59">
        <v>7214035</v>
      </c>
      <c r="AD59">
        <v>7132666</v>
      </c>
      <c r="AE59">
        <v>7273113</v>
      </c>
      <c r="AF59">
        <v>3312561.41</v>
      </c>
      <c r="AG59">
        <v>2884189</v>
      </c>
      <c r="AH59">
        <v>2951820</v>
      </c>
      <c r="AI59">
        <v>2750444</v>
      </c>
      <c r="AJ59">
        <v>6857776</v>
      </c>
      <c r="AK59">
        <v>0</v>
      </c>
      <c r="AL59">
        <v>6698120</v>
      </c>
      <c r="AM59">
        <v>5922693</v>
      </c>
      <c r="AN59">
        <v>3164680</v>
      </c>
      <c r="AO59">
        <v>2989769</v>
      </c>
      <c r="AP59">
        <v>2991513</v>
      </c>
      <c r="AQ59">
        <v>3269002</v>
      </c>
      <c r="AR59">
        <v>2879593</v>
      </c>
      <c r="AS59">
        <v>2243603</v>
      </c>
      <c r="AT59">
        <v>1911078</v>
      </c>
      <c r="AU59">
        <v>2187582</v>
      </c>
      <c r="AV59">
        <v>2464518</v>
      </c>
      <c r="AW59">
        <v>2436760</v>
      </c>
      <c r="AX59">
        <v>2619366</v>
      </c>
      <c r="AY59">
        <v>2248199</v>
      </c>
      <c r="AZ59">
        <v>2708136</v>
      </c>
      <c r="BA59">
        <v>2939746</v>
      </c>
      <c r="BB59">
        <v>2881155</v>
      </c>
      <c r="BC59">
        <v>2640412</v>
      </c>
      <c r="BD59"/>
      <c r="BE59"/>
      <c r="BF59"/>
      <c r="BG59"/>
      <c r="BH59"/>
      <c r="BI59"/>
      <c r="BJ59"/>
      <c r="BK59"/>
      <c r="BL59"/>
      <c r="BM59"/>
      <c r="BN59"/>
      <c r="BO59"/>
      <c r="BP59"/>
      <c r="BQ59"/>
      <c r="BR59"/>
      <c r="BS59"/>
      <c r="BT59"/>
    </row>
    <row r="60" spans="1:72" x14ac:dyDescent="0.25">
      <c r="A60" t="s">
        <v>2393</v>
      </c>
      <c r="B60">
        <v>0</v>
      </c>
      <c r="C60">
        <v>0</v>
      </c>
      <c r="D60">
        <v>678385</v>
      </c>
      <c r="E60">
        <v>0</v>
      </c>
      <c r="F60">
        <v>0</v>
      </c>
      <c r="G60">
        <v>0</v>
      </c>
      <c r="H60">
        <v>928534</v>
      </c>
      <c r="I60">
        <v>775852</v>
      </c>
      <c r="J60">
        <v>813901</v>
      </c>
      <c r="K60">
        <v>879341</v>
      </c>
      <c r="L60">
        <v>911221</v>
      </c>
      <c r="M60">
        <v>795632</v>
      </c>
      <c r="N60">
        <v>815949</v>
      </c>
      <c r="O60">
        <v>975495</v>
      </c>
      <c r="P60">
        <v>925133</v>
      </c>
      <c r="Q60">
        <v>767359</v>
      </c>
      <c r="R60">
        <v>741456</v>
      </c>
      <c r="S60">
        <v>0</v>
      </c>
      <c r="T60">
        <v>0</v>
      </c>
      <c r="U60">
        <v>0</v>
      </c>
      <c r="V60">
        <v>760921</v>
      </c>
      <c r="W60">
        <v>764003</v>
      </c>
      <c r="X60">
        <v>523105</v>
      </c>
      <c r="Y60">
        <v>414446</v>
      </c>
      <c r="Z60">
        <v>376444</v>
      </c>
      <c r="AA60">
        <v>420954</v>
      </c>
      <c r="AB60">
        <v>0</v>
      </c>
      <c r="AC60">
        <v>290551</v>
      </c>
      <c r="AD60">
        <v>320727</v>
      </c>
      <c r="AE60">
        <v>355493</v>
      </c>
      <c r="AF60">
        <v>0</v>
      </c>
      <c r="AG60">
        <v>0</v>
      </c>
      <c r="AH60">
        <v>0</v>
      </c>
      <c r="AI60">
        <v>0</v>
      </c>
      <c r="AJ60">
        <v>194363</v>
      </c>
      <c r="AK60">
        <v>0</v>
      </c>
      <c r="AL60">
        <v>269905</v>
      </c>
      <c r="AM60">
        <v>373900</v>
      </c>
      <c r="AN60">
        <v>326737</v>
      </c>
      <c r="AO60">
        <v>209990</v>
      </c>
      <c r="AP60">
        <v>115166</v>
      </c>
      <c r="AQ60">
        <v>159902</v>
      </c>
      <c r="AR60">
        <v>258157</v>
      </c>
      <c r="AS60">
        <v>250843</v>
      </c>
      <c r="AT60">
        <v>244563</v>
      </c>
      <c r="AU60">
        <v>216193</v>
      </c>
      <c r="AV60">
        <v>203290</v>
      </c>
      <c r="AW60">
        <v>5969</v>
      </c>
      <c r="AX60">
        <v>0</v>
      </c>
      <c r="AY60">
        <v>183736</v>
      </c>
      <c r="AZ60">
        <v>258409</v>
      </c>
      <c r="BA60">
        <v>0</v>
      </c>
      <c r="BB60">
        <v>0</v>
      </c>
      <c r="BC60">
        <v>0</v>
      </c>
      <c r="BD60"/>
      <c r="BE60"/>
      <c r="BF60"/>
      <c r="BG60"/>
      <c r="BH60"/>
      <c r="BI60"/>
      <c r="BJ60"/>
      <c r="BK60"/>
      <c r="BL60"/>
      <c r="BM60"/>
      <c r="BN60"/>
      <c r="BO60"/>
      <c r="BP60"/>
      <c r="BQ60"/>
      <c r="BR60"/>
      <c r="BS60"/>
      <c r="BT60"/>
    </row>
    <row r="61" spans="1:72" x14ac:dyDescent="0.25">
      <c r="A61" t="s">
        <v>2392</v>
      </c>
      <c r="B61">
        <v>0</v>
      </c>
      <c r="C61">
        <v>0</v>
      </c>
      <c r="D61">
        <v>0</v>
      </c>
      <c r="E61">
        <v>0</v>
      </c>
      <c r="F61">
        <v>0</v>
      </c>
      <c r="G61">
        <v>0</v>
      </c>
      <c r="H61">
        <v>0</v>
      </c>
      <c r="I61">
        <v>0</v>
      </c>
      <c r="J61">
        <v>0</v>
      </c>
      <c r="K61">
        <v>0</v>
      </c>
      <c r="L61">
        <v>0</v>
      </c>
      <c r="M61">
        <v>0</v>
      </c>
      <c r="N61">
        <v>0</v>
      </c>
      <c r="O61">
        <v>0</v>
      </c>
      <c r="P61">
        <v>0</v>
      </c>
      <c r="Q61">
        <v>0</v>
      </c>
      <c r="R61">
        <v>0</v>
      </c>
      <c r="S61">
        <v>20333496</v>
      </c>
      <c r="T61">
        <v>21651914.91</v>
      </c>
      <c r="U61">
        <v>20101259</v>
      </c>
      <c r="V61">
        <v>0</v>
      </c>
      <c r="W61">
        <v>0</v>
      </c>
      <c r="X61">
        <v>0</v>
      </c>
      <c r="Y61">
        <v>0</v>
      </c>
      <c r="Z61">
        <v>0</v>
      </c>
      <c r="AA61">
        <v>0</v>
      </c>
      <c r="AB61">
        <v>4813254.21</v>
      </c>
      <c r="AC61">
        <v>0</v>
      </c>
      <c r="AD61">
        <v>0</v>
      </c>
      <c r="AE61">
        <v>0</v>
      </c>
      <c r="AF61">
        <v>5093792.51</v>
      </c>
      <c r="AG61">
        <v>4718103</v>
      </c>
      <c r="AH61">
        <v>4615513</v>
      </c>
      <c r="AI61">
        <v>4476189</v>
      </c>
      <c r="AJ61">
        <v>0</v>
      </c>
      <c r="AK61">
        <v>7320266</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25">
      <c r="A62" t="s">
        <v>2613</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1195775</v>
      </c>
      <c r="AO62">
        <v>1443339</v>
      </c>
      <c r="AP62">
        <v>1127646</v>
      </c>
      <c r="AQ62">
        <v>1153432</v>
      </c>
      <c r="AR62">
        <v>829135</v>
      </c>
      <c r="AS62">
        <v>1302997</v>
      </c>
      <c r="AT62">
        <v>1155230</v>
      </c>
      <c r="AU62">
        <v>1188648</v>
      </c>
      <c r="AV62">
        <v>486452</v>
      </c>
      <c r="AW62">
        <v>0</v>
      </c>
      <c r="AX62">
        <v>0</v>
      </c>
      <c r="AY62">
        <v>0</v>
      </c>
      <c r="AZ62">
        <v>0</v>
      </c>
      <c r="BA62">
        <v>0</v>
      </c>
      <c r="BB62">
        <v>0</v>
      </c>
      <c r="BC62">
        <v>0</v>
      </c>
      <c r="BD62"/>
      <c r="BE62"/>
      <c r="BF62"/>
      <c r="BG62"/>
      <c r="BH62"/>
      <c r="BI62"/>
      <c r="BJ62"/>
      <c r="BK62"/>
      <c r="BL62"/>
      <c r="BM62"/>
      <c r="BN62"/>
      <c r="BO62"/>
      <c r="BP62"/>
      <c r="BQ62"/>
      <c r="BR62"/>
      <c r="BS62"/>
      <c r="BT62"/>
    </row>
    <row r="63" spans="1:72" x14ac:dyDescent="0.25">
      <c r="A63" t="s">
        <v>798</v>
      </c>
      <c r="B63">
        <v>5000</v>
      </c>
      <c r="C63">
        <v>5000</v>
      </c>
      <c r="D63">
        <v>5000</v>
      </c>
      <c r="E63">
        <v>5000</v>
      </c>
      <c r="F63">
        <v>5000</v>
      </c>
      <c r="G63">
        <v>5000</v>
      </c>
      <c r="H63">
        <v>5000</v>
      </c>
      <c r="I63">
        <v>5000</v>
      </c>
      <c r="J63">
        <v>5000</v>
      </c>
      <c r="K63">
        <v>5000</v>
      </c>
      <c r="L63">
        <v>5000</v>
      </c>
      <c r="M63">
        <v>5000</v>
      </c>
      <c r="N63">
        <v>5000</v>
      </c>
      <c r="O63">
        <v>5000</v>
      </c>
      <c r="P63">
        <v>5000</v>
      </c>
      <c r="Q63">
        <v>5000</v>
      </c>
      <c r="R63">
        <v>5000</v>
      </c>
      <c r="S63">
        <v>5000</v>
      </c>
      <c r="T63">
        <v>5000</v>
      </c>
      <c r="U63">
        <v>5000</v>
      </c>
      <c r="V63">
        <v>0</v>
      </c>
      <c r="W63">
        <v>0</v>
      </c>
      <c r="X63">
        <v>0</v>
      </c>
      <c r="Y63">
        <v>0</v>
      </c>
      <c r="Z63">
        <v>0</v>
      </c>
      <c r="AA63">
        <v>0</v>
      </c>
      <c r="AB63">
        <v>0</v>
      </c>
      <c r="AC63">
        <v>0</v>
      </c>
      <c r="AD63">
        <v>0</v>
      </c>
      <c r="AE63">
        <v>0</v>
      </c>
      <c r="AF63">
        <v>0</v>
      </c>
      <c r="AG63">
        <v>0</v>
      </c>
      <c r="AH63">
        <v>0</v>
      </c>
      <c r="AI63">
        <v>0</v>
      </c>
      <c r="AJ63">
        <v>0</v>
      </c>
      <c r="AK63">
        <v>0</v>
      </c>
      <c r="AL63">
        <v>0</v>
      </c>
      <c r="AM63">
        <v>0</v>
      </c>
      <c r="AN63">
        <v>0</v>
      </c>
      <c r="AO63">
        <v>5544</v>
      </c>
      <c r="AP63">
        <v>2273</v>
      </c>
      <c r="AQ63">
        <v>37476</v>
      </c>
      <c r="AR63">
        <v>0</v>
      </c>
      <c r="AS63">
        <v>0</v>
      </c>
      <c r="AT63">
        <v>0</v>
      </c>
      <c r="AU63">
        <v>0</v>
      </c>
      <c r="AV63">
        <v>0</v>
      </c>
      <c r="AW63">
        <v>0</v>
      </c>
      <c r="AX63">
        <v>2905</v>
      </c>
      <c r="AY63">
        <v>815</v>
      </c>
      <c r="AZ63">
        <v>772</v>
      </c>
      <c r="BA63">
        <v>2215</v>
      </c>
      <c r="BB63">
        <v>2332</v>
      </c>
      <c r="BC63">
        <v>2057</v>
      </c>
      <c r="BD63"/>
      <c r="BE63"/>
      <c r="BF63"/>
      <c r="BG63"/>
      <c r="BH63"/>
      <c r="BI63"/>
      <c r="BJ63"/>
      <c r="BK63"/>
      <c r="BL63"/>
      <c r="BM63"/>
      <c r="BN63"/>
      <c r="BO63"/>
      <c r="BP63"/>
      <c r="BQ63"/>
      <c r="BR63"/>
      <c r="BS63"/>
      <c r="BT63"/>
    </row>
    <row r="64" spans="1:72" x14ac:dyDescent="0.25">
      <c r="A64" t="s">
        <v>2393</v>
      </c>
      <c r="B64">
        <v>5000</v>
      </c>
      <c r="C64">
        <v>5000</v>
      </c>
      <c r="D64">
        <v>5000</v>
      </c>
      <c r="E64">
        <v>5000</v>
      </c>
      <c r="F64">
        <v>5000</v>
      </c>
      <c r="G64">
        <v>5000</v>
      </c>
      <c r="H64">
        <v>5000</v>
      </c>
      <c r="I64">
        <v>5000</v>
      </c>
      <c r="J64">
        <v>5000</v>
      </c>
      <c r="K64">
        <v>5000</v>
      </c>
      <c r="L64">
        <v>5000</v>
      </c>
      <c r="M64">
        <v>5000</v>
      </c>
      <c r="N64">
        <v>5000</v>
      </c>
      <c r="O64">
        <v>5000</v>
      </c>
      <c r="P64">
        <v>5000</v>
      </c>
      <c r="Q64">
        <v>5000</v>
      </c>
      <c r="R64">
        <v>5000</v>
      </c>
      <c r="S64">
        <v>5000</v>
      </c>
      <c r="T64">
        <v>5000</v>
      </c>
      <c r="U64">
        <v>5000</v>
      </c>
      <c r="V64">
        <v>0</v>
      </c>
      <c r="W64">
        <v>0</v>
      </c>
      <c r="X64">
        <v>0</v>
      </c>
      <c r="Y64">
        <v>0</v>
      </c>
      <c r="Z64">
        <v>0</v>
      </c>
      <c r="AA64">
        <v>0</v>
      </c>
      <c r="AB64">
        <v>0</v>
      </c>
      <c r="AC64">
        <v>0</v>
      </c>
      <c r="AD64">
        <v>0</v>
      </c>
      <c r="AE64">
        <v>0</v>
      </c>
      <c r="AF64">
        <v>0</v>
      </c>
      <c r="AG64">
        <v>0</v>
      </c>
      <c r="AH64">
        <v>0</v>
      </c>
      <c r="AI64">
        <v>0</v>
      </c>
      <c r="AJ64">
        <v>0</v>
      </c>
      <c r="AK64">
        <v>0</v>
      </c>
      <c r="AL64">
        <v>0</v>
      </c>
      <c r="AM64">
        <v>0</v>
      </c>
      <c r="AN64">
        <v>0</v>
      </c>
      <c r="AO64">
        <v>5544</v>
      </c>
      <c r="AP64">
        <v>2273</v>
      </c>
      <c r="AQ64">
        <v>37476</v>
      </c>
      <c r="AR64">
        <v>0</v>
      </c>
      <c r="AS64">
        <v>0</v>
      </c>
      <c r="AT64">
        <v>0</v>
      </c>
      <c r="AU64">
        <v>0</v>
      </c>
      <c r="AV64">
        <v>0</v>
      </c>
      <c r="AW64">
        <v>0</v>
      </c>
      <c r="AX64">
        <v>2905</v>
      </c>
      <c r="AY64">
        <v>815</v>
      </c>
      <c r="AZ64">
        <v>772</v>
      </c>
      <c r="BA64">
        <v>2215</v>
      </c>
      <c r="BB64">
        <v>2332</v>
      </c>
      <c r="BC64">
        <v>2057</v>
      </c>
      <c r="BD64"/>
      <c r="BE64"/>
      <c r="BF64"/>
      <c r="BG64"/>
      <c r="BH64"/>
      <c r="BI64"/>
      <c r="BJ64"/>
      <c r="BK64"/>
      <c r="BL64"/>
      <c r="BM64"/>
      <c r="BN64"/>
      <c r="BO64"/>
      <c r="BP64"/>
      <c r="BQ64"/>
      <c r="BR64"/>
      <c r="BS64"/>
      <c r="BT64"/>
    </row>
    <row r="65" spans="1:72" x14ac:dyDescent="0.25">
      <c r="A65" t="s">
        <v>799</v>
      </c>
      <c r="B65">
        <v>26203110</v>
      </c>
      <c r="C65">
        <v>20891263</v>
      </c>
      <c r="D65">
        <v>18089163</v>
      </c>
      <c r="E65">
        <v>15077374</v>
      </c>
      <c r="F65">
        <v>10501371</v>
      </c>
      <c r="G65">
        <v>26989403</v>
      </c>
      <c r="H65">
        <v>36286371</v>
      </c>
      <c r="I65">
        <v>36296166</v>
      </c>
      <c r="J65">
        <v>55886192</v>
      </c>
      <c r="K65">
        <v>41703230</v>
      </c>
      <c r="L65">
        <v>45988583</v>
      </c>
      <c r="M65">
        <v>45217570</v>
      </c>
      <c r="N65">
        <v>20761372</v>
      </c>
      <c r="O65">
        <v>18439228</v>
      </c>
      <c r="P65">
        <v>2487497</v>
      </c>
      <c r="Q65">
        <v>2699873</v>
      </c>
      <c r="R65">
        <v>4458635</v>
      </c>
      <c r="S65">
        <v>3935825</v>
      </c>
      <c r="T65">
        <v>4674715.3099999996</v>
      </c>
      <c r="U65">
        <v>8535840</v>
      </c>
      <c r="V65">
        <v>8288294</v>
      </c>
      <c r="W65">
        <v>9390683</v>
      </c>
      <c r="X65">
        <v>3852807</v>
      </c>
      <c r="Y65">
        <v>3885878</v>
      </c>
      <c r="Z65">
        <v>5657084</v>
      </c>
      <c r="AA65">
        <v>4347408</v>
      </c>
      <c r="AB65">
        <v>4208132.0199999996</v>
      </c>
      <c r="AC65">
        <v>4272674</v>
      </c>
      <c r="AD65">
        <v>649042</v>
      </c>
      <c r="AE65">
        <v>2212326</v>
      </c>
      <c r="AF65">
        <v>2293593.17</v>
      </c>
      <c r="AG65">
        <v>2082452</v>
      </c>
      <c r="AH65">
        <v>2173848</v>
      </c>
      <c r="AI65">
        <v>740526</v>
      </c>
      <c r="AJ65">
        <v>762166</v>
      </c>
      <c r="AK65">
        <v>492862</v>
      </c>
      <c r="AL65">
        <v>653444</v>
      </c>
      <c r="AM65">
        <v>618120</v>
      </c>
      <c r="AN65">
        <v>567224</v>
      </c>
      <c r="AO65">
        <v>642908</v>
      </c>
      <c r="AP65">
        <v>394000</v>
      </c>
      <c r="AQ65">
        <v>433500</v>
      </c>
      <c r="AR65">
        <v>3463088</v>
      </c>
      <c r="AS65">
        <v>3507635</v>
      </c>
      <c r="AT65">
        <v>3394683</v>
      </c>
      <c r="AU65">
        <v>3430236</v>
      </c>
      <c r="AV65">
        <v>369000</v>
      </c>
      <c r="AW65">
        <v>409000</v>
      </c>
      <c r="AX65">
        <v>513000</v>
      </c>
      <c r="AY65">
        <v>585750</v>
      </c>
      <c r="AZ65">
        <v>733500</v>
      </c>
      <c r="BA65">
        <v>750456</v>
      </c>
      <c r="BB65">
        <v>850483</v>
      </c>
      <c r="BC65">
        <v>925364</v>
      </c>
      <c r="BD65"/>
      <c r="BE65"/>
      <c r="BF65"/>
      <c r="BG65"/>
      <c r="BH65"/>
      <c r="BI65"/>
      <c r="BJ65"/>
      <c r="BK65"/>
      <c r="BL65"/>
      <c r="BM65"/>
      <c r="BN65"/>
      <c r="BO65"/>
      <c r="BP65"/>
      <c r="BQ65"/>
      <c r="BR65"/>
      <c r="BS65"/>
      <c r="BT65"/>
    </row>
    <row r="66" spans="1:72" x14ac:dyDescent="0.25">
      <c r="A66" t="s">
        <v>2394</v>
      </c>
      <c r="B66">
        <v>6916945</v>
      </c>
      <c r="C66">
        <v>3343913</v>
      </c>
      <c r="D66">
        <v>5742441</v>
      </c>
      <c r="E66">
        <v>5781094</v>
      </c>
      <c r="F66">
        <v>10203545</v>
      </c>
      <c r="G66">
        <v>8772406</v>
      </c>
      <c r="H66">
        <v>6368115</v>
      </c>
      <c r="I66">
        <v>6379194</v>
      </c>
      <c r="J66">
        <v>3972021</v>
      </c>
      <c r="K66">
        <v>7709120</v>
      </c>
      <c r="L66">
        <v>7795277</v>
      </c>
      <c r="M66">
        <v>7027503</v>
      </c>
      <c r="N66">
        <v>4564905</v>
      </c>
      <c r="O66">
        <v>2243970</v>
      </c>
      <c r="P66">
        <v>2487497</v>
      </c>
      <c r="Q66">
        <v>2699873</v>
      </c>
      <c r="R66">
        <v>4458635</v>
      </c>
      <c r="S66">
        <v>3935825</v>
      </c>
      <c r="T66">
        <v>4674715.3099999996</v>
      </c>
      <c r="U66">
        <v>8535840</v>
      </c>
      <c r="V66">
        <v>8288294</v>
      </c>
      <c r="W66">
        <v>8391430</v>
      </c>
      <c r="X66">
        <v>2853040</v>
      </c>
      <c r="Y66">
        <v>2886347</v>
      </c>
      <c r="Z66">
        <v>2757807</v>
      </c>
      <c r="AA66">
        <v>2447622</v>
      </c>
      <c r="AB66">
        <v>0</v>
      </c>
      <c r="AC66">
        <v>2281782</v>
      </c>
      <c r="AD66">
        <v>557542</v>
      </c>
      <c r="AE66">
        <v>621158</v>
      </c>
      <c r="AF66">
        <v>0</v>
      </c>
      <c r="AG66">
        <v>0</v>
      </c>
      <c r="AH66">
        <v>0</v>
      </c>
      <c r="AI66">
        <v>0</v>
      </c>
      <c r="AJ66">
        <v>762166</v>
      </c>
      <c r="AK66">
        <v>0</v>
      </c>
      <c r="AL66">
        <v>653444</v>
      </c>
      <c r="AM66">
        <v>618120</v>
      </c>
      <c r="AN66">
        <v>567224</v>
      </c>
      <c r="AO66">
        <v>642908</v>
      </c>
      <c r="AP66">
        <v>394000</v>
      </c>
      <c r="AQ66">
        <v>433500</v>
      </c>
      <c r="AR66">
        <v>433500</v>
      </c>
      <c r="AS66">
        <v>478500</v>
      </c>
      <c r="AT66">
        <v>366000</v>
      </c>
      <c r="AU66">
        <v>402000</v>
      </c>
      <c r="AV66">
        <v>369000</v>
      </c>
      <c r="AW66">
        <v>0</v>
      </c>
      <c r="AX66">
        <v>0</v>
      </c>
      <c r="AY66">
        <v>585750</v>
      </c>
      <c r="AZ66">
        <v>733500</v>
      </c>
      <c r="BA66">
        <v>0</v>
      </c>
      <c r="BB66">
        <v>0</v>
      </c>
      <c r="BC66">
        <v>0</v>
      </c>
      <c r="BD66"/>
      <c r="BE66"/>
      <c r="BF66"/>
      <c r="BG66"/>
      <c r="BH66"/>
      <c r="BI66"/>
      <c r="BJ66"/>
      <c r="BK66"/>
      <c r="BL66"/>
      <c r="BM66"/>
      <c r="BN66"/>
      <c r="BO66"/>
      <c r="BP66"/>
      <c r="BQ66"/>
      <c r="BR66"/>
      <c r="BS66"/>
      <c r="BT66"/>
    </row>
    <row r="67" spans="1:72" x14ac:dyDescent="0.25">
      <c r="A67" t="s">
        <v>2395</v>
      </c>
      <c r="B67">
        <v>19286165</v>
      </c>
      <c r="C67">
        <v>17547350</v>
      </c>
      <c r="D67">
        <v>12346722</v>
      </c>
      <c r="E67">
        <v>9296280</v>
      </c>
      <c r="F67">
        <v>297826</v>
      </c>
      <c r="G67">
        <v>18216997</v>
      </c>
      <c r="H67">
        <v>29918256</v>
      </c>
      <c r="I67">
        <v>29916972</v>
      </c>
      <c r="J67">
        <v>51914171</v>
      </c>
      <c r="K67">
        <v>33994110</v>
      </c>
      <c r="L67">
        <v>38193306</v>
      </c>
      <c r="M67">
        <v>38190067</v>
      </c>
      <c r="N67">
        <v>16196467</v>
      </c>
      <c r="O67">
        <v>16195258</v>
      </c>
      <c r="P67">
        <v>0</v>
      </c>
      <c r="Q67">
        <v>0</v>
      </c>
      <c r="R67">
        <v>0</v>
      </c>
      <c r="S67">
        <v>0</v>
      </c>
      <c r="T67">
        <v>0</v>
      </c>
      <c r="U67">
        <v>0</v>
      </c>
      <c r="V67">
        <v>0</v>
      </c>
      <c r="W67">
        <v>999253</v>
      </c>
      <c r="X67">
        <v>999767</v>
      </c>
      <c r="Y67">
        <v>999531</v>
      </c>
      <c r="Z67">
        <v>2899277</v>
      </c>
      <c r="AA67">
        <v>1899786</v>
      </c>
      <c r="AB67">
        <v>1899591.47</v>
      </c>
      <c r="AC67">
        <v>1990892</v>
      </c>
      <c r="AD67">
        <v>91500</v>
      </c>
      <c r="AE67">
        <v>1591168</v>
      </c>
      <c r="AF67">
        <v>1597211.56</v>
      </c>
      <c r="AG67">
        <v>1499298</v>
      </c>
      <c r="AH67">
        <v>1499231</v>
      </c>
      <c r="AI67">
        <v>0</v>
      </c>
      <c r="AJ67">
        <v>0</v>
      </c>
      <c r="AK67">
        <v>0</v>
      </c>
      <c r="AL67">
        <v>0</v>
      </c>
      <c r="AM67">
        <v>0</v>
      </c>
      <c r="AN67">
        <v>0</v>
      </c>
      <c r="AO67">
        <v>0</v>
      </c>
      <c r="AP67">
        <v>0</v>
      </c>
      <c r="AQ67">
        <v>0</v>
      </c>
      <c r="AR67">
        <v>3029588</v>
      </c>
      <c r="AS67">
        <v>3029135</v>
      </c>
      <c r="AT67">
        <v>3028683</v>
      </c>
      <c r="AU67">
        <v>3028236</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25">
      <c r="A68" t="s">
        <v>2396</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2308540.5499999998</v>
      </c>
      <c r="AC68">
        <v>0</v>
      </c>
      <c r="AD68">
        <v>0</v>
      </c>
      <c r="AE68">
        <v>0</v>
      </c>
      <c r="AF68">
        <v>696381.61</v>
      </c>
      <c r="AG68">
        <v>583154</v>
      </c>
      <c r="AH68">
        <v>674617</v>
      </c>
      <c r="AI68">
        <v>740526</v>
      </c>
      <c r="AJ68">
        <v>0</v>
      </c>
      <c r="AK68">
        <v>492862</v>
      </c>
      <c r="AL68">
        <v>0</v>
      </c>
      <c r="AM68">
        <v>0</v>
      </c>
      <c r="AN68">
        <v>0</v>
      </c>
      <c r="AO68">
        <v>0</v>
      </c>
      <c r="AP68">
        <v>0</v>
      </c>
      <c r="AQ68">
        <v>0</v>
      </c>
      <c r="AR68">
        <v>0</v>
      </c>
      <c r="AS68">
        <v>0</v>
      </c>
      <c r="AT68">
        <v>0</v>
      </c>
      <c r="AU68">
        <v>0</v>
      </c>
      <c r="AV68">
        <v>0</v>
      </c>
      <c r="AW68">
        <v>409000</v>
      </c>
      <c r="AX68">
        <v>513000</v>
      </c>
      <c r="AY68">
        <v>0</v>
      </c>
      <c r="AZ68">
        <v>0</v>
      </c>
      <c r="BA68">
        <v>750456</v>
      </c>
      <c r="BB68">
        <v>850483</v>
      </c>
      <c r="BC68">
        <v>925364</v>
      </c>
      <c r="BD68"/>
      <c r="BE68"/>
      <c r="BF68"/>
      <c r="BG68"/>
      <c r="BH68"/>
      <c r="BI68"/>
      <c r="BJ68"/>
      <c r="BK68"/>
      <c r="BL68"/>
      <c r="BM68"/>
      <c r="BN68"/>
      <c r="BO68"/>
      <c r="BP68"/>
      <c r="BQ68"/>
      <c r="BR68"/>
      <c r="BS68"/>
      <c r="BT68"/>
    </row>
    <row r="69" spans="1:72" x14ac:dyDescent="0.25">
      <c r="A69" t="s">
        <v>3288</v>
      </c>
      <c r="B69">
        <v>124271</v>
      </c>
      <c r="C69">
        <v>131649</v>
      </c>
      <c r="D69">
        <v>405560</v>
      </c>
      <c r="E69">
        <v>185753</v>
      </c>
      <c r="F69">
        <v>208119</v>
      </c>
      <c r="G69">
        <v>150077</v>
      </c>
      <c r="H69">
        <v>240919</v>
      </c>
      <c r="I69">
        <v>314971</v>
      </c>
      <c r="J69">
        <v>314666</v>
      </c>
      <c r="K69">
        <v>316313</v>
      </c>
      <c r="L69">
        <v>308407</v>
      </c>
      <c r="M69">
        <v>24606</v>
      </c>
      <c r="N69">
        <v>20037</v>
      </c>
      <c r="O69">
        <v>36665</v>
      </c>
      <c r="P69">
        <v>51321</v>
      </c>
      <c r="Q69">
        <v>50344</v>
      </c>
      <c r="R69">
        <v>26072</v>
      </c>
      <c r="S69">
        <v>0</v>
      </c>
      <c r="T69">
        <v>0</v>
      </c>
      <c r="U69">
        <v>0</v>
      </c>
      <c r="V69">
        <v>14161</v>
      </c>
      <c r="W69">
        <v>16614</v>
      </c>
      <c r="X69">
        <v>10635</v>
      </c>
      <c r="Y69">
        <v>13042</v>
      </c>
      <c r="Z69">
        <v>30654</v>
      </c>
      <c r="AA69">
        <v>38512</v>
      </c>
      <c r="AB69">
        <v>0</v>
      </c>
      <c r="AC69">
        <v>67194</v>
      </c>
      <c r="AD69">
        <v>35516</v>
      </c>
      <c r="AE69">
        <v>28834</v>
      </c>
      <c r="AF69">
        <v>0</v>
      </c>
      <c r="AG69">
        <v>0</v>
      </c>
      <c r="AH69">
        <v>0</v>
      </c>
      <c r="AI69">
        <v>0</v>
      </c>
      <c r="AJ69">
        <v>34894</v>
      </c>
      <c r="AK69">
        <v>0</v>
      </c>
      <c r="AL69">
        <v>3220</v>
      </c>
      <c r="AM69">
        <v>8825</v>
      </c>
      <c r="AN69">
        <v>14468</v>
      </c>
      <c r="AO69">
        <v>11523</v>
      </c>
      <c r="AP69">
        <v>10158</v>
      </c>
      <c r="AQ69">
        <v>22090</v>
      </c>
      <c r="AR69">
        <v>3253</v>
      </c>
      <c r="AS69">
        <v>3694</v>
      </c>
      <c r="AT69">
        <v>3646</v>
      </c>
      <c r="AU69">
        <v>24213</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25">
      <c r="A70" t="s">
        <v>2382</v>
      </c>
      <c r="B70">
        <v>0</v>
      </c>
      <c r="C70">
        <v>0</v>
      </c>
      <c r="D70">
        <v>206776</v>
      </c>
      <c r="E70">
        <v>0</v>
      </c>
      <c r="F70">
        <v>0</v>
      </c>
      <c r="G70">
        <v>0</v>
      </c>
      <c r="H70">
        <v>223816</v>
      </c>
      <c r="I70">
        <v>299912</v>
      </c>
      <c r="J70">
        <v>300961</v>
      </c>
      <c r="K70">
        <v>303328</v>
      </c>
      <c r="L70">
        <v>300019</v>
      </c>
      <c r="M70">
        <v>10881</v>
      </c>
      <c r="N70">
        <v>6615</v>
      </c>
      <c r="O70">
        <v>9708</v>
      </c>
      <c r="P70">
        <v>4930</v>
      </c>
      <c r="Q70">
        <v>4748</v>
      </c>
      <c r="R70">
        <v>1798</v>
      </c>
      <c r="S70">
        <v>0</v>
      </c>
      <c r="T70">
        <v>0</v>
      </c>
      <c r="U70">
        <v>0</v>
      </c>
      <c r="V70">
        <v>9098</v>
      </c>
      <c r="W70">
        <v>8901</v>
      </c>
      <c r="X70">
        <v>1072</v>
      </c>
      <c r="Y70">
        <v>1123</v>
      </c>
      <c r="Z70">
        <v>915</v>
      </c>
      <c r="AA70">
        <v>4176</v>
      </c>
      <c r="AB70">
        <v>0</v>
      </c>
      <c r="AC70">
        <v>24709</v>
      </c>
      <c r="AD70">
        <v>20948</v>
      </c>
      <c r="AE70">
        <v>21460</v>
      </c>
      <c r="AF70">
        <v>0</v>
      </c>
      <c r="AG70">
        <v>0</v>
      </c>
      <c r="AH70">
        <v>0</v>
      </c>
      <c r="AI70">
        <v>0</v>
      </c>
      <c r="AJ70">
        <v>7907</v>
      </c>
      <c r="AK70">
        <v>0</v>
      </c>
      <c r="AL70">
        <v>2848</v>
      </c>
      <c r="AM70">
        <v>3911</v>
      </c>
      <c r="AN70">
        <v>3660</v>
      </c>
      <c r="AO70">
        <v>2987</v>
      </c>
      <c r="AP70">
        <v>1574</v>
      </c>
      <c r="AQ70">
        <v>15521</v>
      </c>
      <c r="AR70">
        <v>1360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25">
      <c r="A71" t="s">
        <v>3352</v>
      </c>
      <c r="B71">
        <v>0</v>
      </c>
      <c r="C71">
        <v>0</v>
      </c>
      <c r="D71">
        <v>20687</v>
      </c>
      <c r="E71">
        <v>0</v>
      </c>
      <c r="F71">
        <v>0</v>
      </c>
      <c r="G71">
        <v>0</v>
      </c>
      <c r="H71">
        <v>17103</v>
      </c>
      <c r="I71">
        <v>15059</v>
      </c>
      <c r="J71">
        <v>13705</v>
      </c>
      <c r="K71">
        <v>12985</v>
      </c>
      <c r="L71">
        <v>8388</v>
      </c>
      <c r="M71">
        <v>13725</v>
      </c>
      <c r="N71">
        <v>13422</v>
      </c>
      <c r="O71">
        <v>26957</v>
      </c>
      <c r="P71">
        <v>46391</v>
      </c>
      <c r="Q71">
        <v>45596</v>
      </c>
      <c r="R71">
        <v>24274</v>
      </c>
      <c r="S71">
        <v>0</v>
      </c>
      <c r="T71">
        <v>0</v>
      </c>
      <c r="U71">
        <v>0</v>
      </c>
      <c r="V71">
        <v>5063</v>
      </c>
      <c r="W71">
        <v>7713</v>
      </c>
      <c r="X71">
        <v>9563</v>
      </c>
      <c r="Y71">
        <v>11919</v>
      </c>
      <c r="Z71">
        <v>29739</v>
      </c>
      <c r="AA71">
        <v>34336</v>
      </c>
      <c r="AB71">
        <v>0</v>
      </c>
      <c r="AC71">
        <v>42485</v>
      </c>
      <c r="AD71">
        <v>14568</v>
      </c>
      <c r="AE71">
        <v>7374</v>
      </c>
      <c r="AF71">
        <v>0</v>
      </c>
      <c r="AG71">
        <v>0</v>
      </c>
      <c r="AH71">
        <v>0</v>
      </c>
      <c r="AI71">
        <v>0</v>
      </c>
      <c r="AJ71">
        <v>26987</v>
      </c>
      <c r="AK71">
        <v>0</v>
      </c>
      <c r="AL71">
        <v>372</v>
      </c>
      <c r="AM71">
        <v>4914</v>
      </c>
      <c r="AN71">
        <v>7405</v>
      </c>
      <c r="AO71">
        <v>5067</v>
      </c>
      <c r="AP71">
        <v>5115</v>
      </c>
      <c r="AQ71">
        <v>4676</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25">
      <c r="A72" t="s">
        <v>3289</v>
      </c>
      <c r="B72">
        <v>124271</v>
      </c>
      <c r="C72">
        <v>131649</v>
      </c>
      <c r="D72">
        <v>178097</v>
      </c>
      <c r="E72">
        <v>185753</v>
      </c>
      <c r="F72">
        <v>208119</v>
      </c>
      <c r="G72">
        <v>150077</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3403</v>
      </c>
      <c r="AO72">
        <v>3469</v>
      </c>
      <c r="AP72">
        <v>3469</v>
      </c>
      <c r="AQ72">
        <v>1893</v>
      </c>
      <c r="AR72">
        <v>1893</v>
      </c>
      <c r="AS72">
        <v>3694</v>
      </c>
      <c r="AT72">
        <v>3646</v>
      </c>
      <c r="AU72">
        <v>24213</v>
      </c>
      <c r="AV72">
        <v>0</v>
      </c>
      <c r="AW72">
        <v>0</v>
      </c>
      <c r="AX72">
        <v>0</v>
      </c>
      <c r="AY72">
        <v>0</v>
      </c>
      <c r="AZ72">
        <v>0</v>
      </c>
      <c r="BA72">
        <v>0</v>
      </c>
      <c r="BB72">
        <v>0</v>
      </c>
      <c r="BC72">
        <v>0</v>
      </c>
      <c r="BD72"/>
      <c r="BE72"/>
      <c r="BF72"/>
      <c r="BG72"/>
      <c r="BH72"/>
      <c r="BI72"/>
      <c r="BJ72"/>
      <c r="BK72"/>
      <c r="BL72"/>
      <c r="BM72"/>
      <c r="BN72"/>
      <c r="BO72"/>
      <c r="BP72"/>
      <c r="BQ72"/>
      <c r="BR72"/>
      <c r="BS72"/>
      <c r="BT72"/>
    </row>
    <row r="73" spans="1:72" x14ac:dyDescent="0.25">
      <c r="A73" t="s">
        <v>2398</v>
      </c>
      <c r="B73">
        <v>56770</v>
      </c>
      <c r="C73">
        <v>60107</v>
      </c>
      <c r="D73">
        <v>62899</v>
      </c>
      <c r="E73">
        <v>66724</v>
      </c>
      <c r="F73">
        <v>68230</v>
      </c>
      <c r="G73">
        <v>75502</v>
      </c>
      <c r="H73">
        <v>78987</v>
      </c>
      <c r="I73">
        <v>79955</v>
      </c>
      <c r="J73">
        <v>81671</v>
      </c>
      <c r="K73">
        <v>83423</v>
      </c>
      <c r="L73">
        <v>83901</v>
      </c>
      <c r="M73">
        <v>77496</v>
      </c>
      <c r="N73">
        <v>74105</v>
      </c>
      <c r="O73">
        <v>69063</v>
      </c>
      <c r="P73">
        <v>63995</v>
      </c>
      <c r="Q73">
        <v>58866</v>
      </c>
      <c r="R73">
        <v>51320</v>
      </c>
      <c r="S73">
        <v>43743</v>
      </c>
      <c r="T73">
        <v>41509.440000000002</v>
      </c>
      <c r="U73">
        <v>38197</v>
      </c>
      <c r="V73">
        <v>38506</v>
      </c>
      <c r="W73">
        <v>41612</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c r="BE73"/>
      <c r="BF73"/>
      <c r="BG73"/>
      <c r="BH73"/>
      <c r="BI73"/>
      <c r="BJ73"/>
      <c r="BK73"/>
      <c r="BL73"/>
      <c r="BM73"/>
      <c r="BN73"/>
      <c r="BO73"/>
      <c r="BP73"/>
      <c r="BQ73"/>
      <c r="BR73"/>
      <c r="BS73"/>
      <c r="BT73"/>
    </row>
    <row r="74" spans="1:72" x14ac:dyDescent="0.25">
      <c r="A74" t="s">
        <v>3294</v>
      </c>
      <c r="B74">
        <v>56770</v>
      </c>
      <c r="C74">
        <v>60107</v>
      </c>
      <c r="D74">
        <v>62899</v>
      </c>
      <c r="E74">
        <v>66724</v>
      </c>
      <c r="F74">
        <v>68230</v>
      </c>
      <c r="G74">
        <v>75502</v>
      </c>
      <c r="H74">
        <v>78987</v>
      </c>
      <c r="I74">
        <v>79955</v>
      </c>
      <c r="J74">
        <v>81671</v>
      </c>
      <c r="K74">
        <v>83423</v>
      </c>
      <c r="L74">
        <v>83901</v>
      </c>
      <c r="M74">
        <v>77496</v>
      </c>
      <c r="N74">
        <v>74105</v>
      </c>
      <c r="O74">
        <v>69063</v>
      </c>
      <c r="P74">
        <v>63995</v>
      </c>
      <c r="Q74">
        <v>58866</v>
      </c>
      <c r="R74">
        <v>51320</v>
      </c>
      <c r="S74">
        <v>43743</v>
      </c>
      <c r="T74">
        <v>41509.440000000002</v>
      </c>
      <c r="U74">
        <v>38197</v>
      </c>
      <c r="V74">
        <v>38506</v>
      </c>
      <c r="W74">
        <v>41612</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c r="BE74"/>
      <c r="BF74"/>
      <c r="BG74"/>
      <c r="BH74"/>
      <c r="BI74"/>
      <c r="BJ74"/>
      <c r="BK74"/>
      <c r="BL74"/>
      <c r="BM74"/>
      <c r="BN74"/>
      <c r="BO74"/>
      <c r="BP74"/>
      <c r="BQ74"/>
      <c r="BR74"/>
      <c r="BS74"/>
      <c r="BT74"/>
    </row>
    <row r="75" spans="1:72" x14ac:dyDescent="0.25">
      <c r="A75" t="s">
        <v>2400</v>
      </c>
      <c r="B75">
        <v>739320</v>
      </c>
      <c r="C75">
        <v>668175</v>
      </c>
      <c r="D75">
        <v>634413</v>
      </c>
      <c r="E75">
        <v>658471</v>
      </c>
      <c r="F75">
        <v>925942</v>
      </c>
      <c r="G75">
        <v>989515</v>
      </c>
      <c r="H75">
        <v>18669</v>
      </c>
      <c r="I75">
        <v>18465</v>
      </c>
      <c r="J75">
        <v>16445</v>
      </c>
      <c r="K75">
        <v>16266</v>
      </c>
      <c r="L75">
        <v>16087</v>
      </c>
      <c r="M75">
        <v>15912</v>
      </c>
      <c r="N75">
        <v>15738</v>
      </c>
      <c r="O75">
        <v>15306</v>
      </c>
      <c r="P75">
        <v>14361</v>
      </c>
      <c r="Q75">
        <v>13427</v>
      </c>
      <c r="R75">
        <v>12503</v>
      </c>
      <c r="S75">
        <v>11849</v>
      </c>
      <c r="T75">
        <v>11719.67</v>
      </c>
      <c r="U75">
        <v>11591</v>
      </c>
      <c r="V75">
        <v>11465</v>
      </c>
      <c r="W75">
        <v>11339</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c r="BE75"/>
      <c r="BF75"/>
      <c r="BG75"/>
      <c r="BH75"/>
      <c r="BI75"/>
      <c r="BJ75"/>
      <c r="BK75"/>
      <c r="BL75"/>
      <c r="BM75"/>
      <c r="BN75"/>
      <c r="BO75"/>
      <c r="BP75"/>
      <c r="BQ75"/>
      <c r="BR75"/>
      <c r="BS75"/>
      <c r="BT75"/>
    </row>
    <row r="76" spans="1:72" x14ac:dyDescent="0.25">
      <c r="A76" t="s">
        <v>3295</v>
      </c>
      <c r="B76">
        <v>23673</v>
      </c>
      <c r="C76">
        <v>25111</v>
      </c>
      <c r="D76">
        <v>26540</v>
      </c>
      <c r="E76">
        <v>31151</v>
      </c>
      <c r="F76">
        <v>26951</v>
      </c>
      <c r="G76">
        <v>38377</v>
      </c>
      <c r="H76">
        <v>38297</v>
      </c>
      <c r="I76">
        <v>34743</v>
      </c>
      <c r="J76">
        <v>40489</v>
      </c>
      <c r="K76">
        <v>46197</v>
      </c>
      <c r="L76">
        <v>50020</v>
      </c>
      <c r="M76">
        <v>43779</v>
      </c>
      <c r="N76">
        <v>44295</v>
      </c>
      <c r="O76">
        <v>50569</v>
      </c>
      <c r="P76">
        <v>50538</v>
      </c>
      <c r="Q76">
        <v>50840</v>
      </c>
      <c r="R76">
        <v>51089</v>
      </c>
      <c r="S76">
        <v>66660</v>
      </c>
      <c r="T76">
        <v>64988.76</v>
      </c>
      <c r="U76">
        <v>45904</v>
      </c>
      <c r="V76">
        <v>47466</v>
      </c>
      <c r="W76">
        <v>62022</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c r="BE76"/>
      <c r="BF76"/>
      <c r="BG76"/>
      <c r="BH76"/>
      <c r="BI76"/>
      <c r="BJ76"/>
      <c r="BK76"/>
      <c r="BL76"/>
      <c r="BM76"/>
      <c r="BN76"/>
      <c r="BO76"/>
      <c r="BP76"/>
      <c r="BQ76"/>
      <c r="BR76"/>
      <c r="BS76"/>
      <c r="BT76"/>
    </row>
    <row r="77" spans="1:72" x14ac:dyDescent="0.25">
      <c r="A77" t="s">
        <v>3315</v>
      </c>
      <c r="B77">
        <v>0</v>
      </c>
      <c r="C77">
        <v>0</v>
      </c>
      <c r="D77">
        <v>0</v>
      </c>
      <c r="E77">
        <v>0</v>
      </c>
      <c r="F77">
        <v>0</v>
      </c>
      <c r="G77">
        <v>0</v>
      </c>
      <c r="H77">
        <v>0</v>
      </c>
      <c r="I77">
        <v>0</v>
      </c>
      <c r="J77">
        <v>0</v>
      </c>
      <c r="K77">
        <v>0</v>
      </c>
      <c r="L77">
        <v>0</v>
      </c>
      <c r="M77">
        <v>0</v>
      </c>
      <c r="N77">
        <v>0</v>
      </c>
      <c r="O77">
        <v>0</v>
      </c>
      <c r="P77">
        <v>467317</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c r="BE77"/>
      <c r="BF77"/>
      <c r="BG77"/>
      <c r="BH77"/>
      <c r="BI77"/>
      <c r="BJ77"/>
      <c r="BK77"/>
      <c r="BL77"/>
      <c r="BM77"/>
      <c r="BN77"/>
      <c r="BO77"/>
      <c r="BP77"/>
      <c r="BQ77"/>
      <c r="BR77"/>
      <c r="BS77"/>
      <c r="BT77"/>
    </row>
    <row r="78" spans="1:72" x14ac:dyDescent="0.25">
      <c r="A78" t="s">
        <v>2401</v>
      </c>
      <c r="B78">
        <v>347545</v>
      </c>
      <c r="C78">
        <v>608526</v>
      </c>
      <c r="D78">
        <v>487176</v>
      </c>
      <c r="E78">
        <v>353136</v>
      </c>
      <c r="F78">
        <v>669844</v>
      </c>
      <c r="G78">
        <v>513654</v>
      </c>
      <c r="H78">
        <v>431107</v>
      </c>
      <c r="I78">
        <v>316558</v>
      </c>
      <c r="J78">
        <v>297011</v>
      </c>
      <c r="K78">
        <v>877689</v>
      </c>
      <c r="L78">
        <v>578274</v>
      </c>
      <c r="M78">
        <v>343820</v>
      </c>
      <c r="N78">
        <v>600995</v>
      </c>
      <c r="O78">
        <v>1101317</v>
      </c>
      <c r="P78">
        <v>684496</v>
      </c>
      <c r="Q78">
        <v>447776</v>
      </c>
      <c r="R78">
        <v>527708</v>
      </c>
      <c r="S78">
        <v>607952</v>
      </c>
      <c r="T78">
        <v>318334.21999999997</v>
      </c>
      <c r="U78">
        <v>335776</v>
      </c>
      <c r="V78">
        <v>771530</v>
      </c>
      <c r="W78">
        <v>737183</v>
      </c>
      <c r="X78">
        <v>208743</v>
      </c>
      <c r="Y78">
        <v>230746</v>
      </c>
      <c r="Z78">
        <v>291953</v>
      </c>
      <c r="AA78">
        <v>348254</v>
      </c>
      <c r="AB78">
        <v>217548.54</v>
      </c>
      <c r="AC78">
        <v>134779</v>
      </c>
      <c r="AD78">
        <v>190591</v>
      </c>
      <c r="AE78">
        <v>346957</v>
      </c>
      <c r="AF78">
        <v>229796.01</v>
      </c>
      <c r="AG78">
        <v>156647</v>
      </c>
      <c r="AH78">
        <v>276177</v>
      </c>
      <c r="AI78">
        <v>422280</v>
      </c>
      <c r="AJ78">
        <v>291527</v>
      </c>
      <c r="AK78">
        <v>168290</v>
      </c>
      <c r="AL78">
        <v>306942</v>
      </c>
      <c r="AM78">
        <v>453802</v>
      </c>
      <c r="AN78">
        <v>310956</v>
      </c>
      <c r="AO78">
        <v>186178</v>
      </c>
      <c r="AP78">
        <v>350731</v>
      </c>
      <c r="AQ78">
        <v>502044</v>
      </c>
      <c r="AR78">
        <v>323379</v>
      </c>
      <c r="AS78">
        <v>166793</v>
      </c>
      <c r="AT78">
        <v>214942</v>
      </c>
      <c r="AU78">
        <v>328700</v>
      </c>
      <c r="AV78">
        <v>242230</v>
      </c>
      <c r="AW78">
        <v>106246</v>
      </c>
      <c r="AX78">
        <v>153497</v>
      </c>
      <c r="AY78">
        <v>0</v>
      </c>
      <c r="AZ78">
        <v>0</v>
      </c>
      <c r="BA78">
        <v>0</v>
      </c>
      <c r="BB78">
        <v>0</v>
      </c>
      <c r="BC78">
        <v>0</v>
      </c>
      <c r="BD78"/>
      <c r="BE78"/>
      <c r="BF78"/>
      <c r="BG78"/>
      <c r="BH78"/>
      <c r="BI78"/>
      <c r="BJ78"/>
      <c r="BK78"/>
      <c r="BL78"/>
      <c r="BM78"/>
      <c r="BN78"/>
      <c r="BO78"/>
      <c r="BP78"/>
      <c r="BQ78"/>
      <c r="BR78"/>
      <c r="BS78"/>
      <c r="BT78"/>
    </row>
    <row r="79" spans="1:72" x14ac:dyDescent="0.25">
      <c r="A79" t="s">
        <v>3389</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46741</v>
      </c>
      <c r="AO79">
        <v>49470</v>
      </c>
      <c r="AP79">
        <v>26953</v>
      </c>
      <c r="AQ79">
        <v>47590</v>
      </c>
      <c r="AR79">
        <v>19425</v>
      </c>
      <c r="AS79">
        <v>35235</v>
      </c>
      <c r="AT79">
        <v>38514</v>
      </c>
      <c r="AU79">
        <v>24863</v>
      </c>
      <c r="AV79">
        <v>0</v>
      </c>
      <c r="AW79">
        <v>0</v>
      </c>
      <c r="AX79">
        <v>0</v>
      </c>
      <c r="AY79">
        <v>0</v>
      </c>
      <c r="AZ79">
        <v>0</v>
      </c>
      <c r="BA79">
        <v>0</v>
      </c>
      <c r="BB79">
        <v>0</v>
      </c>
      <c r="BC79">
        <v>0</v>
      </c>
      <c r="BD79"/>
      <c r="BE79"/>
      <c r="BF79"/>
      <c r="BG79"/>
      <c r="BH79"/>
      <c r="BI79"/>
      <c r="BJ79"/>
      <c r="BK79"/>
      <c r="BL79"/>
      <c r="BM79"/>
      <c r="BN79"/>
      <c r="BO79"/>
      <c r="BP79"/>
      <c r="BQ79"/>
      <c r="BR79"/>
      <c r="BS79"/>
      <c r="BT79"/>
    </row>
    <row r="80" spans="1:72" x14ac:dyDescent="0.25">
      <c r="A80" t="s">
        <v>3390</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46741</v>
      </c>
      <c r="AO80">
        <v>49470</v>
      </c>
      <c r="AP80">
        <v>26953</v>
      </c>
      <c r="AQ80">
        <v>47590</v>
      </c>
      <c r="AR80">
        <v>19425</v>
      </c>
      <c r="AS80">
        <v>35235</v>
      </c>
      <c r="AT80">
        <v>38514</v>
      </c>
      <c r="AU80">
        <v>24863</v>
      </c>
      <c r="AV80">
        <v>0</v>
      </c>
      <c r="AW80">
        <v>0</v>
      </c>
      <c r="AX80">
        <v>0</v>
      </c>
      <c r="AY80">
        <v>0</v>
      </c>
      <c r="AZ80">
        <v>0</v>
      </c>
      <c r="BA80">
        <v>0</v>
      </c>
      <c r="BB80">
        <v>0</v>
      </c>
      <c r="BC80">
        <v>0</v>
      </c>
      <c r="BD80"/>
      <c r="BE80"/>
      <c r="BF80"/>
      <c r="BG80"/>
      <c r="BH80"/>
      <c r="BI80"/>
      <c r="BJ80"/>
      <c r="BK80"/>
      <c r="BL80"/>
      <c r="BM80"/>
      <c r="BN80"/>
      <c r="BO80"/>
      <c r="BP80"/>
      <c r="BQ80"/>
      <c r="BR80"/>
      <c r="BS80"/>
      <c r="BT80"/>
    </row>
    <row r="81" spans="1:72" x14ac:dyDescent="0.25">
      <c r="A81" t="s">
        <v>2402</v>
      </c>
      <c r="B81">
        <v>286907</v>
      </c>
      <c r="C81">
        <v>366702</v>
      </c>
      <c r="D81">
        <v>135794</v>
      </c>
      <c r="E81">
        <v>332584</v>
      </c>
      <c r="F81">
        <v>249093</v>
      </c>
      <c r="G81">
        <v>382863</v>
      </c>
      <c r="H81">
        <v>266218</v>
      </c>
      <c r="I81">
        <v>171797</v>
      </c>
      <c r="J81">
        <v>363706</v>
      </c>
      <c r="K81">
        <v>415425</v>
      </c>
      <c r="L81">
        <v>411421</v>
      </c>
      <c r="M81">
        <v>267245</v>
      </c>
      <c r="N81">
        <v>316076</v>
      </c>
      <c r="O81">
        <v>470948</v>
      </c>
      <c r="P81">
        <v>379662</v>
      </c>
      <c r="Q81">
        <v>329074</v>
      </c>
      <c r="R81">
        <v>243298</v>
      </c>
      <c r="S81">
        <v>276716</v>
      </c>
      <c r="T81">
        <v>282095.46000000002</v>
      </c>
      <c r="U81">
        <v>255188</v>
      </c>
      <c r="V81">
        <v>883071</v>
      </c>
      <c r="W81">
        <v>217112</v>
      </c>
      <c r="X81">
        <v>18594</v>
      </c>
      <c r="Y81">
        <v>109610</v>
      </c>
      <c r="Z81">
        <v>122338</v>
      </c>
      <c r="AA81">
        <v>230255</v>
      </c>
      <c r="AB81">
        <v>345033.76</v>
      </c>
      <c r="AC81">
        <v>10377</v>
      </c>
      <c r="AD81">
        <v>10058</v>
      </c>
      <c r="AE81">
        <v>9779</v>
      </c>
      <c r="AF81">
        <v>43791.08</v>
      </c>
      <c r="AG81">
        <v>44420</v>
      </c>
      <c r="AH81">
        <v>41315</v>
      </c>
      <c r="AI81">
        <v>80953</v>
      </c>
      <c r="AJ81">
        <v>20585</v>
      </c>
      <c r="AK81">
        <v>55540</v>
      </c>
      <c r="AL81">
        <v>53876</v>
      </c>
      <c r="AM81">
        <v>15946</v>
      </c>
      <c r="AN81">
        <v>916569</v>
      </c>
      <c r="AO81">
        <v>586782</v>
      </c>
      <c r="AP81">
        <v>988116</v>
      </c>
      <c r="AQ81">
        <v>779387</v>
      </c>
      <c r="AR81">
        <v>1144302</v>
      </c>
      <c r="AS81">
        <v>973577</v>
      </c>
      <c r="AT81">
        <v>683877</v>
      </c>
      <c r="AU81">
        <v>540277</v>
      </c>
      <c r="AV81">
        <v>1305864</v>
      </c>
      <c r="AW81">
        <v>1843725</v>
      </c>
      <c r="AX81">
        <v>1672387</v>
      </c>
      <c r="AY81">
        <v>1655825</v>
      </c>
      <c r="AZ81">
        <v>1641332</v>
      </c>
      <c r="BA81">
        <v>1666341</v>
      </c>
      <c r="BB81">
        <v>1758552</v>
      </c>
      <c r="BC81">
        <v>2012383</v>
      </c>
      <c r="BD81"/>
      <c r="BE81"/>
      <c r="BF81"/>
      <c r="BG81"/>
      <c r="BH81"/>
      <c r="BI81"/>
      <c r="BJ81"/>
      <c r="BK81"/>
      <c r="BL81"/>
      <c r="BM81"/>
      <c r="BN81"/>
      <c r="BO81"/>
      <c r="BP81"/>
      <c r="BQ81"/>
      <c r="BR81"/>
      <c r="BS81"/>
      <c r="BT81"/>
    </row>
    <row r="82" spans="1:72" x14ac:dyDescent="0.25">
      <c r="A82" t="s">
        <v>800</v>
      </c>
      <c r="B82">
        <v>60614159</v>
      </c>
      <c r="C82">
        <v>54030202</v>
      </c>
      <c r="D82">
        <v>65363323</v>
      </c>
      <c r="E82">
        <v>55556948</v>
      </c>
      <c r="F82">
        <v>47985785</v>
      </c>
      <c r="G82">
        <v>67388903</v>
      </c>
      <c r="H82">
        <v>75881428</v>
      </c>
      <c r="I82">
        <v>72874907</v>
      </c>
      <c r="J82">
        <v>93724217</v>
      </c>
      <c r="K82">
        <v>83155834</v>
      </c>
      <c r="L82">
        <v>90285564</v>
      </c>
      <c r="M82">
        <v>85047258</v>
      </c>
      <c r="N82">
        <v>59246809</v>
      </c>
      <c r="O82">
        <v>61513565</v>
      </c>
      <c r="P82">
        <v>50254049</v>
      </c>
      <c r="Q82">
        <v>53029920</v>
      </c>
      <c r="R82">
        <v>47881152</v>
      </c>
      <c r="S82">
        <v>50397101</v>
      </c>
      <c r="T82">
        <v>51851470.700000003</v>
      </c>
      <c r="U82">
        <v>50898401</v>
      </c>
      <c r="V82">
        <v>255040874</v>
      </c>
      <c r="W82">
        <v>180872068</v>
      </c>
      <c r="X82">
        <v>15313491</v>
      </c>
      <c r="Y82">
        <v>15929754</v>
      </c>
      <c r="Z82">
        <v>18931349</v>
      </c>
      <c r="AA82">
        <v>17742603</v>
      </c>
      <c r="AB82">
        <v>18742285.510000002</v>
      </c>
      <c r="AC82">
        <v>18459607</v>
      </c>
      <c r="AD82">
        <v>14978086</v>
      </c>
      <c r="AE82">
        <v>13977244</v>
      </c>
      <c r="AF82">
        <v>14834989.9</v>
      </c>
      <c r="AG82">
        <v>14720731</v>
      </c>
      <c r="AH82">
        <v>14187819</v>
      </c>
      <c r="AI82">
        <v>12585423</v>
      </c>
      <c r="AJ82">
        <v>12226647</v>
      </c>
      <c r="AK82">
        <v>11326060</v>
      </c>
      <c r="AL82">
        <v>10911715</v>
      </c>
      <c r="AM82">
        <v>9693601</v>
      </c>
      <c r="AN82">
        <v>9173864</v>
      </c>
      <c r="AO82">
        <v>9097328</v>
      </c>
      <c r="AP82">
        <v>7413381</v>
      </c>
      <c r="AQ82">
        <v>9802725</v>
      </c>
      <c r="AR82">
        <v>9567842</v>
      </c>
      <c r="AS82">
        <v>9090407</v>
      </c>
      <c r="AT82">
        <v>8492183</v>
      </c>
      <c r="AU82">
        <v>9470990</v>
      </c>
      <c r="AV82">
        <v>7104854</v>
      </c>
      <c r="AW82">
        <v>6855405</v>
      </c>
      <c r="AX82">
        <v>6772219</v>
      </c>
      <c r="AY82">
        <v>6633102</v>
      </c>
      <c r="AZ82">
        <v>7285754</v>
      </c>
      <c r="BA82">
        <v>6825530</v>
      </c>
      <c r="BB82">
        <v>6100132</v>
      </c>
      <c r="BC82">
        <v>5794251</v>
      </c>
      <c r="BD82"/>
      <c r="BE82"/>
      <c r="BF82"/>
      <c r="BG82"/>
      <c r="BH82"/>
      <c r="BI82"/>
      <c r="BJ82"/>
      <c r="BK82"/>
      <c r="BL82"/>
      <c r="BM82"/>
      <c r="BN82"/>
      <c r="BO82"/>
      <c r="BP82"/>
      <c r="BQ82"/>
      <c r="BR82"/>
      <c r="BS82"/>
      <c r="BT82"/>
    </row>
    <row r="83" spans="1:72" x14ac:dyDescent="0.25">
      <c r="A83" t="s">
        <v>2403</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t="s">
        <v>801</v>
      </c>
      <c r="B84">
        <v>121370093</v>
      </c>
      <c r="C84">
        <v>127164648</v>
      </c>
      <c r="D84">
        <v>118108822</v>
      </c>
      <c r="E84">
        <v>131390392</v>
      </c>
      <c r="F84">
        <v>140437339</v>
      </c>
      <c r="G84">
        <v>124964773</v>
      </c>
      <c r="H84">
        <v>115603468</v>
      </c>
      <c r="I84">
        <v>116217746</v>
      </c>
      <c r="J84">
        <v>96671903</v>
      </c>
      <c r="K84">
        <v>109548102</v>
      </c>
      <c r="L84">
        <v>103923949</v>
      </c>
      <c r="M84">
        <v>104895431</v>
      </c>
      <c r="N84">
        <v>129597960</v>
      </c>
      <c r="O84">
        <v>127450263</v>
      </c>
      <c r="P84">
        <v>139527745</v>
      </c>
      <c r="Q84">
        <v>135497232</v>
      </c>
      <c r="R84">
        <v>133132047</v>
      </c>
      <c r="S84">
        <v>131297292</v>
      </c>
      <c r="T84">
        <v>131361498.66</v>
      </c>
      <c r="U84">
        <v>132281037</v>
      </c>
      <c r="V84">
        <v>13081931</v>
      </c>
      <c r="W84">
        <v>13338641</v>
      </c>
      <c r="X84">
        <v>7454026</v>
      </c>
      <c r="Y84">
        <v>7133210</v>
      </c>
      <c r="Z84">
        <v>4526826</v>
      </c>
      <c r="AA84">
        <v>6080833</v>
      </c>
      <c r="AB84">
        <v>6774654.9800000004</v>
      </c>
      <c r="AC84">
        <v>6882438</v>
      </c>
      <c r="AD84">
        <v>10629203</v>
      </c>
      <c r="AE84">
        <v>10786233</v>
      </c>
      <c r="AF84">
        <v>10520577.359999999</v>
      </c>
      <c r="AG84">
        <v>9233473</v>
      </c>
      <c r="AH84">
        <v>8835388</v>
      </c>
      <c r="AI84">
        <v>9008698</v>
      </c>
      <c r="AJ84">
        <v>8343823</v>
      </c>
      <c r="AK84">
        <v>8730549</v>
      </c>
      <c r="AL84">
        <v>7639534</v>
      </c>
      <c r="AM84">
        <v>7872328</v>
      </c>
      <c r="AN84">
        <v>7912099</v>
      </c>
      <c r="AO84">
        <v>7948151</v>
      </c>
      <c r="AP84">
        <v>6639948</v>
      </c>
      <c r="AQ84">
        <v>3979200</v>
      </c>
      <c r="AR84">
        <v>3964817</v>
      </c>
      <c r="AS84">
        <v>4003140</v>
      </c>
      <c r="AT84">
        <v>415500</v>
      </c>
      <c r="AU84">
        <v>531000</v>
      </c>
      <c r="AV84">
        <v>3610294</v>
      </c>
      <c r="AW84">
        <v>3693343</v>
      </c>
      <c r="AX84">
        <v>3776391</v>
      </c>
      <c r="AY84">
        <v>3859444</v>
      </c>
      <c r="AZ84">
        <v>3942502</v>
      </c>
      <c r="BA84">
        <v>4156801</v>
      </c>
      <c r="BB84">
        <v>4288977</v>
      </c>
      <c r="BC84">
        <v>4445041</v>
      </c>
      <c r="BD84"/>
      <c r="BE84"/>
      <c r="BF84"/>
      <c r="BG84"/>
      <c r="BH84"/>
      <c r="BI84"/>
      <c r="BJ84"/>
      <c r="BK84"/>
      <c r="BL84"/>
      <c r="BM84"/>
      <c r="BN84"/>
      <c r="BO84"/>
      <c r="BP84"/>
      <c r="BQ84"/>
      <c r="BR84"/>
      <c r="BS84"/>
      <c r="BT84"/>
    </row>
    <row r="85" spans="1:72" x14ac:dyDescent="0.25">
      <c r="A85" t="s">
        <v>2394</v>
      </c>
      <c r="B85">
        <v>19156712</v>
      </c>
      <c r="C85">
        <v>23218373</v>
      </c>
      <c r="D85">
        <v>8667911</v>
      </c>
      <c r="E85">
        <v>18905031</v>
      </c>
      <c r="F85">
        <v>18959517</v>
      </c>
      <c r="G85">
        <v>21453478</v>
      </c>
      <c r="H85">
        <v>23792312</v>
      </c>
      <c r="I85">
        <v>24409838</v>
      </c>
      <c r="J85">
        <v>26842104</v>
      </c>
      <c r="K85">
        <v>21804262</v>
      </c>
      <c r="L85">
        <v>20165553</v>
      </c>
      <c r="M85">
        <v>21139972</v>
      </c>
      <c r="N85">
        <v>23855077</v>
      </c>
      <c r="O85">
        <v>21712347</v>
      </c>
      <c r="P85">
        <v>17600747</v>
      </c>
      <c r="Q85">
        <v>13576411</v>
      </c>
      <c r="R85">
        <v>11217402</v>
      </c>
      <c r="S85">
        <v>9400703</v>
      </c>
      <c r="T85">
        <v>49440793.329999998</v>
      </c>
      <c r="U85">
        <v>78344283</v>
      </c>
      <c r="V85">
        <v>13081931</v>
      </c>
      <c r="W85">
        <v>13338641</v>
      </c>
      <c r="X85">
        <v>7454026</v>
      </c>
      <c r="Y85">
        <v>7133210</v>
      </c>
      <c r="Z85">
        <v>4526826</v>
      </c>
      <c r="AA85">
        <v>5081675</v>
      </c>
      <c r="AB85">
        <v>5775116.4100000001</v>
      </c>
      <c r="AC85">
        <v>5883062</v>
      </c>
      <c r="AD85">
        <v>7730767</v>
      </c>
      <c r="AE85">
        <v>7888056</v>
      </c>
      <c r="AF85">
        <v>7622464.2800000003</v>
      </c>
      <c r="AG85">
        <v>6335255</v>
      </c>
      <c r="AH85">
        <v>5937528</v>
      </c>
      <c r="AI85">
        <v>4612027</v>
      </c>
      <c r="AJ85">
        <v>3947566</v>
      </c>
      <c r="AK85">
        <v>4334717</v>
      </c>
      <c r="AL85">
        <v>3244126</v>
      </c>
      <c r="AM85">
        <v>3477340</v>
      </c>
      <c r="AN85">
        <v>3517526</v>
      </c>
      <c r="AO85">
        <v>3554002</v>
      </c>
      <c r="AP85">
        <v>2246223</v>
      </c>
      <c r="AQ85">
        <v>2082446</v>
      </c>
      <c r="AR85">
        <v>2068250</v>
      </c>
      <c r="AS85">
        <v>2106750</v>
      </c>
      <c r="AT85">
        <v>415500</v>
      </c>
      <c r="AU85">
        <v>531000</v>
      </c>
      <c r="AV85">
        <v>582500</v>
      </c>
      <c r="AW85">
        <v>666000</v>
      </c>
      <c r="AX85">
        <v>749500</v>
      </c>
      <c r="AY85">
        <v>0</v>
      </c>
      <c r="AZ85">
        <v>0</v>
      </c>
      <c r="BA85">
        <v>0</v>
      </c>
      <c r="BB85">
        <v>0</v>
      </c>
      <c r="BC85">
        <v>0</v>
      </c>
      <c r="BD85"/>
      <c r="BE85"/>
      <c r="BF85"/>
      <c r="BG85"/>
      <c r="BH85"/>
      <c r="BI85"/>
      <c r="BJ85"/>
      <c r="BK85"/>
      <c r="BL85"/>
      <c r="BM85"/>
      <c r="BN85"/>
      <c r="BO85"/>
      <c r="BP85"/>
      <c r="BQ85"/>
      <c r="BR85"/>
      <c r="BS85"/>
      <c r="BT85"/>
    </row>
    <row r="86" spans="1:72" x14ac:dyDescent="0.25">
      <c r="A86" t="s">
        <v>2395</v>
      </c>
      <c r="B86">
        <v>102213381</v>
      </c>
      <c r="C86">
        <v>103946275</v>
      </c>
      <c r="D86">
        <v>109440911</v>
      </c>
      <c r="E86">
        <v>112485361</v>
      </c>
      <c r="F86">
        <v>121477822</v>
      </c>
      <c r="G86">
        <v>103511295</v>
      </c>
      <c r="H86">
        <v>91811156</v>
      </c>
      <c r="I86">
        <v>91807908</v>
      </c>
      <c r="J86">
        <v>69829799</v>
      </c>
      <c r="K86">
        <v>87743840</v>
      </c>
      <c r="L86">
        <v>83758396</v>
      </c>
      <c r="M86">
        <v>83755459</v>
      </c>
      <c r="N86">
        <v>105742883</v>
      </c>
      <c r="O86">
        <v>105737916</v>
      </c>
      <c r="P86">
        <v>121926998</v>
      </c>
      <c r="Q86">
        <v>121920821</v>
      </c>
      <c r="R86">
        <v>121914645</v>
      </c>
      <c r="S86">
        <v>121896589</v>
      </c>
      <c r="T86">
        <v>81920705.329999998</v>
      </c>
      <c r="U86">
        <v>53936754</v>
      </c>
      <c r="V86">
        <v>0</v>
      </c>
      <c r="W86">
        <v>0</v>
      </c>
      <c r="X86">
        <v>0</v>
      </c>
      <c r="Y86">
        <v>0</v>
      </c>
      <c r="Z86">
        <v>0</v>
      </c>
      <c r="AA86">
        <v>999158</v>
      </c>
      <c r="AB86">
        <v>999538.57</v>
      </c>
      <c r="AC86">
        <v>999376</v>
      </c>
      <c r="AD86">
        <v>2898436</v>
      </c>
      <c r="AE86">
        <v>2898177</v>
      </c>
      <c r="AF86">
        <v>2898113.08</v>
      </c>
      <c r="AG86">
        <v>2898218</v>
      </c>
      <c r="AH86">
        <v>2897860</v>
      </c>
      <c r="AI86">
        <v>4396671</v>
      </c>
      <c r="AJ86">
        <v>4396257</v>
      </c>
      <c r="AK86">
        <v>4395832</v>
      </c>
      <c r="AL86">
        <v>4395408</v>
      </c>
      <c r="AM86">
        <v>4394988</v>
      </c>
      <c r="AN86">
        <v>4394573</v>
      </c>
      <c r="AO86">
        <v>4394149</v>
      </c>
      <c r="AP86">
        <v>4393725</v>
      </c>
      <c r="AQ86">
        <v>1896754</v>
      </c>
      <c r="AR86">
        <v>1896567</v>
      </c>
      <c r="AS86">
        <v>1896390</v>
      </c>
      <c r="AT86">
        <v>0</v>
      </c>
      <c r="AU86">
        <v>0</v>
      </c>
      <c r="AV86">
        <v>3027794</v>
      </c>
      <c r="AW86">
        <v>3027343</v>
      </c>
      <c r="AX86">
        <v>3026891</v>
      </c>
      <c r="AY86">
        <v>3026444</v>
      </c>
      <c r="AZ86">
        <v>3026002</v>
      </c>
      <c r="BA86">
        <v>3025551</v>
      </c>
      <c r="BB86">
        <v>3025099</v>
      </c>
      <c r="BC86">
        <v>3024683</v>
      </c>
      <c r="BD86"/>
      <c r="BE86"/>
      <c r="BF86"/>
      <c r="BG86"/>
      <c r="BH86"/>
      <c r="BI86"/>
      <c r="BJ86"/>
      <c r="BK86"/>
      <c r="BL86"/>
      <c r="BM86"/>
      <c r="BN86"/>
      <c r="BO86"/>
      <c r="BP86"/>
      <c r="BQ86"/>
      <c r="BR86"/>
      <c r="BS86"/>
      <c r="BT86"/>
    </row>
    <row r="87" spans="1:72" x14ac:dyDescent="0.25">
      <c r="A87" t="s">
        <v>2404</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833000</v>
      </c>
      <c r="AZ87">
        <v>916500</v>
      </c>
      <c r="BA87">
        <v>1131250</v>
      </c>
      <c r="BB87">
        <v>1263878</v>
      </c>
      <c r="BC87">
        <v>1420358</v>
      </c>
      <c r="BD87"/>
      <c r="BE87"/>
      <c r="BF87"/>
      <c r="BG87"/>
      <c r="BH87"/>
      <c r="BI87"/>
      <c r="BJ87"/>
      <c r="BK87"/>
      <c r="BL87"/>
      <c r="BM87"/>
      <c r="BN87"/>
      <c r="BO87"/>
      <c r="BP87"/>
      <c r="BQ87"/>
      <c r="BR87"/>
      <c r="BS87"/>
      <c r="BT87"/>
    </row>
    <row r="88" spans="1:72" x14ac:dyDescent="0.25">
      <c r="A88" t="s">
        <v>2405</v>
      </c>
      <c r="B88">
        <v>9369888</v>
      </c>
      <c r="C88">
        <v>9527841</v>
      </c>
      <c r="D88">
        <v>9603003</v>
      </c>
      <c r="E88">
        <v>9696827</v>
      </c>
      <c r="F88">
        <v>9675638</v>
      </c>
      <c r="G88">
        <v>9508186</v>
      </c>
      <c r="H88">
        <v>174871</v>
      </c>
      <c r="I88">
        <v>179616</v>
      </c>
      <c r="J88">
        <v>176142</v>
      </c>
      <c r="K88">
        <v>180321</v>
      </c>
      <c r="L88">
        <v>184455</v>
      </c>
      <c r="M88">
        <v>188543</v>
      </c>
      <c r="N88">
        <v>192587</v>
      </c>
      <c r="O88">
        <v>196565</v>
      </c>
      <c r="P88">
        <v>200521</v>
      </c>
      <c r="Q88">
        <v>204434</v>
      </c>
      <c r="R88">
        <v>208303</v>
      </c>
      <c r="S88">
        <v>211871</v>
      </c>
      <c r="T88">
        <v>214882.3</v>
      </c>
      <c r="U88">
        <v>217861</v>
      </c>
      <c r="V88">
        <v>220807</v>
      </c>
      <c r="W88">
        <v>223720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25">
      <c r="A89" t="s">
        <v>2406</v>
      </c>
      <c r="B89">
        <v>0</v>
      </c>
      <c r="C89">
        <v>0</v>
      </c>
      <c r="D89">
        <v>2648343</v>
      </c>
      <c r="E89">
        <v>0</v>
      </c>
      <c r="F89">
        <v>0</v>
      </c>
      <c r="G89">
        <v>0</v>
      </c>
      <c r="H89">
        <v>2677917</v>
      </c>
      <c r="I89">
        <v>2555913</v>
      </c>
      <c r="J89">
        <v>2558017</v>
      </c>
      <c r="K89">
        <v>2509310</v>
      </c>
      <c r="L89">
        <v>2469408</v>
      </c>
      <c r="M89">
        <v>2743217</v>
      </c>
      <c r="N89">
        <v>2778929</v>
      </c>
      <c r="O89">
        <v>2745877</v>
      </c>
      <c r="P89">
        <v>2674633</v>
      </c>
      <c r="Q89">
        <v>2635370</v>
      </c>
      <c r="R89">
        <v>2601638</v>
      </c>
      <c r="S89">
        <v>0</v>
      </c>
      <c r="T89">
        <v>0</v>
      </c>
      <c r="U89">
        <v>0</v>
      </c>
      <c r="V89">
        <v>2352882</v>
      </c>
      <c r="W89">
        <v>2334469</v>
      </c>
      <c r="X89">
        <v>27636</v>
      </c>
      <c r="Y89">
        <v>30395</v>
      </c>
      <c r="Z89">
        <v>30634</v>
      </c>
      <c r="AA89">
        <v>27121</v>
      </c>
      <c r="AB89">
        <v>0</v>
      </c>
      <c r="AC89">
        <v>35627</v>
      </c>
      <c r="AD89">
        <v>36522</v>
      </c>
      <c r="AE89">
        <v>37927</v>
      </c>
      <c r="AF89">
        <v>0</v>
      </c>
      <c r="AG89">
        <v>0</v>
      </c>
      <c r="AH89">
        <v>0</v>
      </c>
      <c r="AI89">
        <v>0</v>
      </c>
      <c r="AJ89">
        <v>24442</v>
      </c>
      <c r="AK89">
        <v>0</v>
      </c>
      <c r="AL89">
        <v>24048</v>
      </c>
      <c r="AM89">
        <v>13179</v>
      </c>
      <c r="AN89">
        <v>16776</v>
      </c>
      <c r="AO89">
        <v>15987</v>
      </c>
      <c r="AP89">
        <v>5192</v>
      </c>
      <c r="AQ89">
        <v>6277</v>
      </c>
      <c r="AR89">
        <v>7035</v>
      </c>
      <c r="AS89">
        <v>6822</v>
      </c>
      <c r="AT89">
        <v>4165</v>
      </c>
      <c r="AU89">
        <v>4205</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25">
      <c r="A90" t="s">
        <v>2382</v>
      </c>
      <c r="B90">
        <v>0</v>
      </c>
      <c r="C90">
        <v>0</v>
      </c>
      <c r="D90">
        <v>2566932</v>
      </c>
      <c r="E90">
        <v>0</v>
      </c>
      <c r="F90">
        <v>0</v>
      </c>
      <c r="G90">
        <v>0</v>
      </c>
      <c r="H90">
        <v>2600410</v>
      </c>
      <c r="I90">
        <v>2475368</v>
      </c>
      <c r="J90">
        <v>2470359</v>
      </c>
      <c r="K90">
        <v>2418179</v>
      </c>
      <c r="L90">
        <v>2369591</v>
      </c>
      <c r="M90">
        <v>2641928</v>
      </c>
      <c r="N90">
        <v>2639619</v>
      </c>
      <c r="O90">
        <v>2596857</v>
      </c>
      <c r="P90">
        <v>2544076</v>
      </c>
      <c r="Q90">
        <v>2546248</v>
      </c>
      <c r="R90">
        <v>2516819</v>
      </c>
      <c r="S90">
        <v>0</v>
      </c>
      <c r="T90">
        <v>0</v>
      </c>
      <c r="U90">
        <v>0</v>
      </c>
      <c r="V90">
        <v>2268258</v>
      </c>
      <c r="W90">
        <v>2267329</v>
      </c>
      <c r="X90">
        <v>27636</v>
      </c>
      <c r="Y90">
        <v>30395</v>
      </c>
      <c r="Z90">
        <v>30634</v>
      </c>
      <c r="AA90">
        <v>27121</v>
      </c>
      <c r="AB90">
        <v>0</v>
      </c>
      <c r="AC90">
        <v>35627</v>
      </c>
      <c r="AD90">
        <v>36522</v>
      </c>
      <c r="AE90">
        <v>37927</v>
      </c>
      <c r="AF90">
        <v>0</v>
      </c>
      <c r="AG90">
        <v>0</v>
      </c>
      <c r="AH90">
        <v>0</v>
      </c>
      <c r="AI90">
        <v>0</v>
      </c>
      <c r="AJ90">
        <v>13427</v>
      </c>
      <c r="AK90">
        <v>0</v>
      </c>
      <c r="AL90">
        <v>13184</v>
      </c>
      <c r="AM90">
        <v>6747</v>
      </c>
      <c r="AN90">
        <v>14015</v>
      </c>
      <c r="AO90">
        <v>15987</v>
      </c>
      <c r="AP90">
        <v>5192</v>
      </c>
      <c r="AQ90">
        <v>6277</v>
      </c>
      <c r="AR90">
        <v>7035</v>
      </c>
      <c r="AS90">
        <v>6822</v>
      </c>
      <c r="AT90">
        <v>4165</v>
      </c>
      <c r="AU90">
        <v>4205</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3352</v>
      </c>
      <c r="B91">
        <v>0</v>
      </c>
      <c r="C91">
        <v>0</v>
      </c>
      <c r="D91">
        <v>81411</v>
      </c>
      <c r="E91">
        <v>0</v>
      </c>
      <c r="F91">
        <v>0</v>
      </c>
      <c r="G91">
        <v>0</v>
      </c>
      <c r="H91">
        <v>77507</v>
      </c>
      <c r="I91">
        <v>80545</v>
      </c>
      <c r="J91">
        <v>87658</v>
      </c>
      <c r="K91">
        <v>91131</v>
      </c>
      <c r="L91">
        <v>99817</v>
      </c>
      <c r="M91">
        <v>101289</v>
      </c>
      <c r="N91">
        <v>139310</v>
      </c>
      <c r="O91">
        <v>149020</v>
      </c>
      <c r="P91">
        <v>130557</v>
      </c>
      <c r="Q91">
        <v>89122</v>
      </c>
      <c r="R91">
        <v>84819</v>
      </c>
      <c r="S91">
        <v>0</v>
      </c>
      <c r="T91">
        <v>0</v>
      </c>
      <c r="U91">
        <v>0</v>
      </c>
      <c r="V91">
        <v>84624</v>
      </c>
      <c r="W91">
        <v>67140</v>
      </c>
      <c r="X91">
        <v>0</v>
      </c>
      <c r="Y91">
        <v>0</v>
      </c>
      <c r="Z91">
        <v>0</v>
      </c>
      <c r="AA91">
        <v>0</v>
      </c>
      <c r="AB91">
        <v>0</v>
      </c>
      <c r="AC91">
        <v>0</v>
      </c>
      <c r="AD91">
        <v>0</v>
      </c>
      <c r="AE91">
        <v>0</v>
      </c>
      <c r="AF91">
        <v>0</v>
      </c>
      <c r="AG91">
        <v>0</v>
      </c>
      <c r="AH91">
        <v>0</v>
      </c>
      <c r="AI91">
        <v>0</v>
      </c>
      <c r="AJ91">
        <v>11015</v>
      </c>
      <c r="AK91">
        <v>0</v>
      </c>
      <c r="AL91">
        <v>10864</v>
      </c>
      <c r="AM91">
        <v>6432</v>
      </c>
      <c r="AN91">
        <v>2761</v>
      </c>
      <c r="AO91">
        <v>0</v>
      </c>
      <c r="AP91">
        <v>0</v>
      </c>
      <c r="AQ91">
        <v>0</v>
      </c>
      <c r="AR91">
        <v>0</v>
      </c>
      <c r="AS91">
        <v>0</v>
      </c>
      <c r="AT91">
        <v>0</v>
      </c>
      <c r="AU91">
        <v>0</v>
      </c>
      <c r="AV91">
        <v>0</v>
      </c>
      <c r="AW91">
        <v>0</v>
      </c>
      <c r="AX91">
        <v>0</v>
      </c>
      <c r="AY91">
        <v>0</v>
      </c>
      <c r="AZ91">
        <v>0</v>
      </c>
      <c r="BA91">
        <v>0</v>
      </c>
      <c r="BB91">
        <v>0</v>
      </c>
      <c r="BC91">
        <v>0</v>
      </c>
      <c r="BD91"/>
      <c r="BE91"/>
      <c r="BF91"/>
      <c r="BG91"/>
      <c r="BH91"/>
      <c r="BI91"/>
      <c r="BJ91"/>
      <c r="BK91"/>
      <c r="BL91"/>
      <c r="BM91"/>
      <c r="BN91"/>
      <c r="BO91"/>
      <c r="BP91"/>
      <c r="BQ91"/>
      <c r="BR91"/>
      <c r="BS91"/>
      <c r="BT91"/>
    </row>
    <row r="92" spans="1:72" x14ac:dyDescent="0.25">
      <c r="A92" t="s">
        <v>3296</v>
      </c>
      <c r="B92">
        <v>328141</v>
      </c>
      <c r="C92">
        <v>340254</v>
      </c>
      <c r="D92">
        <v>341439</v>
      </c>
      <c r="E92">
        <v>351977</v>
      </c>
      <c r="F92">
        <v>357556</v>
      </c>
      <c r="G92">
        <v>369340</v>
      </c>
      <c r="H92">
        <v>376650</v>
      </c>
      <c r="I92">
        <v>388277</v>
      </c>
      <c r="J92">
        <v>399844</v>
      </c>
      <c r="K92">
        <v>404210</v>
      </c>
      <c r="L92">
        <v>412553</v>
      </c>
      <c r="M92">
        <v>420683</v>
      </c>
      <c r="N92">
        <v>421622</v>
      </c>
      <c r="O92">
        <v>427688</v>
      </c>
      <c r="P92">
        <v>419525</v>
      </c>
      <c r="Q92">
        <v>422964</v>
      </c>
      <c r="R92">
        <v>415305</v>
      </c>
      <c r="S92">
        <v>419003</v>
      </c>
      <c r="T92">
        <v>415483.73</v>
      </c>
      <c r="U92">
        <v>409920</v>
      </c>
      <c r="V92">
        <v>404529</v>
      </c>
      <c r="W92">
        <v>403705</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25">
      <c r="A93" t="s">
        <v>3294</v>
      </c>
      <c r="B93">
        <v>328141</v>
      </c>
      <c r="C93">
        <v>340254</v>
      </c>
      <c r="D93">
        <v>341439</v>
      </c>
      <c r="E93">
        <v>351977</v>
      </c>
      <c r="F93">
        <v>357556</v>
      </c>
      <c r="G93">
        <v>369340</v>
      </c>
      <c r="H93">
        <v>376650</v>
      </c>
      <c r="I93">
        <v>388277</v>
      </c>
      <c r="J93">
        <v>399844</v>
      </c>
      <c r="K93">
        <v>404210</v>
      </c>
      <c r="L93">
        <v>412553</v>
      </c>
      <c r="M93">
        <v>420683</v>
      </c>
      <c r="N93">
        <v>421622</v>
      </c>
      <c r="O93">
        <v>427688</v>
      </c>
      <c r="P93">
        <v>419525</v>
      </c>
      <c r="Q93">
        <v>422964</v>
      </c>
      <c r="R93">
        <v>415305</v>
      </c>
      <c r="S93">
        <v>419003</v>
      </c>
      <c r="T93">
        <v>415483.73</v>
      </c>
      <c r="U93">
        <v>409920</v>
      </c>
      <c r="V93">
        <v>404529</v>
      </c>
      <c r="W93">
        <v>403705</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25">
      <c r="A94" t="s">
        <v>2408</v>
      </c>
      <c r="B94">
        <v>1747041</v>
      </c>
      <c r="C94">
        <v>1721552</v>
      </c>
      <c r="D94">
        <v>1704621</v>
      </c>
      <c r="E94">
        <v>1859957</v>
      </c>
      <c r="F94">
        <v>1820515</v>
      </c>
      <c r="G94">
        <v>2087561</v>
      </c>
      <c r="H94">
        <v>2052670</v>
      </c>
      <c r="I94">
        <v>1886495</v>
      </c>
      <c r="J94">
        <v>1851025</v>
      </c>
      <c r="K94">
        <v>1464129</v>
      </c>
      <c r="L94">
        <v>1427330</v>
      </c>
      <c r="M94">
        <v>1419747</v>
      </c>
      <c r="N94">
        <v>1384246</v>
      </c>
      <c r="O94">
        <v>1350928</v>
      </c>
      <c r="P94">
        <v>1331592</v>
      </c>
      <c r="Q94">
        <v>1561718</v>
      </c>
      <c r="R94">
        <v>1533495</v>
      </c>
      <c r="S94">
        <v>1497282</v>
      </c>
      <c r="T94">
        <v>1457820.54</v>
      </c>
      <c r="U94">
        <v>1296250</v>
      </c>
      <c r="V94">
        <v>1193553</v>
      </c>
      <c r="W94">
        <v>1186417</v>
      </c>
      <c r="X94">
        <v>603852</v>
      </c>
      <c r="Y94">
        <v>617136</v>
      </c>
      <c r="Z94">
        <v>599086</v>
      </c>
      <c r="AA94">
        <v>577447</v>
      </c>
      <c r="AB94">
        <v>598117.85</v>
      </c>
      <c r="AC94">
        <v>619654</v>
      </c>
      <c r="AD94">
        <v>597562</v>
      </c>
      <c r="AE94">
        <v>655835</v>
      </c>
      <c r="AF94">
        <v>640800.52</v>
      </c>
      <c r="AG94">
        <v>631474</v>
      </c>
      <c r="AH94">
        <v>614458</v>
      </c>
      <c r="AI94">
        <v>597775</v>
      </c>
      <c r="AJ94">
        <v>636243</v>
      </c>
      <c r="AK94">
        <v>636860</v>
      </c>
      <c r="AL94">
        <v>619093</v>
      </c>
      <c r="AM94">
        <v>601973</v>
      </c>
      <c r="AN94">
        <v>617665</v>
      </c>
      <c r="AO94">
        <v>603209</v>
      </c>
      <c r="AP94">
        <v>585944</v>
      </c>
      <c r="AQ94">
        <v>638420</v>
      </c>
      <c r="AR94">
        <v>400779</v>
      </c>
      <c r="AS94">
        <v>389374</v>
      </c>
      <c r="AT94">
        <v>372688</v>
      </c>
      <c r="AU94">
        <v>363696</v>
      </c>
      <c r="AV94">
        <v>365009</v>
      </c>
      <c r="AW94">
        <v>378005</v>
      </c>
      <c r="AX94">
        <v>368270</v>
      </c>
      <c r="AY94">
        <v>0</v>
      </c>
      <c r="AZ94">
        <v>0</v>
      </c>
      <c r="BA94">
        <v>0</v>
      </c>
      <c r="BB94">
        <v>0</v>
      </c>
      <c r="BC94">
        <v>0</v>
      </c>
      <c r="BD94"/>
      <c r="BE94"/>
      <c r="BF94"/>
      <c r="BG94"/>
      <c r="BH94"/>
      <c r="BI94"/>
      <c r="BJ94"/>
      <c r="BK94"/>
      <c r="BL94"/>
      <c r="BM94"/>
      <c r="BN94"/>
      <c r="BO94"/>
      <c r="BP94"/>
      <c r="BQ94"/>
      <c r="BR94"/>
      <c r="BS94"/>
      <c r="BT94"/>
    </row>
    <row r="95" spans="1:72" x14ac:dyDescent="0.25">
      <c r="A95" t="s">
        <v>2409</v>
      </c>
      <c r="B95">
        <v>8689118</v>
      </c>
      <c r="C95">
        <v>8738750</v>
      </c>
      <c r="D95">
        <v>8833382</v>
      </c>
      <c r="E95">
        <v>8906059</v>
      </c>
      <c r="F95">
        <v>8956859</v>
      </c>
      <c r="G95">
        <v>8929910</v>
      </c>
      <c r="H95">
        <v>9273838</v>
      </c>
      <c r="I95">
        <v>8969629</v>
      </c>
      <c r="J95">
        <v>8994578</v>
      </c>
      <c r="K95">
        <v>9064753</v>
      </c>
      <c r="L95">
        <v>9169734</v>
      </c>
      <c r="M95">
        <v>9287527</v>
      </c>
      <c r="N95">
        <v>9267433</v>
      </c>
      <c r="O95">
        <v>9354742</v>
      </c>
      <c r="P95">
        <v>9444669</v>
      </c>
      <c r="Q95">
        <v>10111086</v>
      </c>
      <c r="R95">
        <v>10207161</v>
      </c>
      <c r="S95">
        <v>10258309</v>
      </c>
      <c r="T95">
        <v>2063041.96</v>
      </c>
      <c r="U95">
        <v>2052407</v>
      </c>
      <c r="V95">
        <v>2034882</v>
      </c>
      <c r="W95">
        <v>2118524</v>
      </c>
      <c r="X95">
        <v>463824</v>
      </c>
      <c r="Y95">
        <v>460802</v>
      </c>
      <c r="Z95">
        <v>459349</v>
      </c>
      <c r="AA95">
        <v>457645</v>
      </c>
      <c r="AB95">
        <v>666715.24</v>
      </c>
      <c r="AC95">
        <v>667100</v>
      </c>
      <c r="AD95">
        <v>667458</v>
      </c>
      <c r="AE95">
        <v>669340</v>
      </c>
      <c r="AF95">
        <v>675833.71</v>
      </c>
      <c r="AG95">
        <v>664906</v>
      </c>
      <c r="AH95">
        <v>658647</v>
      </c>
      <c r="AI95">
        <v>655624</v>
      </c>
      <c r="AJ95">
        <v>647495</v>
      </c>
      <c r="AK95">
        <v>664624</v>
      </c>
      <c r="AL95">
        <v>642870</v>
      </c>
      <c r="AM95">
        <v>633747</v>
      </c>
      <c r="AN95">
        <v>544094</v>
      </c>
      <c r="AO95">
        <v>488250</v>
      </c>
      <c r="AP95">
        <v>488250</v>
      </c>
      <c r="AQ95">
        <v>488250</v>
      </c>
      <c r="AR95">
        <v>488250</v>
      </c>
      <c r="AS95">
        <v>488250</v>
      </c>
      <c r="AT95">
        <v>488250</v>
      </c>
      <c r="AU95">
        <v>488250</v>
      </c>
      <c r="AV95">
        <v>488250</v>
      </c>
      <c r="AW95">
        <v>488250</v>
      </c>
      <c r="AX95">
        <v>488250</v>
      </c>
      <c r="AY95">
        <v>0</v>
      </c>
      <c r="AZ95">
        <v>0</v>
      </c>
      <c r="BA95">
        <v>0</v>
      </c>
      <c r="BB95">
        <v>0</v>
      </c>
      <c r="BC95">
        <v>0</v>
      </c>
      <c r="BD95"/>
      <c r="BE95"/>
      <c r="BF95"/>
      <c r="BG95"/>
      <c r="BH95"/>
      <c r="BI95"/>
      <c r="BJ95"/>
      <c r="BK95"/>
      <c r="BL95"/>
      <c r="BM95"/>
      <c r="BN95"/>
      <c r="BO95"/>
      <c r="BP95"/>
      <c r="BQ95"/>
      <c r="BR95"/>
      <c r="BS95"/>
      <c r="BT95"/>
    </row>
    <row r="96" spans="1:72" x14ac:dyDescent="0.25">
      <c r="A96" t="s">
        <v>2410</v>
      </c>
      <c r="B96">
        <v>2648364</v>
      </c>
      <c r="C96">
        <v>2644939</v>
      </c>
      <c r="D96">
        <v>17687</v>
      </c>
      <c r="E96">
        <v>2702537</v>
      </c>
      <c r="F96">
        <v>2707861</v>
      </c>
      <c r="G96">
        <v>2691795</v>
      </c>
      <c r="H96">
        <v>27473</v>
      </c>
      <c r="I96">
        <v>28660</v>
      </c>
      <c r="J96">
        <v>29790</v>
      </c>
      <c r="K96">
        <v>32674</v>
      </c>
      <c r="L96">
        <v>63790</v>
      </c>
      <c r="M96">
        <v>29426</v>
      </c>
      <c r="N96">
        <v>30486</v>
      </c>
      <c r="O96">
        <v>48217</v>
      </c>
      <c r="P96">
        <v>32811</v>
      </c>
      <c r="Q96">
        <v>50459</v>
      </c>
      <c r="R96">
        <v>70859</v>
      </c>
      <c r="S96">
        <v>2659622</v>
      </c>
      <c r="T96">
        <v>2621717.67</v>
      </c>
      <c r="U96">
        <v>2552447</v>
      </c>
      <c r="V96">
        <v>118708</v>
      </c>
      <c r="W96">
        <v>125703</v>
      </c>
      <c r="X96">
        <v>87361</v>
      </c>
      <c r="Y96">
        <v>79022</v>
      </c>
      <c r="Z96">
        <v>80605</v>
      </c>
      <c r="AA96">
        <v>85274</v>
      </c>
      <c r="AB96">
        <v>121882.06</v>
      </c>
      <c r="AC96">
        <v>96651</v>
      </c>
      <c r="AD96">
        <v>95273</v>
      </c>
      <c r="AE96">
        <v>93249</v>
      </c>
      <c r="AF96">
        <v>131533.51999999999</v>
      </c>
      <c r="AG96">
        <v>149876</v>
      </c>
      <c r="AH96">
        <v>155458</v>
      </c>
      <c r="AI96">
        <v>151300</v>
      </c>
      <c r="AJ96">
        <v>97663</v>
      </c>
      <c r="AK96">
        <v>124150</v>
      </c>
      <c r="AL96">
        <v>100108</v>
      </c>
      <c r="AM96">
        <v>99452</v>
      </c>
      <c r="AN96">
        <v>94005</v>
      </c>
      <c r="AO96">
        <v>79609</v>
      </c>
      <c r="AP96">
        <v>99178</v>
      </c>
      <c r="AQ96">
        <v>111532</v>
      </c>
      <c r="AR96">
        <v>104759</v>
      </c>
      <c r="AS96">
        <v>97516</v>
      </c>
      <c r="AT96">
        <v>87236</v>
      </c>
      <c r="AU96">
        <v>88818</v>
      </c>
      <c r="AV96">
        <v>93524</v>
      </c>
      <c r="AW96">
        <v>95141</v>
      </c>
      <c r="AX96">
        <v>81478</v>
      </c>
      <c r="AY96">
        <v>937273</v>
      </c>
      <c r="AZ96">
        <v>920950</v>
      </c>
      <c r="BA96">
        <v>925979</v>
      </c>
      <c r="BB96">
        <v>914734</v>
      </c>
      <c r="BC96">
        <v>905946</v>
      </c>
      <c r="BD96"/>
      <c r="BE96"/>
      <c r="BF96"/>
      <c r="BG96"/>
      <c r="BH96"/>
      <c r="BI96"/>
      <c r="BJ96"/>
      <c r="BK96"/>
      <c r="BL96"/>
      <c r="BM96"/>
      <c r="BN96"/>
      <c r="BO96"/>
      <c r="BP96"/>
      <c r="BQ96"/>
      <c r="BR96"/>
      <c r="BS96"/>
      <c r="BT96"/>
    </row>
    <row r="97" spans="1:72" x14ac:dyDescent="0.25">
      <c r="A97" t="s">
        <v>802</v>
      </c>
      <c r="B97">
        <v>144152645</v>
      </c>
      <c r="C97">
        <v>150137984</v>
      </c>
      <c r="D97">
        <v>141257297</v>
      </c>
      <c r="E97">
        <v>154907749</v>
      </c>
      <c r="F97">
        <v>163955768</v>
      </c>
      <c r="G97">
        <v>148551565</v>
      </c>
      <c r="H97">
        <v>130186887</v>
      </c>
      <c r="I97">
        <v>130226336</v>
      </c>
      <c r="J97">
        <v>110681299</v>
      </c>
      <c r="K97">
        <v>123203499</v>
      </c>
      <c r="L97">
        <v>117651219</v>
      </c>
      <c r="M97">
        <v>118984574</v>
      </c>
      <c r="N97">
        <v>143673263</v>
      </c>
      <c r="O97">
        <v>141574280</v>
      </c>
      <c r="P97">
        <v>153631496</v>
      </c>
      <c r="Q97">
        <v>150483263</v>
      </c>
      <c r="R97">
        <v>148168808</v>
      </c>
      <c r="S97">
        <v>146343379</v>
      </c>
      <c r="T97">
        <v>138134444.84999999</v>
      </c>
      <c r="U97">
        <v>138809922</v>
      </c>
      <c r="V97">
        <v>19407292</v>
      </c>
      <c r="W97">
        <v>19731179</v>
      </c>
      <c r="X97">
        <v>8636699</v>
      </c>
      <c r="Y97">
        <v>8320565</v>
      </c>
      <c r="Z97">
        <v>5696500</v>
      </c>
      <c r="AA97">
        <v>7228320</v>
      </c>
      <c r="AB97">
        <v>8161370.1399999997</v>
      </c>
      <c r="AC97">
        <v>8301470</v>
      </c>
      <c r="AD97">
        <v>12026018</v>
      </c>
      <c r="AE97">
        <v>12242584</v>
      </c>
      <c r="AF97">
        <v>11968745.1</v>
      </c>
      <c r="AG97">
        <v>10679729</v>
      </c>
      <c r="AH97">
        <v>10263951</v>
      </c>
      <c r="AI97">
        <v>10413397</v>
      </c>
      <c r="AJ97">
        <v>9749666</v>
      </c>
      <c r="AK97">
        <v>10156183</v>
      </c>
      <c r="AL97">
        <v>9025653</v>
      </c>
      <c r="AM97">
        <v>9220679</v>
      </c>
      <c r="AN97">
        <v>9184639</v>
      </c>
      <c r="AO97">
        <v>9135206</v>
      </c>
      <c r="AP97">
        <v>7818512</v>
      </c>
      <c r="AQ97">
        <v>5223679</v>
      </c>
      <c r="AR97">
        <v>4965640</v>
      </c>
      <c r="AS97">
        <v>4985102</v>
      </c>
      <c r="AT97">
        <v>1367839</v>
      </c>
      <c r="AU97">
        <v>1475969</v>
      </c>
      <c r="AV97">
        <v>4557077</v>
      </c>
      <c r="AW97">
        <v>4654739</v>
      </c>
      <c r="AX97">
        <v>4714389</v>
      </c>
      <c r="AY97">
        <v>4796717</v>
      </c>
      <c r="AZ97">
        <v>4863452</v>
      </c>
      <c r="BA97">
        <v>5082780</v>
      </c>
      <c r="BB97">
        <v>5203711</v>
      </c>
      <c r="BC97">
        <v>5350987</v>
      </c>
      <c r="BD97"/>
      <c r="BE97"/>
      <c r="BF97"/>
      <c r="BG97"/>
      <c r="BH97"/>
      <c r="BI97"/>
      <c r="BJ97"/>
      <c r="BK97"/>
      <c r="BL97"/>
      <c r="BM97"/>
      <c r="BN97"/>
      <c r="BO97"/>
      <c r="BP97"/>
      <c r="BQ97"/>
      <c r="BR97"/>
      <c r="BS97"/>
      <c r="BT97"/>
    </row>
    <row r="98" spans="1:72" x14ac:dyDescent="0.25">
      <c r="A98" t="s">
        <v>803</v>
      </c>
      <c r="B98">
        <v>204766804</v>
      </c>
      <c r="C98">
        <v>204168186</v>
      </c>
      <c r="D98">
        <v>206620620</v>
      </c>
      <c r="E98">
        <v>210464697</v>
      </c>
      <c r="F98">
        <v>211941553</v>
      </c>
      <c r="G98">
        <v>215940468</v>
      </c>
      <c r="H98">
        <v>206068315</v>
      </c>
      <c r="I98">
        <v>203101243</v>
      </c>
      <c r="J98">
        <v>204405516</v>
      </c>
      <c r="K98">
        <v>206359333</v>
      </c>
      <c r="L98">
        <v>207936783</v>
      </c>
      <c r="M98">
        <v>204031832</v>
      </c>
      <c r="N98">
        <v>202920072</v>
      </c>
      <c r="O98">
        <v>203087845</v>
      </c>
      <c r="P98">
        <v>203885545</v>
      </c>
      <c r="Q98">
        <v>203513183</v>
      </c>
      <c r="R98">
        <v>196049960</v>
      </c>
      <c r="S98">
        <v>196740480</v>
      </c>
      <c r="T98">
        <v>189985915.55000001</v>
      </c>
      <c r="U98">
        <v>189708323</v>
      </c>
      <c r="V98">
        <v>274448166</v>
      </c>
      <c r="W98">
        <v>200603247</v>
      </c>
      <c r="X98">
        <v>23950190</v>
      </c>
      <c r="Y98">
        <v>24250319</v>
      </c>
      <c r="Z98">
        <v>24627849</v>
      </c>
      <c r="AA98">
        <v>24970923</v>
      </c>
      <c r="AB98">
        <v>26903655.649999999</v>
      </c>
      <c r="AC98">
        <v>26761077</v>
      </c>
      <c r="AD98">
        <v>27004104</v>
      </c>
      <c r="AE98">
        <v>26219828</v>
      </c>
      <c r="AF98">
        <v>26803735</v>
      </c>
      <c r="AG98">
        <v>25400460</v>
      </c>
      <c r="AH98">
        <v>24451770</v>
      </c>
      <c r="AI98">
        <v>22998820</v>
      </c>
      <c r="AJ98">
        <v>21976313</v>
      </c>
      <c r="AK98">
        <v>21482243</v>
      </c>
      <c r="AL98">
        <v>19937368</v>
      </c>
      <c r="AM98">
        <v>18914280</v>
      </c>
      <c r="AN98">
        <v>18358503</v>
      </c>
      <c r="AO98">
        <v>18232534</v>
      </c>
      <c r="AP98">
        <v>15231893</v>
      </c>
      <c r="AQ98">
        <v>15026404</v>
      </c>
      <c r="AR98">
        <v>14533482</v>
      </c>
      <c r="AS98">
        <v>14075509</v>
      </c>
      <c r="AT98">
        <v>9860022</v>
      </c>
      <c r="AU98">
        <v>10946959</v>
      </c>
      <c r="AV98">
        <v>11661931</v>
      </c>
      <c r="AW98">
        <v>11510144</v>
      </c>
      <c r="AX98">
        <v>11486608</v>
      </c>
      <c r="AY98">
        <v>11429819</v>
      </c>
      <c r="AZ98">
        <v>12149206</v>
      </c>
      <c r="BA98">
        <v>11908310</v>
      </c>
      <c r="BB98">
        <v>11303843</v>
      </c>
      <c r="BC98">
        <v>11145238</v>
      </c>
      <c r="BD98"/>
      <c r="BE98"/>
      <c r="BF98"/>
      <c r="BG98"/>
      <c r="BH98"/>
      <c r="BI98"/>
      <c r="BJ98"/>
      <c r="BK98"/>
      <c r="BL98"/>
      <c r="BM98"/>
      <c r="BN98"/>
      <c r="BO98"/>
      <c r="BP98"/>
      <c r="BQ98"/>
      <c r="BR98"/>
      <c r="BS98"/>
      <c r="BT98"/>
    </row>
    <row r="99" spans="1:72" x14ac:dyDescent="0.25">
      <c r="A99" t="s">
        <v>2411</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t="s">
        <v>2412</v>
      </c>
      <c r="B100">
        <v>4114627</v>
      </c>
      <c r="C100">
        <v>4114627</v>
      </c>
      <c r="D100">
        <v>4114627</v>
      </c>
      <c r="E100">
        <v>4114627</v>
      </c>
      <c r="F100">
        <v>4114627</v>
      </c>
      <c r="G100">
        <v>4114627</v>
      </c>
      <c r="H100">
        <v>4114627</v>
      </c>
      <c r="I100">
        <v>4114627</v>
      </c>
      <c r="J100">
        <v>4114627</v>
      </c>
      <c r="K100">
        <v>4114627</v>
      </c>
      <c r="L100">
        <v>4114627</v>
      </c>
      <c r="M100">
        <v>4114627</v>
      </c>
      <c r="N100">
        <v>4114627</v>
      </c>
      <c r="O100">
        <v>4053955</v>
      </c>
      <c r="P100">
        <v>4053955</v>
      </c>
      <c r="Q100">
        <v>4053955</v>
      </c>
      <c r="R100">
        <v>4053955</v>
      </c>
      <c r="S100">
        <v>4053955</v>
      </c>
      <c r="T100">
        <v>4053955</v>
      </c>
      <c r="U100">
        <v>4053955</v>
      </c>
      <c r="V100">
        <v>2014389</v>
      </c>
      <c r="W100">
        <v>2014389</v>
      </c>
      <c r="X100">
        <v>2014389</v>
      </c>
      <c r="Y100">
        <v>2014389</v>
      </c>
      <c r="Z100">
        <v>2014389</v>
      </c>
      <c r="AA100">
        <v>2014389</v>
      </c>
      <c r="AB100">
        <v>2014389.44</v>
      </c>
      <c r="AC100">
        <v>1668125</v>
      </c>
      <c r="AD100">
        <v>1668125</v>
      </c>
      <c r="AE100">
        <v>1668125</v>
      </c>
      <c r="AF100">
        <v>1668125</v>
      </c>
      <c r="AG100">
        <v>1668125</v>
      </c>
      <c r="AH100">
        <v>1668125</v>
      </c>
      <c r="AI100">
        <v>1668125</v>
      </c>
      <c r="AJ100">
        <v>1668125</v>
      </c>
      <c r="AK100">
        <v>1668125</v>
      </c>
      <c r="AL100">
        <v>1668125</v>
      </c>
      <c r="AM100">
        <v>1588125</v>
      </c>
      <c r="AN100">
        <v>1588125</v>
      </c>
      <c r="AO100">
        <v>1588125</v>
      </c>
      <c r="AP100">
        <v>1588125</v>
      </c>
      <c r="AQ100">
        <v>1588125</v>
      </c>
      <c r="AR100">
        <v>1588125</v>
      </c>
      <c r="AS100">
        <v>1588125</v>
      </c>
      <c r="AT100">
        <v>1588125</v>
      </c>
      <c r="AU100">
        <v>1588125</v>
      </c>
      <c r="AV100">
        <v>1588125</v>
      </c>
      <c r="AW100">
        <v>1588125</v>
      </c>
      <c r="AX100">
        <v>1588125</v>
      </c>
      <c r="AY100">
        <v>1588125</v>
      </c>
      <c r="AZ100">
        <v>1588125</v>
      </c>
      <c r="BA100">
        <v>1588125</v>
      </c>
      <c r="BB100">
        <v>1588125</v>
      </c>
      <c r="BC100">
        <v>1588125</v>
      </c>
      <c r="BD100"/>
      <c r="BE100"/>
      <c r="BF100"/>
      <c r="BG100"/>
      <c r="BH100"/>
      <c r="BI100"/>
      <c r="BJ100"/>
      <c r="BK100"/>
      <c r="BL100"/>
      <c r="BM100"/>
      <c r="BN100"/>
      <c r="BO100"/>
      <c r="BP100"/>
      <c r="BQ100"/>
      <c r="BR100"/>
      <c r="BS100"/>
      <c r="BT100"/>
    </row>
    <row r="101" spans="1:72" x14ac:dyDescent="0.25">
      <c r="A101" t="s">
        <v>2413</v>
      </c>
      <c r="B101">
        <v>4114627</v>
      </c>
      <c r="C101">
        <v>4114627</v>
      </c>
      <c r="D101">
        <v>4114627</v>
      </c>
      <c r="E101">
        <v>4114627</v>
      </c>
      <c r="F101">
        <v>4114627</v>
      </c>
      <c r="G101">
        <v>4114627</v>
      </c>
      <c r="H101">
        <v>4114627</v>
      </c>
      <c r="I101">
        <v>4114627</v>
      </c>
      <c r="J101">
        <v>4114627</v>
      </c>
      <c r="K101">
        <v>4114627</v>
      </c>
      <c r="L101">
        <v>4114627</v>
      </c>
      <c r="M101">
        <v>4114627</v>
      </c>
      <c r="N101">
        <v>4114627</v>
      </c>
      <c r="O101">
        <v>4053955</v>
      </c>
      <c r="P101">
        <v>4053955</v>
      </c>
      <c r="Q101">
        <v>4053955</v>
      </c>
      <c r="R101">
        <v>4053955</v>
      </c>
      <c r="S101">
        <v>4053955</v>
      </c>
      <c r="T101">
        <v>4053955</v>
      </c>
      <c r="U101">
        <v>4053955</v>
      </c>
      <c r="V101">
        <v>2014389</v>
      </c>
      <c r="W101">
        <v>2014389</v>
      </c>
      <c r="X101">
        <v>2014389</v>
      </c>
      <c r="Y101">
        <v>2014389</v>
      </c>
      <c r="Z101">
        <v>2014389</v>
      </c>
      <c r="AA101">
        <v>2014389</v>
      </c>
      <c r="AB101">
        <v>2014389.44</v>
      </c>
      <c r="AC101">
        <v>1668125</v>
      </c>
      <c r="AD101">
        <v>1668125</v>
      </c>
      <c r="AE101">
        <v>1668125</v>
      </c>
      <c r="AF101">
        <v>1668125</v>
      </c>
      <c r="AG101">
        <v>1668125</v>
      </c>
      <c r="AH101">
        <v>1668125</v>
      </c>
      <c r="AI101">
        <v>1668125</v>
      </c>
      <c r="AJ101">
        <v>1668125</v>
      </c>
      <c r="AK101">
        <v>1668125</v>
      </c>
      <c r="AL101">
        <v>1668125</v>
      </c>
      <c r="AM101">
        <v>1588125</v>
      </c>
      <c r="AN101">
        <v>1588125</v>
      </c>
      <c r="AO101">
        <v>1588125</v>
      </c>
      <c r="AP101">
        <v>1588125</v>
      </c>
      <c r="AQ101">
        <v>1588125</v>
      </c>
      <c r="AR101">
        <v>1588125</v>
      </c>
      <c r="AS101">
        <v>1588125</v>
      </c>
      <c r="AT101">
        <v>1588125</v>
      </c>
      <c r="AU101">
        <v>1588125</v>
      </c>
      <c r="AV101">
        <v>1588125</v>
      </c>
      <c r="AW101">
        <v>1588125</v>
      </c>
      <c r="AX101">
        <v>1588125</v>
      </c>
      <c r="AY101">
        <v>1588125</v>
      </c>
      <c r="AZ101">
        <v>1588125</v>
      </c>
      <c r="BA101">
        <v>1588125</v>
      </c>
      <c r="BB101">
        <v>1588125</v>
      </c>
      <c r="BC101">
        <v>1588125</v>
      </c>
      <c r="BD101"/>
      <c r="BE101"/>
      <c r="BF101"/>
      <c r="BG101"/>
      <c r="BH101"/>
      <c r="BI101"/>
      <c r="BJ101"/>
      <c r="BK101"/>
      <c r="BL101"/>
      <c r="BM101"/>
      <c r="BN101"/>
      <c r="BO101"/>
      <c r="BP101"/>
      <c r="BQ101"/>
      <c r="BR101"/>
      <c r="BS101"/>
      <c r="BT101"/>
    </row>
    <row r="102" spans="1:72" x14ac:dyDescent="0.25">
      <c r="A102" t="s">
        <v>2414</v>
      </c>
      <c r="B102">
        <v>4007797</v>
      </c>
      <c r="C102">
        <v>4007797</v>
      </c>
      <c r="D102">
        <v>4007797</v>
      </c>
      <c r="E102">
        <v>4007786</v>
      </c>
      <c r="F102">
        <v>4007620</v>
      </c>
      <c r="G102">
        <v>4006878</v>
      </c>
      <c r="H102">
        <v>4006840</v>
      </c>
      <c r="I102">
        <v>4006415</v>
      </c>
      <c r="J102">
        <v>4005048</v>
      </c>
      <c r="K102">
        <v>4002959</v>
      </c>
      <c r="L102">
        <v>4002695</v>
      </c>
      <c r="M102">
        <v>4001678</v>
      </c>
      <c r="N102">
        <v>4000414</v>
      </c>
      <c r="O102">
        <v>3997398</v>
      </c>
      <c r="P102">
        <v>3995671</v>
      </c>
      <c r="Q102">
        <v>3992999</v>
      </c>
      <c r="R102">
        <v>3991889</v>
      </c>
      <c r="S102">
        <v>3991336</v>
      </c>
      <c r="T102">
        <v>3989524.3</v>
      </c>
      <c r="U102">
        <v>3985130</v>
      </c>
      <c r="V102">
        <v>1592221</v>
      </c>
      <c r="W102">
        <v>1592221</v>
      </c>
      <c r="X102">
        <v>1592221</v>
      </c>
      <c r="Y102">
        <v>1592221</v>
      </c>
      <c r="Z102">
        <v>1592221</v>
      </c>
      <c r="AA102">
        <v>1592221</v>
      </c>
      <c r="AB102">
        <v>1592221</v>
      </c>
      <c r="AC102">
        <v>1592174</v>
      </c>
      <c r="AD102">
        <v>1590591</v>
      </c>
      <c r="AE102">
        <v>1590459</v>
      </c>
      <c r="AF102">
        <v>1590441.2</v>
      </c>
      <c r="AG102">
        <v>1590399</v>
      </c>
      <c r="AH102">
        <v>1590221</v>
      </c>
      <c r="AI102">
        <v>1588125</v>
      </c>
      <c r="AJ102">
        <v>1588125</v>
      </c>
      <c r="AK102">
        <v>1588125</v>
      </c>
      <c r="AL102">
        <v>1588125</v>
      </c>
      <c r="AM102">
        <v>1588125</v>
      </c>
      <c r="AN102">
        <v>1588125</v>
      </c>
      <c r="AO102">
        <v>1588125</v>
      </c>
      <c r="AP102">
        <v>1588125</v>
      </c>
      <c r="AQ102">
        <v>1588125</v>
      </c>
      <c r="AR102">
        <v>1588125</v>
      </c>
      <c r="AS102">
        <v>1588125</v>
      </c>
      <c r="AT102">
        <v>1588125</v>
      </c>
      <c r="AU102">
        <v>1588125</v>
      </c>
      <c r="AV102">
        <v>1588125</v>
      </c>
      <c r="AW102">
        <v>1588125</v>
      </c>
      <c r="AX102">
        <v>1588125</v>
      </c>
      <c r="AY102">
        <v>1588125</v>
      </c>
      <c r="AZ102">
        <v>1588125</v>
      </c>
      <c r="BA102">
        <v>1588125</v>
      </c>
      <c r="BB102">
        <v>1588125</v>
      </c>
      <c r="BC102">
        <v>1588125</v>
      </c>
      <c r="BD102"/>
      <c r="BE102"/>
      <c r="BF102"/>
      <c r="BG102"/>
      <c r="BH102"/>
      <c r="BI102"/>
      <c r="BJ102"/>
      <c r="BK102"/>
      <c r="BL102"/>
      <c r="BM102"/>
      <c r="BN102"/>
      <c r="BO102"/>
      <c r="BP102"/>
      <c r="BQ102"/>
      <c r="BR102"/>
      <c r="BS102"/>
      <c r="BT102"/>
    </row>
    <row r="103" spans="1:72" x14ac:dyDescent="0.25">
      <c r="A103" t="s">
        <v>2415</v>
      </c>
      <c r="B103">
        <v>4007797</v>
      </c>
      <c r="C103">
        <v>4007797</v>
      </c>
      <c r="D103">
        <v>4007797</v>
      </c>
      <c r="E103">
        <v>4007786</v>
      </c>
      <c r="F103">
        <v>4007620</v>
      </c>
      <c r="G103">
        <v>4006878</v>
      </c>
      <c r="H103">
        <v>4006840</v>
      </c>
      <c r="I103">
        <v>4006415</v>
      </c>
      <c r="J103">
        <v>4005048</v>
      </c>
      <c r="K103">
        <v>4002959</v>
      </c>
      <c r="L103">
        <v>4002695</v>
      </c>
      <c r="M103">
        <v>4001678</v>
      </c>
      <c r="N103">
        <v>4000414</v>
      </c>
      <c r="O103">
        <v>3997398</v>
      </c>
      <c r="P103">
        <v>3995671</v>
      </c>
      <c r="Q103">
        <v>3992999</v>
      </c>
      <c r="R103">
        <v>3991889</v>
      </c>
      <c r="S103">
        <v>3991336</v>
      </c>
      <c r="T103">
        <v>3989524.3</v>
      </c>
      <c r="U103">
        <v>3985130</v>
      </c>
      <c r="V103">
        <v>1592221</v>
      </c>
      <c r="W103">
        <v>1592221</v>
      </c>
      <c r="X103">
        <v>1592221</v>
      </c>
      <c r="Y103">
        <v>1592221</v>
      </c>
      <c r="Z103">
        <v>1592221</v>
      </c>
      <c r="AA103">
        <v>1592221</v>
      </c>
      <c r="AB103">
        <v>1592221</v>
      </c>
      <c r="AC103">
        <v>1592174</v>
      </c>
      <c r="AD103">
        <v>1590591</v>
      </c>
      <c r="AE103">
        <v>1590459</v>
      </c>
      <c r="AF103">
        <v>1590441.2</v>
      </c>
      <c r="AG103">
        <v>1590399</v>
      </c>
      <c r="AH103">
        <v>1590221</v>
      </c>
      <c r="AI103">
        <v>1588125</v>
      </c>
      <c r="AJ103">
        <v>1588125</v>
      </c>
      <c r="AK103">
        <v>1588125</v>
      </c>
      <c r="AL103">
        <v>1588125</v>
      </c>
      <c r="AM103">
        <v>1588125</v>
      </c>
      <c r="AN103">
        <v>1588125</v>
      </c>
      <c r="AO103">
        <v>1588125</v>
      </c>
      <c r="AP103">
        <v>1588125</v>
      </c>
      <c r="AQ103">
        <v>1588125</v>
      </c>
      <c r="AR103">
        <v>1588125</v>
      </c>
      <c r="AS103">
        <v>1588125</v>
      </c>
      <c r="AT103">
        <v>1588125</v>
      </c>
      <c r="AU103">
        <v>1588125</v>
      </c>
      <c r="AV103">
        <v>1588125</v>
      </c>
      <c r="AW103">
        <v>1588125</v>
      </c>
      <c r="AX103">
        <v>1588125</v>
      </c>
      <c r="AY103">
        <v>1588125</v>
      </c>
      <c r="AZ103">
        <v>1588125</v>
      </c>
      <c r="BA103">
        <v>1588125</v>
      </c>
      <c r="BB103">
        <v>1588125</v>
      </c>
      <c r="BC103">
        <v>1588125</v>
      </c>
      <c r="BD103"/>
      <c r="BE103"/>
      <c r="BF103"/>
      <c r="BG103"/>
      <c r="BH103"/>
      <c r="BI103"/>
      <c r="BJ103"/>
      <c r="BK103"/>
      <c r="BL103"/>
      <c r="BM103"/>
      <c r="BN103"/>
      <c r="BO103"/>
      <c r="BP103"/>
      <c r="BQ103"/>
      <c r="BR103"/>
      <c r="BS103"/>
      <c r="BT103"/>
    </row>
    <row r="104" spans="1:72" x14ac:dyDescent="0.25">
      <c r="A104" t="s">
        <v>3597</v>
      </c>
      <c r="B104">
        <v>241090</v>
      </c>
      <c r="C104">
        <v>233832</v>
      </c>
      <c r="D104">
        <v>222924</v>
      </c>
      <c r="E104">
        <v>209822</v>
      </c>
      <c r="F104">
        <v>202358</v>
      </c>
      <c r="G104">
        <v>199376</v>
      </c>
      <c r="H104">
        <v>171939</v>
      </c>
      <c r="I104">
        <v>141087</v>
      </c>
      <c r="J104">
        <v>119845</v>
      </c>
      <c r="K104">
        <v>135751</v>
      </c>
      <c r="L104">
        <v>116963</v>
      </c>
      <c r="M104">
        <v>118850</v>
      </c>
      <c r="N104">
        <v>121914</v>
      </c>
      <c r="O104">
        <v>212765</v>
      </c>
      <c r="P104">
        <v>211854</v>
      </c>
      <c r="Q104">
        <v>224200</v>
      </c>
      <c r="R104">
        <v>213305</v>
      </c>
      <c r="S104">
        <v>205177</v>
      </c>
      <c r="T104">
        <v>217168.29</v>
      </c>
      <c r="U104">
        <v>253637</v>
      </c>
      <c r="V104">
        <v>291850</v>
      </c>
      <c r="W104">
        <v>274470</v>
      </c>
      <c r="X104">
        <v>253717</v>
      </c>
      <c r="Y104">
        <v>233228</v>
      </c>
      <c r="Z104">
        <v>215482</v>
      </c>
      <c r="AA104">
        <v>199987</v>
      </c>
      <c r="AB104">
        <v>177705.44</v>
      </c>
      <c r="AC104">
        <v>158088</v>
      </c>
      <c r="AD104">
        <v>157055</v>
      </c>
      <c r="AE104">
        <v>136056</v>
      </c>
      <c r="AF104">
        <v>115443.79</v>
      </c>
      <c r="AG104">
        <v>90217</v>
      </c>
      <c r="AH104">
        <v>73288</v>
      </c>
      <c r="AI104">
        <v>75762</v>
      </c>
      <c r="AJ104">
        <v>54116</v>
      </c>
      <c r="AK104">
        <v>27185</v>
      </c>
      <c r="AL104">
        <v>13304</v>
      </c>
      <c r="AM104">
        <v>0</v>
      </c>
      <c r="AN104">
        <v>0</v>
      </c>
      <c r="AO104">
        <v>0</v>
      </c>
      <c r="AP104">
        <v>0</v>
      </c>
      <c r="AQ104">
        <v>0</v>
      </c>
      <c r="AR104">
        <v>0</v>
      </c>
      <c r="AS104">
        <v>0</v>
      </c>
      <c r="AT104">
        <v>0</v>
      </c>
      <c r="AU104">
        <v>0</v>
      </c>
      <c r="AV104">
        <v>0</v>
      </c>
      <c r="AW104">
        <v>0</v>
      </c>
      <c r="AX104">
        <v>0</v>
      </c>
      <c r="AY104">
        <v>0</v>
      </c>
      <c r="AZ104">
        <v>0</v>
      </c>
      <c r="BA104">
        <v>0</v>
      </c>
      <c r="BB104">
        <v>0</v>
      </c>
      <c r="BC104">
        <v>0</v>
      </c>
      <c r="BD104"/>
      <c r="BE104"/>
      <c r="BF104"/>
      <c r="BG104"/>
      <c r="BH104"/>
      <c r="BI104"/>
      <c r="BJ104"/>
      <c r="BK104"/>
      <c r="BL104"/>
      <c r="BM104"/>
      <c r="BN104"/>
      <c r="BO104"/>
      <c r="BP104"/>
      <c r="BQ104"/>
      <c r="BR104"/>
      <c r="BS104"/>
      <c r="BT104"/>
    </row>
    <row r="105" spans="1:72" x14ac:dyDescent="0.25">
      <c r="A105" t="s">
        <v>2416</v>
      </c>
      <c r="B105">
        <v>85926434</v>
      </c>
      <c r="C105">
        <v>85926434</v>
      </c>
      <c r="D105">
        <v>85926434</v>
      </c>
      <c r="E105">
        <v>85925949</v>
      </c>
      <c r="F105">
        <v>85918661</v>
      </c>
      <c r="G105">
        <v>85885977</v>
      </c>
      <c r="H105">
        <v>85884316</v>
      </c>
      <c r="I105">
        <v>85865576</v>
      </c>
      <c r="J105">
        <v>85805443</v>
      </c>
      <c r="K105">
        <v>85711311</v>
      </c>
      <c r="L105">
        <v>85699395</v>
      </c>
      <c r="M105">
        <v>85648434</v>
      </c>
      <c r="N105">
        <v>85590819</v>
      </c>
      <c r="O105">
        <v>85449535</v>
      </c>
      <c r="P105">
        <v>85352787</v>
      </c>
      <c r="Q105">
        <v>85211707</v>
      </c>
      <c r="R105">
        <v>85161984</v>
      </c>
      <c r="S105">
        <v>85134763</v>
      </c>
      <c r="T105">
        <v>85045036.510000005</v>
      </c>
      <c r="U105">
        <v>84861537</v>
      </c>
      <c r="V105">
        <v>3952387</v>
      </c>
      <c r="W105">
        <v>3952387</v>
      </c>
      <c r="X105">
        <v>3952387</v>
      </c>
      <c r="Y105">
        <v>3952387</v>
      </c>
      <c r="Z105">
        <v>3952387</v>
      </c>
      <c r="AA105">
        <v>3952387</v>
      </c>
      <c r="AB105">
        <v>3952386.75</v>
      </c>
      <c r="AC105">
        <v>3950070</v>
      </c>
      <c r="AD105">
        <v>3872416</v>
      </c>
      <c r="AE105">
        <v>3865923</v>
      </c>
      <c r="AF105">
        <v>3865044.84</v>
      </c>
      <c r="AG105">
        <v>3862984</v>
      </c>
      <c r="AH105">
        <v>3854258</v>
      </c>
      <c r="AI105">
        <v>3751380</v>
      </c>
      <c r="AJ105">
        <v>3751380</v>
      </c>
      <c r="AK105">
        <v>3751380</v>
      </c>
      <c r="AL105">
        <v>3751380</v>
      </c>
      <c r="AM105">
        <v>3751380</v>
      </c>
      <c r="AN105">
        <v>3751380</v>
      </c>
      <c r="AO105">
        <v>3751380</v>
      </c>
      <c r="AP105">
        <v>3751380</v>
      </c>
      <c r="AQ105">
        <v>3751380</v>
      </c>
      <c r="AR105">
        <v>3751380</v>
      </c>
      <c r="AS105">
        <v>3751380</v>
      </c>
      <c r="AT105">
        <v>3751380</v>
      </c>
      <c r="AU105">
        <v>3751380</v>
      </c>
      <c r="AV105">
        <v>3751380</v>
      </c>
      <c r="AW105">
        <v>3751380</v>
      </c>
      <c r="AX105">
        <v>3751380</v>
      </c>
      <c r="AY105">
        <v>3751380</v>
      </c>
      <c r="AZ105">
        <v>3751380</v>
      </c>
      <c r="BA105">
        <v>3751380</v>
      </c>
      <c r="BB105">
        <v>3751380</v>
      </c>
      <c r="BC105">
        <v>3751380</v>
      </c>
      <c r="BD105"/>
      <c r="BE105"/>
      <c r="BF105"/>
      <c r="BG105"/>
      <c r="BH105"/>
      <c r="BI105"/>
      <c r="BJ105"/>
      <c r="BK105"/>
      <c r="BL105"/>
      <c r="BM105"/>
      <c r="BN105"/>
      <c r="BO105"/>
      <c r="BP105"/>
      <c r="BQ105"/>
      <c r="BR105"/>
      <c r="BS105"/>
      <c r="BT105"/>
    </row>
    <row r="106" spans="1:72" x14ac:dyDescent="0.25">
      <c r="A106" t="s">
        <v>2417</v>
      </c>
      <c r="B106">
        <v>85926434</v>
      </c>
      <c r="C106">
        <v>85926434</v>
      </c>
      <c r="D106">
        <v>85926434</v>
      </c>
      <c r="E106">
        <v>85925949</v>
      </c>
      <c r="F106">
        <v>85918661</v>
      </c>
      <c r="G106">
        <v>85885977</v>
      </c>
      <c r="H106">
        <v>85884316</v>
      </c>
      <c r="I106">
        <v>85865576</v>
      </c>
      <c r="J106">
        <v>85805443</v>
      </c>
      <c r="K106">
        <v>85711311</v>
      </c>
      <c r="L106">
        <v>85699395</v>
      </c>
      <c r="M106">
        <v>85648434</v>
      </c>
      <c r="N106">
        <v>85590819</v>
      </c>
      <c r="O106">
        <v>85449535</v>
      </c>
      <c r="P106">
        <v>85352787</v>
      </c>
      <c r="Q106">
        <v>85211707</v>
      </c>
      <c r="R106">
        <v>85161984</v>
      </c>
      <c r="S106">
        <v>85134763</v>
      </c>
      <c r="T106">
        <v>85045036.510000005</v>
      </c>
      <c r="U106">
        <v>84861537</v>
      </c>
      <c r="V106">
        <v>3952387</v>
      </c>
      <c r="W106">
        <v>3952387</v>
      </c>
      <c r="X106">
        <v>3952387</v>
      </c>
      <c r="Y106">
        <v>3952387</v>
      </c>
      <c r="Z106">
        <v>3952387</v>
      </c>
      <c r="AA106">
        <v>3952387</v>
      </c>
      <c r="AB106">
        <v>3952386.75</v>
      </c>
      <c r="AC106">
        <v>3950070</v>
      </c>
      <c r="AD106">
        <v>3872416</v>
      </c>
      <c r="AE106">
        <v>3865923</v>
      </c>
      <c r="AF106">
        <v>3865044.84</v>
      </c>
      <c r="AG106">
        <v>3862984</v>
      </c>
      <c r="AH106">
        <v>3854258</v>
      </c>
      <c r="AI106">
        <v>3751380</v>
      </c>
      <c r="AJ106">
        <v>3751380</v>
      </c>
      <c r="AK106">
        <v>3751380</v>
      </c>
      <c r="AL106">
        <v>3751380</v>
      </c>
      <c r="AM106">
        <v>3751380</v>
      </c>
      <c r="AN106">
        <v>3751380</v>
      </c>
      <c r="AO106">
        <v>3751380</v>
      </c>
      <c r="AP106">
        <v>3751380</v>
      </c>
      <c r="AQ106">
        <v>3751380</v>
      </c>
      <c r="AR106">
        <v>3751380</v>
      </c>
      <c r="AS106">
        <v>3751380</v>
      </c>
      <c r="AT106">
        <v>3751380</v>
      </c>
      <c r="AU106">
        <v>3751380</v>
      </c>
      <c r="AV106">
        <v>3751380</v>
      </c>
      <c r="AW106">
        <v>3751380</v>
      </c>
      <c r="AX106">
        <v>3751380</v>
      </c>
      <c r="AY106">
        <v>3751380</v>
      </c>
      <c r="AZ106">
        <v>3751380</v>
      </c>
      <c r="BA106">
        <v>3751380</v>
      </c>
      <c r="BB106">
        <v>3751380</v>
      </c>
      <c r="BC106">
        <v>3751380</v>
      </c>
    </row>
    <row r="107" spans="1:72" x14ac:dyDescent="0.25">
      <c r="A107" t="s">
        <v>2419</v>
      </c>
      <c r="B107">
        <v>24658328</v>
      </c>
      <c r="C107">
        <v>26240527</v>
      </c>
      <c r="D107">
        <v>25227881</v>
      </c>
      <c r="E107">
        <v>23748306</v>
      </c>
      <c r="F107">
        <v>23407315</v>
      </c>
      <c r="G107">
        <v>23101305</v>
      </c>
      <c r="H107">
        <v>25651433</v>
      </c>
      <c r="I107">
        <v>23344801</v>
      </c>
      <c r="J107">
        <v>22291773</v>
      </c>
      <c r="K107">
        <v>22990397</v>
      </c>
      <c r="L107">
        <v>21486351</v>
      </c>
      <c r="M107">
        <v>19363323</v>
      </c>
      <c r="N107">
        <v>18400357</v>
      </c>
      <c r="O107">
        <v>18683578</v>
      </c>
      <c r="P107">
        <v>17238278</v>
      </c>
      <c r="Q107">
        <v>15216719</v>
      </c>
      <c r="R107">
        <v>14428862</v>
      </c>
      <c r="S107">
        <v>14949750</v>
      </c>
      <c r="T107">
        <v>14679518.66</v>
      </c>
      <c r="U107">
        <v>13528893</v>
      </c>
      <c r="V107">
        <v>12257830</v>
      </c>
      <c r="W107">
        <v>12590554</v>
      </c>
      <c r="X107">
        <v>12065677</v>
      </c>
      <c r="Y107">
        <v>11372611</v>
      </c>
      <c r="Z107">
        <v>11104621</v>
      </c>
      <c r="AA107">
        <v>10758234</v>
      </c>
      <c r="AB107">
        <v>10229154.5</v>
      </c>
      <c r="AC107">
        <v>9664846</v>
      </c>
      <c r="AD107">
        <v>9950824</v>
      </c>
      <c r="AE107">
        <v>10251023</v>
      </c>
      <c r="AF107">
        <v>9765184.9600000009</v>
      </c>
      <c r="AG107">
        <v>9172057</v>
      </c>
      <c r="AH107">
        <v>9337263</v>
      </c>
      <c r="AI107">
        <v>9530092</v>
      </c>
      <c r="AJ107">
        <v>8864803</v>
      </c>
      <c r="AK107">
        <v>8263403</v>
      </c>
      <c r="AL107">
        <v>8158001</v>
      </c>
      <c r="AM107">
        <v>8318092</v>
      </c>
      <c r="AN107">
        <v>7710491</v>
      </c>
      <c r="AO107">
        <v>7162859</v>
      </c>
      <c r="AP107">
        <v>7057274</v>
      </c>
      <c r="AQ107">
        <v>7101915</v>
      </c>
      <c r="AR107">
        <v>6656840</v>
      </c>
      <c r="AS107">
        <v>6195825</v>
      </c>
      <c r="AT107">
        <v>6142289</v>
      </c>
      <c r="AU107">
        <v>5997530</v>
      </c>
      <c r="AV107">
        <v>5481864</v>
      </c>
      <c r="AW107">
        <v>5042019</v>
      </c>
      <c r="AX107">
        <v>4890429</v>
      </c>
      <c r="AY107">
        <v>4856554</v>
      </c>
      <c r="AZ107">
        <v>4652654</v>
      </c>
      <c r="BA107">
        <v>4532804</v>
      </c>
      <c r="BB107">
        <v>4486978</v>
      </c>
      <c r="BC107">
        <v>4414402</v>
      </c>
    </row>
    <row r="108" spans="1:72" x14ac:dyDescent="0.25">
      <c r="A108" t="s">
        <v>2420</v>
      </c>
      <c r="B108">
        <v>498863</v>
      </c>
      <c r="C108">
        <v>498863</v>
      </c>
      <c r="D108">
        <v>498863</v>
      </c>
      <c r="E108">
        <v>498863</v>
      </c>
      <c r="F108">
        <v>498863</v>
      </c>
      <c r="G108">
        <v>498863</v>
      </c>
      <c r="H108">
        <v>498863</v>
      </c>
      <c r="I108">
        <v>498863</v>
      </c>
      <c r="J108">
        <v>498863</v>
      </c>
      <c r="K108">
        <v>498863</v>
      </c>
      <c r="L108">
        <v>492796</v>
      </c>
      <c r="M108">
        <v>492796</v>
      </c>
      <c r="N108">
        <v>492796</v>
      </c>
      <c r="O108">
        <v>492796</v>
      </c>
      <c r="P108">
        <v>492796</v>
      </c>
      <c r="Q108">
        <v>492796</v>
      </c>
      <c r="R108">
        <v>492796</v>
      </c>
      <c r="S108">
        <v>492796</v>
      </c>
      <c r="T108">
        <v>492795.76</v>
      </c>
      <c r="U108">
        <v>288839</v>
      </c>
      <c r="V108">
        <v>288839</v>
      </c>
      <c r="W108">
        <v>288839</v>
      </c>
      <c r="X108">
        <v>288839</v>
      </c>
      <c r="Y108">
        <v>288839</v>
      </c>
      <c r="Z108">
        <v>288839</v>
      </c>
      <c r="AA108">
        <v>254212</v>
      </c>
      <c r="AB108">
        <v>254212.76</v>
      </c>
      <c r="AC108">
        <v>254212</v>
      </c>
      <c r="AD108">
        <v>254212</v>
      </c>
      <c r="AE108">
        <v>254212</v>
      </c>
      <c r="AF108">
        <v>254212.76</v>
      </c>
      <c r="AG108">
        <v>254212</v>
      </c>
      <c r="AH108">
        <v>254212</v>
      </c>
      <c r="AI108">
        <v>246212</v>
      </c>
      <c r="AJ108">
        <v>246213</v>
      </c>
      <c r="AK108">
        <v>335212</v>
      </c>
      <c r="AL108">
        <v>335212</v>
      </c>
      <c r="AM108">
        <v>335212</v>
      </c>
      <c r="AN108">
        <v>335212</v>
      </c>
      <c r="AO108">
        <v>335212</v>
      </c>
      <c r="AP108">
        <v>335212</v>
      </c>
      <c r="AQ108">
        <v>335212</v>
      </c>
      <c r="AR108">
        <v>335212</v>
      </c>
      <c r="AS108">
        <v>335212</v>
      </c>
      <c r="AT108">
        <v>335212</v>
      </c>
      <c r="AU108">
        <v>335212</v>
      </c>
      <c r="AV108">
        <v>335212</v>
      </c>
      <c r="AW108">
        <v>335212</v>
      </c>
      <c r="AX108">
        <v>335212</v>
      </c>
      <c r="AY108">
        <v>335212</v>
      </c>
      <c r="AZ108">
        <v>335212</v>
      </c>
      <c r="BA108">
        <v>335213</v>
      </c>
      <c r="BB108">
        <v>335213</v>
      </c>
      <c r="BC108">
        <v>335213</v>
      </c>
    </row>
    <row r="109" spans="1:72" x14ac:dyDescent="0.25">
      <c r="A109" t="s">
        <v>2421</v>
      </c>
      <c r="B109">
        <v>411463</v>
      </c>
      <c r="C109">
        <v>411463</v>
      </c>
      <c r="D109">
        <v>411463</v>
      </c>
      <c r="E109">
        <v>411463</v>
      </c>
      <c r="F109">
        <v>411463</v>
      </c>
      <c r="G109">
        <v>411463</v>
      </c>
      <c r="H109">
        <v>411463</v>
      </c>
      <c r="I109">
        <v>411463</v>
      </c>
      <c r="J109">
        <v>411463</v>
      </c>
      <c r="K109">
        <v>411463</v>
      </c>
      <c r="L109">
        <v>405396</v>
      </c>
      <c r="M109">
        <v>405396</v>
      </c>
      <c r="N109">
        <v>405396</v>
      </c>
      <c r="O109">
        <v>405396</v>
      </c>
      <c r="P109">
        <v>405396</v>
      </c>
      <c r="Q109">
        <v>405396</v>
      </c>
      <c r="R109">
        <v>405396</v>
      </c>
      <c r="S109">
        <v>405396</v>
      </c>
      <c r="T109">
        <v>405395.5</v>
      </c>
      <c r="U109">
        <v>201439</v>
      </c>
      <c r="V109">
        <v>201439</v>
      </c>
      <c r="W109">
        <v>201439</v>
      </c>
      <c r="X109">
        <v>201439</v>
      </c>
      <c r="Y109">
        <v>201439</v>
      </c>
      <c r="Z109">
        <v>201439</v>
      </c>
      <c r="AA109">
        <v>166812</v>
      </c>
      <c r="AB109">
        <v>166812.5</v>
      </c>
      <c r="AC109">
        <v>166812</v>
      </c>
      <c r="AD109">
        <v>166812</v>
      </c>
      <c r="AE109">
        <v>166812</v>
      </c>
      <c r="AF109">
        <v>166812.5</v>
      </c>
      <c r="AG109">
        <v>166812</v>
      </c>
      <c r="AH109">
        <v>166812</v>
      </c>
      <c r="AI109">
        <v>158812</v>
      </c>
      <c r="AJ109">
        <v>158813</v>
      </c>
      <c r="AK109">
        <v>247812</v>
      </c>
      <c r="AL109">
        <v>247812</v>
      </c>
      <c r="AM109">
        <v>247812</v>
      </c>
      <c r="AN109">
        <v>247812</v>
      </c>
      <c r="AO109">
        <v>247812</v>
      </c>
      <c r="AP109">
        <v>247812</v>
      </c>
      <c r="AQ109">
        <v>247812</v>
      </c>
      <c r="AR109">
        <v>247812</v>
      </c>
      <c r="AS109">
        <v>247812</v>
      </c>
      <c r="AT109">
        <v>247812</v>
      </c>
      <c r="AU109">
        <v>247812</v>
      </c>
      <c r="AV109">
        <v>247812</v>
      </c>
      <c r="AW109">
        <v>247812</v>
      </c>
      <c r="AX109">
        <v>247812</v>
      </c>
      <c r="AY109">
        <v>247812</v>
      </c>
      <c r="AZ109">
        <v>247812</v>
      </c>
      <c r="BA109">
        <v>247812</v>
      </c>
      <c r="BB109">
        <v>247812</v>
      </c>
      <c r="BC109">
        <v>247812</v>
      </c>
    </row>
    <row r="110" spans="1:72" x14ac:dyDescent="0.25">
      <c r="A110" t="s">
        <v>3691</v>
      </c>
      <c r="B110">
        <v>87400</v>
      </c>
      <c r="C110">
        <v>87400</v>
      </c>
      <c r="D110">
        <v>87400</v>
      </c>
      <c r="E110">
        <v>87400</v>
      </c>
      <c r="F110">
        <v>87400</v>
      </c>
      <c r="G110">
        <v>87400</v>
      </c>
      <c r="H110">
        <v>87400</v>
      </c>
      <c r="I110">
        <v>87400</v>
      </c>
      <c r="J110">
        <v>87400</v>
      </c>
      <c r="K110">
        <v>87400</v>
      </c>
      <c r="L110">
        <v>87400</v>
      </c>
      <c r="M110">
        <v>87400</v>
      </c>
      <c r="N110">
        <v>87400</v>
      </c>
      <c r="O110">
        <v>87400</v>
      </c>
      <c r="P110">
        <v>87400</v>
      </c>
      <c r="Q110">
        <v>87400</v>
      </c>
      <c r="R110">
        <v>87400</v>
      </c>
      <c r="S110">
        <v>87400</v>
      </c>
      <c r="T110">
        <v>87400.26</v>
      </c>
      <c r="U110">
        <v>87400</v>
      </c>
      <c r="V110">
        <v>87400</v>
      </c>
      <c r="W110">
        <v>87400</v>
      </c>
      <c r="X110">
        <v>87400</v>
      </c>
      <c r="Y110">
        <v>87400</v>
      </c>
      <c r="Z110">
        <v>87400</v>
      </c>
      <c r="AA110">
        <v>87400</v>
      </c>
      <c r="AB110">
        <v>87400.26</v>
      </c>
      <c r="AC110">
        <v>87400</v>
      </c>
      <c r="AD110">
        <v>87400</v>
      </c>
      <c r="AE110">
        <v>87400</v>
      </c>
      <c r="AF110">
        <v>87400.26</v>
      </c>
      <c r="AG110">
        <v>87400</v>
      </c>
      <c r="AH110">
        <v>87400</v>
      </c>
      <c r="AI110">
        <v>87400</v>
      </c>
      <c r="AJ110">
        <v>87400</v>
      </c>
      <c r="AK110">
        <v>87400</v>
      </c>
      <c r="AL110">
        <v>87400</v>
      </c>
      <c r="AM110">
        <v>87400</v>
      </c>
      <c r="AN110">
        <v>87400</v>
      </c>
      <c r="AO110">
        <v>87400</v>
      </c>
      <c r="AP110">
        <v>87400</v>
      </c>
      <c r="AQ110">
        <v>87400</v>
      </c>
      <c r="AR110">
        <v>87400</v>
      </c>
      <c r="AS110">
        <v>87400</v>
      </c>
      <c r="AT110">
        <v>87400</v>
      </c>
      <c r="AU110">
        <v>87400</v>
      </c>
      <c r="AV110">
        <v>87400</v>
      </c>
      <c r="AW110">
        <v>87400</v>
      </c>
      <c r="AX110">
        <v>87400</v>
      </c>
      <c r="AY110">
        <v>87400</v>
      </c>
      <c r="AZ110">
        <v>87400</v>
      </c>
      <c r="BA110">
        <v>87401</v>
      </c>
      <c r="BB110">
        <v>87401</v>
      </c>
      <c r="BC110">
        <v>87401</v>
      </c>
    </row>
    <row r="111" spans="1:72" x14ac:dyDescent="0.25">
      <c r="A111" t="s">
        <v>804</v>
      </c>
      <c r="B111">
        <v>24159465</v>
      </c>
      <c r="C111">
        <v>25741664</v>
      </c>
      <c r="D111">
        <v>24729018</v>
      </c>
      <c r="E111">
        <v>23249443</v>
      </c>
      <c r="F111">
        <v>22908452</v>
      </c>
      <c r="G111">
        <v>22602442</v>
      </c>
      <c r="H111">
        <v>25152570</v>
      </c>
      <c r="I111">
        <v>22845938</v>
      </c>
      <c r="J111">
        <v>21792910</v>
      </c>
      <c r="K111">
        <v>22491534</v>
      </c>
      <c r="L111">
        <v>20993555</v>
      </c>
      <c r="M111">
        <v>18870527</v>
      </c>
      <c r="N111">
        <v>17907561</v>
      </c>
      <c r="O111">
        <v>18190782</v>
      </c>
      <c r="P111">
        <v>16745482</v>
      </c>
      <c r="Q111">
        <v>14723923</v>
      </c>
      <c r="R111">
        <v>13936066</v>
      </c>
      <c r="S111">
        <v>14456954</v>
      </c>
      <c r="T111">
        <v>14186722.9</v>
      </c>
      <c r="U111">
        <v>13240054</v>
      </c>
      <c r="V111">
        <v>11968991</v>
      </c>
      <c r="W111">
        <v>12301715</v>
      </c>
      <c r="X111">
        <v>11776838</v>
      </c>
      <c r="Y111">
        <v>11083772</v>
      </c>
      <c r="Z111">
        <v>10815782</v>
      </c>
      <c r="AA111">
        <v>10504022</v>
      </c>
      <c r="AB111">
        <v>9974941.7400000002</v>
      </c>
      <c r="AC111">
        <v>9410634</v>
      </c>
      <c r="AD111">
        <v>9696612</v>
      </c>
      <c r="AE111">
        <v>9996811</v>
      </c>
      <c r="AF111">
        <v>9510972.1999999993</v>
      </c>
      <c r="AG111">
        <v>8917845</v>
      </c>
      <c r="AH111">
        <v>9083051</v>
      </c>
      <c r="AI111">
        <v>9283880</v>
      </c>
      <c r="AJ111">
        <v>8618590</v>
      </c>
      <c r="AK111">
        <v>7928191</v>
      </c>
      <c r="AL111">
        <v>7822789</v>
      </c>
      <c r="AM111">
        <v>7982880</v>
      </c>
      <c r="AN111">
        <v>7375279</v>
      </c>
      <c r="AO111">
        <v>6827647</v>
      </c>
      <c r="AP111">
        <v>6722062</v>
      </c>
      <c r="AQ111">
        <v>6766703</v>
      </c>
      <c r="AR111">
        <v>6321628</v>
      </c>
      <c r="AS111">
        <v>5860613</v>
      </c>
      <c r="AT111">
        <v>5807077</v>
      </c>
      <c r="AU111">
        <v>5662318</v>
      </c>
      <c r="AV111">
        <v>5146652</v>
      </c>
      <c r="AW111">
        <v>4706807</v>
      </c>
      <c r="AX111">
        <v>4555217</v>
      </c>
      <c r="AY111">
        <v>4521342</v>
      </c>
      <c r="AZ111">
        <v>4317442</v>
      </c>
      <c r="BA111">
        <v>4197591</v>
      </c>
      <c r="BB111">
        <v>4151765</v>
      </c>
      <c r="BC111">
        <v>4079189</v>
      </c>
    </row>
    <row r="112" spans="1:72" x14ac:dyDescent="0.25">
      <c r="A112" t="s">
        <v>2422</v>
      </c>
      <c r="B112">
        <v>-417584</v>
      </c>
      <c r="C112">
        <v>-512082</v>
      </c>
      <c r="D112">
        <v>-707599</v>
      </c>
      <c r="E112">
        <v>-515225</v>
      </c>
      <c r="F112">
        <v>-626841</v>
      </c>
      <c r="G112">
        <v>-409178</v>
      </c>
      <c r="H112">
        <v>-668467</v>
      </c>
      <c r="I112">
        <v>-1211801</v>
      </c>
      <c r="J112">
        <v>-1163227</v>
      </c>
      <c r="K112">
        <v>-903546</v>
      </c>
      <c r="L112">
        <v>-793077</v>
      </c>
      <c r="M112">
        <v>-231745</v>
      </c>
      <c r="N112">
        <v>-179676</v>
      </c>
      <c r="O112">
        <v>-363801</v>
      </c>
      <c r="P112">
        <v>-284875</v>
      </c>
      <c r="Q112">
        <v>-116873</v>
      </c>
      <c r="R112">
        <v>-661191</v>
      </c>
      <c r="S112">
        <v>-695673</v>
      </c>
      <c r="T112">
        <v>-500146.74</v>
      </c>
      <c r="U112">
        <v>-550882</v>
      </c>
      <c r="V112">
        <v>1181944</v>
      </c>
      <c r="W112">
        <v>-1482229</v>
      </c>
      <c r="X112">
        <v>-801436</v>
      </c>
      <c r="Y112">
        <v>-573759</v>
      </c>
      <c r="Z112">
        <v>-764308</v>
      </c>
      <c r="AA112">
        <v>-953744</v>
      </c>
      <c r="AB112">
        <v>-743277.67</v>
      </c>
      <c r="AC112">
        <v>-671061</v>
      </c>
      <c r="AD112">
        <v>-628488</v>
      </c>
      <c r="AE112">
        <v>-639688</v>
      </c>
      <c r="AF112">
        <v>-576253.41</v>
      </c>
      <c r="AG112">
        <v>-688043</v>
      </c>
      <c r="AH112">
        <v>-731336</v>
      </c>
      <c r="AI112">
        <v>-729922</v>
      </c>
      <c r="AJ112">
        <v>-530492</v>
      </c>
      <c r="AK112">
        <v>-521247</v>
      </c>
      <c r="AL112">
        <v>-505185</v>
      </c>
      <c r="AM112">
        <v>-529189</v>
      </c>
      <c r="AN112">
        <v>-468924</v>
      </c>
      <c r="AO112">
        <v>-509438</v>
      </c>
      <c r="AP112">
        <v>-543959</v>
      </c>
      <c r="AQ112">
        <v>-575775</v>
      </c>
      <c r="AR112">
        <v>-577701</v>
      </c>
      <c r="AS112">
        <v>-568599</v>
      </c>
      <c r="AT112">
        <v>-459767</v>
      </c>
      <c r="AU112">
        <v>-468638</v>
      </c>
      <c r="AV112">
        <v>-470665</v>
      </c>
      <c r="AW112">
        <v>-473422</v>
      </c>
      <c r="AX112">
        <v>-475689</v>
      </c>
      <c r="AY112">
        <v>-471536</v>
      </c>
      <c r="AZ112">
        <v>-471733</v>
      </c>
      <c r="BA112">
        <v>-501663</v>
      </c>
      <c r="BB112">
        <v>-456736</v>
      </c>
      <c r="BC112">
        <v>-497815</v>
      </c>
    </row>
    <row r="113" spans="1:72" x14ac:dyDescent="0.25">
      <c r="A113" t="s">
        <v>2423</v>
      </c>
      <c r="B113">
        <v>226397</v>
      </c>
      <c r="C113">
        <v>226402</v>
      </c>
      <c r="D113">
        <v>226402</v>
      </c>
      <c r="E113">
        <v>225572</v>
      </c>
      <c r="F113">
        <v>225348</v>
      </c>
      <c r="G113">
        <v>214833</v>
      </c>
      <c r="H113">
        <v>214832</v>
      </c>
      <c r="I113">
        <v>-379238</v>
      </c>
      <c r="J113">
        <v>-379220</v>
      </c>
      <c r="K113">
        <v>-384675</v>
      </c>
      <c r="L113">
        <v>-309184</v>
      </c>
      <c r="M113">
        <v>222590</v>
      </c>
      <c r="N113">
        <v>224154</v>
      </c>
      <c r="O113">
        <v>128401</v>
      </c>
      <c r="P113">
        <v>129455</v>
      </c>
      <c r="Q113">
        <v>129456</v>
      </c>
      <c r="R113">
        <v>-418361</v>
      </c>
      <c r="S113">
        <v>-431576</v>
      </c>
      <c r="T113">
        <v>-431576.54</v>
      </c>
      <c r="U113">
        <v>-431576</v>
      </c>
      <c r="V113">
        <v>-682137</v>
      </c>
      <c r="W113">
        <v>-856922</v>
      </c>
      <c r="X113">
        <v>-656873</v>
      </c>
      <c r="Y113">
        <v>-696923</v>
      </c>
      <c r="Z113">
        <v>-700908</v>
      </c>
      <c r="AA113">
        <v>-744568</v>
      </c>
      <c r="AB113">
        <v>-649637.9</v>
      </c>
      <c r="AC113">
        <v>-649638</v>
      </c>
      <c r="AD113">
        <v>-649638</v>
      </c>
      <c r="AE113">
        <v>-648481</v>
      </c>
      <c r="AF113">
        <v>-648480.87</v>
      </c>
      <c r="AG113">
        <v>-654081</v>
      </c>
      <c r="AH113">
        <v>-692176</v>
      </c>
      <c r="AI113">
        <v>-475719</v>
      </c>
      <c r="AJ113">
        <v>-475719</v>
      </c>
      <c r="AK113">
        <v>-475719</v>
      </c>
      <c r="AL113">
        <v>-475719</v>
      </c>
      <c r="AM113">
        <v>-475719</v>
      </c>
      <c r="AN113">
        <v>-475719</v>
      </c>
      <c r="AO113">
        <v>-475719</v>
      </c>
      <c r="AP113">
        <v>-475719</v>
      </c>
      <c r="AQ113">
        <v>-475719</v>
      </c>
      <c r="AR113">
        <v>-475719</v>
      </c>
      <c r="AS113">
        <v>-475719</v>
      </c>
      <c r="AT113">
        <v>-475719</v>
      </c>
      <c r="AU113">
        <v>-475719</v>
      </c>
      <c r="AV113">
        <v>-475719</v>
      </c>
      <c r="AW113">
        <v>-475719</v>
      </c>
      <c r="AX113">
        <v>-477509</v>
      </c>
      <c r="AY113">
        <v>-476773</v>
      </c>
      <c r="AZ113">
        <v>-476773</v>
      </c>
      <c r="BA113">
        <v>-504586</v>
      </c>
      <c r="BB113">
        <v>-463495</v>
      </c>
      <c r="BC113">
        <v>48000</v>
      </c>
    </row>
    <row r="114" spans="1:72" x14ac:dyDescent="0.25">
      <c r="A114" t="s">
        <v>2424</v>
      </c>
      <c r="B114">
        <v>-547379</v>
      </c>
      <c r="C114">
        <v>-547379</v>
      </c>
      <c r="D114">
        <v>-547379</v>
      </c>
      <c r="E114">
        <v>-547379</v>
      </c>
      <c r="F114">
        <v>-547379</v>
      </c>
      <c r="G114">
        <v>-547379</v>
      </c>
      <c r="H114">
        <v>-547379</v>
      </c>
      <c r="I114">
        <v>-547379</v>
      </c>
      <c r="J114">
        <v>-547379</v>
      </c>
      <c r="K114">
        <v>-547379</v>
      </c>
      <c r="L114">
        <v>-547379</v>
      </c>
      <c r="M114">
        <v>-547379</v>
      </c>
      <c r="N114">
        <v>-545815</v>
      </c>
      <c r="O114">
        <v>-545815</v>
      </c>
      <c r="P114">
        <v>-544761</v>
      </c>
      <c r="Q114">
        <v>-544761</v>
      </c>
      <c r="R114">
        <v>-544761</v>
      </c>
      <c r="S114">
        <v>-544761</v>
      </c>
      <c r="T114">
        <v>-544760.68000000005</v>
      </c>
      <c r="U114">
        <v>-544761</v>
      </c>
      <c r="V114">
        <v>-544761</v>
      </c>
      <c r="W114">
        <v>-544761</v>
      </c>
      <c r="X114">
        <v>-544761</v>
      </c>
      <c r="Y114">
        <v>-544761</v>
      </c>
      <c r="Z114">
        <v>-544761</v>
      </c>
      <c r="AA114">
        <v>-544761</v>
      </c>
      <c r="AB114">
        <v>-544760.68000000005</v>
      </c>
      <c r="AC114">
        <v>-544761</v>
      </c>
      <c r="AD114">
        <v>-544761</v>
      </c>
      <c r="AE114">
        <v>-544761</v>
      </c>
      <c r="AF114">
        <v>-544760.68000000005</v>
      </c>
      <c r="AG114">
        <v>0</v>
      </c>
      <c r="AH114">
        <v>-544761</v>
      </c>
      <c r="AI114">
        <v>-544761</v>
      </c>
      <c r="AJ114">
        <v>-544761</v>
      </c>
      <c r="AK114">
        <v>-544761</v>
      </c>
      <c r="AL114">
        <v>-544761</v>
      </c>
      <c r="AM114">
        <v>-544761</v>
      </c>
      <c r="AN114">
        <v>-544761</v>
      </c>
      <c r="AO114">
        <v>-544761</v>
      </c>
      <c r="AP114">
        <v>-544761</v>
      </c>
      <c r="AQ114">
        <v>-544761</v>
      </c>
      <c r="AR114">
        <v>-544761</v>
      </c>
      <c r="AS114">
        <v>-544761</v>
      </c>
      <c r="AT114">
        <v>-544761</v>
      </c>
      <c r="AU114">
        <v>-544761</v>
      </c>
      <c r="AV114">
        <v>-544761</v>
      </c>
      <c r="AW114">
        <v>0</v>
      </c>
      <c r="AX114">
        <v>-545815</v>
      </c>
      <c r="AY114">
        <v>0</v>
      </c>
      <c r="AZ114">
        <v>0</v>
      </c>
      <c r="BA114">
        <v>0</v>
      </c>
      <c r="BB114">
        <v>0</v>
      </c>
      <c r="BC114">
        <v>0</v>
      </c>
    </row>
    <row r="115" spans="1:72" x14ac:dyDescent="0.25">
      <c r="A115" t="s">
        <v>3692</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-250560</v>
      </c>
      <c r="W115">
        <v>-4805</v>
      </c>
      <c r="X115">
        <v>-7235</v>
      </c>
      <c r="Y115">
        <v>-47285</v>
      </c>
      <c r="Z115">
        <v>-51270</v>
      </c>
      <c r="AA115">
        <v>-94930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-736</v>
      </c>
      <c r="AY115">
        <v>0</v>
      </c>
      <c r="AZ115">
        <v>0</v>
      </c>
      <c r="BA115">
        <v>0</v>
      </c>
      <c r="BB115">
        <v>0</v>
      </c>
      <c r="BC115">
        <v>0</v>
      </c>
    </row>
    <row r="116" spans="1:72" x14ac:dyDescent="0.25">
      <c r="A116" t="s">
        <v>2425</v>
      </c>
      <c r="B116">
        <v>604763</v>
      </c>
      <c r="C116">
        <v>604768</v>
      </c>
      <c r="D116">
        <v>0</v>
      </c>
      <c r="E116">
        <v>0</v>
      </c>
      <c r="F116">
        <v>0</v>
      </c>
      <c r="G116">
        <v>0</v>
      </c>
      <c r="H116">
        <v>0</v>
      </c>
      <c r="I116">
        <v>0</v>
      </c>
      <c r="J116">
        <v>0</v>
      </c>
      <c r="K116">
        <v>0</v>
      </c>
      <c r="L116">
        <v>0</v>
      </c>
      <c r="M116">
        <v>0</v>
      </c>
      <c r="N116">
        <v>0</v>
      </c>
      <c r="O116">
        <v>0</v>
      </c>
      <c r="P116">
        <v>0</v>
      </c>
      <c r="Q116">
        <v>0</v>
      </c>
      <c r="R116">
        <v>0</v>
      </c>
      <c r="S116">
        <v>32174</v>
      </c>
      <c r="T116">
        <v>44142.64</v>
      </c>
      <c r="U116">
        <v>32174</v>
      </c>
      <c r="V116">
        <v>0</v>
      </c>
      <c r="W116">
        <v>0</v>
      </c>
      <c r="X116">
        <v>0</v>
      </c>
      <c r="Y116">
        <v>0</v>
      </c>
      <c r="Z116">
        <v>0</v>
      </c>
      <c r="AA116">
        <v>0</v>
      </c>
      <c r="AB116">
        <v>32173.94</v>
      </c>
      <c r="AC116">
        <v>0</v>
      </c>
      <c r="AD116">
        <v>0</v>
      </c>
      <c r="AE116">
        <v>0</v>
      </c>
      <c r="AF116">
        <v>32173.94</v>
      </c>
      <c r="AG116">
        <v>-146188</v>
      </c>
      <c r="AH116">
        <v>32174</v>
      </c>
      <c r="AI116">
        <v>32174</v>
      </c>
      <c r="AJ116">
        <v>0</v>
      </c>
      <c r="AK116">
        <v>32174</v>
      </c>
      <c r="AL116">
        <v>0</v>
      </c>
      <c r="AM116">
        <v>0</v>
      </c>
      <c r="AN116">
        <v>0</v>
      </c>
      <c r="AO116">
        <v>0</v>
      </c>
      <c r="AP116">
        <v>0</v>
      </c>
      <c r="AQ116">
        <v>0</v>
      </c>
      <c r="AR116">
        <v>0</v>
      </c>
      <c r="AS116">
        <v>0</v>
      </c>
      <c r="AT116">
        <v>0</v>
      </c>
      <c r="AU116">
        <v>0</v>
      </c>
      <c r="AV116">
        <v>0</v>
      </c>
      <c r="AW116">
        <v>-512587</v>
      </c>
      <c r="AX116">
        <v>0</v>
      </c>
      <c r="AY116">
        <v>0</v>
      </c>
      <c r="AZ116">
        <v>0</v>
      </c>
      <c r="BA116">
        <v>0</v>
      </c>
      <c r="BB116">
        <v>0</v>
      </c>
      <c r="BC116">
        <v>0</v>
      </c>
    </row>
    <row r="117" spans="1:72" x14ac:dyDescent="0.25">
      <c r="A117" t="s">
        <v>2426</v>
      </c>
      <c r="B117">
        <v>169013</v>
      </c>
      <c r="C117">
        <v>169013</v>
      </c>
      <c r="D117">
        <v>773781</v>
      </c>
      <c r="E117">
        <v>772951</v>
      </c>
      <c r="F117">
        <v>772727</v>
      </c>
      <c r="G117">
        <v>762212</v>
      </c>
      <c r="H117">
        <v>762211</v>
      </c>
      <c r="I117">
        <v>168141</v>
      </c>
      <c r="J117">
        <v>168159</v>
      </c>
      <c r="K117">
        <v>162704</v>
      </c>
      <c r="L117">
        <v>238195</v>
      </c>
      <c r="M117">
        <v>769969</v>
      </c>
      <c r="N117">
        <v>769969</v>
      </c>
      <c r="O117">
        <v>674216</v>
      </c>
      <c r="P117">
        <v>674216</v>
      </c>
      <c r="Q117">
        <v>674217</v>
      </c>
      <c r="R117">
        <v>126400</v>
      </c>
      <c r="S117">
        <v>81011</v>
      </c>
      <c r="T117">
        <v>69041.5</v>
      </c>
      <c r="U117">
        <v>81011</v>
      </c>
      <c r="V117">
        <v>113184</v>
      </c>
      <c r="W117">
        <v>-307356</v>
      </c>
      <c r="X117">
        <v>-104877</v>
      </c>
      <c r="Y117">
        <v>-104877</v>
      </c>
      <c r="Z117">
        <v>-104877</v>
      </c>
      <c r="AA117">
        <v>-104877</v>
      </c>
      <c r="AB117">
        <v>-137051.16</v>
      </c>
      <c r="AC117">
        <v>-104877</v>
      </c>
      <c r="AD117">
        <v>-104877</v>
      </c>
      <c r="AE117">
        <v>-103720</v>
      </c>
      <c r="AF117">
        <v>-135894.13</v>
      </c>
      <c r="AG117">
        <v>-507893</v>
      </c>
      <c r="AH117">
        <v>-179589</v>
      </c>
      <c r="AI117">
        <v>36868</v>
      </c>
      <c r="AJ117">
        <v>69042</v>
      </c>
      <c r="AK117">
        <v>36868</v>
      </c>
      <c r="AL117">
        <v>69042</v>
      </c>
      <c r="AM117">
        <v>69042</v>
      </c>
      <c r="AN117">
        <v>69042</v>
      </c>
      <c r="AO117">
        <v>69042</v>
      </c>
      <c r="AP117">
        <v>69042</v>
      </c>
      <c r="AQ117">
        <v>69042</v>
      </c>
      <c r="AR117">
        <v>69042</v>
      </c>
      <c r="AS117">
        <v>69042</v>
      </c>
      <c r="AT117">
        <v>69042</v>
      </c>
      <c r="AU117">
        <v>69042</v>
      </c>
      <c r="AV117">
        <v>69042</v>
      </c>
      <c r="AW117">
        <v>36868</v>
      </c>
      <c r="AX117">
        <v>69042</v>
      </c>
      <c r="AY117">
        <v>-476773</v>
      </c>
      <c r="AZ117">
        <v>-476773</v>
      </c>
      <c r="BA117">
        <v>-504586</v>
      </c>
      <c r="BB117">
        <v>-463495</v>
      </c>
      <c r="BC117">
        <v>48000</v>
      </c>
    </row>
    <row r="118" spans="1:72" x14ac:dyDescent="0.25">
      <c r="A118" t="s">
        <v>3297</v>
      </c>
      <c r="B118">
        <v>0</v>
      </c>
      <c r="C118">
        <v>0</v>
      </c>
      <c r="D118">
        <v>0</v>
      </c>
      <c r="E118">
        <v>396</v>
      </c>
      <c r="F118">
        <v>2182</v>
      </c>
      <c r="G118">
        <v>0</v>
      </c>
      <c r="H118">
        <v>1297</v>
      </c>
      <c r="I118">
        <v>13976</v>
      </c>
      <c r="J118">
        <v>16094</v>
      </c>
      <c r="K118">
        <v>188</v>
      </c>
      <c r="L118">
        <v>2996</v>
      </c>
      <c r="M118">
        <v>26471</v>
      </c>
      <c r="N118">
        <v>10827</v>
      </c>
      <c r="O118">
        <v>9333</v>
      </c>
      <c r="P118">
        <v>49808</v>
      </c>
      <c r="Q118">
        <v>36062</v>
      </c>
      <c r="R118">
        <v>33553</v>
      </c>
      <c r="S118">
        <v>11112</v>
      </c>
      <c r="T118">
        <v>22806.09</v>
      </c>
      <c r="U118">
        <v>12418</v>
      </c>
      <c r="V118">
        <v>39414</v>
      </c>
      <c r="W118">
        <v>0</v>
      </c>
      <c r="X118">
        <v>0</v>
      </c>
      <c r="Y118">
        <v>0</v>
      </c>
      <c r="Z118">
        <v>0</v>
      </c>
      <c r="AA118">
        <v>0</v>
      </c>
      <c r="AB118">
        <v>0</v>
      </c>
      <c r="AC118">
        <v>1505</v>
      </c>
      <c r="AD118">
        <v>11373</v>
      </c>
      <c r="AE118">
        <v>125</v>
      </c>
      <c r="AF118">
        <v>0</v>
      </c>
      <c r="AG118">
        <v>101</v>
      </c>
      <c r="AH118">
        <v>5373</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row>
    <row r="119" spans="1:72" x14ac:dyDescent="0.25">
      <c r="A119" t="s">
        <v>2427</v>
      </c>
      <c r="B119">
        <v>0</v>
      </c>
      <c r="C119">
        <v>0</v>
      </c>
      <c r="D119">
        <v>-806019</v>
      </c>
      <c r="E119">
        <v>0</v>
      </c>
      <c r="F119">
        <v>0</v>
      </c>
      <c r="G119">
        <v>0</v>
      </c>
      <c r="H119">
        <v>-819966</v>
      </c>
      <c r="I119">
        <v>-541681</v>
      </c>
      <c r="J119">
        <v>-540974</v>
      </c>
      <c r="K119">
        <v>-356525</v>
      </c>
      <c r="L119">
        <v>-333494</v>
      </c>
      <c r="M119">
        <v>-480806</v>
      </c>
      <c r="N119">
        <v>-414657</v>
      </c>
      <c r="O119">
        <v>-501535</v>
      </c>
      <c r="P119">
        <v>-464138</v>
      </c>
      <c r="Q119">
        <v>-282391</v>
      </c>
      <c r="R119">
        <v>-276383</v>
      </c>
      <c r="S119">
        <v>0</v>
      </c>
      <c r="T119">
        <v>0</v>
      </c>
      <c r="U119">
        <v>0</v>
      </c>
      <c r="V119">
        <v>1824667</v>
      </c>
      <c r="W119">
        <v>-625307</v>
      </c>
      <c r="X119">
        <v>-144563</v>
      </c>
      <c r="Y119">
        <v>123164</v>
      </c>
      <c r="Z119">
        <v>-63400</v>
      </c>
      <c r="AA119">
        <v>-209176</v>
      </c>
      <c r="AB119">
        <v>0</v>
      </c>
      <c r="AC119">
        <v>-22928</v>
      </c>
      <c r="AD119">
        <v>9777</v>
      </c>
      <c r="AE119">
        <v>8668</v>
      </c>
      <c r="AF119">
        <v>0</v>
      </c>
      <c r="AG119">
        <v>0</v>
      </c>
      <c r="AH119">
        <v>0</v>
      </c>
      <c r="AI119">
        <v>0</v>
      </c>
      <c r="AJ119">
        <v>-54773</v>
      </c>
      <c r="AK119">
        <v>0</v>
      </c>
      <c r="AL119">
        <v>-29466</v>
      </c>
      <c r="AM119">
        <v>-53470</v>
      </c>
      <c r="AN119">
        <v>6795</v>
      </c>
      <c r="AO119">
        <v>-33719</v>
      </c>
      <c r="AP119">
        <v>-68240</v>
      </c>
      <c r="AQ119">
        <v>-100056</v>
      </c>
      <c r="AR119">
        <v>-101982</v>
      </c>
      <c r="AS119">
        <v>-92880</v>
      </c>
      <c r="AT119">
        <v>15952</v>
      </c>
      <c r="AU119">
        <v>7081</v>
      </c>
      <c r="AV119">
        <v>5054</v>
      </c>
      <c r="AW119">
        <v>2297</v>
      </c>
      <c r="AX119">
        <v>1820</v>
      </c>
      <c r="AY119">
        <v>2514</v>
      </c>
      <c r="AZ119">
        <v>5040</v>
      </c>
      <c r="BA119">
        <v>2923</v>
      </c>
      <c r="BB119">
        <v>6759</v>
      </c>
      <c r="BC119">
        <v>0</v>
      </c>
      <c r="BD119" s="132">
        <f t="shared" ref="C119:BK119" si="0">IFERROR(INDEX(BD$3:BD$117,MATCH($A$119,$A$3:$A$117,0),1),0)</f>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t="s">
        <v>2428</v>
      </c>
      <c r="B120">
        <v>-643981</v>
      </c>
      <c r="C120">
        <v>-738484</v>
      </c>
      <c r="D120">
        <v>-127982</v>
      </c>
      <c r="E120">
        <v>-741193</v>
      </c>
      <c r="F120">
        <v>-854371</v>
      </c>
      <c r="G120">
        <v>-624011</v>
      </c>
      <c r="H120">
        <v>-64630</v>
      </c>
      <c r="I120">
        <v>-304858</v>
      </c>
      <c r="J120">
        <v>-259127</v>
      </c>
      <c r="K120">
        <v>-162534</v>
      </c>
      <c r="L120">
        <v>-153395</v>
      </c>
      <c r="M120">
        <v>0</v>
      </c>
      <c r="N120">
        <v>0</v>
      </c>
      <c r="O120">
        <v>0</v>
      </c>
      <c r="P120">
        <v>0</v>
      </c>
      <c r="Q120">
        <v>0</v>
      </c>
      <c r="R120">
        <v>0</v>
      </c>
      <c r="S120">
        <v>-275209</v>
      </c>
      <c r="T120">
        <v>-91376.29</v>
      </c>
      <c r="U120">
        <v>-131724</v>
      </c>
      <c r="V120">
        <v>0</v>
      </c>
      <c r="W120">
        <v>0</v>
      </c>
      <c r="X120">
        <v>0</v>
      </c>
      <c r="Y120">
        <v>0</v>
      </c>
      <c r="Z120">
        <v>0</v>
      </c>
      <c r="AA120">
        <v>0</v>
      </c>
      <c r="AB120">
        <v>-93639.77</v>
      </c>
      <c r="AC120">
        <v>0</v>
      </c>
      <c r="AD120">
        <v>0</v>
      </c>
      <c r="AE120">
        <v>0</v>
      </c>
      <c r="AF120">
        <v>72227.460000000006</v>
      </c>
      <c r="AG120">
        <v>-34063</v>
      </c>
      <c r="AH120">
        <v>-44533</v>
      </c>
      <c r="AI120">
        <v>-254203</v>
      </c>
      <c r="AJ120">
        <v>0</v>
      </c>
      <c r="AK120">
        <v>-45528</v>
      </c>
      <c r="AL120">
        <v>0</v>
      </c>
      <c r="AM120">
        <v>0</v>
      </c>
      <c r="AN120">
        <v>0</v>
      </c>
      <c r="AO120">
        <v>0</v>
      </c>
      <c r="AP120">
        <v>0</v>
      </c>
      <c r="AQ120">
        <v>0</v>
      </c>
      <c r="AR120">
        <v>0</v>
      </c>
      <c r="AS120">
        <v>0</v>
      </c>
      <c r="AT120">
        <v>0</v>
      </c>
      <c r="AU120">
        <v>0</v>
      </c>
      <c r="AV120">
        <v>0</v>
      </c>
      <c r="AW120">
        <v>0</v>
      </c>
      <c r="AX120">
        <v>0</v>
      </c>
      <c r="AY120">
        <v>2723</v>
      </c>
      <c r="AZ120">
        <v>0</v>
      </c>
      <c r="BA120">
        <v>0</v>
      </c>
      <c r="BB120">
        <v>0</v>
      </c>
      <c r="BC120">
        <v>-545815</v>
      </c>
      <c r="BD120" s="132">
        <f t="shared" ref="C120:BK120" si="1">IFERROR(INDEX(BD$3:BD$117,MATCH($A$120,$A$3:$A$117,0),1),0)</f>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t="s">
        <v>805</v>
      </c>
      <c r="B121">
        <v>114416065</v>
      </c>
      <c r="C121">
        <v>115896508</v>
      </c>
      <c r="D121">
        <v>114677437</v>
      </c>
      <c r="E121">
        <v>113376638</v>
      </c>
      <c r="F121">
        <v>112909113</v>
      </c>
      <c r="G121">
        <v>112784358</v>
      </c>
      <c r="H121">
        <v>115046061</v>
      </c>
      <c r="I121">
        <v>112146078</v>
      </c>
      <c r="J121">
        <v>111058882</v>
      </c>
      <c r="K121">
        <v>111936872</v>
      </c>
      <c r="L121">
        <v>110512327</v>
      </c>
      <c r="M121">
        <v>108900540</v>
      </c>
      <c r="N121">
        <v>107933828</v>
      </c>
      <c r="O121">
        <v>107979475</v>
      </c>
      <c r="P121">
        <v>106513715</v>
      </c>
      <c r="Q121">
        <v>104528752</v>
      </c>
      <c r="R121">
        <v>103134849</v>
      </c>
      <c r="S121">
        <v>103585353</v>
      </c>
      <c r="T121">
        <v>103431101.03</v>
      </c>
      <c r="U121">
        <v>102078315</v>
      </c>
      <c r="V121">
        <v>19276232</v>
      </c>
      <c r="W121">
        <v>16927403</v>
      </c>
      <c r="X121">
        <v>17062566</v>
      </c>
      <c r="Y121">
        <v>16576688</v>
      </c>
      <c r="Z121">
        <v>16100403</v>
      </c>
      <c r="AA121">
        <v>15549085</v>
      </c>
      <c r="AB121">
        <v>15208190.029999999</v>
      </c>
      <c r="AC121">
        <v>14694117</v>
      </c>
      <c r="AD121">
        <v>14942398</v>
      </c>
      <c r="AE121">
        <v>15203773</v>
      </c>
      <c r="AF121">
        <v>14759861.380000001</v>
      </c>
      <c r="AG121">
        <v>14027614</v>
      </c>
      <c r="AH121">
        <v>14123694</v>
      </c>
      <c r="AI121">
        <v>14215437</v>
      </c>
      <c r="AJ121">
        <v>13727932</v>
      </c>
      <c r="AK121">
        <v>13108846</v>
      </c>
      <c r="AL121">
        <v>13005625</v>
      </c>
      <c r="AM121">
        <v>13128408</v>
      </c>
      <c r="AN121">
        <v>12581072</v>
      </c>
      <c r="AO121">
        <v>11992926</v>
      </c>
      <c r="AP121">
        <v>11852820</v>
      </c>
      <c r="AQ121">
        <v>11865645</v>
      </c>
      <c r="AR121">
        <v>11418644</v>
      </c>
      <c r="AS121">
        <v>10966731</v>
      </c>
      <c r="AT121">
        <v>11022027</v>
      </c>
      <c r="AU121">
        <v>10868397</v>
      </c>
      <c r="AV121">
        <v>10350704</v>
      </c>
      <c r="AW121">
        <v>9908102</v>
      </c>
      <c r="AX121">
        <v>9754245</v>
      </c>
      <c r="AY121">
        <v>9724523</v>
      </c>
      <c r="AZ121">
        <v>9520426</v>
      </c>
      <c r="BA121">
        <v>9370646</v>
      </c>
      <c r="BB121">
        <v>9369747</v>
      </c>
      <c r="BC121">
        <v>9256092</v>
      </c>
      <c r="BD121" s="132">
        <f t="shared" ref="C121:BK121" si="2">IFERROR(INDEX(BD$3:BD$117,MATCH($A$121,$A$3:$A$117,0),1),0)</f>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t="s">
        <v>2429</v>
      </c>
      <c r="B122">
        <v>5091569</v>
      </c>
      <c r="C122">
        <v>4911303</v>
      </c>
      <c r="D122">
        <v>4858679</v>
      </c>
      <c r="E122">
        <v>4912564</v>
      </c>
      <c r="F122">
        <v>4934696</v>
      </c>
      <c r="G122">
        <v>4920275</v>
      </c>
      <c r="H122">
        <v>4690066</v>
      </c>
      <c r="I122">
        <v>4524041</v>
      </c>
      <c r="J122">
        <v>4537391</v>
      </c>
      <c r="K122">
        <v>4479275</v>
      </c>
      <c r="L122">
        <v>4571931</v>
      </c>
      <c r="M122">
        <v>4215961</v>
      </c>
      <c r="N122">
        <v>4304716</v>
      </c>
      <c r="O122">
        <v>4265160</v>
      </c>
      <c r="P122">
        <v>4659315</v>
      </c>
      <c r="Q122">
        <v>4514078</v>
      </c>
      <c r="R122">
        <v>8580831</v>
      </c>
      <c r="S122">
        <v>8382549</v>
      </c>
      <c r="T122">
        <v>8426327.1099999994</v>
      </c>
      <c r="U122">
        <v>8130197</v>
      </c>
      <c r="V122">
        <v>8090250</v>
      </c>
      <c r="W122">
        <v>23345295</v>
      </c>
      <c r="X122">
        <v>3687801</v>
      </c>
      <c r="Y122">
        <v>3359714</v>
      </c>
      <c r="Z122">
        <v>3079607</v>
      </c>
      <c r="AA122">
        <v>2962961</v>
      </c>
      <c r="AB122">
        <v>3067535.56</v>
      </c>
      <c r="AC122">
        <v>2975610</v>
      </c>
      <c r="AD122">
        <v>2972628</v>
      </c>
      <c r="AE122">
        <v>2935532</v>
      </c>
      <c r="AF122">
        <v>2939060.73</v>
      </c>
      <c r="AG122">
        <v>3567773</v>
      </c>
      <c r="AH122">
        <v>3503571</v>
      </c>
      <c r="AI122">
        <v>3308173</v>
      </c>
      <c r="AJ122">
        <v>2555893</v>
      </c>
      <c r="AK122">
        <v>2335135</v>
      </c>
      <c r="AL122">
        <v>2394364</v>
      </c>
      <c r="AM122">
        <v>2187045</v>
      </c>
      <c r="AN122">
        <v>1986829</v>
      </c>
      <c r="AO122">
        <v>1934616</v>
      </c>
      <c r="AP122">
        <v>1751889</v>
      </c>
      <c r="AQ122">
        <v>1229687</v>
      </c>
      <c r="AR122">
        <v>1243847</v>
      </c>
      <c r="AS122">
        <v>1610558</v>
      </c>
      <c r="AT122">
        <v>1146042</v>
      </c>
      <c r="AU122">
        <v>1067086</v>
      </c>
      <c r="AV122">
        <v>1022977</v>
      </c>
      <c r="AW122">
        <v>969411</v>
      </c>
      <c r="AX122">
        <v>871143</v>
      </c>
      <c r="AY122">
        <v>874322</v>
      </c>
      <c r="AZ122">
        <v>933820</v>
      </c>
      <c r="BA122">
        <v>906459</v>
      </c>
      <c r="BB122">
        <v>907866</v>
      </c>
      <c r="BC122">
        <v>855339</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t="s">
        <v>2430</v>
      </c>
      <c r="B123">
        <v>119507634</v>
      </c>
      <c r="C123">
        <v>120807811</v>
      </c>
      <c r="D123">
        <v>119536116</v>
      </c>
      <c r="E123">
        <v>118289202</v>
      </c>
      <c r="F123">
        <v>117843809</v>
      </c>
      <c r="G123">
        <v>117704633</v>
      </c>
      <c r="H123">
        <v>119736127</v>
      </c>
      <c r="I123">
        <v>116670119</v>
      </c>
      <c r="J123">
        <v>115596273</v>
      </c>
      <c r="K123">
        <v>116416147</v>
      </c>
      <c r="L123">
        <v>115084258</v>
      </c>
      <c r="M123">
        <v>113116501</v>
      </c>
      <c r="N123">
        <v>112238544</v>
      </c>
      <c r="O123">
        <v>112244635</v>
      </c>
      <c r="P123">
        <v>111173030</v>
      </c>
      <c r="Q123">
        <v>109042830</v>
      </c>
      <c r="R123">
        <v>111715680</v>
      </c>
      <c r="S123">
        <v>111967902</v>
      </c>
      <c r="T123">
        <v>111857428.14</v>
      </c>
      <c r="U123">
        <v>110208512</v>
      </c>
      <c r="V123">
        <v>27366482</v>
      </c>
      <c r="W123">
        <v>40272698</v>
      </c>
      <c r="X123">
        <v>20750367</v>
      </c>
      <c r="Y123">
        <v>19936402</v>
      </c>
      <c r="Z123">
        <v>19180010</v>
      </c>
      <c r="AA123">
        <v>18512046</v>
      </c>
      <c r="AB123">
        <v>18275725.59</v>
      </c>
      <c r="AC123">
        <v>17669727</v>
      </c>
      <c r="AD123">
        <v>17915026</v>
      </c>
      <c r="AE123">
        <v>18139305</v>
      </c>
      <c r="AF123">
        <v>17698922.109999999</v>
      </c>
      <c r="AG123">
        <v>17595387</v>
      </c>
      <c r="AH123">
        <v>17627265</v>
      </c>
      <c r="AI123">
        <v>17523610</v>
      </c>
      <c r="AJ123">
        <v>16283825</v>
      </c>
      <c r="AK123">
        <v>15443981</v>
      </c>
      <c r="AL123">
        <v>15399989</v>
      </c>
      <c r="AM123">
        <v>15315453</v>
      </c>
      <c r="AN123">
        <v>14567901</v>
      </c>
      <c r="AO123">
        <v>13927542</v>
      </c>
      <c r="AP123">
        <v>13604709</v>
      </c>
      <c r="AQ123">
        <v>13095332</v>
      </c>
      <c r="AR123">
        <v>12662491</v>
      </c>
      <c r="AS123">
        <v>12577289</v>
      </c>
      <c r="AT123">
        <v>12168069</v>
      </c>
      <c r="AU123">
        <v>11935483</v>
      </c>
      <c r="AV123">
        <v>11373681</v>
      </c>
      <c r="AW123">
        <v>10877513</v>
      </c>
      <c r="AX123">
        <v>10625388</v>
      </c>
      <c r="AY123">
        <v>10598845</v>
      </c>
      <c r="AZ123">
        <v>10454246</v>
      </c>
      <c r="BA123">
        <v>10277105</v>
      </c>
      <c r="BB123">
        <v>10277613</v>
      </c>
      <c r="BC123">
        <v>10111431</v>
      </c>
      <c r="BD123" s="80">
        <f t="shared" ref="BC123:BK123" si="3">+BD42+BD46+BD49</f>
        <v>0</v>
      </c>
      <c r="BE123" s="80">
        <f t="shared" si="3"/>
        <v>0</v>
      </c>
      <c r="BF123" s="80">
        <f t="shared" si="3"/>
        <v>0</v>
      </c>
      <c r="BG123" s="80">
        <f t="shared" si="3"/>
        <v>0</v>
      </c>
      <c r="BH123" s="80">
        <f t="shared" si="3"/>
        <v>0</v>
      </c>
      <c r="BI123" s="80">
        <f t="shared" si="3"/>
        <v>0</v>
      </c>
      <c r="BJ123" s="80">
        <f t="shared" si="3"/>
        <v>0</v>
      </c>
      <c r="BK123" s="80">
        <f t="shared" si="3"/>
        <v>0</v>
      </c>
    </row>
    <row r="124" spans="1:72" s="80" customFormat="1" x14ac:dyDescent="0.25">
      <c r="A124" t="s">
        <v>2431</v>
      </c>
      <c r="B124">
        <v>324274438</v>
      </c>
      <c r="C124">
        <v>324975997</v>
      </c>
      <c r="D124">
        <v>326156736</v>
      </c>
      <c r="E124">
        <v>328753899</v>
      </c>
      <c r="F124">
        <v>329785362</v>
      </c>
      <c r="G124">
        <v>333645101</v>
      </c>
      <c r="H124">
        <v>325804442</v>
      </c>
      <c r="I124">
        <v>319771362</v>
      </c>
      <c r="J124">
        <v>320001789</v>
      </c>
      <c r="K124">
        <v>322775480</v>
      </c>
      <c r="L124">
        <v>323021041</v>
      </c>
      <c r="M124">
        <v>317148333</v>
      </c>
      <c r="N124">
        <v>315158616</v>
      </c>
      <c r="O124">
        <v>315332480</v>
      </c>
      <c r="P124">
        <v>315058575</v>
      </c>
      <c r="Q124">
        <v>312556013</v>
      </c>
      <c r="R124">
        <v>307765640</v>
      </c>
      <c r="S124">
        <v>308708382</v>
      </c>
      <c r="T124">
        <v>301843343.69</v>
      </c>
      <c r="U124">
        <v>299916835</v>
      </c>
      <c r="V124">
        <v>301814648</v>
      </c>
      <c r="W124">
        <v>240875945</v>
      </c>
      <c r="X124">
        <v>44700557</v>
      </c>
      <c r="Y124">
        <v>44186721</v>
      </c>
      <c r="Z124">
        <v>43807859</v>
      </c>
      <c r="AA124">
        <v>43482969</v>
      </c>
      <c r="AB124">
        <v>45179381.240000002</v>
      </c>
      <c r="AC124">
        <v>44430804</v>
      </c>
      <c r="AD124">
        <v>44919130</v>
      </c>
      <c r="AE124">
        <v>44359133</v>
      </c>
      <c r="AF124">
        <v>44502657.109999999</v>
      </c>
      <c r="AG124">
        <v>42995847</v>
      </c>
      <c r="AH124">
        <v>42079035</v>
      </c>
      <c r="AI124">
        <v>40522430</v>
      </c>
      <c r="AJ124">
        <v>38260138</v>
      </c>
      <c r="AK124">
        <v>36926224</v>
      </c>
      <c r="AL124">
        <v>35337357</v>
      </c>
      <c r="AM124">
        <v>34229733</v>
      </c>
      <c r="AN124">
        <v>32926404</v>
      </c>
      <c r="AO124">
        <v>32160076</v>
      </c>
      <c r="AP124">
        <v>28836602</v>
      </c>
      <c r="AQ124">
        <v>28121736</v>
      </c>
      <c r="AR124">
        <v>27195973</v>
      </c>
      <c r="AS124">
        <v>26652798</v>
      </c>
      <c r="AT124">
        <v>22028091</v>
      </c>
      <c r="AU124">
        <v>22882442</v>
      </c>
      <c r="AV124">
        <v>23035612</v>
      </c>
      <c r="AW124">
        <v>22387657</v>
      </c>
      <c r="AX124">
        <v>22111996</v>
      </c>
      <c r="AY124">
        <v>22028664</v>
      </c>
      <c r="AZ124">
        <v>22603452</v>
      </c>
      <c r="BA124">
        <v>22185415</v>
      </c>
      <c r="BB124">
        <v>21581456</v>
      </c>
      <c r="BC124">
        <v>21256669</v>
      </c>
      <c r="BD124" s="80">
        <f t="shared" ref="C124:BK124" si="4">BD122</f>
        <v>0</v>
      </c>
      <c r="BE124" s="80">
        <f t="shared" si="4"/>
        <v>0</v>
      </c>
      <c r="BF124" s="80">
        <f t="shared" si="4"/>
        <v>0</v>
      </c>
      <c r="BG124" s="80">
        <f t="shared" si="4"/>
        <v>0</v>
      </c>
      <c r="BH124" s="80">
        <f t="shared" si="4"/>
        <v>0</v>
      </c>
      <c r="BI124" s="80">
        <f t="shared" si="4"/>
        <v>0</v>
      </c>
      <c r="BJ124" s="80">
        <f t="shared" si="4"/>
        <v>0</v>
      </c>
      <c r="BK124" s="80">
        <f t="shared" si="4"/>
        <v>0</v>
      </c>
    </row>
    <row r="125" spans="1:72" s="82" customFormat="1" x14ac:dyDescent="0.25">
      <c r="A125" t="s">
        <v>2547</v>
      </c>
      <c r="B125" t="s">
        <v>3279</v>
      </c>
      <c r="C125" t="s">
        <v>2548</v>
      </c>
      <c r="D125" t="s">
        <v>2549</v>
      </c>
      <c r="E125" t="s">
        <v>2550</v>
      </c>
      <c r="F125" t="s">
        <v>2551</v>
      </c>
      <c r="G125" t="s">
        <v>2552</v>
      </c>
      <c r="H125" t="s">
        <v>2553</v>
      </c>
      <c r="I125" t="s">
        <v>2554</v>
      </c>
      <c r="J125" t="s">
        <v>2555</v>
      </c>
      <c r="K125" t="s">
        <v>2556</v>
      </c>
      <c r="L125" t="s">
        <v>2557</v>
      </c>
      <c r="M125" t="s">
        <v>2558</v>
      </c>
      <c r="N125" t="s">
        <v>2559</v>
      </c>
      <c r="O125" t="s">
        <v>2560</v>
      </c>
      <c r="P125" t="s">
        <v>2561</v>
      </c>
      <c r="Q125" t="s">
        <v>2562</v>
      </c>
      <c r="R125" t="s">
        <v>2563</v>
      </c>
      <c r="S125" t="s">
        <v>2564</v>
      </c>
      <c r="T125" t="s">
        <v>2565</v>
      </c>
      <c r="U125" t="s">
        <v>2566</v>
      </c>
      <c r="V125" t="s">
        <v>2567</v>
      </c>
      <c r="W125" t="s">
        <v>2568</v>
      </c>
      <c r="X125" t="s">
        <v>2569</v>
      </c>
      <c r="Y125" t="s">
        <v>2570</v>
      </c>
      <c r="Z125" t="s">
        <v>2571</v>
      </c>
      <c r="AA125" t="s">
        <v>2572</v>
      </c>
      <c r="AB125" t="s">
        <v>2573</v>
      </c>
      <c r="AC125" t="s">
        <v>2574</v>
      </c>
      <c r="AD125" t="s">
        <v>2575</v>
      </c>
      <c r="AE125" t="s">
        <v>2576</v>
      </c>
      <c r="AF125" t="s">
        <v>2577</v>
      </c>
      <c r="AG125" t="s">
        <v>2578</v>
      </c>
      <c r="AH125" t="s">
        <v>2579</v>
      </c>
      <c r="AI125" t="s">
        <v>2580</v>
      </c>
      <c r="AJ125" t="s">
        <v>2581</v>
      </c>
      <c r="AK125" t="s">
        <v>2582</v>
      </c>
      <c r="AL125" t="s">
        <v>2583</v>
      </c>
      <c r="AM125" t="s">
        <v>2584</v>
      </c>
      <c r="AN125" t="s">
        <v>2585</v>
      </c>
      <c r="AO125" t="s">
        <v>2586</v>
      </c>
      <c r="AP125" t="s">
        <v>2587</v>
      </c>
      <c r="AQ125" t="s">
        <v>2588</v>
      </c>
      <c r="AR125" t="s">
        <v>2589</v>
      </c>
      <c r="AS125" t="s">
        <v>2590</v>
      </c>
      <c r="AT125" t="s">
        <v>2591</v>
      </c>
      <c r="AU125" t="s">
        <v>2592</v>
      </c>
      <c r="AV125" t="s">
        <v>2593</v>
      </c>
      <c r="AW125" t="s">
        <v>2594</v>
      </c>
      <c r="AX125" t="s">
        <v>2595</v>
      </c>
      <c r="AY125" t="s">
        <v>2596</v>
      </c>
      <c r="AZ125" t="s">
        <v>2597</v>
      </c>
      <c r="BA125" t="s">
        <v>2598</v>
      </c>
      <c r="BB125" t="s">
        <v>2599</v>
      </c>
      <c r="BC125" t="s">
        <v>2600</v>
      </c>
      <c r="BD125" s="82">
        <f t="shared" ref="C125:BK125" si="5">SUM(BD123:BD124)</f>
        <v>0</v>
      </c>
      <c r="BE125" s="82">
        <f t="shared" si="5"/>
        <v>0</v>
      </c>
      <c r="BF125" s="82">
        <f t="shared" si="5"/>
        <v>0</v>
      </c>
      <c r="BG125" s="82">
        <f t="shared" si="5"/>
        <v>0</v>
      </c>
      <c r="BH125" s="82">
        <f t="shared" si="5"/>
        <v>0</v>
      </c>
      <c r="BI125" s="82">
        <f t="shared" si="5"/>
        <v>0</v>
      </c>
      <c r="BJ125" s="82">
        <f t="shared" si="5"/>
        <v>0</v>
      </c>
      <c r="BK125" s="82">
        <f t="shared" si="5"/>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2317</v>
      </c>
      <c r="K128" t="s">
        <v>2318</v>
      </c>
      <c r="L128" t="s">
        <v>2434</v>
      </c>
      <c r="M128" t="s">
        <v>2320</v>
      </c>
      <c r="N128" t="s">
        <v>2321</v>
      </c>
      <c r="O128" t="s">
        <v>2322</v>
      </c>
      <c r="P128" t="s">
        <v>2435</v>
      </c>
      <c r="Q128" t="s">
        <v>2324</v>
      </c>
      <c r="R128" t="s">
        <v>2325</v>
      </c>
      <c r="S128" t="s">
        <v>2326</v>
      </c>
      <c r="T128" t="s">
        <v>2436</v>
      </c>
      <c r="U128" t="s">
        <v>2328</v>
      </c>
      <c r="V128" t="s">
        <v>2329</v>
      </c>
      <c r="W128" t="s">
        <v>2330</v>
      </c>
      <c r="X128" t="s">
        <v>2437</v>
      </c>
      <c r="Y128" t="s">
        <v>2332</v>
      </c>
      <c r="Z128" t="s">
        <v>2333</v>
      </c>
      <c r="AA128" t="s">
        <v>2334</v>
      </c>
      <c r="AB128" t="s">
        <v>2438</v>
      </c>
      <c r="AC128" t="s">
        <v>2336</v>
      </c>
      <c r="AD128" t="s">
        <v>2337</v>
      </c>
      <c r="AE128" t="s">
        <v>2338</v>
      </c>
      <c r="AF128" t="s">
        <v>2439</v>
      </c>
      <c r="AG128" t="s">
        <v>2340</v>
      </c>
      <c r="AH128" t="s">
        <v>2341</v>
      </c>
      <c r="AI128" t="s">
        <v>2342</v>
      </c>
      <c r="AJ128" t="s">
        <v>2440</v>
      </c>
      <c r="AK128" t="s">
        <v>2344</v>
      </c>
      <c r="AL128" t="s">
        <v>2345</v>
      </c>
      <c r="AM128" t="s">
        <v>2346</v>
      </c>
      <c r="AN128" t="s">
        <v>2441</v>
      </c>
      <c r="AO128" t="s">
        <v>2348</v>
      </c>
      <c r="AP128" t="s">
        <v>2349</v>
      </c>
      <c r="AQ128" t="s">
        <v>2350</v>
      </c>
      <c r="AR128" t="s">
        <v>2442</v>
      </c>
      <c r="AS128" t="s">
        <v>2352</v>
      </c>
      <c r="AT128" t="s">
        <v>2353</v>
      </c>
      <c r="AU128" t="s">
        <v>2354</v>
      </c>
      <c r="AV128" t="s">
        <v>2443</v>
      </c>
      <c r="AW128" t="s">
        <v>2356</v>
      </c>
      <c r="AX128" t="s">
        <v>2357</v>
      </c>
      <c r="AY128" t="s">
        <v>2358</v>
      </c>
      <c r="AZ128" t="s">
        <v>2444</v>
      </c>
      <c r="BA128" t="s">
        <v>2360</v>
      </c>
      <c r="BB128" t="s">
        <v>2361</v>
      </c>
      <c r="BC128" t="s">
        <v>2362</v>
      </c>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34161165</v>
      </c>
      <c r="C131">
        <v>32520400</v>
      </c>
      <c r="D131">
        <v>35103040</v>
      </c>
      <c r="E131">
        <v>35027295</v>
      </c>
      <c r="F131">
        <v>36118608</v>
      </c>
      <c r="G131">
        <v>38482953</v>
      </c>
      <c r="H131">
        <v>40564612</v>
      </c>
      <c r="I131">
        <v>38620438</v>
      </c>
      <c r="J131">
        <v>40434830</v>
      </c>
      <c r="K131">
        <v>38389475</v>
      </c>
      <c r="L131">
        <v>41225545</v>
      </c>
      <c r="M131">
        <v>38822899</v>
      </c>
      <c r="N131">
        <v>39024131</v>
      </c>
      <c r="O131">
        <v>37068990</v>
      </c>
      <c r="P131">
        <v>39306815</v>
      </c>
      <c r="Q131">
        <v>37067323</v>
      </c>
      <c r="R131">
        <v>37107084</v>
      </c>
      <c r="S131">
        <v>35676818</v>
      </c>
      <c r="T131">
        <v>36645444.299999997</v>
      </c>
      <c r="U131">
        <v>33481079</v>
      </c>
      <c r="V131">
        <v>40487058</v>
      </c>
      <c r="W131">
        <v>14716752</v>
      </c>
      <c r="X131">
        <v>11770968</v>
      </c>
      <c r="Y131">
        <v>10387945</v>
      </c>
      <c r="Z131">
        <v>10240686</v>
      </c>
      <c r="AA131">
        <v>10493184</v>
      </c>
      <c r="AB131">
        <v>11608595.029999999</v>
      </c>
      <c r="AC131">
        <v>10452151</v>
      </c>
      <c r="AD131">
        <v>10665320</v>
      </c>
      <c r="AE131">
        <v>10696455</v>
      </c>
      <c r="AF131">
        <v>11063837.869999999</v>
      </c>
      <c r="AG131">
        <v>10327090</v>
      </c>
      <c r="AH131">
        <v>10476603</v>
      </c>
      <c r="AI131">
        <v>10358837</v>
      </c>
      <c r="AJ131">
        <v>9616327</v>
      </c>
      <c r="AK131">
        <v>9757683</v>
      </c>
      <c r="AL131">
        <v>9214020</v>
      </c>
      <c r="AM131">
        <v>8841028</v>
      </c>
      <c r="AN131">
        <v>8233491</v>
      </c>
      <c r="AO131">
        <v>7847396</v>
      </c>
      <c r="AP131">
        <v>7407490</v>
      </c>
      <c r="AQ131">
        <v>7746134</v>
      </c>
      <c r="AR131">
        <v>7205231</v>
      </c>
      <c r="AS131">
        <v>6602996</v>
      </c>
      <c r="AT131">
        <v>6185115</v>
      </c>
      <c r="AU131">
        <v>6088493</v>
      </c>
      <c r="AV131">
        <v>6175091</v>
      </c>
      <c r="AW131">
        <v>5474438</v>
      </c>
      <c r="AX131">
        <v>5434079</v>
      </c>
      <c r="AY131">
        <v>5575472</v>
      </c>
      <c r="AZ131">
        <v>5677211</v>
      </c>
      <c r="BA131">
        <v>5622036</v>
      </c>
      <c r="BB131">
        <v>5328785</v>
      </c>
      <c r="BC131">
        <v>5418563</v>
      </c>
      <c r="BD131"/>
      <c r="BE131"/>
      <c r="BF131"/>
      <c r="BG131"/>
      <c r="BH131"/>
      <c r="BI131"/>
      <c r="BJ131"/>
      <c r="BK131"/>
      <c r="BL131"/>
      <c r="BM131"/>
      <c r="BN131"/>
      <c r="BO131"/>
      <c r="BP131"/>
      <c r="BQ131"/>
      <c r="BR131"/>
      <c r="BS131"/>
      <c r="BT131"/>
    </row>
    <row r="132" spans="1:72" x14ac:dyDescent="0.25">
      <c r="A132" t="s">
        <v>2447</v>
      </c>
      <c r="B132">
        <v>34161165</v>
      </c>
      <c r="C132">
        <v>32520400</v>
      </c>
      <c r="D132">
        <v>0</v>
      </c>
      <c r="E132">
        <v>35027295</v>
      </c>
      <c r="F132">
        <v>36118608</v>
      </c>
      <c r="G132">
        <v>38482953</v>
      </c>
      <c r="H132">
        <v>0</v>
      </c>
      <c r="I132">
        <v>0</v>
      </c>
      <c r="J132">
        <v>0</v>
      </c>
      <c r="K132">
        <v>0</v>
      </c>
      <c r="L132">
        <v>0</v>
      </c>
      <c r="M132">
        <v>0</v>
      </c>
      <c r="N132">
        <v>0</v>
      </c>
      <c r="O132">
        <v>0</v>
      </c>
      <c r="P132">
        <v>0</v>
      </c>
      <c r="Q132">
        <v>0</v>
      </c>
      <c r="R132">
        <v>0</v>
      </c>
      <c r="S132">
        <v>35676818</v>
      </c>
      <c r="T132">
        <v>36645444.299999997</v>
      </c>
      <c r="U132">
        <v>33481079</v>
      </c>
      <c r="V132">
        <v>0</v>
      </c>
      <c r="W132">
        <v>0</v>
      </c>
      <c r="X132">
        <v>0</v>
      </c>
      <c r="Y132">
        <v>0</v>
      </c>
      <c r="Z132">
        <v>0</v>
      </c>
      <c r="AA132">
        <v>0</v>
      </c>
      <c r="AB132">
        <v>11608595.029999999</v>
      </c>
      <c r="AC132">
        <v>10452151</v>
      </c>
      <c r="AD132">
        <v>0</v>
      </c>
      <c r="AE132">
        <v>0</v>
      </c>
      <c r="AF132">
        <v>11063837.869999999</v>
      </c>
      <c r="AG132">
        <v>10327090</v>
      </c>
      <c r="AH132">
        <v>10476603</v>
      </c>
      <c r="AI132">
        <v>10358837</v>
      </c>
      <c r="AJ132">
        <v>0</v>
      </c>
      <c r="AK132">
        <v>9757683</v>
      </c>
      <c r="AL132">
        <v>0</v>
      </c>
      <c r="AM132">
        <v>0</v>
      </c>
      <c r="AN132">
        <v>0</v>
      </c>
      <c r="AO132">
        <v>0</v>
      </c>
      <c r="AP132">
        <v>0</v>
      </c>
      <c r="AQ132">
        <v>0</v>
      </c>
      <c r="AR132">
        <v>0</v>
      </c>
      <c r="AS132">
        <v>0</v>
      </c>
      <c r="AT132">
        <v>0</v>
      </c>
      <c r="AU132">
        <v>0</v>
      </c>
      <c r="AV132">
        <v>0</v>
      </c>
      <c r="AW132">
        <v>5474438</v>
      </c>
      <c r="AX132">
        <v>5434079</v>
      </c>
      <c r="AY132">
        <v>0</v>
      </c>
      <c r="AZ132">
        <v>0</v>
      </c>
      <c r="BA132">
        <v>5622036</v>
      </c>
      <c r="BB132">
        <v>5328785</v>
      </c>
      <c r="BC132">
        <v>5418563</v>
      </c>
      <c r="BD132"/>
      <c r="BE132"/>
      <c r="BF132"/>
      <c r="BG132"/>
      <c r="BH132"/>
      <c r="BI132"/>
      <c r="BJ132"/>
      <c r="BK132"/>
      <c r="BL132"/>
      <c r="BM132"/>
      <c r="BN132"/>
      <c r="BO132"/>
      <c r="BP132"/>
      <c r="BQ132"/>
      <c r="BR132"/>
      <c r="BS132"/>
      <c r="BT132"/>
    </row>
    <row r="133" spans="1:72" x14ac:dyDescent="0.25">
      <c r="A133" t="s">
        <v>2617</v>
      </c>
      <c r="B133">
        <v>0</v>
      </c>
      <c r="C133">
        <v>0</v>
      </c>
      <c r="D133">
        <v>36182974</v>
      </c>
      <c r="E133">
        <v>0</v>
      </c>
      <c r="F133">
        <v>0</v>
      </c>
      <c r="G133">
        <v>0</v>
      </c>
      <c r="H133">
        <v>40564612</v>
      </c>
      <c r="I133">
        <v>38620438</v>
      </c>
      <c r="J133">
        <v>40434830</v>
      </c>
      <c r="K133">
        <v>38389475</v>
      </c>
      <c r="L133">
        <v>41225545</v>
      </c>
      <c r="M133">
        <v>38822899</v>
      </c>
      <c r="N133">
        <v>39024131</v>
      </c>
      <c r="O133">
        <v>37068990</v>
      </c>
      <c r="P133">
        <v>39306815</v>
      </c>
      <c r="Q133">
        <v>37067323</v>
      </c>
      <c r="R133">
        <v>37107084</v>
      </c>
      <c r="S133">
        <v>0</v>
      </c>
      <c r="T133">
        <v>0</v>
      </c>
      <c r="U133">
        <v>0</v>
      </c>
      <c r="V133">
        <v>40487058</v>
      </c>
      <c r="W133">
        <v>14716752</v>
      </c>
      <c r="X133">
        <v>11770968</v>
      </c>
      <c r="Y133">
        <v>10387945</v>
      </c>
      <c r="Z133">
        <v>10240686</v>
      </c>
      <c r="AA133">
        <v>10493184</v>
      </c>
      <c r="AB133">
        <v>0</v>
      </c>
      <c r="AC133">
        <v>0</v>
      </c>
      <c r="AD133">
        <v>10665320</v>
      </c>
      <c r="AE133">
        <v>10696455</v>
      </c>
      <c r="AF133">
        <v>0</v>
      </c>
      <c r="AG133">
        <v>0</v>
      </c>
      <c r="AH133">
        <v>0</v>
      </c>
      <c r="AI133">
        <v>0</v>
      </c>
      <c r="AJ133">
        <v>9357264.5</v>
      </c>
      <c r="AK133">
        <v>0</v>
      </c>
      <c r="AL133">
        <v>9214020</v>
      </c>
      <c r="AM133">
        <v>8841028</v>
      </c>
      <c r="AN133">
        <v>8233491</v>
      </c>
      <c r="AO133">
        <v>7847396</v>
      </c>
      <c r="AP133">
        <v>7407490</v>
      </c>
      <c r="AQ133">
        <v>7746134</v>
      </c>
      <c r="AR133">
        <v>7205231</v>
      </c>
      <c r="AS133">
        <v>6602996</v>
      </c>
      <c r="AT133">
        <v>6185115</v>
      </c>
      <c r="AU133">
        <v>6088493</v>
      </c>
      <c r="AV133">
        <v>5699793</v>
      </c>
      <c r="AW133">
        <v>0</v>
      </c>
      <c r="AX133">
        <v>0</v>
      </c>
      <c r="AY133">
        <v>5575472</v>
      </c>
      <c r="AZ133">
        <v>5511648.75</v>
      </c>
      <c r="BA133">
        <v>0</v>
      </c>
      <c r="BB133">
        <v>0</v>
      </c>
      <c r="BC133">
        <v>0</v>
      </c>
      <c r="BD133"/>
      <c r="BE133"/>
      <c r="BF133"/>
      <c r="BG133"/>
      <c r="BH133"/>
      <c r="BI133"/>
      <c r="BJ133"/>
      <c r="BK133"/>
      <c r="BL133"/>
      <c r="BM133"/>
      <c r="BN133"/>
      <c r="BO133"/>
      <c r="BP133"/>
      <c r="BQ133"/>
      <c r="BR133"/>
      <c r="BS133"/>
      <c r="BT133"/>
    </row>
    <row r="134" spans="1:72" x14ac:dyDescent="0.25">
      <c r="A134" t="s">
        <v>868</v>
      </c>
      <c r="B134">
        <v>5387</v>
      </c>
      <c r="C134">
        <v>4043</v>
      </c>
      <c r="D134">
        <v>14195</v>
      </c>
      <c r="E134">
        <v>17309</v>
      </c>
      <c r="F134">
        <v>22782</v>
      </c>
      <c r="G134">
        <v>16922</v>
      </c>
      <c r="H134">
        <v>23192</v>
      </c>
      <c r="I134">
        <v>11418</v>
      </c>
      <c r="J134">
        <v>17731</v>
      </c>
      <c r="K134">
        <v>11205</v>
      </c>
      <c r="L134">
        <v>10462</v>
      </c>
      <c r="M134">
        <v>6347</v>
      </c>
      <c r="N134">
        <v>7389</v>
      </c>
      <c r="O134">
        <v>4190</v>
      </c>
      <c r="P134">
        <v>5099</v>
      </c>
      <c r="Q134">
        <v>4170</v>
      </c>
      <c r="R134">
        <v>5254</v>
      </c>
      <c r="S134">
        <v>3581</v>
      </c>
      <c r="T134">
        <v>15329.28</v>
      </c>
      <c r="U134">
        <v>4061</v>
      </c>
      <c r="V134">
        <v>13475</v>
      </c>
      <c r="W134">
        <v>4882</v>
      </c>
      <c r="X134">
        <v>8064</v>
      </c>
      <c r="Y134">
        <v>4163</v>
      </c>
      <c r="Z134">
        <v>5289</v>
      </c>
      <c r="AA134">
        <v>3935</v>
      </c>
      <c r="AB134">
        <v>4906.24</v>
      </c>
      <c r="AC134">
        <v>250</v>
      </c>
      <c r="AD134">
        <v>5251</v>
      </c>
      <c r="AE134">
        <v>7164</v>
      </c>
      <c r="AF134">
        <v>7003.38</v>
      </c>
      <c r="AG134">
        <v>5551</v>
      </c>
      <c r="AH134">
        <v>4507</v>
      </c>
      <c r="AI134">
        <v>4416</v>
      </c>
      <c r="AJ134">
        <v>4243</v>
      </c>
      <c r="AK134">
        <v>8489</v>
      </c>
      <c r="AL134">
        <v>7467</v>
      </c>
      <c r="AM134">
        <v>12267</v>
      </c>
      <c r="AN134">
        <v>11771</v>
      </c>
      <c r="AO134">
        <v>3469</v>
      </c>
      <c r="AP134">
        <v>5024</v>
      </c>
      <c r="AQ134">
        <v>3052</v>
      </c>
      <c r="AR134">
        <v>2746</v>
      </c>
      <c r="AS134">
        <v>1654</v>
      </c>
      <c r="AT134">
        <v>1033</v>
      </c>
      <c r="AU134">
        <v>904</v>
      </c>
      <c r="AV134">
        <v>1269</v>
      </c>
      <c r="AW134">
        <v>0</v>
      </c>
      <c r="AX134">
        <v>0</v>
      </c>
      <c r="AY134">
        <v>1763</v>
      </c>
      <c r="AZ134">
        <v>0</v>
      </c>
      <c r="BA134">
        <v>567</v>
      </c>
      <c r="BB134">
        <v>0</v>
      </c>
      <c r="BC134">
        <v>0</v>
      </c>
      <c r="BD134"/>
      <c r="BE134"/>
      <c r="BF134"/>
      <c r="BG134"/>
      <c r="BH134"/>
      <c r="BI134"/>
      <c r="BJ134"/>
      <c r="BK134"/>
      <c r="BL134"/>
      <c r="BM134"/>
      <c r="BN134"/>
      <c r="BO134"/>
      <c r="BP134"/>
      <c r="BQ134"/>
      <c r="BR134"/>
      <c r="BS134"/>
      <c r="BT134"/>
    </row>
    <row r="135" spans="1:72" x14ac:dyDescent="0.25">
      <c r="A135" t="s">
        <v>869</v>
      </c>
      <c r="B135">
        <v>5387</v>
      </c>
      <c r="C135">
        <v>4043</v>
      </c>
      <c r="D135">
        <v>14195</v>
      </c>
      <c r="E135">
        <v>17309</v>
      </c>
      <c r="F135">
        <v>22782</v>
      </c>
      <c r="G135">
        <v>16922</v>
      </c>
      <c r="H135">
        <v>23192</v>
      </c>
      <c r="I135">
        <v>11418</v>
      </c>
      <c r="J135">
        <v>17731</v>
      </c>
      <c r="K135">
        <v>11205</v>
      </c>
      <c r="L135">
        <v>10462</v>
      </c>
      <c r="M135">
        <v>6347</v>
      </c>
      <c r="N135">
        <v>7389</v>
      </c>
      <c r="O135">
        <v>4190</v>
      </c>
      <c r="P135">
        <v>5099</v>
      </c>
      <c r="Q135">
        <v>4170</v>
      </c>
      <c r="R135">
        <v>5254</v>
      </c>
      <c r="S135">
        <v>3581</v>
      </c>
      <c r="T135">
        <v>15329.28</v>
      </c>
      <c r="U135">
        <v>4061</v>
      </c>
      <c r="V135">
        <v>13475</v>
      </c>
      <c r="W135">
        <v>4882</v>
      </c>
      <c r="X135">
        <v>8064</v>
      </c>
      <c r="Y135">
        <v>4163</v>
      </c>
      <c r="Z135">
        <v>5289</v>
      </c>
      <c r="AA135">
        <v>3935</v>
      </c>
      <c r="AB135">
        <v>4906.24</v>
      </c>
      <c r="AC135">
        <v>250</v>
      </c>
      <c r="AD135">
        <v>5251</v>
      </c>
      <c r="AE135">
        <v>7164</v>
      </c>
      <c r="AF135">
        <v>2122.89</v>
      </c>
      <c r="AG135">
        <v>5551</v>
      </c>
      <c r="AH135">
        <v>4507</v>
      </c>
      <c r="AI135">
        <v>3094</v>
      </c>
      <c r="AJ135">
        <v>4243</v>
      </c>
      <c r="AK135">
        <v>7073</v>
      </c>
      <c r="AL135">
        <v>7467</v>
      </c>
      <c r="AM135">
        <v>12267</v>
      </c>
      <c r="AN135">
        <v>11771</v>
      </c>
      <c r="AO135">
        <v>2109</v>
      </c>
      <c r="AP135">
        <v>5024</v>
      </c>
      <c r="AQ135">
        <v>3052</v>
      </c>
      <c r="AR135">
        <v>2746</v>
      </c>
      <c r="AS135">
        <v>1654</v>
      </c>
      <c r="AT135">
        <v>1033</v>
      </c>
      <c r="AU135">
        <v>904</v>
      </c>
      <c r="AV135">
        <v>1269</v>
      </c>
      <c r="AW135">
        <v>0</v>
      </c>
      <c r="AX135">
        <v>0</v>
      </c>
      <c r="AY135">
        <v>1763</v>
      </c>
      <c r="AZ135">
        <v>0</v>
      </c>
      <c r="BA135">
        <v>567</v>
      </c>
      <c r="BB135">
        <v>0</v>
      </c>
      <c r="BC135">
        <v>0</v>
      </c>
      <c r="BD135"/>
      <c r="BE135"/>
      <c r="BF135"/>
      <c r="BG135"/>
      <c r="BH135"/>
      <c r="BI135"/>
      <c r="BJ135"/>
      <c r="BK135"/>
      <c r="BL135"/>
      <c r="BM135"/>
      <c r="BN135"/>
      <c r="BO135"/>
      <c r="BP135"/>
      <c r="BQ135"/>
      <c r="BR135"/>
      <c r="BS135"/>
      <c r="BT135"/>
    </row>
    <row r="136" spans="1:72" x14ac:dyDescent="0.25">
      <c r="A136" t="s">
        <v>2448</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4880.49</v>
      </c>
      <c r="AG136">
        <v>0</v>
      </c>
      <c r="AH136">
        <v>0</v>
      </c>
      <c r="AI136">
        <v>1322</v>
      </c>
      <c r="AJ136">
        <v>0</v>
      </c>
      <c r="AK136">
        <v>1416</v>
      </c>
      <c r="AL136">
        <v>0</v>
      </c>
      <c r="AM136">
        <v>0</v>
      </c>
      <c r="AN136">
        <v>0</v>
      </c>
      <c r="AO136">
        <v>1360</v>
      </c>
      <c r="AP136">
        <v>0</v>
      </c>
      <c r="AQ136">
        <v>0</v>
      </c>
      <c r="AR136">
        <v>0</v>
      </c>
      <c r="AS136">
        <v>0</v>
      </c>
      <c r="AT136">
        <v>0</v>
      </c>
      <c r="AU136">
        <v>0</v>
      </c>
      <c r="AV136">
        <v>0</v>
      </c>
      <c r="AW136">
        <v>0</v>
      </c>
      <c r="AX136">
        <v>0</v>
      </c>
      <c r="AY136">
        <v>0</v>
      </c>
      <c r="AZ136">
        <v>0</v>
      </c>
      <c r="BA136">
        <v>0</v>
      </c>
      <c r="BB136">
        <v>0</v>
      </c>
      <c r="BC136">
        <v>0</v>
      </c>
      <c r="BD136"/>
      <c r="BE136"/>
      <c r="BF136"/>
      <c r="BG136"/>
      <c r="BH136"/>
      <c r="BI136"/>
      <c r="BJ136"/>
      <c r="BK136"/>
      <c r="BL136"/>
      <c r="BM136"/>
      <c r="BN136"/>
      <c r="BO136"/>
      <c r="BP136"/>
      <c r="BQ136"/>
      <c r="BR136"/>
      <c r="BS136"/>
      <c r="BT136"/>
    </row>
    <row r="137" spans="1:72" x14ac:dyDescent="0.25">
      <c r="A137" t="s">
        <v>786</v>
      </c>
      <c r="B137">
        <v>2934941</v>
      </c>
      <c r="C137">
        <v>3091993</v>
      </c>
      <c r="D137">
        <v>3500827</v>
      </c>
      <c r="E137">
        <v>3161382</v>
      </c>
      <c r="F137">
        <v>2462819</v>
      </c>
      <c r="G137">
        <v>3678580</v>
      </c>
      <c r="H137">
        <v>3936071</v>
      </c>
      <c r="I137">
        <v>4054144</v>
      </c>
      <c r="J137">
        <v>4026372</v>
      </c>
      <c r="K137">
        <v>3917315</v>
      </c>
      <c r="L137">
        <v>4170134</v>
      </c>
      <c r="M137">
        <v>3913375</v>
      </c>
      <c r="N137">
        <v>3916339</v>
      </c>
      <c r="O137">
        <v>3732513</v>
      </c>
      <c r="P137">
        <v>4164028</v>
      </c>
      <c r="Q137">
        <v>3650086</v>
      </c>
      <c r="R137">
        <v>3637022</v>
      </c>
      <c r="S137">
        <v>3551515</v>
      </c>
      <c r="T137">
        <v>3617836.5</v>
      </c>
      <c r="U137">
        <v>3295791</v>
      </c>
      <c r="V137">
        <v>3731011</v>
      </c>
      <c r="W137">
        <v>516606</v>
      </c>
      <c r="X137">
        <v>163470</v>
      </c>
      <c r="Y137">
        <v>690812</v>
      </c>
      <c r="Z137">
        <v>459980</v>
      </c>
      <c r="AA137">
        <v>149791</v>
      </c>
      <c r="AB137">
        <v>278712.57</v>
      </c>
      <c r="AC137">
        <v>99886</v>
      </c>
      <c r="AD137">
        <v>93125</v>
      </c>
      <c r="AE137">
        <v>211773</v>
      </c>
      <c r="AF137">
        <v>242706.07</v>
      </c>
      <c r="AG137">
        <v>70008</v>
      </c>
      <c r="AH137">
        <v>96589</v>
      </c>
      <c r="AI137">
        <v>80469</v>
      </c>
      <c r="AJ137">
        <v>246020</v>
      </c>
      <c r="AK137">
        <v>76470</v>
      </c>
      <c r="AL137">
        <v>91699</v>
      </c>
      <c r="AM137">
        <v>90397</v>
      </c>
      <c r="AN137">
        <v>75800</v>
      </c>
      <c r="AO137">
        <v>201506</v>
      </c>
      <c r="AP137">
        <v>50771</v>
      </c>
      <c r="AQ137">
        <v>88829</v>
      </c>
      <c r="AR137">
        <v>76323</v>
      </c>
      <c r="AS137">
        <v>34439</v>
      </c>
      <c r="AT137">
        <v>54146</v>
      </c>
      <c r="AU137">
        <v>61548</v>
      </c>
      <c r="AV137">
        <v>37574</v>
      </c>
      <c r="AW137">
        <v>58259</v>
      </c>
      <c r="AX137">
        <v>48691</v>
      </c>
      <c r="AY137">
        <v>81476</v>
      </c>
      <c r="AZ137">
        <v>18153</v>
      </c>
      <c r="BA137">
        <v>62434</v>
      </c>
      <c r="BB137">
        <v>41599</v>
      </c>
      <c r="BC137">
        <v>91505</v>
      </c>
      <c r="BD137"/>
      <c r="BE137"/>
      <c r="BF137"/>
      <c r="BG137"/>
      <c r="BH137"/>
      <c r="BI137"/>
      <c r="BJ137"/>
      <c r="BK137"/>
      <c r="BL137"/>
      <c r="BM137"/>
      <c r="BN137"/>
      <c r="BO137"/>
      <c r="BP137"/>
      <c r="BQ137"/>
      <c r="BR137"/>
      <c r="BS137"/>
      <c r="BT137"/>
    </row>
    <row r="138" spans="1:72" x14ac:dyDescent="0.25">
      <c r="A138" t="s">
        <v>870</v>
      </c>
      <c r="B138">
        <v>37101493</v>
      </c>
      <c r="C138">
        <v>35616436</v>
      </c>
      <c r="D138">
        <v>38618062</v>
      </c>
      <c r="E138">
        <v>38205986</v>
      </c>
      <c r="F138">
        <v>38604209</v>
      </c>
      <c r="G138">
        <v>42178455</v>
      </c>
      <c r="H138">
        <v>44523875</v>
      </c>
      <c r="I138">
        <v>42686000</v>
      </c>
      <c r="J138">
        <v>44478933</v>
      </c>
      <c r="K138">
        <v>42317995</v>
      </c>
      <c r="L138">
        <v>45406141</v>
      </c>
      <c r="M138">
        <v>42742621</v>
      </c>
      <c r="N138">
        <v>42947859</v>
      </c>
      <c r="O138">
        <v>40805693</v>
      </c>
      <c r="P138">
        <v>43475942</v>
      </c>
      <c r="Q138">
        <v>40721579</v>
      </c>
      <c r="R138">
        <v>40749360</v>
      </c>
      <c r="S138">
        <v>39231914</v>
      </c>
      <c r="T138">
        <v>40278610.090000004</v>
      </c>
      <c r="U138">
        <v>36780931</v>
      </c>
      <c r="V138">
        <v>44231544</v>
      </c>
      <c r="W138">
        <v>15238240</v>
      </c>
      <c r="X138">
        <v>11942502</v>
      </c>
      <c r="Y138">
        <v>11082920</v>
      </c>
      <c r="Z138">
        <v>10705955</v>
      </c>
      <c r="AA138">
        <v>10646910</v>
      </c>
      <c r="AB138">
        <v>11892213.84</v>
      </c>
      <c r="AC138">
        <v>10552287</v>
      </c>
      <c r="AD138">
        <v>10763696</v>
      </c>
      <c r="AE138">
        <v>10915392</v>
      </c>
      <c r="AF138">
        <v>11313547.32</v>
      </c>
      <c r="AG138">
        <v>10402649</v>
      </c>
      <c r="AH138">
        <v>10577699</v>
      </c>
      <c r="AI138">
        <v>10443722</v>
      </c>
      <c r="AJ138">
        <v>9866590</v>
      </c>
      <c r="AK138">
        <v>9842642</v>
      </c>
      <c r="AL138">
        <v>9313186</v>
      </c>
      <c r="AM138">
        <v>8943692</v>
      </c>
      <c r="AN138">
        <v>8321062</v>
      </c>
      <c r="AO138">
        <v>8052371</v>
      </c>
      <c r="AP138">
        <v>7463285</v>
      </c>
      <c r="AQ138">
        <v>7838015</v>
      </c>
      <c r="AR138">
        <v>7284300</v>
      </c>
      <c r="AS138">
        <v>6639089</v>
      </c>
      <c r="AT138">
        <v>6240294</v>
      </c>
      <c r="AU138">
        <v>6150945</v>
      </c>
      <c r="AV138">
        <v>6217741</v>
      </c>
      <c r="AW138">
        <v>5532697</v>
      </c>
      <c r="AX138">
        <v>5482770</v>
      </c>
      <c r="AY138">
        <v>5658711</v>
      </c>
      <c r="AZ138">
        <v>5695364</v>
      </c>
      <c r="BA138">
        <v>5685037</v>
      </c>
      <c r="BB138">
        <v>5370384</v>
      </c>
      <c r="BC138">
        <v>5510068</v>
      </c>
      <c r="BD138"/>
      <c r="BE138"/>
      <c r="BF138"/>
      <c r="BG138"/>
      <c r="BH138"/>
      <c r="BI138"/>
      <c r="BJ138"/>
      <c r="BK138"/>
      <c r="BL138"/>
      <c r="BM138"/>
      <c r="BN138"/>
      <c r="BO138"/>
      <c r="BP138"/>
      <c r="BQ138"/>
      <c r="BR138"/>
      <c r="BS138"/>
      <c r="BT138"/>
    </row>
    <row r="139" spans="1:72" x14ac:dyDescent="0.25">
      <c r="A139" t="s">
        <v>2449</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t="s">
        <v>871</v>
      </c>
      <c r="B140">
        <v>27897055</v>
      </c>
      <c r="C140">
        <v>26299282</v>
      </c>
      <c r="D140">
        <v>28172084</v>
      </c>
      <c r="E140">
        <v>28420727</v>
      </c>
      <c r="F140">
        <v>29469024</v>
      </c>
      <c r="G140">
        <v>31190733</v>
      </c>
      <c r="H140">
        <v>32436549</v>
      </c>
      <c r="I140">
        <v>31221694</v>
      </c>
      <c r="J140">
        <v>32368108</v>
      </c>
      <c r="K140">
        <v>30968958</v>
      </c>
      <c r="L140">
        <v>32997610</v>
      </c>
      <c r="M140">
        <v>31413904</v>
      </c>
      <c r="N140">
        <v>31706830</v>
      </c>
      <c r="O140">
        <v>30054942</v>
      </c>
      <c r="P140">
        <v>31504623</v>
      </c>
      <c r="Q140">
        <v>29799296</v>
      </c>
      <c r="R140">
        <v>30327815</v>
      </c>
      <c r="S140">
        <v>29074602</v>
      </c>
      <c r="T140">
        <v>30433911.140000001</v>
      </c>
      <c r="U140">
        <v>26867669</v>
      </c>
      <c r="V140">
        <v>33835804</v>
      </c>
      <c r="W140">
        <v>11632064</v>
      </c>
      <c r="X140">
        <v>9241280</v>
      </c>
      <c r="Y140">
        <v>8009417</v>
      </c>
      <c r="Z140">
        <v>7857743</v>
      </c>
      <c r="AA140">
        <v>7962818</v>
      </c>
      <c r="AB140">
        <v>9079555.3300000001</v>
      </c>
      <c r="AC140">
        <v>8063857</v>
      </c>
      <c r="AD140">
        <v>8298742</v>
      </c>
      <c r="AE140">
        <v>8200588</v>
      </c>
      <c r="AF140">
        <v>8612326.9399999995</v>
      </c>
      <c r="AG140">
        <v>7823856</v>
      </c>
      <c r="AH140">
        <v>7936333</v>
      </c>
      <c r="AI140">
        <v>7758814</v>
      </c>
      <c r="AJ140">
        <v>7344058</v>
      </c>
      <c r="AK140">
        <v>7414870</v>
      </c>
      <c r="AL140">
        <v>7054237</v>
      </c>
      <c r="AM140">
        <v>6588792</v>
      </c>
      <c r="AN140">
        <v>6209589</v>
      </c>
      <c r="AO140">
        <v>5842887</v>
      </c>
      <c r="AP140">
        <v>5589094</v>
      </c>
      <c r="AQ140">
        <v>5812320</v>
      </c>
      <c r="AR140">
        <v>5342635</v>
      </c>
      <c r="AS140">
        <v>4733544</v>
      </c>
      <c r="AT140">
        <v>4465532</v>
      </c>
      <c r="AU140">
        <v>4397923</v>
      </c>
      <c r="AV140">
        <v>4447869</v>
      </c>
      <c r="AW140">
        <v>4117645</v>
      </c>
      <c r="AX140">
        <v>4101958</v>
      </c>
      <c r="AY140">
        <v>4451067</v>
      </c>
      <c r="AZ140">
        <v>4965407</v>
      </c>
      <c r="BA140">
        <v>4368953</v>
      </c>
      <c r="BB140">
        <v>3896939</v>
      </c>
      <c r="BC140">
        <v>4138574</v>
      </c>
      <c r="BD140"/>
      <c r="BE140"/>
      <c r="BF140"/>
      <c r="BG140"/>
      <c r="BH140"/>
      <c r="BI140"/>
      <c r="BJ140"/>
      <c r="BK140"/>
      <c r="BL140"/>
      <c r="BM140"/>
      <c r="BN140"/>
      <c r="BO140"/>
      <c r="BP140"/>
      <c r="BQ140"/>
      <c r="BR140"/>
      <c r="BS140"/>
      <c r="BT140"/>
    </row>
    <row r="141" spans="1:72" x14ac:dyDescent="0.25">
      <c r="A141" t="s">
        <v>2619</v>
      </c>
      <c r="B141">
        <v>0</v>
      </c>
      <c r="C141">
        <v>0</v>
      </c>
      <c r="D141">
        <v>29313142</v>
      </c>
      <c r="E141">
        <v>0</v>
      </c>
      <c r="F141">
        <v>0</v>
      </c>
      <c r="G141">
        <v>0</v>
      </c>
      <c r="H141">
        <v>32436549</v>
      </c>
      <c r="I141">
        <v>31221694</v>
      </c>
      <c r="J141">
        <v>32368108</v>
      </c>
      <c r="K141">
        <v>30968958</v>
      </c>
      <c r="L141">
        <v>32997610</v>
      </c>
      <c r="M141">
        <v>31413904</v>
      </c>
      <c r="N141">
        <v>31706830</v>
      </c>
      <c r="O141">
        <v>30054942</v>
      </c>
      <c r="P141">
        <v>31504623</v>
      </c>
      <c r="Q141">
        <v>29799296</v>
      </c>
      <c r="R141">
        <v>30327815</v>
      </c>
      <c r="S141">
        <v>0</v>
      </c>
      <c r="T141">
        <v>0</v>
      </c>
      <c r="U141">
        <v>0</v>
      </c>
      <c r="V141">
        <v>33835804</v>
      </c>
      <c r="W141">
        <v>11632064</v>
      </c>
      <c r="X141">
        <v>9241280</v>
      </c>
      <c r="Y141">
        <v>8009417</v>
      </c>
      <c r="Z141">
        <v>7857743</v>
      </c>
      <c r="AA141">
        <v>7962818</v>
      </c>
      <c r="AB141">
        <v>0</v>
      </c>
      <c r="AC141">
        <v>8063857</v>
      </c>
      <c r="AD141">
        <v>8298742</v>
      </c>
      <c r="AE141">
        <v>8200588</v>
      </c>
      <c r="AF141">
        <v>0</v>
      </c>
      <c r="AG141">
        <v>0</v>
      </c>
      <c r="AH141">
        <v>0</v>
      </c>
      <c r="AI141">
        <v>0</v>
      </c>
      <c r="AJ141">
        <v>7100489.25</v>
      </c>
      <c r="AK141">
        <v>0</v>
      </c>
      <c r="AL141">
        <v>7054237</v>
      </c>
      <c r="AM141">
        <v>6588792</v>
      </c>
      <c r="AN141">
        <v>6209589</v>
      </c>
      <c r="AO141">
        <v>5842887</v>
      </c>
      <c r="AP141">
        <v>5589094</v>
      </c>
      <c r="AQ141">
        <v>5812320</v>
      </c>
      <c r="AR141">
        <v>5342635</v>
      </c>
      <c r="AS141">
        <v>4733544</v>
      </c>
      <c r="AT141">
        <v>4465532</v>
      </c>
      <c r="AU141">
        <v>4397923</v>
      </c>
      <c r="AV141">
        <v>4299450.5</v>
      </c>
      <c r="AW141">
        <v>0</v>
      </c>
      <c r="AX141">
        <v>0</v>
      </c>
      <c r="AY141">
        <v>4451067</v>
      </c>
      <c r="AZ141">
        <v>4342468.25</v>
      </c>
      <c r="BA141">
        <v>0</v>
      </c>
      <c r="BB141">
        <v>0</v>
      </c>
      <c r="BC141">
        <v>0</v>
      </c>
      <c r="BD141"/>
      <c r="BE141"/>
      <c r="BF141"/>
      <c r="BG141"/>
      <c r="BH141"/>
      <c r="BI141"/>
      <c r="BJ141"/>
      <c r="BK141"/>
      <c r="BL141"/>
      <c r="BM141"/>
      <c r="BN141"/>
      <c r="BO141"/>
      <c r="BP141"/>
      <c r="BQ141"/>
      <c r="BR141"/>
      <c r="BS141"/>
      <c r="BT141"/>
    </row>
    <row r="142" spans="1:72" x14ac:dyDescent="0.25">
      <c r="A142" t="s">
        <v>872</v>
      </c>
      <c r="B142">
        <v>6822450</v>
      </c>
      <c r="C142">
        <v>6755181</v>
      </c>
      <c r="D142">
        <v>7313912</v>
      </c>
      <c r="E142">
        <v>7167954</v>
      </c>
      <c r="F142">
        <v>7126073</v>
      </c>
      <c r="G142">
        <v>7992356</v>
      </c>
      <c r="H142">
        <v>8204779</v>
      </c>
      <c r="I142">
        <v>7951830</v>
      </c>
      <c r="J142">
        <v>8535290</v>
      </c>
      <c r="K142">
        <v>8201713</v>
      </c>
      <c r="L142">
        <v>8510574</v>
      </c>
      <c r="M142">
        <v>8067144</v>
      </c>
      <c r="N142">
        <v>8004013</v>
      </c>
      <c r="O142">
        <v>7562710</v>
      </c>
      <c r="P142">
        <v>8143691</v>
      </c>
      <c r="Q142">
        <v>7635398</v>
      </c>
      <c r="R142">
        <v>7466520</v>
      </c>
      <c r="S142">
        <v>7358337</v>
      </c>
      <c r="T142">
        <v>7254991.4000000004</v>
      </c>
      <c r="U142">
        <v>6973736</v>
      </c>
      <c r="V142">
        <v>6804520</v>
      </c>
      <c r="W142">
        <v>2436199</v>
      </c>
      <c r="X142">
        <v>1656717</v>
      </c>
      <c r="Y142">
        <v>1842123</v>
      </c>
      <c r="Z142">
        <v>1785541</v>
      </c>
      <c r="AA142">
        <v>1800475</v>
      </c>
      <c r="AB142">
        <v>1899882.61</v>
      </c>
      <c r="AC142">
        <v>2012924</v>
      </c>
      <c r="AD142">
        <v>1894551</v>
      </c>
      <c r="AE142">
        <v>1818592</v>
      </c>
      <c r="AF142">
        <v>1837915.34</v>
      </c>
      <c r="AG142">
        <v>1761343</v>
      </c>
      <c r="AH142">
        <v>1709128</v>
      </c>
      <c r="AI142">
        <v>1708207</v>
      </c>
      <c r="AJ142">
        <v>1594164</v>
      </c>
      <c r="AK142">
        <v>1604015</v>
      </c>
      <c r="AL142">
        <v>1439774</v>
      </c>
      <c r="AM142">
        <v>1376550</v>
      </c>
      <c r="AN142">
        <v>1351533</v>
      </c>
      <c r="AO142">
        <v>1295811</v>
      </c>
      <c r="AP142">
        <v>1043041</v>
      </c>
      <c r="AQ142">
        <v>1073936</v>
      </c>
      <c r="AR142">
        <v>1139099</v>
      </c>
      <c r="AS142">
        <v>1168706</v>
      </c>
      <c r="AT142">
        <v>1031480</v>
      </c>
      <c r="AU142">
        <v>992532</v>
      </c>
      <c r="AV142">
        <v>1023570</v>
      </c>
      <c r="AW142">
        <v>926811</v>
      </c>
      <c r="AX142">
        <v>983600</v>
      </c>
      <c r="AY142">
        <v>944779</v>
      </c>
      <c r="AZ142">
        <v>561058</v>
      </c>
      <c r="BA142">
        <v>918262</v>
      </c>
      <c r="BB142">
        <v>875455</v>
      </c>
      <c r="BC142">
        <v>965967</v>
      </c>
      <c r="BD142"/>
      <c r="BE142"/>
      <c r="BF142"/>
      <c r="BG142"/>
      <c r="BH142"/>
      <c r="BI142"/>
      <c r="BJ142"/>
      <c r="BK142"/>
      <c r="BL142"/>
      <c r="BM142"/>
      <c r="BN142"/>
      <c r="BO142"/>
      <c r="BP142"/>
      <c r="BQ142"/>
      <c r="BR142"/>
      <c r="BS142"/>
      <c r="BT142"/>
    </row>
    <row r="143" spans="1:72" x14ac:dyDescent="0.25">
      <c r="A143" t="s">
        <v>873</v>
      </c>
      <c r="B143">
        <v>5828181</v>
      </c>
      <c r="C143">
        <v>5757103</v>
      </c>
      <c r="D143">
        <v>6032740</v>
      </c>
      <c r="E143">
        <v>6154784</v>
      </c>
      <c r="F143">
        <v>5974870</v>
      </c>
      <c r="G143">
        <v>6692414</v>
      </c>
      <c r="H143">
        <v>6955612</v>
      </c>
      <c r="I143">
        <v>6739033</v>
      </c>
      <c r="J143">
        <v>7348821</v>
      </c>
      <c r="K143">
        <v>7019674</v>
      </c>
      <c r="L143">
        <v>7079710</v>
      </c>
      <c r="M143">
        <v>6892294</v>
      </c>
      <c r="N143">
        <v>6820964</v>
      </c>
      <c r="O143">
        <v>6441340</v>
      </c>
      <c r="P143">
        <v>6750676</v>
      </c>
      <c r="Q143">
        <v>6407098</v>
      </c>
      <c r="R143">
        <v>6289501</v>
      </c>
      <c r="S143">
        <v>6126213</v>
      </c>
      <c r="T143">
        <v>6000817.6900000004</v>
      </c>
      <c r="U143">
        <v>5661477</v>
      </c>
      <c r="V143">
        <v>5635546</v>
      </c>
      <c r="W143">
        <v>1728847</v>
      </c>
      <c r="X143">
        <v>1100218</v>
      </c>
      <c r="Y143">
        <v>1263120</v>
      </c>
      <c r="Z143">
        <v>1176883</v>
      </c>
      <c r="AA143">
        <v>1216039</v>
      </c>
      <c r="AB143">
        <v>1260027.27</v>
      </c>
      <c r="AC143">
        <v>1273836</v>
      </c>
      <c r="AD143">
        <v>1262021</v>
      </c>
      <c r="AE143">
        <v>1215413</v>
      </c>
      <c r="AF143">
        <v>1100563.3899999999</v>
      </c>
      <c r="AG143">
        <v>1124943</v>
      </c>
      <c r="AH143">
        <v>1134835</v>
      </c>
      <c r="AI143">
        <v>1108039</v>
      </c>
      <c r="AJ143">
        <v>1066417</v>
      </c>
      <c r="AK143">
        <v>1097985</v>
      </c>
      <c r="AL143">
        <v>950630</v>
      </c>
      <c r="AM143">
        <v>919267</v>
      </c>
      <c r="AN143">
        <v>902104</v>
      </c>
      <c r="AO143">
        <v>851060</v>
      </c>
      <c r="AP143">
        <v>704922</v>
      </c>
      <c r="AQ143">
        <v>741233</v>
      </c>
      <c r="AR143">
        <v>727683</v>
      </c>
      <c r="AS143">
        <v>791355</v>
      </c>
      <c r="AT143">
        <v>731300</v>
      </c>
      <c r="AU143">
        <v>706734</v>
      </c>
      <c r="AV143">
        <v>889644</v>
      </c>
      <c r="AW143">
        <v>659024</v>
      </c>
      <c r="AX143">
        <v>781535</v>
      </c>
      <c r="AY143">
        <v>0</v>
      </c>
      <c r="AZ143">
        <v>0</v>
      </c>
      <c r="BA143">
        <v>0</v>
      </c>
      <c r="BB143">
        <v>0</v>
      </c>
      <c r="BC143">
        <v>0</v>
      </c>
      <c r="BD143"/>
      <c r="BE143"/>
      <c r="BF143"/>
      <c r="BG143"/>
      <c r="BH143"/>
      <c r="BI143"/>
      <c r="BJ143"/>
      <c r="BK143"/>
      <c r="BL143"/>
      <c r="BM143"/>
      <c r="BN143"/>
      <c r="BO143"/>
      <c r="BP143"/>
      <c r="BQ143"/>
      <c r="BR143"/>
      <c r="BS143"/>
      <c r="BT143"/>
    </row>
    <row r="144" spans="1:72" x14ac:dyDescent="0.25">
      <c r="A144" t="s">
        <v>874</v>
      </c>
      <c r="B144">
        <v>994269</v>
      </c>
      <c r="C144">
        <v>998078</v>
      </c>
      <c r="D144">
        <v>1281172</v>
      </c>
      <c r="E144">
        <v>1013170</v>
      </c>
      <c r="F144">
        <v>1151203</v>
      </c>
      <c r="G144">
        <v>1299942</v>
      </c>
      <c r="H144">
        <v>1249167</v>
      </c>
      <c r="I144">
        <v>1212797</v>
      </c>
      <c r="J144">
        <v>1186469</v>
      </c>
      <c r="K144">
        <v>1182039</v>
      </c>
      <c r="L144">
        <v>1430864</v>
      </c>
      <c r="M144">
        <v>1174850</v>
      </c>
      <c r="N144">
        <v>1183049</v>
      </c>
      <c r="O144">
        <v>1121370</v>
      </c>
      <c r="P144">
        <v>1393015</v>
      </c>
      <c r="Q144">
        <v>1228300</v>
      </c>
      <c r="R144">
        <v>1177019</v>
      </c>
      <c r="S144">
        <v>1232124</v>
      </c>
      <c r="T144">
        <v>1254173.71</v>
      </c>
      <c r="U144">
        <v>1312259</v>
      </c>
      <c r="V144">
        <v>1168974</v>
      </c>
      <c r="W144">
        <v>707352</v>
      </c>
      <c r="X144">
        <v>556499</v>
      </c>
      <c r="Y144">
        <v>579003</v>
      </c>
      <c r="Z144">
        <v>608658</v>
      </c>
      <c r="AA144">
        <v>584436</v>
      </c>
      <c r="AB144">
        <v>639855.34</v>
      </c>
      <c r="AC144">
        <v>739088</v>
      </c>
      <c r="AD144">
        <v>632530</v>
      </c>
      <c r="AE144">
        <v>603179</v>
      </c>
      <c r="AF144">
        <v>737351.95</v>
      </c>
      <c r="AG144">
        <v>636400</v>
      </c>
      <c r="AH144">
        <v>574293</v>
      </c>
      <c r="AI144">
        <v>600168</v>
      </c>
      <c r="AJ144">
        <v>527747</v>
      </c>
      <c r="AK144">
        <v>506030</v>
      </c>
      <c r="AL144">
        <v>489144</v>
      </c>
      <c r="AM144">
        <v>457283</v>
      </c>
      <c r="AN144">
        <v>449429</v>
      </c>
      <c r="AO144">
        <v>444751</v>
      </c>
      <c r="AP144">
        <v>338119</v>
      </c>
      <c r="AQ144">
        <v>332703</v>
      </c>
      <c r="AR144">
        <v>411416</v>
      </c>
      <c r="AS144">
        <v>377351</v>
      </c>
      <c r="AT144">
        <v>300180</v>
      </c>
      <c r="AU144">
        <v>285798</v>
      </c>
      <c r="AV144">
        <v>133926</v>
      </c>
      <c r="AW144">
        <v>267787</v>
      </c>
      <c r="AX144">
        <v>202065</v>
      </c>
      <c r="AY144">
        <v>0</v>
      </c>
      <c r="AZ144">
        <v>0</v>
      </c>
      <c r="BA144">
        <v>0</v>
      </c>
      <c r="BB144">
        <v>0</v>
      </c>
      <c r="BC144">
        <v>0</v>
      </c>
      <c r="BD144"/>
      <c r="BE144"/>
      <c r="BF144"/>
      <c r="BG144"/>
      <c r="BH144"/>
      <c r="BI144"/>
      <c r="BJ144"/>
      <c r="BK144"/>
      <c r="BL144"/>
      <c r="BM144"/>
      <c r="BN144"/>
      <c r="BO144"/>
      <c r="BP144"/>
      <c r="BQ144"/>
      <c r="BR144"/>
      <c r="BS144"/>
      <c r="BT144"/>
    </row>
    <row r="145" spans="1:72" x14ac:dyDescent="0.25">
      <c r="A145" t="s">
        <v>875</v>
      </c>
      <c r="B145">
        <v>0</v>
      </c>
      <c r="C145">
        <v>0</v>
      </c>
      <c r="D145">
        <v>21836.75</v>
      </c>
      <c r="E145">
        <v>0</v>
      </c>
      <c r="F145">
        <v>0</v>
      </c>
      <c r="G145">
        <v>0</v>
      </c>
      <c r="H145">
        <v>43920</v>
      </c>
      <c r="I145">
        <v>43016</v>
      </c>
      <c r="J145">
        <v>35799</v>
      </c>
      <c r="K145">
        <v>25564</v>
      </c>
      <c r="L145">
        <v>28815</v>
      </c>
      <c r="M145">
        <v>28814</v>
      </c>
      <c r="N145">
        <v>26025</v>
      </c>
      <c r="O145">
        <v>33996</v>
      </c>
      <c r="P145">
        <v>25260</v>
      </c>
      <c r="Q145">
        <v>26815</v>
      </c>
      <c r="R145">
        <v>30016</v>
      </c>
      <c r="S145">
        <v>0</v>
      </c>
      <c r="T145">
        <v>0</v>
      </c>
      <c r="U145">
        <v>0</v>
      </c>
      <c r="V145">
        <v>30423</v>
      </c>
      <c r="W145">
        <v>30934</v>
      </c>
      <c r="X145">
        <v>17774</v>
      </c>
      <c r="Y145">
        <v>25301</v>
      </c>
      <c r="Z145">
        <v>25175</v>
      </c>
      <c r="AA145">
        <v>26286</v>
      </c>
      <c r="AB145">
        <v>0</v>
      </c>
      <c r="AC145">
        <v>23604</v>
      </c>
      <c r="AD145">
        <v>20623</v>
      </c>
      <c r="AE145">
        <v>23355</v>
      </c>
      <c r="AF145">
        <v>0</v>
      </c>
      <c r="AG145">
        <v>0</v>
      </c>
      <c r="AH145">
        <v>0</v>
      </c>
      <c r="AI145">
        <v>0</v>
      </c>
      <c r="AJ145">
        <v>16751</v>
      </c>
      <c r="AK145">
        <v>0</v>
      </c>
      <c r="AL145">
        <v>18184</v>
      </c>
      <c r="AM145">
        <v>16054</v>
      </c>
      <c r="AN145">
        <v>6105</v>
      </c>
      <c r="AO145">
        <v>21132</v>
      </c>
      <c r="AP145">
        <v>20583</v>
      </c>
      <c r="AQ145">
        <v>11153</v>
      </c>
      <c r="AR145">
        <v>14998</v>
      </c>
      <c r="AS145">
        <v>0</v>
      </c>
      <c r="AT145">
        <v>0</v>
      </c>
      <c r="AU145">
        <v>0</v>
      </c>
      <c r="AV145">
        <v>18175.5</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25">
      <c r="A146" t="s">
        <v>2303</v>
      </c>
      <c r="B146">
        <v>0</v>
      </c>
      <c r="C146">
        <v>0</v>
      </c>
      <c r="D146">
        <v>0</v>
      </c>
      <c r="E146">
        <v>0</v>
      </c>
      <c r="F146">
        <v>0</v>
      </c>
      <c r="G146">
        <v>0</v>
      </c>
      <c r="H146">
        <v>-2930</v>
      </c>
      <c r="I146">
        <v>0</v>
      </c>
      <c r="J146">
        <v>0</v>
      </c>
      <c r="K146">
        <v>0</v>
      </c>
      <c r="L146">
        <v>0</v>
      </c>
      <c r="M146">
        <v>0</v>
      </c>
      <c r="N146">
        <v>0</v>
      </c>
      <c r="O146">
        <v>0</v>
      </c>
      <c r="P146">
        <v>0</v>
      </c>
      <c r="Q146">
        <v>0</v>
      </c>
      <c r="R146">
        <v>0</v>
      </c>
      <c r="S146">
        <v>0</v>
      </c>
      <c r="T146">
        <v>0</v>
      </c>
      <c r="U146">
        <v>0</v>
      </c>
      <c r="V146">
        <v>-162</v>
      </c>
      <c r="W146">
        <v>-412</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c r="BE146"/>
      <c r="BF146"/>
      <c r="BG146"/>
      <c r="BH146"/>
      <c r="BI146"/>
      <c r="BJ146"/>
      <c r="BK146"/>
      <c r="BL146"/>
      <c r="BM146"/>
      <c r="BN146"/>
      <c r="BO146"/>
      <c r="BP146"/>
      <c r="BQ146"/>
      <c r="BR146"/>
      <c r="BS146"/>
      <c r="BT146"/>
    </row>
    <row r="147" spans="1:72" x14ac:dyDescent="0.25">
      <c r="A147" t="s">
        <v>2620</v>
      </c>
      <c r="B147">
        <v>0</v>
      </c>
      <c r="C147">
        <v>0</v>
      </c>
      <c r="D147">
        <v>0</v>
      </c>
      <c r="E147">
        <v>0</v>
      </c>
      <c r="F147">
        <v>0</v>
      </c>
      <c r="G147">
        <v>0</v>
      </c>
      <c r="H147">
        <v>0</v>
      </c>
      <c r="I147">
        <v>0</v>
      </c>
      <c r="J147">
        <v>306189</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c r="BE147"/>
      <c r="BF147"/>
      <c r="BG147"/>
      <c r="BH147"/>
      <c r="BI147"/>
      <c r="BJ147"/>
      <c r="BK147"/>
      <c r="BL147"/>
      <c r="BM147"/>
      <c r="BN147"/>
      <c r="BO147"/>
      <c r="BP147"/>
      <c r="BQ147"/>
      <c r="BR147"/>
      <c r="BS147"/>
      <c r="BT147"/>
    </row>
    <row r="148" spans="1:72" x14ac:dyDescent="0.25">
      <c r="A148" t="s">
        <v>2450</v>
      </c>
      <c r="B148">
        <v>34719505</v>
      </c>
      <c r="C148">
        <v>33054463</v>
      </c>
      <c r="D148">
        <v>35573343</v>
      </c>
      <c r="E148">
        <v>35588681</v>
      </c>
      <c r="F148">
        <v>36595097</v>
      </c>
      <c r="G148">
        <v>39183089</v>
      </c>
      <c r="H148">
        <v>40673528</v>
      </c>
      <c r="I148">
        <v>39216540</v>
      </c>
      <c r="J148">
        <v>41245386</v>
      </c>
      <c r="K148">
        <v>39196235</v>
      </c>
      <c r="L148">
        <v>41536999</v>
      </c>
      <c r="M148">
        <v>39509862</v>
      </c>
      <c r="N148">
        <v>39736868</v>
      </c>
      <c r="O148">
        <v>37651648</v>
      </c>
      <c r="P148">
        <v>39673574</v>
      </c>
      <c r="Q148">
        <v>37461509</v>
      </c>
      <c r="R148">
        <v>37824351</v>
      </c>
      <c r="S148">
        <v>36432939</v>
      </c>
      <c r="T148">
        <v>37688902.539999999</v>
      </c>
      <c r="U148">
        <v>33841405</v>
      </c>
      <c r="V148">
        <v>40670585</v>
      </c>
      <c r="W148">
        <v>14098785</v>
      </c>
      <c r="X148">
        <v>10915771</v>
      </c>
      <c r="Y148">
        <v>9876841</v>
      </c>
      <c r="Z148">
        <v>9668459</v>
      </c>
      <c r="AA148">
        <v>9789579</v>
      </c>
      <c r="AB148">
        <v>10911855.93</v>
      </c>
      <c r="AC148">
        <v>10100385</v>
      </c>
      <c r="AD148">
        <v>10213916</v>
      </c>
      <c r="AE148">
        <v>10042535</v>
      </c>
      <c r="AF148">
        <v>10450242.279999999</v>
      </c>
      <c r="AG148">
        <v>9585199</v>
      </c>
      <c r="AH148">
        <v>9645461</v>
      </c>
      <c r="AI148">
        <v>9467021</v>
      </c>
      <c r="AJ148">
        <v>9005226</v>
      </c>
      <c r="AK148">
        <v>9018885</v>
      </c>
      <c r="AL148">
        <v>8512195</v>
      </c>
      <c r="AM148">
        <v>7981396</v>
      </c>
      <c r="AN148">
        <v>7567227</v>
      </c>
      <c r="AO148">
        <v>7159830</v>
      </c>
      <c r="AP148">
        <v>6652718</v>
      </c>
      <c r="AQ148">
        <v>6897409</v>
      </c>
      <c r="AR148">
        <v>6541726</v>
      </c>
      <c r="AS148">
        <v>5902250</v>
      </c>
      <c r="AT148">
        <v>5497012</v>
      </c>
      <c r="AU148">
        <v>5390455</v>
      </c>
      <c r="AV148">
        <v>5544141</v>
      </c>
      <c r="AW148">
        <v>5044456</v>
      </c>
      <c r="AX148">
        <v>5085558</v>
      </c>
      <c r="AY148">
        <v>5395846</v>
      </c>
      <c r="AZ148">
        <v>5526465</v>
      </c>
      <c r="BA148">
        <v>5287215</v>
      </c>
      <c r="BB148">
        <v>4772394</v>
      </c>
      <c r="BC148">
        <v>5104541</v>
      </c>
      <c r="BD148"/>
      <c r="BE148"/>
      <c r="BF148"/>
      <c r="BG148"/>
      <c r="BH148"/>
      <c r="BI148"/>
      <c r="BJ148"/>
      <c r="BK148"/>
      <c r="BL148"/>
      <c r="BM148"/>
      <c r="BN148"/>
      <c r="BO148"/>
      <c r="BP148"/>
      <c r="BQ148"/>
      <c r="BR148"/>
      <c r="BS148"/>
      <c r="BT148"/>
    </row>
    <row r="149" spans="1:72" x14ac:dyDescent="0.25">
      <c r="A149" t="s">
        <v>876</v>
      </c>
      <c r="B149">
        <v>-22455</v>
      </c>
      <c r="C149">
        <v>-54277</v>
      </c>
      <c r="D149">
        <v>-9358</v>
      </c>
      <c r="E149">
        <v>-2336</v>
      </c>
      <c r="F149">
        <v>-72091</v>
      </c>
      <c r="G149">
        <v>-71838</v>
      </c>
      <c r="H149">
        <v>-9663</v>
      </c>
      <c r="I149">
        <v>-44199</v>
      </c>
      <c r="J149">
        <v>-80707</v>
      </c>
      <c r="K149">
        <v>6280</v>
      </c>
      <c r="L149">
        <v>10204</v>
      </c>
      <c r="M149">
        <v>-38864</v>
      </c>
      <c r="N149">
        <v>-75954</v>
      </c>
      <c r="O149">
        <v>-5708</v>
      </c>
      <c r="P149">
        <v>403</v>
      </c>
      <c r="Q149">
        <v>6637</v>
      </c>
      <c r="R149">
        <v>-6846</v>
      </c>
      <c r="S149">
        <v>23903</v>
      </c>
      <c r="T149">
        <v>27282.19</v>
      </c>
      <c r="U149">
        <v>36265</v>
      </c>
      <c r="V149">
        <v>58332</v>
      </c>
      <c r="W149">
        <v>59241</v>
      </c>
      <c r="X149">
        <v>24635</v>
      </c>
      <c r="Y149">
        <v>49232</v>
      </c>
      <c r="Z149">
        <v>3875</v>
      </c>
      <c r="AA149">
        <v>9356</v>
      </c>
      <c r="AB149">
        <v>14770.64</v>
      </c>
      <c r="AC149">
        <v>17249</v>
      </c>
      <c r="AD149">
        <v>19766</v>
      </c>
      <c r="AE149">
        <v>19853</v>
      </c>
      <c r="AF149">
        <v>17931.59</v>
      </c>
      <c r="AG149">
        <v>19970</v>
      </c>
      <c r="AH149">
        <v>22503</v>
      </c>
      <c r="AI149">
        <v>4527</v>
      </c>
      <c r="AJ149">
        <v>10016</v>
      </c>
      <c r="AK149">
        <v>14556</v>
      </c>
      <c r="AL149">
        <v>19160</v>
      </c>
      <c r="AM149">
        <v>22246</v>
      </c>
      <c r="AN149">
        <v>4340</v>
      </c>
      <c r="AO149">
        <v>17787</v>
      </c>
      <c r="AP149">
        <v>11306</v>
      </c>
      <c r="AQ149">
        <v>12223</v>
      </c>
      <c r="AR149">
        <v>11464</v>
      </c>
      <c r="AS149">
        <v>13168</v>
      </c>
      <c r="AT149">
        <v>18585</v>
      </c>
      <c r="AU149">
        <v>19004</v>
      </c>
      <c r="AV149">
        <v>18071</v>
      </c>
      <c r="AW149">
        <v>8237</v>
      </c>
      <c r="AX149">
        <v>25647</v>
      </c>
      <c r="AY149">
        <v>13903</v>
      </c>
      <c r="AZ149">
        <v>15608</v>
      </c>
      <c r="BA149">
        <v>34480</v>
      </c>
      <c r="BB149">
        <v>21056</v>
      </c>
      <c r="BC149">
        <v>25111</v>
      </c>
      <c r="BD149"/>
      <c r="BE149"/>
      <c r="BF149"/>
      <c r="BG149"/>
      <c r="BH149"/>
      <c r="BI149"/>
      <c r="BJ149"/>
      <c r="BK149"/>
      <c r="BL149"/>
      <c r="BM149"/>
      <c r="BN149"/>
      <c r="BO149"/>
      <c r="BP149"/>
      <c r="BQ149"/>
      <c r="BR149"/>
      <c r="BS149"/>
      <c r="BT149"/>
    </row>
    <row r="150" spans="1:72" x14ac:dyDescent="0.25">
      <c r="A150" t="s">
        <v>877</v>
      </c>
      <c r="B150">
        <v>0</v>
      </c>
      <c r="C150">
        <v>0</v>
      </c>
      <c r="D150">
        <v>-20190</v>
      </c>
      <c r="E150">
        <v>32791</v>
      </c>
      <c r="F150">
        <v>-61418</v>
      </c>
      <c r="G150">
        <v>149816</v>
      </c>
      <c r="H150">
        <v>3615</v>
      </c>
      <c r="I150">
        <v>36015</v>
      </c>
      <c r="J150">
        <v>-29247</v>
      </c>
      <c r="K150">
        <v>8138</v>
      </c>
      <c r="L150">
        <v>9251</v>
      </c>
      <c r="M150">
        <v>-7676</v>
      </c>
      <c r="N150">
        <v>81350</v>
      </c>
      <c r="O150">
        <v>210475</v>
      </c>
      <c r="P150">
        <v>-19334</v>
      </c>
      <c r="Q150">
        <v>15574</v>
      </c>
      <c r="R150">
        <v>7520</v>
      </c>
      <c r="S150">
        <v>-51358</v>
      </c>
      <c r="T150">
        <v>36594.129999999997</v>
      </c>
      <c r="U150">
        <v>1354241</v>
      </c>
      <c r="V150">
        <v>-298046</v>
      </c>
      <c r="W150">
        <v>-24670</v>
      </c>
      <c r="X150">
        <v>-11442</v>
      </c>
      <c r="Y150">
        <v>96300</v>
      </c>
      <c r="Z150">
        <v>41579</v>
      </c>
      <c r="AA150">
        <v>4493</v>
      </c>
      <c r="AB150">
        <v>-27744.47</v>
      </c>
      <c r="AC150">
        <v>30431</v>
      </c>
      <c r="AD150">
        <v>43718</v>
      </c>
      <c r="AE150">
        <v>-24164</v>
      </c>
      <c r="AF150">
        <v>1542.72</v>
      </c>
      <c r="AG150">
        <v>5353</v>
      </c>
      <c r="AH150">
        <v>86481</v>
      </c>
      <c r="AI150">
        <v>8428</v>
      </c>
      <c r="AJ150">
        <v>44049</v>
      </c>
      <c r="AK150">
        <v>56065</v>
      </c>
      <c r="AL150">
        <v>-21726</v>
      </c>
      <c r="AM150">
        <v>18353</v>
      </c>
      <c r="AN150">
        <v>22355</v>
      </c>
      <c r="AO150">
        <v>1481</v>
      </c>
      <c r="AP150">
        <v>8656</v>
      </c>
      <c r="AQ150">
        <v>-1888</v>
      </c>
      <c r="AR150">
        <v>14272</v>
      </c>
      <c r="AS150">
        <v>6605</v>
      </c>
      <c r="AT150">
        <v>14240</v>
      </c>
      <c r="AU150">
        <v>9354</v>
      </c>
      <c r="AV150">
        <v>17156</v>
      </c>
      <c r="AW150">
        <v>4363</v>
      </c>
      <c r="AX150">
        <v>-7012</v>
      </c>
      <c r="AY150">
        <v>22557</v>
      </c>
      <c r="AZ150">
        <v>49417</v>
      </c>
      <c r="BA150">
        <v>1089</v>
      </c>
      <c r="BB150">
        <v>34788</v>
      </c>
      <c r="BC150">
        <v>5293</v>
      </c>
      <c r="BD150"/>
      <c r="BE150"/>
      <c r="BF150"/>
      <c r="BG150"/>
      <c r="BH150"/>
      <c r="BI150"/>
      <c r="BJ150"/>
      <c r="BK150"/>
      <c r="BL150"/>
      <c r="BM150"/>
      <c r="BN150"/>
      <c r="BO150"/>
      <c r="BP150"/>
      <c r="BQ150"/>
      <c r="BR150"/>
      <c r="BS150"/>
      <c r="BT150"/>
    </row>
    <row r="151" spans="1:72" x14ac:dyDescent="0.25">
      <c r="A151" t="s">
        <v>2451</v>
      </c>
      <c r="B151">
        <v>0</v>
      </c>
      <c r="C151">
        <v>0</v>
      </c>
      <c r="D151">
        <v>-33527</v>
      </c>
      <c r="E151">
        <v>32791</v>
      </c>
      <c r="F151">
        <v>-61418</v>
      </c>
      <c r="G151">
        <v>149816</v>
      </c>
      <c r="H151">
        <v>7610</v>
      </c>
      <c r="I151">
        <v>32358</v>
      </c>
      <c r="J151">
        <v>-29001</v>
      </c>
      <c r="K151">
        <v>7554</v>
      </c>
      <c r="L151">
        <v>3421</v>
      </c>
      <c r="M151">
        <v>-10825</v>
      </c>
      <c r="N151">
        <v>79981</v>
      </c>
      <c r="O151">
        <v>-57827</v>
      </c>
      <c r="P151">
        <v>-23246</v>
      </c>
      <c r="Q151">
        <v>8799</v>
      </c>
      <c r="R151">
        <v>-768</v>
      </c>
      <c r="S151">
        <v>-51358</v>
      </c>
      <c r="T151">
        <v>36594.129999999997</v>
      </c>
      <c r="U151">
        <v>1354241</v>
      </c>
      <c r="V151">
        <v>-299437</v>
      </c>
      <c r="W151">
        <v>-27346</v>
      </c>
      <c r="X151">
        <v>-14734</v>
      </c>
      <c r="Y151">
        <v>94141</v>
      </c>
      <c r="Z151">
        <v>32974</v>
      </c>
      <c r="AA151">
        <v>3749</v>
      </c>
      <c r="AB151">
        <v>7771.53</v>
      </c>
      <c r="AC151">
        <v>5476</v>
      </c>
      <c r="AD151">
        <v>45450</v>
      </c>
      <c r="AE151">
        <v>-36457</v>
      </c>
      <c r="AF151">
        <v>1542.72</v>
      </c>
      <c r="AG151">
        <v>5353</v>
      </c>
      <c r="AH151">
        <v>86481</v>
      </c>
      <c r="AI151">
        <v>8428</v>
      </c>
      <c r="AJ151">
        <v>36193</v>
      </c>
      <c r="AK151">
        <v>56065</v>
      </c>
      <c r="AL151">
        <v>-22894</v>
      </c>
      <c r="AM151">
        <v>17520</v>
      </c>
      <c r="AN151">
        <v>20499</v>
      </c>
      <c r="AO151">
        <v>1157</v>
      </c>
      <c r="AP151">
        <v>8024</v>
      </c>
      <c r="AQ151">
        <v>-3048</v>
      </c>
      <c r="AR151">
        <v>13678</v>
      </c>
      <c r="AS151">
        <v>6532</v>
      </c>
      <c r="AT151">
        <v>13457</v>
      </c>
      <c r="AU151">
        <v>9190</v>
      </c>
      <c r="AV151">
        <v>12025</v>
      </c>
      <c r="AW151">
        <v>4363</v>
      </c>
      <c r="AX151">
        <v>-7012</v>
      </c>
      <c r="AY151">
        <v>22557</v>
      </c>
      <c r="AZ151">
        <v>49417</v>
      </c>
      <c r="BA151">
        <v>1089</v>
      </c>
      <c r="BB151">
        <v>34788</v>
      </c>
      <c r="BC151">
        <v>5293</v>
      </c>
      <c r="BD151"/>
      <c r="BE151"/>
      <c r="BF151"/>
      <c r="BG151"/>
      <c r="BH151"/>
      <c r="BI151"/>
      <c r="BJ151"/>
      <c r="BK151"/>
      <c r="BL151"/>
      <c r="BM151"/>
      <c r="BN151"/>
      <c r="BO151"/>
      <c r="BP151"/>
      <c r="BQ151"/>
      <c r="BR151"/>
      <c r="BS151"/>
      <c r="BT151"/>
    </row>
    <row r="152" spans="1:72" x14ac:dyDescent="0.25">
      <c r="A152" t="s">
        <v>3343</v>
      </c>
      <c r="B152">
        <v>0</v>
      </c>
      <c r="C152">
        <v>0</v>
      </c>
      <c r="D152">
        <v>3334.25</v>
      </c>
      <c r="E152">
        <v>0</v>
      </c>
      <c r="F152">
        <v>0</v>
      </c>
      <c r="G152">
        <v>0</v>
      </c>
      <c r="H152">
        <v>0</v>
      </c>
      <c r="I152">
        <v>3657</v>
      </c>
      <c r="J152">
        <v>-246</v>
      </c>
      <c r="K152">
        <v>584</v>
      </c>
      <c r="L152">
        <v>5830</v>
      </c>
      <c r="M152">
        <v>3149</v>
      </c>
      <c r="N152">
        <v>1369</v>
      </c>
      <c r="O152">
        <v>-661</v>
      </c>
      <c r="P152">
        <v>3912</v>
      </c>
      <c r="Q152">
        <v>6775</v>
      </c>
      <c r="R152">
        <v>8288</v>
      </c>
      <c r="S152">
        <v>0</v>
      </c>
      <c r="T152">
        <v>0</v>
      </c>
      <c r="U152">
        <v>0</v>
      </c>
      <c r="V152">
        <v>1231</v>
      </c>
      <c r="W152">
        <v>2676</v>
      </c>
      <c r="X152">
        <v>3292</v>
      </c>
      <c r="Y152">
        <v>2159</v>
      </c>
      <c r="Z152">
        <v>8605</v>
      </c>
      <c r="AA152">
        <v>744</v>
      </c>
      <c r="AB152">
        <v>0</v>
      </c>
      <c r="AC152">
        <v>24955</v>
      </c>
      <c r="AD152">
        <v>-1732</v>
      </c>
      <c r="AE152">
        <v>12293</v>
      </c>
      <c r="AF152">
        <v>0</v>
      </c>
      <c r="AG152">
        <v>0</v>
      </c>
      <c r="AH152">
        <v>0</v>
      </c>
      <c r="AI152">
        <v>0</v>
      </c>
      <c r="AJ152">
        <v>1964</v>
      </c>
      <c r="AK152">
        <v>0</v>
      </c>
      <c r="AL152">
        <v>1168</v>
      </c>
      <c r="AM152">
        <v>833</v>
      </c>
      <c r="AN152">
        <v>1856</v>
      </c>
      <c r="AO152">
        <v>324</v>
      </c>
      <c r="AP152">
        <v>632</v>
      </c>
      <c r="AQ152">
        <v>1160</v>
      </c>
      <c r="AR152">
        <v>594</v>
      </c>
      <c r="AS152">
        <v>73</v>
      </c>
      <c r="AT152">
        <v>783</v>
      </c>
      <c r="AU152">
        <v>164</v>
      </c>
      <c r="AV152">
        <v>1282.75</v>
      </c>
      <c r="AW152">
        <v>0</v>
      </c>
      <c r="AX152">
        <v>0</v>
      </c>
      <c r="AY152">
        <v>0</v>
      </c>
      <c r="AZ152">
        <v>0</v>
      </c>
      <c r="BA152">
        <v>0</v>
      </c>
      <c r="BB152">
        <v>0</v>
      </c>
      <c r="BC152">
        <v>0</v>
      </c>
      <c r="BD152"/>
      <c r="BE152"/>
      <c r="BF152"/>
      <c r="BG152"/>
      <c r="BH152"/>
      <c r="BI152"/>
      <c r="BJ152"/>
      <c r="BK152"/>
      <c r="BL152"/>
      <c r="BM152"/>
      <c r="BN152"/>
      <c r="BO152"/>
      <c r="BP152"/>
      <c r="BQ152"/>
      <c r="BR152"/>
      <c r="BS152"/>
      <c r="BT152"/>
    </row>
    <row r="153" spans="1:72" x14ac:dyDescent="0.25">
      <c r="A153" t="s">
        <v>2621</v>
      </c>
      <c r="B153">
        <v>0</v>
      </c>
      <c r="C153">
        <v>0</v>
      </c>
      <c r="D153">
        <v>0</v>
      </c>
      <c r="E153">
        <v>0</v>
      </c>
      <c r="F153">
        <v>0</v>
      </c>
      <c r="G153">
        <v>0</v>
      </c>
      <c r="H153">
        <v>0</v>
      </c>
      <c r="I153">
        <v>0</v>
      </c>
      <c r="J153">
        <v>0</v>
      </c>
      <c r="K153">
        <v>0</v>
      </c>
      <c r="L153">
        <v>0</v>
      </c>
      <c r="M153">
        <v>0</v>
      </c>
      <c r="N153">
        <v>0</v>
      </c>
      <c r="O153">
        <v>268963</v>
      </c>
      <c r="P153">
        <v>0</v>
      </c>
      <c r="Q153">
        <v>0</v>
      </c>
      <c r="R153">
        <v>0</v>
      </c>
      <c r="S153">
        <v>0</v>
      </c>
      <c r="T153">
        <v>0</v>
      </c>
      <c r="U153">
        <v>0</v>
      </c>
      <c r="V153">
        <v>160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c r="BE153"/>
      <c r="BF153"/>
      <c r="BG153"/>
      <c r="BH153"/>
      <c r="BI153"/>
      <c r="BJ153"/>
      <c r="BK153"/>
      <c r="BL153"/>
      <c r="BM153"/>
      <c r="BN153"/>
      <c r="BO153"/>
      <c r="BP153"/>
      <c r="BQ153"/>
      <c r="BR153"/>
      <c r="BS153"/>
      <c r="BT153"/>
    </row>
    <row r="154" spans="1:72" x14ac:dyDescent="0.25">
      <c r="A154" t="s">
        <v>2453</v>
      </c>
      <c r="B154">
        <v>2359533</v>
      </c>
      <c r="C154">
        <v>2507696</v>
      </c>
      <c r="D154">
        <v>3015171</v>
      </c>
      <c r="E154">
        <v>2647760</v>
      </c>
      <c r="F154">
        <v>1875603</v>
      </c>
      <c r="G154">
        <v>3073344</v>
      </c>
      <c r="H154">
        <v>3844299</v>
      </c>
      <c r="I154">
        <v>3461276</v>
      </c>
      <c r="J154">
        <v>3123593</v>
      </c>
      <c r="K154">
        <v>3136178</v>
      </c>
      <c r="L154">
        <v>3888597</v>
      </c>
      <c r="M154">
        <v>3186219</v>
      </c>
      <c r="N154">
        <v>3216387</v>
      </c>
      <c r="O154">
        <v>3358812</v>
      </c>
      <c r="P154">
        <v>3783437</v>
      </c>
      <c r="Q154">
        <v>3282281</v>
      </c>
      <c r="R154">
        <v>2925683</v>
      </c>
      <c r="S154">
        <v>2771520</v>
      </c>
      <c r="T154">
        <v>2653583.87</v>
      </c>
      <c r="U154">
        <v>4330032</v>
      </c>
      <c r="V154">
        <v>3321245</v>
      </c>
      <c r="W154">
        <v>1174026</v>
      </c>
      <c r="X154">
        <v>1039924</v>
      </c>
      <c r="Y154">
        <v>1351611</v>
      </c>
      <c r="Z154">
        <v>1082950</v>
      </c>
      <c r="AA154">
        <v>871180</v>
      </c>
      <c r="AB154">
        <v>967384.08</v>
      </c>
      <c r="AC154">
        <v>499582</v>
      </c>
      <c r="AD154">
        <v>613264</v>
      </c>
      <c r="AE154">
        <v>868546</v>
      </c>
      <c r="AF154">
        <v>882779.35</v>
      </c>
      <c r="AG154">
        <v>842773</v>
      </c>
      <c r="AH154">
        <v>1041222</v>
      </c>
      <c r="AI154">
        <v>989656</v>
      </c>
      <c r="AJ154">
        <v>915429</v>
      </c>
      <c r="AK154">
        <v>894378</v>
      </c>
      <c r="AL154">
        <v>798425</v>
      </c>
      <c r="AM154">
        <v>1002895</v>
      </c>
      <c r="AN154">
        <v>780530</v>
      </c>
      <c r="AO154">
        <v>911809</v>
      </c>
      <c r="AP154">
        <v>830529</v>
      </c>
      <c r="AQ154">
        <v>950941</v>
      </c>
      <c r="AR154">
        <v>768310</v>
      </c>
      <c r="AS154">
        <v>756612</v>
      </c>
      <c r="AT154">
        <v>776107</v>
      </c>
      <c r="AU154">
        <v>788848</v>
      </c>
      <c r="AV154">
        <v>708827</v>
      </c>
      <c r="AW154">
        <v>500841</v>
      </c>
      <c r="AX154">
        <v>415847</v>
      </c>
      <c r="AY154">
        <v>299325</v>
      </c>
      <c r="AZ154">
        <v>233924</v>
      </c>
      <c r="BA154">
        <v>433391</v>
      </c>
      <c r="BB154">
        <v>653834</v>
      </c>
      <c r="BC154">
        <v>435931</v>
      </c>
      <c r="BD154"/>
      <c r="BE154"/>
      <c r="BF154"/>
      <c r="BG154"/>
      <c r="BH154"/>
      <c r="BI154"/>
      <c r="BJ154"/>
      <c r="BK154"/>
      <c r="BL154"/>
      <c r="BM154"/>
      <c r="BN154"/>
      <c r="BO154"/>
      <c r="BP154"/>
      <c r="BQ154"/>
      <c r="BR154"/>
      <c r="BS154"/>
      <c r="BT154"/>
    </row>
    <row r="155" spans="1:72" x14ac:dyDescent="0.25">
      <c r="A155" t="s">
        <v>878</v>
      </c>
      <c r="B155">
        <v>1258065</v>
      </c>
      <c r="C155">
        <v>1254251</v>
      </c>
      <c r="D155">
        <v>1286089</v>
      </c>
      <c r="E155">
        <v>1334202</v>
      </c>
      <c r="F155">
        <v>1322262</v>
      </c>
      <c r="G155">
        <v>1330065</v>
      </c>
      <c r="H155">
        <v>1272188</v>
      </c>
      <c r="I155">
        <v>1256486</v>
      </c>
      <c r="J155">
        <v>1245024</v>
      </c>
      <c r="K155">
        <v>1197240</v>
      </c>
      <c r="L155">
        <v>1210920</v>
      </c>
      <c r="M155">
        <v>1192727</v>
      </c>
      <c r="N155">
        <v>1169979</v>
      </c>
      <c r="O155">
        <v>1145732</v>
      </c>
      <c r="P155">
        <v>1174485</v>
      </c>
      <c r="Q155">
        <v>1116013</v>
      </c>
      <c r="R155">
        <v>1112945</v>
      </c>
      <c r="S155">
        <v>1124748</v>
      </c>
      <c r="T155">
        <v>1176232.8899999999</v>
      </c>
      <c r="U155">
        <v>1750237</v>
      </c>
      <c r="V155">
        <v>2002956</v>
      </c>
      <c r="W155">
        <v>273403</v>
      </c>
      <c r="X155">
        <v>121949</v>
      </c>
      <c r="Y155">
        <v>110722</v>
      </c>
      <c r="Z155">
        <v>128356</v>
      </c>
      <c r="AA155">
        <v>131487</v>
      </c>
      <c r="AB155">
        <v>167163.66</v>
      </c>
      <c r="AC155">
        <v>143241</v>
      </c>
      <c r="AD155">
        <v>150392</v>
      </c>
      <c r="AE155">
        <v>151437</v>
      </c>
      <c r="AF155">
        <v>150798.01</v>
      </c>
      <c r="AG155">
        <v>152772</v>
      </c>
      <c r="AH155">
        <v>133089</v>
      </c>
      <c r="AI155">
        <v>138521</v>
      </c>
      <c r="AJ155">
        <v>124813</v>
      </c>
      <c r="AK155">
        <v>131907</v>
      </c>
      <c r="AL155">
        <v>118490</v>
      </c>
      <c r="AM155">
        <v>136019</v>
      </c>
      <c r="AN155">
        <v>110442</v>
      </c>
      <c r="AO155">
        <v>114874</v>
      </c>
      <c r="AP155">
        <v>68676</v>
      </c>
      <c r="AQ155">
        <v>72052</v>
      </c>
      <c r="AR155">
        <v>72815</v>
      </c>
      <c r="AS155">
        <v>75466</v>
      </c>
      <c r="AT155">
        <v>44090</v>
      </c>
      <c r="AU155">
        <v>34636</v>
      </c>
      <c r="AV155">
        <v>50194</v>
      </c>
      <c r="AW155">
        <v>51778</v>
      </c>
      <c r="AX155">
        <v>56315</v>
      </c>
      <c r="AY155">
        <v>63873</v>
      </c>
      <c r="AZ155">
        <v>62368</v>
      </c>
      <c r="BA155">
        <v>64828</v>
      </c>
      <c r="BB155">
        <v>52766</v>
      </c>
      <c r="BC155">
        <v>49553</v>
      </c>
      <c r="BD155"/>
      <c r="BE155"/>
      <c r="BF155"/>
      <c r="BG155"/>
      <c r="BH155"/>
      <c r="BI155"/>
      <c r="BJ155"/>
      <c r="BK155"/>
      <c r="BL155"/>
      <c r="BM155"/>
      <c r="BN155"/>
      <c r="BO155"/>
      <c r="BP155"/>
      <c r="BQ155"/>
      <c r="BR155"/>
      <c r="BS155"/>
      <c r="BT155"/>
    </row>
    <row r="156" spans="1:72" x14ac:dyDescent="0.25">
      <c r="A156" t="s">
        <v>879</v>
      </c>
      <c r="B156">
        <v>69374</v>
      </c>
      <c r="C156">
        <v>122582</v>
      </c>
      <c r="D156">
        <v>218174</v>
      </c>
      <c r="E156">
        <v>138724</v>
      </c>
      <c r="F156">
        <v>130806</v>
      </c>
      <c r="G156">
        <v>299410</v>
      </c>
      <c r="H156">
        <v>1617</v>
      </c>
      <c r="I156">
        <v>316968</v>
      </c>
      <c r="J156">
        <v>212553</v>
      </c>
      <c r="K156">
        <v>289203</v>
      </c>
      <c r="L156">
        <v>411767</v>
      </c>
      <c r="M156">
        <v>195189</v>
      </c>
      <c r="N156">
        <v>456132</v>
      </c>
      <c r="O156">
        <v>583647</v>
      </c>
      <c r="P156">
        <v>557748</v>
      </c>
      <c r="Q156">
        <v>576482</v>
      </c>
      <c r="R156">
        <v>594744</v>
      </c>
      <c r="S156">
        <v>530872</v>
      </c>
      <c r="T156">
        <v>56516.61</v>
      </c>
      <c r="U156">
        <v>626057</v>
      </c>
      <c r="V156">
        <v>365284</v>
      </c>
      <c r="W156">
        <v>197728</v>
      </c>
      <c r="X156">
        <v>124965</v>
      </c>
      <c r="Y156">
        <v>80307</v>
      </c>
      <c r="Z156">
        <v>86487</v>
      </c>
      <c r="AA156">
        <v>108315</v>
      </c>
      <c r="AB156">
        <v>178752.61</v>
      </c>
      <c r="AC156">
        <v>58450</v>
      </c>
      <c r="AD156">
        <v>99400</v>
      </c>
      <c r="AE156">
        <v>143919</v>
      </c>
      <c r="AF156">
        <v>140723.28</v>
      </c>
      <c r="AG156">
        <v>122487</v>
      </c>
      <c r="AH156">
        <v>150618</v>
      </c>
      <c r="AI156">
        <v>152756</v>
      </c>
      <c r="AJ156">
        <v>102685</v>
      </c>
      <c r="AK156">
        <v>161133</v>
      </c>
      <c r="AL156">
        <v>165917</v>
      </c>
      <c r="AM156">
        <v>174880</v>
      </c>
      <c r="AN156">
        <v>78280</v>
      </c>
      <c r="AO156">
        <v>188065</v>
      </c>
      <c r="AP156">
        <v>200980</v>
      </c>
      <c r="AQ156">
        <v>225349</v>
      </c>
      <c r="AR156">
        <v>169606</v>
      </c>
      <c r="AS156">
        <v>154696</v>
      </c>
      <c r="AT156">
        <v>169957</v>
      </c>
      <c r="AU156">
        <v>173794</v>
      </c>
      <c r="AV156">
        <v>165220</v>
      </c>
      <c r="AW156">
        <v>94472</v>
      </c>
      <c r="AX156">
        <v>90403</v>
      </c>
      <c r="AY156">
        <v>54822</v>
      </c>
      <c r="AZ156">
        <v>25070</v>
      </c>
      <c r="BA156">
        <v>47311</v>
      </c>
      <c r="BB156">
        <v>139862</v>
      </c>
      <c r="BC156">
        <v>82358</v>
      </c>
      <c r="BD156"/>
      <c r="BE156"/>
      <c r="BF156"/>
      <c r="BG156"/>
      <c r="BH156"/>
      <c r="BI156"/>
      <c r="BJ156"/>
      <c r="BK156"/>
      <c r="BL156"/>
      <c r="BM156"/>
      <c r="BN156"/>
      <c r="BO156"/>
      <c r="BP156"/>
      <c r="BQ156"/>
      <c r="BR156"/>
      <c r="BS156"/>
      <c r="BT156"/>
    </row>
    <row r="157" spans="1:72" x14ac:dyDescent="0.25">
      <c r="A157" t="s">
        <v>2454</v>
      </c>
      <c r="B157">
        <v>1032094</v>
      </c>
      <c r="C157">
        <v>1130863</v>
      </c>
      <c r="D157">
        <v>1510908</v>
      </c>
      <c r="E157">
        <v>1174834</v>
      </c>
      <c r="F157">
        <v>422535</v>
      </c>
      <c r="G157">
        <v>1443869</v>
      </c>
      <c r="H157">
        <v>2570494</v>
      </c>
      <c r="I157">
        <v>1887822</v>
      </c>
      <c r="J157">
        <v>1666016</v>
      </c>
      <c r="K157">
        <v>1649735</v>
      </c>
      <c r="L157">
        <v>2265910</v>
      </c>
      <c r="M157">
        <v>1798303</v>
      </c>
      <c r="N157">
        <v>1590276</v>
      </c>
      <c r="O157">
        <v>1629433</v>
      </c>
      <c r="P157">
        <v>2051204</v>
      </c>
      <c r="Q157">
        <v>1589786</v>
      </c>
      <c r="R157">
        <v>1217994</v>
      </c>
      <c r="S157">
        <v>1115900</v>
      </c>
      <c r="T157">
        <v>1420834.37</v>
      </c>
      <c r="U157">
        <v>1953738</v>
      </c>
      <c r="V157">
        <v>953005</v>
      </c>
      <c r="W157">
        <v>702895</v>
      </c>
      <c r="X157">
        <v>793010</v>
      </c>
      <c r="Y157">
        <v>1160582</v>
      </c>
      <c r="Z157">
        <v>868107</v>
      </c>
      <c r="AA157">
        <v>631378</v>
      </c>
      <c r="AB157">
        <v>621467.81000000006</v>
      </c>
      <c r="AC157">
        <v>297891</v>
      </c>
      <c r="AD157">
        <v>363472</v>
      </c>
      <c r="AE157">
        <v>573190</v>
      </c>
      <c r="AF157">
        <v>591258.06000000006</v>
      </c>
      <c r="AG157">
        <v>567514</v>
      </c>
      <c r="AH157">
        <v>757515</v>
      </c>
      <c r="AI157">
        <v>698379</v>
      </c>
      <c r="AJ157">
        <v>687931</v>
      </c>
      <c r="AK157">
        <v>601338</v>
      </c>
      <c r="AL157">
        <v>514018</v>
      </c>
      <c r="AM157">
        <v>691996</v>
      </c>
      <c r="AN157">
        <v>591808</v>
      </c>
      <c r="AO157">
        <v>608870</v>
      </c>
      <c r="AP157">
        <v>560873</v>
      </c>
      <c r="AQ157">
        <v>653540</v>
      </c>
      <c r="AR157">
        <v>525889</v>
      </c>
      <c r="AS157">
        <v>526450</v>
      </c>
      <c r="AT157">
        <v>562060</v>
      </c>
      <c r="AU157">
        <v>580418</v>
      </c>
      <c r="AV157">
        <v>493413</v>
      </c>
      <c r="AW157">
        <v>354591</v>
      </c>
      <c r="AX157">
        <v>269129</v>
      </c>
      <c r="AY157">
        <v>180630</v>
      </c>
      <c r="AZ157">
        <v>146486</v>
      </c>
      <c r="BA157">
        <v>321252</v>
      </c>
      <c r="BB157">
        <v>461206</v>
      </c>
      <c r="BC157">
        <v>304020</v>
      </c>
      <c r="BD157"/>
      <c r="BE157"/>
      <c r="BF157"/>
      <c r="BG157"/>
      <c r="BH157"/>
      <c r="BI157"/>
      <c r="BJ157"/>
      <c r="BK157"/>
      <c r="BL157"/>
      <c r="BM157"/>
      <c r="BN157"/>
      <c r="BO157"/>
      <c r="BP157"/>
      <c r="BQ157"/>
      <c r="BR157"/>
      <c r="BS157"/>
      <c r="BT157"/>
    </row>
    <row r="158" spans="1:72" x14ac:dyDescent="0.25">
      <c r="A158" t="s">
        <v>2455</v>
      </c>
      <c r="B158">
        <v>1032094</v>
      </c>
      <c r="C158">
        <v>1130863</v>
      </c>
      <c r="D158">
        <v>1510908</v>
      </c>
      <c r="E158">
        <v>1174834</v>
      </c>
      <c r="F158">
        <v>422535</v>
      </c>
      <c r="G158">
        <v>1443869</v>
      </c>
      <c r="H158">
        <v>2570494</v>
      </c>
      <c r="I158">
        <v>1887822</v>
      </c>
      <c r="J158">
        <v>1666016</v>
      </c>
      <c r="K158">
        <v>1649735</v>
      </c>
      <c r="L158">
        <v>2265910</v>
      </c>
      <c r="M158">
        <v>1798303</v>
      </c>
      <c r="N158">
        <v>1590276</v>
      </c>
      <c r="O158">
        <v>1629433</v>
      </c>
      <c r="P158">
        <v>2051204</v>
      </c>
      <c r="Q158">
        <v>1589786</v>
      </c>
      <c r="R158">
        <v>1217994</v>
      </c>
      <c r="S158">
        <v>1115900</v>
      </c>
      <c r="T158">
        <v>1420834.37</v>
      </c>
      <c r="U158">
        <v>1953738</v>
      </c>
      <c r="V158">
        <v>953005</v>
      </c>
      <c r="W158">
        <v>702895</v>
      </c>
      <c r="X158">
        <v>793010</v>
      </c>
      <c r="Y158">
        <v>1160582</v>
      </c>
      <c r="Z158">
        <v>868107</v>
      </c>
      <c r="AA158">
        <v>631378</v>
      </c>
      <c r="AB158">
        <v>621467.81000000006</v>
      </c>
      <c r="AC158">
        <v>297891</v>
      </c>
      <c r="AD158">
        <v>363472</v>
      </c>
      <c r="AE158">
        <v>573190</v>
      </c>
      <c r="AF158">
        <v>591258.06000000006</v>
      </c>
      <c r="AG158">
        <v>567514</v>
      </c>
      <c r="AH158">
        <v>757515</v>
      </c>
      <c r="AI158">
        <v>698379</v>
      </c>
      <c r="AJ158">
        <v>687931</v>
      </c>
      <c r="AK158">
        <v>601338</v>
      </c>
      <c r="AL158">
        <v>514018</v>
      </c>
      <c r="AM158">
        <v>691996</v>
      </c>
      <c r="AN158">
        <v>591808</v>
      </c>
      <c r="AO158">
        <v>608870</v>
      </c>
      <c r="AP158">
        <v>560873</v>
      </c>
      <c r="AQ158">
        <v>653540</v>
      </c>
      <c r="AR158">
        <v>525889</v>
      </c>
      <c r="AS158">
        <v>526450</v>
      </c>
      <c r="AT158">
        <v>562060</v>
      </c>
      <c r="AU158">
        <v>580418</v>
      </c>
      <c r="AV158">
        <v>493413</v>
      </c>
      <c r="AW158">
        <v>354591</v>
      </c>
      <c r="AX158">
        <v>269129</v>
      </c>
      <c r="AY158">
        <v>180630</v>
      </c>
      <c r="AZ158">
        <v>146486</v>
      </c>
      <c r="BA158">
        <v>321252</v>
      </c>
      <c r="BB158">
        <v>461206</v>
      </c>
      <c r="BC158">
        <v>304020</v>
      </c>
      <c r="BD158"/>
      <c r="BE158"/>
      <c r="BF158"/>
      <c r="BG158"/>
      <c r="BH158"/>
      <c r="BI158"/>
      <c r="BJ158"/>
      <c r="BK158"/>
      <c r="BL158"/>
      <c r="BM158"/>
      <c r="BN158"/>
      <c r="BO158"/>
      <c r="BP158"/>
      <c r="BQ158"/>
      <c r="BR158"/>
      <c r="BS158"/>
      <c r="BT158"/>
    </row>
    <row r="159" spans="1:72" x14ac:dyDescent="0.25">
      <c r="A159" t="s">
        <v>2456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t="s">
        <v>2457</v>
      </c>
      <c r="B160">
        <v>1032094</v>
      </c>
      <c r="C160">
        <v>1130863</v>
      </c>
      <c r="D160">
        <v>1510908</v>
      </c>
      <c r="E160">
        <v>1174834</v>
      </c>
      <c r="F160">
        <v>422535</v>
      </c>
      <c r="G160">
        <v>1443869</v>
      </c>
      <c r="H160">
        <v>2570494</v>
      </c>
      <c r="I160">
        <v>1887822</v>
      </c>
      <c r="J160">
        <v>1666016</v>
      </c>
      <c r="K160">
        <v>1649735</v>
      </c>
      <c r="L160">
        <v>2265910</v>
      </c>
      <c r="M160">
        <v>1798303</v>
      </c>
      <c r="N160">
        <v>1590276</v>
      </c>
      <c r="O160">
        <v>1629433</v>
      </c>
      <c r="P160">
        <v>2051204</v>
      </c>
      <c r="Q160">
        <v>1589786</v>
      </c>
      <c r="R160">
        <v>1217994</v>
      </c>
      <c r="S160">
        <v>1115900</v>
      </c>
      <c r="T160">
        <v>1420834.37</v>
      </c>
      <c r="U160">
        <v>1953738</v>
      </c>
      <c r="V160">
        <v>953005</v>
      </c>
      <c r="W160">
        <v>702895</v>
      </c>
      <c r="X160">
        <v>793010</v>
      </c>
      <c r="Y160">
        <v>1160582</v>
      </c>
      <c r="Z160">
        <v>868107</v>
      </c>
      <c r="AA160">
        <v>631378</v>
      </c>
      <c r="AB160">
        <v>621467.81000000006</v>
      </c>
      <c r="AC160">
        <v>297891</v>
      </c>
      <c r="AD160">
        <v>363472</v>
      </c>
      <c r="AE160">
        <v>573190</v>
      </c>
      <c r="AF160">
        <v>591258.06000000006</v>
      </c>
      <c r="AG160">
        <v>567514</v>
      </c>
      <c r="AH160">
        <v>757515</v>
      </c>
      <c r="AI160">
        <v>698379</v>
      </c>
      <c r="AJ160">
        <v>687931</v>
      </c>
      <c r="AK160">
        <v>601338</v>
      </c>
      <c r="AL160">
        <v>514018</v>
      </c>
      <c r="AM160">
        <v>691996</v>
      </c>
      <c r="AN160">
        <v>591808</v>
      </c>
      <c r="AO160">
        <v>608870</v>
      </c>
      <c r="AP160">
        <v>560873</v>
      </c>
      <c r="AQ160">
        <v>653540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2458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2459</v>
      </c>
      <c r="B162">
        <v>4026</v>
      </c>
      <c r="C162">
        <v>27258</v>
      </c>
      <c r="D162">
        <v>21492</v>
      </c>
      <c r="E162">
        <v>-11824</v>
      </c>
      <c r="F162">
        <v>-19571</v>
      </c>
      <c r="G162">
        <v>-69288</v>
      </c>
      <c r="H162">
        <v>-12043</v>
      </c>
      <c r="I162">
        <v>-68744</v>
      </c>
      <c r="J162">
        <v>0</v>
      </c>
      <c r="K162">
        <v>0</v>
      </c>
      <c r="L162">
        <v>0</v>
      </c>
      <c r="M162">
        <v>0</v>
      </c>
      <c r="N162">
        <v>0</v>
      </c>
      <c r="O162">
        <v>0</v>
      </c>
      <c r="P162">
        <v>0</v>
      </c>
      <c r="Q162">
        <v>0</v>
      </c>
      <c r="R162">
        <v>0</v>
      </c>
      <c r="S162">
        <v>0</v>
      </c>
      <c r="T162">
        <v>0.34</v>
      </c>
      <c r="U162">
        <v>313199</v>
      </c>
      <c r="V162">
        <v>-307618</v>
      </c>
      <c r="W162">
        <v>2790</v>
      </c>
      <c r="X162">
        <v>46700</v>
      </c>
      <c r="Y162">
        <v>4694</v>
      </c>
      <c r="Z162">
        <v>50850</v>
      </c>
      <c r="AA162">
        <v>27808</v>
      </c>
      <c r="AB162">
        <v>-34605.980000000003</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2460</v>
      </c>
      <c r="B163">
        <v>116804</v>
      </c>
      <c r="C163">
        <v>202321</v>
      </c>
      <c r="D163">
        <v>-251464</v>
      </c>
      <c r="E163">
        <v>152325</v>
      </c>
      <c r="F163">
        <v>-255911</v>
      </c>
      <c r="G163">
        <v>341305</v>
      </c>
      <c r="H163">
        <v>-32629</v>
      </c>
      <c r="I163">
        <v>12760</v>
      </c>
      <c r="J163">
        <v>-258465</v>
      </c>
      <c r="K163">
        <v>-53185</v>
      </c>
      <c r="L163">
        <v>-3668</v>
      </c>
      <c r="M163">
        <v>-52161</v>
      </c>
      <c r="N163">
        <v>133890</v>
      </c>
      <c r="O163">
        <v>-84680</v>
      </c>
      <c r="P163">
        <v>-195575</v>
      </c>
      <c r="Q163">
        <v>-22589</v>
      </c>
      <c r="R163">
        <v>-24510</v>
      </c>
      <c r="S163">
        <v>-191435</v>
      </c>
      <c r="T163">
        <v>102854.56</v>
      </c>
      <c r="U163">
        <v>-2119035</v>
      </c>
      <c r="V163">
        <v>2645223</v>
      </c>
      <c r="W163">
        <v>-545882</v>
      </c>
      <c r="X163">
        <v>-52882</v>
      </c>
      <c r="Y163">
        <v>201750</v>
      </c>
      <c r="Z163">
        <v>109837</v>
      </c>
      <c r="AA163">
        <v>-64365</v>
      </c>
      <c r="AB163">
        <v>48293.18</v>
      </c>
      <c r="AC163">
        <v>-32707</v>
      </c>
      <c r="AD163">
        <v>1110</v>
      </c>
      <c r="AE163">
        <v>-63776</v>
      </c>
      <c r="AF163">
        <v>106290.21</v>
      </c>
      <c r="AG163">
        <v>10470</v>
      </c>
      <c r="AH163">
        <v>209670</v>
      </c>
      <c r="AI163">
        <v>-199430</v>
      </c>
      <c r="AJ163">
        <v>-9245</v>
      </c>
      <c r="AK163">
        <v>-16062</v>
      </c>
      <c r="AL163">
        <v>24004</v>
      </c>
      <c r="AM163">
        <v>-60265</v>
      </c>
      <c r="AN163">
        <v>40514</v>
      </c>
      <c r="AO163">
        <v>34521</v>
      </c>
      <c r="AP163">
        <v>31816</v>
      </c>
      <c r="AQ163">
        <v>1926</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2461</v>
      </c>
      <c r="B164">
        <v>13615</v>
      </c>
      <c r="C164">
        <v>44547</v>
      </c>
      <c r="D164">
        <v>0</v>
      </c>
      <c r="E164">
        <v>12287</v>
      </c>
      <c r="F164">
        <v>-55068</v>
      </c>
      <c r="G164">
        <v>107953</v>
      </c>
      <c r="H164">
        <v>0</v>
      </c>
      <c r="I164">
        <v>0</v>
      </c>
      <c r="J164">
        <v>0</v>
      </c>
      <c r="K164">
        <v>0</v>
      </c>
      <c r="L164">
        <v>0</v>
      </c>
      <c r="M164">
        <v>0</v>
      </c>
      <c r="N164">
        <v>0</v>
      </c>
      <c r="O164">
        <v>0</v>
      </c>
      <c r="P164">
        <v>0</v>
      </c>
      <c r="Q164">
        <v>0</v>
      </c>
      <c r="R164">
        <v>0</v>
      </c>
      <c r="S164">
        <v>-52684</v>
      </c>
      <c r="T164">
        <v>-13923.65</v>
      </c>
      <c r="U164">
        <v>-35170</v>
      </c>
      <c r="V164">
        <v>-20477</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2632</v>
      </c>
      <c r="B165">
        <v>0</v>
      </c>
      <c r="C165">
        <v>0</v>
      </c>
      <c r="D165">
        <v>4449</v>
      </c>
      <c r="E165">
        <v>0</v>
      </c>
      <c r="F165">
        <v>0</v>
      </c>
      <c r="G165">
        <v>13858</v>
      </c>
      <c r="H165">
        <v>-18521</v>
      </c>
      <c r="I165">
        <v>-12515</v>
      </c>
      <c r="J165">
        <v>-74815</v>
      </c>
      <c r="K165">
        <v>-9138</v>
      </c>
      <c r="L165">
        <v>-502</v>
      </c>
      <c r="M165">
        <v>-49223</v>
      </c>
      <c r="N165">
        <v>41682</v>
      </c>
      <c r="O165">
        <v>-18190</v>
      </c>
      <c r="P165">
        <v>-16854</v>
      </c>
      <c r="Q165">
        <v>-10555</v>
      </c>
      <c r="R165">
        <v>2765</v>
      </c>
      <c r="S165">
        <v>0</v>
      </c>
      <c r="T165">
        <v>0</v>
      </c>
      <c r="U165">
        <v>0</v>
      </c>
      <c r="V165">
        <v>0</v>
      </c>
      <c r="W165">
        <v>29465</v>
      </c>
      <c r="X165">
        <v>10838</v>
      </c>
      <c r="Y165">
        <v>-15186</v>
      </c>
      <c r="Z165">
        <v>39840</v>
      </c>
      <c r="AA165">
        <v>-58827</v>
      </c>
      <c r="AB165">
        <v>0</v>
      </c>
      <c r="AC165">
        <v>0</v>
      </c>
      <c r="AD165">
        <v>0</v>
      </c>
      <c r="AE165">
        <v>-30663</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25">
      <c r="A166" t="s">
        <v>2462</v>
      </c>
      <c r="B166">
        <v>-805</v>
      </c>
      <c r="C166">
        <v>-5452</v>
      </c>
      <c r="D166">
        <v>-38226</v>
      </c>
      <c r="E166">
        <v>2365</v>
      </c>
      <c r="F166">
        <v>3914</v>
      </c>
      <c r="G166">
        <v>0</v>
      </c>
      <c r="H166">
        <v>42198</v>
      </c>
      <c r="I166">
        <v>13749</v>
      </c>
      <c r="J166">
        <v>6780</v>
      </c>
      <c r="K166">
        <v>0</v>
      </c>
      <c r="L166">
        <v>-177.5</v>
      </c>
      <c r="M166">
        <v>0</v>
      </c>
      <c r="N166">
        <v>0</v>
      </c>
      <c r="O166">
        <v>0</v>
      </c>
      <c r="P166">
        <v>-10007.5</v>
      </c>
      <c r="Q166">
        <v>0</v>
      </c>
      <c r="R166">
        <v>0</v>
      </c>
      <c r="S166">
        <v>0</v>
      </c>
      <c r="T166">
        <v>21232.27</v>
      </c>
      <c r="U166">
        <v>127741</v>
      </c>
      <c r="V166">
        <v>-115421</v>
      </c>
      <c r="W166">
        <v>-341</v>
      </c>
      <c r="X166">
        <v>-6295</v>
      </c>
      <c r="Y166">
        <v>-672</v>
      </c>
      <c r="Z166">
        <v>-6800</v>
      </c>
      <c r="AA166">
        <v>-3745</v>
      </c>
      <c r="AB166">
        <v>6045.91</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c r="BE166"/>
      <c r="BF166"/>
      <c r="BG166"/>
      <c r="BH166"/>
      <c r="BI166"/>
      <c r="BJ166"/>
      <c r="BK166"/>
      <c r="BL166"/>
      <c r="BM166"/>
      <c r="BN166"/>
      <c r="BO166"/>
      <c r="BP166"/>
      <c r="BQ166"/>
      <c r="BR166"/>
      <c r="BS166"/>
      <c r="BT166"/>
    </row>
    <row r="167" spans="1:72" x14ac:dyDescent="0.25">
      <c r="A167" t="s">
        <v>2463</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t="s">
        <v>2465</v>
      </c>
      <c r="B168">
        <v>0</v>
      </c>
      <c r="C168">
        <v>0</v>
      </c>
      <c r="D168">
        <v>42477.5</v>
      </c>
      <c r="E168">
        <v>0</v>
      </c>
      <c r="F168">
        <v>0</v>
      </c>
      <c r="G168">
        <v>0</v>
      </c>
      <c r="H168">
        <v>-210272</v>
      </c>
      <c r="I168">
        <v>0</v>
      </c>
      <c r="J168">
        <v>-33899</v>
      </c>
      <c r="K168">
        <v>0</v>
      </c>
      <c r="L168">
        <v>-514.25</v>
      </c>
      <c r="M168">
        <v>0</v>
      </c>
      <c r="N168">
        <v>0</v>
      </c>
      <c r="O168">
        <v>0</v>
      </c>
      <c r="P168">
        <v>49647.75</v>
      </c>
      <c r="Q168">
        <v>0</v>
      </c>
      <c r="R168">
        <v>0</v>
      </c>
      <c r="S168">
        <v>0</v>
      </c>
      <c r="T168">
        <v>-105143.93</v>
      </c>
      <c r="U168">
        <v>-64456</v>
      </c>
      <c r="V168">
        <v>0</v>
      </c>
      <c r="W168">
        <v>0</v>
      </c>
      <c r="X168">
        <v>0</v>
      </c>
      <c r="Y168">
        <v>0</v>
      </c>
      <c r="Z168">
        <v>0</v>
      </c>
      <c r="AA168">
        <v>0</v>
      </c>
      <c r="AB168">
        <v>-5595.51</v>
      </c>
      <c r="AC168">
        <v>0</v>
      </c>
      <c r="AD168">
        <v>8281</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c r="BE168"/>
      <c r="BF168"/>
      <c r="BG168"/>
      <c r="BH168"/>
      <c r="BI168"/>
      <c r="BJ168"/>
      <c r="BK168"/>
      <c r="BL168"/>
      <c r="BM168"/>
      <c r="BN168"/>
      <c r="BO168"/>
      <c r="BP168"/>
      <c r="BQ168"/>
      <c r="BR168"/>
      <c r="BS168"/>
      <c r="BT168"/>
    </row>
    <row r="169" spans="1:72" x14ac:dyDescent="0.25">
      <c r="A169" t="s">
        <v>2466</v>
      </c>
      <c r="B169">
        <v>133640</v>
      </c>
      <c r="C169">
        <v>268674</v>
      </c>
      <c r="D169">
        <v>-145664</v>
      </c>
      <c r="E169">
        <v>155153</v>
      </c>
      <c r="F169">
        <v>-326636</v>
      </c>
      <c r="G169">
        <v>393828</v>
      </c>
      <c r="H169">
        <v>-231267</v>
      </c>
      <c r="I169">
        <v>-54750</v>
      </c>
      <c r="J169">
        <v>-360399</v>
      </c>
      <c r="K169">
        <v>-62323</v>
      </c>
      <c r="L169">
        <v>-6937</v>
      </c>
      <c r="M169">
        <v>-101384</v>
      </c>
      <c r="N169">
        <v>175572</v>
      </c>
      <c r="O169">
        <v>-102870</v>
      </c>
      <c r="P169">
        <v>-53868</v>
      </c>
      <c r="Q169">
        <v>-33144</v>
      </c>
      <c r="R169">
        <v>-21745</v>
      </c>
      <c r="S169">
        <v>-244119</v>
      </c>
      <c r="T169">
        <v>5019.59</v>
      </c>
      <c r="U169">
        <v>-1777721</v>
      </c>
      <c r="V169">
        <v>2201707</v>
      </c>
      <c r="W169">
        <v>-513968</v>
      </c>
      <c r="X169">
        <v>-1639</v>
      </c>
      <c r="Y169">
        <v>190586</v>
      </c>
      <c r="Z169">
        <v>193727</v>
      </c>
      <c r="AA169">
        <v>-99129</v>
      </c>
      <c r="AB169">
        <v>-71542.61</v>
      </c>
      <c r="AC169">
        <v>-32707</v>
      </c>
      <c r="AD169">
        <v>9391</v>
      </c>
      <c r="AE169">
        <v>-94439</v>
      </c>
      <c r="AF169">
        <v>106290.21</v>
      </c>
      <c r="AG169">
        <v>10470</v>
      </c>
      <c r="AH169">
        <v>209670</v>
      </c>
      <c r="AI169">
        <v>-199430</v>
      </c>
      <c r="AJ169">
        <v>-9245</v>
      </c>
      <c r="AK169">
        <v>-16062</v>
      </c>
      <c r="AL169">
        <v>24004</v>
      </c>
      <c r="AM169">
        <v>-60265</v>
      </c>
      <c r="AN169">
        <v>40514</v>
      </c>
      <c r="AO169">
        <v>34521</v>
      </c>
      <c r="AP169">
        <v>31816</v>
      </c>
      <c r="AQ169">
        <v>1926</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25">
      <c r="A170" t="s">
        <v>2467</v>
      </c>
      <c r="B170">
        <v>1165734</v>
      </c>
      <c r="C170">
        <v>1399537</v>
      </c>
      <c r="D170">
        <v>1365244</v>
      </c>
      <c r="E170">
        <v>1329987</v>
      </c>
      <c r="F170">
        <v>95899</v>
      </c>
      <c r="G170">
        <v>1837697</v>
      </c>
      <c r="H170">
        <v>2339227</v>
      </c>
      <c r="I170">
        <v>1833072</v>
      </c>
      <c r="J170">
        <v>1305617</v>
      </c>
      <c r="K170">
        <v>1587412</v>
      </c>
      <c r="L170">
        <v>2258973</v>
      </c>
      <c r="M170">
        <v>1696919</v>
      </c>
      <c r="N170">
        <v>1765848</v>
      </c>
      <c r="O170">
        <v>1526563</v>
      </c>
      <c r="P170">
        <v>1997336</v>
      </c>
      <c r="Q170">
        <v>1556642</v>
      </c>
      <c r="R170">
        <v>1196249</v>
      </c>
      <c r="S170">
        <v>871781</v>
      </c>
      <c r="T170">
        <v>1425853.96</v>
      </c>
      <c r="U170">
        <v>176017</v>
      </c>
      <c r="V170">
        <v>3154712</v>
      </c>
      <c r="W170">
        <v>188927</v>
      </c>
      <c r="X170">
        <v>791371</v>
      </c>
      <c r="Y170">
        <v>1351168</v>
      </c>
      <c r="Z170">
        <v>1061834</v>
      </c>
      <c r="AA170">
        <v>532249</v>
      </c>
      <c r="AB170">
        <v>549925.21</v>
      </c>
      <c r="AC170">
        <v>265184</v>
      </c>
      <c r="AD170">
        <v>372863</v>
      </c>
      <c r="AE170">
        <v>478751</v>
      </c>
      <c r="AF170">
        <v>697548.27</v>
      </c>
      <c r="AG170">
        <v>577984</v>
      </c>
      <c r="AH170">
        <v>967185</v>
      </c>
      <c r="AI170">
        <v>498949</v>
      </c>
      <c r="AJ170">
        <v>678686</v>
      </c>
      <c r="AK170">
        <v>585276</v>
      </c>
      <c r="AL170">
        <v>538022</v>
      </c>
      <c r="AM170">
        <v>631731</v>
      </c>
      <c r="AN170">
        <v>632322</v>
      </c>
      <c r="AO170">
        <v>643391</v>
      </c>
      <c r="AP170">
        <v>592689</v>
      </c>
      <c r="AQ170">
        <v>655466</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2468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t="s">
        <v>3277</v>
      </c>
      <c r="B172">
        <v>822415</v>
      </c>
      <c r="C172">
        <v>1012646</v>
      </c>
      <c r="D172">
        <v>1353440</v>
      </c>
      <c r="E172">
        <v>1062362</v>
      </c>
      <c r="F172">
        <v>306010</v>
      </c>
      <c r="G172">
        <v>1279403</v>
      </c>
      <c r="H172">
        <v>2472710</v>
      </c>
      <c r="I172">
        <v>1774058</v>
      </c>
      <c r="J172">
        <v>1527569</v>
      </c>
      <c r="K172">
        <v>1504045</v>
      </c>
      <c r="L172">
        <v>2125797</v>
      </c>
      <c r="M172">
        <v>1683151</v>
      </c>
      <c r="N172">
        <v>1395723</v>
      </c>
      <c r="O172">
        <v>1445300</v>
      </c>
      <c r="P172">
        <v>1863238</v>
      </c>
      <c r="Q172">
        <v>1386771</v>
      </c>
      <c r="R172">
        <v>995974</v>
      </c>
      <c r="S172">
        <v>964772</v>
      </c>
      <c r="T172">
        <v>1228536.8</v>
      </c>
      <c r="U172">
        <v>1800361</v>
      </c>
      <c r="V172">
        <v>447415</v>
      </c>
      <c r="W172">
        <v>524877</v>
      </c>
      <c r="X172">
        <v>693066</v>
      </c>
      <c r="Y172">
        <v>825167</v>
      </c>
      <c r="Z172">
        <v>744416</v>
      </c>
      <c r="AA172">
        <v>529080</v>
      </c>
      <c r="AB172">
        <v>564307.44999999995</v>
      </c>
      <c r="AC172">
        <v>271074</v>
      </c>
      <c r="AD172">
        <v>327835</v>
      </c>
      <c r="AE172">
        <v>516286</v>
      </c>
      <c r="AF172">
        <v>593127.55000000005</v>
      </c>
      <c r="AG172">
        <v>534561</v>
      </c>
      <c r="AH172">
        <v>632996</v>
      </c>
      <c r="AI172">
        <v>665289</v>
      </c>
      <c r="AJ172">
        <v>601400</v>
      </c>
      <c r="AK172">
        <v>613602</v>
      </c>
      <c r="AL172">
        <v>554517</v>
      </c>
      <c r="AM172">
        <v>645273</v>
      </c>
      <c r="AN172">
        <v>547633</v>
      </c>
      <c r="AO172">
        <v>550232</v>
      </c>
      <c r="AP172">
        <v>490673</v>
      </c>
      <c r="AQ172">
        <v>588980</v>
      </c>
      <c r="AR172">
        <v>461015</v>
      </c>
      <c r="AS172">
        <v>450541</v>
      </c>
      <c r="AT172">
        <v>478244</v>
      </c>
      <c r="AU172">
        <v>515666</v>
      </c>
      <c r="AV172">
        <v>439845</v>
      </c>
      <c r="AW172">
        <v>336033</v>
      </c>
      <c r="AX172">
        <v>272079</v>
      </c>
      <c r="AY172">
        <v>203900</v>
      </c>
      <c r="AZ172">
        <v>119852</v>
      </c>
      <c r="BA172">
        <v>284030</v>
      </c>
      <c r="BB172">
        <v>406060</v>
      </c>
      <c r="BC172">
        <v>266462</v>
      </c>
      <c r="BD172"/>
      <c r="BE172"/>
      <c r="BF172"/>
      <c r="BG172"/>
      <c r="BH172"/>
      <c r="BI172"/>
      <c r="BJ172"/>
      <c r="BK172"/>
      <c r="BL172"/>
      <c r="BM172"/>
      <c r="BN172"/>
      <c r="BO172"/>
      <c r="BP172"/>
      <c r="BQ172"/>
      <c r="BR172"/>
      <c r="BS172"/>
      <c r="BT172"/>
    </row>
    <row r="173" spans="1:72" x14ac:dyDescent="0.25">
      <c r="A173" t="s">
        <v>3280</v>
      </c>
      <c r="B173">
        <v>209679</v>
      </c>
      <c r="C173">
        <v>118217</v>
      </c>
      <c r="D173">
        <v>157468</v>
      </c>
      <c r="E173">
        <v>112472</v>
      </c>
      <c r="F173">
        <v>116525</v>
      </c>
      <c r="G173">
        <v>164466</v>
      </c>
      <c r="H173">
        <v>97784</v>
      </c>
      <c r="I173">
        <v>113764</v>
      </c>
      <c r="J173">
        <v>138447</v>
      </c>
      <c r="K173">
        <v>145690</v>
      </c>
      <c r="L173">
        <v>140113</v>
      </c>
      <c r="M173">
        <v>115152</v>
      </c>
      <c r="N173">
        <v>194553</v>
      </c>
      <c r="O173">
        <v>184133</v>
      </c>
      <c r="P173">
        <v>187966</v>
      </c>
      <c r="Q173">
        <v>203015</v>
      </c>
      <c r="R173">
        <v>222020</v>
      </c>
      <c r="S173">
        <v>151128</v>
      </c>
      <c r="T173">
        <v>192297.56</v>
      </c>
      <c r="U173">
        <v>153377</v>
      </c>
      <c r="V173">
        <v>505590</v>
      </c>
      <c r="W173">
        <v>178018</v>
      </c>
      <c r="X173">
        <v>99944</v>
      </c>
      <c r="Y173">
        <v>335415</v>
      </c>
      <c r="Z173">
        <v>123691</v>
      </c>
      <c r="AA173">
        <v>102298</v>
      </c>
      <c r="AB173">
        <v>57160.36</v>
      </c>
      <c r="AC173">
        <v>26817</v>
      </c>
      <c r="AD173">
        <v>35637</v>
      </c>
      <c r="AE173">
        <v>56904</v>
      </c>
      <c r="AF173">
        <v>-1869.49</v>
      </c>
      <c r="AG173">
        <v>32953</v>
      </c>
      <c r="AH173">
        <v>124519</v>
      </c>
      <c r="AI173">
        <v>33090</v>
      </c>
      <c r="AJ173">
        <v>86531</v>
      </c>
      <c r="AK173">
        <v>-12264</v>
      </c>
      <c r="AL173">
        <v>-40499</v>
      </c>
      <c r="AM173">
        <v>46723</v>
      </c>
      <c r="AN173">
        <v>44175</v>
      </c>
      <c r="AO173">
        <v>58638</v>
      </c>
      <c r="AP173">
        <v>70200</v>
      </c>
      <c r="AQ173">
        <v>64560</v>
      </c>
      <c r="AR173">
        <v>64874</v>
      </c>
      <c r="AS173">
        <v>75909</v>
      </c>
      <c r="AT173">
        <v>83816</v>
      </c>
      <c r="AU173">
        <v>64752</v>
      </c>
      <c r="AV173">
        <v>53568</v>
      </c>
      <c r="AW173">
        <v>18558</v>
      </c>
      <c r="AX173">
        <v>-2950</v>
      </c>
      <c r="AY173">
        <v>-23270</v>
      </c>
      <c r="AZ173">
        <v>26634</v>
      </c>
      <c r="BA173">
        <v>37222</v>
      </c>
      <c r="BB173">
        <v>55146</v>
      </c>
      <c r="BC173">
        <v>37558</v>
      </c>
      <c r="BD173"/>
      <c r="BE173"/>
      <c r="BF173"/>
      <c r="BG173"/>
      <c r="BH173"/>
      <c r="BI173"/>
      <c r="BJ173"/>
      <c r="BK173"/>
      <c r="BL173"/>
      <c r="BM173"/>
      <c r="BN173"/>
      <c r="BO173"/>
      <c r="BP173"/>
      <c r="BQ173"/>
      <c r="BR173"/>
      <c r="BS173"/>
      <c r="BT173"/>
    </row>
    <row r="174" spans="1:72" x14ac:dyDescent="0.25">
      <c r="A174" t="s">
        <v>2469</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t="s">
        <v>3281</v>
      </c>
      <c r="B175">
        <v>916918</v>
      </c>
      <c r="C175">
        <v>1208163</v>
      </c>
      <c r="D175">
        <v>1286767</v>
      </c>
      <c r="E175">
        <v>1175540</v>
      </c>
      <c r="F175">
        <v>75650</v>
      </c>
      <c r="G175">
        <v>1539989</v>
      </c>
      <c r="H175">
        <v>2268577</v>
      </c>
      <c r="I175">
        <v>1727619</v>
      </c>
      <c r="J175">
        <v>1221908</v>
      </c>
      <c r="K175">
        <v>1471875</v>
      </c>
      <c r="L175">
        <v>2116945</v>
      </c>
      <c r="M175">
        <v>1617002</v>
      </c>
      <c r="N175">
        <v>1482601</v>
      </c>
      <c r="O175">
        <v>1407903</v>
      </c>
      <c r="P175">
        <v>1839812</v>
      </c>
      <c r="Q175">
        <v>1380762</v>
      </c>
      <c r="R175">
        <v>994800</v>
      </c>
      <c r="S175">
        <v>780939</v>
      </c>
      <c r="T175">
        <v>1190972.49</v>
      </c>
      <c r="U175">
        <v>43129</v>
      </c>
      <c r="V175">
        <v>2651634</v>
      </c>
      <c r="W175">
        <v>46563</v>
      </c>
      <c r="X175">
        <v>561176</v>
      </c>
      <c r="Y175">
        <v>1015716</v>
      </c>
      <c r="Z175">
        <v>937511</v>
      </c>
      <c r="AA175">
        <v>429986</v>
      </c>
      <c r="AB175">
        <v>493595.49</v>
      </c>
      <c r="AC175">
        <v>238369</v>
      </c>
      <c r="AD175">
        <v>337095</v>
      </c>
      <c r="AE175">
        <v>422280</v>
      </c>
      <c r="AF175">
        <v>699417.77</v>
      </c>
      <c r="AG175">
        <v>545031</v>
      </c>
      <c r="AH175">
        <v>842666</v>
      </c>
      <c r="AI175">
        <v>465859</v>
      </c>
      <c r="AJ175">
        <v>592155</v>
      </c>
      <c r="AK175">
        <v>597540</v>
      </c>
      <c r="AL175">
        <v>578521</v>
      </c>
      <c r="AM175">
        <v>585008</v>
      </c>
      <c r="AN175">
        <v>588147</v>
      </c>
      <c r="AO175">
        <v>584753</v>
      </c>
      <c r="AP175">
        <v>522489</v>
      </c>
      <c r="AQ175">
        <v>590906</v>
      </c>
      <c r="AR175">
        <v>0</v>
      </c>
      <c r="AS175">
        <v>0</v>
      </c>
      <c r="AT175">
        <v>0</v>
      </c>
      <c r="AU175">
        <v>0</v>
      </c>
      <c r="AV175">
        <v>0</v>
      </c>
      <c r="AW175">
        <v>0</v>
      </c>
      <c r="AX175">
        <v>0</v>
      </c>
      <c r="AY175">
        <v>0</v>
      </c>
      <c r="AZ175">
        <v>0</v>
      </c>
      <c r="BA175">
        <v>0</v>
      </c>
      <c r="BB175">
        <v>0</v>
      </c>
      <c r="BC175">
        <v>0</v>
      </c>
      <c r="BD175"/>
      <c r="BE175"/>
      <c r="BF175"/>
      <c r="BG175"/>
      <c r="BH175"/>
      <c r="BI175"/>
      <c r="BJ175"/>
      <c r="BK175"/>
      <c r="BL175"/>
      <c r="BM175"/>
      <c r="BN175"/>
      <c r="BO175"/>
      <c r="BP175"/>
      <c r="BQ175"/>
      <c r="BR175"/>
      <c r="BS175"/>
      <c r="BT175"/>
    </row>
    <row r="176" spans="1:72" x14ac:dyDescent="0.25">
      <c r="A176" t="s">
        <v>3282</v>
      </c>
      <c r="B176">
        <v>248816</v>
      </c>
      <c r="C176">
        <v>191374</v>
      </c>
      <c r="D176">
        <v>78477</v>
      </c>
      <c r="E176">
        <v>154447</v>
      </c>
      <c r="F176">
        <v>20249</v>
      </c>
      <c r="G176">
        <v>297708</v>
      </c>
      <c r="H176">
        <v>70650</v>
      </c>
      <c r="I176">
        <v>105453</v>
      </c>
      <c r="J176">
        <v>83709</v>
      </c>
      <c r="K176">
        <v>115537</v>
      </c>
      <c r="L176">
        <v>142028</v>
      </c>
      <c r="M176">
        <v>79917</v>
      </c>
      <c r="N176">
        <v>283247</v>
      </c>
      <c r="O176">
        <v>118660</v>
      </c>
      <c r="P176">
        <v>157524</v>
      </c>
      <c r="Q176">
        <v>175880</v>
      </c>
      <c r="R176">
        <v>201449</v>
      </c>
      <c r="S176">
        <v>90842</v>
      </c>
      <c r="T176">
        <v>234881.46</v>
      </c>
      <c r="U176">
        <v>132888</v>
      </c>
      <c r="V176">
        <v>503078</v>
      </c>
      <c r="W176">
        <v>142364</v>
      </c>
      <c r="X176">
        <v>230195</v>
      </c>
      <c r="Y176">
        <v>335452</v>
      </c>
      <c r="Z176">
        <v>124323</v>
      </c>
      <c r="AA176">
        <v>102263</v>
      </c>
      <c r="AB176">
        <v>56329.72</v>
      </c>
      <c r="AC176">
        <v>26815</v>
      </c>
      <c r="AD176">
        <v>35768</v>
      </c>
      <c r="AE176">
        <v>56471</v>
      </c>
      <c r="AF176">
        <v>-1869.49</v>
      </c>
      <c r="AG176">
        <v>32953</v>
      </c>
      <c r="AH176">
        <v>124519</v>
      </c>
      <c r="AI176">
        <v>33090</v>
      </c>
      <c r="AJ176">
        <v>86531</v>
      </c>
      <c r="AK176">
        <v>-12264</v>
      </c>
      <c r="AL176">
        <v>-40499</v>
      </c>
      <c r="AM176">
        <v>46723</v>
      </c>
      <c r="AN176">
        <v>44175</v>
      </c>
      <c r="AO176">
        <v>58638</v>
      </c>
      <c r="AP176">
        <v>70200</v>
      </c>
      <c r="AQ176">
        <v>64560</v>
      </c>
      <c r="AR176">
        <v>0</v>
      </c>
      <c r="AS176">
        <v>0</v>
      </c>
      <c r="AT176">
        <v>0</v>
      </c>
      <c r="AU176">
        <v>0</v>
      </c>
      <c r="AV176">
        <v>0</v>
      </c>
      <c r="AW176">
        <v>0</v>
      </c>
      <c r="AX176">
        <v>0</v>
      </c>
      <c r="AY176">
        <v>0</v>
      </c>
      <c r="AZ176">
        <v>0</v>
      </c>
      <c r="BA176">
        <v>0</v>
      </c>
      <c r="BB176">
        <v>0</v>
      </c>
      <c r="BC176">
        <v>0</v>
      </c>
      <c r="BD176"/>
      <c r="BE176"/>
      <c r="BF176"/>
      <c r="BG176"/>
      <c r="BH176"/>
      <c r="BI176"/>
      <c r="BJ176"/>
      <c r="BK176"/>
      <c r="BL176"/>
      <c r="BM176"/>
      <c r="BN176"/>
      <c r="BO176"/>
      <c r="BP176"/>
      <c r="BQ176"/>
      <c r="BR176"/>
      <c r="BS176"/>
      <c r="BT176"/>
    </row>
    <row r="177" spans="1:72" x14ac:dyDescent="0.25">
      <c r="A177" t="s">
        <v>2470</v>
      </c>
      <c r="B177">
        <v>0.21</v>
      </c>
      <c r="C177">
        <v>0.25</v>
      </c>
      <c r="D177">
        <v>0.33773999999999998</v>
      </c>
      <c r="E177">
        <v>0.27</v>
      </c>
      <c r="F177">
        <v>0.08</v>
      </c>
      <c r="G177">
        <v>0.32</v>
      </c>
      <c r="H177">
        <v>0.61729999999999996</v>
      </c>
      <c r="I177">
        <v>0.44290000000000002</v>
      </c>
      <c r="J177">
        <v>0.38150000000000001</v>
      </c>
      <c r="K177">
        <v>0.37569999999999998</v>
      </c>
      <c r="L177">
        <v>0.53120000000000001</v>
      </c>
      <c r="M177">
        <v>0.42070000000000002</v>
      </c>
      <c r="N177">
        <v>0.34899999999999998</v>
      </c>
      <c r="O177">
        <v>0.36159999999999998</v>
      </c>
      <c r="P177">
        <v>0.46660000000000001</v>
      </c>
      <c r="Q177">
        <v>0.3473</v>
      </c>
      <c r="R177">
        <v>0.2495</v>
      </c>
      <c r="S177">
        <v>0.24</v>
      </c>
      <c r="T177">
        <v>0.23</v>
      </c>
      <c r="U177">
        <v>0.56999999999999995</v>
      </c>
      <c r="V177">
        <v>0.28100000000000003</v>
      </c>
      <c r="W177">
        <v>0.32969999999999999</v>
      </c>
      <c r="X177">
        <v>0.43530000000000002</v>
      </c>
      <c r="Y177">
        <v>0.51819999999999999</v>
      </c>
      <c r="Z177">
        <v>0.46750000000000003</v>
      </c>
      <c r="AA177">
        <v>0.33229999999999998</v>
      </c>
      <c r="AB177">
        <v>0.35899999999999999</v>
      </c>
      <c r="AC177">
        <v>0.17030000000000001</v>
      </c>
      <c r="AD177">
        <v>0.20610000000000001</v>
      </c>
      <c r="AE177">
        <v>0.3246</v>
      </c>
      <c r="AF177">
        <v>0.37757000000000002</v>
      </c>
      <c r="AG177">
        <v>0.34</v>
      </c>
      <c r="AH177">
        <v>0.39842</v>
      </c>
      <c r="AI177">
        <v>0.41891</v>
      </c>
      <c r="AJ177">
        <v>0.3805</v>
      </c>
      <c r="AK177">
        <v>0.39</v>
      </c>
      <c r="AL177">
        <v>0.35</v>
      </c>
      <c r="AM177">
        <v>0.41</v>
      </c>
      <c r="AN177">
        <v>0.34</v>
      </c>
      <c r="AO177">
        <v>0.35</v>
      </c>
      <c r="AP177">
        <v>0.31</v>
      </c>
      <c r="AQ177">
        <v>0.37</v>
      </c>
      <c r="AR177">
        <v>0.28999999999999998</v>
      </c>
      <c r="AS177">
        <v>0.28000000000000003</v>
      </c>
      <c r="AT177">
        <v>0.3</v>
      </c>
      <c r="AU177">
        <v>0.32</v>
      </c>
      <c r="AV177">
        <v>0.27</v>
      </c>
      <c r="AW177">
        <v>0.21</v>
      </c>
      <c r="AX177">
        <v>0.17</v>
      </c>
      <c r="AY177">
        <v>0.13</v>
      </c>
      <c r="AZ177">
        <v>0.08</v>
      </c>
      <c r="BA177">
        <v>0.18</v>
      </c>
      <c r="BB177">
        <v>0.26</v>
      </c>
      <c r="BC177">
        <v>0.17</v>
      </c>
      <c r="BD177"/>
      <c r="BE177"/>
      <c r="BF177"/>
      <c r="BG177"/>
      <c r="BH177"/>
      <c r="BI177"/>
      <c r="BJ177"/>
      <c r="BK177"/>
      <c r="BL177"/>
      <c r="BM177"/>
      <c r="BN177"/>
      <c r="BO177"/>
      <c r="BP177"/>
      <c r="BQ177"/>
      <c r="BR177"/>
      <c r="BS177"/>
      <c r="BT177"/>
    </row>
    <row r="178" spans="1:72" x14ac:dyDescent="0.25">
      <c r="A178" t="s">
        <v>2471</v>
      </c>
      <c r="B178">
        <v>0.21</v>
      </c>
      <c r="C178">
        <v>0.25</v>
      </c>
      <c r="D178">
        <v>0.33771000000000001</v>
      </c>
      <c r="E178">
        <v>0.27</v>
      </c>
      <c r="F178">
        <v>0.08</v>
      </c>
      <c r="G178">
        <v>0.32</v>
      </c>
      <c r="H178">
        <v>0.61699999999999999</v>
      </c>
      <c r="I178">
        <v>0.44259999999999999</v>
      </c>
      <c r="J178">
        <v>0.38129999999999997</v>
      </c>
      <c r="K178">
        <v>0.3755</v>
      </c>
      <c r="L178">
        <v>0.53080000000000005</v>
      </c>
      <c r="M178">
        <v>0.42020000000000002</v>
      </c>
      <c r="N178">
        <v>0.34860000000000002</v>
      </c>
      <c r="O178">
        <v>0.36099999999999999</v>
      </c>
      <c r="P178">
        <v>0.46579999999999999</v>
      </c>
      <c r="Q178">
        <v>0.34689999999999999</v>
      </c>
      <c r="R178">
        <v>0.24929999999999999</v>
      </c>
      <c r="S178">
        <v>0.24</v>
      </c>
      <c r="T178">
        <v>0.24</v>
      </c>
      <c r="U178">
        <v>0.56999999999999995</v>
      </c>
      <c r="V178">
        <v>0.28079999999999999</v>
      </c>
      <c r="W178">
        <v>0.32969999999999999</v>
      </c>
      <c r="X178">
        <v>0.43530000000000002</v>
      </c>
      <c r="Y178">
        <v>0.51819999999999999</v>
      </c>
      <c r="Z178">
        <v>0.46750000000000003</v>
      </c>
      <c r="AA178">
        <v>0.33229999999999998</v>
      </c>
      <c r="AB178">
        <v>0.3498</v>
      </c>
      <c r="AC178">
        <v>0.1701</v>
      </c>
      <c r="AD178">
        <v>0.2059</v>
      </c>
      <c r="AE178">
        <v>0.32429999999999998</v>
      </c>
      <c r="AF178">
        <v>0.36597000000000002</v>
      </c>
      <c r="AG178">
        <v>0.34</v>
      </c>
      <c r="AH178">
        <v>0.39967000000000003</v>
      </c>
      <c r="AI178">
        <v>0.42</v>
      </c>
      <c r="AJ178">
        <v>0.37890000000000001</v>
      </c>
      <c r="AK178">
        <v>0.39</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s="80"/>
      <c r="BE178" s="80"/>
      <c r="BF178" s="80"/>
      <c r="BG178" s="80"/>
      <c r="BH178" s="80"/>
      <c r="BI178" s="80"/>
      <c r="BJ178" s="80"/>
      <c r="BK178" s="80"/>
      <c r="BL178" s="80"/>
      <c r="BM178" s="80"/>
      <c r="BN178" s="80"/>
      <c r="BO178" s="80"/>
      <c r="BP178" s="80"/>
      <c r="BQ178" s="80"/>
    </row>
    <row r="179" spans="1:72" x14ac:dyDescent="0.25">
      <c r="A179" t="s">
        <v>2547</v>
      </c>
      <c r="B179" t="s">
        <v>3279</v>
      </c>
      <c r="C179" t="s">
        <v>2548</v>
      </c>
      <c r="D179" t="s">
        <v>2549</v>
      </c>
      <c r="E179" t="s">
        <v>2550</v>
      </c>
      <c r="F179" t="s">
        <v>2551</v>
      </c>
      <c r="G179" t="s">
        <v>2552</v>
      </c>
      <c r="H179" t="s">
        <v>2553</v>
      </c>
      <c r="I179" t="s">
        <v>2554</v>
      </c>
      <c r="J179" t="s">
        <v>2555</v>
      </c>
      <c r="K179" t="s">
        <v>2556</v>
      </c>
      <c r="L179" t="s">
        <v>2557</v>
      </c>
      <c r="M179" t="s">
        <v>2558</v>
      </c>
      <c r="N179" t="s">
        <v>2559</v>
      </c>
      <c r="O179" t="s">
        <v>2560</v>
      </c>
      <c r="P179" t="s">
        <v>2561</v>
      </c>
      <c r="Q179" t="s">
        <v>2562</v>
      </c>
      <c r="R179" t="s">
        <v>2563</v>
      </c>
      <c r="S179" t="s">
        <v>2564</v>
      </c>
      <c r="T179" t="s">
        <v>2565</v>
      </c>
      <c r="U179" t="s">
        <v>2566</v>
      </c>
      <c r="V179" t="s">
        <v>2567</v>
      </c>
      <c r="W179" t="s">
        <v>2568</v>
      </c>
      <c r="X179" t="s">
        <v>2569</v>
      </c>
      <c r="Y179" t="s">
        <v>2570</v>
      </c>
      <c r="Z179" t="s">
        <v>2571</v>
      </c>
      <c r="AA179" t="s">
        <v>2572</v>
      </c>
      <c r="AB179" t="s">
        <v>2573</v>
      </c>
      <c r="AC179" t="s">
        <v>2574</v>
      </c>
      <c r="AD179" t="s">
        <v>2575</v>
      </c>
      <c r="AE179" t="s">
        <v>2576</v>
      </c>
      <c r="AF179" t="s">
        <v>2577</v>
      </c>
      <c r="AG179" t="s">
        <v>2578</v>
      </c>
      <c r="AH179" t="s">
        <v>2579</v>
      </c>
      <c r="AI179" t="s">
        <v>2580</v>
      </c>
      <c r="AJ179" t="s">
        <v>2581</v>
      </c>
      <c r="AK179" t="s">
        <v>2582</v>
      </c>
      <c r="AL179" t="s">
        <v>2583</v>
      </c>
      <c r="AM179" t="s">
        <v>2584</v>
      </c>
      <c r="AN179" t="s">
        <v>2585</v>
      </c>
      <c r="AO179" t="s">
        <v>2586</v>
      </c>
      <c r="AP179" t="s">
        <v>2587</v>
      </c>
      <c r="AQ179" t="s">
        <v>2588</v>
      </c>
      <c r="AR179" t="s">
        <v>2589</v>
      </c>
      <c r="AS179" t="s">
        <v>2590</v>
      </c>
      <c r="AT179" t="s">
        <v>2591</v>
      </c>
      <c r="AU179" t="s">
        <v>2592</v>
      </c>
      <c r="AV179" t="s">
        <v>2593</v>
      </c>
      <c r="AW179" t="s">
        <v>2594</v>
      </c>
      <c r="AX179" t="s">
        <v>2595</v>
      </c>
      <c r="AY179" t="s">
        <v>2596</v>
      </c>
      <c r="AZ179" t="s">
        <v>2597</v>
      </c>
      <c r="BA179" t="s">
        <v>2598</v>
      </c>
      <c r="BB179" t="s">
        <v>2599</v>
      </c>
      <c r="BC179" t="s">
        <v>2600</v>
      </c>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6">IFERROR(INDEX(C$129:C$212,MATCH($A$213,$A$129:$A$212,0),1),0)</f>
        <v>0</v>
      </c>
      <c r="D213" s="132">
        <f t="shared" si="6"/>
        <v>21836.75</v>
      </c>
      <c r="E213" s="132">
        <f t="shared" si="6"/>
        <v>0</v>
      </c>
      <c r="F213" s="132">
        <f t="shared" si="6"/>
        <v>0</v>
      </c>
      <c r="G213" s="132">
        <f t="shared" si="6"/>
        <v>0</v>
      </c>
      <c r="H213" s="132">
        <f t="shared" si="6"/>
        <v>43920</v>
      </c>
      <c r="I213" s="132">
        <f t="shared" si="6"/>
        <v>43016</v>
      </c>
      <c r="J213" s="132">
        <f t="shared" si="6"/>
        <v>35799</v>
      </c>
      <c r="K213" s="132">
        <f t="shared" si="6"/>
        <v>25564</v>
      </c>
      <c r="L213" s="132">
        <f t="shared" si="6"/>
        <v>28815</v>
      </c>
      <c r="M213" s="132">
        <f t="shared" si="6"/>
        <v>28814</v>
      </c>
      <c r="N213" s="132">
        <f t="shared" si="6"/>
        <v>26025</v>
      </c>
      <c r="O213" s="132">
        <f t="shared" si="6"/>
        <v>33996</v>
      </c>
      <c r="P213" s="132">
        <f t="shared" si="6"/>
        <v>25260</v>
      </c>
      <c r="Q213" s="132">
        <f t="shared" si="6"/>
        <v>26815</v>
      </c>
      <c r="R213" s="132">
        <f t="shared" si="6"/>
        <v>30016</v>
      </c>
      <c r="S213" s="132">
        <f t="shared" si="6"/>
        <v>0</v>
      </c>
      <c r="T213" s="132">
        <f t="shared" si="6"/>
        <v>0</v>
      </c>
      <c r="U213" s="132">
        <f t="shared" si="6"/>
        <v>0</v>
      </c>
      <c r="V213" s="132">
        <f t="shared" si="6"/>
        <v>30423</v>
      </c>
      <c r="W213" s="132">
        <f t="shared" si="6"/>
        <v>30934</v>
      </c>
      <c r="X213" s="132">
        <f t="shared" si="6"/>
        <v>17774</v>
      </c>
      <c r="Y213" s="132">
        <f t="shared" si="6"/>
        <v>25301</v>
      </c>
      <c r="Z213" s="132">
        <f t="shared" si="6"/>
        <v>25175</v>
      </c>
      <c r="AA213" s="132">
        <f t="shared" si="6"/>
        <v>26286</v>
      </c>
      <c r="AB213" s="132">
        <f t="shared" si="6"/>
        <v>0</v>
      </c>
      <c r="AC213" s="132">
        <f t="shared" si="6"/>
        <v>23604</v>
      </c>
      <c r="AD213" s="132">
        <f t="shared" si="6"/>
        <v>20623</v>
      </c>
      <c r="AE213" s="132">
        <f t="shared" si="6"/>
        <v>23355</v>
      </c>
      <c r="AF213" s="132">
        <f t="shared" si="6"/>
        <v>0</v>
      </c>
      <c r="AG213" s="132">
        <f t="shared" si="6"/>
        <v>0</v>
      </c>
      <c r="AH213" s="132">
        <f t="shared" si="6"/>
        <v>0</v>
      </c>
      <c r="AI213" s="132">
        <f t="shared" si="6"/>
        <v>0</v>
      </c>
      <c r="AJ213" s="132">
        <f t="shared" si="6"/>
        <v>16751</v>
      </c>
      <c r="AK213" s="132">
        <f t="shared" si="6"/>
        <v>0</v>
      </c>
      <c r="AL213" s="132">
        <f t="shared" si="6"/>
        <v>18184</v>
      </c>
      <c r="AM213" s="132">
        <f t="shared" si="6"/>
        <v>16054</v>
      </c>
      <c r="AN213" s="132">
        <f t="shared" si="6"/>
        <v>6105</v>
      </c>
      <c r="AO213" s="132">
        <f t="shared" si="6"/>
        <v>21132</v>
      </c>
      <c r="AP213" s="132">
        <f t="shared" si="6"/>
        <v>20583</v>
      </c>
      <c r="AQ213" s="132">
        <f t="shared" si="6"/>
        <v>11153</v>
      </c>
      <c r="AR213" s="132">
        <f t="shared" si="6"/>
        <v>14998</v>
      </c>
      <c r="AS213" s="132">
        <f t="shared" si="6"/>
        <v>0</v>
      </c>
      <c r="AT213" s="132">
        <f t="shared" si="6"/>
        <v>0</v>
      </c>
      <c r="AU213" s="132">
        <f t="shared" si="6"/>
        <v>0</v>
      </c>
      <c r="AV213" s="132">
        <f t="shared" si="6"/>
        <v>18175.5</v>
      </c>
      <c r="AW213" s="132">
        <f t="shared" si="6"/>
        <v>0</v>
      </c>
      <c r="AX213" s="132">
        <f t="shared" si="6"/>
        <v>0</v>
      </c>
      <c r="AY213" s="132">
        <f t="shared" si="6"/>
        <v>0</v>
      </c>
      <c r="AZ213" s="132">
        <f t="shared" si="6"/>
        <v>0</v>
      </c>
      <c r="BA213" s="132">
        <f t="shared" si="6"/>
        <v>0</v>
      </c>
      <c r="BB213" s="132">
        <f t="shared" si="6"/>
        <v>0</v>
      </c>
      <c r="BC213" s="132">
        <f t="shared" si="6"/>
        <v>0</v>
      </c>
      <c r="BD213" s="132">
        <f t="shared" si="6"/>
        <v>0</v>
      </c>
      <c r="BE213" s="132">
        <f t="shared" si="6"/>
        <v>0</v>
      </c>
      <c r="BF213" s="132">
        <f t="shared" si="6"/>
        <v>0</v>
      </c>
      <c r="BG213" s="132">
        <f t="shared" si="6"/>
        <v>0</v>
      </c>
      <c r="BH213" s="132">
        <f t="shared" si="6"/>
        <v>0</v>
      </c>
      <c r="BI213" s="132">
        <f t="shared" si="6"/>
        <v>0</v>
      </c>
      <c r="BJ213" s="132">
        <f t="shared" si="6"/>
        <v>0</v>
      </c>
      <c r="BK213" s="132">
        <f t="shared" si="6"/>
        <v>0</v>
      </c>
      <c r="BL213" s="132">
        <f t="shared" si="6"/>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7">C213</f>
        <v>0</v>
      </c>
      <c r="D215" s="80">
        <f t="shared" si="7"/>
        <v>21836.75</v>
      </c>
      <c r="E215" s="80">
        <f t="shared" si="7"/>
        <v>0</v>
      </c>
      <c r="F215" s="80">
        <f t="shared" si="7"/>
        <v>0</v>
      </c>
      <c r="G215" s="80">
        <f t="shared" si="7"/>
        <v>0</v>
      </c>
      <c r="H215" s="80">
        <f t="shared" si="7"/>
        <v>43920</v>
      </c>
      <c r="I215" s="80">
        <f t="shared" si="7"/>
        <v>43016</v>
      </c>
      <c r="J215" s="80">
        <f t="shared" si="7"/>
        <v>35799</v>
      </c>
      <c r="K215" s="80">
        <f t="shared" si="7"/>
        <v>25564</v>
      </c>
      <c r="L215" s="80">
        <f t="shared" si="7"/>
        <v>28815</v>
      </c>
      <c r="M215" s="80">
        <f t="shared" si="7"/>
        <v>28814</v>
      </c>
      <c r="N215" s="80">
        <f t="shared" si="7"/>
        <v>26025</v>
      </c>
      <c r="O215" s="80">
        <f t="shared" si="7"/>
        <v>33996</v>
      </c>
      <c r="P215" s="80">
        <f t="shared" si="7"/>
        <v>25260</v>
      </c>
      <c r="Q215" s="80">
        <f t="shared" si="7"/>
        <v>26815</v>
      </c>
      <c r="R215" s="80">
        <f t="shared" si="7"/>
        <v>30016</v>
      </c>
      <c r="S215" s="80">
        <f t="shared" si="7"/>
        <v>0</v>
      </c>
      <c r="T215" s="80">
        <f t="shared" si="7"/>
        <v>0</v>
      </c>
      <c r="U215" s="80">
        <f t="shared" si="7"/>
        <v>0</v>
      </c>
      <c r="V215" s="80">
        <f t="shared" si="7"/>
        <v>30423</v>
      </c>
      <c r="W215" s="80">
        <f t="shared" si="7"/>
        <v>30934</v>
      </c>
      <c r="X215" s="80">
        <f t="shared" si="7"/>
        <v>17774</v>
      </c>
      <c r="Y215" s="80">
        <f t="shared" si="7"/>
        <v>25301</v>
      </c>
      <c r="Z215" s="80">
        <f t="shared" si="7"/>
        <v>25175</v>
      </c>
      <c r="AA215" s="80">
        <f t="shared" si="7"/>
        <v>26286</v>
      </c>
      <c r="AB215" s="80">
        <f t="shared" si="7"/>
        <v>0</v>
      </c>
      <c r="AC215" s="80">
        <f t="shared" si="7"/>
        <v>23604</v>
      </c>
      <c r="AD215" s="80">
        <f t="shared" si="7"/>
        <v>20623</v>
      </c>
      <c r="AE215" s="80">
        <f t="shared" si="7"/>
        <v>23355</v>
      </c>
      <c r="AF215" s="80">
        <f t="shared" si="7"/>
        <v>0</v>
      </c>
      <c r="AG215" s="80">
        <f t="shared" si="7"/>
        <v>0</v>
      </c>
      <c r="AH215" s="80">
        <f t="shared" si="7"/>
        <v>0</v>
      </c>
      <c r="AI215" s="80">
        <f t="shared" si="7"/>
        <v>0</v>
      </c>
      <c r="AJ215" s="80">
        <f t="shared" si="7"/>
        <v>16751</v>
      </c>
      <c r="AK215" s="80">
        <f t="shared" si="7"/>
        <v>0</v>
      </c>
      <c r="AL215" s="80">
        <f t="shared" si="7"/>
        <v>18184</v>
      </c>
      <c r="AM215" s="80">
        <f t="shared" si="7"/>
        <v>16054</v>
      </c>
      <c r="AN215" s="80">
        <f t="shared" si="7"/>
        <v>6105</v>
      </c>
      <c r="AO215" s="80">
        <f t="shared" si="7"/>
        <v>21132</v>
      </c>
      <c r="AP215" s="80">
        <f t="shared" si="7"/>
        <v>20583</v>
      </c>
      <c r="AQ215" s="80">
        <f t="shared" si="7"/>
        <v>11153</v>
      </c>
      <c r="AR215" s="80">
        <f t="shared" si="7"/>
        <v>14998</v>
      </c>
      <c r="AS215" s="80">
        <f t="shared" si="7"/>
        <v>0</v>
      </c>
      <c r="AT215" s="80">
        <f t="shared" si="7"/>
        <v>0</v>
      </c>
      <c r="AU215" s="80">
        <f t="shared" si="7"/>
        <v>0</v>
      </c>
      <c r="AV215" s="80">
        <f t="shared" si="7"/>
        <v>18175.5</v>
      </c>
      <c r="AW215" s="80">
        <f t="shared" si="7"/>
        <v>0</v>
      </c>
      <c r="AX215" s="80">
        <f t="shared" si="7"/>
        <v>0</v>
      </c>
      <c r="AY215" s="80">
        <f t="shared" si="7"/>
        <v>0</v>
      </c>
      <c r="AZ215" s="80">
        <f t="shared" si="7"/>
        <v>0</v>
      </c>
      <c r="BA215" s="80">
        <f t="shared" si="7"/>
        <v>0</v>
      </c>
      <c r="BB215" s="80">
        <f t="shared" si="7"/>
        <v>0</v>
      </c>
      <c r="BC215" s="80">
        <f t="shared" si="7"/>
        <v>0</v>
      </c>
      <c r="BD215" s="80">
        <f t="shared" si="7"/>
        <v>0</v>
      </c>
      <c r="BE215" s="80">
        <f t="shared" si="7"/>
        <v>0</v>
      </c>
      <c r="BF215" s="80">
        <f t="shared" si="7"/>
        <v>0</v>
      </c>
      <c r="BG215" s="80">
        <f t="shared" si="7"/>
        <v>0</v>
      </c>
      <c r="BH215" s="80">
        <f t="shared" si="7"/>
        <v>0</v>
      </c>
      <c r="BI215" s="80">
        <f t="shared" si="7"/>
        <v>0</v>
      </c>
      <c r="BJ215" s="80">
        <f t="shared" si="7"/>
        <v>0</v>
      </c>
      <c r="BK215" s="80">
        <f t="shared" si="7"/>
        <v>0</v>
      </c>
      <c r="BL215" s="80">
        <f t="shared" si="7"/>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2317</v>
      </c>
      <c r="K219" t="s">
        <v>2318</v>
      </c>
      <c r="L219" t="s">
        <v>2319</v>
      </c>
      <c r="M219" t="s">
        <v>2320</v>
      </c>
      <c r="N219" t="s">
        <v>2321</v>
      </c>
      <c r="O219" t="s">
        <v>2322</v>
      </c>
      <c r="P219" t="s">
        <v>2323</v>
      </c>
      <c r="Q219" t="s">
        <v>2324</v>
      </c>
      <c r="R219" t="s">
        <v>2325</v>
      </c>
      <c r="S219" t="s">
        <v>2326</v>
      </c>
      <c r="T219" t="s">
        <v>2327</v>
      </c>
      <c r="U219" t="s">
        <v>2328</v>
      </c>
      <c r="V219" t="s">
        <v>2329</v>
      </c>
      <c r="W219" t="s">
        <v>2330</v>
      </c>
      <c r="X219" t="s">
        <v>2331</v>
      </c>
      <c r="Y219" t="s">
        <v>2332</v>
      </c>
      <c r="Z219" t="s">
        <v>2333</v>
      </c>
      <c r="AA219" t="s">
        <v>2334</v>
      </c>
      <c r="AB219" t="s">
        <v>2335</v>
      </c>
      <c r="AC219" t="s">
        <v>2336</v>
      </c>
      <c r="AD219" t="s">
        <v>2337</v>
      </c>
      <c r="AE219" t="s">
        <v>2338</v>
      </c>
      <c r="AF219" t="s">
        <v>2339</v>
      </c>
      <c r="AG219" t="s">
        <v>2340</v>
      </c>
      <c r="AH219" t="s">
        <v>2341</v>
      </c>
      <c r="AI219" t="s">
        <v>2342</v>
      </c>
      <c r="AJ219" t="s">
        <v>2343</v>
      </c>
      <c r="AK219" t="s">
        <v>2344</v>
      </c>
      <c r="AL219" t="s">
        <v>2345</v>
      </c>
      <c r="AM219" t="s">
        <v>2346</v>
      </c>
      <c r="AN219" t="s">
        <v>2347</v>
      </c>
      <c r="AO219" t="s">
        <v>2348</v>
      </c>
      <c r="AP219" t="s">
        <v>2349</v>
      </c>
      <c r="AQ219" t="s">
        <v>2350</v>
      </c>
      <c r="AR219" t="s">
        <v>2351</v>
      </c>
      <c r="AS219" t="s">
        <v>2352</v>
      </c>
      <c r="AT219" t="s">
        <v>2353</v>
      </c>
      <c r="AU219" t="s">
        <v>2354</v>
      </c>
      <c r="AV219" t="s">
        <v>2355</v>
      </c>
      <c r="AW219" t="s">
        <v>2356</v>
      </c>
      <c r="AX219" t="s">
        <v>2357</v>
      </c>
      <c r="AY219" t="s">
        <v>2358</v>
      </c>
      <c r="AZ219" t="s">
        <v>2359</v>
      </c>
      <c r="BA219" t="s">
        <v>2360</v>
      </c>
      <c r="BB219" t="s">
        <v>2361</v>
      </c>
      <c r="BC219" t="s">
        <v>2362</v>
      </c>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2473</v>
      </c>
      <c r="B221">
        <v>2162957</v>
      </c>
      <c r="C221">
        <v>1130863</v>
      </c>
      <c r="D221">
        <v>4552146</v>
      </c>
      <c r="E221">
        <v>3041238</v>
      </c>
      <c r="F221">
        <v>1866404</v>
      </c>
      <c r="G221">
        <v>1443869</v>
      </c>
      <c r="H221">
        <v>7774067</v>
      </c>
      <c r="I221">
        <v>5203573</v>
      </c>
      <c r="J221">
        <v>3315751</v>
      </c>
      <c r="K221">
        <v>1649735</v>
      </c>
      <c r="L221">
        <v>7283922</v>
      </c>
      <c r="M221">
        <v>5018012</v>
      </c>
      <c r="N221">
        <v>3219709</v>
      </c>
      <c r="O221">
        <v>1629433</v>
      </c>
      <c r="P221">
        <v>5974884</v>
      </c>
      <c r="Q221">
        <v>3923680</v>
      </c>
      <c r="R221">
        <v>2333894</v>
      </c>
      <c r="S221">
        <v>0</v>
      </c>
      <c r="T221">
        <v>0</v>
      </c>
      <c r="U221">
        <v>0</v>
      </c>
      <c r="V221">
        <v>1655900</v>
      </c>
      <c r="W221">
        <v>702895</v>
      </c>
      <c r="X221">
        <v>3453077</v>
      </c>
      <c r="Y221">
        <v>2660067</v>
      </c>
      <c r="Z221">
        <v>1499485</v>
      </c>
      <c r="AA221">
        <v>631378</v>
      </c>
      <c r="AB221">
        <v>0</v>
      </c>
      <c r="AC221">
        <v>1234553</v>
      </c>
      <c r="AD221">
        <v>936662</v>
      </c>
      <c r="AE221">
        <v>573190</v>
      </c>
      <c r="AF221">
        <v>0</v>
      </c>
      <c r="AG221">
        <v>0</v>
      </c>
      <c r="AH221">
        <v>0</v>
      </c>
      <c r="AI221">
        <v>0</v>
      </c>
      <c r="AJ221">
        <v>2495283</v>
      </c>
      <c r="AK221">
        <v>0</v>
      </c>
      <c r="AL221">
        <v>1206014</v>
      </c>
      <c r="AM221">
        <v>691996</v>
      </c>
      <c r="AN221">
        <v>2415091</v>
      </c>
      <c r="AO221">
        <v>1823283</v>
      </c>
      <c r="AP221">
        <v>1214413</v>
      </c>
      <c r="AQ221">
        <v>653540</v>
      </c>
      <c r="AR221">
        <v>2194817</v>
      </c>
      <c r="AS221">
        <v>1668928</v>
      </c>
      <c r="AT221">
        <v>1142478</v>
      </c>
      <c r="AU221">
        <v>580418</v>
      </c>
      <c r="AV221">
        <v>1319892</v>
      </c>
      <c r="AW221">
        <v>826479</v>
      </c>
      <c r="AX221">
        <v>449759</v>
      </c>
      <c r="AY221">
        <v>180630</v>
      </c>
      <c r="AZ221">
        <v>1232964</v>
      </c>
      <c r="BA221">
        <v>1086478</v>
      </c>
      <c r="BB221">
        <v>765226</v>
      </c>
      <c r="BC221">
        <v>304020</v>
      </c>
    </row>
    <row r="222" spans="1:118" x14ac:dyDescent="0.25">
      <c r="A222" t="s">
        <v>2622</v>
      </c>
      <c r="B222">
        <v>0</v>
      </c>
      <c r="C222">
        <v>0</v>
      </c>
      <c r="D222">
        <v>0</v>
      </c>
      <c r="E222">
        <v>0</v>
      </c>
      <c r="F222">
        <v>0</v>
      </c>
      <c r="G222">
        <v>0</v>
      </c>
      <c r="H222">
        <v>0</v>
      </c>
      <c r="I222">
        <v>0</v>
      </c>
      <c r="J222">
        <v>0</v>
      </c>
      <c r="K222">
        <v>0</v>
      </c>
      <c r="L222">
        <v>0</v>
      </c>
      <c r="M222">
        <v>0</v>
      </c>
      <c r="N222">
        <v>0</v>
      </c>
      <c r="O222">
        <v>0</v>
      </c>
      <c r="P222">
        <v>0</v>
      </c>
      <c r="Q222">
        <v>0</v>
      </c>
      <c r="R222">
        <v>0</v>
      </c>
      <c r="S222">
        <v>1646772</v>
      </c>
      <c r="T222">
        <v>6276057.9800000004</v>
      </c>
      <c r="U222">
        <v>4798707</v>
      </c>
      <c r="V222">
        <v>0</v>
      </c>
      <c r="W222">
        <v>0</v>
      </c>
      <c r="X222">
        <v>0</v>
      </c>
      <c r="Y222">
        <v>0</v>
      </c>
      <c r="Z222">
        <v>0</v>
      </c>
      <c r="AA222">
        <v>0</v>
      </c>
      <c r="AB222">
        <v>2336542.42</v>
      </c>
      <c r="AC222">
        <v>0</v>
      </c>
      <c r="AD222">
        <v>0</v>
      </c>
      <c r="AE222">
        <v>0</v>
      </c>
      <c r="AF222">
        <v>3181250.34</v>
      </c>
      <c r="AG222">
        <v>2449269</v>
      </c>
      <c r="AH222">
        <v>1759268</v>
      </c>
      <c r="AI222">
        <v>851135</v>
      </c>
      <c r="AJ222">
        <v>0</v>
      </c>
      <c r="AK222">
        <v>2309282</v>
      </c>
      <c r="AL222">
        <v>0</v>
      </c>
      <c r="AM222">
        <v>0</v>
      </c>
      <c r="AN222">
        <v>0</v>
      </c>
      <c r="AO222">
        <v>0</v>
      </c>
      <c r="AP222">
        <v>0</v>
      </c>
      <c r="AQ222">
        <v>0</v>
      </c>
      <c r="AR222">
        <v>0</v>
      </c>
      <c r="AS222">
        <v>0</v>
      </c>
      <c r="AT222">
        <v>0</v>
      </c>
      <c r="AU222">
        <v>0</v>
      </c>
      <c r="AV222">
        <v>0</v>
      </c>
      <c r="AW222">
        <v>0</v>
      </c>
      <c r="AX222">
        <v>0</v>
      </c>
      <c r="AY222">
        <v>0</v>
      </c>
      <c r="AZ222">
        <v>0</v>
      </c>
      <c r="BA222">
        <v>0</v>
      </c>
      <c r="BB222">
        <v>0</v>
      </c>
      <c r="BC222">
        <v>0</v>
      </c>
    </row>
    <row r="223" spans="1:118" x14ac:dyDescent="0.25">
      <c r="A223" t="s">
        <v>880</v>
      </c>
      <c r="B223">
        <v>4428586</v>
      </c>
      <c r="C223">
        <v>2247644</v>
      </c>
      <c r="D223">
        <v>8903578</v>
      </c>
      <c r="E223">
        <v>6643533</v>
      </c>
      <c r="F223">
        <v>4367529</v>
      </c>
      <c r="G223">
        <v>2181584</v>
      </c>
      <c r="H223">
        <v>7652081</v>
      </c>
      <c r="I223">
        <v>5691134</v>
      </c>
      <c r="J223">
        <v>3786496</v>
      </c>
      <c r="K223">
        <v>1883154</v>
      </c>
      <c r="L223">
        <v>7555842</v>
      </c>
      <c r="M223">
        <v>5637149</v>
      </c>
      <c r="N223">
        <v>3763449</v>
      </c>
      <c r="O223">
        <v>1867133</v>
      </c>
      <c r="P223">
        <v>7389399</v>
      </c>
      <c r="Q223">
        <v>5469647</v>
      </c>
      <c r="R223">
        <v>3580318</v>
      </c>
      <c r="S223">
        <v>1780528</v>
      </c>
      <c r="T223">
        <v>5336980.0199999996</v>
      </c>
      <c r="U223">
        <v>3759959</v>
      </c>
      <c r="V223">
        <v>2200918</v>
      </c>
      <c r="W223">
        <v>672125</v>
      </c>
      <c r="X223">
        <v>2141415</v>
      </c>
      <c r="Y223">
        <v>1580389</v>
      </c>
      <c r="Z223">
        <v>1017906</v>
      </c>
      <c r="AA223">
        <v>503862</v>
      </c>
      <c r="AB223">
        <v>2274433.34</v>
      </c>
      <c r="AC223">
        <v>1687232</v>
      </c>
      <c r="AD223">
        <v>1112144</v>
      </c>
      <c r="AE223">
        <v>551209</v>
      </c>
      <c r="AF223">
        <v>2022222.18</v>
      </c>
      <c r="AG223">
        <v>1468874</v>
      </c>
      <c r="AH223">
        <v>944231</v>
      </c>
      <c r="AI223">
        <v>451101</v>
      </c>
      <c r="AJ223">
        <v>1751156</v>
      </c>
      <c r="AK223">
        <v>1329570</v>
      </c>
      <c r="AL223">
        <v>876257</v>
      </c>
      <c r="AM223">
        <v>432063</v>
      </c>
      <c r="AN223">
        <v>1780540</v>
      </c>
      <c r="AO223">
        <v>1205893</v>
      </c>
      <c r="AP223">
        <v>781053</v>
      </c>
      <c r="AQ223">
        <v>385410</v>
      </c>
      <c r="AR223">
        <v>1415981</v>
      </c>
      <c r="AS223">
        <v>1004460</v>
      </c>
      <c r="AT223">
        <v>670494</v>
      </c>
      <c r="AU223">
        <v>333940</v>
      </c>
      <c r="AV223">
        <v>1337375</v>
      </c>
      <c r="AW223">
        <v>996464</v>
      </c>
      <c r="AX223">
        <v>635706</v>
      </c>
      <c r="AY223">
        <v>314798</v>
      </c>
      <c r="AZ223">
        <v>1184291</v>
      </c>
      <c r="BA223">
        <v>859598</v>
      </c>
      <c r="BB223">
        <v>539966</v>
      </c>
      <c r="BC223">
        <v>260941</v>
      </c>
    </row>
    <row r="224" spans="1:118" x14ac:dyDescent="0.25">
      <c r="A224" t="s">
        <v>2474</v>
      </c>
      <c r="B224">
        <v>4358062</v>
      </c>
      <c r="C224">
        <v>2212343</v>
      </c>
      <c r="D224">
        <v>8751068</v>
      </c>
      <c r="E224">
        <v>4848695</v>
      </c>
      <c r="F224">
        <v>3206129</v>
      </c>
      <c r="G224">
        <v>1600045</v>
      </c>
      <c r="H224">
        <v>6134769</v>
      </c>
      <c r="I224">
        <v>4548606</v>
      </c>
      <c r="J224">
        <v>3023925</v>
      </c>
      <c r="K224">
        <v>1502338</v>
      </c>
      <c r="L224">
        <v>6032410</v>
      </c>
      <c r="M224">
        <v>4498209</v>
      </c>
      <c r="N224">
        <v>3012969</v>
      </c>
      <c r="O224">
        <v>1493679</v>
      </c>
      <c r="P224">
        <v>5781217</v>
      </c>
      <c r="Q224">
        <v>4275956</v>
      </c>
      <c r="R224">
        <v>2792172</v>
      </c>
      <c r="S224">
        <v>1389432</v>
      </c>
      <c r="T224">
        <v>4826932.0199999996</v>
      </c>
      <c r="U224">
        <v>3405384</v>
      </c>
      <c r="V224">
        <v>1997448</v>
      </c>
      <c r="W224">
        <v>622028</v>
      </c>
      <c r="X224">
        <v>2018269</v>
      </c>
      <c r="Y224">
        <v>1495291</v>
      </c>
      <c r="Z224">
        <v>968048</v>
      </c>
      <c r="AA224">
        <v>479381</v>
      </c>
      <c r="AB224">
        <v>2129511.08</v>
      </c>
      <c r="AC224">
        <v>1582057</v>
      </c>
      <c r="AD224">
        <v>1043825</v>
      </c>
      <c r="AE224">
        <v>511681</v>
      </c>
      <c r="AF224">
        <v>1887258.23</v>
      </c>
      <c r="AG224">
        <v>1381478</v>
      </c>
      <c r="AH224">
        <v>883606</v>
      </c>
      <c r="AI224">
        <v>413981</v>
      </c>
      <c r="AJ224">
        <v>1642809</v>
      </c>
      <c r="AK224">
        <v>1248783</v>
      </c>
      <c r="AL224">
        <v>822436</v>
      </c>
      <c r="AM224">
        <v>396977</v>
      </c>
      <c r="AN224">
        <v>1660428</v>
      </c>
      <c r="AO224">
        <v>1145191</v>
      </c>
      <c r="AP224">
        <v>745422</v>
      </c>
      <c r="AQ224">
        <v>371493</v>
      </c>
      <c r="AR224">
        <v>1387909</v>
      </c>
      <c r="AS224">
        <v>986605</v>
      </c>
      <c r="AT224">
        <v>659849</v>
      </c>
      <c r="AU224">
        <v>329139</v>
      </c>
      <c r="AV224">
        <v>1309662</v>
      </c>
      <c r="AW224">
        <v>0</v>
      </c>
      <c r="AX224">
        <v>0</v>
      </c>
      <c r="AY224">
        <v>314798</v>
      </c>
      <c r="AZ224">
        <v>1184291</v>
      </c>
      <c r="BA224">
        <v>859598</v>
      </c>
      <c r="BB224">
        <v>539966</v>
      </c>
      <c r="BC224">
        <v>260941</v>
      </c>
    </row>
    <row r="225" spans="1:55" x14ac:dyDescent="0.25">
      <c r="A225" t="s">
        <v>2475</v>
      </c>
      <c r="B225">
        <v>70524</v>
      </c>
      <c r="C225">
        <v>35301</v>
      </c>
      <c r="D225">
        <v>152510</v>
      </c>
      <c r="E225">
        <v>1794838</v>
      </c>
      <c r="F225">
        <v>1161400</v>
      </c>
      <c r="G225">
        <v>581539</v>
      </c>
      <c r="H225">
        <v>1517312</v>
      </c>
      <c r="I225">
        <v>1142528</v>
      </c>
      <c r="J225">
        <v>762571</v>
      </c>
      <c r="K225">
        <v>380816</v>
      </c>
      <c r="L225">
        <v>1523432</v>
      </c>
      <c r="M225">
        <v>1138940</v>
      </c>
      <c r="N225">
        <v>750480</v>
      </c>
      <c r="O225">
        <v>373454</v>
      </c>
      <c r="P225">
        <v>1608182</v>
      </c>
      <c r="Q225">
        <v>1193691</v>
      </c>
      <c r="R225">
        <v>788146</v>
      </c>
      <c r="S225">
        <v>391096</v>
      </c>
      <c r="T225">
        <v>510048</v>
      </c>
      <c r="U225">
        <v>354575</v>
      </c>
      <c r="V225">
        <v>203470</v>
      </c>
      <c r="W225">
        <v>50097</v>
      </c>
      <c r="X225">
        <v>123146</v>
      </c>
      <c r="Y225">
        <v>85098</v>
      </c>
      <c r="Z225">
        <v>49858</v>
      </c>
      <c r="AA225">
        <v>24481</v>
      </c>
      <c r="AB225">
        <v>144922.26</v>
      </c>
      <c r="AC225">
        <v>105175</v>
      </c>
      <c r="AD225">
        <v>68319</v>
      </c>
      <c r="AE225">
        <v>39528</v>
      </c>
      <c r="AF225">
        <v>134963.95000000001</v>
      </c>
      <c r="AG225">
        <v>87396</v>
      </c>
      <c r="AH225">
        <v>60625</v>
      </c>
      <c r="AI225">
        <v>37120</v>
      </c>
      <c r="AJ225">
        <v>108347</v>
      </c>
      <c r="AK225">
        <v>80787</v>
      </c>
      <c r="AL225">
        <v>53821</v>
      </c>
      <c r="AM225">
        <v>35086</v>
      </c>
      <c r="AN225">
        <v>120112</v>
      </c>
      <c r="AO225">
        <v>60702</v>
      </c>
      <c r="AP225">
        <v>35631</v>
      </c>
      <c r="AQ225">
        <v>13917</v>
      </c>
      <c r="AR225">
        <v>28072</v>
      </c>
      <c r="AS225">
        <v>17855</v>
      </c>
      <c r="AT225">
        <v>10645</v>
      </c>
      <c r="AU225">
        <v>4801</v>
      </c>
      <c r="AV225">
        <v>27713</v>
      </c>
      <c r="AW225">
        <v>0</v>
      </c>
      <c r="AX225">
        <v>0</v>
      </c>
      <c r="AY225">
        <v>0</v>
      </c>
      <c r="AZ225">
        <v>0</v>
      </c>
      <c r="BA225">
        <v>0</v>
      </c>
      <c r="BB225">
        <v>0</v>
      </c>
      <c r="BC225">
        <v>0</v>
      </c>
    </row>
    <row r="226" spans="1:55" x14ac:dyDescent="0.25">
      <c r="A226" t="s">
        <v>881</v>
      </c>
      <c r="B226">
        <v>-8868</v>
      </c>
      <c r="C226">
        <v>-7399</v>
      </c>
      <c r="D226">
        <v>240777</v>
      </c>
      <c r="E226">
        <v>222740</v>
      </c>
      <c r="F226">
        <v>159573</v>
      </c>
      <c r="G226">
        <v>79633</v>
      </c>
      <c r="H226">
        <v>26322</v>
      </c>
      <c r="I226">
        <v>-2802</v>
      </c>
      <c r="J226">
        <v>21786</v>
      </c>
      <c r="K226">
        <v>-1329</v>
      </c>
      <c r="L226">
        <v>51660</v>
      </c>
      <c r="M226">
        <v>44429</v>
      </c>
      <c r="N226">
        <v>4780</v>
      </c>
      <c r="O226">
        <v>-1071</v>
      </c>
      <c r="P226">
        <v>-34017</v>
      </c>
      <c r="Q226">
        <v>-39403</v>
      </c>
      <c r="R226">
        <v>-18030</v>
      </c>
      <c r="S226">
        <v>5311</v>
      </c>
      <c r="T226">
        <v>-53477.62</v>
      </c>
      <c r="U226">
        <v>-38105</v>
      </c>
      <c r="V226">
        <v>-31738</v>
      </c>
      <c r="W226">
        <v>1507</v>
      </c>
      <c r="X226">
        <v>30866</v>
      </c>
      <c r="Y226">
        <v>28236</v>
      </c>
      <c r="Z226">
        <v>24346</v>
      </c>
      <c r="AA226">
        <v>9943</v>
      </c>
      <c r="AB226">
        <v>22917.8</v>
      </c>
      <c r="AC226">
        <v>21140</v>
      </c>
      <c r="AD226">
        <v>28083</v>
      </c>
      <c r="AE226">
        <v>14837</v>
      </c>
      <c r="AF226">
        <v>1921.84</v>
      </c>
      <c r="AG226">
        <v>-5608</v>
      </c>
      <c r="AH226">
        <v>-5412</v>
      </c>
      <c r="AI226">
        <v>-6160</v>
      </c>
      <c r="AJ226">
        <v>2662</v>
      </c>
      <c r="AK226">
        <v>15825</v>
      </c>
      <c r="AL226">
        <v>2954</v>
      </c>
      <c r="AM226">
        <v>-3912</v>
      </c>
      <c r="AN226">
        <v>12603</v>
      </c>
      <c r="AO226">
        <v>-5318</v>
      </c>
      <c r="AP226">
        <v>5780</v>
      </c>
      <c r="AQ226">
        <v>8757</v>
      </c>
      <c r="AR226">
        <v>13099</v>
      </c>
      <c r="AS226">
        <v>10702</v>
      </c>
      <c r="AT226">
        <v>6893</v>
      </c>
      <c r="AU226">
        <v>12379</v>
      </c>
      <c r="AV226">
        <v>8625</v>
      </c>
      <c r="AW226">
        <v>20410</v>
      </c>
      <c r="AX226">
        <v>17288</v>
      </c>
      <c r="AY226">
        <v>0</v>
      </c>
      <c r="AZ226">
        <v>0</v>
      </c>
      <c r="BA226">
        <v>0</v>
      </c>
      <c r="BB226">
        <v>0</v>
      </c>
      <c r="BC226">
        <v>0</v>
      </c>
    </row>
    <row r="227" spans="1:55" x14ac:dyDescent="0.25">
      <c r="A227" t="s">
        <v>2476</v>
      </c>
      <c r="B227">
        <v>231754</v>
      </c>
      <c r="C227">
        <v>108798</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2477</v>
      </c>
      <c r="B228">
        <v>76732</v>
      </c>
      <c r="C228">
        <v>52213</v>
      </c>
      <c r="D228">
        <v>155623</v>
      </c>
      <c r="E228">
        <v>146265</v>
      </c>
      <c r="F228">
        <v>143929</v>
      </c>
      <c r="G228">
        <v>71838</v>
      </c>
      <c r="H228">
        <v>128289</v>
      </c>
      <c r="I228">
        <v>118625</v>
      </c>
      <c r="J228">
        <v>74427</v>
      </c>
      <c r="K228">
        <v>-6280</v>
      </c>
      <c r="L228">
        <v>110322</v>
      </c>
      <c r="M228">
        <v>120526</v>
      </c>
      <c r="N228">
        <v>81662</v>
      </c>
      <c r="O228">
        <v>5708</v>
      </c>
      <c r="P228">
        <v>-24097</v>
      </c>
      <c r="Q228">
        <v>-23694</v>
      </c>
      <c r="R228">
        <v>-17057</v>
      </c>
      <c r="S228">
        <v>-23903</v>
      </c>
      <c r="T228">
        <v>-181120.19</v>
      </c>
      <c r="U228">
        <v>-153838</v>
      </c>
      <c r="V228">
        <v>-117573</v>
      </c>
      <c r="W228">
        <v>-59241</v>
      </c>
      <c r="X228">
        <v>-87098</v>
      </c>
      <c r="Y228">
        <v>-62463</v>
      </c>
      <c r="Z228">
        <v>-13231</v>
      </c>
      <c r="AA228">
        <v>-9356</v>
      </c>
      <c r="AB228">
        <v>-71638.64</v>
      </c>
      <c r="AC228">
        <v>-56868</v>
      </c>
      <c r="AD228">
        <v>-39619</v>
      </c>
      <c r="AE228">
        <v>-19853</v>
      </c>
      <c r="AF228">
        <v>-64931.59</v>
      </c>
      <c r="AG228">
        <v>0</v>
      </c>
      <c r="AH228">
        <v>-27030</v>
      </c>
      <c r="AI228">
        <v>-4527</v>
      </c>
      <c r="AJ228">
        <v>-65978</v>
      </c>
      <c r="AK228">
        <v>-55962</v>
      </c>
      <c r="AL228">
        <v>-41406</v>
      </c>
      <c r="AM228">
        <v>-22246</v>
      </c>
      <c r="AN228">
        <v>-45656</v>
      </c>
      <c r="AO228">
        <v>-41316</v>
      </c>
      <c r="AP228">
        <v>-23529</v>
      </c>
      <c r="AQ228">
        <v>-12223</v>
      </c>
      <c r="AR228">
        <v>-62221</v>
      </c>
      <c r="AS228">
        <v>-50757</v>
      </c>
      <c r="AT228">
        <v>-37589</v>
      </c>
      <c r="AU228">
        <v>-19004</v>
      </c>
      <c r="AV228">
        <v>-63731</v>
      </c>
      <c r="AW228">
        <v>-45660</v>
      </c>
      <c r="AX228">
        <v>-39550</v>
      </c>
      <c r="AY228">
        <v>0</v>
      </c>
      <c r="AZ228">
        <v>0</v>
      </c>
      <c r="BA228">
        <v>0</v>
      </c>
      <c r="BB228">
        <v>0</v>
      </c>
      <c r="BC228">
        <v>0</v>
      </c>
    </row>
    <row r="229" spans="1:55" x14ac:dyDescent="0.25">
      <c r="A229" t="s">
        <v>2478</v>
      </c>
      <c r="B229">
        <v>163944</v>
      </c>
      <c r="C229">
        <v>117480</v>
      </c>
      <c r="D229">
        <v>-14598</v>
      </c>
      <c r="E229">
        <v>-1795</v>
      </c>
      <c r="F229">
        <v>-49478</v>
      </c>
      <c r="G229">
        <v>3880</v>
      </c>
      <c r="H229">
        <v>58413</v>
      </c>
      <c r="I229">
        <v>75204</v>
      </c>
      <c r="J229">
        <v>153906</v>
      </c>
      <c r="K229">
        <v>73126</v>
      </c>
      <c r="L229">
        <v>22457</v>
      </c>
      <c r="M229">
        <v>22309</v>
      </c>
      <c r="N229">
        <v>17910</v>
      </c>
      <c r="O229">
        <v>115034</v>
      </c>
      <c r="P229">
        <v>54929</v>
      </c>
      <c r="Q229">
        <v>17880</v>
      </c>
      <c r="R229">
        <v>39905</v>
      </c>
      <c r="S229">
        <v>-11578</v>
      </c>
      <c r="T229">
        <v>10688.63</v>
      </c>
      <c r="U229">
        <v>34520</v>
      </c>
      <c r="V229">
        <v>407939</v>
      </c>
      <c r="W229">
        <v>78832</v>
      </c>
      <c r="X229">
        <v>-71375</v>
      </c>
      <c r="Y229">
        <v>-102662</v>
      </c>
      <c r="Z229">
        <v>-18983</v>
      </c>
      <c r="AA229">
        <v>3368</v>
      </c>
      <c r="AB229">
        <v>-29595.11</v>
      </c>
      <c r="AC229">
        <v>-28288</v>
      </c>
      <c r="AD229">
        <v>-17826</v>
      </c>
      <c r="AE229">
        <v>-17788</v>
      </c>
      <c r="AF229">
        <v>-40142.19</v>
      </c>
      <c r="AG229">
        <v>-18356</v>
      </c>
      <c r="AH229">
        <v>30618</v>
      </c>
      <c r="AI229">
        <v>-34482</v>
      </c>
      <c r="AJ229">
        <v>-14328</v>
      </c>
      <c r="AK229">
        <v>-17140</v>
      </c>
      <c r="AL229">
        <v>52932</v>
      </c>
      <c r="AM229">
        <v>-10928</v>
      </c>
      <c r="AN229">
        <v>-12535</v>
      </c>
      <c r="AO229">
        <v>9704</v>
      </c>
      <c r="AP229">
        <v>-1890</v>
      </c>
      <c r="AQ229">
        <v>7391</v>
      </c>
      <c r="AR229">
        <v>-9744</v>
      </c>
      <c r="AS229">
        <v>-25754</v>
      </c>
      <c r="AT229">
        <v>6771</v>
      </c>
      <c r="AU229">
        <v>-1894</v>
      </c>
      <c r="AV229">
        <v>-6481</v>
      </c>
      <c r="AW229">
        <v>-2140</v>
      </c>
      <c r="AX229">
        <v>-4097</v>
      </c>
      <c r="AY229">
        <v>0</v>
      </c>
      <c r="AZ229">
        <v>0</v>
      </c>
      <c r="BA229">
        <v>0</v>
      </c>
      <c r="BB229">
        <v>0</v>
      </c>
      <c r="BC229">
        <v>0</v>
      </c>
    </row>
    <row r="230" spans="1:55" x14ac:dyDescent="0.25">
      <c r="A230" t="s">
        <v>2479</v>
      </c>
      <c r="B230">
        <v>-1256</v>
      </c>
      <c r="C230">
        <v>0</v>
      </c>
      <c r="D230">
        <v>0</v>
      </c>
      <c r="E230">
        <v>0</v>
      </c>
      <c r="F230">
        <v>0</v>
      </c>
      <c r="G230">
        <v>0</v>
      </c>
      <c r="H230">
        <v>0</v>
      </c>
      <c r="I230">
        <v>0</v>
      </c>
      <c r="J230">
        <v>0</v>
      </c>
      <c r="K230">
        <v>0</v>
      </c>
      <c r="L230">
        <v>-268963</v>
      </c>
      <c r="M230">
        <v>-268963</v>
      </c>
      <c r="N230">
        <v>-268963</v>
      </c>
      <c r="O230">
        <v>-268963</v>
      </c>
      <c r="P230">
        <v>0</v>
      </c>
      <c r="Q230">
        <v>0</v>
      </c>
      <c r="R230">
        <v>0</v>
      </c>
      <c r="S230">
        <v>0</v>
      </c>
      <c r="T230">
        <v>0</v>
      </c>
      <c r="U230">
        <v>0</v>
      </c>
      <c r="V230">
        <v>0</v>
      </c>
      <c r="W230">
        <v>0</v>
      </c>
      <c r="X230">
        <v>0</v>
      </c>
      <c r="Y230">
        <v>0</v>
      </c>
      <c r="Z230">
        <v>0</v>
      </c>
      <c r="AA230">
        <v>0</v>
      </c>
      <c r="AB230">
        <v>0</v>
      </c>
      <c r="AC230">
        <v>0</v>
      </c>
      <c r="AD230">
        <v>0</v>
      </c>
      <c r="AE230">
        <v>0</v>
      </c>
      <c r="AF230">
        <v>-3231.9</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25">
      <c r="A231" t="s">
        <v>3291</v>
      </c>
      <c r="B231">
        <v>0</v>
      </c>
      <c r="C231">
        <v>0</v>
      </c>
      <c r="D231">
        <v>22596</v>
      </c>
      <c r="E231">
        <v>0</v>
      </c>
      <c r="F231">
        <v>0</v>
      </c>
      <c r="G231">
        <v>0</v>
      </c>
      <c r="H231">
        <v>0</v>
      </c>
      <c r="I231">
        <v>0</v>
      </c>
      <c r="J231">
        <v>0</v>
      </c>
      <c r="K231">
        <v>0</v>
      </c>
      <c r="L231">
        <v>0</v>
      </c>
      <c r="M231">
        <v>0</v>
      </c>
      <c r="N231">
        <v>0</v>
      </c>
      <c r="O231">
        <v>0</v>
      </c>
      <c r="P231">
        <v>0</v>
      </c>
      <c r="Q231">
        <v>0</v>
      </c>
      <c r="R231">
        <v>0</v>
      </c>
      <c r="S231">
        <v>0</v>
      </c>
      <c r="T231">
        <v>-160</v>
      </c>
      <c r="U231">
        <v>-160</v>
      </c>
      <c r="V231">
        <v>-160</v>
      </c>
      <c r="W231">
        <v>0</v>
      </c>
      <c r="X231">
        <v>0</v>
      </c>
      <c r="Y231">
        <v>0</v>
      </c>
      <c r="Z231">
        <v>0</v>
      </c>
      <c r="AA231">
        <v>0</v>
      </c>
      <c r="AB231">
        <v>-137.01</v>
      </c>
      <c r="AC231">
        <v>0</v>
      </c>
      <c r="AD231">
        <v>0</v>
      </c>
      <c r="AE231">
        <v>0</v>
      </c>
      <c r="AF231">
        <v>-5.72</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row>
    <row r="232" spans="1:55" x14ac:dyDescent="0.25">
      <c r="A232" t="s">
        <v>2634</v>
      </c>
      <c r="B232">
        <v>-215159</v>
      </c>
      <c r="C232">
        <v>-168368</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row>
    <row r="233" spans="1:55" x14ac:dyDescent="0.25">
      <c r="A233" t="s">
        <v>3322</v>
      </c>
      <c r="B233">
        <v>0</v>
      </c>
      <c r="C233">
        <v>0</v>
      </c>
      <c r="D233">
        <v>0</v>
      </c>
      <c r="E233">
        <v>-28385</v>
      </c>
      <c r="F233">
        <v>-25941</v>
      </c>
      <c r="G233">
        <v>-24614</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-9323</v>
      </c>
      <c r="AU233">
        <v>-6300</v>
      </c>
      <c r="AV233">
        <v>0</v>
      </c>
      <c r="AW233">
        <v>0</v>
      </c>
      <c r="AX233">
        <v>0</v>
      </c>
      <c r="AY233">
        <v>0</v>
      </c>
      <c r="AZ233">
        <v>0</v>
      </c>
      <c r="BA233">
        <v>0</v>
      </c>
      <c r="BB233">
        <v>0</v>
      </c>
      <c r="BC233">
        <v>0</v>
      </c>
    </row>
    <row r="234" spans="1:55" x14ac:dyDescent="0.25">
      <c r="A234" t="s">
        <v>2480</v>
      </c>
      <c r="B234">
        <v>0</v>
      </c>
      <c r="C234">
        <v>0</v>
      </c>
      <c r="D234">
        <v>-22596</v>
      </c>
      <c r="E234">
        <v>-35517</v>
      </c>
      <c r="F234">
        <v>27701</v>
      </c>
      <c r="G234">
        <v>-128215</v>
      </c>
      <c r="H234">
        <v>0</v>
      </c>
      <c r="I234">
        <v>0</v>
      </c>
      <c r="J234">
        <v>0</v>
      </c>
      <c r="K234">
        <v>0</v>
      </c>
      <c r="L234">
        <v>0</v>
      </c>
      <c r="M234">
        <v>0</v>
      </c>
      <c r="N234">
        <v>0</v>
      </c>
      <c r="O234">
        <v>0</v>
      </c>
      <c r="P234">
        <v>0</v>
      </c>
      <c r="Q234">
        <v>0</v>
      </c>
      <c r="R234">
        <v>0</v>
      </c>
      <c r="S234">
        <v>27851</v>
      </c>
      <c r="T234">
        <v>28586.12</v>
      </c>
      <c r="U234">
        <v>82744</v>
      </c>
      <c r="V234">
        <v>0</v>
      </c>
      <c r="W234">
        <v>0</v>
      </c>
      <c r="X234">
        <v>0</v>
      </c>
      <c r="Y234">
        <v>0</v>
      </c>
      <c r="Z234">
        <v>0</v>
      </c>
      <c r="AA234">
        <v>0</v>
      </c>
      <c r="AB234">
        <v>204.77</v>
      </c>
      <c r="AC234">
        <v>0</v>
      </c>
      <c r="AD234">
        <v>0</v>
      </c>
      <c r="AE234">
        <v>0</v>
      </c>
      <c r="AF234">
        <v>-374.28</v>
      </c>
      <c r="AG234">
        <v>-7990</v>
      </c>
      <c r="AH234">
        <v>-71394</v>
      </c>
      <c r="AI234">
        <v>53567</v>
      </c>
      <c r="AJ234">
        <v>0</v>
      </c>
      <c r="AK234">
        <v>14235</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25">
      <c r="A235" t="s">
        <v>2481</v>
      </c>
      <c r="B235">
        <v>26993</v>
      </c>
      <c r="C235">
        <v>37383</v>
      </c>
      <c r="D235">
        <v>-18</v>
      </c>
      <c r="E235">
        <v>13498</v>
      </c>
      <c r="F235">
        <v>53380</v>
      </c>
      <c r="G235">
        <v>12180</v>
      </c>
      <c r="H235">
        <v>-1179</v>
      </c>
      <c r="I235">
        <v>24636</v>
      </c>
      <c r="J235">
        <v>23325</v>
      </c>
      <c r="K235">
        <v>13422</v>
      </c>
      <c r="L235">
        <v>14489</v>
      </c>
      <c r="M235">
        <v>10264</v>
      </c>
      <c r="N235">
        <v>5754</v>
      </c>
      <c r="O235">
        <v>8253</v>
      </c>
      <c r="P235">
        <v>12368</v>
      </c>
      <c r="Q235">
        <v>-5266</v>
      </c>
      <c r="R235">
        <v>-304</v>
      </c>
      <c r="S235">
        <v>5395</v>
      </c>
      <c r="T235">
        <v>64299.75</v>
      </c>
      <c r="U235">
        <v>31678</v>
      </c>
      <c r="V235">
        <v>777</v>
      </c>
      <c r="W235">
        <v>-2512</v>
      </c>
      <c r="X235">
        <v>-2703</v>
      </c>
      <c r="Y235">
        <v>-2700</v>
      </c>
      <c r="Z235">
        <v>-3691</v>
      </c>
      <c r="AA235">
        <v>-144</v>
      </c>
      <c r="AB235">
        <v>-85203.7</v>
      </c>
      <c r="AC235">
        <v>-30753</v>
      </c>
      <c r="AD235">
        <v>-5721</v>
      </c>
      <c r="AE235">
        <v>-7750</v>
      </c>
      <c r="AF235">
        <v>29773.8</v>
      </c>
      <c r="AG235">
        <v>8375</v>
      </c>
      <c r="AH235">
        <v>2864</v>
      </c>
      <c r="AI235">
        <v>1014</v>
      </c>
      <c r="AJ235">
        <v>112940</v>
      </c>
      <c r="AK235">
        <v>65507</v>
      </c>
      <c r="AL235">
        <v>40487</v>
      </c>
      <c r="AM235">
        <v>31265</v>
      </c>
      <c r="AN235">
        <v>11993</v>
      </c>
      <c r="AO235">
        <v>5528</v>
      </c>
      <c r="AP235">
        <v>-551</v>
      </c>
      <c r="AQ235">
        <v>-1131</v>
      </c>
      <c r="AR235">
        <v>5309</v>
      </c>
      <c r="AS235">
        <v>-2544</v>
      </c>
      <c r="AT235">
        <v>2908</v>
      </c>
      <c r="AU235">
        <v>1230</v>
      </c>
      <c r="AV235">
        <v>35345</v>
      </c>
      <c r="AW235">
        <v>28825</v>
      </c>
      <c r="AX235">
        <v>1758</v>
      </c>
      <c r="AY235">
        <v>0</v>
      </c>
      <c r="AZ235">
        <v>0</v>
      </c>
      <c r="BA235">
        <v>0</v>
      </c>
      <c r="BB235">
        <v>0</v>
      </c>
      <c r="BC235">
        <v>0</v>
      </c>
    </row>
    <row r="236" spans="1:55" x14ac:dyDescent="0.25">
      <c r="A236" t="s">
        <v>2482</v>
      </c>
      <c r="B236">
        <v>-5588</v>
      </c>
      <c r="C236">
        <v>-1102</v>
      </c>
      <c r="D236">
        <v>-13337</v>
      </c>
      <c r="E236">
        <v>-9396</v>
      </c>
      <c r="F236">
        <v>-9664</v>
      </c>
      <c r="G236">
        <v>-2075</v>
      </c>
      <c r="H236">
        <v>-11720</v>
      </c>
      <c r="I236">
        <v>-3995</v>
      </c>
      <c r="J236">
        <v>-338</v>
      </c>
      <c r="K236">
        <v>-584</v>
      </c>
      <c r="L236">
        <v>-9687</v>
      </c>
      <c r="M236">
        <v>-3857</v>
      </c>
      <c r="N236">
        <v>-708</v>
      </c>
      <c r="O236">
        <v>661</v>
      </c>
      <c r="P236">
        <v>-21016</v>
      </c>
      <c r="Q236">
        <v>-17104</v>
      </c>
      <c r="R236">
        <v>-10329</v>
      </c>
      <c r="S236">
        <v>-2041</v>
      </c>
      <c r="T236">
        <v>-6809.93</v>
      </c>
      <c r="U236">
        <v>-4738</v>
      </c>
      <c r="V236">
        <v>-3907</v>
      </c>
      <c r="W236">
        <v>-2676</v>
      </c>
      <c r="X236">
        <v>-14800</v>
      </c>
      <c r="Y236">
        <v>-11508</v>
      </c>
      <c r="Z236">
        <v>-9349</v>
      </c>
      <c r="AA236">
        <v>-744</v>
      </c>
      <c r="AB236">
        <v>-94053.35</v>
      </c>
      <c r="AC236">
        <v>-35516</v>
      </c>
      <c r="AD236">
        <v>-10561</v>
      </c>
      <c r="AE236">
        <v>-12293</v>
      </c>
      <c r="AF236">
        <v>-8965.3799999999992</v>
      </c>
      <c r="AG236">
        <v>-2963</v>
      </c>
      <c r="AH236">
        <v>-2881</v>
      </c>
      <c r="AI236">
        <v>-1886</v>
      </c>
      <c r="AJ236">
        <v>-5786</v>
      </c>
      <c r="AK236">
        <v>-1972</v>
      </c>
      <c r="AL236">
        <v>-2063</v>
      </c>
      <c r="AM236">
        <v>-833</v>
      </c>
      <c r="AN236">
        <v>-1591</v>
      </c>
      <c r="AO236">
        <v>-3080</v>
      </c>
      <c r="AP236">
        <v>-2127</v>
      </c>
      <c r="AQ236">
        <v>-1233</v>
      </c>
      <c r="AR236">
        <v>-1613</v>
      </c>
      <c r="AS236">
        <v>-4367</v>
      </c>
      <c r="AT236">
        <v>-1931</v>
      </c>
      <c r="AU236">
        <v>-164</v>
      </c>
      <c r="AV236">
        <v>-5130</v>
      </c>
      <c r="AW236">
        <v>-3789</v>
      </c>
      <c r="AX236">
        <v>-3243</v>
      </c>
      <c r="AY236">
        <v>0</v>
      </c>
      <c r="AZ236">
        <v>0</v>
      </c>
      <c r="BA236">
        <v>0</v>
      </c>
      <c r="BB236">
        <v>0</v>
      </c>
      <c r="BC236">
        <v>0</v>
      </c>
    </row>
    <row r="237" spans="1:55" x14ac:dyDescent="0.25">
      <c r="A237" t="s">
        <v>2483</v>
      </c>
      <c r="B237">
        <v>32581</v>
      </c>
      <c r="C237">
        <v>38485</v>
      </c>
      <c r="D237">
        <v>13319</v>
      </c>
      <c r="E237">
        <v>22894</v>
      </c>
      <c r="F237">
        <v>63044</v>
      </c>
      <c r="G237">
        <v>14255</v>
      </c>
      <c r="H237">
        <v>10541</v>
      </c>
      <c r="I237">
        <v>28631</v>
      </c>
      <c r="J237">
        <v>23663</v>
      </c>
      <c r="K237">
        <v>14006</v>
      </c>
      <c r="L237">
        <v>24176</v>
      </c>
      <c r="M237">
        <v>14121</v>
      </c>
      <c r="N237">
        <v>6462</v>
      </c>
      <c r="O237">
        <v>7592</v>
      </c>
      <c r="P237">
        <v>33384</v>
      </c>
      <c r="Q237">
        <v>11838</v>
      </c>
      <c r="R237">
        <v>10025</v>
      </c>
      <c r="S237">
        <v>7436</v>
      </c>
      <c r="T237">
        <v>71109.679999999993</v>
      </c>
      <c r="U237">
        <v>36416</v>
      </c>
      <c r="V237">
        <v>4684</v>
      </c>
      <c r="W237">
        <v>164</v>
      </c>
      <c r="X237">
        <v>12097</v>
      </c>
      <c r="Y237">
        <v>8808</v>
      </c>
      <c r="Z237">
        <v>5658</v>
      </c>
      <c r="AA237">
        <v>600</v>
      </c>
      <c r="AB237">
        <v>8849.65</v>
      </c>
      <c r="AC237">
        <v>4763</v>
      </c>
      <c r="AD237">
        <v>4840</v>
      </c>
      <c r="AE237">
        <v>4543</v>
      </c>
      <c r="AF237">
        <v>38739.17</v>
      </c>
      <c r="AG237">
        <v>11338</v>
      </c>
      <c r="AH237">
        <v>5745</v>
      </c>
      <c r="AI237">
        <v>2900</v>
      </c>
      <c r="AJ237">
        <v>118726</v>
      </c>
      <c r="AK237">
        <v>67479</v>
      </c>
      <c r="AL237">
        <v>42550</v>
      </c>
      <c r="AM237">
        <v>32098</v>
      </c>
      <c r="AN237">
        <v>13584</v>
      </c>
      <c r="AO237">
        <v>8608</v>
      </c>
      <c r="AP237">
        <v>1576</v>
      </c>
      <c r="AQ237">
        <v>102</v>
      </c>
      <c r="AR237">
        <v>6922</v>
      </c>
      <c r="AS237">
        <v>1823</v>
      </c>
      <c r="AT237">
        <v>4839</v>
      </c>
      <c r="AU237">
        <v>1394</v>
      </c>
      <c r="AV237">
        <v>40475</v>
      </c>
      <c r="AW237">
        <v>32614</v>
      </c>
      <c r="AX237">
        <v>5001</v>
      </c>
      <c r="AY237">
        <v>0</v>
      </c>
      <c r="AZ237">
        <v>0</v>
      </c>
      <c r="BA237">
        <v>0</v>
      </c>
      <c r="BB237">
        <v>0</v>
      </c>
      <c r="BC237">
        <v>0</v>
      </c>
    </row>
    <row r="238" spans="1:55" x14ac:dyDescent="0.25">
      <c r="A238" t="s">
        <v>2484</v>
      </c>
      <c r="B238">
        <v>0</v>
      </c>
      <c r="C238">
        <v>0</v>
      </c>
      <c r="D238">
        <v>0</v>
      </c>
      <c r="E238">
        <v>0</v>
      </c>
      <c r="F238">
        <v>0</v>
      </c>
      <c r="G238">
        <v>0</v>
      </c>
      <c r="H238">
        <v>0</v>
      </c>
      <c r="I238">
        <v>0</v>
      </c>
      <c r="J238">
        <v>0</v>
      </c>
      <c r="K238">
        <v>0</v>
      </c>
      <c r="L238">
        <v>0</v>
      </c>
      <c r="M238">
        <v>0</v>
      </c>
      <c r="N238">
        <v>0</v>
      </c>
      <c r="O238">
        <v>0</v>
      </c>
      <c r="P238">
        <v>3</v>
      </c>
      <c r="Q238">
        <v>0</v>
      </c>
      <c r="R238">
        <v>0</v>
      </c>
      <c r="S238">
        <v>0</v>
      </c>
      <c r="T238">
        <v>1175.77</v>
      </c>
      <c r="U238">
        <v>1156</v>
      </c>
      <c r="V238">
        <v>1156</v>
      </c>
      <c r="W238">
        <v>0</v>
      </c>
      <c r="X238">
        <v>1709</v>
      </c>
      <c r="Y238">
        <v>1602</v>
      </c>
      <c r="Z238">
        <v>1602</v>
      </c>
      <c r="AA238">
        <v>1602</v>
      </c>
      <c r="AB238">
        <v>0</v>
      </c>
      <c r="AC238">
        <v>0</v>
      </c>
      <c r="AD238">
        <v>0</v>
      </c>
      <c r="AE238">
        <v>0</v>
      </c>
      <c r="AF238">
        <v>137.66</v>
      </c>
      <c r="AG238">
        <v>0</v>
      </c>
      <c r="AH238">
        <v>0</v>
      </c>
      <c r="AI238">
        <v>0</v>
      </c>
      <c r="AJ238">
        <v>1591</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2623</v>
      </c>
      <c r="B239">
        <v>0</v>
      </c>
      <c r="C239">
        <v>0</v>
      </c>
      <c r="D239">
        <v>0</v>
      </c>
      <c r="E239">
        <v>0</v>
      </c>
      <c r="F239">
        <v>0</v>
      </c>
      <c r="G239">
        <v>0</v>
      </c>
      <c r="H239">
        <v>0</v>
      </c>
      <c r="I239">
        <v>0</v>
      </c>
      <c r="J239">
        <v>0</v>
      </c>
      <c r="K239">
        <v>0</v>
      </c>
      <c r="L239">
        <v>0</v>
      </c>
      <c r="M239">
        <v>0</v>
      </c>
      <c r="N239">
        <v>0</v>
      </c>
      <c r="O239">
        <v>0</v>
      </c>
      <c r="P239">
        <v>3</v>
      </c>
      <c r="Q239">
        <v>0</v>
      </c>
      <c r="R239">
        <v>0</v>
      </c>
      <c r="S239">
        <v>0</v>
      </c>
      <c r="T239">
        <v>1175.77</v>
      </c>
      <c r="U239">
        <v>1156</v>
      </c>
      <c r="V239">
        <v>1156</v>
      </c>
      <c r="W239">
        <v>0</v>
      </c>
      <c r="X239">
        <v>1709</v>
      </c>
      <c r="Y239">
        <v>1602</v>
      </c>
      <c r="Z239">
        <v>1602</v>
      </c>
      <c r="AA239">
        <v>1602</v>
      </c>
      <c r="AB239">
        <v>0</v>
      </c>
      <c r="AC239">
        <v>0</v>
      </c>
      <c r="AD239">
        <v>0</v>
      </c>
      <c r="AE239">
        <v>0</v>
      </c>
      <c r="AF239">
        <v>137.66</v>
      </c>
      <c r="AG239">
        <v>0</v>
      </c>
      <c r="AH239">
        <v>0</v>
      </c>
      <c r="AI239">
        <v>0</v>
      </c>
      <c r="AJ239">
        <v>1591</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25">
      <c r="A240" t="s">
        <v>2486</v>
      </c>
      <c r="B240">
        <v>-62</v>
      </c>
      <c r="C240">
        <v>354</v>
      </c>
      <c r="D240">
        <v>75369</v>
      </c>
      <c r="E240">
        <v>9836</v>
      </c>
      <c r="F240">
        <v>8450</v>
      </c>
      <c r="G240">
        <v>4683</v>
      </c>
      <c r="H240">
        <v>49124</v>
      </c>
      <c r="I240">
        <v>54908</v>
      </c>
      <c r="J240">
        <v>42114</v>
      </c>
      <c r="K240">
        <v>27889</v>
      </c>
      <c r="L240">
        <v>87088</v>
      </c>
      <c r="M240">
        <v>6872</v>
      </c>
      <c r="N240">
        <v>6163</v>
      </c>
      <c r="O240">
        <v>-3062</v>
      </c>
      <c r="P240">
        <v>73253</v>
      </c>
      <c r="Q240">
        <v>0</v>
      </c>
      <c r="R240">
        <v>0</v>
      </c>
      <c r="S240">
        <v>0</v>
      </c>
      <c r="T240">
        <v>-1045.0899999999999</v>
      </c>
      <c r="U240">
        <v>-659</v>
      </c>
      <c r="V240">
        <v>-162</v>
      </c>
      <c r="W240">
        <v>-339</v>
      </c>
      <c r="X240">
        <v>0</v>
      </c>
      <c r="Y240">
        <v>0</v>
      </c>
      <c r="Z240">
        <v>0</v>
      </c>
      <c r="AA240">
        <v>0</v>
      </c>
      <c r="AB240">
        <v>0</v>
      </c>
      <c r="AC240">
        <v>0</v>
      </c>
      <c r="AD240">
        <v>0</v>
      </c>
      <c r="AE240">
        <v>0</v>
      </c>
      <c r="AF240">
        <v>0</v>
      </c>
      <c r="AG240">
        <v>-1729</v>
      </c>
      <c r="AH240">
        <v>-1729</v>
      </c>
      <c r="AI240">
        <v>-965</v>
      </c>
      <c r="AJ240">
        <v>-4555</v>
      </c>
      <c r="AK240">
        <v>-856</v>
      </c>
      <c r="AL240">
        <v>-4446</v>
      </c>
      <c r="AM240">
        <v>-4391</v>
      </c>
      <c r="AN240">
        <v>-3752</v>
      </c>
      <c r="AO240">
        <v>0</v>
      </c>
      <c r="AP240">
        <v>0</v>
      </c>
      <c r="AQ240">
        <v>0</v>
      </c>
      <c r="AR240">
        <v>55</v>
      </c>
      <c r="AS240">
        <v>0</v>
      </c>
      <c r="AT240">
        <v>0</v>
      </c>
      <c r="AU240">
        <v>0</v>
      </c>
      <c r="AV240">
        <v>0</v>
      </c>
      <c r="AW240">
        <v>0</v>
      </c>
      <c r="AX240">
        <v>0</v>
      </c>
      <c r="AY240">
        <v>0</v>
      </c>
      <c r="AZ240">
        <v>0</v>
      </c>
      <c r="BA240">
        <v>0</v>
      </c>
      <c r="BB240">
        <v>0</v>
      </c>
      <c r="BC240">
        <v>0</v>
      </c>
    </row>
    <row r="241" spans="1:55" x14ac:dyDescent="0.25">
      <c r="A241" t="s">
        <v>2488</v>
      </c>
      <c r="B241">
        <v>0</v>
      </c>
      <c r="C241">
        <v>0</v>
      </c>
      <c r="D241">
        <v>5511</v>
      </c>
      <c r="E241">
        <v>0</v>
      </c>
      <c r="F241">
        <v>0</v>
      </c>
      <c r="G241">
        <v>0</v>
      </c>
      <c r="H241">
        <v>2304</v>
      </c>
      <c r="I241">
        <v>0</v>
      </c>
      <c r="J241">
        <v>0</v>
      </c>
      <c r="K241">
        <v>0</v>
      </c>
      <c r="L241">
        <v>10376</v>
      </c>
      <c r="M241">
        <v>0</v>
      </c>
      <c r="N241">
        <v>0</v>
      </c>
      <c r="O241">
        <v>0</v>
      </c>
      <c r="P241">
        <v>0</v>
      </c>
      <c r="Q241">
        <v>0</v>
      </c>
      <c r="R241">
        <v>0</v>
      </c>
      <c r="S241">
        <v>0</v>
      </c>
      <c r="T241">
        <v>0</v>
      </c>
      <c r="U241">
        <v>0</v>
      </c>
      <c r="V241">
        <v>0</v>
      </c>
      <c r="W241">
        <v>-73</v>
      </c>
      <c r="X241">
        <v>0</v>
      </c>
      <c r="Y241">
        <v>0</v>
      </c>
      <c r="Z241">
        <v>0</v>
      </c>
      <c r="AA241">
        <v>0</v>
      </c>
      <c r="AB241">
        <v>0</v>
      </c>
      <c r="AC241">
        <v>0</v>
      </c>
      <c r="AD241">
        <v>0</v>
      </c>
      <c r="AE241">
        <v>0</v>
      </c>
      <c r="AF241">
        <v>-345.88</v>
      </c>
      <c r="AG241">
        <v>0</v>
      </c>
      <c r="AH241">
        <v>0</v>
      </c>
      <c r="AI241">
        <v>0</v>
      </c>
      <c r="AJ241">
        <v>0</v>
      </c>
      <c r="AK241">
        <v>-3644</v>
      </c>
      <c r="AL241">
        <v>0</v>
      </c>
      <c r="AM241">
        <v>0</v>
      </c>
      <c r="AN241">
        <v>2489</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2489</v>
      </c>
      <c r="B242">
        <v>-9430</v>
      </c>
      <c r="C242">
        <v>-4043</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row>
    <row r="243" spans="1:55" x14ac:dyDescent="0.25">
      <c r="A243" t="s">
        <v>869</v>
      </c>
      <c r="B243">
        <v>-9430</v>
      </c>
      <c r="C243">
        <v>-4043</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row>
    <row r="244" spans="1:55" x14ac:dyDescent="0.25">
      <c r="A244" t="s">
        <v>878</v>
      </c>
      <c r="B244">
        <v>2512316</v>
      </c>
      <c r="C244">
        <v>1254251</v>
      </c>
      <c r="D244">
        <v>5272618</v>
      </c>
      <c r="E244">
        <v>3986529</v>
      </c>
      <c r="F244">
        <v>2652327</v>
      </c>
      <c r="G244">
        <v>1330065</v>
      </c>
      <c r="H244">
        <v>4970938</v>
      </c>
      <c r="I244">
        <v>3698750</v>
      </c>
      <c r="J244">
        <v>2442264</v>
      </c>
      <c r="K244">
        <v>1197240</v>
      </c>
      <c r="L244">
        <v>4719358</v>
      </c>
      <c r="M244">
        <v>3508438</v>
      </c>
      <c r="N244">
        <v>2315711</v>
      </c>
      <c r="O244">
        <v>1145732</v>
      </c>
      <c r="P244">
        <v>4528191</v>
      </c>
      <c r="Q244">
        <v>3353706</v>
      </c>
      <c r="R244">
        <v>2237693</v>
      </c>
      <c r="S244">
        <v>1124748</v>
      </c>
      <c r="T244">
        <v>5202828.8899999997</v>
      </c>
      <c r="U244">
        <v>4026596</v>
      </c>
      <c r="V244">
        <v>2276359</v>
      </c>
      <c r="W244">
        <v>273403</v>
      </c>
      <c r="X244">
        <v>492514</v>
      </c>
      <c r="Y244">
        <v>370565</v>
      </c>
      <c r="Z244">
        <v>259843</v>
      </c>
      <c r="AA244">
        <v>131487</v>
      </c>
      <c r="AB244">
        <v>612233.66</v>
      </c>
      <c r="AC244">
        <v>445070</v>
      </c>
      <c r="AD244">
        <v>301829</v>
      </c>
      <c r="AE244">
        <v>151437</v>
      </c>
      <c r="AF244">
        <v>575180.01</v>
      </c>
      <c r="AG244">
        <v>424382</v>
      </c>
      <c r="AH244">
        <v>271610</v>
      </c>
      <c r="AI244">
        <v>138521</v>
      </c>
      <c r="AJ244">
        <v>502881</v>
      </c>
      <c r="AK244">
        <v>378068</v>
      </c>
      <c r="AL244">
        <v>246161</v>
      </c>
      <c r="AM244">
        <v>136019</v>
      </c>
      <c r="AN244">
        <v>366044</v>
      </c>
      <c r="AO244">
        <v>255602</v>
      </c>
      <c r="AP244">
        <v>140728</v>
      </c>
      <c r="AQ244">
        <v>72052</v>
      </c>
      <c r="AR244">
        <v>227007</v>
      </c>
      <c r="AS244">
        <v>154192</v>
      </c>
      <c r="AT244">
        <v>78726</v>
      </c>
      <c r="AU244">
        <v>34636</v>
      </c>
      <c r="AV244">
        <v>222160</v>
      </c>
      <c r="AW244">
        <v>171966</v>
      </c>
      <c r="AX244">
        <v>120188</v>
      </c>
      <c r="AY244">
        <v>0</v>
      </c>
      <c r="AZ244">
        <v>0</v>
      </c>
      <c r="BA244">
        <v>0</v>
      </c>
      <c r="BB244">
        <v>0</v>
      </c>
      <c r="BC244">
        <v>0</v>
      </c>
    </row>
    <row r="245" spans="1:55" x14ac:dyDescent="0.25">
      <c r="A245" t="s">
        <v>879</v>
      </c>
      <c r="B245">
        <v>191956</v>
      </c>
      <c r="C245">
        <v>122582</v>
      </c>
      <c r="D245">
        <v>787114</v>
      </c>
      <c r="E245">
        <v>568940</v>
      </c>
      <c r="F245">
        <v>430216</v>
      </c>
      <c r="G245">
        <v>299410</v>
      </c>
      <c r="H245">
        <v>820341</v>
      </c>
      <c r="I245">
        <v>818724</v>
      </c>
      <c r="J245">
        <v>501756</v>
      </c>
      <c r="K245">
        <v>289203</v>
      </c>
      <c r="L245">
        <v>1646735</v>
      </c>
      <c r="M245">
        <v>1234968</v>
      </c>
      <c r="N245">
        <v>1039779</v>
      </c>
      <c r="O245">
        <v>583647</v>
      </c>
      <c r="P245">
        <v>2259846</v>
      </c>
      <c r="Q245">
        <v>1702098</v>
      </c>
      <c r="R245">
        <v>1125616</v>
      </c>
      <c r="S245">
        <v>0</v>
      </c>
      <c r="T245">
        <v>0</v>
      </c>
      <c r="U245">
        <v>0</v>
      </c>
      <c r="V245">
        <v>563012</v>
      </c>
      <c r="W245">
        <v>197728</v>
      </c>
      <c r="X245">
        <v>400074</v>
      </c>
      <c r="Y245">
        <v>275109</v>
      </c>
      <c r="Z245">
        <v>194802</v>
      </c>
      <c r="AA245">
        <v>108315</v>
      </c>
      <c r="AB245">
        <v>0</v>
      </c>
      <c r="AC245">
        <v>301769</v>
      </c>
      <c r="AD245">
        <v>243319</v>
      </c>
      <c r="AE245">
        <v>143919</v>
      </c>
      <c r="AF245">
        <v>0</v>
      </c>
      <c r="AG245">
        <v>0</v>
      </c>
      <c r="AH245">
        <v>0</v>
      </c>
      <c r="AI245">
        <v>0</v>
      </c>
      <c r="AJ245">
        <v>604615</v>
      </c>
      <c r="AK245">
        <v>0</v>
      </c>
      <c r="AL245">
        <v>340797</v>
      </c>
      <c r="AM245">
        <v>174880</v>
      </c>
      <c r="AN245">
        <v>692673</v>
      </c>
      <c r="AO245">
        <v>614394</v>
      </c>
      <c r="AP245">
        <v>426329</v>
      </c>
      <c r="AQ245">
        <v>225349</v>
      </c>
      <c r="AR245">
        <v>668053</v>
      </c>
      <c r="AS245">
        <v>498447</v>
      </c>
      <c r="AT245">
        <v>343751</v>
      </c>
      <c r="AU245">
        <v>173794</v>
      </c>
      <c r="AV245">
        <v>415221</v>
      </c>
      <c r="AW245">
        <v>250001</v>
      </c>
      <c r="AX245">
        <v>145225</v>
      </c>
      <c r="AY245">
        <v>0</v>
      </c>
      <c r="AZ245">
        <v>0</v>
      </c>
      <c r="BA245">
        <v>0</v>
      </c>
      <c r="BB245">
        <v>0</v>
      </c>
      <c r="BC245">
        <v>0</v>
      </c>
    </row>
    <row r="246" spans="1:55" x14ac:dyDescent="0.25">
      <c r="A246" t="s">
        <v>2490</v>
      </c>
      <c r="B246">
        <v>128600</v>
      </c>
      <c r="C246">
        <v>63542</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row>
    <row r="247" spans="1:55" x14ac:dyDescent="0.25">
      <c r="A247" t="s">
        <v>3357</v>
      </c>
      <c r="B247">
        <v>-2867</v>
      </c>
      <c r="C247">
        <v>-1429</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row>
    <row r="248" spans="1:55" x14ac:dyDescent="0.25">
      <c r="A248" t="s">
        <v>2491</v>
      </c>
      <c r="B248">
        <v>-29545</v>
      </c>
      <c r="C248">
        <v>-14096</v>
      </c>
      <c r="D248">
        <v>700034</v>
      </c>
      <c r="E248">
        <v>-32641</v>
      </c>
      <c r="F248">
        <v>40509</v>
      </c>
      <c r="G248">
        <v>192683</v>
      </c>
      <c r="H248">
        <v>447719</v>
      </c>
      <c r="I248">
        <v>358538</v>
      </c>
      <c r="J248">
        <v>534659</v>
      </c>
      <c r="K248">
        <v>139057</v>
      </c>
      <c r="L248">
        <v>-46571</v>
      </c>
      <c r="M248">
        <v>-79592</v>
      </c>
      <c r="N248">
        <v>261109</v>
      </c>
      <c r="O248">
        <v>145315</v>
      </c>
      <c r="P248">
        <v>-107976</v>
      </c>
      <c r="Q248">
        <v>-58198</v>
      </c>
      <c r="R248">
        <v>192062</v>
      </c>
      <c r="S248">
        <v>82385</v>
      </c>
      <c r="T248">
        <v>-30382.49</v>
      </c>
      <c r="U248">
        <v>-225883</v>
      </c>
      <c r="V248">
        <v>169512</v>
      </c>
      <c r="W248">
        <v>50656</v>
      </c>
      <c r="X248">
        <v>-730012</v>
      </c>
      <c r="Y248">
        <v>-723535</v>
      </c>
      <c r="Z248">
        <v>-245621</v>
      </c>
      <c r="AA248">
        <v>55296</v>
      </c>
      <c r="AB248">
        <v>165383.04000000001</v>
      </c>
      <c r="AC248">
        <v>58433</v>
      </c>
      <c r="AD248">
        <v>59237</v>
      </c>
      <c r="AE248">
        <v>14319</v>
      </c>
      <c r="AF248">
        <v>165696.32999999999</v>
      </c>
      <c r="AG248">
        <v>206599</v>
      </c>
      <c r="AH248">
        <v>63149</v>
      </c>
      <c r="AI248">
        <v>-20673</v>
      </c>
      <c r="AJ248">
        <v>-265237</v>
      </c>
      <c r="AK248">
        <v>-213017</v>
      </c>
      <c r="AL248">
        <v>-125405</v>
      </c>
      <c r="AM248">
        <v>-22838</v>
      </c>
      <c r="AN248">
        <v>-110490</v>
      </c>
      <c r="AO248">
        <v>96918</v>
      </c>
      <c r="AP248">
        <v>64123</v>
      </c>
      <c r="AQ248">
        <v>51625</v>
      </c>
      <c r="AR248">
        <v>128378</v>
      </c>
      <c r="AS248">
        <v>102562</v>
      </c>
      <c r="AT248">
        <v>39692</v>
      </c>
      <c r="AU248">
        <v>-23359</v>
      </c>
      <c r="AV248">
        <v>-61668</v>
      </c>
      <c r="AW248">
        <v>77371</v>
      </c>
      <c r="AX248">
        <v>31731</v>
      </c>
      <c r="AY248">
        <v>155833</v>
      </c>
      <c r="AZ248">
        <v>-94119</v>
      </c>
      <c r="BA248">
        <v>360427</v>
      </c>
      <c r="BB248">
        <v>302639</v>
      </c>
      <c r="BC248">
        <v>126653</v>
      </c>
    </row>
    <row r="249" spans="1:55" x14ac:dyDescent="0.25">
      <c r="A249" t="s">
        <v>2492</v>
      </c>
      <c r="B249">
        <v>9656651</v>
      </c>
      <c r="C249">
        <v>4939775</v>
      </c>
      <c r="D249">
        <v>20678154</v>
      </c>
      <c r="E249">
        <v>14534241</v>
      </c>
      <c r="F249">
        <v>9674599</v>
      </c>
      <c r="G249">
        <v>5466996</v>
      </c>
      <c r="H249">
        <v>21928419</v>
      </c>
      <c r="I249">
        <v>16041290</v>
      </c>
      <c r="J249">
        <v>10896484</v>
      </c>
      <c r="K249">
        <v>5265217</v>
      </c>
      <c r="L249">
        <v>21186715</v>
      </c>
      <c r="M249">
        <v>15254412</v>
      </c>
      <c r="N249">
        <v>10447063</v>
      </c>
      <c r="O249">
        <v>5227159</v>
      </c>
      <c r="P249">
        <v>20126783</v>
      </c>
      <c r="Q249">
        <v>14340450</v>
      </c>
      <c r="R249">
        <v>9474097</v>
      </c>
      <c r="S249">
        <v>4637509</v>
      </c>
      <c r="T249">
        <v>16654431.77</v>
      </c>
      <c r="U249">
        <v>12316715</v>
      </c>
      <c r="V249">
        <v>7125940</v>
      </c>
      <c r="W249">
        <v>1914981</v>
      </c>
      <c r="X249">
        <v>5628467</v>
      </c>
      <c r="Y249">
        <v>4024608</v>
      </c>
      <c r="Z249">
        <v>2716458</v>
      </c>
      <c r="AA249">
        <v>1435751</v>
      </c>
      <c r="AB249">
        <v>5225140.58</v>
      </c>
      <c r="AC249">
        <v>3632288</v>
      </c>
      <c r="AD249">
        <v>2618108</v>
      </c>
      <c r="AE249">
        <v>1403520</v>
      </c>
      <c r="AF249">
        <v>5867150.5999999996</v>
      </c>
      <c r="AG249">
        <v>4523816</v>
      </c>
      <c r="AH249">
        <v>2966175</v>
      </c>
      <c r="AI249">
        <v>1428531</v>
      </c>
      <c r="AJ249">
        <v>5121030</v>
      </c>
      <c r="AK249">
        <v>3821868</v>
      </c>
      <c r="AL249">
        <v>2594345</v>
      </c>
      <c r="AM249">
        <v>1401908</v>
      </c>
      <c r="AN249">
        <v>5109000</v>
      </c>
      <c r="AO249">
        <v>3964688</v>
      </c>
      <c r="AP249">
        <v>2606456</v>
      </c>
      <c r="AQ249">
        <v>1390770</v>
      </c>
      <c r="AR249">
        <v>4580734</v>
      </c>
      <c r="AS249">
        <v>3360236</v>
      </c>
      <c r="AT249">
        <v>2244801</v>
      </c>
      <c r="AU249">
        <v>1085840</v>
      </c>
      <c r="AV249">
        <v>3206738</v>
      </c>
      <c r="AW249">
        <v>2323716</v>
      </c>
      <c r="AX249">
        <v>1358008</v>
      </c>
      <c r="AY249">
        <v>651261</v>
      </c>
      <c r="AZ249">
        <v>2323136</v>
      </c>
      <c r="BA249">
        <v>2306503</v>
      </c>
      <c r="BB249">
        <v>1607831</v>
      </c>
      <c r="BC249">
        <v>691614</v>
      </c>
    </row>
    <row r="250" spans="1:55" x14ac:dyDescent="0.25">
      <c r="A250" t="s">
        <v>2493</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t="s">
        <v>2494</v>
      </c>
      <c r="B251">
        <v>-437937</v>
      </c>
      <c r="C251">
        <v>-34219</v>
      </c>
      <c r="D251">
        <v>299003</v>
      </c>
      <c r="E251">
        <v>560592</v>
      </c>
      <c r="F251">
        <v>-53224</v>
      </c>
      <c r="G251">
        <v>-371062</v>
      </c>
      <c r="H251">
        <v>1060385</v>
      </c>
      <c r="I251">
        <v>1197076</v>
      </c>
      <c r="J251">
        <v>481603</v>
      </c>
      <c r="K251">
        <v>781535</v>
      </c>
      <c r="L251">
        <v>-1601832</v>
      </c>
      <c r="M251">
        <v>-118414</v>
      </c>
      <c r="N251">
        <v>-115388</v>
      </c>
      <c r="O251">
        <v>-529455</v>
      </c>
      <c r="P251">
        <v>-1448665</v>
      </c>
      <c r="Q251">
        <v>-414691</v>
      </c>
      <c r="R251">
        <v>274387</v>
      </c>
      <c r="S251">
        <v>-247859</v>
      </c>
      <c r="T251">
        <v>2704813.39</v>
      </c>
      <c r="U251">
        <v>1325517</v>
      </c>
      <c r="V251">
        <v>763306</v>
      </c>
      <c r="W251">
        <v>-1406439</v>
      </c>
      <c r="X251">
        <v>-638163</v>
      </c>
      <c r="Y251">
        <v>324291</v>
      </c>
      <c r="Z251">
        <v>124177</v>
      </c>
      <c r="AA251">
        <v>-328187</v>
      </c>
      <c r="AB251">
        <v>-407668.83</v>
      </c>
      <c r="AC251">
        <v>52702</v>
      </c>
      <c r="AD251">
        <v>-227726</v>
      </c>
      <c r="AE251">
        <v>72432</v>
      </c>
      <c r="AF251">
        <v>-655435.57999999996</v>
      </c>
      <c r="AG251">
        <v>627669</v>
      </c>
      <c r="AH251">
        <v>273590</v>
      </c>
      <c r="AI251">
        <v>232515</v>
      </c>
      <c r="AJ251">
        <v>-484663</v>
      </c>
      <c r="AK251">
        <v>-1031545</v>
      </c>
      <c r="AL251">
        <v>-516790</v>
      </c>
      <c r="AM251">
        <v>-470589</v>
      </c>
      <c r="AN251">
        <v>-636457</v>
      </c>
      <c r="AO251">
        <v>-74289</v>
      </c>
      <c r="AP251">
        <v>-143423</v>
      </c>
      <c r="AQ251">
        <v>-476778</v>
      </c>
      <c r="AR251">
        <v>-518593</v>
      </c>
      <c r="AS251">
        <v>-54103</v>
      </c>
      <c r="AT251">
        <v>-37961</v>
      </c>
      <c r="AU251">
        <v>-215050</v>
      </c>
      <c r="AV251">
        <v>-252502</v>
      </c>
      <c r="AW251">
        <v>179521</v>
      </c>
      <c r="AX251">
        <v>124211</v>
      </c>
      <c r="AY251">
        <v>0</v>
      </c>
      <c r="AZ251">
        <v>0</v>
      </c>
      <c r="BA251">
        <v>0</v>
      </c>
      <c r="BB251">
        <v>0</v>
      </c>
      <c r="BC251">
        <v>0</v>
      </c>
    </row>
    <row r="252" spans="1:55" x14ac:dyDescent="0.25">
      <c r="A252" t="s">
        <v>2495</v>
      </c>
      <c r="B252">
        <v>173852</v>
      </c>
      <c r="C252">
        <v>-588663</v>
      </c>
      <c r="D252">
        <v>2592511</v>
      </c>
      <c r="E252">
        <v>1877382</v>
      </c>
      <c r="F252">
        <v>1985207</v>
      </c>
      <c r="G252">
        <v>-439674</v>
      </c>
      <c r="H252">
        <v>-746487</v>
      </c>
      <c r="I252">
        <v>429905</v>
      </c>
      <c r="J252">
        <v>553072</v>
      </c>
      <c r="K252">
        <v>-200595</v>
      </c>
      <c r="L252">
        <v>-1829944</v>
      </c>
      <c r="M252">
        <v>-1381561</v>
      </c>
      <c r="N252">
        <v>-1695046</v>
      </c>
      <c r="O252">
        <v>-1796168</v>
      </c>
      <c r="P252">
        <v>981394</v>
      </c>
      <c r="Q252">
        <v>502685</v>
      </c>
      <c r="R252">
        <v>422201</v>
      </c>
      <c r="S252">
        <v>-766877</v>
      </c>
      <c r="T252">
        <v>471645.63</v>
      </c>
      <c r="U252">
        <v>1625462</v>
      </c>
      <c r="V252">
        <v>1800183</v>
      </c>
      <c r="W252">
        <v>25120</v>
      </c>
      <c r="X252">
        <v>145126</v>
      </c>
      <c r="Y252">
        <v>-27971</v>
      </c>
      <c r="Z252">
        <v>95034</v>
      </c>
      <c r="AA252">
        <v>125755</v>
      </c>
      <c r="AB252">
        <v>515289.92</v>
      </c>
      <c r="AC252">
        <v>704475</v>
      </c>
      <c r="AD252">
        <v>783722</v>
      </c>
      <c r="AE252">
        <v>269597</v>
      </c>
      <c r="AF252">
        <v>-1427437.95</v>
      </c>
      <c r="AG252">
        <v>-1202958</v>
      </c>
      <c r="AH252">
        <v>-351486</v>
      </c>
      <c r="AI252">
        <v>-22582</v>
      </c>
      <c r="AJ252">
        <v>-1696611</v>
      </c>
      <c r="AK252">
        <v>-1406641</v>
      </c>
      <c r="AL252">
        <v>-709883</v>
      </c>
      <c r="AM252">
        <v>-267137</v>
      </c>
      <c r="AN252">
        <v>-330581</v>
      </c>
      <c r="AO252">
        <v>-591189</v>
      </c>
      <c r="AP252">
        <v>-447978</v>
      </c>
      <c r="AQ252">
        <v>-156427</v>
      </c>
      <c r="AR252">
        <v>397335</v>
      </c>
      <c r="AS252">
        <v>445166</v>
      </c>
      <c r="AT252">
        <v>548563</v>
      </c>
      <c r="AU252">
        <v>163543</v>
      </c>
      <c r="AV252">
        <v>-231905</v>
      </c>
      <c r="AW252">
        <v>-17978</v>
      </c>
      <c r="AX252">
        <v>222558</v>
      </c>
      <c r="AY252">
        <v>0</v>
      </c>
      <c r="AZ252">
        <v>0</v>
      </c>
      <c r="BA252">
        <v>0</v>
      </c>
      <c r="BB252">
        <v>0</v>
      </c>
      <c r="BC252">
        <v>0</v>
      </c>
    </row>
    <row r="253" spans="1:55" x14ac:dyDescent="0.25">
      <c r="A253" t="s">
        <v>2496</v>
      </c>
      <c r="B253">
        <v>-58886</v>
      </c>
      <c r="C253">
        <v>-34245</v>
      </c>
      <c r="D253">
        <v>-243733</v>
      </c>
      <c r="E253">
        <v>-215346</v>
      </c>
      <c r="F253">
        <v>-321300</v>
      </c>
      <c r="G253">
        <v>-407288</v>
      </c>
      <c r="H253">
        <v>-206179</v>
      </c>
      <c r="I253">
        <v>-723165</v>
      </c>
      <c r="J253">
        <v>-80356</v>
      </c>
      <c r="K253">
        <v>-71136</v>
      </c>
      <c r="L253">
        <v>-88599</v>
      </c>
      <c r="M253">
        <v>-196357</v>
      </c>
      <c r="N253">
        <v>-174822</v>
      </c>
      <c r="O253">
        <v>-107546</v>
      </c>
      <c r="P253">
        <v>-516471</v>
      </c>
      <c r="Q253">
        <v>-505870</v>
      </c>
      <c r="R253">
        <v>-85858</v>
      </c>
      <c r="S253">
        <v>14768</v>
      </c>
      <c r="T253">
        <v>42526.68</v>
      </c>
      <c r="U253">
        <v>19506</v>
      </c>
      <c r="V253">
        <v>31530</v>
      </c>
      <c r="W253">
        <v>-10112</v>
      </c>
      <c r="X253">
        <v>-10074</v>
      </c>
      <c r="Y253">
        <v>-79324</v>
      </c>
      <c r="Z253">
        <v>-70766</v>
      </c>
      <c r="AA253">
        <v>-76730</v>
      </c>
      <c r="AB253">
        <v>42712.22</v>
      </c>
      <c r="AC253">
        <v>-35666</v>
      </c>
      <c r="AD253">
        <v>-59111</v>
      </c>
      <c r="AE253">
        <v>-61200</v>
      </c>
      <c r="AF253">
        <v>-1801.79</v>
      </c>
      <c r="AG253">
        <v>-80158</v>
      </c>
      <c r="AH253">
        <v>-103181</v>
      </c>
      <c r="AI253">
        <v>-49897</v>
      </c>
      <c r="AJ253">
        <v>131484</v>
      </c>
      <c r="AK253">
        <v>24927</v>
      </c>
      <c r="AL253">
        <v>-160448</v>
      </c>
      <c r="AM253">
        <v>-48012</v>
      </c>
      <c r="AN253">
        <v>-426059</v>
      </c>
      <c r="AO253">
        <v>-125697</v>
      </c>
      <c r="AP253">
        <v>-252189</v>
      </c>
      <c r="AQ253">
        <v>-165471</v>
      </c>
      <c r="AR253">
        <v>-75908</v>
      </c>
      <c r="AS253">
        <v>-188477</v>
      </c>
      <c r="AT253">
        <v>-86287</v>
      </c>
      <c r="AU253">
        <v>-76847</v>
      </c>
      <c r="AV253">
        <v>73565</v>
      </c>
      <c r="AW253">
        <v>-52186</v>
      </c>
      <c r="AX253">
        <v>-45981</v>
      </c>
      <c r="AY253">
        <v>308472</v>
      </c>
      <c r="AZ253">
        <v>-1886321</v>
      </c>
      <c r="BA253">
        <v>-1508024</v>
      </c>
      <c r="BB253">
        <v>-712285</v>
      </c>
      <c r="BC253">
        <v>-174920</v>
      </c>
    </row>
    <row r="254" spans="1:55" x14ac:dyDescent="0.25">
      <c r="A254" t="s">
        <v>2497</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t="s">
        <v>2498</v>
      </c>
      <c r="B255">
        <v>223226</v>
      </c>
      <c r="C255">
        <v>-204433</v>
      </c>
      <c r="D255">
        <v>-3936404</v>
      </c>
      <c r="E255">
        <v>-3744860</v>
      </c>
      <c r="F255">
        <v>-5117424</v>
      </c>
      <c r="G255">
        <v>-1200842</v>
      </c>
      <c r="H255">
        <v>-1358516</v>
      </c>
      <c r="I255">
        <v>-2483933</v>
      </c>
      <c r="J255">
        <v>-1664979</v>
      </c>
      <c r="K255">
        <v>-1724597</v>
      </c>
      <c r="L255">
        <v>2149496</v>
      </c>
      <c r="M255">
        <v>-39890</v>
      </c>
      <c r="N255">
        <v>-389927</v>
      </c>
      <c r="O255">
        <v>50242</v>
      </c>
      <c r="P255">
        <v>-66664</v>
      </c>
      <c r="Q255">
        <v>-1880994</v>
      </c>
      <c r="R255">
        <v>-3435286</v>
      </c>
      <c r="S255">
        <v>-2268087</v>
      </c>
      <c r="T255">
        <v>-417252.27</v>
      </c>
      <c r="U255">
        <v>-3056598</v>
      </c>
      <c r="V255">
        <v>-1778473</v>
      </c>
      <c r="W255">
        <v>835155</v>
      </c>
      <c r="X255">
        <v>119747</v>
      </c>
      <c r="Y255">
        <v>-13760</v>
      </c>
      <c r="Z255">
        <v>-380911</v>
      </c>
      <c r="AA255">
        <v>-134727</v>
      </c>
      <c r="AB255">
        <v>-354035.35</v>
      </c>
      <c r="AC255">
        <v>-805518</v>
      </c>
      <c r="AD255">
        <v>-902424</v>
      </c>
      <c r="AE255">
        <v>-703228</v>
      </c>
      <c r="AF255">
        <v>1099951.75</v>
      </c>
      <c r="AG255">
        <v>334759</v>
      </c>
      <c r="AH255">
        <v>149336</v>
      </c>
      <c r="AI255">
        <v>-42412</v>
      </c>
      <c r="AJ255">
        <v>1291212</v>
      </c>
      <c r="AK255">
        <v>1670684</v>
      </c>
      <c r="AL255">
        <v>1184724</v>
      </c>
      <c r="AM255">
        <v>712679</v>
      </c>
      <c r="AN255">
        <v>349907</v>
      </c>
      <c r="AO255">
        <v>-138313</v>
      </c>
      <c r="AP255">
        <v>-32922</v>
      </c>
      <c r="AQ255">
        <v>328748</v>
      </c>
      <c r="AR255">
        <v>397905</v>
      </c>
      <c r="AS255">
        <v>-223076</v>
      </c>
      <c r="AT255">
        <v>-516513</v>
      </c>
      <c r="AU255">
        <v>-243374</v>
      </c>
      <c r="AV255">
        <v>-287531</v>
      </c>
      <c r="AW255">
        <v>-514818</v>
      </c>
      <c r="AX255">
        <v>-326368</v>
      </c>
      <c r="AY255">
        <v>0</v>
      </c>
      <c r="AZ255">
        <v>0</v>
      </c>
      <c r="BA255">
        <v>0</v>
      </c>
      <c r="BB255">
        <v>0</v>
      </c>
      <c r="BC255">
        <v>0</v>
      </c>
    </row>
    <row r="256" spans="1:55" x14ac:dyDescent="0.25">
      <c r="A256" t="s">
        <v>2499</v>
      </c>
      <c r="B256">
        <v>-68014</v>
      </c>
      <c r="C256">
        <v>-35704</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row>
    <row r="257" spans="1:55" x14ac:dyDescent="0.25">
      <c r="A257" t="s">
        <v>2500</v>
      </c>
      <c r="B257">
        <v>15944</v>
      </c>
      <c r="C257">
        <v>20711</v>
      </c>
      <c r="D257">
        <v>-987421</v>
      </c>
      <c r="E257">
        <v>-120639</v>
      </c>
      <c r="F257">
        <v>-199290</v>
      </c>
      <c r="G257">
        <v>-75148</v>
      </c>
      <c r="H257">
        <v>42255</v>
      </c>
      <c r="I257">
        <v>-274728</v>
      </c>
      <c r="J257">
        <v>-140912</v>
      </c>
      <c r="K257">
        <v>-32479</v>
      </c>
      <c r="L257">
        <v>52826</v>
      </c>
      <c r="M257">
        <v>-44958</v>
      </c>
      <c r="N257">
        <v>5379</v>
      </c>
      <c r="O257">
        <v>64331</v>
      </c>
      <c r="P257">
        <v>209290</v>
      </c>
      <c r="Q257">
        <v>160636</v>
      </c>
      <c r="R257">
        <v>24167</v>
      </c>
      <c r="S257">
        <v>20775</v>
      </c>
      <c r="T257">
        <v>301164.49</v>
      </c>
      <c r="U257">
        <v>125289</v>
      </c>
      <c r="V257">
        <v>-600</v>
      </c>
      <c r="W257">
        <v>-3752</v>
      </c>
      <c r="X257">
        <v>-105210</v>
      </c>
      <c r="Y257">
        <v>-75957</v>
      </c>
      <c r="Z257">
        <v>-54088</v>
      </c>
      <c r="AA257">
        <v>-49609</v>
      </c>
      <c r="AB257">
        <v>-110674.43</v>
      </c>
      <c r="AC257">
        <v>-27474</v>
      </c>
      <c r="AD257">
        <v>-30719</v>
      </c>
      <c r="AE257">
        <v>-40852</v>
      </c>
      <c r="AF257">
        <v>-102062.6</v>
      </c>
      <c r="AG257">
        <v>-85891</v>
      </c>
      <c r="AH257">
        <v>-72987</v>
      </c>
      <c r="AI257">
        <v>-50895</v>
      </c>
      <c r="AJ257">
        <v>-43690</v>
      </c>
      <c r="AK257">
        <v>-71950</v>
      </c>
      <c r="AL257">
        <v>-24555</v>
      </c>
      <c r="AM257">
        <v>-33823</v>
      </c>
      <c r="AN257">
        <v>-149134</v>
      </c>
      <c r="AO257">
        <v>-38561</v>
      </c>
      <c r="AP257">
        <v>155190</v>
      </c>
      <c r="AQ257">
        <v>12900</v>
      </c>
      <c r="AR257">
        <v>172208</v>
      </c>
      <c r="AS257">
        <v>462519</v>
      </c>
      <c r="AT257">
        <v>55887</v>
      </c>
      <c r="AU257">
        <v>34562</v>
      </c>
      <c r="AV257">
        <v>168757</v>
      </c>
      <c r="AW257">
        <v>307907</v>
      </c>
      <c r="AX257">
        <v>274126</v>
      </c>
      <c r="AY257">
        <v>-475492</v>
      </c>
      <c r="AZ257">
        <v>564372</v>
      </c>
      <c r="BA257">
        <v>688235</v>
      </c>
      <c r="BB257">
        <v>606526</v>
      </c>
      <c r="BC257">
        <v>512135</v>
      </c>
    </row>
    <row r="258" spans="1:55" x14ac:dyDescent="0.25">
      <c r="A258" t="s">
        <v>2501</v>
      </c>
      <c r="B258">
        <v>9504836</v>
      </c>
      <c r="C258">
        <v>4063222</v>
      </c>
      <c r="D258">
        <v>18402110</v>
      </c>
      <c r="E258">
        <v>12891370</v>
      </c>
      <c r="F258">
        <v>5968568</v>
      </c>
      <c r="G258">
        <v>2972982</v>
      </c>
      <c r="H258">
        <v>20719877</v>
      </c>
      <c r="I258">
        <v>14186445</v>
      </c>
      <c r="J258">
        <v>10044912</v>
      </c>
      <c r="K258">
        <v>4017945</v>
      </c>
      <c r="L258">
        <v>19868662</v>
      </c>
      <c r="M258">
        <v>13473232</v>
      </c>
      <c r="N258">
        <v>8077259</v>
      </c>
      <c r="O258">
        <v>2908563</v>
      </c>
      <c r="P258">
        <v>19285667</v>
      </c>
      <c r="Q258">
        <v>12202216</v>
      </c>
      <c r="R258">
        <v>6673708</v>
      </c>
      <c r="S258">
        <v>1390229</v>
      </c>
      <c r="T258">
        <v>19757329.68</v>
      </c>
      <c r="U258">
        <v>12355891</v>
      </c>
      <c r="V258">
        <v>7941886</v>
      </c>
      <c r="W258">
        <v>1354953</v>
      </c>
      <c r="X258">
        <v>5139893</v>
      </c>
      <c r="Y258">
        <v>4151887</v>
      </c>
      <c r="Z258">
        <v>2429904</v>
      </c>
      <c r="AA258">
        <v>972253</v>
      </c>
      <c r="AB258">
        <v>4910764.12</v>
      </c>
      <c r="AC258">
        <v>3520807</v>
      </c>
      <c r="AD258">
        <v>2181850</v>
      </c>
      <c r="AE258">
        <v>940269</v>
      </c>
      <c r="AF258">
        <v>4780364.4400000004</v>
      </c>
      <c r="AG258">
        <v>4117237</v>
      </c>
      <c r="AH258">
        <v>2861447</v>
      </c>
      <c r="AI258">
        <v>1495260</v>
      </c>
      <c r="AJ258">
        <v>4318762</v>
      </c>
      <c r="AK258">
        <v>3007343</v>
      </c>
      <c r="AL258">
        <v>2367393</v>
      </c>
      <c r="AM258">
        <v>1295026</v>
      </c>
      <c r="AN258">
        <v>3916676</v>
      </c>
      <c r="AO258">
        <v>2996639</v>
      </c>
      <c r="AP258">
        <v>1885134</v>
      </c>
      <c r="AQ258">
        <v>933742</v>
      </c>
      <c r="AR258">
        <v>4953681</v>
      </c>
      <c r="AS258">
        <v>3802265</v>
      </c>
      <c r="AT258">
        <v>2208490</v>
      </c>
      <c r="AU258">
        <v>748674</v>
      </c>
      <c r="AV258">
        <v>2677122</v>
      </c>
      <c r="AW258">
        <v>2226162</v>
      </c>
      <c r="AX258">
        <v>1606554</v>
      </c>
      <c r="AY258">
        <v>484241</v>
      </c>
      <c r="AZ258">
        <v>1001187</v>
      </c>
      <c r="BA258">
        <v>1486714</v>
      </c>
      <c r="BB258">
        <v>1502072</v>
      </c>
      <c r="BC258">
        <v>1028829</v>
      </c>
    </row>
    <row r="259" spans="1:55" x14ac:dyDescent="0.25">
      <c r="A259" t="s">
        <v>2540</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229515</v>
      </c>
      <c r="BA259">
        <v>0</v>
      </c>
      <c r="BB259">
        <v>0</v>
      </c>
      <c r="BC259">
        <v>0</v>
      </c>
    </row>
    <row r="260" spans="1:55" x14ac:dyDescent="0.25">
      <c r="A260" t="s">
        <v>2502</v>
      </c>
      <c r="B260">
        <v>-1001313</v>
      </c>
      <c r="C260">
        <v>-310099</v>
      </c>
      <c r="D260">
        <v>-1771192</v>
      </c>
      <c r="E260">
        <v>-1457188</v>
      </c>
      <c r="F260">
        <v>-690539</v>
      </c>
      <c r="G260">
        <v>-534343</v>
      </c>
      <c r="H260">
        <v>-2019909</v>
      </c>
      <c r="I260">
        <v>-1219336</v>
      </c>
      <c r="J260">
        <v>-861811</v>
      </c>
      <c r="K260">
        <v>-92577</v>
      </c>
      <c r="L260">
        <v>-2232775</v>
      </c>
      <c r="M260">
        <v>-1832384</v>
      </c>
      <c r="N260">
        <v>-1226089</v>
      </c>
      <c r="O260">
        <v>-271829</v>
      </c>
      <c r="P260">
        <v>-1905359</v>
      </c>
      <c r="Q260">
        <v>-1614154</v>
      </c>
      <c r="R260">
        <v>-823240</v>
      </c>
      <c r="S260">
        <v>-224600</v>
      </c>
      <c r="T260">
        <v>-1819791.79</v>
      </c>
      <c r="U260">
        <v>-1556922</v>
      </c>
      <c r="V260">
        <v>-599416</v>
      </c>
      <c r="W260">
        <v>-77611</v>
      </c>
      <c r="X260">
        <v>-446710</v>
      </c>
      <c r="Y260">
        <v>-395053</v>
      </c>
      <c r="Z260">
        <v>-234736</v>
      </c>
      <c r="AA260">
        <v>-22984</v>
      </c>
      <c r="AB260">
        <v>-427408.3</v>
      </c>
      <c r="AC260">
        <v>-391038</v>
      </c>
      <c r="AD260">
        <v>-289559</v>
      </c>
      <c r="AE260">
        <v>-32116</v>
      </c>
      <c r="AF260">
        <v>-692302.33</v>
      </c>
      <c r="AG260">
        <v>-626266</v>
      </c>
      <c r="AH260">
        <v>-370650</v>
      </c>
      <c r="AI260">
        <v>-20356</v>
      </c>
      <c r="AJ260">
        <v>-659862</v>
      </c>
      <c r="AK260">
        <v>-632006</v>
      </c>
      <c r="AL260">
        <v>-343796</v>
      </c>
      <c r="AM260">
        <v>-25473</v>
      </c>
      <c r="AN260">
        <v>-761939</v>
      </c>
      <c r="AO260">
        <v>-748400</v>
      </c>
      <c r="AP260">
        <v>-386166</v>
      </c>
      <c r="AQ260">
        <v>-61501</v>
      </c>
      <c r="AR260">
        <v>-453931</v>
      </c>
      <c r="AS260">
        <v>-420169</v>
      </c>
      <c r="AT260">
        <v>-228036</v>
      </c>
      <c r="AU260">
        <v>-17677</v>
      </c>
      <c r="AV260">
        <v>-390051</v>
      </c>
      <c r="AW260">
        <v>-371454</v>
      </c>
      <c r="AX260">
        <v>-209762</v>
      </c>
      <c r="AY260">
        <v>-11959</v>
      </c>
      <c r="AZ260">
        <v>294601</v>
      </c>
      <c r="BA260">
        <v>0</v>
      </c>
      <c r="BB260">
        <v>0</v>
      </c>
      <c r="BC260">
        <v>0</v>
      </c>
    </row>
    <row r="261" spans="1:55" x14ac:dyDescent="0.25">
      <c r="A261" t="s">
        <v>882</v>
      </c>
      <c r="B261">
        <v>8503523</v>
      </c>
      <c r="C261">
        <v>3753123</v>
      </c>
      <c r="D261">
        <v>16630918</v>
      </c>
      <c r="E261">
        <v>11434182</v>
      </c>
      <c r="F261">
        <v>5278029</v>
      </c>
      <c r="G261">
        <v>2438639</v>
      </c>
      <c r="H261">
        <v>18699968</v>
      </c>
      <c r="I261">
        <v>12967109</v>
      </c>
      <c r="J261">
        <v>9183101</v>
      </c>
      <c r="K261">
        <v>3925368</v>
      </c>
      <c r="L261">
        <v>17635887</v>
      </c>
      <c r="M261">
        <v>11640848</v>
      </c>
      <c r="N261">
        <v>6851170</v>
      </c>
      <c r="O261">
        <v>2636734</v>
      </c>
      <c r="P261">
        <v>17380308</v>
      </c>
      <c r="Q261">
        <v>10588062</v>
      </c>
      <c r="R261">
        <v>5850468</v>
      </c>
      <c r="S261">
        <v>1165629</v>
      </c>
      <c r="T261">
        <v>17937537.890000001</v>
      </c>
      <c r="U261">
        <v>10798969</v>
      </c>
      <c r="V261">
        <v>7342470</v>
      </c>
      <c r="W261">
        <v>1277342</v>
      </c>
      <c r="X261">
        <v>4693183</v>
      </c>
      <c r="Y261">
        <v>3756834</v>
      </c>
      <c r="Z261">
        <v>2195168</v>
      </c>
      <c r="AA261">
        <v>949269</v>
      </c>
      <c r="AB261">
        <v>4483355.82</v>
      </c>
      <c r="AC261">
        <v>3129769</v>
      </c>
      <c r="AD261">
        <v>1892291</v>
      </c>
      <c r="AE261">
        <v>908153</v>
      </c>
      <c r="AF261">
        <v>4088062.1</v>
      </c>
      <c r="AG261">
        <v>3490971</v>
      </c>
      <c r="AH261">
        <v>2490797</v>
      </c>
      <c r="AI261">
        <v>1474904</v>
      </c>
      <c r="AJ261">
        <v>3658900</v>
      </c>
      <c r="AK261">
        <v>2375337</v>
      </c>
      <c r="AL261">
        <v>2023597</v>
      </c>
      <c r="AM261">
        <v>1269553</v>
      </c>
      <c r="AN261">
        <v>3154737</v>
      </c>
      <c r="AO261">
        <v>2248239</v>
      </c>
      <c r="AP261">
        <v>1498968</v>
      </c>
      <c r="AQ261">
        <v>872241</v>
      </c>
      <c r="AR261">
        <v>4499750</v>
      </c>
      <c r="AS261">
        <v>3382096</v>
      </c>
      <c r="AT261">
        <v>1980454</v>
      </c>
      <c r="AU261">
        <v>730997</v>
      </c>
      <c r="AV261">
        <v>2287071</v>
      </c>
      <c r="AW261">
        <v>1854708</v>
      </c>
      <c r="AX261">
        <v>1396792</v>
      </c>
      <c r="AY261">
        <v>472282</v>
      </c>
      <c r="AZ261">
        <v>1525303</v>
      </c>
      <c r="BA261">
        <v>1486714</v>
      </c>
      <c r="BB261">
        <v>1502072</v>
      </c>
      <c r="BC261">
        <v>1028829</v>
      </c>
    </row>
    <row r="262" spans="1:55" x14ac:dyDescent="0.25">
      <c r="A262" t="s">
        <v>2503</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t="s">
        <v>2504</v>
      </c>
      <c r="B263">
        <v>0</v>
      </c>
      <c r="C263">
        <v>0</v>
      </c>
      <c r="D263">
        <v>0</v>
      </c>
      <c r="E263">
        <v>0</v>
      </c>
      <c r="F263">
        <v>0</v>
      </c>
      <c r="G263">
        <v>0</v>
      </c>
      <c r="H263">
        <v>284528</v>
      </c>
      <c r="I263">
        <v>-560815</v>
      </c>
      <c r="J263">
        <v>-453871</v>
      </c>
      <c r="K263">
        <v>315016</v>
      </c>
      <c r="L263">
        <v>436583</v>
      </c>
      <c r="M263">
        <v>-23477</v>
      </c>
      <c r="N263">
        <v>-24631</v>
      </c>
      <c r="O263">
        <v>0</v>
      </c>
      <c r="P263">
        <v>4749</v>
      </c>
      <c r="Q263">
        <v>4749</v>
      </c>
      <c r="R263">
        <v>4749</v>
      </c>
      <c r="S263">
        <v>4740</v>
      </c>
      <c r="T263">
        <v>1830267.98</v>
      </c>
      <c r="U263">
        <v>1827518</v>
      </c>
      <c r="V263">
        <v>1824576</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row>
    <row r="264" spans="1:55" x14ac:dyDescent="0.25">
      <c r="A264" t="s">
        <v>2505</v>
      </c>
      <c r="B264">
        <v>0</v>
      </c>
      <c r="C264">
        <v>0</v>
      </c>
      <c r="D264">
        <v>0</v>
      </c>
      <c r="E264">
        <v>0</v>
      </c>
      <c r="F264">
        <v>0</v>
      </c>
      <c r="G264">
        <v>0</v>
      </c>
      <c r="H264">
        <v>0</v>
      </c>
      <c r="I264">
        <v>0</v>
      </c>
      <c r="J264">
        <v>0</v>
      </c>
      <c r="K264">
        <v>0</v>
      </c>
      <c r="L264">
        <v>0</v>
      </c>
      <c r="M264">
        <v>0</v>
      </c>
      <c r="N264">
        <v>0</v>
      </c>
      <c r="O264">
        <v>0</v>
      </c>
      <c r="P264">
        <v>0</v>
      </c>
      <c r="Q264">
        <v>0</v>
      </c>
      <c r="R264">
        <v>0</v>
      </c>
      <c r="S264">
        <v>0</v>
      </c>
      <c r="T264">
        <v>6560</v>
      </c>
      <c r="U264">
        <v>6560</v>
      </c>
      <c r="V264">
        <v>6560</v>
      </c>
      <c r="W264">
        <v>0</v>
      </c>
      <c r="X264">
        <v>30000</v>
      </c>
      <c r="Y264">
        <v>0</v>
      </c>
      <c r="Z264">
        <v>0</v>
      </c>
      <c r="AA264">
        <v>0</v>
      </c>
      <c r="AB264">
        <v>5087.6499999999996</v>
      </c>
      <c r="AC264">
        <v>4951</v>
      </c>
      <c r="AD264">
        <v>4038</v>
      </c>
      <c r="AE264">
        <v>4038</v>
      </c>
      <c r="AF264">
        <v>3541.69</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25">
      <c r="A265" t="s">
        <v>2507</v>
      </c>
      <c r="B265">
        <v>0</v>
      </c>
      <c r="C265">
        <v>0</v>
      </c>
      <c r="D265">
        <v>0</v>
      </c>
      <c r="E265">
        <v>0</v>
      </c>
      <c r="F265">
        <v>0</v>
      </c>
      <c r="G265">
        <v>0</v>
      </c>
      <c r="H265">
        <v>0</v>
      </c>
      <c r="I265">
        <v>0</v>
      </c>
      <c r="J265">
        <v>0</v>
      </c>
      <c r="K265">
        <v>0</v>
      </c>
      <c r="L265">
        <v>-577</v>
      </c>
      <c r="M265">
        <v>-577</v>
      </c>
      <c r="N265">
        <v>-577</v>
      </c>
      <c r="O265">
        <v>-577</v>
      </c>
      <c r="P265">
        <v>0</v>
      </c>
      <c r="Q265">
        <v>0</v>
      </c>
      <c r="R265">
        <v>0</v>
      </c>
      <c r="S265">
        <v>0</v>
      </c>
      <c r="T265">
        <v>-123415737.7</v>
      </c>
      <c r="U265">
        <v>0</v>
      </c>
      <c r="V265">
        <v>0</v>
      </c>
      <c r="W265">
        <v>0</v>
      </c>
      <c r="X265">
        <v>0</v>
      </c>
      <c r="Y265">
        <v>0</v>
      </c>
      <c r="Z265">
        <v>0</v>
      </c>
      <c r="AA265">
        <v>0</v>
      </c>
      <c r="AB265">
        <v>-30000</v>
      </c>
      <c r="AC265">
        <v>-30000</v>
      </c>
      <c r="AD265">
        <v>-30000</v>
      </c>
      <c r="AE265">
        <v>-30000</v>
      </c>
      <c r="AF265">
        <v>-1302117.1399999999</v>
      </c>
      <c r="AG265">
        <v>-1299593</v>
      </c>
      <c r="AH265">
        <v>-1337688</v>
      </c>
      <c r="AI265">
        <v>-816314</v>
      </c>
      <c r="AJ265">
        <v>0</v>
      </c>
      <c r="AK265">
        <v>-98385</v>
      </c>
      <c r="AL265">
        <v>0</v>
      </c>
      <c r="AM265">
        <v>0</v>
      </c>
      <c r="AN265">
        <v>0</v>
      </c>
      <c r="AO265">
        <v>0</v>
      </c>
      <c r="AP265">
        <v>0</v>
      </c>
      <c r="AQ265">
        <v>0</v>
      </c>
      <c r="AR265">
        <v>0</v>
      </c>
      <c r="AS265">
        <v>0</v>
      </c>
      <c r="AT265">
        <v>0</v>
      </c>
      <c r="AU265">
        <v>0</v>
      </c>
      <c r="AV265">
        <v>0</v>
      </c>
      <c r="AW265">
        <v>-135809</v>
      </c>
      <c r="AX265">
        <v>-80000</v>
      </c>
      <c r="AY265">
        <v>0</v>
      </c>
      <c r="AZ265">
        <v>-1163</v>
      </c>
      <c r="BA265">
        <v>-166784</v>
      </c>
      <c r="BB265">
        <v>-167309</v>
      </c>
      <c r="BC265">
        <v>-775</v>
      </c>
    </row>
    <row r="266" spans="1:55" x14ac:dyDescent="0.25">
      <c r="A266" t="s">
        <v>2508</v>
      </c>
      <c r="B266">
        <v>1144</v>
      </c>
      <c r="C266">
        <v>0</v>
      </c>
      <c r="D266">
        <v>0</v>
      </c>
      <c r="E266">
        <v>0</v>
      </c>
      <c r="F266">
        <v>0</v>
      </c>
      <c r="G266">
        <v>0</v>
      </c>
      <c r="H266">
        <v>0</v>
      </c>
      <c r="I266">
        <v>0</v>
      </c>
      <c r="J266">
        <v>0</v>
      </c>
      <c r="K266">
        <v>0</v>
      </c>
      <c r="L266">
        <v>585750</v>
      </c>
      <c r="M266">
        <v>585750</v>
      </c>
      <c r="N266">
        <v>585750</v>
      </c>
      <c r="O266">
        <v>585750</v>
      </c>
      <c r="P266">
        <v>49</v>
      </c>
      <c r="Q266">
        <v>49</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row>
    <row r="267" spans="1:55" x14ac:dyDescent="0.25">
      <c r="A267" t="s">
        <v>2509</v>
      </c>
      <c r="B267">
        <v>-59346</v>
      </c>
      <c r="C267">
        <v>-2205</v>
      </c>
      <c r="D267">
        <v>-133287</v>
      </c>
      <c r="E267">
        <v>-1418</v>
      </c>
      <c r="F267">
        <v>0</v>
      </c>
      <c r="G267">
        <v>0</v>
      </c>
      <c r="H267">
        <v>-171201</v>
      </c>
      <c r="I267">
        <v>-171201</v>
      </c>
      <c r="J267">
        <v>-171183</v>
      </c>
      <c r="K267">
        <v>-171183</v>
      </c>
      <c r="L267">
        <v>-3181485</v>
      </c>
      <c r="M267">
        <v>-472949</v>
      </c>
      <c r="N267">
        <v>-280040</v>
      </c>
      <c r="O267">
        <v>-123096</v>
      </c>
      <c r="P267">
        <v>-3966952</v>
      </c>
      <c r="Q267">
        <v>-3975979</v>
      </c>
      <c r="R267">
        <v>0</v>
      </c>
      <c r="S267">
        <v>0</v>
      </c>
      <c r="T267">
        <v>-81521110.129999995</v>
      </c>
      <c r="U267">
        <v>-204933736</v>
      </c>
      <c r="V267">
        <v>-204810623</v>
      </c>
      <c r="W267">
        <v>-123496175</v>
      </c>
      <c r="X267">
        <v>264619</v>
      </c>
      <c r="Y267">
        <v>264619</v>
      </c>
      <c r="Z267">
        <v>264619</v>
      </c>
      <c r="AA267">
        <v>0</v>
      </c>
      <c r="AB267">
        <v>0</v>
      </c>
      <c r="AC267">
        <v>0</v>
      </c>
      <c r="AD267">
        <v>0</v>
      </c>
      <c r="AE267">
        <v>0</v>
      </c>
      <c r="AF267">
        <v>0</v>
      </c>
      <c r="AG267">
        <v>0</v>
      </c>
      <c r="AH267">
        <v>0</v>
      </c>
      <c r="AI267">
        <v>0</v>
      </c>
      <c r="AJ267">
        <v>-146508</v>
      </c>
      <c r="AK267">
        <v>0</v>
      </c>
      <c r="AL267">
        <v>-98385</v>
      </c>
      <c r="AM267">
        <v>0</v>
      </c>
      <c r="AN267">
        <v>-1129397</v>
      </c>
      <c r="AO267">
        <v>-1129397</v>
      </c>
      <c r="AP267">
        <v>0</v>
      </c>
      <c r="AQ267">
        <v>0</v>
      </c>
      <c r="AR267">
        <v>-2814901</v>
      </c>
      <c r="AS267">
        <v>-2786395</v>
      </c>
      <c r="AT267">
        <v>0</v>
      </c>
      <c r="AU267">
        <v>0</v>
      </c>
      <c r="AV267">
        <v>-135630</v>
      </c>
      <c r="AW267">
        <v>0</v>
      </c>
      <c r="AX267">
        <v>0</v>
      </c>
      <c r="AY267">
        <v>0</v>
      </c>
      <c r="AZ267">
        <v>0</v>
      </c>
      <c r="BA267">
        <v>0</v>
      </c>
      <c r="BB267">
        <v>0</v>
      </c>
      <c r="BC267">
        <v>0</v>
      </c>
    </row>
    <row r="268" spans="1:55" x14ac:dyDescent="0.25">
      <c r="A268" t="s">
        <v>3323</v>
      </c>
      <c r="B268">
        <v>0</v>
      </c>
      <c r="C268">
        <v>0</v>
      </c>
      <c r="D268">
        <v>-15000</v>
      </c>
      <c r="E268">
        <v>-15000</v>
      </c>
      <c r="F268">
        <v>-15000</v>
      </c>
      <c r="G268">
        <v>0</v>
      </c>
      <c r="H268">
        <v>15300</v>
      </c>
      <c r="I268">
        <v>15300</v>
      </c>
      <c r="J268">
        <v>15300</v>
      </c>
      <c r="K268">
        <v>15300</v>
      </c>
      <c r="L268">
        <v>-15300</v>
      </c>
      <c r="M268">
        <v>-15300</v>
      </c>
      <c r="N268">
        <v>0</v>
      </c>
      <c r="O268">
        <v>0</v>
      </c>
      <c r="P268">
        <v>0</v>
      </c>
      <c r="Q268">
        <v>0</v>
      </c>
      <c r="R268">
        <v>0</v>
      </c>
      <c r="S268">
        <v>0</v>
      </c>
      <c r="T268">
        <v>120000</v>
      </c>
      <c r="U268">
        <v>120000</v>
      </c>
      <c r="V268">
        <v>120000</v>
      </c>
      <c r="W268">
        <v>120000</v>
      </c>
      <c r="X268">
        <v>-120000</v>
      </c>
      <c r="Y268">
        <v>-120000</v>
      </c>
      <c r="Z268">
        <v>-80000</v>
      </c>
      <c r="AA268">
        <v>-55000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25">
      <c r="A269" t="s">
        <v>3324</v>
      </c>
      <c r="B269">
        <v>0</v>
      </c>
      <c r="C269">
        <v>0</v>
      </c>
      <c r="D269">
        <v>-15000</v>
      </c>
      <c r="E269">
        <v>0</v>
      </c>
      <c r="F269">
        <v>0</v>
      </c>
      <c r="G269">
        <v>0</v>
      </c>
      <c r="H269">
        <v>0</v>
      </c>
      <c r="I269">
        <v>0</v>
      </c>
      <c r="J269">
        <v>0</v>
      </c>
      <c r="K269">
        <v>15300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3325</v>
      </c>
      <c r="B270">
        <v>0</v>
      </c>
      <c r="C270">
        <v>0</v>
      </c>
      <c r="D270">
        <v>0</v>
      </c>
      <c r="E270">
        <v>-15000</v>
      </c>
      <c r="F270">
        <v>-15000</v>
      </c>
      <c r="G270">
        <v>0</v>
      </c>
      <c r="H270">
        <v>15300</v>
      </c>
      <c r="I270">
        <v>15300</v>
      </c>
      <c r="J270">
        <v>15300</v>
      </c>
      <c r="K270">
        <v>0</v>
      </c>
      <c r="L270">
        <v>-15300</v>
      </c>
      <c r="M270">
        <v>-15300</v>
      </c>
      <c r="N270">
        <v>0</v>
      </c>
      <c r="O270">
        <v>0</v>
      </c>
      <c r="P270">
        <v>0</v>
      </c>
      <c r="Q270">
        <v>0</v>
      </c>
      <c r="R270">
        <v>0</v>
      </c>
      <c r="S270">
        <v>0</v>
      </c>
      <c r="T270">
        <v>120000</v>
      </c>
      <c r="U270">
        <v>120000</v>
      </c>
      <c r="V270">
        <v>120000</v>
      </c>
      <c r="W270">
        <v>120000</v>
      </c>
      <c r="X270">
        <v>-120000</v>
      </c>
      <c r="Y270">
        <v>-120000</v>
      </c>
      <c r="Z270">
        <v>-80000</v>
      </c>
      <c r="AA270">
        <v>-55000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row>
    <row r="271" spans="1:55" x14ac:dyDescent="0.25">
      <c r="A271" t="s">
        <v>3331</v>
      </c>
      <c r="B271">
        <v>15000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30000</v>
      </c>
      <c r="BA271">
        <v>20000</v>
      </c>
      <c r="BB271">
        <v>15000</v>
      </c>
      <c r="BC271">
        <v>15000</v>
      </c>
    </row>
    <row r="272" spans="1:55" x14ac:dyDescent="0.25">
      <c r="A272" t="s">
        <v>3345</v>
      </c>
      <c r="B272">
        <v>15000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row>
    <row r="273" spans="1:55" x14ac:dyDescent="0.25">
      <c r="A273" t="s">
        <v>3693</v>
      </c>
      <c r="B273">
        <v>15000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25">
      <c r="A274" t="s">
        <v>3332</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30000</v>
      </c>
      <c r="BA274">
        <v>20000</v>
      </c>
      <c r="BB274">
        <v>15000</v>
      </c>
      <c r="BC274">
        <v>15000</v>
      </c>
    </row>
    <row r="275" spans="1:55" x14ac:dyDescent="0.25">
      <c r="A275" t="s">
        <v>3333</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30000</v>
      </c>
      <c r="BA275">
        <v>20000</v>
      </c>
      <c r="BB275">
        <v>15000</v>
      </c>
      <c r="BC275">
        <v>15000</v>
      </c>
    </row>
    <row r="276" spans="1:55" x14ac:dyDescent="0.25">
      <c r="A276" t="s">
        <v>2510</v>
      </c>
      <c r="B276">
        <v>16403</v>
      </c>
      <c r="C276">
        <v>9704</v>
      </c>
      <c r="D276">
        <v>76149</v>
      </c>
      <c r="E276">
        <v>63777</v>
      </c>
      <c r="F276">
        <v>36417</v>
      </c>
      <c r="G276">
        <v>31967</v>
      </c>
      <c r="H276">
        <v>74351</v>
      </c>
      <c r="I276">
        <v>24439</v>
      </c>
      <c r="J276">
        <v>8631</v>
      </c>
      <c r="K276">
        <v>4905</v>
      </c>
      <c r="L276">
        <v>88486</v>
      </c>
      <c r="M276">
        <v>78887</v>
      </c>
      <c r="N276">
        <v>39291</v>
      </c>
      <c r="O276">
        <v>25850</v>
      </c>
      <c r="P276">
        <v>237128</v>
      </c>
      <c r="Q276">
        <v>77369</v>
      </c>
      <c r="R276">
        <v>14580</v>
      </c>
      <c r="S276">
        <v>3389</v>
      </c>
      <c r="T276">
        <v>120909.25</v>
      </c>
      <c r="U276">
        <v>132182</v>
      </c>
      <c r="V276">
        <v>76973</v>
      </c>
      <c r="W276">
        <v>4653</v>
      </c>
      <c r="X276">
        <v>59425</v>
      </c>
      <c r="Y276">
        <v>33230</v>
      </c>
      <c r="Z276">
        <v>30559</v>
      </c>
      <c r="AA276">
        <v>1765</v>
      </c>
      <c r="AB276">
        <v>154397.85</v>
      </c>
      <c r="AC276">
        <v>43121</v>
      </c>
      <c r="AD276">
        <v>15660</v>
      </c>
      <c r="AE276">
        <v>17072</v>
      </c>
      <c r="AF276">
        <v>39314.269999999997</v>
      </c>
      <c r="AG276">
        <v>37400</v>
      </c>
      <c r="AH276">
        <v>12797</v>
      </c>
      <c r="AI276">
        <v>3271</v>
      </c>
      <c r="AJ276">
        <v>16843</v>
      </c>
      <c r="AK276">
        <v>7440</v>
      </c>
      <c r="AL276">
        <v>2988</v>
      </c>
      <c r="AM276">
        <v>1245</v>
      </c>
      <c r="AN276">
        <v>18762</v>
      </c>
      <c r="AO276">
        <v>8206</v>
      </c>
      <c r="AP276">
        <v>7360</v>
      </c>
      <c r="AQ276">
        <v>3458</v>
      </c>
      <c r="AR276">
        <v>4839</v>
      </c>
      <c r="AS276">
        <v>8655</v>
      </c>
      <c r="AT276">
        <v>5457</v>
      </c>
      <c r="AU276">
        <v>2214</v>
      </c>
      <c r="AV276">
        <v>23703</v>
      </c>
      <c r="AW276">
        <v>16093</v>
      </c>
      <c r="AX276">
        <v>12318</v>
      </c>
      <c r="AY276">
        <v>1436</v>
      </c>
      <c r="AZ276">
        <v>47944</v>
      </c>
      <c r="BA276">
        <v>3425</v>
      </c>
      <c r="BB276">
        <v>2799</v>
      </c>
      <c r="BC276">
        <v>1609</v>
      </c>
    </row>
    <row r="277" spans="1:55" x14ac:dyDescent="0.25">
      <c r="A277" t="s">
        <v>2511</v>
      </c>
      <c r="B277">
        <v>0</v>
      </c>
      <c r="C277">
        <v>0</v>
      </c>
      <c r="D277">
        <v>76122</v>
      </c>
      <c r="E277">
        <v>63777</v>
      </c>
      <c r="F277">
        <v>36417</v>
      </c>
      <c r="G277">
        <v>31967</v>
      </c>
      <c r="H277">
        <v>74039</v>
      </c>
      <c r="I277">
        <v>24127</v>
      </c>
      <c r="J277">
        <v>8292</v>
      </c>
      <c r="K277">
        <v>4905</v>
      </c>
      <c r="L277">
        <v>82730</v>
      </c>
      <c r="M277">
        <v>58332</v>
      </c>
      <c r="N277">
        <v>33401</v>
      </c>
      <c r="O277">
        <v>19951</v>
      </c>
      <c r="P277">
        <v>221346</v>
      </c>
      <c r="Q277">
        <v>61610</v>
      </c>
      <c r="R277">
        <v>14580</v>
      </c>
      <c r="S277">
        <v>3389</v>
      </c>
      <c r="T277">
        <v>118553.38</v>
      </c>
      <c r="U277">
        <v>132182</v>
      </c>
      <c r="V277">
        <v>76973</v>
      </c>
      <c r="W277">
        <v>4653</v>
      </c>
      <c r="X277">
        <v>59425</v>
      </c>
      <c r="Y277">
        <v>33230</v>
      </c>
      <c r="Z277">
        <v>30559</v>
      </c>
      <c r="AA277">
        <v>1765</v>
      </c>
      <c r="AB277">
        <v>154397.85</v>
      </c>
      <c r="AC277">
        <v>43121</v>
      </c>
      <c r="AD277">
        <v>15660</v>
      </c>
      <c r="AE277">
        <v>17072</v>
      </c>
      <c r="AF277">
        <v>39314.269999999997</v>
      </c>
      <c r="AG277">
        <v>37400</v>
      </c>
      <c r="AH277">
        <v>12797</v>
      </c>
      <c r="AI277">
        <v>3271</v>
      </c>
      <c r="AJ277">
        <v>16843</v>
      </c>
      <c r="AK277">
        <v>7440</v>
      </c>
      <c r="AL277">
        <v>2988</v>
      </c>
      <c r="AM277">
        <v>1245</v>
      </c>
      <c r="AN277">
        <v>18762</v>
      </c>
      <c r="AO277">
        <v>8206</v>
      </c>
      <c r="AP277">
        <v>7152</v>
      </c>
      <c r="AQ277">
        <v>3458</v>
      </c>
      <c r="AR277">
        <v>4839</v>
      </c>
      <c r="AS277">
        <v>8655</v>
      </c>
      <c r="AT277">
        <v>5457</v>
      </c>
      <c r="AU277">
        <v>2214</v>
      </c>
      <c r="AV277">
        <v>23703</v>
      </c>
      <c r="AW277">
        <v>16075</v>
      </c>
      <c r="AX277">
        <v>12300</v>
      </c>
      <c r="AY277">
        <v>1436</v>
      </c>
      <c r="AZ277">
        <v>47944</v>
      </c>
      <c r="BA277">
        <v>3425</v>
      </c>
      <c r="BB277">
        <v>2799</v>
      </c>
      <c r="BC277">
        <v>1609</v>
      </c>
    </row>
    <row r="278" spans="1:55" x14ac:dyDescent="0.25">
      <c r="A278" t="s">
        <v>2512</v>
      </c>
      <c r="B278">
        <v>0</v>
      </c>
      <c r="C278">
        <v>0</v>
      </c>
      <c r="D278">
        <v>27</v>
      </c>
      <c r="E278">
        <v>0</v>
      </c>
      <c r="F278">
        <v>0</v>
      </c>
      <c r="G278">
        <v>0</v>
      </c>
      <c r="H278">
        <v>312</v>
      </c>
      <c r="I278">
        <v>312</v>
      </c>
      <c r="J278">
        <v>339</v>
      </c>
      <c r="K278">
        <v>0</v>
      </c>
      <c r="L278">
        <v>5756</v>
      </c>
      <c r="M278">
        <v>20555</v>
      </c>
      <c r="N278">
        <v>5890</v>
      </c>
      <c r="O278">
        <v>5899</v>
      </c>
      <c r="P278">
        <v>15782</v>
      </c>
      <c r="Q278">
        <v>15759</v>
      </c>
      <c r="R278">
        <v>0</v>
      </c>
      <c r="S278">
        <v>0</v>
      </c>
      <c r="T278">
        <v>1676.73</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208</v>
      </c>
      <c r="AQ278">
        <v>0</v>
      </c>
      <c r="AR278">
        <v>0</v>
      </c>
      <c r="AS278">
        <v>0</v>
      </c>
      <c r="AT278">
        <v>0</v>
      </c>
      <c r="AU278">
        <v>0</v>
      </c>
      <c r="AV278">
        <v>0</v>
      </c>
      <c r="AW278">
        <v>18</v>
      </c>
      <c r="AX278">
        <v>18</v>
      </c>
      <c r="AY278">
        <v>0</v>
      </c>
      <c r="AZ278">
        <v>0</v>
      </c>
      <c r="BA278">
        <v>0</v>
      </c>
      <c r="BB278">
        <v>0</v>
      </c>
      <c r="BC278">
        <v>0</v>
      </c>
    </row>
    <row r="279" spans="1:55" x14ac:dyDescent="0.25">
      <c r="A279" t="s">
        <v>2513</v>
      </c>
      <c r="B279">
        <v>0</v>
      </c>
      <c r="C279">
        <v>0</v>
      </c>
      <c r="D279">
        <v>0</v>
      </c>
      <c r="E279">
        <v>0</v>
      </c>
      <c r="F279">
        <v>0</v>
      </c>
      <c r="G279">
        <v>0</v>
      </c>
      <c r="H279">
        <v>0</v>
      </c>
      <c r="I279">
        <v>0</v>
      </c>
      <c r="J279">
        <v>0</v>
      </c>
      <c r="K279">
        <v>0</v>
      </c>
      <c r="L279">
        <v>0</v>
      </c>
      <c r="M279">
        <v>0</v>
      </c>
      <c r="N279">
        <v>0</v>
      </c>
      <c r="O279">
        <v>0</v>
      </c>
      <c r="P279">
        <v>0</v>
      </c>
      <c r="Q279">
        <v>0</v>
      </c>
      <c r="R279">
        <v>0</v>
      </c>
      <c r="S279">
        <v>0</v>
      </c>
      <c r="T279">
        <v>679.14</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25">
      <c r="A280" t="s">
        <v>883</v>
      </c>
      <c r="B280">
        <v>-1230347</v>
      </c>
      <c r="C280">
        <v>-615302</v>
      </c>
      <c r="D280">
        <v>-6106391</v>
      </c>
      <c r="E280">
        <v>-4608980</v>
      </c>
      <c r="F280">
        <v>-3220689</v>
      </c>
      <c r="G280">
        <v>-2082205</v>
      </c>
      <c r="H280">
        <v>-6872942</v>
      </c>
      <c r="I280">
        <v>-4193333</v>
      </c>
      <c r="J280">
        <v>-2224896</v>
      </c>
      <c r="K280">
        <v>-1384977</v>
      </c>
      <c r="L280">
        <v>-8670971</v>
      </c>
      <c r="M280">
        <v>-6643642</v>
      </c>
      <c r="N280">
        <v>-4663846</v>
      </c>
      <c r="O280">
        <v>-2661212</v>
      </c>
      <c r="P280">
        <v>-10725507</v>
      </c>
      <c r="Q280">
        <v>-7111526</v>
      </c>
      <c r="R280">
        <v>-3616647</v>
      </c>
      <c r="S280">
        <v>-1664282</v>
      </c>
      <c r="T280">
        <v>-5431462.0300000003</v>
      </c>
      <c r="U280">
        <v>-3543736</v>
      </c>
      <c r="V280">
        <v>-2043193</v>
      </c>
      <c r="W280">
        <v>-785644</v>
      </c>
      <c r="X280">
        <v>-1911695</v>
      </c>
      <c r="Y280">
        <v>-1357366</v>
      </c>
      <c r="Z280">
        <v>-849724</v>
      </c>
      <c r="AA280">
        <v>-321430</v>
      </c>
      <c r="AB280">
        <v>-3478630.7</v>
      </c>
      <c r="AC280">
        <v>-2961918</v>
      </c>
      <c r="AD280">
        <v>-2111534</v>
      </c>
      <c r="AE280">
        <v>-1038169</v>
      </c>
      <c r="AF280">
        <v>-3969594.12</v>
      </c>
      <c r="AG280">
        <v>-3157230</v>
      </c>
      <c r="AH280">
        <v>-2111330</v>
      </c>
      <c r="AI280">
        <v>-1057178</v>
      </c>
      <c r="AJ280">
        <v>-3741447</v>
      </c>
      <c r="AK280">
        <v>-2167971</v>
      </c>
      <c r="AL280">
        <v>-1128138</v>
      </c>
      <c r="AM280">
        <v>-642822</v>
      </c>
      <c r="AN280">
        <v>-2960726</v>
      </c>
      <c r="AO280">
        <v>-1923820</v>
      </c>
      <c r="AP280">
        <v>-1205050</v>
      </c>
      <c r="AQ280">
        <v>-389210</v>
      </c>
      <c r="AR280">
        <v>-1231548</v>
      </c>
      <c r="AS280">
        <v>-678149</v>
      </c>
      <c r="AT280">
        <v>-422852</v>
      </c>
      <c r="AU280">
        <v>-246455</v>
      </c>
      <c r="AV280">
        <v>-639892</v>
      </c>
      <c r="AW280">
        <v>-498834</v>
      </c>
      <c r="AX280">
        <v>-293466</v>
      </c>
      <c r="AY280">
        <v>-198648</v>
      </c>
      <c r="AZ280">
        <v>-2228381</v>
      </c>
      <c r="BA280">
        <v>-1931289</v>
      </c>
      <c r="BB280">
        <v>-1585005</v>
      </c>
      <c r="BC280">
        <v>-621738</v>
      </c>
    </row>
    <row r="281" spans="1:55" x14ac:dyDescent="0.25">
      <c r="A281" t="s">
        <v>2511</v>
      </c>
      <c r="B281">
        <v>0</v>
      </c>
      <c r="C281">
        <v>0</v>
      </c>
      <c r="D281">
        <v>-6022157</v>
      </c>
      <c r="E281">
        <v>-4556768</v>
      </c>
      <c r="F281">
        <v>-3194978</v>
      </c>
      <c r="G281">
        <v>-2070500</v>
      </c>
      <c r="H281">
        <v>-6734060</v>
      </c>
      <c r="I281">
        <v>-4096901</v>
      </c>
      <c r="J281">
        <v>-2154391</v>
      </c>
      <c r="K281">
        <v>-1365026</v>
      </c>
      <c r="L281">
        <v>-8582047</v>
      </c>
      <c r="M281">
        <v>-6585305</v>
      </c>
      <c r="N281">
        <v>-4633617</v>
      </c>
      <c r="O281">
        <v>-2637566</v>
      </c>
      <c r="P281">
        <v>-10551546</v>
      </c>
      <c r="Q281">
        <v>-7016728</v>
      </c>
      <c r="R281">
        <v>-3570038</v>
      </c>
      <c r="S281">
        <v>-1549606</v>
      </c>
      <c r="T281">
        <v>-5072055.17</v>
      </c>
      <c r="U281">
        <v>-2887899</v>
      </c>
      <c r="V281">
        <v>-1665952</v>
      </c>
      <c r="W281">
        <v>-710774</v>
      </c>
      <c r="X281">
        <v>-1705094</v>
      </c>
      <c r="Y281">
        <v>-1177629</v>
      </c>
      <c r="Z281">
        <v>-827253</v>
      </c>
      <c r="AA281">
        <v>-312890</v>
      </c>
      <c r="AB281">
        <v>-3407909.44</v>
      </c>
      <c r="AC281">
        <v>-2912787</v>
      </c>
      <c r="AD281">
        <v>-2091532</v>
      </c>
      <c r="AE281">
        <v>-1032523</v>
      </c>
      <c r="AF281">
        <v>-3656038.69</v>
      </c>
      <c r="AG281">
        <v>-2904447</v>
      </c>
      <c r="AH281">
        <v>-2035337</v>
      </c>
      <c r="AI281">
        <v>-1043353</v>
      </c>
      <c r="AJ281">
        <v>-3661428</v>
      </c>
      <c r="AK281">
        <v>-2104865</v>
      </c>
      <c r="AL281">
        <v>-1079324</v>
      </c>
      <c r="AM281">
        <v>-600232</v>
      </c>
      <c r="AN281">
        <v>-2711258</v>
      </c>
      <c r="AO281">
        <v>-1797374</v>
      </c>
      <c r="AP281">
        <v>-1107665</v>
      </c>
      <c r="AQ281">
        <v>-369508</v>
      </c>
      <c r="AR281">
        <v>-1107879</v>
      </c>
      <c r="AS281">
        <v>-597245</v>
      </c>
      <c r="AT281">
        <v>-394939</v>
      </c>
      <c r="AU281">
        <v>-235764</v>
      </c>
      <c r="AV281">
        <v>-618696</v>
      </c>
      <c r="AW281">
        <v>-494915</v>
      </c>
      <c r="AX281">
        <v>-292016</v>
      </c>
      <c r="AY281">
        <v>-198648</v>
      </c>
      <c r="AZ281">
        <v>-2228381</v>
      </c>
      <c r="BA281">
        <v>-1931289</v>
      </c>
      <c r="BB281">
        <v>-1585005</v>
      </c>
      <c r="BC281">
        <v>-621738</v>
      </c>
    </row>
    <row r="282" spans="1:55" x14ac:dyDescent="0.25">
      <c r="A282" t="s">
        <v>2512</v>
      </c>
      <c r="B282">
        <v>0</v>
      </c>
      <c r="C282">
        <v>0</v>
      </c>
      <c r="D282">
        <v>-84234</v>
      </c>
      <c r="E282">
        <v>-52212</v>
      </c>
      <c r="F282">
        <v>-25711</v>
      </c>
      <c r="G282">
        <v>-11705</v>
      </c>
      <c r="H282">
        <v>-138882</v>
      </c>
      <c r="I282">
        <v>-96432</v>
      </c>
      <c r="J282">
        <v>-70505</v>
      </c>
      <c r="K282">
        <v>-19951</v>
      </c>
      <c r="L282">
        <v>-88924</v>
      </c>
      <c r="M282">
        <v>-58337</v>
      </c>
      <c r="N282">
        <v>-30229</v>
      </c>
      <c r="O282">
        <v>-23646</v>
      </c>
      <c r="P282">
        <v>-173961</v>
      </c>
      <c r="Q282">
        <v>-94798</v>
      </c>
      <c r="R282">
        <v>-46609</v>
      </c>
      <c r="S282">
        <v>-30599</v>
      </c>
      <c r="T282">
        <v>-108085.11</v>
      </c>
      <c r="U282">
        <v>-55271</v>
      </c>
      <c r="V282">
        <v>-35059</v>
      </c>
      <c r="W282">
        <v>-8019</v>
      </c>
      <c r="X282">
        <v>-206601</v>
      </c>
      <c r="Y282">
        <v>-179737</v>
      </c>
      <c r="Z282">
        <v>-22471</v>
      </c>
      <c r="AA282">
        <v>-8540</v>
      </c>
      <c r="AB282">
        <v>-70721.259999999995</v>
      </c>
      <c r="AC282">
        <v>-49131</v>
      </c>
      <c r="AD282">
        <v>-20002</v>
      </c>
      <c r="AE282">
        <v>-5646</v>
      </c>
      <c r="AF282">
        <v>-313555.43</v>
      </c>
      <c r="AG282">
        <v>-252783</v>
      </c>
      <c r="AH282">
        <v>-75993</v>
      </c>
      <c r="AI282">
        <v>-13825</v>
      </c>
      <c r="AJ282">
        <v>-80019</v>
      </c>
      <c r="AK282">
        <v>-63106</v>
      </c>
      <c r="AL282">
        <v>-48814</v>
      </c>
      <c r="AM282">
        <v>-42590</v>
      </c>
      <c r="AN282">
        <v>-249468</v>
      </c>
      <c r="AO282">
        <v>-126446</v>
      </c>
      <c r="AP282">
        <v>-97385</v>
      </c>
      <c r="AQ282">
        <v>-19702</v>
      </c>
      <c r="AR282">
        <v>-123669</v>
      </c>
      <c r="AS282">
        <v>-80904</v>
      </c>
      <c r="AT282">
        <v>-27913</v>
      </c>
      <c r="AU282">
        <v>-10691</v>
      </c>
      <c r="AV282">
        <v>-21196</v>
      </c>
      <c r="AW282">
        <v>-3919</v>
      </c>
      <c r="AX282">
        <v>-1450</v>
      </c>
      <c r="AY282">
        <v>0</v>
      </c>
      <c r="AZ282">
        <v>0</v>
      </c>
      <c r="BA282">
        <v>0</v>
      </c>
      <c r="BB282">
        <v>0</v>
      </c>
      <c r="BC282">
        <v>0</v>
      </c>
    </row>
    <row r="283" spans="1:55" x14ac:dyDescent="0.25">
      <c r="A283" t="s">
        <v>2513</v>
      </c>
      <c r="B283">
        <v>0</v>
      </c>
      <c r="C283">
        <v>0</v>
      </c>
      <c r="D283">
        <v>0</v>
      </c>
      <c r="E283">
        <v>0</v>
      </c>
      <c r="F283">
        <v>0</v>
      </c>
      <c r="G283">
        <v>0</v>
      </c>
      <c r="H283">
        <v>0</v>
      </c>
      <c r="I283">
        <v>0</v>
      </c>
      <c r="J283">
        <v>0</v>
      </c>
      <c r="K283">
        <v>0</v>
      </c>
      <c r="L283">
        <v>0</v>
      </c>
      <c r="M283">
        <v>0</v>
      </c>
      <c r="N283">
        <v>0</v>
      </c>
      <c r="O283">
        <v>0</v>
      </c>
      <c r="P283">
        <v>0</v>
      </c>
      <c r="Q283">
        <v>0</v>
      </c>
      <c r="R283">
        <v>0</v>
      </c>
      <c r="S283">
        <v>-84077</v>
      </c>
      <c r="T283">
        <v>-251321.75</v>
      </c>
      <c r="U283">
        <v>-600566</v>
      </c>
      <c r="V283">
        <v>-342182</v>
      </c>
      <c r="W283">
        <v>-66851</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25">
      <c r="A284" t="s">
        <v>2515</v>
      </c>
      <c r="B284">
        <v>2520</v>
      </c>
      <c r="C284">
        <v>0</v>
      </c>
      <c r="D284">
        <v>5200</v>
      </c>
      <c r="E284">
        <v>5200</v>
      </c>
      <c r="F284">
        <v>5200</v>
      </c>
      <c r="G284">
        <v>0</v>
      </c>
      <c r="H284">
        <v>39000</v>
      </c>
      <c r="I284">
        <v>39000</v>
      </c>
      <c r="J284">
        <v>19800</v>
      </c>
      <c r="K284">
        <v>0</v>
      </c>
      <c r="L284">
        <v>45104</v>
      </c>
      <c r="M284">
        <v>45104</v>
      </c>
      <c r="N284">
        <v>29104</v>
      </c>
      <c r="O284">
        <v>0</v>
      </c>
      <c r="P284">
        <v>51425</v>
      </c>
      <c r="Q284">
        <v>51425</v>
      </c>
      <c r="R284">
        <v>27425</v>
      </c>
      <c r="S284">
        <v>0</v>
      </c>
      <c r="T284">
        <v>42479.94</v>
      </c>
      <c r="U284">
        <v>42480</v>
      </c>
      <c r="V284">
        <v>38480</v>
      </c>
      <c r="W284">
        <v>0</v>
      </c>
      <c r="X284">
        <v>45070</v>
      </c>
      <c r="Y284">
        <v>45070</v>
      </c>
      <c r="Z284">
        <v>32270</v>
      </c>
      <c r="AA284">
        <v>0</v>
      </c>
      <c r="AB284">
        <v>58510</v>
      </c>
      <c r="AC284">
        <v>58510</v>
      </c>
      <c r="AD284">
        <v>39310</v>
      </c>
      <c r="AE284">
        <v>0</v>
      </c>
      <c r="AF284">
        <v>36302.49</v>
      </c>
      <c r="AG284">
        <v>31422</v>
      </c>
      <c r="AH284">
        <v>26622</v>
      </c>
      <c r="AI284">
        <v>1322</v>
      </c>
      <c r="AJ284">
        <v>51476</v>
      </c>
      <c r="AK284">
        <v>51476</v>
      </c>
      <c r="AL284">
        <v>24460</v>
      </c>
      <c r="AM284">
        <v>0</v>
      </c>
      <c r="AN284">
        <v>42754</v>
      </c>
      <c r="AO284">
        <v>41394</v>
      </c>
      <c r="AP284">
        <v>31793</v>
      </c>
      <c r="AQ284">
        <v>0</v>
      </c>
      <c r="AR284">
        <v>48560</v>
      </c>
      <c r="AS284">
        <v>47519</v>
      </c>
      <c r="AT284">
        <v>31520</v>
      </c>
      <c r="AU284">
        <v>23520</v>
      </c>
      <c r="AV284">
        <v>46600</v>
      </c>
      <c r="AW284">
        <v>46601</v>
      </c>
      <c r="AX284">
        <v>46321</v>
      </c>
      <c r="AY284">
        <v>15920</v>
      </c>
      <c r="AZ284">
        <v>44022</v>
      </c>
      <c r="BA284">
        <v>44022</v>
      </c>
      <c r="BB284">
        <v>14655</v>
      </c>
      <c r="BC284">
        <v>5055</v>
      </c>
    </row>
    <row r="285" spans="1:55" x14ac:dyDescent="0.25">
      <c r="A285" t="s">
        <v>2516</v>
      </c>
      <c r="B285">
        <v>10889</v>
      </c>
      <c r="C285">
        <v>3648</v>
      </c>
      <c r="D285">
        <v>73519</v>
      </c>
      <c r="E285">
        <v>53242</v>
      </c>
      <c r="F285">
        <v>39836</v>
      </c>
      <c r="G285">
        <v>14444</v>
      </c>
      <c r="H285">
        <v>60799</v>
      </c>
      <c r="I285">
        <v>33597</v>
      </c>
      <c r="J285">
        <v>26305</v>
      </c>
      <c r="K285">
        <v>3020</v>
      </c>
      <c r="L285">
        <v>28135</v>
      </c>
      <c r="M285">
        <v>16373</v>
      </c>
      <c r="N285">
        <v>11843</v>
      </c>
      <c r="O285">
        <v>4148</v>
      </c>
      <c r="P285">
        <v>17663</v>
      </c>
      <c r="Q285">
        <v>12501</v>
      </c>
      <c r="R285">
        <v>8943</v>
      </c>
      <c r="S285">
        <v>3341</v>
      </c>
      <c r="T285">
        <v>43665.18</v>
      </c>
      <c r="U285">
        <v>27832</v>
      </c>
      <c r="V285">
        <v>22791</v>
      </c>
      <c r="W285">
        <v>2678</v>
      </c>
      <c r="X285">
        <v>21529</v>
      </c>
      <c r="Y285">
        <v>12958</v>
      </c>
      <c r="Z285">
        <v>9303</v>
      </c>
      <c r="AA285">
        <v>3190</v>
      </c>
      <c r="AB285">
        <v>18723.330000000002</v>
      </c>
      <c r="AC285">
        <v>12968</v>
      </c>
      <c r="AD285">
        <v>13497</v>
      </c>
      <c r="AE285">
        <v>5923</v>
      </c>
      <c r="AF285">
        <v>15029.62</v>
      </c>
      <c r="AG285">
        <v>12750</v>
      </c>
      <c r="AH285">
        <v>4558</v>
      </c>
      <c r="AI285">
        <v>2920</v>
      </c>
      <c r="AJ285">
        <v>22393</v>
      </c>
      <c r="AK285">
        <v>17676</v>
      </c>
      <c r="AL285">
        <v>12034</v>
      </c>
      <c r="AM285">
        <v>10840</v>
      </c>
      <c r="AN285">
        <v>22047</v>
      </c>
      <c r="AO285">
        <v>9043</v>
      </c>
      <c r="AP285">
        <v>8007</v>
      </c>
      <c r="AQ285">
        <v>2321</v>
      </c>
      <c r="AR285">
        <v>6090</v>
      </c>
      <c r="AS285">
        <v>2869</v>
      </c>
      <c r="AT285">
        <v>1534</v>
      </c>
      <c r="AU285">
        <v>501</v>
      </c>
      <c r="AV285">
        <v>4896</v>
      </c>
      <c r="AW285">
        <v>3549</v>
      </c>
      <c r="AX285">
        <v>2966</v>
      </c>
      <c r="AY285">
        <v>0</v>
      </c>
      <c r="AZ285">
        <v>0</v>
      </c>
      <c r="BA285">
        <v>0</v>
      </c>
      <c r="BB285">
        <v>0</v>
      </c>
      <c r="BC285">
        <v>0</v>
      </c>
    </row>
    <row r="286" spans="1:55" x14ac:dyDescent="0.25">
      <c r="A286" t="s">
        <v>2517</v>
      </c>
      <c r="B286">
        <v>-38465</v>
      </c>
      <c r="C286">
        <v>-47600</v>
      </c>
      <c r="D286">
        <v>321669</v>
      </c>
      <c r="E286">
        <v>-1061466</v>
      </c>
      <c r="F286">
        <v>-1042880</v>
      </c>
      <c r="G286">
        <v>253564</v>
      </c>
      <c r="H286">
        <v>-1543923</v>
      </c>
      <c r="I286">
        <v>-1087194</v>
      </c>
      <c r="J286">
        <v>-982157</v>
      </c>
      <c r="K286">
        <v>-932146</v>
      </c>
      <c r="L286">
        <v>-956432</v>
      </c>
      <c r="M286">
        <v>-912640</v>
      </c>
      <c r="N286">
        <v>-37550</v>
      </c>
      <c r="O286">
        <v>-35400</v>
      </c>
      <c r="P286">
        <v>-464123</v>
      </c>
      <c r="Q286">
        <v>-451386</v>
      </c>
      <c r="R286">
        <v>-181465</v>
      </c>
      <c r="S286">
        <v>-22940</v>
      </c>
      <c r="T286">
        <v>-307762.71000000002</v>
      </c>
      <c r="U286">
        <v>-255615</v>
      </c>
      <c r="V286">
        <v>-176687</v>
      </c>
      <c r="W286">
        <v>-150785</v>
      </c>
      <c r="X286">
        <v>0</v>
      </c>
      <c r="Y286">
        <v>0</v>
      </c>
      <c r="Z286">
        <v>0</v>
      </c>
      <c r="AA286">
        <v>0</v>
      </c>
      <c r="AB286">
        <v>0</v>
      </c>
      <c r="AC286">
        <v>0</v>
      </c>
      <c r="AD286">
        <v>0</v>
      </c>
      <c r="AE286">
        <v>0</v>
      </c>
      <c r="AF286">
        <v>130631.9</v>
      </c>
      <c r="AG286">
        <v>114739</v>
      </c>
      <c r="AH286">
        <v>0</v>
      </c>
      <c r="AI286">
        <v>0</v>
      </c>
      <c r="AJ286">
        <v>-94687</v>
      </c>
      <c r="AK286">
        <v>0</v>
      </c>
      <c r="AL286">
        <v>0</v>
      </c>
      <c r="AM286">
        <v>215993</v>
      </c>
      <c r="AN286">
        <v>633690</v>
      </c>
      <c r="AO286">
        <v>565736</v>
      </c>
      <c r="AP286">
        <v>252461</v>
      </c>
      <c r="AQ286">
        <v>0</v>
      </c>
      <c r="AR286">
        <v>0</v>
      </c>
      <c r="AS286">
        <v>0</v>
      </c>
      <c r="AT286">
        <v>0</v>
      </c>
      <c r="AU286">
        <v>0</v>
      </c>
      <c r="AV286">
        <v>0</v>
      </c>
      <c r="AW286">
        <v>0</v>
      </c>
      <c r="AX286">
        <v>0</v>
      </c>
      <c r="AY286">
        <v>-820</v>
      </c>
      <c r="AZ286">
        <v>-171379</v>
      </c>
      <c r="BA286">
        <v>1446</v>
      </c>
      <c r="BB286">
        <v>5359</v>
      </c>
      <c r="BC286">
        <v>1021</v>
      </c>
    </row>
    <row r="287" spans="1:55" x14ac:dyDescent="0.25">
      <c r="A287" t="s">
        <v>884</v>
      </c>
      <c r="B287">
        <v>-1282202</v>
      </c>
      <c r="C287">
        <v>-651755</v>
      </c>
      <c r="D287">
        <v>-5778141</v>
      </c>
      <c r="E287">
        <v>-5564645</v>
      </c>
      <c r="F287">
        <v>-4197116</v>
      </c>
      <c r="G287">
        <v>-1782230</v>
      </c>
      <c r="H287">
        <v>-8114088</v>
      </c>
      <c r="I287">
        <v>-5900207</v>
      </c>
      <c r="J287">
        <v>-3762071</v>
      </c>
      <c r="K287">
        <v>-2150065</v>
      </c>
      <c r="L287">
        <v>-11640707</v>
      </c>
      <c r="M287">
        <v>-7342471</v>
      </c>
      <c r="N287">
        <v>-4340656</v>
      </c>
      <c r="O287">
        <v>-2204537</v>
      </c>
      <c r="P287">
        <v>-14845568</v>
      </c>
      <c r="Q287">
        <v>-11392798</v>
      </c>
      <c r="R287">
        <v>-3742415</v>
      </c>
      <c r="S287">
        <v>-1675752</v>
      </c>
      <c r="T287">
        <v>-208512190.22</v>
      </c>
      <c r="U287">
        <v>-206576515</v>
      </c>
      <c r="V287">
        <v>-204941123</v>
      </c>
      <c r="W287">
        <v>-124305273</v>
      </c>
      <c r="X287">
        <v>-1611052</v>
      </c>
      <c r="Y287">
        <v>-1121489</v>
      </c>
      <c r="Z287">
        <v>-592973</v>
      </c>
      <c r="AA287">
        <v>-371475</v>
      </c>
      <c r="AB287">
        <v>-3271911.87</v>
      </c>
      <c r="AC287">
        <v>-2872368</v>
      </c>
      <c r="AD287">
        <v>-2069029</v>
      </c>
      <c r="AE287">
        <v>-1041136</v>
      </c>
      <c r="AF287">
        <v>-5046891.29</v>
      </c>
      <c r="AG287">
        <v>-4260512</v>
      </c>
      <c r="AH287">
        <v>-3405041</v>
      </c>
      <c r="AI287">
        <v>-1865979</v>
      </c>
      <c r="AJ287">
        <v>-3891930</v>
      </c>
      <c r="AK287">
        <v>-2189764</v>
      </c>
      <c r="AL287">
        <v>-1187041</v>
      </c>
      <c r="AM287">
        <v>-414744</v>
      </c>
      <c r="AN287">
        <v>-3372870</v>
      </c>
      <c r="AO287">
        <v>-2428838</v>
      </c>
      <c r="AP287">
        <v>-905429</v>
      </c>
      <c r="AQ287">
        <v>-383431</v>
      </c>
      <c r="AR287">
        <v>-3986960</v>
      </c>
      <c r="AS287">
        <v>-3405501</v>
      </c>
      <c r="AT287">
        <v>-384341</v>
      </c>
      <c r="AU287">
        <v>-220220</v>
      </c>
      <c r="AV287">
        <v>-700323</v>
      </c>
      <c r="AW287">
        <v>-568400</v>
      </c>
      <c r="AX287">
        <v>-311861</v>
      </c>
      <c r="AY287">
        <v>-182112</v>
      </c>
      <c r="AZ287">
        <v>-2278957</v>
      </c>
      <c r="BA287">
        <v>-2029180</v>
      </c>
      <c r="BB287">
        <v>-1714501</v>
      </c>
      <c r="BC287">
        <v>-599828</v>
      </c>
    </row>
    <row r="288" spans="1:55" x14ac:dyDescent="0.25">
      <c r="A288" t="s">
        <v>2518</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t="s">
        <v>2519</v>
      </c>
      <c r="B289">
        <v>0</v>
      </c>
      <c r="C289">
        <v>0</v>
      </c>
      <c r="D289">
        <v>12412033</v>
      </c>
      <c r="E289">
        <v>5762012</v>
      </c>
      <c r="F289">
        <v>3104526</v>
      </c>
      <c r="G289">
        <v>-631522</v>
      </c>
      <c r="H289">
        <v>-4098348</v>
      </c>
      <c r="I289">
        <v>-4371828</v>
      </c>
      <c r="J289">
        <v>-4645396</v>
      </c>
      <c r="K289">
        <v>-659512</v>
      </c>
      <c r="L289">
        <v>-4905233</v>
      </c>
      <c r="M289">
        <v>-5823317</v>
      </c>
      <c r="N289">
        <v>-7833264</v>
      </c>
      <c r="O289">
        <v>-3808925</v>
      </c>
      <c r="P289">
        <v>-1090267</v>
      </c>
      <c r="Q289">
        <v>3932963</v>
      </c>
      <c r="R289">
        <v>-1262604</v>
      </c>
      <c r="S289">
        <v>1483493</v>
      </c>
      <c r="T289">
        <v>2921391.4</v>
      </c>
      <c r="U289">
        <v>1339783</v>
      </c>
      <c r="V289">
        <v>205647686</v>
      </c>
      <c r="W289">
        <v>125119321</v>
      </c>
      <c r="X289">
        <v>-2164619</v>
      </c>
      <c r="Y289">
        <v>-1416407</v>
      </c>
      <c r="Z289">
        <v>-362399</v>
      </c>
      <c r="AA289">
        <v>6386</v>
      </c>
      <c r="AB289">
        <v>2072485.87</v>
      </c>
      <c r="AC289">
        <v>2656280</v>
      </c>
      <c r="AD289">
        <v>2815334</v>
      </c>
      <c r="AE289">
        <v>-72696</v>
      </c>
      <c r="AF289">
        <v>-774114.41</v>
      </c>
      <c r="AG289">
        <v>258354</v>
      </c>
      <c r="AH289">
        <v>-425398</v>
      </c>
      <c r="AI289">
        <v>-395507</v>
      </c>
      <c r="AJ289">
        <v>1444975</v>
      </c>
      <c r="AK289">
        <v>663813</v>
      </c>
      <c r="AL289">
        <v>304224</v>
      </c>
      <c r="AM289">
        <v>-330399</v>
      </c>
      <c r="AN289">
        <v>1890703</v>
      </c>
      <c r="AO289">
        <v>2231815</v>
      </c>
      <c r="AP289">
        <v>759315</v>
      </c>
      <c r="AQ289">
        <v>2750791</v>
      </c>
      <c r="AR289">
        <v>-1617808</v>
      </c>
      <c r="AS289">
        <v>-1659288</v>
      </c>
      <c r="AT289">
        <v>-1193500</v>
      </c>
      <c r="AU289">
        <v>-503222</v>
      </c>
      <c r="AV289">
        <v>90424</v>
      </c>
      <c r="AW289">
        <v>110010</v>
      </c>
      <c r="AX289">
        <v>-131940</v>
      </c>
      <c r="AY289">
        <v>0</v>
      </c>
      <c r="AZ289">
        <v>0</v>
      </c>
      <c r="BA289">
        <v>0</v>
      </c>
      <c r="BB289">
        <v>0</v>
      </c>
      <c r="BC289">
        <v>0</v>
      </c>
    </row>
    <row r="290" spans="1:55" x14ac:dyDescent="0.25">
      <c r="A290" t="s">
        <v>2520</v>
      </c>
      <c r="B290">
        <v>0</v>
      </c>
      <c r="C290">
        <v>0</v>
      </c>
      <c r="D290">
        <v>0</v>
      </c>
      <c r="E290">
        <v>0</v>
      </c>
      <c r="F290">
        <v>0</v>
      </c>
      <c r="G290">
        <v>0</v>
      </c>
      <c r="H290">
        <v>0</v>
      </c>
      <c r="I290">
        <v>0</v>
      </c>
      <c r="J290">
        <v>0</v>
      </c>
      <c r="K290">
        <v>0</v>
      </c>
      <c r="L290">
        <v>-118640</v>
      </c>
      <c r="M290">
        <v>0</v>
      </c>
      <c r="N290">
        <v>0</v>
      </c>
      <c r="O290">
        <v>0</v>
      </c>
      <c r="P290">
        <v>0</v>
      </c>
      <c r="Q290">
        <v>0</v>
      </c>
      <c r="R290">
        <v>0</v>
      </c>
      <c r="S290">
        <v>0</v>
      </c>
      <c r="T290">
        <v>5000</v>
      </c>
      <c r="U290">
        <v>5000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25">
      <c r="A291" t="s">
        <v>3299</v>
      </c>
      <c r="B291">
        <v>0</v>
      </c>
      <c r="C291">
        <v>0</v>
      </c>
      <c r="D291">
        <v>0</v>
      </c>
      <c r="E291">
        <v>0</v>
      </c>
      <c r="F291">
        <v>0</v>
      </c>
      <c r="G291">
        <v>0</v>
      </c>
      <c r="H291">
        <v>0</v>
      </c>
      <c r="I291">
        <v>0</v>
      </c>
      <c r="J291">
        <v>0</v>
      </c>
      <c r="K291">
        <v>0</v>
      </c>
      <c r="L291">
        <v>-118640</v>
      </c>
      <c r="M291">
        <v>0</v>
      </c>
      <c r="N291">
        <v>0</v>
      </c>
      <c r="O291">
        <v>0</v>
      </c>
      <c r="P291">
        <v>0</v>
      </c>
      <c r="Q291">
        <v>0</v>
      </c>
      <c r="R291">
        <v>0</v>
      </c>
      <c r="S291">
        <v>0</v>
      </c>
      <c r="T291">
        <v>5000</v>
      </c>
      <c r="U291">
        <v>5000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2522</v>
      </c>
      <c r="B292">
        <v>77383428</v>
      </c>
      <c r="C292">
        <v>43881735</v>
      </c>
      <c r="D292">
        <v>623620</v>
      </c>
      <c r="E292">
        <v>106758</v>
      </c>
      <c r="F292">
        <v>124851</v>
      </c>
      <c r="G292">
        <v>106446</v>
      </c>
      <c r="H292">
        <v>10021084</v>
      </c>
      <c r="I292">
        <v>9891751</v>
      </c>
      <c r="J292">
        <v>7825709</v>
      </c>
      <c r="K292">
        <v>1735000</v>
      </c>
      <c r="L292">
        <v>10371348</v>
      </c>
      <c r="M292">
        <v>10370091</v>
      </c>
      <c r="N292">
        <v>10366923</v>
      </c>
      <c r="O292">
        <v>4262766</v>
      </c>
      <c r="P292">
        <v>13455305</v>
      </c>
      <c r="Q292">
        <v>9207676</v>
      </c>
      <c r="R292">
        <v>6600000</v>
      </c>
      <c r="S292">
        <v>0</v>
      </c>
      <c r="T292">
        <v>67873157.280000001</v>
      </c>
      <c r="U292">
        <v>69058233</v>
      </c>
      <c r="V292">
        <v>1458383</v>
      </c>
      <c r="W292">
        <v>1179691</v>
      </c>
      <c r="X292">
        <v>7100629</v>
      </c>
      <c r="Y292">
        <v>5702395</v>
      </c>
      <c r="Z292">
        <v>847079</v>
      </c>
      <c r="AA292">
        <v>455000</v>
      </c>
      <c r="AB292">
        <v>1786490.72</v>
      </c>
      <c r="AC292">
        <v>1210033</v>
      </c>
      <c r="AD292">
        <v>999960</v>
      </c>
      <c r="AE292">
        <v>549792</v>
      </c>
      <c r="AF292">
        <v>4340000</v>
      </c>
      <c r="AG292">
        <v>2700000</v>
      </c>
      <c r="AH292">
        <v>1973205</v>
      </c>
      <c r="AI292">
        <v>600000</v>
      </c>
      <c r="AJ292">
        <v>1749929</v>
      </c>
      <c r="AK292">
        <v>1754369</v>
      </c>
      <c r="AL292">
        <v>254369</v>
      </c>
      <c r="AM292">
        <v>95553</v>
      </c>
      <c r="AN292">
        <v>1844052</v>
      </c>
      <c r="AO292">
        <v>1741086</v>
      </c>
      <c r="AP292">
        <v>356208</v>
      </c>
      <c r="AQ292">
        <v>96900</v>
      </c>
      <c r="AR292">
        <v>1109447</v>
      </c>
      <c r="AS292">
        <v>1512219</v>
      </c>
      <c r="AT292">
        <v>65000</v>
      </c>
      <c r="AU292">
        <v>65000</v>
      </c>
      <c r="AV292">
        <v>35000</v>
      </c>
      <c r="AW292">
        <v>0</v>
      </c>
      <c r="AX292">
        <v>0</v>
      </c>
      <c r="AY292">
        <v>0</v>
      </c>
      <c r="AZ292">
        <v>0</v>
      </c>
      <c r="BA292">
        <v>0</v>
      </c>
      <c r="BB292">
        <v>0</v>
      </c>
      <c r="BC292">
        <v>0</v>
      </c>
    </row>
    <row r="293" spans="1:55" x14ac:dyDescent="0.25">
      <c r="A293" t="s">
        <v>2523</v>
      </c>
      <c r="B293">
        <v>60433428</v>
      </c>
      <c r="C293">
        <v>29381735</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row>
    <row r="294" spans="1:55" x14ac:dyDescent="0.25">
      <c r="A294" t="s">
        <v>2524</v>
      </c>
      <c r="B294">
        <v>60433428</v>
      </c>
      <c r="C294">
        <v>29381735</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row>
    <row r="295" spans="1:55" x14ac:dyDescent="0.25">
      <c r="A295" t="s">
        <v>2525</v>
      </c>
      <c r="B295">
        <v>16950000</v>
      </c>
      <c r="C295">
        <v>14500000</v>
      </c>
      <c r="D295">
        <v>623620</v>
      </c>
      <c r="E295">
        <v>106758</v>
      </c>
      <c r="F295">
        <v>124851</v>
      </c>
      <c r="G295">
        <v>106446</v>
      </c>
      <c r="H295">
        <v>10021084</v>
      </c>
      <c r="I295">
        <v>9891751</v>
      </c>
      <c r="J295">
        <v>7825709</v>
      </c>
      <c r="K295">
        <v>1735000</v>
      </c>
      <c r="L295">
        <v>10371348</v>
      </c>
      <c r="M295">
        <v>10370091</v>
      </c>
      <c r="N295">
        <v>10366923</v>
      </c>
      <c r="O295">
        <v>4262766</v>
      </c>
      <c r="P295">
        <v>13455305</v>
      </c>
      <c r="Q295">
        <v>9207676</v>
      </c>
      <c r="R295">
        <v>6600000</v>
      </c>
      <c r="S295">
        <v>0</v>
      </c>
      <c r="T295">
        <v>67873157.280000001</v>
      </c>
      <c r="U295">
        <v>69058233</v>
      </c>
      <c r="V295">
        <v>1458383</v>
      </c>
      <c r="W295">
        <v>1179691</v>
      </c>
      <c r="X295">
        <v>7100629</v>
      </c>
      <c r="Y295">
        <v>5702395</v>
      </c>
      <c r="Z295">
        <v>847079</v>
      </c>
      <c r="AA295">
        <v>455000</v>
      </c>
      <c r="AB295">
        <v>1786490.72</v>
      </c>
      <c r="AC295">
        <v>1210033</v>
      </c>
      <c r="AD295">
        <v>999960</v>
      </c>
      <c r="AE295">
        <v>549792</v>
      </c>
      <c r="AF295">
        <v>4340000</v>
      </c>
      <c r="AG295">
        <v>2700000</v>
      </c>
      <c r="AH295">
        <v>1973205</v>
      </c>
      <c r="AI295">
        <v>600000</v>
      </c>
      <c r="AJ295">
        <v>1749929</v>
      </c>
      <c r="AK295">
        <v>1754369</v>
      </c>
      <c r="AL295">
        <v>254369</v>
      </c>
      <c r="AM295">
        <v>95553</v>
      </c>
      <c r="AN295">
        <v>1844052</v>
      </c>
      <c r="AO295">
        <v>1741086</v>
      </c>
      <c r="AP295">
        <v>356208</v>
      </c>
      <c r="AQ295">
        <v>96900</v>
      </c>
      <c r="AR295">
        <v>1109447</v>
      </c>
      <c r="AS295">
        <v>1512219</v>
      </c>
      <c r="AT295">
        <v>65000</v>
      </c>
      <c r="AU295">
        <v>65000</v>
      </c>
      <c r="AV295">
        <v>35000</v>
      </c>
      <c r="AW295">
        <v>0</v>
      </c>
      <c r="AX295">
        <v>0</v>
      </c>
      <c r="AY295">
        <v>0</v>
      </c>
      <c r="AZ295">
        <v>0</v>
      </c>
      <c r="BA295">
        <v>0</v>
      </c>
      <c r="BB295">
        <v>0</v>
      </c>
      <c r="BC295">
        <v>0</v>
      </c>
    </row>
    <row r="296" spans="1:55" x14ac:dyDescent="0.25">
      <c r="A296" t="s">
        <v>2526</v>
      </c>
      <c r="B296">
        <v>16950000</v>
      </c>
      <c r="C296">
        <v>14500000</v>
      </c>
      <c r="D296">
        <v>623620</v>
      </c>
      <c r="E296">
        <v>106758</v>
      </c>
      <c r="F296">
        <v>124851</v>
      </c>
      <c r="G296">
        <v>106446</v>
      </c>
      <c r="H296">
        <v>10021084</v>
      </c>
      <c r="I296">
        <v>9891751</v>
      </c>
      <c r="J296">
        <v>7825709</v>
      </c>
      <c r="K296">
        <v>1735000</v>
      </c>
      <c r="L296">
        <v>10371348</v>
      </c>
      <c r="M296">
        <v>10370091</v>
      </c>
      <c r="N296">
        <v>10366923</v>
      </c>
      <c r="O296">
        <v>4262766</v>
      </c>
      <c r="P296">
        <v>13455305</v>
      </c>
      <c r="Q296">
        <v>9207676</v>
      </c>
      <c r="R296">
        <v>6600000</v>
      </c>
      <c r="S296">
        <v>0</v>
      </c>
      <c r="T296">
        <v>67873157.280000001</v>
      </c>
      <c r="U296">
        <v>69058233</v>
      </c>
      <c r="V296">
        <v>1458383</v>
      </c>
      <c r="W296">
        <v>1179691</v>
      </c>
      <c r="X296">
        <v>7100629</v>
      </c>
      <c r="Y296">
        <v>5702395</v>
      </c>
      <c r="Z296">
        <v>847079</v>
      </c>
      <c r="AA296">
        <v>455000</v>
      </c>
      <c r="AB296">
        <v>1786490.72</v>
      </c>
      <c r="AC296">
        <v>1210033</v>
      </c>
      <c r="AD296">
        <v>999960</v>
      </c>
      <c r="AE296">
        <v>549792</v>
      </c>
      <c r="AF296">
        <v>4340000</v>
      </c>
      <c r="AG296">
        <v>2700000</v>
      </c>
      <c r="AH296">
        <v>1973205</v>
      </c>
      <c r="AI296">
        <v>600000</v>
      </c>
      <c r="AJ296">
        <v>1749929</v>
      </c>
      <c r="AK296">
        <v>1754369</v>
      </c>
      <c r="AL296">
        <v>254369</v>
      </c>
      <c r="AM296">
        <v>95553</v>
      </c>
      <c r="AN296">
        <v>1844052</v>
      </c>
      <c r="AO296">
        <v>1741086</v>
      </c>
      <c r="AP296">
        <v>356208</v>
      </c>
      <c r="AQ296">
        <v>96900</v>
      </c>
      <c r="AR296">
        <v>1109447</v>
      </c>
      <c r="AS296">
        <v>1512219</v>
      </c>
      <c r="AT296">
        <v>65000</v>
      </c>
      <c r="AU296">
        <v>65000</v>
      </c>
      <c r="AV296">
        <v>35000</v>
      </c>
      <c r="AW296">
        <v>0</v>
      </c>
      <c r="AX296">
        <v>0</v>
      </c>
      <c r="AY296">
        <v>0</v>
      </c>
      <c r="AZ296">
        <v>0</v>
      </c>
      <c r="BA296">
        <v>0</v>
      </c>
      <c r="BB296">
        <v>0</v>
      </c>
      <c r="BC296">
        <v>0</v>
      </c>
    </row>
    <row r="297" spans="1:55" x14ac:dyDescent="0.25">
      <c r="A297" t="s">
        <v>2529</v>
      </c>
      <c r="B297">
        <v>-79009368</v>
      </c>
      <c r="C297">
        <v>-45332861</v>
      </c>
      <c r="D297">
        <v>-16380934</v>
      </c>
      <c r="E297">
        <v>-5611555</v>
      </c>
      <c r="F297">
        <v>-1138961</v>
      </c>
      <c r="G297">
        <v>-93773</v>
      </c>
      <c r="H297">
        <v>-7773702</v>
      </c>
      <c r="I297">
        <v>-7025195</v>
      </c>
      <c r="J297">
        <v>-4937459</v>
      </c>
      <c r="K297">
        <v>-169509</v>
      </c>
      <c r="L297">
        <v>-2799908</v>
      </c>
      <c r="M297">
        <v>-2592412</v>
      </c>
      <c r="N297">
        <v>-2052004</v>
      </c>
      <c r="O297">
        <v>-374619</v>
      </c>
      <c r="P297">
        <v>-47425826</v>
      </c>
      <c r="Q297">
        <v>-47070826</v>
      </c>
      <c r="R297">
        <v>-45068923</v>
      </c>
      <c r="S297">
        <v>-40808949</v>
      </c>
      <c r="T297">
        <v>-35328872.039999999</v>
      </c>
      <c r="U297">
        <v>-3784588</v>
      </c>
      <c r="V297">
        <v>-1695208</v>
      </c>
      <c r="W297">
        <v>-1056774</v>
      </c>
      <c r="X297">
        <v>-4599058</v>
      </c>
      <c r="Y297">
        <v>-3489257</v>
      </c>
      <c r="Z297">
        <v>-1368434</v>
      </c>
      <c r="AA297">
        <v>-723463</v>
      </c>
      <c r="AB297">
        <v>-1988338.73</v>
      </c>
      <c r="AC297">
        <v>-1332931</v>
      </c>
      <c r="AD297">
        <v>-1000784</v>
      </c>
      <c r="AE297">
        <v>-327747</v>
      </c>
      <c r="AF297">
        <v>-814146.44</v>
      </c>
      <c r="AG297">
        <v>-794754</v>
      </c>
      <c r="AH297">
        <v>-379064</v>
      </c>
      <c r="AI297">
        <v>-206949</v>
      </c>
      <c r="AJ297">
        <v>-1114459</v>
      </c>
      <c r="AK297">
        <v>-1003268</v>
      </c>
      <c r="AL297">
        <v>-429728</v>
      </c>
      <c r="AM297">
        <v>-88840</v>
      </c>
      <c r="AN297">
        <v>-880605</v>
      </c>
      <c r="AO297">
        <v>-682926</v>
      </c>
      <c r="AP297">
        <v>-221500</v>
      </c>
      <c r="AQ297">
        <v>-83500</v>
      </c>
      <c r="AR297">
        <v>-369000</v>
      </c>
      <c r="AS297">
        <v>-687500</v>
      </c>
      <c r="AT297">
        <v>-235000</v>
      </c>
      <c r="AU297">
        <v>-83500</v>
      </c>
      <c r="AV297">
        <v>-733500</v>
      </c>
      <c r="AW297">
        <v>-575000</v>
      </c>
      <c r="AX297">
        <v>-387500</v>
      </c>
      <c r="AY297">
        <v>-216086</v>
      </c>
      <c r="AZ297">
        <v>-1406252</v>
      </c>
      <c r="BA297">
        <v>-1653198</v>
      </c>
      <c r="BB297">
        <v>-2282682</v>
      </c>
      <c r="BC297">
        <v>-2426357</v>
      </c>
    </row>
    <row r="298" spans="1:55" x14ac:dyDescent="0.25">
      <c r="A298" t="s">
        <v>2530</v>
      </c>
      <c r="B298">
        <v>-73547624</v>
      </c>
      <c r="C298">
        <v>-42864826</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25">
      <c r="A299" t="s">
        <v>2531</v>
      </c>
      <c r="B299">
        <v>-73547624</v>
      </c>
      <c r="C299">
        <v>-42864826</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row>
    <row r="300" spans="1:55" x14ac:dyDescent="0.25">
      <c r="A300" t="s">
        <v>2532</v>
      </c>
      <c r="B300">
        <v>-5461744</v>
      </c>
      <c r="C300">
        <v>-2468035</v>
      </c>
      <c r="D300">
        <v>-16380934</v>
      </c>
      <c r="E300">
        <v>-5611555</v>
      </c>
      <c r="F300">
        <v>-1138961</v>
      </c>
      <c r="G300">
        <v>-93773</v>
      </c>
      <c r="H300">
        <v>-7773702</v>
      </c>
      <c r="I300">
        <v>-7025195</v>
      </c>
      <c r="J300">
        <v>-4937459</v>
      </c>
      <c r="K300">
        <v>-169509</v>
      </c>
      <c r="L300">
        <v>-2799908</v>
      </c>
      <c r="M300">
        <v>-2592412</v>
      </c>
      <c r="N300">
        <v>-2052004</v>
      </c>
      <c r="O300">
        <v>-374619</v>
      </c>
      <c r="P300">
        <v>-47425826</v>
      </c>
      <c r="Q300">
        <v>-47070826</v>
      </c>
      <c r="R300">
        <v>-45068923</v>
      </c>
      <c r="S300">
        <v>-40808949</v>
      </c>
      <c r="T300">
        <v>-35328872.039999999</v>
      </c>
      <c r="U300">
        <v>-3784588</v>
      </c>
      <c r="V300">
        <v>-1695208</v>
      </c>
      <c r="W300">
        <v>-1056774</v>
      </c>
      <c r="X300">
        <v>-4599058</v>
      </c>
      <c r="Y300">
        <v>-3489257</v>
      </c>
      <c r="Z300">
        <v>-1368434</v>
      </c>
      <c r="AA300">
        <v>-723463</v>
      </c>
      <c r="AB300">
        <v>-1988338.73</v>
      </c>
      <c r="AC300">
        <v>-1332931</v>
      </c>
      <c r="AD300">
        <v>-1000784</v>
      </c>
      <c r="AE300">
        <v>-327747</v>
      </c>
      <c r="AF300">
        <v>-814146.44</v>
      </c>
      <c r="AG300">
        <v>-794754</v>
      </c>
      <c r="AH300">
        <v>-379064</v>
      </c>
      <c r="AI300">
        <v>-206949</v>
      </c>
      <c r="AJ300">
        <v>-1114459</v>
      </c>
      <c r="AK300">
        <v>-1003268</v>
      </c>
      <c r="AL300">
        <v>-429728</v>
      </c>
      <c r="AM300">
        <v>-88840</v>
      </c>
      <c r="AN300">
        <v>-880605</v>
      </c>
      <c r="AO300">
        <v>-682926</v>
      </c>
      <c r="AP300">
        <v>-221500</v>
      </c>
      <c r="AQ300">
        <v>-83500</v>
      </c>
      <c r="AR300">
        <v>-369000</v>
      </c>
      <c r="AS300">
        <v>-687500</v>
      </c>
      <c r="AT300">
        <v>-235000</v>
      </c>
      <c r="AU300">
        <v>-83500</v>
      </c>
      <c r="AV300">
        <v>-733500</v>
      </c>
      <c r="AW300">
        <v>-575000</v>
      </c>
      <c r="AX300">
        <v>-387500</v>
      </c>
      <c r="AY300">
        <v>-216086</v>
      </c>
      <c r="AZ300">
        <v>-1406252</v>
      </c>
      <c r="BA300">
        <v>-1653198</v>
      </c>
      <c r="BB300">
        <v>-2282682</v>
      </c>
      <c r="BC300">
        <v>-2426357</v>
      </c>
    </row>
    <row r="301" spans="1:55" x14ac:dyDescent="0.25">
      <c r="A301" t="s">
        <v>2533</v>
      </c>
      <c r="B301">
        <v>-5461744</v>
      </c>
      <c r="C301">
        <v>-2468035</v>
      </c>
      <c r="D301">
        <v>-16380934</v>
      </c>
      <c r="E301">
        <v>-5611555</v>
      </c>
      <c r="F301">
        <v>-1138961</v>
      </c>
      <c r="G301">
        <v>-93773</v>
      </c>
      <c r="H301">
        <v>-7773702</v>
      </c>
      <c r="I301">
        <v>-7025195</v>
      </c>
      <c r="J301">
        <v>-4937459</v>
      </c>
      <c r="K301">
        <v>-169509</v>
      </c>
      <c r="L301">
        <v>-2496908</v>
      </c>
      <c r="M301">
        <v>-2289412</v>
      </c>
      <c r="N301">
        <v>-2052004</v>
      </c>
      <c r="O301">
        <v>-374619</v>
      </c>
      <c r="P301">
        <v>-47425826</v>
      </c>
      <c r="Q301">
        <v>-47070826</v>
      </c>
      <c r="R301">
        <v>-45068923</v>
      </c>
      <c r="S301">
        <v>-40808949</v>
      </c>
      <c r="T301">
        <v>-35328872.039999999</v>
      </c>
      <c r="U301">
        <v>-3784588</v>
      </c>
      <c r="V301">
        <v>-1695208</v>
      </c>
      <c r="W301">
        <v>-1056774</v>
      </c>
      <c r="X301">
        <v>-4599058</v>
      </c>
      <c r="Y301">
        <v>-3489257</v>
      </c>
      <c r="Z301">
        <v>-1368434</v>
      </c>
      <c r="AA301">
        <v>-723463</v>
      </c>
      <c r="AB301">
        <v>-1988338.73</v>
      </c>
      <c r="AC301">
        <v>-1332931</v>
      </c>
      <c r="AD301">
        <v>-1000784</v>
      </c>
      <c r="AE301">
        <v>-327747</v>
      </c>
      <c r="AF301">
        <v>-814146.44</v>
      </c>
      <c r="AG301">
        <v>-794754</v>
      </c>
      <c r="AH301">
        <v>-379064</v>
      </c>
      <c r="AI301">
        <v>-206949</v>
      </c>
      <c r="AJ301">
        <v>-1114459</v>
      </c>
      <c r="AK301">
        <v>-1003268</v>
      </c>
      <c r="AL301">
        <v>-429728</v>
      </c>
      <c r="AM301">
        <v>-88840</v>
      </c>
      <c r="AN301">
        <v>-646669</v>
      </c>
      <c r="AO301">
        <v>-448990</v>
      </c>
      <c r="AP301">
        <v>-221500</v>
      </c>
      <c r="AQ301">
        <v>-83500</v>
      </c>
      <c r="AR301">
        <v>-369000</v>
      </c>
      <c r="AS301">
        <v>-687500</v>
      </c>
      <c r="AT301">
        <v>-235000</v>
      </c>
      <c r="AU301">
        <v>-83500</v>
      </c>
      <c r="AV301">
        <v>-733500</v>
      </c>
      <c r="AW301">
        <v>-575000</v>
      </c>
      <c r="AX301">
        <v>-387500</v>
      </c>
      <c r="AY301">
        <v>-216086</v>
      </c>
      <c r="AZ301">
        <v>-1406252</v>
      </c>
      <c r="BA301">
        <v>-1653198</v>
      </c>
      <c r="BB301">
        <v>-2282682</v>
      </c>
      <c r="BC301">
        <v>-2426357</v>
      </c>
    </row>
    <row r="302" spans="1:55" x14ac:dyDescent="0.25">
      <c r="A302" t="s">
        <v>2534</v>
      </c>
      <c r="B302">
        <v>0</v>
      </c>
      <c r="C302">
        <v>0</v>
      </c>
      <c r="D302">
        <v>0</v>
      </c>
      <c r="E302">
        <v>0</v>
      </c>
      <c r="F302">
        <v>0</v>
      </c>
      <c r="G302">
        <v>0</v>
      </c>
      <c r="H302">
        <v>0</v>
      </c>
      <c r="I302">
        <v>0</v>
      </c>
      <c r="J302">
        <v>0</v>
      </c>
      <c r="K302">
        <v>0</v>
      </c>
      <c r="L302">
        <v>-303000</v>
      </c>
      <c r="M302">
        <v>-303000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row>
    <row r="303" spans="1:55" x14ac:dyDescent="0.25">
      <c r="A303" t="s">
        <v>2625</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-233936</v>
      </c>
      <c r="AO303">
        <v>-233936</v>
      </c>
      <c r="AP303">
        <v>0</v>
      </c>
      <c r="AQ303">
        <v>0</v>
      </c>
      <c r="AR303">
        <v>0</v>
      </c>
      <c r="AS303">
        <v>0</v>
      </c>
      <c r="AT303">
        <v>0</v>
      </c>
      <c r="AU303">
        <v>0</v>
      </c>
      <c r="AV303">
        <v>0</v>
      </c>
      <c r="AW303">
        <v>0</v>
      </c>
      <c r="AX303">
        <v>0</v>
      </c>
      <c r="AY303">
        <v>0</v>
      </c>
      <c r="AZ303">
        <v>0</v>
      </c>
      <c r="BA303">
        <v>0</v>
      </c>
      <c r="BB303">
        <v>0</v>
      </c>
      <c r="BC303">
        <v>0</v>
      </c>
    </row>
    <row r="304" spans="1:55" x14ac:dyDescent="0.25">
      <c r="A304" t="s">
        <v>2535</v>
      </c>
      <c r="B304">
        <v>-665732</v>
      </c>
      <c r="C304">
        <v>-375074</v>
      </c>
      <c r="D304">
        <v>-1765513</v>
      </c>
      <c r="E304">
        <v>-1368181</v>
      </c>
      <c r="F304">
        <v>-690539</v>
      </c>
      <c r="G304">
        <v>-387769</v>
      </c>
      <c r="H304">
        <v>-25702</v>
      </c>
      <c r="I304">
        <v>-18993</v>
      </c>
      <c r="J304">
        <v>-12301</v>
      </c>
      <c r="K304">
        <v>-6150</v>
      </c>
      <c r="L304">
        <v>-23558</v>
      </c>
      <c r="M304">
        <v>-17407</v>
      </c>
      <c r="N304">
        <v>-11257</v>
      </c>
      <c r="O304">
        <v>-5367</v>
      </c>
      <c r="P304">
        <v>-11720</v>
      </c>
      <c r="Q304">
        <v>-8741</v>
      </c>
      <c r="R304">
        <v>-5796</v>
      </c>
      <c r="S304">
        <v>-2882</v>
      </c>
      <c r="T304">
        <v>-8416.18</v>
      </c>
      <c r="U304">
        <v>-5566</v>
      </c>
      <c r="V304">
        <v>-2747</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row>
    <row r="305" spans="1:55" x14ac:dyDescent="0.25">
      <c r="A305" t="s">
        <v>2536</v>
      </c>
      <c r="B305">
        <v>0</v>
      </c>
      <c r="C305">
        <v>0</v>
      </c>
      <c r="D305">
        <v>30000000</v>
      </c>
      <c r="E305">
        <v>30000000</v>
      </c>
      <c r="F305">
        <v>30000000</v>
      </c>
      <c r="G305">
        <v>0</v>
      </c>
      <c r="H305">
        <v>38000000</v>
      </c>
      <c r="I305">
        <v>38000000</v>
      </c>
      <c r="J305">
        <v>16000000</v>
      </c>
      <c r="K305">
        <v>16000000</v>
      </c>
      <c r="L305">
        <v>0</v>
      </c>
      <c r="M305">
        <v>0</v>
      </c>
      <c r="N305">
        <v>0</v>
      </c>
      <c r="O305">
        <v>0</v>
      </c>
      <c r="P305">
        <v>40000000</v>
      </c>
      <c r="Q305">
        <v>40000000</v>
      </c>
      <c r="R305">
        <v>40000000</v>
      </c>
      <c r="S305">
        <v>40000000</v>
      </c>
      <c r="T305">
        <v>0</v>
      </c>
      <c r="U305">
        <v>54000000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2496291</v>
      </c>
      <c r="AO305">
        <v>2496291</v>
      </c>
      <c r="AP305">
        <v>2498026</v>
      </c>
      <c r="AQ305">
        <v>0</v>
      </c>
      <c r="AR305">
        <v>1898360</v>
      </c>
      <c r="AS305">
        <v>1896390</v>
      </c>
      <c r="AT305">
        <v>0</v>
      </c>
      <c r="AU305">
        <v>0</v>
      </c>
      <c r="AV305">
        <v>0</v>
      </c>
      <c r="AW305">
        <v>0</v>
      </c>
      <c r="AX305">
        <v>0</v>
      </c>
      <c r="AY305">
        <v>0</v>
      </c>
      <c r="AZ305">
        <v>3024535</v>
      </c>
      <c r="BA305">
        <v>3024683</v>
      </c>
      <c r="BB305">
        <v>3024683</v>
      </c>
      <c r="BC305">
        <v>3024683</v>
      </c>
    </row>
    <row r="306" spans="1:55" x14ac:dyDescent="0.25">
      <c r="A306" t="s">
        <v>2537</v>
      </c>
      <c r="B306">
        <v>-300000</v>
      </c>
      <c r="C306">
        <v>-300000</v>
      </c>
      <c r="D306">
        <v>-29920000</v>
      </c>
      <c r="E306">
        <v>-29920000</v>
      </c>
      <c r="F306">
        <v>-29920000</v>
      </c>
      <c r="G306">
        <v>0</v>
      </c>
      <c r="H306">
        <v>-38200000</v>
      </c>
      <c r="I306">
        <v>-38200000</v>
      </c>
      <c r="J306">
        <v>-16200000</v>
      </c>
      <c r="K306">
        <v>-16200000</v>
      </c>
      <c r="L306">
        <v>0</v>
      </c>
      <c r="M306">
        <v>0</v>
      </c>
      <c r="N306">
        <v>0</v>
      </c>
      <c r="O306">
        <v>0</v>
      </c>
      <c r="P306">
        <v>0</v>
      </c>
      <c r="Q306">
        <v>0</v>
      </c>
      <c r="R306">
        <v>0</v>
      </c>
      <c r="S306">
        <v>0</v>
      </c>
      <c r="T306">
        <v>-1000000</v>
      </c>
      <c r="U306">
        <v>-1000000</v>
      </c>
      <c r="V306">
        <v>-1000000</v>
      </c>
      <c r="W306">
        <v>0</v>
      </c>
      <c r="X306">
        <v>-1900000</v>
      </c>
      <c r="Y306">
        <v>-1900000</v>
      </c>
      <c r="Z306">
        <v>0</v>
      </c>
      <c r="AA306">
        <v>0</v>
      </c>
      <c r="AB306">
        <v>-1591500</v>
      </c>
      <c r="AC306">
        <v>-1500000</v>
      </c>
      <c r="AD306">
        <v>-1500000</v>
      </c>
      <c r="AE306">
        <v>0</v>
      </c>
      <c r="AF306">
        <v>-179200</v>
      </c>
      <c r="AG306">
        <v>0</v>
      </c>
      <c r="AH306">
        <v>0</v>
      </c>
      <c r="AI306">
        <v>0</v>
      </c>
      <c r="AJ306">
        <v>0</v>
      </c>
      <c r="AK306">
        <v>0</v>
      </c>
      <c r="AL306">
        <v>0</v>
      </c>
      <c r="AM306">
        <v>0</v>
      </c>
      <c r="AN306">
        <v>-3029588</v>
      </c>
      <c r="AO306">
        <v>-3029588</v>
      </c>
      <c r="AP306">
        <v>-3029588</v>
      </c>
      <c r="AQ306">
        <v>-3028800</v>
      </c>
      <c r="AR306">
        <v>0</v>
      </c>
      <c r="AS306">
        <v>0</v>
      </c>
      <c r="AT306">
        <v>0</v>
      </c>
      <c r="AU306">
        <v>0</v>
      </c>
      <c r="AV306">
        <v>0</v>
      </c>
      <c r="AW306">
        <v>0</v>
      </c>
      <c r="AX306">
        <v>0</v>
      </c>
      <c r="AY306">
        <v>0</v>
      </c>
      <c r="AZ306">
        <v>0</v>
      </c>
      <c r="BA306">
        <v>0</v>
      </c>
      <c r="BB306">
        <v>0</v>
      </c>
      <c r="BC306">
        <v>0</v>
      </c>
    </row>
    <row r="307" spans="1:55" x14ac:dyDescent="0.25">
      <c r="A307" t="s">
        <v>2538</v>
      </c>
      <c r="B307">
        <v>0</v>
      </c>
      <c r="C307">
        <v>0</v>
      </c>
      <c r="D307">
        <v>33214</v>
      </c>
      <c r="E307">
        <v>32818</v>
      </c>
      <c r="F307">
        <v>26871</v>
      </c>
      <c r="G307">
        <v>61</v>
      </c>
      <c r="H307">
        <v>148725</v>
      </c>
      <c r="I307">
        <v>133404</v>
      </c>
      <c r="J307">
        <v>84093</v>
      </c>
      <c r="K307">
        <v>6829</v>
      </c>
      <c r="L307">
        <v>238869</v>
      </c>
      <c r="M307">
        <v>196219</v>
      </c>
      <c r="N307">
        <v>148486</v>
      </c>
      <c r="O307">
        <v>32037</v>
      </c>
      <c r="P307">
        <v>231270</v>
      </c>
      <c r="Q307">
        <v>112493</v>
      </c>
      <c r="R307">
        <v>72282</v>
      </c>
      <c r="S307">
        <v>50164</v>
      </c>
      <c r="T307">
        <v>165468029.03999999</v>
      </c>
      <c r="U307">
        <v>83263387</v>
      </c>
      <c r="V307">
        <v>0</v>
      </c>
      <c r="W307">
        <v>0</v>
      </c>
      <c r="X307">
        <v>0</v>
      </c>
      <c r="Y307">
        <v>0</v>
      </c>
      <c r="Z307">
        <v>0</v>
      </c>
      <c r="AA307">
        <v>0</v>
      </c>
      <c r="AB307">
        <v>219010.71</v>
      </c>
      <c r="AC307">
        <v>70101</v>
      </c>
      <c r="AD307">
        <v>6077</v>
      </c>
      <c r="AE307">
        <v>724</v>
      </c>
      <c r="AF307">
        <v>348615.73</v>
      </c>
      <c r="AG307">
        <v>92014</v>
      </c>
      <c r="AH307">
        <v>84820</v>
      </c>
      <c r="AI307">
        <v>0</v>
      </c>
      <c r="AJ307">
        <v>0</v>
      </c>
      <c r="AK307">
        <v>264060</v>
      </c>
      <c r="AL307">
        <v>0</v>
      </c>
      <c r="AM307">
        <v>0</v>
      </c>
      <c r="AN307">
        <v>0</v>
      </c>
      <c r="AO307">
        <v>0</v>
      </c>
      <c r="AP307">
        <v>0</v>
      </c>
      <c r="AQ307">
        <v>0</v>
      </c>
      <c r="AR307">
        <v>0</v>
      </c>
      <c r="AS307">
        <v>0</v>
      </c>
      <c r="AT307">
        <v>0</v>
      </c>
      <c r="AU307">
        <v>0</v>
      </c>
      <c r="AV307">
        <v>0</v>
      </c>
      <c r="AW307">
        <v>0</v>
      </c>
      <c r="AX307">
        <v>0</v>
      </c>
      <c r="AY307">
        <v>0</v>
      </c>
      <c r="AZ307">
        <v>0</v>
      </c>
      <c r="BA307">
        <v>0</v>
      </c>
      <c r="BB307">
        <v>0</v>
      </c>
      <c r="BC307">
        <v>0</v>
      </c>
    </row>
    <row r="308" spans="1:55" x14ac:dyDescent="0.25">
      <c r="A308" t="s">
        <v>3300</v>
      </c>
      <c r="B308">
        <v>0</v>
      </c>
      <c r="C308">
        <v>0</v>
      </c>
      <c r="D308">
        <v>0</v>
      </c>
      <c r="E308">
        <v>396</v>
      </c>
      <c r="F308">
        <v>2182</v>
      </c>
      <c r="G308">
        <v>0</v>
      </c>
      <c r="H308">
        <v>1297</v>
      </c>
      <c r="I308">
        <v>13977</v>
      </c>
      <c r="J308">
        <v>16094</v>
      </c>
      <c r="K308">
        <v>188</v>
      </c>
      <c r="L308">
        <v>2996</v>
      </c>
      <c r="M308">
        <v>26471</v>
      </c>
      <c r="N308">
        <v>10827</v>
      </c>
      <c r="O308">
        <v>9333</v>
      </c>
      <c r="P308">
        <v>49808</v>
      </c>
      <c r="Q308">
        <v>36062</v>
      </c>
      <c r="R308">
        <v>33553</v>
      </c>
      <c r="S308">
        <v>11112</v>
      </c>
      <c r="T308">
        <v>22806.09</v>
      </c>
      <c r="U308">
        <v>12418</v>
      </c>
      <c r="V308">
        <v>39413</v>
      </c>
      <c r="W308">
        <v>0</v>
      </c>
      <c r="X308">
        <v>0</v>
      </c>
      <c r="Y308">
        <v>0</v>
      </c>
      <c r="Z308">
        <v>0</v>
      </c>
      <c r="AA308">
        <v>0</v>
      </c>
      <c r="AB308">
        <v>0</v>
      </c>
      <c r="AC308">
        <v>1505</v>
      </c>
      <c r="AD308">
        <v>11373</v>
      </c>
      <c r="AE308">
        <v>125</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row>
    <row r="309" spans="1:55" x14ac:dyDescent="0.25">
      <c r="A309" t="s">
        <v>2539</v>
      </c>
      <c r="B309">
        <v>-2611794</v>
      </c>
      <c r="C309">
        <v>-138751</v>
      </c>
      <c r="D309">
        <v>-3894675</v>
      </c>
      <c r="E309">
        <v>-3894625</v>
      </c>
      <c r="F309">
        <v>-2998307</v>
      </c>
      <c r="G309">
        <v>-67500</v>
      </c>
      <c r="H309">
        <v>-3175346</v>
      </c>
      <c r="I309">
        <v>-3173744</v>
      </c>
      <c r="J309">
        <v>-2333363</v>
      </c>
      <c r="K309">
        <v>-106928</v>
      </c>
      <c r="L309">
        <v>-2786414</v>
      </c>
      <c r="M309">
        <v>-2786414</v>
      </c>
      <c r="N309">
        <v>-1897757</v>
      </c>
      <c r="O309">
        <v>-157500</v>
      </c>
      <c r="P309">
        <v>-2423933</v>
      </c>
      <c r="Q309">
        <v>-2423934</v>
      </c>
      <c r="R309">
        <v>-1682892</v>
      </c>
      <c r="S309">
        <v>-120000</v>
      </c>
      <c r="T309">
        <v>-2379820.83</v>
      </c>
      <c r="U309">
        <v>-2379821</v>
      </c>
      <c r="V309">
        <v>-1808982</v>
      </c>
      <c r="W309">
        <v>-120000</v>
      </c>
      <c r="X309">
        <v>-1142567</v>
      </c>
      <c r="Y309">
        <v>-1142567</v>
      </c>
      <c r="Z309">
        <v>-499454</v>
      </c>
      <c r="AA309">
        <v>-93750</v>
      </c>
      <c r="AB309">
        <v>-1329499.24</v>
      </c>
      <c r="AC309">
        <v>-1329499</v>
      </c>
      <c r="AD309">
        <v>-699614</v>
      </c>
      <c r="AE309">
        <v>-60000</v>
      </c>
      <c r="AF309">
        <v>-1707436.67</v>
      </c>
      <c r="AG309">
        <v>-1707437</v>
      </c>
      <c r="AH309">
        <v>-916354</v>
      </c>
      <c r="AI309">
        <v>-75000</v>
      </c>
      <c r="AJ309">
        <v>-1345313</v>
      </c>
      <c r="AK309">
        <v>-1345313</v>
      </c>
      <c r="AL309">
        <v>-790137</v>
      </c>
      <c r="AM309">
        <v>-62500</v>
      </c>
      <c r="AN309">
        <v>-1145558</v>
      </c>
      <c r="AO309">
        <v>-1145558</v>
      </c>
      <c r="AP309">
        <v>-647621</v>
      </c>
      <c r="AQ309">
        <v>-75500</v>
      </c>
      <c r="AR309">
        <v>-808874</v>
      </c>
      <c r="AS309">
        <v>-808873</v>
      </c>
      <c r="AT309">
        <v>-358988</v>
      </c>
      <c r="AU309">
        <v>-20643</v>
      </c>
      <c r="AV309">
        <v>-480828</v>
      </c>
      <c r="AW309">
        <v>-480647</v>
      </c>
      <c r="AX309">
        <v>-278204</v>
      </c>
      <c r="AY309">
        <v>-40000</v>
      </c>
      <c r="AZ309">
        <v>-674544</v>
      </c>
      <c r="BA309">
        <v>-674877</v>
      </c>
      <c r="BB309">
        <v>-398630</v>
      </c>
      <c r="BC309">
        <v>-62500</v>
      </c>
    </row>
    <row r="310" spans="1:55" x14ac:dyDescent="0.25">
      <c r="A310" t="s">
        <v>2540</v>
      </c>
      <c r="B310">
        <v>-2188524</v>
      </c>
      <c r="C310">
        <v>-1579610</v>
      </c>
      <c r="D310">
        <v>-5014575</v>
      </c>
      <c r="E310">
        <v>-4312989</v>
      </c>
      <c r="F310">
        <v>-2555981</v>
      </c>
      <c r="G310">
        <v>-1800419</v>
      </c>
      <c r="H310">
        <v>-4890023</v>
      </c>
      <c r="I310">
        <v>-4171572</v>
      </c>
      <c r="J310">
        <v>-2406774</v>
      </c>
      <c r="K310">
        <v>-1695880</v>
      </c>
      <c r="L310">
        <v>-4663148</v>
      </c>
      <c r="M310">
        <v>-3960494</v>
      </c>
      <c r="N310">
        <v>-2284384</v>
      </c>
      <c r="O310">
        <v>-1611154</v>
      </c>
      <c r="P310">
        <v>-4205353</v>
      </c>
      <c r="Q310">
        <v>-3550652</v>
      </c>
      <c r="R310">
        <v>-1940601</v>
      </c>
      <c r="S310">
        <v>-1311420</v>
      </c>
      <c r="T310">
        <v>-4661088.6900000004</v>
      </c>
      <c r="U310">
        <v>-3827160</v>
      </c>
      <c r="V310">
        <v>-2032185</v>
      </c>
      <c r="W310">
        <v>-131964</v>
      </c>
      <c r="X310">
        <v>-508772</v>
      </c>
      <c r="Y310">
        <v>-420933</v>
      </c>
      <c r="Z310">
        <v>-260775</v>
      </c>
      <c r="AA310">
        <v>-169470</v>
      </c>
      <c r="AB310">
        <v>-619537.43000000005</v>
      </c>
      <c r="AC310">
        <v>-479938</v>
      </c>
      <c r="AD310">
        <v>-313032</v>
      </c>
      <c r="AE310">
        <v>-180998</v>
      </c>
      <c r="AF310">
        <v>-562348.84</v>
      </c>
      <c r="AG310">
        <v>-433992</v>
      </c>
      <c r="AH310">
        <v>-246765</v>
      </c>
      <c r="AI310">
        <v>-160583</v>
      </c>
      <c r="AJ310">
        <v>-517456</v>
      </c>
      <c r="AK310">
        <v>-406856</v>
      </c>
      <c r="AL310">
        <v>-280620</v>
      </c>
      <c r="AM310">
        <v>-175794</v>
      </c>
      <c r="AN310">
        <v>-286659</v>
      </c>
      <c r="AO310">
        <v>-186229</v>
      </c>
      <c r="AP310">
        <v>-141355</v>
      </c>
      <c r="AQ310">
        <v>-72294</v>
      </c>
      <c r="AR310">
        <v>-255301</v>
      </c>
      <c r="AS310">
        <v>-154639</v>
      </c>
      <c r="AT310">
        <v>-79349</v>
      </c>
      <c r="AU310">
        <v>-63126</v>
      </c>
      <c r="AV310">
        <v>-224896</v>
      </c>
      <c r="AW310">
        <v>-203236</v>
      </c>
      <c r="AX310">
        <v>-123380</v>
      </c>
      <c r="AY310">
        <v>0</v>
      </c>
      <c r="AZ310">
        <v>0</v>
      </c>
      <c r="BA310">
        <v>0</v>
      </c>
      <c r="BB310">
        <v>0</v>
      </c>
      <c r="BC310">
        <v>0</v>
      </c>
    </row>
    <row r="311" spans="1:55" x14ac:dyDescent="0.25">
      <c r="A311" t="s">
        <v>2541</v>
      </c>
      <c r="B311">
        <v>0</v>
      </c>
      <c r="C311">
        <v>0</v>
      </c>
      <c r="D311">
        <v>0</v>
      </c>
      <c r="E311">
        <v>0</v>
      </c>
      <c r="F311">
        <v>0</v>
      </c>
      <c r="G311">
        <v>0</v>
      </c>
      <c r="H311">
        <v>0</v>
      </c>
      <c r="I311">
        <v>0</v>
      </c>
      <c r="J311">
        <v>0</v>
      </c>
      <c r="K311">
        <v>0</v>
      </c>
      <c r="L311">
        <v>490</v>
      </c>
      <c r="M311">
        <v>0</v>
      </c>
      <c r="N311">
        <v>0</v>
      </c>
      <c r="O311">
        <v>0</v>
      </c>
      <c r="P311">
        <v>30625</v>
      </c>
      <c r="Q311">
        <v>42863</v>
      </c>
      <c r="R311">
        <v>42863</v>
      </c>
      <c r="S311">
        <v>0</v>
      </c>
      <c r="T311">
        <v>0</v>
      </c>
      <c r="U311">
        <v>0</v>
      </c>
      <c r="V311">
        <v>635</v>
      </c>
      <c r="W311">
        <v>0</v>
      </c>
      <c r="X311">
        <v>63320</v>
      </c>
      <c r="Y311">
        <v>61216</v>
      </c>
      <c r="Z311">
        <v>30625</v>
      </c>
      <c r="AA311">
        <v>30625</v>
      </c>
      <c r="AB311">
        <v>7350</v>
      </c>
      <c r="AC311">
        <v>56350</v>
      </c>
      <c r="AD311">
        <v>7350</v>
      </c>
      <c r="AE311">
        <v>0</v>
      </c>
      <c r="AF311">
        <v>0</v>
      </c>
      <c r="AG311">
        <v>258753</v>
      </c>
      <c r="AH311">
        <v>264025</v>
      </c>
      <c r="AI311">
        <v>254902</v>
      </c>
      <c r="AJ311">
        <v>287708</v>
      </c>
      <c r="AK311">
        <v>0</v>
      </c>
      <c r="AL311">
        <v>264060</v>
      </c>
      <c r="AM311">
        <v>0</v>
      </c>
      <c r="AN311">
        <v>0</v>
      </c>
      <c r="AO311">
        <v>0</v>
      </c>
      <c r="AP311">
        <v>0</v>
      </c>
      <c r="AQ311">
        <v>0</v>
      </c>
      <c r="AR311">
        <v>0</v>
      </c>
      <c r="AS311">
        <v>0</v>
      </c>
      <c r="AT311">
        <v>0</v>
      </c>
      <c r="AU311">
        <v>0</v>
      </c>
      <c r="AV311">
        <v>0</v>
      </c>
      <c r="AW311">
        <v>0</v>
      </c>
      <c r="AX311">
        <v>0</v>
      </c>
      <c r="AY311">
        <v>-94888</v>
      </c>
      <c r="AZ311">
        <v>-197590</v>
      </c>
      <c r="BA311">
        <v>-168308</v>
      </c>
      <c r="BB311">
        <v>-75518</v>
      </c>
      <c r="BC311">
        <v>-51441</v>
      </c>
    </row>
    <row r="312" spans="1:55" x14ac:dyDescent="0.25">
      <c r="A312" t="s">
        <v>885</v>
      </c>
      <c r="B312">
        <v>-7391990</v>
      </c>
      <c r="C312">
        <v>-3844561</v>
      </c>
      <c r="D312">
        <v>-13906830</v>
      </c>
      <c r="E312">
        <v>-9205366</v>
      </c>
      <c r="F312">
        <v>-4045358</v>
      </c>
      <c r="G312">
        <v>-2874476</v>
      </c>
      <c r="H312">
        <v>-9992015</v>
      </c>
      <c r="I312">
        <v>-8922200</v>
      </c>
      <c r="J312">
        <v>-6609397</v>
      </c>
      <c r="K312">
        <v>-1095962</v>
      </c>
      <c r="L312">
        <v>-4683198</v>
      </c>
      <c r="M312">
        <v>-4587263</v>
      </c>
      <c r="N312">
        <v>-3552430</v>
      </c>
      <c r="O312">
        <v>-1653429</v>
      </c>
      <c r="P312">
        <v>-1390091</v>
      </c>
      <c r="Q312">
        <v>277904</v>
      </c>
      <c r="R312">
        <v>-3212118</v>
      </c>
      <c r="S312">
        <v>-698482</v>
      </c>
      <c r="T312">
        <v>192912186.06999999</v>
      </c>
      <c r="U312">
        <v>196681686</v>
      </c>
      <c r="V312">
        <v>200606995</v>
      </c>
      <c r="W312">
        <v>124990274</v>
      </c>
      <c r="X312">
        <v>-3151067</v>
      </c>
      <c r="Y312">
        <v>-2605553</v>
      </c>
      <c r="Z312">
        <v>-1613358</v>
      </c>
      <c r="AA312">
        <v>-494672</v>
      </c>
      <c r="AB312">
        <v>-1443538.1</v>
      </c>
      <c r="AC312">
        <v>-648099</v>
      </c>
      <c r="AD312">
        <v>326664</v>
      </c>
      <c r="AE312">
        <v>-90800</v>
      </c>
      <c r="AF312">
        <v>651369.38</v>
      </c>
      <c r="AG312">
        <v>372938</v>
      </c>
      <c r="AH312">
        <v>354469</v>
      </c>
      <c r="AI312">
        <v>16863</v>
      </c>
      <c r="AJ312">
        <v>505384</v>
      </c>
      <c r="AK312">
        <v>-73195</v>
      </c>
      <c r="AL312">
        <v>-677832</v>
      </c>
      <c r="AM312">
        <v>-561980</v>
      </c>
      <c r="AN312">
        <v>888636</v>
      </c>
      <c r="AO312">
        <v>1424891</v>
      </c>
      <c r="AP312">
        <v>-426515</v>
      </c>
      <c r="AQ312">
        <v>-412403</v>
      </c>
      <c r="AR312">
        <v>-43176</v>
      </c>
      <c r="AS312">
        <v>98309</v>
      </c>
      <c r="AT312">
        <v>-1801837</v>
      </c>
      <c r="AU312">
        <v>-605491</v>
      </c>
      <c r="AV312">
        <v>-1313800</v>
      </c>
      <c r="AW312">
        <v>-1148873</v>
      </c>
      <c r="AX312">
        <v>-921024</v>
      </c>
      <c r="AY312">
        <v>-350974</v>
      </c>
      <c r="AZ312">
        <v>746149</v>
      </c>
      <c r="BA312">
        <v>528300</v>
      </c>
      <c r="BB312">
        <v>267853</v>
      </c>
      <c r="BC312">
        <v>484385</v>
      </c>
    </row>
    <row r="313" spans="1:55" x14ac:dyDescent="0.25">
      <c r="A313" t="s">
        <v>886</v>
      </c>
      <c r="B313">
        <v>-170669</v>
      </c>
      <c r="C313">
        <v>-743193</v>
      </c>
      <c r="D313">
        <v>-3054053</v>
      </c>
      <c r="E313">
        <v>-3335829</v>
      </c>
      <c r="F313">
        <v>-2964445</v>
      </c>
      <c r="G313">
        <v>-2218067</v>
      </c>
      <c r="H313">
        <v>593865</v>
      </c>
      <c r="I313">
        <v>-1855298</v>
      </c>
      <c r="J313">
        <v>-1188367</v>
      </c>
      <c r="K313">
        <v>679341</v>
      </c>
      <c r="L313">
        <v>1311982</v>
      </c>
      <c r="M313">
        <v>-288886</v>
      </c>
      <c r="N313">
        <v>-1041916</v>
      </c>
      <c r="O313">
        <v>-1221232</v>
      </c>
      <c r="P313">
        <v>1144649</v>
      </c>
      <c r="Q313">
        <v>-526832</v>
      </c>
      <c r="R313">
        <v>-1104065</v>
      </c>
      <c r="S313">
        <v>-1208605</v>
      </c>
      <c r="T313">
        <v>2337533.7400000002</v>
      </c>
      <c r="U313">
        <v>904140</v>
      </c>
      <c r="V313">
        <v>3008342</v>
      </c>
      <c r="W313">
        <v>1962343</v>
      </c>
      <c r="X313">
        <v>-68936</v>
      </c>
      <c r="Y313">
        <v>29792</v>
      </c>
      <c r="Z313">
        <v>-11163</v>
      </c>
      <c r="AA313">
        <v>83122</v>
      </c>
      <c r="AB313">
        <v>-232094.14</v>
      </c>
      <c r="AC313">
        <v>-390698</v>
      </c>
      <c r="AD313">
        <v>149926</v>
      </c>
      <c r="AE313">
        <v>-223783</v>
      </c>
      <c r="AF313">
        <v>-307459.81</v>
      </c>
      <c r="AG313">
        <v>-396603</v>
      </c>
      <c r="AH313">
        <v>-559775</v>
      </c>
      <c r="AI313">
        <v>-374212</v>
      </c>
      <c r="AJ313">
        <v>272354</v>
      </c>
      <c r="AK313">
        <v>112378</v>
      </c>
      <c r="AL313">
        <v>158724</v>
      </c>
      <c r="AM313">
        <v>292829</v>
      </c>
      <c r="AN313">
        <v>670503</v>
      </c>
      <c r="AO313">
        <v>1244292</v>
      </c>
      <c r="AP313">
        <v>167024</v>
      </c>
      <c r="AQ313">
        <v>76407</v>
      </c>
      <c r="AR313">
        <v>469614</v>
      </c>
      <c r="AS313">
        <v>74904</v>
      </c>
      <c r="AT313">
        <v>-205724</v>
      </c>
      <c r="AU313">
        <v>-94714</v>
      </c>
      <c r="AV313">
        <v>272948</v>
      </c>
      <c r="AW313">
        <v>137435</v>
      </c>
      <c r="AX313">
        <v>163907</v>
      </c>
      <c r="AY313">
        <v>-60804</v>
      </c>
      <c r="AZ313">
        <v>-7505</v>
      </c>
      <c r="BA313">
        <v>-14166</v>
      </c>
      <c r="BB313">
        <v>55424</v>
      </c>
      <c r="BC313">
        <v>913386</v>
      </c>
    </row>
    <row r="314" spans="1:55" x14ac:dyDescent="0.25">
      <c r="A314" t="s">
        <v>2542</v>
      </c>
      <c r="B314">
        <v>215434</v>
      </c>
      <c r="C314">
        <v>112482</v>
      </c>
      <c r="D314">
        <v>21671</v>
      </c>
      <c r="E314">
        <v>162436</v>
      </c>
      <c r="F314">
        <v>53183</v>
      </c>
      <c r="G314">
        <v>236494</v>
      </c>
      <c r="H314">
        <v>-241478</v>
      </c>
      <c r="I314">
        <v>-231337</v>
      </c>
      <c r="J314">
        <v>-225867</v>
      </c>
      <c r="K314">
        <v>-29777</v>
      </c>
      <c r="L314">
        <v>3729</v>
      </c>
      <c r="M314">
        <v>8151</v>
      </c>
      <c r="N314">
        <v>45247</v>
      </c>
      <c r="O314">
        <v>-17102</v>
      </c>
      <c r="P314">
        <v>-236605</v>
      </c>
      <c r="Q314">
        <v>-97430</v>
      </c>
      <c r="R314">
        <v>-131921</v>
      </c>
      <c r="S314">
        <v>-122192</v>
      </c>
      <c r="T314">
        <v>18034.8</v>
      </c>
      <c r="U314">
        <v>-71379</v>
      </c>
      <c r="V314">
        <v>0</v>
      </c>
      <c r="W314">
        <v>709481</v>
      </c>
      <c r="X314">
        <v>75895</v>
      </c>
      <c r="Y314">
        <v>89158</v>
      </c>
      <c r="Z314">
        <v>20603</v>
      </c>
      <c r="AA314">
        <v>-30964</v>
      </c>
      <c r="AB314">
        <v>-59810.31</v>
      </c>
      <c r="AC314">
        <v>-56329</v>
      </c>
      <c r="AD314">
        <v>-31058</v>
      </c>
      <c r="AE314">
        <v>-17493</v>
      </c>
      <c r="AF314">
        <v>71977.25</v>
      </c>
      <c r="AG314">
        <v>0</v>
      </c>
      <c r="AH314">
        <v>15033</v>
      </c>
      <c r="AI314">
        <v>-92982</v>
      </c>
      <c r="AJ314">
        <v>-84769</v>
      </c>
      <c r="AK314">
        <v>-58134</v>
      </c>
      <c r="AL314">
        <v>-51671</v>
      </c>
      <c r="AM314">
        <v>-11212</v>
      </c>
      <c r="AN314">
        <v>-66401</v>
      </c>
      <c r="AO314">
        <v>-20812</v>
      </c>
      <c r="AP314">
        <v>-13262</v>
      </c>
      <c r="AQ314">
        <v>-31933</v>
      </c>
      <c r="AR314">
        <v>-86920</v>
      </c>
      <c r="AS314">
        <v>-2327</v>
      </c>
      <c r="AT314">
        <v>549</v>
      </c>
      <c r="AU314">
        <v>446</v>
      </c>
      <c r="AV314">
        <v>-584</v>
      </c>
      <c r="AW314">
        <v>758</v>
      </c>
      <c r="AX314">
        <v>701</v>
      </c>
      <c r="AY314">
        <v>0</v>
      </c>
      <c r="AZ314">
        <v>0</v>
      </c>
      <c r="BA314">
        <v>0</v>
      </c>
      <c r="BB314">
        <v>0</v>
      </c>
      <c r="BC314">
        <v>0</v>
      </c>
    </row>
    <row r="315" spans="1:55" x14ac:dyDescent="0.25">
      <c r="A315" t="s">
        <v>2543</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-378463</v>
      </c>
      <c r="W315">
        <v>0</v>
      </c>
      <c r="X315">
        <v>0</v>
      </c>
      <c r="Y315">
        <v>0</v>
      </c>
      <c r="Z315">
        <v>0</v>
      </c>
      <c r="AA315">
        <v>0</v>
      </c>
      <c r="AB315">
        <v>0</v>
      </c>
      <c r="AC315">
        <v>0</v>
      </c>
      <c r="AD315">
        <v>0</v>
      </c>
      <c r="AE315">
        <v>0</v>
      </c>
      <c r="AF315">
        <v>0</v>
      </c>
      <c r="AG315">
        <v>40236</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row>
    <row r="316" spans="1:55" x14ac:dyDescent="0.25">
      <c r="A316" t="s">
        <v>2544</v>
      </c>
      <c r="B316">
        <v>0</v>
      </c>
      <c r="C316">
        <v>0</v>
      </c>
      <c r="D316">
        <v>0</v>
      </c>
      <c r="E316">
        <v>0</v>
      </c>
      <c r="F316">
        <v>0</v>
      </c>
      <c r="G316">
        <v>0</v>
      </c>
      <c r="H316">
        <v>0</v>
      </c>
      <c r="I316">
        <v>0</v>
      </c>
      <c r="J316">
        <v>0</v>
      </c>
      <c r="K316">
        <v>0</v>
      </c>
      <c r="L316">
        <v>26250</v>
      </c>
      <c r="M316">
        <v>26250</v>
      </c>
      <c r="N316">
        <v>26250</v>
      </c>
      <c r="O316">
        <v>26250</v>
      </c>
      <c r="P316">
        <v>-26250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-67</v>
      </c>
      <c r="AZ316">
        <v>620</v>
      </c>
      <c r="BA316">
        <v>353</v>
      </c>
      <c r="BB316">
        <v>1064</v>
      </c>
      <c r="BC316">
        <v>0</v>
      </c>
    </row>
    <row r="317" spans="1:55" x14ac:dyDescent="0.25">
      <c r="A317" t="s">
        <v>2545</v>
      </c>
      <c r="B317">
        <v>3029691</v>
      </c>
      <c r="C317">
        <v>3029691</v>
      </c>
      <c r="D317">
        <v>6062073</v>
      </c>
      <c r="E317">
        <v>6062073</v>
      </c>
      <c r="F317">
        <v>6062073</v>
      </c>
      <c r="G317">
        <v>6062073</v>
      </c>
      <c r="H317">
        <v>5709686</v>
      </c>
      <c r="I317">
        <v>5709686</v>
      </c>
      <c r="J317">
        <v>5709686</v>
      </c>
      <c r="K317">
        <v>5709686</v>
      </c>
      <c r="L317">
        <v>4367725</v>
      </c>
      <c r="M317">
        <v>4367725</v>
      </c>
      <c r="N317">
        <v>4367725</v>
      </c>
      <c r="O317">
        <v>4367725</v>
      </c>
      <c r="P317">
        <v>3485931</v>
      </c>
      <c r="Q317">
        <v>3485931</v>
      </c>
      <c r="R317">
        <v>3485931</v>
      </c>
      <c r="S317">
        <v>3485931</v>
      </c>
      <c r="T317">
        <v>1130362.6499999999</v>
      </c>
      <c r="U317">
        <v>1130363</v>
      </c>
      <c r="V317">
        <v>1130363</v>
      </c>
      <c r="W317">
        <v>1130363</v>
      </c>
      <c r="X317">
        <v>1123404</v>
      </c>
      <c r="Y317">
        <v>1123404</v>
      </c>
      <c r="Z317">
        <v>1123404</v>
      </c>
      <c r="AA317">
        <v>1123404</v>
      </c>
      <c r="AB317">
        <v>1779970.83</v>
      </c>
      <c r="AC317">
        <v>1779971</v>
      </c>
      <c r="AD317">
        <v>1779971</v>
      </c>
      <c r="AE317">
        <v>1779971</v>
      </c>
      <c r="AF317">
        <v>2015453.4</v>
      </c>
      <c r="AG317">
        <v>2015453</v>
      </c>
      <c r="AH317">
        <v>2015453</v>
      </c>
      <c r="AI317">
        <v>2015453</v>
      </c>
      <c r="AJ317">
        <v>1827868</v>
      </c>
      <c r="AK317">
        <v>1827868</v>
      </c>
      <c r="AL317">
        <v>1827868</v>
      </c>
      <c r="AM317">
        <v>1827868</v>
      </c>
      <c r="AN317">
        <v>1223766</v>
      </c>
      <c r="AO317">
        <v>1223766</v>
      </c>
      <c r="AP317">
        <v>1223766</v>
      </c>
      <c r="AQ317">
        <v>1223766</v>
      </c>
      <c r="AR317">
        <v>841072</v>
      </c>
      <c r="AS317">
        <v>841072</v>
      </c>
      <c r="AT317">
        <v>841072</v>
      </c>
      <c r="AU317">
        <v>841072</v>
      </c>
      <c r="AV317">
        <v>568708</v>
      </c>
      <c r="AW317">
        <v>568708</v>
      </c>
      <c r="AX317">
        <v>544266</v>
      </c>
      <c r="AY317">
        <v>544266</v>
      </c>
      <c r="AZ317">
        <v>551151</v>
      </c>
      <c r="BA317">
        <v>551151</v>
      </c>
      <c r="BB317">
        <v>551151</v>
      </c>
      <c r="BC317">
        <v>551151</v>
      </c>
    </row>
    <row r="318" spans="1:55" x14ac:dyDescent="0.25">
      <c r="A318" t="s">
        <v>2546</v>
      </c>
      <c r="B318">
        <v>3074456</v>
      </c>
      <c r="C318">
        <v>2398980</v>
      </c>
      <c r="D318">
        <v>3029691</v>
      </c>
      <c r="E318">
        <v>2888680</v>
      </c>
      <c r="F318">
        <v>3150811</v>
      </c>
      <c r="G318">
        <v>4080500</v>
      </c>
      <c r="H318">
        <v>6062073</v>
      </c>
      <c r="I318">
        <v>3623051</v>
      </c>
      <c r="J318">
        <v>4295452</v>
      </c>
      <c r="K318">
        <v>6359250</v>
      </c>
      <c r="L318">
        <v>5709686</v>
      </c>
      <c r="M318">
        <v>4113240</v>
      </c>
      <c r="N318">
        <v>3397306</v>
      </c>
      <c r="O318">
        <v>3155641</v>
      </c>
      <c r="P318">
        <v>4367725</v>
      </c>
      <c r="Q318">
        <v>2861669</v>
      </c>
      <c r="R318">
        <v>2249945</v>
      </c>
      <c r="S318">
        <v>2155134</v>
      </c>
      <c r="T318">
        <v>3485931.19</v>
      </c>
      <c r="U318">
        <v>1963124</v>
      </c>
      <c r="V318">
        <v>3760242</v>
      </c>
      <c r="W318">
        <v>3802187</v>
      </c>
      <c r="X318">
        <v>1130363</v>
      </c>
      <c r="Y318">
        <v>1242354</v>
      </c>
      <c r="Z318">
        <v>1132844</v>
      </c>
      <c r="AA318">
        <v>1175562</v>
      </c>
      <c r="AB318">
        <v>1488066.38</v>
      </c>
      <c r="AC318">
        <v>1332944</v>
      </c>
      <c r="AD318">
        <v>1898839</v>
      </c>
      <c r="AE318">
        <v>1538695</v>
      </c>
      <c r="AF318">
        <v>1779970.83</v>
      </c>
      <c r="AG318">
        <v>1659086</v>
      </c>
      <c r="AH318">
        <v>1470711</v>
      </c>
      <c r="AI318">
        <v>1548259</v>
      </c>
      <c r="AJ318">
        <v>2015453</v>
      </c>
      <c r="AK318">
        <v>1882112</v>
      </c>
      <c r="AL318">
        <v>1934921</v>
      </c>
      <c r="AM318">
        <v>2109485</v>
      </c>
      <c r="AN318">
        <v>1827868</v>
      </c>
      <c r="AO318">
        <v>2447246</v>
      </c>
      <c r="AP318">
        <v>1377528</v>
      </c>
      <c r="AQ318">
        <v>1268240</v>
      </c>
      <c r="AR318">
        <v>1223766</v>
      </c>
      <c r="AS318">
        <v>913649</v>
      </c>
      <c r="AT318">
        <v>635897</v>
      </c>
      <c r="AU318">
        <v>746804</v>
      </c>
      <c r="AV318">
        <v>841072</v>
      </c>
      <c r="AW318">
        <v>706901</v>
      </c>
      <c r="AX318">
        <v>708874</v>
      </c>
      <c r="AY318">
        <v>483395</v>
      </c>
      <c r="AZ318">
        <v>544266</v>
      </c>
      <c r="BA318">
        <v>537338</v>
      </c>
      <c r="BB318">
        <v>607639</v>
      </c>
      <c r="BC318">
        <v>1464537</v>
      </c>
    </row>
    <row r="319" spans="1:55" x14ac:dyDescent="0.25">
      <c r="A319" t="s">
        <v>2547</v>
      </c>
      <c r="B319" t="s">
        <v>3279</v>
      </c>
      <c r="C319" t="s">
        <v>2548</v>
      </c>
      <c r="D319" t="s">
        <v>2549</v>
      </c>
      <c r="E319" t="s">
        <v>2550</v>
      </c>
      <c r="F319" t="s">
        <v>2551</v>
      </c>
      <c r="G319" t="s">
        <v>2552</v>
      </c>
      <c r="H319" t="s">
        <v>2553</v>
      </c>
      <c r="I319" t="s">
        <v>2554</v>
      </c>
      <c r="J319" t="s">
        <v>2555</v>
      </c>
      <c r="K319" t="s">
        <v>2556</v>
      </c>
      <c r="L319" t="s">
        <v>2557</v>
      </c>
      <c r="M319" t="s">
        <v>2558</v>
      </c>
      <c r="N319" t="s">
        <v>2559</v>
      </c>
      <c r="O319" t="s">
        <v>2560</v>
      </c>
      <c r="P319" t="s">
        <v>2561</v>
      </c>
      <c r="Q319" t="s">
        <v>2562</v>
      </c>
      <c r="R319" t="s">
        <v>2563</v>
      </c>
      <c r="S319" t="s">
        <v>2564</v>
      </c>
      <c r="T319" t="s">
        <v>2565</v>
      </c>
      <c r="U319" t="s">
        <v>2566</v>
      </c>
      <c r="V319" t="s">
        <v>2567</v>
      </c>
      <c r="W319" t="s">
        <v>2568</v>
      </c>
      <c r="X319" t="s">
        <v>2569</v>
      </c>
      <c r="Y319" t="s">
        <v>2570</v>
      </c>
      <c r="Z319" t="s">
        <v>2571</v>
      </c>
      <c r="AA319" t="s">
        <v>2572</v>
      </c>
      <c r="AB319" t="s">
        <v>2573</v>
      </c>
      <c r="AC319" t="s">
        <v>2574</v>
      </c>
      <c r="AD319" t="s">
        <v>2575</v>
      </c>
      <c r="AE319" t="s">
        <v>2576</v>
      </c>
      <c r="AF319" t="s">
        <v>2577</v>
      </c>
      <c r="AG319" t="s">
        <v>2578</v>
      </c>
      <c r="AH319" t="s">
        <v>2579</v>
      </c>
      <c r="AI319" t="s">
        <v>2580</v>
      </c>
      <c r="AJ319" t="s">
        <v>2581</v>
      </c>
      <c r="AK319" t="s">
        <v>2582</v>
      </c>
      <c r="AL319" t="s">
        <v>2583</v>
      </c>
      <c r="AM319" t="s">
        <v>2584</v>
      </c>
      <c r="AN319" t="s">
        <v>2585</v>
      </c>
      <c r="AO319" t="s">
        <v>2586</v>
      </c>
      <c r="AP319" t="s">
        <v>2587</v>
      </c>
      <c r="AQ319" t="s">
        <v>2588</v>
      </c>
      <c r="AR319" t="s">
        <v>2589</v>
      </c>
      <c r="AS319" t="s">
        <v>2590</v>
      </c>
      <c r="AT319" t="s">
        <v>2591</v>
      </c>
      <c r="AU319" t="s">
        <v>2592</v>
      </c>
      <c r="AV319" t="s">
        <v>2593</v>
      </c>
      <c r="AW319" t="s">
        <v>2594</v>
      </c>
      <c r="AX319" t="s">
        <v>2595</v>
      </c>
      <c r="AY319" t="s">
        <v>2596</v>
      </c>
      <c r="AZ319" t="s">
        <v>2597</v>
      </c>
      <c r="BA319" t="s">
        <v>2598</v>
      </c>
      <c r="BB319" t="s">
        <v>2599</v>
      </c>
      <c r="BC319" t="s">
        <v>2600</v>
      </c>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8">IFERROR(VLOOKUP($B$350,$4:$126,MATCH($Q351&amp;"/"&amp;B$348,$2:$2,0),FALSE),"")</f>
        <v>1464572</v>
      </c>
      <c r="C351" s="7">
        <f t="shared" si="8"/>
        <v>483536</v>
      </c>
      <c r="D351" s="7">
        <f t="shared" si="8"/>
        <v>746804</v>
      </c>
      <c r="E351" s="7">
        <f t="shared" si="8"/>
        <v>1268240</v>
      </c>
      <c r="F351" s="7">
        <f t="shared" si="8"/>
        <v>2109485</v>
      </c>
      <c r="G351" s="7">
        <f t="shared" si="8"/>
        <v>1548259</v>
      </c>
      <c r="H351" s="7">
        <f t="shared" si="8"/>
        <v>1538695</v>
      </c>
      <c r="I351" s="7">
        <f t="shared" si="8"/>
        <v>1175562</v>
      </c>
      <c r="J351" s="7">
        <f t="shared" si="8"/>
        <v>3802187</v>
      </c>
      <c r="K351" s="7">
        <f t="shared" si="8"/>
        <v>2155134</v>
      </c>
      <c r="L351" s="7">
        <f t="shared" si="8"/>
        <v>3155641</v>
      </c>
      <c r="M351" s="7">
        <f t="shared" si="8"/>
        <v>6359250</v>
      </c>
      <c r="N351" s="8">
        <f t="shared" si="8"/>
        <v>4080500</v>
      </c>
      <c r="O351" s="8">
        <f t="shared" si="8"/>
        <v>2398980</v>
      </c>
      <c r="P351" s="6"/>
      <c r="Q351" s="9" t="s">
        <v>12</v>
      </c>
    </row>
    <row r="352" spans="1:53" x14ac:dyDescent="0.25">
      <c r="B352" s="7">
        <f t="shared" si="8"/>
        <v>610983</v>
      </c>
      <c r="C352" s="7">
        <f t="shared" si="8"/>
        <v>708938</v>
      </c>
      <c r="D352" s="7">
        <f t="shared" si="8"/>
        <v>641547</v>
      </c>
      <c r="E352" s="7">
        <f t="shared" si="8"/>
        <v>1377528</v>
      </c>
      <c r="F352" s="7">
        <f t="shared" si="8"/>
        <v>1934921</v>
      </c>
      <c r="G352" s="7">
        <f t="shared" si="8"/>
        <v>1470711</v>
      </c>
      <c r="H352" s="7">
        <f t="shared" si="8"/>
        <v>1898839</v>
      </c>
      <c r="I352" s="7">
        <f t="shared" si="8"/>
        <v>1132844</v>
      </c>
      <c r="J352" s="7">
        <f t="shared" si="8"/>
        <v>3760242</v>
      </c>
      <c r="K352" s="7">
        <f t="shared" si="8"/>
        <v>2249945</v>
      </c>
      <c r="L352" s="7">
        <f t="shared" si="8"/>
        <v>3397306</v>
      </c>
      <c r="M352" s="7">
        <f t="shared" si="8"/>
        <v>4295452</v>
      </c>
      <c r="N352" s="8">
        <f t="shared" si="8"/>
        <v>3150811</v>
      </c>
      <c r="O352" s="8">
        <f t="shared" si="8"/>
        <v>3074456</v>
      </c>
      <c r="P352" s="6"/>
      <c r="Q352" s="9" t="s">
        <v>13</v>
      </c>
    </row>
    <row r="353" spans="2:17" x14ac:dyDescent="0.25">
      <c r="B353" s="7">
        <f t="shared" si="8"/>
        <v>538317</v>
      </c>
      <c r="C353" s="7">
        <f t="shared" si="8"/>
        <v>707651</v>
      </c>
      <c r="D353" s="7">
        <f t="shared" si="8"/>
        <v>913649</v>
      </c>
      <c r="E353" s="7">
        <f t="shared" si="8"/>
        <v>2447246</v>
      </c>
      <c r="F353" s="7">
        <f t="shared" si="8"/>
        <v>1882112</v>
      </c>
      <c r="G353" s="7">
        <f t="shared" si="8"/>
        <v>1659086</v>
      </c>
      <c r="H353" s="7">
        <f t="shared" si="8"/>
        <v>1332944</v>
      </c>
      <c r="I353" s="7">
        <f t="shared" si="8"/>
        <v>1242354</v>
      </c>
      <c r="J353" s="7">
        <f t="shared" si="8"/>
        <v>1963124</v>
      </c>
      <c r="K353" s="7">
        <f t="shared" si="8"/>
        <v>2861669</v>
      </c>
      <c r="L353" s="7">
        <f t="shared" si="8"/>
        <v>4113240</v>
      </c>
      <c r="M353" s="7">
        <f t="shared" si="8"/>
        <v>3623051</v>
      </c>
      <c r="N353" s="8">
        <f t="shared" si="8"/>
        <v>2888680</v>
      </c>
      <c r="O353" s="8" t="str">
        <f t="shared" si="8"/>
        <v/>
      </c>
      <c r="P353" s="6"/>
      <c r="Q353" s="9" t="s">
        <v>14</v>
      </c>
    </row>
    <row r="354" spans="2:17" x14ac:dyDescent="0.25">
      <c r="B354" s="7">
        <f t="shared" si="8"/>
        <v>544315</v>
      </c>
      <c r="C354" s="7">
        <f t="shared" si="8"/>
        <v>841072</v>
      </c>
      <c r="D354" s="7">
        <f t="shared" si="8"/>
        <v>1223766</v>
      </c>
      <c r="E354" s="7">
        <f t="shared" si="8"/>
        <v>1827868</v>
      </c>
      <c r="F354" s="7">
        <f t="shared" si="8"/>
        <v>2015453</v>
      </c>
      <c r="G354" s="7">
        <f t="shared" si="8"/>
        <v>1779970.83</v>
      </c>
      <c r="H354" s="7">
        <f t="shared" si="8"/>
        <v>1488066.38</v>
      </c>
      <c r="I354" s="7">
        <f t="shared" si="8"/>
        <v>1130363</v>
      </c>
      <c r="J354" s="7">
        <f t="shared" si="8"/>
        <v>3485931.19</v>
      </c>
      <c r="K354" s="7">
        <f t="shared" si="8"/>
        <v>4367725</v>
      </c>
      <c r="L354" s="7">
        <f t="shared" si="8"/>
        <v>5709686</v>
      </c>
      <c r="M354" s="7">
        <f t="shared" si="8"/>
        <v>6062073</v>
      </c>
      <c r="N354" s="8">
        <f>IFERROR(VLOOKUP($B$350,$4:$126,MATCH($Q354&amp;"/"&amp;N$348,$2:$2,0),FALSE),IFERROR(VLOOKUP($B$350,$4:$126,MATCH($Q353&amp;"/"&amp;N$348,$2:$2,0),FALSE),IFERROR(VLOOKUP($B$350,$4:$126,MATCH($Q352&amp;"/"&amp;N$348,$2:$2,0),FALSE),IFERROR(VLOOKUP($B$350,$4:$126,MATCH($Q351&amp;"/"&amp;N$348,$2:$2,0),FALSE),""))))</f>
        <v>3029691</v>
      </c>
      <c r="O354" s="8">
        <f>IFERROR(VLOOKUP($B$350,$4:$126,MATCH($Q354&amp;"/"&amp;O$348,$2:$2,0),FALSE),IFERROR(VLOOKUP($B$350,$4:$126,MATCH($Q353&amp;"/"&amp;O$348,$2:$2,0),FALSE),IFERROR(VLOOKUP($B$350,$4:$126,MATCH($Q352&amp;"/"&amp;O$348,$2:$2,0),FALSE),IFERROR(VLOOKUP($B$350,$4:$126,MATCH($Q351&amp;"/"&amp;O$348,$2:$2,0),FALSE),""))))</f>
        <v>3074456</v>
      </c>
      <c r="P354" s="6"/>
      <c r="Q354" s="9" t="s">
        <v>15</v>
      </c>
    </row>
    <row r="355" spans="2:17" x14ac:dyDescent="0.25">
      <c r="B355" s="12">
        <f t="shared" ref="B355:O355" si="9">+B354/B$402</f>
        <v>2.408105629175579E-2</v>
      </c>
      <c r="C355" s="12">
        <f t="shared" si="9"/>
        <v>3.6511814836957666E-2</v>
      </c>
      <c r="D355" s="12">
        <f t="shared" si="9"/>
        <v>4.4998059087645072E-2</v>
      </c>
      <c r="E355" s="12">
        <f t="shared" si="9"/>
        <v>5.5513745139007586E-2</v>
      </c>
      <c r="F355" s="12">
        <f t="shared" si="9"/>
        <v>5.2677619720033417E-2</v>
      </c>
      <c r="G355" s="12">
        <f t="shared" si="9"/>
        <v>3.9996956262641464E-2</v>
      </c>
      <c r="H355" s="12">
        <f t="shared" si="9"/>
        <v>3.2936847277636593E-2</v>
      </c>
      <c r="I355" s="12">
        <f t="shared" si="9"/>
        <v>2.5287447760438422E-2</v>
      </c>
      <c r="J355" s="12">
        <f t="shared" si="9"/>
        <v>1.1548809218003267E-2</v>
      </c>
      <c r="K355" s="12">
        <f t="shared" si="9"/>
        <v>1.3863215752816758E-2</v>
      </c>
      <c r="L355" s="12">
        <f t="shared" si="9"/>
        <v>1.7675894989144066E-2</v>
      </c>
      <c r="M355" s="12">
        <f t="shared" si="9"/>
        <v>1.8606477440230848E-2</v>
      </c>
      <c r="N355" s="12">
        <f t="shared" si="9"/>
        <v>9.2890646293443402E-3</v>
      </c>
      <c r="O355" s="12">
        <f t="shared" si="9"/>
        <v>9.4810310025115214E-3</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0">IFERROR(VLOOKUP($B$356,$4:$126,MATCH($Q357&amp;"/"&amp;B$348,$2:$2,0),FALSE),"")</f>
        <v>0</v>
      </c>
      <c r="C357" s="8">
        <f t="shared" si="10"/>
        <v>0</v>
      </c>
      <c r="D357" s="8">
        <f t="shared" si="10"/>
        <v>0</v>
      </c>
      <c r="E357" s="8">
        <f t="shared" si="10"/>
        <v>0</v>
      </c>
      <c r="F357" s="8">
        <f t="shared" si="10"/>
        <v>0</v>
      </c>
      <c r="G357" s="8">
        <f t="shared" si="10"/>
        <v>0</v>
      </c>
      <c r="H357" s="8">
        <f t="shared" si="10"/>
        <v>0</v>
      </c>
      <c r="I357" s="8">
        <f t="shared" si="10"/>
        <v>0</v>
      </c>
      <c r="J357" s="8">
        <f t="shared" si="10"/>
        <v>1835062</v>
      </c>
      <c r="K357" s="8">
        <f t="shared" si="10"/>
        <v>0</v>
      </c>
      <c r="L357" s="8">
        <f t="shared" si="10"/>
        <v>0</v>
      </c>
      <c r="M357" s="8">
        <f t="shared" si="10"/>
        <v>253401</v>
      </c>
      <c r="N357" s="8">
        <f t="shared" si="10"/>
        <v>0</v>
      </c>
      <c r="O357" s="8">
        <f>IFERROR(VLOOKUP($B$356,$4:$126,MATCH($Q357&amp;"/"&amp;O$348,$2:$2,0),FALSE),"")</f>
        <v>0</v>
      </c>
      <c r="P357" s="6"/>
      <c r="Q357" s="9" t="s">
        <v>12</v>
      </c>
    </row>
    <row r="358" spans="2:17" x14ac:dyDescent="0.25">
      <c r="B358" s="8">
        <f t="shared" si="10"/>
        <v>0</v>
      </c>
      <c r="C358" s="8">
        <f t="shared" si="10"/>
        <v>0</v>
      </c>
      <c r="D358" s="8">
        <f t="shared" si="10"/>
        <v>0</v>
      </c>
      <c r="E358" s="8">
        <f t="shared" si="10"/>
        <v>0</v>
      </c>
      <c r="F358" s="8">
        <f t="shared" si="10"/>
        <v>0</v>
      </c>
      <c r="G358" s="8">
        <f t="shared" si="10"/>
        <v>0</v>
      </c>
      <c r="H358" s="8">
        <f t="shared" si="10"/>
        <v>0</v>
      </c>
      <c r="I358" s="8">
        <f t="shared" si="10"/>
        <v>0</v>
      </c>
      <c r="J358" s="8">
        <f t="shared" si="10"/>
        <v>10486</v>
      </c>
      <c r="K358" s="8">
        <f t="shared" si="10"/>
        <v>0</v>
      </c>
      <c r="L358" s="8">
        <f t="shared" si="10"/>
        <v>24631</v>
      </c>
      <c r="M358" s="8">
        <f t="shared" si="10"/>
        <v>1022287</v>
      </c>
      <c r="N358" s="8">
        <f t="shared" si="10"/>
        <v>0</v>
      </c>
      <c r="O358" s="8">
        <f>IFERROR(VLOOKUP($B$356,$4:$126,MATCH($Q358&amp;"/"&amp;O$348,$2:$2,0),FALSE),"")</f>
        <v>0</v>
      </c>
      <c r="P358" s="6"/>
      <c r="Q358" s="9" t="s">
        <v>13</v>
      </c>
    </row>
    <row r="359" spans="2:17" x14ac:dyDescent="0.25">
      <c r="B359" s="8">
        <f t="shared" si="10"/>
        <v>0</v>
      </c>
      <c r="C359" s="8">
        <f t="shared" si="10"/>
        <v>0</v>
      </c>
      <c r="D359" s="8">
        <f t="shared" si="10"/>
        <v>0</v>
      </c>
      <c r="E359" s="8">
        <f t="shared" si="10"/>
        <v>0</v>
      </c>
      <c r="F359" s="8">
        <f t="shared" si="10"/>
        <v>0</v>
      </c>
      <c r="G359" s="8">
        <f t="shared" si="10"/>
        <v>0</v>
      </c>
      <c r="H359" s="8">
        <f t="shared" si="10"/>
        <v>0</v>
      </c>
      <c r="I359" s="8">
        <f t="shared" si="10"/>
        <v>0</v>
      </c>
      <c r="J359" s="8">
        <f t="shared" si="10"/>
        <v>7544</v>
      </c>
      <c r="K359" s="8">
        <f t="shared" si="10"/>
        <v>0</v>
      </c>
      <c r="L359" s="8">
        <f t="shared" si="10"/>
        <v>23477</v>
      </c>
      <c r="M359" s="8">
        <f t="shared" si="10"/>
        <v>1129232</v>
      </c>
      <c r="N359" s="8">
        <f t="shared" si="10"/>
        <v>0</v>
      </c>
      <c r="O359" s="8" t="str">
        <f>IFERROR(VLOOKUP($B$356,$4:$126,MATCH($Q359&amp;"/"&amp;O$348,$2:$2,0),FALSE),"")</f>
        <v/>
      </c>
      <c r="P359" s="6"/>
      <c r="Q359" s="9" t="s">
        <v>14</v>
      </c>
    </row>
    <row r="360" spans="2:17" x14ac:dyDescent="0.25">
      <c r="B360" s="8">
        <f t="shared" ref="B360:N360" si="11">IFERROR(VLOOKUP($B$356,$4:$126,MATCH($Q360&amp;"/"&amp;B$348,$2:$2,0),FALSE),IFERROR(VLOOKUP($B$356,$4:$126,MATCH($Q359&amp;"/"&amp;B$348,$2:$2,0),FALSE),IFERROR(VLOOKUP($B$356,$4:$126,MATCH($Q358&amp;"/"&amp;B$348,$2:$2,0),FALSE),IFERROR(VLOOKUP($B$356,$4:$126,MATCH($Q357&amp;"/"&amp;B$348,$2:$2,0),FALSE),""))))</f>
        <v>0</v>
      </c>
      <c r="C360" s="8">
        <f t="shared" si="11"/>
        <v>0</v>
      </c>
      <c r="D360" s="8">
        <f t="shared" si="11"/>
        <v>0</v>
      </c>
      <c r="E360" s="8">
        <f t="shared" si="11"/>
        <v>0</v>
      </c>
      <c r="F360" s="8">
        <f t="shared" si="11"/>
        <v>0</v>
      </c>
      <c r="G360" s="8">
        <f t="shared" si="11"/>
        <v>0</v>
      </c>
      <c r="H360" s="8">
        <f t="shared" si="11"/>
        <v>0</v>
      </c>
      <c r="I360" s="8">
        <f t="shared" si="11"/>
        <v>0</v>
      </c>
      <c r="J360" s="8">
        <f t="shared" si="11"/>
        <v>4793.76</v>
      </c>
      <c r="K360" s="8">
        <f t="shared" si="11"/>
        <v>0</v>
      </c>
      <c r="L360" s="8">
        <f t="shared" si="11"/>
        <v>568417</v>
      </c>
      <c r="M360" s="8">
        <f t="shared" si="11"/>
        <v>283889</v>
      </c>
      <c r="N360" s="8">
        <f t="shared" si="11"/>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f t="shared" ref="B361:O361" si="12">+B360/B$402</f>
        <v>0</v>
      </c>
      <c r="C361" s="12">
        <f t="shared" si="12"/>
        <v>0</v>
      </c>
      <c r="D361" s="12">
        <f t="shared" si="12"/>
        <v>0</v>
      </c>
      <c r="E361" s="12">
        <f t="shared" si="12"/>
        <v>0</v>
      </c>
      <c r="F361" s="12">
        <f t="shared" si="12"/>
        <v>0</v>
      </c>
      <c r="G361" s="12">
        <f t="shared" si="12"/>
        <v>0</v>
      </c>
      <c r="H361" s="12">
        <f t="shared" si="12"/>
        <v>0</v>
      </c>
      <c r="I361" s="12">
        <f t="shared" si="12"/>
        <v>0</v>
      </c>
      <c r="J361" s="12">
        <f t="shared" si="12"/>
        <v>1.588161574609146E-5</v>
      </c>
      <c r="K361" s="12">
        <f t="shared" si="12"/>
        <v>0</v>
      </c>
      <c r="L361" s="12">
        <f t="shared" si="12"/>
        <v>1.7596903230833189E-3</v>
      </c>
      <c r="M361" s="12">
        <f t="shared" si="12"/>
        <v>8.7134784982458892E-4</v>
      </c>
      <c r="N361" s="12">
        <f t="shared" si="12"/>
        <v>0</v>
      </c>
      <c r="O361" s="12">
        <f t="shared" si="12"/>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3">IFERROR(VLOOKUP($B$362,$4:$126,MATCH($Q363&amp;"/"&amp;B$348,$2:$2,0),FALSE),"")</f>
        <v>3700482</v>
      </c>
      <c r="C363" s="8">
        <f t="shared" si="13"/>
        <v>4288569</v>
      </c>
      <c r="D363" s="8">
        <f t="shared" si="13"/>
        <v>4763118</v>
      </c>
      <c r="E363" s="8">
        <f t="shared" si="13"/>
        <v>5860663</v>
      </c>
      <c r="F363" s="8">
        <f t="shared" si="13"/>
        <v>7588526</v>
      </c>
      <c r="G363" s="8">
        <f t="shared" si="13"/>
        <v>8700248</v>
      </c>
      <c r="H363" s="8">
        <f t="shared" si="13"/>
        <v>8901558</v>
      </c>
      <c r="I363" s="8">
        <f t="shared" si="13"/>
        <v>9498785</v>
      </c>
      <c r="J363" s="8">
        <f t="shared" si="13"/>
        <v>16567326</v>
      </c>
      <c r="K363" s="8">
        <f t="shared" si="13"/>
        <v>12780788</v>
      </c>
      <c r="L363" s="8">
        <f t="shared" si="13"/>
        <v>14355523</v>
      </c>
      <c r="M363" s="8">
        <f t="shared" si="13"/>
        <v>14922451</v>
      </c>
      <c r="N363" s="8">
        <f t="shared" si="13"/>
        <v>15046538</v>
      </c>
      <c r="O363" s="8">
        <f t="shared" si="13"/>
        <v>15354894</v>
      </c>
      <c r="P363" s="6"/>
      <c r="Q363" s="9" t="s">
        <v>12</v>
      </c>
    </row>
    <row r="364" spans="2:17" x14ac:dyDescent="0.25">
      <c r="B364" s="8">
        <f t="shared" si="13"/>
        <v>3923880</v>
      </c>
      <c r="C364" s="8">
        <f t="shared" si="13"/>
        <v>4137809</v>
      </c>
      <c r="D364" s="8">
        <f t="shared" si="13"/>
        <v>4608074</v>
      </c>
      <c r="E364" s="8">
        <f t="shared" si="13"/>
        <v>5538677</v>
      </c>
      <c r="F364" s="8">
        <f t="shared" si="13"/>
        <v>7805815</v>
      </c>
      <c r="G364" s="8">
        <f t="shared" si="13"/>
        <v>8639626</v>
      </c>
      <c r="H364" s="8">
        <f t="shared" si="13"/>
        <v>9173496</v>
      </c>
      <c r="I364" s="8">
        <f t="shared" si="13"/>
        <v>9166726</v>
      </c>
      <c r="J364" s="8">
        <f t="shared" si="13"/>
        <v>14496898</v>
      </c>
      <c r="K364" s="8">
        <f t="shared" si="13"/>
        <v>12267074</v>
      </c>
      <c r="L364" s="8">
        <f t="shared" si="13"/>
        <v>13926850</v>
      </c>
      <c r="M364" s="8">
        <f t="shared" si="13"/>
        <v>15067660</v>
      </c>
      <c r="N364" s="8">
        <f t="shared" si="13"/>
        <v>14882066</v>
      </c>
      <c r="O364" s="8">
        <f t="shared" si="13"/>
        <v>16020680</v>
      </c>
      <c r="P364" s="6"/>
      <c r="Q364" s="9" t="s">
        <v>13</v>
      </c>
    </row>
    <row r="365" spans="2:17" x14ac:dyDescent="0.25">
      <c r="B365" s="8">
        <f t="shared" si="13"/>
        <v>4008948</v>
      </c>
      <c r="C365" s="8">
        <f t="shared" si="13"/>
        <v>4118406</v>
      </c>
      <c r="D365" s="8">
        <f t="shared" si="13"/>
        <v>4926197</v>
      </c>
      <c r="E365" s="8">
        <f t="shared" si="13"/>
        <v>5618277</v>
      </c>
      <c r="F365" s="8">
        <f t="shared" si="13"/>
        <v>8398476</v>
      </c>
      <c r="G365" s="8">
        <f t="shared" si="13"/>
        <v>8109571</v>
      </c>
      <c r="H365" s="8">
        <f t="shared" si="13"/>
        <v>8912803</v>
      </c>
      <c r="I365" s="8">
        <f t="shared" si="13"/>
        <v>8999567</v>
      </c>
      <c r="J365" s="8">
        <f t="shared" si="13"/>
        <v>13966334</v>
      </c>
      <c r="K365" s="8">
        <f t="shared" si="13"/>
        <v>13158966</v>
      </c>
      <c r="L365" s="8">
        <f t="shared" si="13"/>
        <v>13885754</v>
      </c>
      <c r="M365" s="8">
        <f t="shared" si="13"/>
        <v>14420545</v>
      </c>
      <c r="N365" s="8">
        <f t="shared" si="13"/>
        <v>14533565</v>
      </c>
      <c r="O365" s="8" t="str">
        <f t="shared" si="13"/>
        <v/>
      </c>
      <c r="P365" s="6"/>
      <c r="Q365" s="9" t="s">
        <v>14</v>
      </c>
    </row>
    <row r="366" spans="2:17" x14ac:dyDescent="0.25">
      <c r="B366" s="8">
        <f t="shared" si="13"/>
        <v>4288910</v>
      </c>
      <c r="C366" s="8">
        <f t="shared" si="13"/>
        <v>4561825</v>
      </c>
      <c r="D366" s="8">
        <f t="shared" si="13"/>
        <v>5391989</v>
      </c>
      <c r="E366" s="8">
        <f t="shared" si="13"/>
        <v>6450347</v>
      </c>
      <c r="F366" s="8">
        <f t="shared" si="13"/>
        <v>7997701</v>
      </c>
      <c r="G366" s="8">
        <f t="shared" si="13"/>
        <v>8999864.8200000003</v>
      </c>
      <c r="H366" s="8">
        <f t="shared" si="13"/>
        <v>9606107.6500000004</v>
      </c>
      <c r="I366" s="8">
        <f t="shared" si="13"/>
        <v>9770678</v>
      </c>
      <c r="J366" s="8">
        <f t="shared" si="13"/>
        <v>12548261.23</v>
      </c>
      <c r="K366" s="8">
        <f t="shared" si="13"/>
        <v>13830658</v>
      </c>
      <c r="L366" s="8">
        <f t="shared" si="13"/>
        <v>15692472</v>
      </c>
      <c r="M366" s="8">
        <f t="shared" si="13"/>
        <v>14477152</v>
      </c>
      <c r="N366" s="8">
        <f>IFERROR(VLOOKUP($B$362,$4:$126,MATCH($Q366&amp;"/"&amp;N$348,$2:$2,0),FALSE),IFERROR(VLOOKUP($B$362,$4:$126,MATCH($Q365&amp;"/"&amp;N$348,$2:$2,0),FALSE),IFERROR(VLOOKUP($B$362,$4:$126,MATCH($Q364&amp;"/"&amp;N$348,$2:$2,0),FALSE),IFERROR(VLOOKUP($B$362,$4:$126,MATCH($Q363&amp;"/"&amp;N$348,$2:$2,0),FALSE),""))))</f>
        <v>15076084</v>
      </c>
      <c r="O366" s="8">
        <f>IFERROR(VLOOKUP($B$362,$4:$126,MATCH($Q366&amp;"/"&amp;O$348,$2:$2,0),FALSE),IFERROR(VLOOKUP($B$362,$4:$126,MATCH($Q365&amp;"/"&amp;O$348,$2:$2,0),FALSE),IFERROR(VLOOKUP($B$362,$4:$126,MATCH($Q364&amp;"/"&amp;O$348,$2:$2,0),FALSE),IFERROR(VLOOKUP($B$362,$4:$126,MATCH($Q363&amp;"/"&amp;O$348,$2:$2,0),FALSE),""))))</f>
        <v>16020680</v>
      </c>
      <c r="P366" s="6"/>
      <c r="Q366" s="9" t="s">
        <v>15</v>
      </c>
    </row>
    <row r="367" spans="2:17" x14ac:dyDescent="0.25">
      <c r="B367" s="12">
        <f t="shared" ref="B367:O367" si="14">+B366/B$402</f>
        <v>0.18974579635004424</v>
      </c>
      <c r="C367" s="12">
        <f t="shared" si="14"/>
        <v>0.19803359250885108</v>
      </c>
      <c r="D367" s="12">
        <f t="shared" si="14"/>
        <v>0.19826424301862633</v>
      </c>
      <c r="E367" s="12">
        <f t="shared" si="14"/>
        <v>0.1959019575900241</v>
      </c>
      <c r="F367" s="12">
        <f t="shared" si="14"/>
        <v>0.20903481843165334</v>
      </c>
      <c r="G367" s="12">
        <f t="shared" si="14"/>
        <v>0.20223207791288669</v>
      </c>
      <c r="H367" s="12">
        <f t="shared" si="14"/>
        <v>0.212621496495732</v>
      </c>
      <c r="I367" s="12">
        <f t="shared" si="14"/>
        <v>0.21858067674637702</v>
      </c>
      <c r="J367" s="12">
        <f t="shared" si="14"/>
        <v>4.1572098548203706E-2</v>
      </c>
      <c r="K367" s="12">
        <f t="shared" si="14"/>
        <v>4.3898687728147062E-2</v>
      </c>
      <c r="L367" s="12">
        <f t="shared" si="14"/>
        <v>4.8580340003300283E-2</v>
      </c>
      <c r="M367" s="12">
        <f t="shared" si="14"/>
        <v>4.4435097051255062E-2</v>
      </c>
      <c r="N367" s="12">
        <f t="shared" si="14"/>
        <v>4.6223432895771931E-2</v>
      </c>
      <c r="O367" s="12">
        <f t="shared" si="14"/>
        <v>4.9404695907606509E-2</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5">IFERROR(VLOOKUP($B$368,$4:$126,MATCH($Q369&amp;"/"&amp;B$348,$2:$2,0),FALSE),"")</f>
        <v>3106823</v>
      </c>
      <c r="C369" s="8">
        <f t="shared" si="15"/>
        <v>3908589</v>
      </c>
      <c r="D369" s="8">
        <f t="shared" si="15"/>
        <v>4358159</v>
      </c>
      <c r="E369" s="8">
        <f t="shared" si="15"/>
        <v>4614795</v>
      </c>
      <c r="F369" s="8">
        <f t="shared" si="15"/>
        <v>5414123</v>
      </c>
      <c r="G369" s="8">
        <f t="shared" si="15"/>
        <v>7084108</v>
      </c>
      <c r="H369" s="8">
        <f t="shared" si="15"/>
        <v>8187431</v>
      </c>
      <c r="I369" s="8">
        <f t="shared" si="15"/>
        <v>7261146</v>
      </c>
      <c r="J369" s="8">
        <f t="shared" si="15"/>
        <v>20162427</v>
      </c>
      <c r="K369" s="8">
        <f t="shared" si="15"/>
        <v>20605556</v>
      </c>
      <c r="L369" s="8">
        <f t="shared" si="15"/>
        <v>20831737</v>
      </c>
      <c r="M369" s="8">
        <f t="shared" si="15"/>
        <v>21403521</v>
      </c>
      <c r="N369" s="8">
        <f t="shared" si="15"/>
        <v>22323300</v>
      </c>
      <c r="O369" s="8">
        <f t="shared" si="15"/>
        <v>19838442</v>
      </c>
      <c r="P369" s="6"/>
      <c r="Q369" s="9" t="s">
        <v>12</v>
      </c>
    </row>
    <row r="370" spans="1:17" x14ac:dyDescent="0.25">
      <c r="B370" s="8">
        <f t="shared" si="15"/>
        <v>3432060</v>
      </c>
      <c r="C370" s="8">
        <f t="shared" si="15"/>
        <v>4034591</v>
      </c>
      <c r="D370" s="8">
        <f t="shared" si="15"/>
        <v>3930562</v>
      </c>
      <c r="E370" s="8">
        <f t="shared" si="15"/>
        <v>4914142</v>
      </c>
      <c r="F370" s="8">
        <f t="shared" si="15"/>
        <v>5861394</v>
      </c>
      <c r="G370" s="8">
        <f t="shared" si="15"/>
        <v>7390822</v>
      </c>
      <c r="H370" s="8">
        <f t="shared" si="15"/>
        <v>7662170</v>
      </c>
      <c r="I370" s="8">
        <f t="shared" si="15"/>
        <v>7320842</v>
      </c>
      <c r="J370" s="8">
        <f t="shared" si="15"/>
        <v>18294666</v>
      </c>
      <c r="K370" s="8">
        <f t="shared" si="15"/>
        <v>19348736</v>
      </c>
      <c r="L370" s="8">
        <f t="shared" si="15"/>
        <v>20651896</v>
      </c>
      <c r="M370" s="8">
        <f t="shared" si="15"/>
        <v>20573770</v>
      </c>
      <c r="N370" s="8">
        <f t="shared" si="15"/>
        <v>19774311</v>
      </c>
      <c r="O370" s="8">
        <f t="shared" si="15"/>
        <v>18952971</v>
      </c>
      <c r="P370" s="6"/>
      <c r="Q370" s="9" t="s">
        <v>13</v>
      </c>
    </row>
    <row r="371" spans="1:17" x14ac:dyDescent="0.25">
      <c r="B371" s="8">
        <f t="shared" si="15"/>
        <v>4115034</v>
      </c>
      <c r="C371" s="8">
        <f t="shared" si="15"/>
        <v>4234206</v>
      </c>
      <c r="D371" s="8">
        <f t="shared" si="15"/>
        <v>4375473</v>
      </c>
      <c r="E371" s="8">
        <f t="shared" si="15"/>
        <v>5321414</v>
      </c>
      <c r="F371" s="8">
        <f t="shared" si="15"/>
        <v>6549072</v>
      </c>
      <c r="G371" s="8">
        <f t="shared" si="15"/>
        <v>8251261</v>
      </c>
      <c r="H371" s="8">
        <f t="shared" si="15"/>
        <v>7713725</v>
      </c>
      <c r="I371" s="8">
        <f t="shared" si="15"/>
        <v>7420577</v>
      </c>
      <c r="J371" s="8">
        <f t="shared" si="15"/>
        <v>18861281</v>
      </c>
      <c r="K371" s="8">
        <f t="shared" si="15"/>
        <v>19685372</v>
      </c>
      <c r="L371" s="8">
        <f t="shared" si="15"/>
        <v>20676272</v>
      </c>
      <c r="M371" s="8">
        <f t="shared" si="15"/>
        <v>20903035</v>
      </c>
      <c r="N371" s="8">
        <f t="shared" si="15"/>
        <v>19974593</v>
      </c>
      <c r="O371" s="8" t="str">
        <f t="shared" si="15"/>
        <v/>
      </c>
      <c r="P371" s="6"/>
      <c r="Q371" s="9" t="s">
        <v>14</v>
      </c>
    </row>
    <row r="372" spans="1:17" x14ac:dyDescent="0.25">
      <c r="B372" s="8">
        <f t="shared" si="15"/>
        <v>4265476</v>
      </c>
      <c r="C372" s="8">
        <f t="shared" si="15"/>
        <v>4501638</v>
      </c>
      <c r="D372" s="8">
        <f t="shared" si="15"/>
        <v>4466136</v>
      </c>
      <c r="E372" s="8">
        <f t="shared" si="15"/>
        <v>5124165</v>
      </c>
      <c r="F372" s="8">
        <f t="shared" si="15"/>
        <v>6863843</v>
      </c>
      <c r="G372" s="8">
        <f t="shared" si="15"/>
        <v>8443294.3699999992</v>
      </c>
      <c r="H372" s="8">
        <f t="shared" si="15"/>
        <v>7856150.7599999998</v>
      </c>
      <c r="I372" s="8">
        <f t="shared" si="15"/>
        <v>7243642</v>
      </c>
      <c r="J372" s="8">
        <f t="shared" si="15"/>
        <v>19882405.670000002</v>
      </c>
      <c r="K372" s="8">
        <f t="shared" si="15"/>
        <v>19131517</v>
      </c>
      <c r="L372" s="8">
        <f t="shared" si="15"/>
        <v>21309795</v>
      </c>
      <c r="M372" s="8">
        <f t="shared" si="15"/>
        <v>22019359</v>
      </c>
      <c r="N372" s="8">
        <f>IFERROR(VLOOKUP($B$368,$4:$126,MATCH($Q372&amp;"/"&amp;N$348,$2:$2,0),FALSE),IFERROR(VLOOKUP($B$368,$4:$126,MATCH($Q371&amp;"/"&amp;N$348,$2:$2,0),FALSE),IFERROR(VLOOKUP($B$368,$4:$126,MATCH($Q370&amp;"/"&amp;N$348,$2:$2,0),FALSE),IFERROR(VLOOKUP($B$368,$4:$126,MATCH($Q369&amp;"/"&amp;N$348,$2:$2,0),FALSE),""))))</f>
        <v>19358577</v>
      </c>
      <c r="O372" s="8">
        <f>IFERROR(VLOOKUP($B$368,$4:$126,MATCH($Q372&amp;"/"&amp;O$348,$2:$2,0),FALSE),IFERROR(VLOOKUP($B$368,$4:$126,MATCH($Q371&amp;"/"&amp;O$348,$2:$2,0),FALSE),IFERROR(VLOOKUP($B$368,$4:$126,MATCH($Q370&amp;"/"&amp;O$348,$2:$2,0),FALSE),IFERROR(VLOOKUP($B$368,$4:$126,MATCH($Q369&amp;"/"&amp;O$348,$2:$2,0),FALSE),""))))</f>
        <v>18952971</v>
      </c>
      <c r="P372" s="6"/>
      <c r="Q372" s="9" t="s">
        <v>15</v>
      </c>
    </row>
    <row r="373" spans="1:17" x14ac:dyDescent="0.25">
      <c r="B373" s="12">
        <f t="shared" ref="B373:O373" si="16">+B372/B$402</f>
        <v>0.18870905205098762</v>
      </c>
      <c r="C373" s="12">
        <f t="shared" si="16"/>
        <v>0.19542081191504701</v>
      </c>
      <c r="D373" s="12">
        <f t="shared" si="16"/>
        <v>0.16422048955556764</v>
      </c>
      <c r="E373" s="12">
        <f t="shared" si="16"/>
        <v>0.15562479886962452</v>
      </c>
      <c r="F373" s="12">
        <f t="shared" si="16"/>
        <v>0.17939932678758241</v>
      </c>
      <c r="G373" s="12">
        <f t="shared" si="16"/>
        <v>0.18972562355389658</v>
      </c>
      <c r="H373" s="12">
        <f t="shared" si="16"/>
        <v>0.17388796712967111</v>
      </c>
      <c r="I373" s="12">
        <f t="shared" si="16"/>
        <v>0.16204813734200224</v>
      </c>
      <c r="J373" s="12">
        <f t="shared" si="16"/>
        <v>6.5869949050192361E-2</v>
      </c>
      <c r="K373" s="12">
        <f t="shared" si="16"/>
        <v>6.0723682889761058E-2</v>
      </c>
      <c r="L373" s="12">
        <f t="shared" si="16"/>
        <v>6.5970300058564912E-2</v>
      </c>
      <c r="M373" s="12">
        <f t="shared" si="16"/>
        <v>6.7584588057887807E-2</v>
      </c>
      <c r="N373" s="12">
        <f t="shared" si="16"/>
        <v>5.9353601699030985E-2</v>
      </c>
      <c r="O373" s="12">
        <f t="shared" si="16"/>
        <v>5.8447317392313236E-2</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7">IFERROR(VLOOKUP($B$374,$4:$126,MATCH($Q375&amp;"/"&amp;B$348,$2:$2,0),FALSE),"")</f>
        <v>8689092</v>
      </c>
      <c r="C375" s="8">
        <f t="shared" si="17"/>
        <v>9082931</v>
      </c>
      <c r="D375" s="8">
        <f t="shared" si="17"/>
        <v>10389989</v>
      </c>
      <c r="E375" s="8">
        <f t="shared" si="17"/>
        <v>12544194</v>
      </c>
      <c r="F375" s="8">
        <f t="shared" si="17"/>
        <v>15391989</v>
      </c>
      <c r="G375" s="8">
        <f t="shared" si="17"/>
        <v>17472234</v>
      </c>
      <c r="H375" s="8">
        <f t="shared" si="17"/>
        <v>18780962</v>
      </c>
      <c r="I375" s="8">
        <f t="shared" si="17"/>
        <v>18098448</v>
      </c>
      <c r="J375" s="8">
        <f t="shared" si="17"/>
        <v>42517603</v>
      </c>
      <c r="K375" s="8">
        <f t="shared" si="17"/>
        <v>35613603</v>
      </c>
      <c r="L375" s="8">
        <f t="shared" si="17"/>
        <v>38490674</v>
      </c>
      <c r="M375" s="8">
        <f t="shared" si="17"/>
        <v>43119793</v>
      </c>
      <c r="N375" s="8">
        <f t="shared" si="17"/>
        <v>41676874</v>
      </c>
      <c r="O375" s="8">
        <f t="shared" si="17"/>
        <v>38078577</v>
      </c>
      <c r="P375" s="6"/>
      <c r="Q375" s="9" t="s">
        <v>12</v>
      </c>
    </row>
    <row r="376" spans="1:17" x14ac:dyDescent="0.25">
      <c r="B376" s="8">
        <f t="shared" si="17"/>
        <v>8389880</v>
      </c>
      <c r="C376" s="8">
        <f t="shared" si="17"/>
        <v>9313236</v>
      </c>
      <c r="D376" s="8">
        <f t="shared" si="17"/>
        <v>9704413</v>
      </c>
      <c r="E376" s="8">
        <f t="shared" si="17"/>
        <v>12662023</v>
      </c>
      <c r="F376" s="8">
        <f t="shared" si="17"/>
        <v>16001283</v>
      </c>
      <c r="G376" s="8">
        <f t="shared" si="17"/>
        <v>17780436</v>
      </c>
      <c r="H376" s="8">
        <f t="shared" si="17"/>
        <v>18886879</v>
      </c>
      <c r="I376" s="8">
        <f t="shared" si="17"/>
        <v>17833391</v>
      </c>
      <c r="J376" s="8">
        <f t="shared" si="17"/>
        <v>36679123</v>
      </c>
      <c r="K376" s="8">
        <f t="shared" si="17"/>
        <v>33948814</v>
      </c>
      <c r="L376" s="8">
        <f t="shared" si="17"/>
        <v>38190494</v>
      </c>
      <c r="M376" s="8">
        <f t="shared" si="17"/>
        <v>41138464</v>
      </c>
      <c r="N376" s="8">
        <f t="shared" si="17"/>
        <v>39239901</v>
      </c>
      <c r="O376" s="8">
        <f t="shared" si="17"/>
        <v>38583169</v>
      </c>
      <c r="P376" s="6"/>
      <c r="Q376" s="9" t="s">
        <v>13</v>
      </c>
    </row>
    <row r="377" spans="1:17" x14ac:dyDescent="0.25">
      <c r="B377" s="8">
        <f t="shared" si="17"/>
        <v>9082947</v>
      </c>
      <c r="C377" s="8">
        <f t="shared" si="17"/>
        <v>9507568</v>
      </c>
      <c r="D377" s="8">
        <f t="shared" si="17"/>
        <v>10948287</v>
      </c>
      <c r="E377" s="8">
        <f t="shared" si="17"/>
        <v>14165597</v>
      </c>
      <c r="F377" s="8">
        <f t="shared" si="17"/>
        <v>17050461</v>
      </c>
      <c r="G377" s="8">
        <f t="shared" si="17"/>
        <v>18201612</v>
      </c>
      <c r="H377" s="8">
        <f t="shared" si="17"/>
        <v>18096076</v>
      </c>
      <c r="I377" s="8">
        <f t="shared" si="17"/>
        <v>18027375</v>
      </c>
      <c r="J377" s="8">
        <f t="shared" si="17"/>
        <v>34918455</v>
      </c>
      <c r="K377" s="8">
        <f t="shared" si="17"/>
        <v>35789128</v>
      </c>
      <c r="L377" s="8">
        <f t="shared" si="17"/>
        <v>38875631</v>
      </c>
      <c r="M377" s="8">
        <f t="shared" si="17"/>
        <v>40249272</v>
      </c>
      <c r="N377" s="8">
        <f t="shared" si="17"/>
        <v>38918925</v>
      </c>
      <c r="O377" s="8" t="str">
        <f t="shared" si="17"/>
        <v/>
      </c>
      <c r="P377" s="6"/>
      <c r="Q377" s="9" t="s">
        <v>14</v>
      </c>
    </row>
    <row r="378" spans="1:17" x14ac:dyDescent="0.25">
      <c r="B378" s="8">
        <f t="shared" si="17"/>
        <v>9453751</v>
      </c>
      <c r="C378" s="8">
        <f t="shared" si="17"/>
        <v>10321022</v>
      </c>
      <c r="D378" s="8">
        <f t="shared" si="17"/>
        <v>11692127</v>
      </c>
      <c r="E378" s="8">
        <f t="shared" si="17"/>
        <v>14310156</v>
      </c>
      <c r="F378" s="8">
        <f t="shared" si="17"/>
        <v>16971837</v>
      </c>
      <c r="G378" s="8">
        <f t="shared" si="17"/>
        <v>19314889.27</v>
      </c>
      <c r="H378" s="8">
        <f t="shared" si="17"/>
        <v>19001642.489999998</v>
      </c>
      <c r="I378" s="8">
        <f t="shared" si="17"/>
        <v>18380317</v>
      </c>
      <c r="J378" s="8">
        <f t="shared" si="17"/>
        <v>35993214.890000001</v>
      </c>
      <c r="K378" s="8">
        <f t="shared" si="17"/>
        <v>38541662</v>
      </c>
      <c r="L378" s="8">
        <f t="shared" si="17"/>
        <v>43360444</v>
      </c>
      <c r="M378" s="8">
        <f t="shared" si="17"/>
        <v>42920670</v>
      </c>
      <c r="N378" s="8">
        <f>IFERROR(VLOOKUP($B$374,$4:$126,MATCH($Q378&amp;"/"&amp;N$348,$2:$2,0),FALSE),IFERROR(VLOOKUP($B$374,$4:$126,MATCH($Q377&amp;"/"&amp;N$348,$2:$2,0),FALSE),IFERROR(VLOOKUP($B$374,$4:$126,MATCH($Q376&amp;"/"&amp;N$348,$2:$2,0),FALSE),IFERROR(VLOOKUP($B$374,$4:$126,MATCH($Q375&amp;"/"&amp;N$348,$2:$2,0),FALSE),""))))</f>
        <v>37707748</v>
      </c>
      <c r="O378" s="8">
        <f>IFERROR(VLOOKUP($B$374,$4:$126,MATCH($Q378&amp;"/"&amp;O$348,$2:$2,0),FALSE),IFERROR(VLOOKUP($B$374,$4:$126,MATCH($Q377&amp;"/"&amp;O$348,$2:$2,0),FALSE),IFERROR(VLOOKUP($B$374,$4:$126,MATCH($Q376&amp;"/"&amp;O$348,$2:$2,0),FALSE),IFERROR(VLOOKUP($B$374,$4:$126,MATCH($Q375&amp;"/"&amp;O$348,$2:$2,0),FALSE),""))))</f>
        <v>38583169</v>
      </c>
      <c r="P378" s="6"/>
      <c r="Q378" s="9" t="s">
        <v>15</v>
      </c>
    </row>
    <row r="379" spans="1:17" x14ac:dyDescent="0.25">
      <c r="B379" s="12">
        <f t="shared" ref="B379:O379" si="18">+B378/B$402</f>
        <v>0.41824368242514465</v>
      </c>
      <c r="C379" s="12">
        <f t="shared" si="18"/>
        <v>0.44804635535621973</v>
      </c>
      <c r="D379" s="12">
        <f t="shared" si="18"/>
        <v>0.42992126076901166</v>
      </c>
      <c r="E379" s="12">
        <f t="shared" si="18"/>
        <v>0.43461035101191131</v>
      </c>
      <c r="F379" s="12">
        <f t="shared" si="18"/>
        <v>0.44359058506270937</v>
      </c>
      <c r="G379" s="12">
        <f t="shared" si="18"/>
        <v>0.43401654023170305</v>
      </c>
      <c r="H379" s="12">
        <f t="shared" si="18"/>
        <v>0.42058217639281681</v>
      </c>
      <c r="I379" s="12">
        <f t="shared" si="18"/>
        <v>0.41118765030153875</v>
      </c>
      <c r="J379" s="12">
        <f t="shared" si="18"/>
        <v>0.11924468649858933</v>
      </c>
      <c r="K379" s="12">
        <f t="shared" si="18"/>
        <v>0.12233173466235604</v>
      </c>
      <c r="L379" s="12">
        <f t="shared" si="18"/>
        <v>0.13423411634661905</v>
      </c>
      <c r="M379" s="12">
        <f t="shared" si="18"/>
        <v>0.1317375224736807</v>
      </c>
      <c r="N379" s="12">
        <f t="shared" si="18"/>
        <v>0.11561235393280364</v>
      </c>
      <c r="O379" s="12">
        <f t="shared" si="18"/>
        <v>0.11898307260345942</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19">IFERROR(VLOOKUP($B$380,$4:$126,MATCH($Q381&amp;"/"&amp;B$348,$2:$2,0),FALSE),"")</f>
        <v>11649350</v>
      </c>
      <c r="C381" s="8">
        <f t="shared" si="19"/>
        <v>11749875</v>
      </c>
      <c r="D381" s="8">
        <f t="shared" si="19"/>
        <v>11359298</v>
      </c>
      <c r="E381" s="8">
        <f t="shared" si="19"/>
        <v>12448838</v>
      </c>
      <c r="F381" s="8">
        <f t="shared" si="19"/>
        <v>14816639</v>
      </c>
      <c r="G381" s="8">
        <f t="shared" si="19"/>
        <v>17761154</v>
      </c>
      <c r="H381" s="8">
        <f t="shared" si="19"/>
        <v>19528625</v>
      </c>
      <c r="I381" s="8">
        <f t="shared" si="19"/>
        <v>18274236</v>
      </c>
      <c r="J381" s="8">
        <f t="shared" si="19"/>
        <v>51371756</v>
      </c>
      <c r="K381" s="8">
        <f t="shared" si="19"/>
        <v>76277783</v>
      </c>
      <c r="L381" s="8">
        <f t="shared" si="19"/>
        <v>79596616</v>
      </c>
      <c r="M381" s="8">
        <f t="shared" si="19"/>
        <v>78966930</v>
      </c>
      <c r="N381" s="8">
        <f t="shared" si="19"/>
        <v>67495689</v>
      </c>
      <c r="O381" s="8">
        <f t="shared" si="19"/>
        <v>64455576</v>
      </c>
      <c r="P381" s="6"/>
      <c r="Q381" s="9" t="s">
        <v>12</v>
      </c>
    </row>
    <row r="382" spans="1:17" x14ac:dyDescent="0.25">
      <c r="B382" s="8">
        <f t="shared" si="19"/>
        <v>12107613</v>
      </c>
      <c r="C382" s="8">
        <f t="shared" si="19"/>
        <v>11594035</v>
      </c>
      <c r="D382" s="8">
        <f t="shared" si="19"/>
        <v>11245900</v>
      </c>
      <c r="E382" s="8">
        <f t="shared" si="19"/>
        <v>13101175</v>
      </c>
      <c r="F382" s="8">
        <f t="shared" si="19"/>
        <v>15302052</v>
      </c>
      <c r="G382" s="8">
        <f t="shared" si="19"/>
        <v>18496346</v>
      </c>
      <c r="H382" s="8">
        <f t="shared" si="19"/>
        <v>20017003</v>
      </c>
      <c r="I382" s="8">
        <f t="shared" si="19"/>
        <v>18874953</v>
      </c>
      <c r="J382" s="8">
        <f t="shared" si="19"/>
        <v>51372278</v>
      </c>
      <c r="K382" s="8">
        <f t="shared" si="19"/>
        <v>76827035</v>
      </c>
      <c r="L382" s="8">
        <f t="shared" si="19"/>
        <v>79423737</v>
      </c>
      <c r="M382" s="8">
        <f t="shared" si="19"/>
        <v>78749321</v>
      </c>
      <c r="N382" s="8">
        <f t="shared" si="19"/>
        <v>67646598</v>
      </c>
      <c r="O382" s="8">
        <f t="shared" si="19"/>
        <v>63623048</v>
      </c>
      <c r="P382" s="6"/>
      <c r="Q382" s="9" t="s">
        <v>13</v>
      </c>
    </row>
    <row r="383" spans="1:17" x14ac:dyDescent="0.25">
      <c r="B383" s="8">
        <f t="shared" si="19"/>
        <v>12019304</v>
      </c>
      <c r="C383" s="8">
        <f t="shared" si="19"/>
        <v>11693051</v>
      </c>
      <c r="D383" s="8">
        <f t="shared" si="19"/>
        <v>12469125</v>
      </c>
      <c r="E383" s="8">
        <f t="shared" si="19"/>
        <v>14019478</v>
      </c>
      <c r="F383" s="8">
        <f t="shared" si="19"/>
        <v>15842896</v>
      </c>
      <c r="G383" s="8">
        <f t="shared" si="19"/>
        <v>18800699</v>
      </c>
      <c r="H383" s="8">
        <f t="shared" si="19"/>
        <v>20346495</v>
      </c>
      <c r="I383" s="8">
        <f t="shared" si="19"/>
        <v>18927229</v>
      </c>
      <c r="J383" s="8">
        <f t="shared" si="19"/>
        <v>51356414</v>
      </c>
      <c r="K383" s="8">
        <f t="shared" si="19"/>
        <v>79360690</v>
      </c>
      <c r="L383" s="8">
        <f t="shared" si="19"/>
        <v>80149163</v>
      </c>
      <c r="M383" s="8">
        <f t="shared" si="19"/>
        <v>78983578</v>
      </c>
      <c r="N383" s="8">
        <f t="shared" si="19"/>
        <v>67511422</v>
      </c>
      <c r="O383" s="8" t="str">
        <f t="shared" si="19"/>
        <v/>
      </c>
      <c r="P383" s="6"/>
      <c r="Q383" s="9" t="s">
        <v>14</v>
      </c>
    </row>
    <row r="384" spans="1:17" x14ac:dyDescent="0.25">
      <c r="B384" s="8">
        <f t="shared" si="19"/>
        <v>11949252</v>
      </c>
      <c r="C384" s="8">
        <f t="shared" si="19"/>
        <v>11509090</v>
      </c>
      <c r="D384" s="8">
        <f t="shared" si="19"/>
        <v>12589104</v>
      </c>
      <c r="E384" s="8">
        <f t="shared" si="19"/>
        <v>14631884</v>
      </c>
      <c r="F384" s="8">
        <f t="shared" si="19"/>
        <v>17180457</v>
      </c>
      <c r="G384" s="8">
        <f t="shared" si="19"/>
        <v>19152282.079999998</v>
      </c>
      <c r="H384" s="8">
        <f t="shared" si="19"/>
        <v>20257534.800000001</v>
      </c>
      <c r="I384" s="8">
        <f t="shared" si="19"/>
        <v>19046138</v>
      </c>
      <c r="J384" s="8">
        <f t="shared" si="19"/>
        <v>51659316</v>
      </c>
      <c r="K384" s="8">
        <f t="shared" si="19"/>
        <v>79329398</v>
      </c>
      <c r="L384" s="8">
        <f t="shared" si="19"/>
        <v>78899026</v>
      </c>
      <c r="M384" s="8">
        <f t="shared" si="19"/>
        <v>80524172</v>
      </c>
      <c r="N384" s="8">
        <f>IFERROR(VLOOKUP($B$380,$4:$126,MATCH($Q384&amp;"/"&amp;N$348,$2:$2,0),FALSE),IFERROR(VLOOKUP($B$380,$4:$126,MATCH($Q383&amp;"/"&amp;N$348,$2:$2,0),FALSE),IFERROR(VLOOKUP($B$380,$4:$126,MATCH($Q382&amp;"/"&amp;N$348,$2:$2,0),FALSE),IFERROR(VLOOKUP($B$380,$4:$126,MATCH($Q381&amp;"/"&amp;N$348,$2:$2,0),FALSE),""))))</f>
        <v>79275345</v>
      </c>
      <c r="O384" s="8">
        <f>IFERROR(VLOOKUP($B$380,$4:$126,MATCH($Q384&amp;"/"&amp;O$348,$2:$2,0),FALSE),IFERROR(VLOOKUP($B$380,$4:$126,MATCH($Q383&amp;"/"&amp;O$348,$2:$2,0),FALSE),IFERROR(VLOOKUP($B$380,$4:$126,MATCH($Q382&amp;"/"&amp;O$348,$2:$2,0),FALSE),IFERROR(VLOOKUP($B$380,$4:$126,MATCH($Q381&amp;"/"&amp;O$348,$2:$2,0),FALSE),""))))</f>
        <v>63623048</v>
      </c>
      <c r="P384" s="6"/>
      <c r="Q384" s="9" t="s">
        <v>15</v>
      </c>
    </row>
    <row r="385" spans="1:17" x14ac:dyDescent="0.25">
      <c r="A385" s="84"/>
      <c r="B385" s="12">
        <f t="shared" ref="B385:O385" si="20">+B384/B$402</f>
        <v>0.52864721724805575</v>
      </c>
      <c r="C385" s="12">
        <f t="shared" si="20"/>
        <v>0.49962162932766885</v>
      </c>
      <c r="D385" s="12">
        <f t="shared" si="20"/>
        <v>0.46290323938768435</v>
      </c>
      <c r="E385" s="12">
        <f t="shared" si="20"/>
        <v>0.44438147572993397</v>
      </c>
      <c r="F385" s="12">
        <f t="shared" si="20"/>
        <v>0.44904325750210311</v>
      </c>
      <c r="G385" s="12">
        <f t="shared" si="20"/>
        <v>0.43036266424856623</v>
      </c>
      <c r="H385" s="12">
        <f t="shared" si="20"/>
        <v>0.44838008498586512</v>
      </c>
      <c r="I385" s="12">
        <f t="shared" si="20"/>
        <v>0.4260827890802345</v>
      </c>
      <c r="J385" s="12">
        <f t="shared" si="20"/>
        <v>0.17114611628824022</v>
      </c>
      <c r="K385" s="12">
        <f t="shared" si="20"/>
        <v>0.25179253730834023</v>
      </c>
      <c r="L385" s="12">
        <f t="shared" si="20"/>
        <v>0.2442535190764864</v>
      </c>
      <c r="M385" s="12">
        <f t="shared" si="20"/>
        <v>0.24715492368885505</v>
      </c>
      <c r="N385" s="12">
        <f t="shared" si="20"/>
        <v>0.24305904569758754</v>
      </c>
      <c r="O385" s="12">
        <f t="shared" si="20"/>
        <v>0.19620124358985089</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1">IFERROR(VLOOKUP($B$386,$4:$126,MATCH($Q387&amp;"/"&amp;B$348,$2:$2,0),FALSE),"")</f>
        <v>47322</v>
      </c>
      <c r="C387" s="8">
        <f t="shared" si="21"/>
        <v>124442</v>
      </c>
      <c r="D387" s="8">
        <f t="shared" si="21"/>
        <v>161761</v>
      </c>
      <c r="E387" s="8">
        <f t="shared" si="21"/>
        <v>240142</v>
      </c>
      <c r="F387" s="8">
        <f t="shared" si="21"/>
        <v>1206054</v>
      </c>
      <c r="G387" s="8">
        <f t="shared" si="21"/>
        <v>1206174</v>
      </c>
      <c r="H387" s="8">
        <f t="shared" si="21"/>
        <v>1371643</v>
      </c>
      <c r="I387" s="8">
        <f t="shared" si="21"/>
        <v>595846</v>
      </c>
      <c r="J387" s="8">
        <f t="shared" si="21"/>
        <v>880096</v>
      </c>
      <c r="K387" s="8">
        <f t="shared" si="21"/>
        <v>2771561</v>
      </c>
      <c r="L387" s="8">
        <f t="shared" si="21"/>
        <v>2733897</v>
      </c>
      <c r="M387" s="8">
        <f t="shared" si="21"/>
        <v>2757452</v>
      </c>
      <c r="N387" s="8">
        <f t="shared" si="21"/>
        <v>2764411</v>
      </c>
      <c r="O387" s="8">
        <f t="shared" si="21"/>
        <v>2700489</v>
      </c>
      <c r="P387" s="6"/>
      <c r="Q387" s="9" t="s">
        <v>12</v>
      </c>
    </row>
    <row r="388" spans="1:17" x14ac:dyDescent="0.25">
      <c r="B388" s="8">
        <f t="shared" si="21"/>
        <v>203296</v>
      </c>
      <c r="C388" s="8">
        <f t="shared" si="21"/>
        <v>120726</v>
      </c>
      <c r="D388" s="8">
        <f t="shared" si="21"/>
        <v>173286</v>
      </c>
      <c r="E388" s="8">
        <f t="shared" si="21"/>
        <v>782042</v>
      </c>
      <c r="F388" s="8">
        <f t="shared" si="21"/>
        <v>1197310</v>
      </c>
      <c r="G388" s="8">
        <f t="shared" si="21"/>
        <v>1219031</v>
      </c>
      <c r="H388" s="8">
        <f t="shared" si="21"/>
        <v>1362799</v>
      </c>
      <c r="I388" s="8">
        <f t="shared" si="21"/>
        <v>591160</v>
      </c>
      <c r="J388" s="8">
        <f t="shared" si="21"/>
        <v>912385</v>
      </c>
      <c r="K388" s="8">
        <f t="shared" si="21"/>
        <v>2740280</v>
      </c>
      <c r="L388" s="8">
        <f t="shared" si="21"/>
        <v>2778450</v>
      </c>
      <c r="M388" s="8">
        <f t="shared" si="21"/>
        <v>2778133</v>
      </c>
      <c r="N388" s="8">
        <f t="shared" si="21"/>
        <v>2746382</v>
      </c>
      <c r="O388" s="8">
        <f t="shared" si="21"/>
        <v>2685682</v>
      </c>
      <c r="P388" s="6"/>
      <c r="Q388" s="9" t="s">
        <v>13</v>
      </c>
    </row>
    <row r="389" spans="1:17" x14ac:dyDescent="0.25">
      <c r="B389" s="8">
        <f t="shared" si="21"/>
        <v>132406</v>
      </c>
      <c r="C389" s="8">
        <f t="shared" si="21"/>
        <v>149068</v>
      </c>
      <c r="D389" s="8">
        <f t="shared" si="21"/>
        <v>2312731</v>
      </c>
      <c r="E389" s="8">
        <f t="shared" si="21"/>
        <v>792823</v>
      </c>
      <c r="F389" s="8">
        <f t="shared" si="21"/>
        <v>1191573</v>
      </c>
      <c r="G389" s="8">
        <f t="shared" si="21"/>
        <v>1369698</v>
      </c>
      <c r="H389" s="8">
        <f t="shared" si="21"/>
        <v>1360368</v>
      </c>
      <c r="I389" s="8">
        <f t="shared" si="21"/>
        <v>716995</v>
      </c>
      <c r="J389" s="8">
        <f t="shared" si="21"/>
        <v>895639</v>
      </c>
      <c r="K389" s="8">
        <f t="shared" si="21"/>
        <v>2722780</v>
      </c>
      <c r="L389" s="8">
        <f t="shared" si="21"/>
        <v>2748573</v>
      </c>
      <c r="M389" s="8">
        <f t="shared" si="21"/>
        <v>2763555</v>
      </c>
      <c r="N389" s="8">
        <f t="shared" si="21"/>
        <v>2737699</v>
      </c>
      <c r="O389" s="8" t="str">
        <f t="shared" si="21"/>
        <v/>
      </c>
      <c r="P389" s="6"/>
      <c r="Q389" s="9" t="s">
        <v>14</v>
      </c>
    </row>
    <row r="390" spans="1:17" x14ac:dyDescent="0.25">
      <c r="B390" s="8">
        <f t="shared" si="21"/>
        <v>132082</v>
      </c>
      <c r="C390" s="8">
        <f t="shared" si="21"/>
        <v>74877</v>
      </c>
      <c r="D390" s="8">
        <f t="shared" si="21"/>
        <v>1946451</v>
      </c>
      <c r="E390" s="8">
        <f t="shared" si="21"/>
        <v>925567</v>
      </c>
      <c r="F390" s="8">
        <f t="shared" si="21"/>
        <v>1186904</v>
      </c>
      <c r="G390" s="8">
        <f t="shared" si="21"/>
        <v>1398863.38</v>
      </c>
      <c r="H390" s="8">
        <f t="shared" si="21"/>
        <v>1279014.8700000001</v>
      </c>
      <c r="I390" s="8">
        <f t="shared" si="21"/>
        <v>714797</v>
      </c>
      <c r="J390" s="8">
        <f t="shared" si="21"/>
        <v>898350.82</v>
      </c>
      <c r="K390" s="8">
        <f t="shared" si="21"/>
        <v>2747479</v>
      </c>
      <c r="L390" s="8">
        <f t="shared" si="21"/>
        <v>2761680</v>
      </c>
      <c r="M390" s="8">
        <f t="shared" si="21"/>
        <v>2780090</v>
      </c>
      <c r="N390" s="8">
        <f>IFERROR(VLOOKUP($B$386,$4:$126,MATCH($Q390&amp;"/"&amp;N$348,$2:$2,0),FALSE),IFERROR(VLOOKUP($B$386,$4:$126,MATCH($Q389&amp;"/"&amp;N$348,$2:$2,0),FALSE),IFERROR(VLOOKUP($B$386,$4:$126,MATCH($Q388&amp;"/"&amp;N$348,$2:$2,0),FALSE),IFERROR(VLOOKUP($B$386,$4:$126,MATCH($Q387&amp;"/"&amp;N$348,$2:$2,0),FALSE),""))))</f>
        <v>2716749</v>
      </c>
      <c r="O390" s="8">
        <f>IFERROR(VLOOKUP($B$386,$4:$126,MATCH($Q390&amp;"/"&amp;O$348,$2:$2,0),FALSE),IFERROR(VLOOKUP($B$386,$4:$126,MATCH($Q389&amp;"/"&amp;O$348,$2:$2,0),FALSE),IFERROR(VLOOKUP($B$386,$4:$126,MATCH($Q388&amp;"/"&amp;O$348,$2:$2,0),FALSE),IFERROR(VLOOKUP($B$386,$4:$126,MATCH($Q387&amp;"/"&amp;O$348,$2:$2,0),FALSE),""))))</f>
        <v>2685682</v>
      </c>
      <c r="P390" s="6"/>
      <c r="Q390" s="9" t="s">
        <v>15</v>
      </c>
    </row>
    <row r="391" spans="1:17" x14ac:dyDescent="0.25">
      <c r="B391" s="12">
        <f t="shared" ref="B391:O391" si="22">+B390/B$402</f>
        <v>5.8434437359390946E-3</v>
      </c>
      <c r="C391" s="12">
        <f t="shared" si="22"/>
        <v>3.2504888517830566E-3</v>
      </c>
      <c r="D391" s="12">
        <f t="shared" si="22"/>
        <v>7.1571294764853605E-2</v>
      </c>
      <c r="E391" s="12">
        <f t="shared" si="22"/>
        <v>2.8110175651127892E-2</v>
      </c>
      <c r="F391" s="12">
        <f t="shared" si="22"/>
        <v>3.1021947699195439E-2</v>
      </c>
      <c r="G391" s="12">
        <f t="shared" si="22"/>
        <v>3.1433255244565327E-2</v>
      </c>
      <c r="H391" s="12">
        <f t="shared" si="22"/>
        <v>2.83097031189E-2</v>
      </c>
      <c r="I391" s="12">
        <f t="shared" si="22"/>
        <v>1.5990785081268673E-2</v>
      </c>
      <c r="J391" s="12">
        <f t="shared" si="22"/>
        <v>2.9762154401609953E-3</v>
      </c>
      <c r="K391" s="12">
        <f t="shared" si="22"/>
        <v>8.7205339515040968E-3</v>
      </c>
      <c r="L391" s="12">
        <f t="shared" si="22"/>
        <v>8.5495359418397768E-3</v>
      </c>
      <c r="M391" s="12">
        <f t="shared" si="22"/>
        <v>8.5330021375215007E-3</v>
      </c>
      <c r="N391" s="12">
        <f t="shared" si="22"/>
        <v>8.3295811495979651E-3</v>
      </c>
      <c r="O391" s="12">
        <f t="shared" si="22"/>
        <v>8.2821267583231464E-3</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3">IFERROR(VLOOKUP($B$392,$4:$126,MATCH($Q393&amp;"/"&amp;B$348,$2:$2,0),FALSE),"")</f>
        <v>12567577</v>
      </c>
      <c r="C393" s="8">
        <f t="shared" si="23"/>
        <v>12945733</v>
      </c>
      <c r="D393" s="8">
        <f t="shared" si="23"/>
        <v>12492453</v>
      </c>
      <c r="E393" s="8">
        <f t="shared" si="23"/>
        <v>15577542</v>
      </c>
      <c r="F393" s="8">
        <f t="shared" si="23"/>
        <v>18837744</v>
      </c>
      <c r="G393" s="8">
        <f t="shared" si="23"/>
        <v>23050196</v>
      </c>
      <c r="H393" s="8">
        <f t="shared" si="23"/>
        <v>25578171</v>
      </c>
      <c r="I393" s="8">
        <f t="shared" si="23"/>
        <v>25384521</v>
      </c>
      <c r="J393" s="8">
        <f t="shared" si="23"/>
        <v>198358342</v>
      </c>
      <c r="K393" s="8">
        <f t="shared" si="23"/>
        <v>273094779</v>
      </c>
      <c r="L393" s="8">
        <f t="shared" si="23"/>
        <v>276841806</v>
      </c>
      <c r="M393" s="8">
        <f t="shared" si="23"/>
        <v>279655687</v>
      </c>
      <c r="N393" s="8">
        <f t="shared" si="23"/>
        <v>291968227</v>
      </c>
      <c r="O393" s="8">
        <f t="shared" si="23"/>
        <v>286897420</v>
      </c>
      <c r="P393" s="6"/>
      <c r="Q393" s="9" t="s">
        <v>12</v>
      </c>
    </row>
    <row r="394" spans="1:17" x14ac:dyDescent="0.25">
      <c r="B394" s="8">
        <f t="shared" si="23"/>
        <v>13191576</v>
      </c>
      <c r="C394" s="8">
        <f t="shared" si="23"/>
        <v>12798760</v>
      </c>
      <c r="D394" s="8">
        <f t="shared" si="23"/>
        <v>12323678</v>
      </c>
      <c r="E394" s="8">
        <f t="shared" si="23"/>
        <v>16174579</v>
      </c>
      <c r="F394" s="8">
        <f t="shared" si="23"/>
        <v>19336074</v>
      </c>
      <c r="G394" s="8">
        <f t="shared" si="23"/>
        <v>24298599</v>
      </c>
      <c r="H394" s="8">
        <f t="shared" si="23"/>
        <v>26032251</v>
      </c>
      <c r="I394" s="8">
        <f t="shared" si="23"/>
        <v>25974468</v>
      </c>
      <c r="J394" s="8">
        <f t="shared" si="23"/>
        <v>265135525</v>
      </c>
      <c r="K394" s="8">
        <f t="shared" si="23"/>
        <v>273816826</v>
      </c>
      <c r="L394" s="8">
        <f t="shared" si="23"/>
        <v>276968122</v>
      </c>
      <c r="M394" s="8">
        <f t="shared" si="23"/>
        <v>278863325</v>
      </c>
      <c r="N394" s="8">
        <f t="shared" si="23"/>
        <v>290545461</v>
      </c>
      <c r="O394" s="8">
        <f t="shared" si="23"/>
        <v>285691269</v>
      </c>
      <c r="P394" s="6"/>
      <c r="Q394" s="9" t="s">
        <v>13</v>
      </c>
    </row>
    <row r="395" spans="1:17" x14ac:dyDescent="0.25">
      <c r="B395" s="8">
        <f t="shared" si="23"/>
        <v>13102468</v>
      </c>
      <c r="C395" s="8">
        <f t="shared" si="23"/>
        <v>12880089</v>
      </c>
      <c r="D395" s="8">
        <f t="shared" si="23"/>
        <v>15704511</v>
      </c>
      <c r="E395" s="8">
        <f t="shared" si="23"/>
        <v>17994479</v>
      </c>
      <c r="F395" s="8">
        <f t="shared" si="23"/>
        <v>19875763</v>
      </c>
      <c r="G395" s="8">
        <f t="shared" si="23"/>
        <v>24794235</v>
      </c>
      <c r="H395" s="8">
        <f t="shared" si="23"/>
        <v>26334728</v>
      </c>
      <c r="I395" s="8">
        <f t="shared" si="23"/>
        <v>26159346</v>
      </c>
      <c r="J395" s="8">
        <f t="shared" si="23"/>
        <v>264998380</v>
      </c>
      <c r="K395" s="8">
        <f t="shared" si="23"/>
        <v>276766885</v>
      </c>
      <c r="L395" s="8">
        <f t="shared" si="23"/>
        <v>278272702</v>
      </c>
      <c r="M395" s="8">
        <f t="shared" si="23"/>
        <v>279522090</v>
      </c>
      <c r="N395" s="8">
        <f t="shared" si="23"/>
        <v>289834974</v>
      </c>
      <c r="O395" s="8" t="str">
        <f t="shared" si="23"/>
        <v/>
      </c>
      <c r="P395" s="6"/>
      <c r="Q395" s="9" t="s">
        <v>14</v>
      </c>
    </row>
    <row r="396" spans="1:17" x14ac:dyDescent="0.25">
      <c r="B396" s="8">
        <f t="shared" si="23"/>
        <v>13149701</v>
      </c>
      <c r="C396" s="8">
        <f t="shared" si="23"/>
        <v>12714590</v>
      </c>
      <c r="D396" s="8">
        <f t="shared" si="23"/>
        <v>15503846</v>
      </c>
      <c r="E396" s="8">
        <f t="shared" si="23"/>
        <v>18616248</v>
      </c>
      <c r="F396" s="8">
        <f t="shared" si="23"/>
        <v>21288301</v>
      </c>
      <c r="G396" s="8">
        <f t="shared" si="23"/>
        <v>25187767.850000001</v>
      </c>
      <c r="H396" s="8">
        <f t="shared" si="23"/>
        <v>26177738.75</v>
      </c>
      <c r="I396" s="8">
        <f t="shared" si="23"/>
        <v>26320240</v>
      </c>
      <c r="J396" s="8">
        <f t="shared" si="23"/>
        <v>265850128.80000001</v>
      </c>
      <c r="K396" s="8">
        <f t="shared" si="23"/>
        <v>276516913</v>
      </c>
      <c r="L396" s="8">
        <f t="shared" si="23"/>
        <v>279660597</v>
      </c>
      <c r="M396" s="8">
        <f t="shared" si="23"/>
        <v>282883772</v>
      </c>
      <c r="N396" s="8">
        <f>IFERROR(VLOOKUP($B$392,$4:$126,MATCH($Q396&amp;"/"&amp;N$348,$2:$2,0),FALSE),IFERROR(VLOOKUP($B$392,$4:$126,MATCH($Q395&amp;"/"&amp;N$348,$2:$2,0),FALSE),IFERROR(VLOOKUP($B$392,$4:$126,MATCH($Q394&amp;"/"&amp;N$348,$2:$2,0),FALSE),IFERROR(VLOOKUP($B$392,$4:$126,MATCH($Q393&amp;"/"&amp;N$348,$2:$2,0),FALSE),""))))</f>
        <v>288448988</v>
      </c>
      <c r="O396" s="8">
        <f>IFERROR(VLOOKUP($B$392,$4:$126,MATCH($Q396&amp;"/"&amp;O$348,$2:$2,0),FALSE),IFERROR(VLOOKUP($B$392,$4:$126,MATCH($Q395&amp;"/"&amp;O$348,$2:$2,0),FALSE),IFERROR(VLOOKUP($B$392,$4:$126,MATCH($Q394&amp;"/"&amp;O$348,$2:$2,0),FALSE),IFERROR(VLOOKUP($B$392,$4:$126,MATCH($Q393&amp;"/"&amp;O$348,$2:$2,0),FALSE),""))))</f>
        <v>285691269</v>
      </c>
      <c r="P396" s="6"/>
      <c r="Q396" s="9" t="s">
        <v>15</v>
      </c>
    </row>
    <row r="397" spans="1:17" x14ac:dyDescent="0.25">
      <c r="A397" s="85"/>
      <c r="B397" s="12">
        <f t="shared" ref="B397:M397" si="24">+B396/B$402</f>
        <v>0.58175631757485535</v>
      </c>
      <c r="C397" s="12">
        <f t="shared" si="24"/>
        <v>0.55195364464378027</v>
      </c>
      <c r="D397" s="12">
        <f t="shared" si="24"/>
        <v>0.5700787392309884</v>
      </c>
      <c r="E397" s="12">
        <f t="shared" si="24"/>
        <v>0.56538964898808874</v>
      </c>
      <c r="F397" s="12">
        <f t="shared" si="24"/>
        <v>0.55640941493729057</v>
      </c>
      <c r="G397" s="12">
        <f t="shared" si="24"/>
        <v>0.5659834599930027</v>
      </c>
      <c r="H397" s="12">
        <f t="shared" si="24"/>
        <v>0.57941782360718308</v>
      </c>
      <c r="I397" s="12">
        <f t="shared" si="24"/>
        <v>0.5888123496984613</v>
      </c>
      <c r="J397" s="12">
        <f t="shared" si="24"/>
        <v>0.88075531350141067</v>
      </c>
      <c r="K397" s="12">
        <f t="shared" si="24"/>
        <v>0.87766826533764397</v>
      </c>
      <c r="L397" s="12">
        <f t="shared" si="24"/>
        <v>0.86576588365338092</v>
      </c>
      <c r="M397" s="12">
        <f t="shared" si="24"/>
        <v>0.86826247752631935</v>
      </c>
      <c r="N397" s="12">
        <f>+N396/N$402</f>
        <v>0.88438764606719633</v>
      </c>
      <c r="O397" s="12">
        <f>+O396/O$402</f>
        <v>0.88101692739654058</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5">IFERROR(VLOOKUP($B$398,$4:$126,MATCH($Q399&amp;"/"&amp;B$348,$2:$2,0),FALSE),"")</f>
        <v>21256669</v>
      </c>
      <c r="C399" s="8">
        <f t="shared" si="25"/>
        <v>22028664</v>
      </c>
      <c r="D399" s="8">
        <f t="shared" si="25"/>
        <v>22882442</v>
      </c>
      <c r="E399" s="8">
        <f t="shared" si="25"/>
        <v>28121736</v>
      </c>
      <c r="F399" s="8">
        <f t="shared" si="25"/>
        <v>34229733</v>
      </c>
      <c r="G399" s="8">
        <f t="shared" si="25"/>
        <v>40522430</v>
      </c>
      <c r="H399" s="8">
        <f t="shared" si="25"/>
        <v>44359133</v>
      </c>
      <c r="I399" s="8">
        <f t="shared" si="25"/>
        <v>43482969</v>
      </c>
      <c r="J399" s="8">
        <f t="shared" si="25"/>
        <v>240875945</v>
      </c>
      <c r="K399" s="8">
        <f t="shared" si="25"/>
        <v>308708382</v>
      </c>
      <c r="L399" s="8">
        <f t="shared" si="25"/>
        <v>315332480</v>
      </c>
      <c r="M399" s="8">
        <f t="shared" si="25"/>
        <v>322775480</v>
      </c>
      <c r="N399" s="8">
        <f t="shared" si="25"/>
        <v>333645101</v>
      </c>
      <c r="O399" s="8">
        <f t="shared" si="25"/>
        <v>324975997</v>
      </c>
      <c r="P399" s="6"/>
      <c r="Q399" s="9" t="s">
        <v>12</v>
      </c>
    </row>
    <row r="400" spans="1:17" x14ac:dyDescent="0.25">
      <c r="B400" s="8">
        <f t="shared" si="25"/>
        <v>21581456</v>
      </c>
      <c r="C400" s="8">
        <f t="shared" si="25"/>
        <v>22111996</v>
      </c>
      <c r="D400" s="8">
        <f t="shared" si="25"/>
        <v>22028091</v>
      </c>
      <c r="E400" s="8">
        <f t="shared" si="25"/>
        <v>28836602</v>
      </c>
      <c r="F400" s="8">
        <f t="shared" si="25"/>
        <v>35337357</v>
      </c>
      <c r="G400" s="8">
        <f t="shared" si="25"/>
        <v>42079035</v>
      </c>
      <c r="H400" s="8">
        <f t="shared" si="25"/>
        <v>44919130</v>
      </c>
      <c r="I400" s="8">
        <f t="shared" si="25"/>
        <v>43807859</v>
      </c>
      <c r="J400" s="8">
        <f t="shared" si="25"/>
        <v>301814648</v>
      </c>
      <c r="K400" s="8">
        <f t="shared" si="25"/>
        <v>307765640</v>
      </c>
      <c r="L400" s="8">
        <f t="shared" si="25"/>
        <v>315158616</v>
      </c>
      <c r="M400" s="8">
        <f t="shared" si="25"/>
        <v>320001789</v>
      </c>
      <c r="N400" s="8">
        <f t="shared" si="25"/>
        <v>329785362</v>
      </c>
      <c r="O400" s="8">
        <f t="shared" si="25"/>
        <v>324274438</v>
      </c>
      <c r="P400" s="6"/>
      <c r="Q400" s="9" t="s">
        <v>13</v>
      </c>
    </row>
    <row r="401" spans="1:17" x14ac:dyDescent="0.25">
      <c r="B401" s="8">
        <f t="shared" si="25"/>
        <v>22185415</v>
      </c>
      <c r="C401" s="8">
        <f t="shared" si="25"/>
        <v>22387657</v>
      </c>
      <c r="D401" s="8">
        <f t="shared" si="25"/>
        <v>26652798</v>
      </c>
      <c r="E401" s="8">
        <f t="shared" si="25"/>
        <v>32160076</v>
      </c>
      <c r="F401" s="8">
        <f t="shared" si="25"/>
        <v>36926224</v>
      </c>
      <c r="G401" s="8">
        <f t="shared" si="25"/>
        <v>42995847</v>
      </c>
      <c r="H401" s="8">
        <f t="shared" si="25"/>
        <v>44430804</v>
      </c>
      <c r="I401" s="8">
        <f t="shared" si="25"/>
        <v>44186721</v>
      </c>
      <c r="J401" s="8">
        <f t="shared" si="25"/>
        <v>299916835</v>
      </c>
      <c r="K401" s="8">
        <f t="shared" si="25"/>
        <v>312556013</v>
      </c>
      <c r="L401" s="8">
        <f t="shared" si="25"/>
        <v>317148333</v>
      </c>
      <c r="M401" s="8">
        <f t="shared" si="25"/>
        <v>319771362</v>
      </c>
      <c r="N401" s="8">
        <f t="shared" si="25"/>
        <v>328753899</v>
      </c>
      <c r="O401" s="8" t="str">
        <f t="shared" si="25"/>
        <v/>
      </c>
      <c r="P401" s="6"/>
      <c r="Q401" s="9" t="s">
        <v>14</v>
      </c>
    </row>
    <row r="402" spans="1:17" x14ac:dyDescent="0.25">
      <c r="B402" s="8">
        <f t="shared" si="25"/>
        <v>22603452</v>
      </c>
      <c r="C402" s="8">
        <f t="shared" si="25"/>
        <v>23035612</v>
      </c>
      <c r="D402" s="8">
        <f t="shared" si="25"/>
        <v>27195973</v>
      </c>
      <c r="E402" s="8">
        <f t="shared" si="25"/>
        <v>32926404</v>
      </c>
      <c r="F402" s="8">
        <f t="shared" si="25"/>
        <v>38260138</v>
      </c>
      <c r="G402" s="8">
        <f t="shared" si="25"/>
        <v>44502657.109999999</v>
      </c>
      <c r="H402" s="8">
        <f t="shared" si="25"/>
        <v>45179381.240000002</v>
      </c>
      <c r="I402" s="8">
        <f t="shared" si="25"/>
        <v>44700557</v>
      </c>
      <c r="J402" s="8">
        <f t="shared" si="25"/>
        <v>301843343.69</v>
      </c>
      <c r="K402" s="8">
        <f t="shared" si="25"/>
        <v>315058575</v>
      </c>
      <c r="L402" s="8">
        <f t="shared" si="25"/>
        <v>323021041</v>
      </c>
      <c r="M402" s="8">
        <f t="shared" si="25"/>
        <v>325804442</v>
      </c>
      <c r="N402" s="8">
        <f>IFERROR(VLOOKUP($B$398,$4:$126,MATCH($Q402&amp;"/"&amp;N$348,$2:$2,0),FALSE),IFERROR(VLOOKUP($B$398,$4:$126,MATCH($Q401&amp;"/"&amp;N$348,$2:$2,0),FALSE),IFERROR(VLOOKUP($B$398,$4:$126,MATCH($Q400&amp;"/"&amp;N$348,$2:$2,0),FALSE),IFERROR(VLOOKUP($B$398,$4:$126,MATCH($Q399&amp;"/"&amp;N$348,$2:$2,0),FALSE),""))))</f>
        <v>326156736</v>
      </c>
      <c r="O402" s="8">
        <f>IFERROR(VLOOKUP($B$398,$4:$126,MATCH($Q402&amp;"/"&amp;O$348,$2:$2,0),FALSE),IFERROR(VLOOKUP($B$398,$4:$126,MATCH($Q401&amp;"/"&amp;O$348,$2:$2,0),FALSE),IFERROR(VLOOKUP($B$398,$4:$126,MATCH($Q400&amp;"/"&amp;O$348,$2:$2,0),FALSE),IFERROR(VLOOKUP($B$398,$4:$126,MATCH($Q399&amp;"/"&amp;O$348,$2:$2,0),FALSE),""))))</f>
        <v>324274438</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6">IFERROR(VLOOKUP($B$404,$4:$126,MATCH($Q405&amp;"/"&amp;B$348,$2:$2,0),FALSE),"")</f>
        <v>2640412</v>
      </c>
      <c r="C405" s="8">
        <f t="shared" si="26"/>
        <v>2431935</v>
      </c>
      <c r="D405" s="8">
        <f t="shared" si="26"/>
        <v>2403775</v>
      </c>
      <c r="E405" s="8">
        <f t="shared" si="26"/>
        <v>3428904</v>
      </c>
      <c r="F405" s="8">
        <f t="shared" si="26"/>
        <v>6296593</v>
      </c>
      <c r="G405" s="8">
        <f t="shared" si="26"/>
        <v>7226633</v>
      </c>
      <c r="H405" s="8">
        <f t="shared" si="26"/>
        <v>7628606</v>
      </c>
      <c r="I405" s="8">
        <f t="shared" si="26"/>
        <v>7282864</v>
      </c>
      <c r="J405" s="8">
        <f t="shared" si="26"/>
        <v>30907659</v>
      </c>
      <c r="K405" s="8">
        <f t="shared" si="26"/>
        <v>28037071</v>
      </c>
      <c r="L405" s="8">
        <f t="shared" si="26"/>
        <v>30458775</v>
      </c>
      <c r="M405" s="8">
        <f t="shared" si="26"/>
        <v>30572945</v>
      </c>
      <c r="N405" s="8">
        <f t="shared" si="26"/>
        <v>33190932</v>
      </c>
      <c r="O405" s="8">
        <f t="shared" si="26"/>
        <v>26710118</v>
      </c>
      <c r="P405" s="6"/>
      <c r="Q405" s="9" t="s">
        <v>12</v>
      </c>
    </row>
    <row r="406" spans="1:17" x14ac:dyDescent="0.25">
      <c r="B406" s="8">
        <f t="shared" si="26"/>
        <v>2881155</v>
      </c>
      <c r="C406" s="8">
        <f t="shared" si="26"/>
        <v>2619366</v>
      </c>
      <c r="D406" s="8">
        <f t="shared" si="26"/>
        <v>2155641</v>
      </c>
      <c r="E406" s="8">
        <f t="shared" si="26"/>
        <v>3106679</v>
      </c>
      <c r="F406" s="8">
        <f t="shared" si="26"/>
        <v>6968025</v>
      </c>
      <c r="G406" s="8">
        <f t="shared" si="26"/>
        <v>7567333</v>
      </c>
      <c r="H406" s="8">
        <f t="shared" si="26"/>
        <v>7453393</v>
      </c>
      <c r="I406" s="8">
        <f t="shared" si="26"/>
        <v>7374390</v>
      </c>
      <c r="J406" s="8">
        <f t="shared" si="26"/>
        <v>28580115</v>
      </c>
      <c r="K406" s="8">
        <f t="shared" si="26"/>
        <v>27917072</v>
      </c>
      <c r="L406" s="8">
        <f t="shared" si="26"/>
        <v>30529217</v>
      </c>
      <c r="M406" s="8">
        <f t="shared" si="26"/>
        <v>31668519</v>
      </c>
      <c r="N406" s="8">
        <f t="shared" si="26"/>
        <v>26607417</v>
      </c>
      <c r="O406" s="8">
        <f t="shared" si="26"/>
        <v>27864021</v>
      </c>
      <c r="P406" s="6"/>
      <c r="Q406" s="9" t="s">
        <v>13</v>
      </c>
    </row>
    <row r="407" spans="1:17" x14ac:dyDescent="0.25">
      <c r="B407" s="8">
        <f t="shared" si="26"/>
        <v>2939746</v>
      </c>
      <c r="C407" s="8">
        <f t="shared" si="26"/>
        <v>2442729</v>
      </c>
      <c r="D407" s="8">
        <f t="shared" si="26"/>
        <v>2494446</v>
      </c>
      <c r="E407" s="8">
        <f t="shared" si="26"/>
        <v>3199759</v>
      </c>
      <c r="F407" s="8">
        <f t="shared" si="26"/>
        <v>7320266</v>
      </c>
      <c r="G407" s="8">
        <f t="shared" si="26"/>
        <v>7602292</v>
      </c>
      <c r="H407" s="8">
        <f t="shared" si="26"/>
        <v>7504586</v>
      </c>
      <c r="I407" s="8">
        <f t="shared" si="26"/>
        <v>7267155</v>
      </c>
      <c r="J407" s="8">
        <f t="shared" si="26"/>
        <v>27301014</v>
      </c>
      <c r="K407" s="8">
        <f t="shared" si="26"/>
        <v>29575763</v>
      </c>
      <c r="L407" s="8">
        <f t="shared" si="26"/>
        <v>30179667</v>
      </c>
      <c r="M407" s="8">
        <f t="shared" si="26"/>
        <v>30322906</v>
      </c>
      <c r="N407" s="8">
        <f t="shared" si="26"/>
        <v>27434914</v>
      </c>
      <c r="O407" s="8" t="str">
        <f t="shared" si="26"/>
        <v/>
      </c>
      <c r="P407" s="6"/>
      <c r="Q407" s="9" t="s">
        <v>14</v>
      </c>
    </row>
    <row r="408" spans="1:17" x14ac:dyDescent="0.25">
      <c r="B408" s="8">
        <f t="shared" si="26"/>
        <v>2966545</v>
      </c>
      <c r="C408" s="8">
        <f t="shared" si="26"/>
        <v>2667808</v>
      </c>
      <c r="D408" s="8">
        <f t="shared" si="26"/>
        <v>3137750</v>
      </c>
      <c r="E408" s="8">
        <f t="shared" si="26"/>
        <v>3491417</v>
      </c>
      <c r="F408" s="8">
        <f t="shared" si="26"/>
        <v>7052139</v>
      </c>
      <c r="G408" s="8">
        <f t="shared" si="26"/>
        <v>8406353.9199999999</v>
      </c>
      <c r="H408" s="8">
        <f t="shared" si="26"/>
        <v>8025378.7000000002</v>
      </c>
      <c r="I408" s="8">
        <f t="shared" si="26"/>
        <v>7554330</v>
      </c>
      <c r="J408" s="8">
        <f t="shared" si="26"/>
        <v>30486613.52</v>
      </c>
      <c r="K408" s="8">
        <f t="shared" si="26"/>
        <v>31388290</v>
      </c>
      <c r="L408" s="8">
        <f t="shared" si="26"/>
        <v>33055504</v>
      </c>
      <c r="M408" s="8">
        <f t="shared" si="26"/>
        <v>32929753</v>
      </c>
      <c r="N408" s="8">
        <f>IFERROR(VLOOKUP($B$404,$4:$126,MATCH($Q408&amp;"/"&amp;N$348,$2:$2,0),FALSE),IFERROR(VLOOKUP($B$404,$4:$126,MATCH($Q407&amp;"/"&amp;N$348,$2:$2,0),FALSE),IFERROR(VLOOKUP($B$404,$4:$126,MATCH($Q406&amp;"/"&amp;N$348,$2:$2,0),FALSE),IFERROR(VLOOKUP($B$404,$4:$126,MATCH($Q405&amp;"/"&amp;N$348,$2:$2,0),FALSE),""))))</f>
        <v>27508129</v>
      </c>
      <c r="O408" s="8">
        <f>IFERROR(VLOOKUP($B$404,$4:$126,MATCH($Q408&amp;"/"&amp;O$348,$2:$2,0),FALSE),IFERROR(VLOOKUP($B$404,$4:$126,MATCH($Q407&amp;"/"&amp;O$348,$2:$2,0),FALSE),IFERROR(VLOOKUP($B$404,$4:$126,MATCH($Q406&amp;"/"&amp;O$348,$2:$2,0),FALSE),IFERROR(VLOOKUP($B$404,$4:$126,MATCH($Q405&amp;"/"&amp;O$348,$2:$2,0),FALSE),""))))</f>
        <v>27864021</v>
      </c>
      <c r="P408" s="6"/>
      <c r="Q408" s="9" t="s">
        <v>15</v>
      </c>
    </row>
    <row r="409" spans="1:17" x14ac:dyDescent="0.25">
      <c r="A409" s="84"/>
      <c r="B409" s="12">
        <f t="shared" ref="B409:M409" si="27">+B408/B$402</f>
        <v>0.13124300659916902</v>
      </c>
      <c r="C409" s="12">
        <f t="shared" si="27"/>
        <v>0.11581233439771428</v>
      </c>
      <c r="D409" s="12">
        <f t="shared" si="27"/>
        <v>0.11537553740033497</v>
      </c>
      <c r="E409" s="12">
        <f t="shared" si="27"/>
        <v>0.10603699693413225</v>
      </c>
      <c r="F409" s="12">
        <f t="shared" si="27"/>
        <v>0.18432079361553794</v>
      </c>
      <c r="G409" s="12">
        <f t="shared" si="27"/>
        <v>0.18889555064591962</v>
      </c>
      <c r="H409" s="12">
        <f t="shared" si="27"/>
        <v>0.17763365676408718</v>
      </c>
      <c r="I409" s="12">
        <f t="shared" si="27"/>
        <v>0.16899856527514859</v>
      </c>
      <c r="J409" s="12">
        <f t="shared" si="27"/>
        <v>0.10100144381951469</v>
      </c>
      <c r="K409" s="12">
        <f t="shared" si="27"/>
        <v>9.9626839231403239E-2</v>
      </c>
      <c r="L409" s="12">
        <f t="shared" si="27"/>
        <v>0.10233235549507129</v>
      </c>
      <c r="M409" s="12">
        <f t="shared" si="27"/>
        <v>0.10107214253389461</v>
      </c>
      <c r="N409" s="12">
        <f>+N408/N$402</f>
        <v>8.4340214270478844E-2</v>
      </c>
      <c r="O409" s="12">
        <f>+O408/O$402</f>
        <v>8.592728175509165E-2</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8">IFERROR(VLOOKUP($B$410,$4:$126,MATCH($Q411&amp;"/"&amp;B$348,$2:$2,0),FALSE),"")</f>
        <v>5794251</v>
      </c>
      <c r="C411" s="8">
        <f t="shared" si="28"/>
        <v>6633102</v>
      </c>
      <c r="D411" s="8">
        <f t="shared" si="28"/>
        <v>9470990</v>
      </c>
      <c r="E411" s="8">
        <f t="shared" si="28"/>
        <v>9802725</v>
      </c>
      <c r="F411" s="8">
        <f t="shared" si="28"/>
        <v>9693601</v>
      </c>
      <c r="G411" s="8">
        <f t="shared" si="28"/>
        <v>12585423</v>
      </c>
      <c r="H411" s="8">
        <f t="shared" si="28"/>
        <v>13977244</v>
      </c>
      <c r="I411" s="8">
        <f t="shared" si="28"/>
        <v>17742603</v>
      </c>
      <c r="J411" s="8">
        <f t="shared" si="28"/>
        <v>180872068</v>
      </c>
      <c r="K411" s="8">
        <f t="shared" si="28"/>
        <v>50397101</v>
      </c>
      <c r="L411" s="8">
        <f t="shared" si="28"/>
        <v>61513565</v>
      </c>
      <c r="M411" s="8">
        <f t="shared" si="28"/>
        <v>83155834</v>
      </c>
      <c r="N411" s="8">
        <f t="shared" si="28"/>
        <v>67388903</v>
      </c>
      <c r="O411" s="8">
        <f t="shared" si="28"/>
        <v>54030202</v>
      </c>
      <c r="P411" s="6"/>
      <c r="Q411" s="9" t="s">
        <v>12</v>
      </c>
    </row>
    <row r="412" spans="1:17" x14ac:dyDescent="0.25">
      <c r="B412" s="8">
        <f t="shared" si="28"/>
        <v>6100132</v>
      </c>
      <c r="C412" s="8">
        <f t="shared" si="28"/>
        <v>6772219</v>
      </c>
      <c r="D412" s="8">
        <f t="shared" si="28"/>
        <v>8492183</v>
      </c>
      <c r="E412" s="8">
        <f t="shared" si="28"/>
        <v>7413381</v>
      </c>
      <c r="F412" s="8">
        <f t="shared" si="28"/>
        <v>10911715</v>
      </c>
      <c r="G412" s="8">
        <f t="shared" si="28"/>
        <v>14187819</v>
      </c>
      <c r="H412" s="8">
        <f t="shared" si="28"/>
        <v>14978086</v>
      </c>
      <c r="I412" s="8">
        <f t="shared" si="28"/>
        <v>18931349</v>
      </c>
      <c r="J412" s="8">
        <f t="shared" si="28"/>
        <v>255040874</v>
      </c>
      <c r="K412" s="8">
        <f t="shared" si="28"/>
        <v>47881152</v>
      </c>
      <c r="L412" s="8">
        <f t="shared" si="28"/>
        <v>59246809</v>
      </c>
      <c r="M412" s="8">
        <f t="shared" si="28"/>
        <v>93724217</v>
      </c>
      <c r="N412" s="8">
        <f t="shared" si="28"/>
        <v>47985785</v>
      </c>
      <c r="O412" s="8">
        <f t="shared" si="28"/>
        <v>60614159</v>
      </c>
      <c r="P412" s="6"/>
      <c r="Q412" s="9" t="s">
        <v>13</v>
      </c>
    </row>
    <row r="413" spans="1:17" x14ac:dyDescent="0.25">
      <c r="B413" s="8">
        <f t="shared" si="28"/>
        <v>6825530</v>
      </c>
      <c r="C413" s="8">
        <f t="shared" si="28"/>
        <v>6855405</v>
      </c>
      <c r="D413" s="8">
        <f t="shared" si="28"/>
        <v>9090407</v>
      </c>
      <c r="E413" s="8">
        <f t="shared" si="28"/>
        <v>9097328</v>
      </c>
      <c r="F413" s="8">
        <f t="shared" si="28"/>
        <v>11326060</v>
      </c>
      <c r="G413" s="8">
        <f t="shared" si="28"/>
        <v>14720731</v>
      </c>
      <c r="H413" s="8">
        <f t="shared" si="28"/>
        <v>18459607</v>
      </c>
      <c r="I413" s="8">
        <f t="shared" si="28"/>
        <v>15929754</v>
      </c>
      <c r="J413" s="8">
        <f t="shared" si="28"/>
        <v>50898401</v>
      </c>
      <c r="K413" s="8">
        <f t="shared" si="28"/>
        <v>53029920</v>
      </c>
      <c r="L413" s="8">
        <f t="shared" si="28"/>
        <v>85047258</v>
      </c>
      <c r="M413" s="8">
        <f t="shared" si="28"/>
        <v>72874907</v>
      </c>
      <c r="N413" s="8">
        <f t="shared" si="28"/>
        <v>55556948</v>
      </c>
      <c r="O413" s="8" t="str">
        <f t="shared" si="28"/>
        <v/>
      </c>
      <c r="P413" s="6"/>
      <c r="Q413" s="9" t="s">
        <v>14</v>
      </c>
    </row>
    <row r="414" spans="1:17" x14ac:dyDescent="0.25">
      <c r="B414" s="8">
        <f t="shared" si="28"/>
        <v>7285754</v>
      </c>
      <c r="C414" s="8">
        <f t="shared" si="28"/>
        <v>7104854</v>
      </c>
      <c r="D414" s="8">
        <f t="shared" si="28"/>
        <v>9567842</v>
      </c>
      <c r="E414" s="8">
        <f t="shared" si="28"/>
        <v>9173864</v>
      </c>
      <c r="F414" s="8">
        <f t="shared" si="28"/>
        <v>12226647</v>
      </c>
      <c r="G414" s="8">
        <f t="shared" si="28"/>
        <v>14834989.9</v>
      </c>
      <c r="H414" s="8">
        <f t="shared" si="28"/>
        <v>18742285.510000002</v>
      </c>
      <c r="I414" s="8">
        <f t="shared" si="28"/>
        <v>15313491</v>
      </c>
      <c r="J414" s="8">
        <f t="shared" si="28"/>
        <v>51851470.700000003</v>
      </c>
      <c r="K414" s="8">
        <f t="shared" si="28"/>
        <v>50254049</v>
      </c>
      <c r="L414" s="8">
        <f t="shared" si="28"/>
        <v>90285564</v>
      </c>
      <c r="M414" s="8">
        <f t="shared" si="28"/>
        <v>75881428</v>
      </c>
      <c r="N414" s="8">
        <f>IFERROR(VLOOKUP($B$410,$4:$126,MATCH($Q414&amp;"/"&amp;N$348,$2:$2,0),FALSE),IFERROR(VLOOKUP($B$410,$4:$126,MATCH($Q413&amp;"/"&amp;N$348,$2:$2,0),FALSE),IFERROR(VLOOKUP($B$410,$4:$126,MATCH($Q412&amp;"/"&amp;N$348,$2:$2,0),FALSE),IFERROR(VLOOKUP($B$410,$4:$126,MATCH($Q411&amp;"/"&amp;N$348,$2:$2,0),FALSE),""))))</f>
        <v>65363323</v>
      </c>
      <c r="O414" s="8">
        <f>IFERROR(VLOOKUP($B$410,$4:$126,MATCH($Q414&amp;"/"&amp;O$348,$2:$2,0),FALSE),IFERROR(VLOOKUP($B$410,$4:$126,MATCH($Q413&amp;"/"&amp;O$348,$2:$2,0),FALSE),IFERROR(VLOOKUP($B$410,$4:$126,MATCH($Q412&amp;"/"&amp;O$348,$2:$2,0),FALSE),IFERROR(VLOOKUP($B$410,$4:$126,MATCH($Q411&amp;"/"&amp;O$348,$2:$2,0),FALSE),""))))</f>
        <v>60614159</v>
      </c>
      <c r="P414" s="6"/>
      <c r="Q414" s="9" t="s">
        <v>15</v>
      </c>
    </row>
    <row r="415" spans="1:17" x14ac:dyDescent="0.25">
      <c r="B415" s="12">
        <f t="shared" ref="B415:M415" si="29">+B414/B$402</f>
        <v>0.32232926191981648</v>
      </c>
      <c r="C415" s="12">
        <f t="shared" si="29"/>
        <v>0.30842914006365446</v>
      </c>
      <c r="D415" s="12">
        <f t="shared" si="29"/>
        <v>0.35181098319225423</v>
      </c>
      <c r="E415" s="12">
        <f t="shared" si="29"/>
        <v>0.27861724590392561</v>
      </c>
      <c r="F415" s="12">
        <f t="shared" si="29"/>
        <v>0.31956620229649985</v>
      </c>
      <c r="G415" s="12">
        <f t="shared" si="29"/>
        <v>0.33335065507058215</v>
      </c>
      <c r="H415" s="12">
        <f t="shared" si="29"/>
        <v>0.41484157143361533</v>
      </c>
      <c r="I415" s="12">
        <f t="shared" si="29"/>
        <v>0.34257942244433331</v>
      </c>
      <c r="J415" s="12">
        <f t="shared" si="29"/>
        <v>0.17178272035461098</v>
      </c>
      <c r="K415" s="12">
        <f t="shared" si="29"/>
        <v>0.15950700278511701</v>
      </c>
      <c r="L415" s="12">
        <f t="shared" si="29"/>
        <v>0.27950366242550745</v>
      </c>
      <c r="M415" s="12">
        <f t="shared" si="29"/>
        <v>0.23290482945594707</v>
      </c>
      <c r="N415" s="12">
        <f>+N414/N$402</f>
        <v>0.20040463919776288</v>
      </c>
      <c r="O415" s="12">
        <f>+O414/O$402</f>
        <v>0.18692240860502241</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25">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25">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25">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25">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t="str">
        <f t="shared" si="32"/>
        <v/>
      </c>
      <c r="M423" s="8" t="str">
        <f t="shared" si="32"/>
        <v/>
      </c>
      <c r="N423" s="8" t="str">
        <f t="shared" si="32"/>
        <v/>
      </c>
      <c r="O423" s="8" t="str">
        <f t="shared" si="32"/>
        <v/>
      </c>
      <c r="P423" s="6"/>
      <c r="Q423" s="9" t="s">
        <v>12</v>
      </c>
    </row>
    <row r="424" spans="2:17" x14ac:dyDescent="0.25">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t="str">
        <f t="shared" si="32"/>
        <v/>
      </c>
      <c r="M424" s="8" t="str">
        <f t="shared" si="32"/>
        <v/>
      </c>
      <c r="N424" s="8" t="str">
        <f t="shared" si="32"/>
        <v/>
      </c>
      <c r="O424" s="8" t="str">
        <f t="shared" si="32"/>
        <v/>
      </c>
      <c r="P424" s="6"/>
      <c r="Q424" s="9" t="s">
        <v>13</v>
      </c>
    </row>
    <row r="425" spans="2:17" x14ac:dyDescent="0.25">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t="str">
        <f t="shared" si="32"/>
        <v/>
      </c>
      <c r="M425" s="8" t="str">
        <f t="shared" si="32"/>
        <v/>
      </c>
      <c r="N425" s="8" t="str">
        <f t="shared" si="32"/>
        <v/>
      </c>
      <c r="O425" s="8" t="str">
        <f t="shared" si="32"/>
        <v/>
      </c>
      <c r="P425" s="6"/>
      <c r="Q425" s="9" t="s">
        <v>14</v>
      </c>
    </row>
    <row r="426" spans="2:17" x14ac:dyDescent="0.25">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t="str">
        <f t="shared" si="32"/>
        <v/>
      </c>
      <c r="L426" s="8" t="str">
        <f t="shared" si="32"/>
        <v/>
      </c>
      <c r="M426" s="8" t="str">
        <f t="shared" si="32"/>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25">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t="e">
        <f t="shared" si="33"/>
        <v>#VALUE!</v>
      </c>
      <c r="L427" s="12" t="e">
        <f t="shared" si="33"/>
        <v>#VALUE!</v>
      </c>
      <c r="M427" s="12" t="e">
        <f t="shared" si="33"/>
        <v>#VALUE!</v>
      </c>
      <c r="N427" s="12" t="e">
        <f>+N426/N$402</f>
        <v>#VALUE!</v>
      </c>
      <c r="O427" s="12" t="e">
        <f>+O426/O$402</f>
        <v>#VALUE!</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25">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25">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25">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25">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6">IFERROR(VLOOKUP($B$434,$4:$126,MATCH($Q435&amp;"/"&amp;B$348,$2:$2,0),FALSE),"")</f>
        <v>5350987</v>
      </c>
      <c r="C435" s="8">
        <f t="shared" si="36"/>
        <v>4796717</v>
      </c>
      <c r="D435" s="8">
        <f t="shared" si="36"/>
        <v>1475969</v>
      </c>
      <c r="E435" s="8">
        <f t="shared" si="36"/>
        <v>5223679</v>
      </c>
      <c r="F435" s="8">
        <f t="shared" si="36"/>
        <v>9220679</v>
      </c>
      <c r="G435" s="8">
        <f t="shared" si="36"/>
        <v>10413397</v>
      </c>
      <c r="H435" s="8">
        <f t="shared" si="36"/>
        <v>12242584</v>
      </c>
      <c r="I435" s="8">
        <f t="shared" si="36"/>
        <v>7228320</v>
      </c>
      <c r="J435" s="8">
        <f t="shared" si="36"/>
        <v>19731179</v>
      </c>
      <c r="K435" s="8">
        <f t="shared" si="36"/>
        <v>146343379</v>
      </c>
      <c r="L435" s="8">
        <f t="shared" si="36"/>
        <v>141574280</v>
      </c>
      <c r="M435" s="8">
        <f t="shared" si="36"/>
        <v>123203499</v>
      </c>
      <c r="N435" s="8">
        <f t="shared" si="36"/>
        <v>148551565</v>
      </c>
      <c r="O435" s="8">
        <f t="shared" si="36"/>
        <v>150137984</v>
      </c>
      <c r="P435" s="6"/>
      <c r="Q435" s="9" t="s">
        <v>12</v>
      </c>
    </row>
    <row r="436" spans="1:17" x14ac:dyDescent="0.25">
      <c r="B436" s="8">
        <f t="shared" si="36"/>
        <v>5203711</v>
      </c>
      <c r="C436" s="8">
        <f t="shared" si="36"/>
        <v>4714389</v>
      </c>
      <c r="D436" s="8">
        <f t="shared" si="36"/>
        <v>1367839</v>
      </c>
      <c r="E436" s="8">
        <f t="shared" si="36"/>
        <v>7818512</v>
      </c>
      <c r="F436" s="8">
        <f t="shared" si="36"/>
        <v>9025653</v>
      </c>
      <c r="G436" s="8">
        <f t="shared" si="36"/>
        <v>10263951</v>
      </c>
      <c r="H436" s="8">
        <f t="shared" si="36"/>
        <v>12026018</v>
      </c>
      <c r="I436" s="8">
        <f t="shared" si="36"/>
        <v>5696500</v>
      </c>
      <c r="J436" s="8">
        <f t="shared" si="36"/>
        <v>19407292</v>
      </c>
      <c r="K436" s="8">
        <f t="shared" si="36"/>
        <v>148168808</v>
      </c>
      <c r="L436" s="8">
        <f t="shared" si="36"/>
        <v>143673263</v>
      </c>
      <c r="M436" s="8">
        <f t="shared" si="36"/>
        <v>110681299</v>
      </c>
      <c r="N436" s="8">
        <f t="shared" si="36"/>
        <v>163955768</v>
      </c>
      <c r="O436" s="8">
        <f t="shared" si="36"/>
        <v>144152645</v>
      </c>
      <c r="P436" s="6"/>
      <c r="Q436" s="9" t="s">
        <v>13</v>
      </c>
    </row>
    <row r="437" spans="1:17" x14ac:dyDescent="0.25">
      <c r="B437" s="8">
        <f t="shared" si="36"/>
        <v>5082780</v>
      </c>
      <c r="C437" s="8">
        <f t="shared" si="36"/>
        <v>4654739</v>
      </c>
      <c r="D437" s="8">
        <f t="shared" si="36"/>
        <v>4985102</v>
      </c>
      <c r="E437" s="8">
        <f t="shared" si="36"/>
        <v>9135206</v>
      </c>
      <c r="F437" s="8">
        <f t="shared" si="36"/>
        <v>10156183</v>
      </c>
      <c r="G437" s="8">
        <f t="shared" si="36"/>
        <v>10679729</v>
      </c>
      <c r="H437" s="8">
        <f t="shared" si="36"/>
        <v>8301470</v>
      </c>
      <c r="I437" s="8">
        <f t="shared" si="36"/>
        <v>8320565</v>
      </c>
      <c r="J437" s="8">
        <f t="shared" si="36"/>
        <v>138809922</v>
      </c>
      <c r="K437" s="8">
        <f t="shared" si="36"/>
        <v>150483263</v>
      </c>
      <c r="L437" s="8">
        <f t="shared" si="36"/>
        <v>118984574</v>
      </c>
      <c r="M437" s="8">
        <f t="shared" si="36"/>
        <v>130226336</v>
      </c>
      <c r="N437" s="8">
        <f t="shared" si="36"/>
        <v>154907749</v>
      </c>
      <c r="O437" s="8" t="str">
        <f t="shared" si="36"/>
        <v/>
      </c>
      <c r="P437" s="6"/>
      <c r="Q437" s="9" t="s">
        <v>14</v>
      </c>
    </row>
    <row r="438" spans="1:17" x14ac:dyDescent="0.25">
      <c r="B438" s="8">
        <f t="shared" si="36"/>
        <v>4863452</v>
      </c>
      <c r="C438" s="8">
        <f t="shared" si="36"/>
        <v>4557077</v>
      </c>
      <c r="D438" s="8">
        <f t="shared" si="36"/>
        <v>4965640</v>
      </c>
      <c r="E438" s="8">
        <f t="shared" si="36"/>
        <v>9184639</v>
      </c>
      <c r="F438" s="8">
        <f t="shared" si="36"/>
        <v>9749666</v>
      </c>
      <c r="G438" s="8">
        <f t="shared" si="36"/>
        <v>11968745.1</v>
      </c>
      <c r="H438" s="8">
        <f t="shared" si="36"/>
        <v>8161370.1399999997</v>
      </c>
      <c r="I438" s="8">
        <f t="shared" si="36"/>
        <v>8636699</v>
      </c>
      <c r="J438" s="8">
        <f t="shared" si="36"/>
        <v>138134444.84999999</v>
      </c>
      <c r="K438" s="8">
        <f t="shared" si="36"/>
        <v>153631496</v>
      </c>
      <c r="L438" s="8">
        <f t="shared" si="36"/>
        <v>117651219</v>
      </c>
      <c r="M438" s="8">
        <f t="shared" si="36"/>
        <v>130186887</v>
      </c>
      <c r="N438" s="8">
        <f>IFERROR(VLOOKUP($B$434,$4:$126,MATCH($Q438&amp;"/"&amp;N$348,$2:$2,0),FALSE),IFERROR(VLOOKUP($B$434,$4:$126,MATCH($Q437&amp;"/"&amp;N$348,$2:$2,0),FALSE),IFERROR(VLOOKUP($B$434,$4:$126,MATCH($Q436&amp;"/"&amp;N$348,$2:$2,0),FALSE),IFERROR(VLOOKUP($B$434,$4:$126,MATCH($Q435&amp;"/"&amp;N$348,$2:$2,0),FALSE),""))))</f>
        <v>141257297</v>
      </c>
      <c r="O438" s="8">
        <f>IFERROR(VLOOKUP($B$434,$4:$126,MATCH($Q438&amp;"/"&amp;O$348,$2:$2,0),FALSE),IFERROR(VLOOKUP($B$434,$4:$126,MATCH($Q437&amp;"/"&amp;O$348,$2:$2,0),FALSE),IFERROR(VLOOKUP($B$434,$4:$126,MATCH($Q436&amp;"/"&amp;O$348,$2:$2,0),FALSE),IFERROR(VLOOKUP($B$434,$4:$126,MATCH($Q435&amp;"/"&amp;O$348,$2:$2,0),FALSE),""))))</f>
        <v>144152645</v>
      </c>
      <c r="P438" s="6"/>
      <c r="Q438" s="9" t="s">
        <v>15</v>
      </c>
    </row>
    <row r="439" spans="1:17" x14ac:dyDescent="0.25">
      <c r="B439" s="12">
        <f t="shared" ref="B439:M439" si="37">+B438/B$402</f>
        <v>0.21516412625823703</v>
      </c>
      <c r="C439" s="12">
        <f t="shared" si="37"/>
        <v>0.19782747686495153</v>
      </c>
      <c r="D439" s="12">
        <f t="shared" si="37"/>
        <v>0.18258732643983724</v>
      </c>
      <c r="E439" s="12">
        <f t="shared" si="37"/>
        <v>0.27894449087121692</v>
      </c>
      <c r="F439" s="12">
        <f t="shared" si="37"/>
        <v>0.25482568829208091</v>
      </c>
      <c r="G439" s="12">
        <f t="shared" si="37"/>
        <v>0.26894450527787822</v>
      </c>
      <c r="H439" s="12">
        <f t="shared" si="37"/>
        <v>0.18064369001969091</v>
      </c>
      <c r="I439" s="12">
        <f t="shared" si="37"/>
        <v>0.19321233513935857</v>
      </c>
      <c r="J439" s="12">
        <f t="shared" si="37"/>
        <v>0.45763621341230309</v>
      </c>
      <c r="K439" s="12">
        <f t="shared" si="37"/>
        <v>0.48762835926620945</v>
      </c>
      <c r="L439" s="12">
        <f t="shared" si="37"/>
        <v>0.36422153379166405</v>
      </c>
      <c r="M439" s="12">
        <f t="shared" si="37"/>
        <v>0.39958597924825101</v>
      </c>
      <c r="N439" s="12">
        <f>+N438/N$402</f>
        <v>0.43309636566880533</v>
      </c>
      <c r="O439" s="12">
        <f>+O438/O$402</f>
        <v>0.44453903270661133</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8">IFERROR(VLOOKUP($B$440,$4:$126,MATCH($Q441&amp;"/"&amp;B$348,$2:$2,0),FALSE),"")</f>
        <v>11145238</v>
      </c>
      <c r="C441" s="8">
        <f t="shared" si="38"/>
        <v>11429819</v>
      </c>
      <c r="D441" s="8">
        <f t="shared" si="38"/>
        <v>10946959</v>
      </c>
      <c r="E441" s="8">
        <f t="shared" si="38"/>
        <v>15026404</v>
      </c>
      <c r="F441" s="8">
        <f t="shared" si="38"/>
        <v>18914280</v>
      </c>
      <c r="G441" s="8">
        <f t="shared" si="38"/>
        <v>22998820</v>
      </c>
      <c r="H441" s="8">
        <f t="shared" si="38"/>
        <v>26219828</v>
      </c>
      <c r="I441" s="8">
        <f t="shared" si="38"/>
        <v>24970923</v>
      </c>
      <c r="J441" s="8">
        <f t="shared" si="38"/>
        <v>200603247</v>
      </c>
      <c r="K441" s="8">
        <f t="shared" si="38"/>
        <v>196740480</v>
      </c>
      <c r="L441" s="8">
        <f t="shared" si="38"/>
        <v>203087845</v>
      </c>
      <c r="M441" s="8">
        <f t="shared" si="38"/>
        <v>206359333</v>
      </c>
      <c r="N441" s="8">
        <f t="shared" si="38"/>
        <v>215940468</v>
      </c>
      <c r="O441" s="8">
        <f t="shared" si="38"/>
        <v>204168186</v>
      </c>
      <c r="P441" s="6"/>
      <c r="Q441" s="9" t="s">
        <v>12</v>
      </c>
    </row>
    <row r="442" spans="1:17" x14ac:dyDescent="0.25">
      <c r="B442" s="8">
        <f t="shared" si="38"/>
        <v>11303843</v>
      </c>
      <c r="C442" s="8">
        <f t="shared" si="38"/>
        <v>11486608</v>
      </c>
      <c r="D442" s="8">
        <f t="shared" si="38"/>
        <v>9860022</v>
      </c>
      <c r="E442" s="8">
        <f t="shared" si="38"/>
        <v>15231893</v>
      </c>
      <c r="F442" s="8">
        <f t="shared" si="38"/>
        <v>19937368</v>
      </c>
      <c r="G442" s="8">
        <f t="shared" si="38"/>
        <v>24451770</v>
      </c>
      <c r="H442" s="8">
        <f t="shared" si="38"/>
        <v>27004104</v>
      </c>
      <c r="I442" s="8">
        <f t="shared" si="38"/>
        <v>24627849</v>
      </c>
      <c r="J442" s="8">
        <f t="shared" si="38"/>
        <v>274448166</v>
      </c>
      <c r="K442" s="8">
        <f t="shared" si="38"/>
        <v>196049960</v>
      </c>
      <c r="L442" s="8">
        <f t="shared" si="38"/>
        <v>202920072</v>
      </c>
      <c r="M442" s="8">
        <f t="shared" si="38"/>
        <v>204405516</v>
      </c>
      <c r="N442" s="8">
        <f t="shared" si="38"/>
        <v>211941553</v>
      </c>
      <c r="O442" s="8">
        <f t="shared" si="38"/>
        <v>204766804</v>
      </c>
      <c r="P442" s="6"/>
      <c r="Q442" s="9" t="s">
        <v>13</v>
      </c>
    </row>
    <row r="443" spans="1:17" x14ac:dyDescent="0.25">
      <c r="B443" s="8">
        <f t="shared" si="38"/>
        <v>11908310</v>
      </c>
      <c r="C443" s="8">
        <f t="shared" si="38"/>
        <v>11510144</v>
      </c>
      <c r="D443" s="8">
        <f t="shared" si="38"/>
        <v>14075509</v>
      </c>
      <c r="E443" s="8">
        <f t="shared" si="38"/>
        <v>18232534</v>
      </c>
      <c r="F443" s="8">
        <f t="shared" si="38"/>
        <v>21482243</v>
      </c>
      <c r="G443" s="8">
        <f t="shared" si="38"/>
        <v>25400460</v>
      </c>
      <c r="H443" s="8">
        <f t="shared" si="38"/>
        <v>26761077</v>
      </c>
      <c r="I443" s="8">
        <f t="shared" si="38"/>
        <v>24250319</v>
      </c>
      <c r="J443" s="8">
        <f t="shared" si="38"/>
        <v>189708323</v>
      </c>
      <c r="K443" s="8">
        <f t="shared" si="38"/>
        <v>203513183</v>
      </c>
      <c r="L443" s="8">
        <f t="shared" si="38"/>
        <v>204031832</v>
      </c>
      <c r="M443" s="8">
        <f t="shared" si="38"/>
        <v>203101243</v>
      </c>
      <c r="N443" s="8">
        <f t="shared" si="38"/>
        <v>210464697</v>
      </c>
      <c r="O443" s="8" t="str">
        <f t="shared" si="38"/>
        <v/>
      </c>
      <c r="P443" s="6"/>
      <c r="Q443" s="9" t="s">
        <v>14</v>
      </c>
    </row>
    <row r="444" spans="1:17" x14ac:dyDescent="0.25">
      <c r="B444" s="8">
        <f t="shared" si="38"/>
        <v>12149206</v>
      </c>
      <c r="C444" s="8">
        <f t="shared" si="38"/>
        <v>11661931</v>
      </c>
      <c r="D444" s="8">
        <f t="shared" si="38"/>
        <v>14533482</v>
      </c>
      <c r="E444" s="8">
        <f t="shared" si="38"/>
        <v>18358503</v>
      </c>
      <c r="F444" s="8">
        <f t="shared" si="38"/>
        <v>21976313</v>
      </c>
      <c r="G444" s="8">
        <f t="shared" si="38"/>
        <v>26803735</v>
      </c>
      <c r="H444" s="8">
        <f t="shared" si="38"/>
        <v>26903655.649999999</v>
      </c>
      <c r="I444" s="8">
        <f t="shared" si="38"/>
        <v>23950190</v>
      </c>
      <c r="J444" s="8">
        <f t="shared" si="38"/>
        <v>189985915.55000001</v>
      </c>
      <c r="K444" s="8">
        <f t="shared" si="38"/>
        <v>203885545</v>
      </c>
      <c r="L444" s="8">
        <f t="shared" si="38"/>
        <v>207936783</v>
      </c>
      <c r="M444" s="8">
        <f t="shared" si="38"/>
        <v>206068315</v>
      </c>
      <c r="N444" s="8">
        <f>IFERROR(VLOOKUP($B$440,$4:$126,MATCH($Q444&amp;"/"&amp;N$348,$2:$2,0),FALSE),IFERROR(VLOOKUP($B$440,$4:$126,MATCH($Q443&amp;"/"&amp;N$348,$2:$2,0),FALSE),IFERROR(VLOOKUP($B$440,$4:$126,MATCH($Q442&amp;"/"&amp;N$348,$2:$2,0),FALSE),IFERROR(VLOOKUP($B$440,$4:$126,MATCH($Q441&amp;"/"&amp;N$348,$2:$2,0),FALSE),""))))</f>
        <v>206620620</v>
      </c>
      <c r="O444" s="8">
        <f>IFERROR(VLOOKUP($B$440,$4:$126,MATCH($Q444&amp;"/"&amp;O$348,$2:$2,0),FALSE),IFERROR(VLOOKUP($B$440,$4:$126,MATCH($Q443&amp;"/"&amp;O$348,$2:$2,0),FALSE),IFERROR(VLOOKUP($B$440,$4:$126,MATCH($Q442&amp;"/"&amp;O$348,$2:$2,0),FALSE),IFERROR(VLOOKUP($B$440,$4:$126,MATCH($Q441&amp;"/"&amp;O$348,$2:$2,0),FALSE),""))))</f>
        <v>204766804</v>
      </c>
      <c r="P444" s="6"/>
      <c r="Q444" s="9" t="s">
        <v>15</v>
      </c>
    </row>
    <row r="445" spans="1:17" x14ac:dyDescent="0.25">
      <c r="B445" s="12">
        <f t="shared" ref="B445:M445" si="39">+B444/B$402</f>
        <v>0.53749338817805348</v>
      </c>
      <c r="C445" s="12">
        <f t="shared" si="39"/>
        <v>0.50625661692860602</v>
      </c>
      <c r="D445" s="12">
        <f t="shared" si="39"/>
        <v>0.53439830963209145</v>
      </c>
      <c r="E445" s="12">
        <f t="shared" si="39"/>
        <v>0.55756173677514254</v>
      </c>
      <c r="F445" s="12">
        <f t="shared" si="39"/>
        <v>0.57439189058858076</v>
      </c>
      <c r="G445" s="12">
        <f t="shared" si="39"/>
        <v>0.60229516034846042</v>
      </c>
      <c r="H445" s="12">
        <f t="shared" si="39"/>
        <v>0.59548526145330616</v>
      </c>
      <c r="I445" s="12">
        <f t="shared" si="39"/>
        <v>0.53579175758369191</v>
      </c>
      <c r="J445" s="12">
        <f t="shared" si="39"/>
        <v>0.62941893376691416</v>
      </c>
      <c r="K445" s="12">
        <f t="shared" si="39"/>
        <v>0.64713536205132649</v>
      </c>
      <c r="L445" s="12">
        <f t="shared" si="39"/>
        <v>0.6437251962171715</v>
      </c>
      <c r="M445" s="12">
        <f t="shared" si="39"/>
        <v>0.63249080870419805</v>
      </c>
      <c r="N445" s="12">
        <f>+N444/N$402</f>
        <v>0.63350100486656824</v>
      </c>
      <c r="O445" s="12">
        <f>+O444/O$402</f>
        <v>0.63146144131163373</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0">IFERROR(VLOOKUP($B$447,$4:$126,MATCH($Q448&amp;"/"&amp;B$348,$2:$2,0),FALSE),"")</f>
        <v>4079189</v>
      </c>
      <c r="C448" s="8">
        <f t="shared" si="40"/>
        <v>4521342</v>
      </c>
      <c r="D448" s="8">
        <f t="shared" si="40"/>
        <v>5662318</v>
      </c>
      <c r="E448" s="8">
        <f t="shared" si="40"/>
        <v>6766703</v>
      </c>
      <c r="F448" s="8">
        <f t="shared" si="40"/>
        <v>7982880</v>
      </c>
      <c r="G448" s="8">
        <f t="shared" si="40"/>
        <v>9283880</v>
      </c>
      <c r="H448" s="8">
        <f t="shared" si="40"/>
        <v>9996811</v>
      </c>
      <c r="I448" s="8">
        <f t="shared" si="40"/>
        <v>10504022</v>
      </c>
      <c r="J448" s="8">
        <f t="shared" si="40"/>
        <v>12301715</v>
      </c>
      <c r="K448" s="8">
        <f t="shared" si="40"/>
        <v>14456954</v>
      </c>
      <c r="L448" s="8">
        <f t="shared" si="40"/>
        <v>18190782</v>
      </c>
      <c r="M448" s="8">
        <f t="shared" si="40"/>
        <v>22491534</v>
      </c>
      <c r="N448" s="8">
        <f t="shared" si="40"/>
        <v>22602442</v>
      </c>
      <c r="O448" s="8">
        <f t="shared" si="40"/>
        <v>25741664</v>
      </c>
      <c r="P448" s="6"/>
      <c r="Q448" s="9" t="s">
        <v>12</v>
      </c>
    </row>
    <row r="449" spans="1:18" x14ac:dyDescent="0.25">
      <c r="B449" s="8">
        <f t="shared" si="40"/>
        <v>4151765</v>
      </c>
      <c r="C449" s="8">
        <f t="shared" si="40"/>
        <v>4555217</v>
      </c>
      <c r="D449" s="8">
        <f t="shared" si="40"/>
        <v>5807077</v>
      </c>
      <c r="E449" s="8">
        <f t="shared" si="40"/>
        <v>6722062</v>
      </c>
      <c r="F449" s="8">
        <f t="shared" si="40"/>
        <v>7822789</v>
      </c>
      <c r="G449" s="8">
        <f t="shared" si="40"/>
        <v>9083051</v>
      </c>
      <c r="H449" s="8">
        <f t="shared" si="40"/>
        <v>9696612</v>
      </c>
      <c r="I449" s="8">
        <f t="shared" si="40"/>
        <v>10815782</v>
      </c>
      <c r="J449" s="8">
        <f t="shared" si="40"/>
        <v>11968991</v>
      </c>
      <c r="K449" s="8">
        <f t="shared" si="40"/>
        <v>13936066</v>
      </c>
      <c r="L449" s="8">
        <f t="shared" si="40"/>
        <v>17907561</v>
      </c>
      <c r="M449" s="8">
        <f t="shared" si="40"/>
        <v>21792910</v>
      </c>
      <c r="N449" s="8">
        <f t="shared" si="40"/>
        <v>22908452</v>
      </c>
      <c r="O449" s="8">
        <f t="shared" si="40"/>
        <v>24159465</v>
      </c>
      <c r="P449" s="6"/>
      <c r="Q449" s="9" t="s">
        <v>13</v>
      </c>
    </row>
    <row r="450" spans="1:18" x14ac:dyDescent="0.25">
      <c r="B450" s="8">
        <f t="shared" si="40"/>
        <v>4197591</v>
      </c>
      <c r="C450" s="8">
        <f t="shared" si="40"/>
        <v>4706807</v>
      </c>
      <c r="D450" s="8">
        <f t="shared" si="40"/>
        <v>5860613</v>
      </c>
      <c r="E450" s="8">
        <f t="shared" si="40"/>
        <v>6827647</v>
      </c>
      <c r="F450" s="8">
        <f t="shared" si="40"/>
        <v>7928191</v>
      </c>
      <c r="G450" s="8">
        <f t="shared" si="40"/>
        <v>8917845</v>
      </c>
      <c r="H450" s="8">
        <f t="shared" si="40"/>
        <v>9410634</v>
      </c>
      <c r="I450" s="8">
        <f t="shared" si="40"/>
        <v>11083772</v>
      </c>
      <c r="J450" s="8">
        <f t="shared" si="40"/>
        <v>13240054</v>
      </c>
      <c r="K450" s="8">
        <f t="shared" si="40"/>
        <v>14723923</v>
      </c>
      <c r="L450" s="8">
        <f t="shared" si="40"/>
        <v>18870527</v>
      </c>
      <c r="M450" s="8">
        <f t="shared" si="40"/>
        <v>22845938</v>
      </c>
      <c r="N450" s="8">
        <f t="shared" si="40"/>
        <v>23249443</v>
      </c>
      <c r="O450" s="8" t="str">
        <f t="shared" si="40"/>
        <v/>
      </c>
      <c r="P450" s="6"/>
      <c r="Q450" s="9" t="s">
        <v>14</v>
      </c>
    </row>
    <row r="451" spans="1:18" x14ac:dyDescent="0.25">
      <c r="B451" s="8">
        <f t="shared" si="40"/>
        <v>4317442</v>
      </c>
      <c r="C451" s="8">
        <f t="shared" si="40"/>
        <v>5146652</v>
      </c>
      <c r="D451" s="8">
        <f t="shared" si="40"/>
        <v>6321628</v>
      </c>
      <c r="E451" s="8">
        <f t="shared" si="40"/>
        <v>7375279</v>
      </c>
      <c r="F451" s="8">
        <f t="shared" si="40"/>
        <v>8618590</v>
      </c>
      <c r="G451" s="8">
        <f t="shared" si="40"/>
        <v>9510972.1999999993</v>
      </c>
      <c r="H451" s="8">
        <f t="shared" si="40"/>
        <v>9974941.7400000002</v>
      </c>
      <c r="I451" s="8">
        <f t="shared" si="40"/>
        <v>11776838</v>
      </c>
      <c r="J451" s="8">
        <f t="shared" si="40"/>
        <v>14186722.9</v>
      </c>
      <c r="K451" s="8">
        <f t="shared" si="40"/>
        <v>16745482</v>
      </c>
      <c r="L451" s="8">
        <f t="shared" si="40"/>
        <v>20993555</v>
      </c>
      <c r="M451" s="8">
        <f t="shared" si="40"/>
        <v>25152570</v>
      </c>
      <c r="N451" s="8">
        <f>IFERROR(VLOOKUP($B$447,$4:$126,MATCH($Q451&amp;"/"&amp;N$348,$2:$2,0),FALSE),IFERROR(VLOOKUP($B$447,$4:$126,MATCH($Q450&amp;"/"&amp;N$348,$2:$2,0),FALSE),IFERROR(VLOOKUP($B$447,$4:$126,MATCH($Q449&amp;"/"&amp;N$348,$2:$2,0),FALSE),IFERROR(VLOOKUP($B$447,$4:$126,MATCH($Q448&amp;"/"&amp;N$348,$2:$2,0),FALSE),""))))</f>
        <v>24729018</v>
      </c>
      <c r="O451" s="8">
        <f>IFERROR(VLOOKUP($B$447,$4:$126,MATCH($Q451&amp;"/"&amp;O$348,$2:$2,0),FALSE),IFERROR(VLOOKUP($B$447,$4:$126,MATCH($Q450&amp;"/"&amp;O$348,$2:$2,0),FALSE),IFERROR(VLOOKUP($B$447,$4:$126,MATCH($Q449&amp;"/"&amp;O$348,$2:$2,0),FALSE),IFERROR(VLOOKUP($B$447,$4:$126,MATCH($Q448&amp;"/"&amp;O$348,$2:$2,0),FALSE),""))))</f>
        <v>24159465</v>
      </c>
      <c r="P451" s="6"/>
      <c r="Q451" s="9" t="s">
        <v>15</v>
      </c>
    </row>
    <row r="452" spans="1:18" x14ac:dyDescent="0.25">
      <c r="A452" s="85"/>
      <c r="B452" s="12">
        <f t="shared" ref="B452:M452" si="41">+B451/B$402</f>
        <v>0.19100808142048392</v>
      </c>
      <c r="C452" s="12">
        <f t="shared" si="41"/>
        <v>0.22342154399891784</v>
      </c>
      <c r="D452" s="12">
        <f t="shared" si="41"/>
        <v>0.23244720826866536</v>
      </c>
      <c r="E452" s="12">
        <f t="shared" si="41"/>
        <v>0.22399284780688472</v>
      </c>
      <c r="F452" s="12">
        <f t="shared" si="41"/>
        <v>0.22526290940194726</v>
      </c>
      <c r="G452" s="12">
        <f t="shared" si="41"/>
        <v>0.21371695124835208</v>
      </c>
      <c r="H452" s="12">
        <f t="shared" si="41"/>
        <v>0.22078526677936414</v>
      </c>
      <c r="I452" s="12">
        <f t="shared" si="41"/>
        <v>0.26346065441645394</v>
      </c>
      <c r="J452" s="12">
        <f t="shared" si="41"/>
        <v>4.7000284076398544E-2</v>
      </c>
      <c r="K452" s="12">
        <f t="shared" si="41"/>
        <v>5.3150376878331275E-2</v>
      </c>
      <c r="L452" s="12">
        <f t="shared" si="41"/>
        <v>6.499129262604289E-2</v>
      </c>
      <c r="M452" s="12">
        <f t="shared" si="41"/>
        <v>7.7201433613357545E-2</v>
      </c>
      <c r="N452" s="12">
        <f>+N451/N$402</f>
        <v>7.5819430569724608E-2</v>
      </c>
      <c r="O452" s="12">
        <f>+O451/O$402</f>
        <v>7.4503143537943628E-2</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2">IFERROR(VLOOKUP($B$453,$4:$126,MATCH($Q454&amp;"/"&amp;B$348,$2:$2,0),FALSE),"")</f>
        <v>9256092</v>
      </c>
      <c r="C454" s="8">
        <f t="shared" si="42"/>
        <v>9724523</v>
      </c>
      <c r="D454" s="8">
        <f t="shared" si="42"/>
        <v>10868397</v>
      </c>
      <c r="E454" s="8">
        <f t="shared" si="42"/>
        <v>11865645</v>
      </c>
      <c r="F454" s="8">
        <f t="shared" si="42"/>
        <v>13128408</v>
      </c>
      <c r="G454" s="8">
        <f t="shared" si="42"/>
        <v>14215437</v>
      </c>
      <c r="H454" s="8">
        <f t="shared" si="42"/>
        <v>15203773</v>
      </c>
      <c r="I454" s="8">
        <f t="shared" si="42"/>
        <v>15549085</v>
      </c>
      <c r="J454" s="8">
        <f t="shared" si="42"/>
        <v>16927403</v>
      </c>
      <c r="K454" s="8">
        <f t="shared" si="42"/>
        <v>103585353</v>
      </c>
      <c r="L454" s="8">
        <f t="shared" si="42"/>
        <v>107979475</v>
      </c>
      <c r="M454" s="8">
        <f t="shared" si="42"/>
        <v>111936872</v>
      </c>
      <c r="N454" s="8">
        <f t="shared" si="42"/>
        <v>112784358</v>
      </c>
      <c r="O454" s="8">
        <f t="shared" si="42"/>
        <v>115896508</v>
      </c>
      <c r="P454" s="6"/>
      <c r="Q454" s="9" t="s">
        <v>12</v>
      </c>
    </row>
    <row r="455" spans="1:18" x14ac:dyDescent="0.25">
      <c r="B455" s="8">
        <f t="shared" si="42"/>
        <v>9369747</v>
      </c>
      <c r="C455" s="8">
        <f t="shared" si="42"/>
        <v>9754245</v>
      </c>
      <c r="D455" s="8">
        <f t="shared" si="42"/>
        <v>11022027</v>
      </c>
      <c r="E455" s="8">
        <f t="shared" si="42"/>
        <v>11852820</v>
      </c>
      <c r="F455" s="8">
        <f t="shared" si="42"/>
        <v>13005625</v>
      </c>
      <c r="G455" s="8">
        <f t="shared" si="42"/>
        <v>14123694</v>
      </c>
      <c r="H455" s="8">
        <f t="shared" si="42"/>
        <v>14942398</v>
      </c>
      <c r="I455" s="8">
        <f t="shared" si="42"/>
        <v>16100403</v>
      </c>
      <c r="J455" s="8">
        <f t="shared" si="42"/>
        <v>19276232</v>
      </c>
      <c r="K455" s="8">
        <f t="shared" si="42"/>
        <v>103134849</v>
      </c>
      <c r="L455" s="8">
        <f t="shared" si="42"/>
        <v>107933828</v>
      </c>
      <c r="M455" s="8">
        <f t="shared" si="42"/>
        <v>111058882</v>
      </c>
      <c r="N455" s="8">
        <f t="shared" si="42"/>
        <v>112909113</v>
      </c>
      <c r="O455" s="8">
        <f t="shared" si="42"/>
        <v>114416065</v>
      </c>
      <c r="P455" s="6"/>
      <c r="Q455" s="9" t="s">
        <v>13</v>
      </c>
    </row>
    <row r="456" spans="1:18" x14ac:dyDescent="0.25">
      <c r="B456" s="8">
        <f t="shared" si="42"/>
        <v>9370646</v>
      </c>
      <c r="C456" s="8">
        <f t="shared" si="42"/>
        <v>9908102</v>
      </c>
      <c r="D456" s="8">
        <f t="shared" si="42"/>
        <v>10966731</v>
      </c>
      <c r="E456" s="8">
        <f t="shared" si="42"/>
        <v>11992926</v>
      </c>
      <c r="F456" s="8">
        <f t="shared" si="42"/>
        <v>13108846</v>
      </c>
      <c r="G456" s="8">
        <f t="shared" si="42"/>
        <v>14027614</v>
      </c>
      <c r="H456" s="8">
        <f t="shared" si="42"/>
        <v>14694117</v>
      </c>
      <c r="I456" s="8">
        <f t="shared" si="42"/>
        <v>16576688</v>
      </c>
      <c r="J456" s="8">
        <f t="shared" si="42"/>
        <v>102078315</v>
      </c>
      <c r="K456" s="8">
        <f t="shared" si="42"/>
        <v>104528752</v>
      </c>
      <c r="L456" s="8">
        <f t="shared" si="42"/>
        <v>108900540</v>
      </c>
      <c r="M456" s="8">
        <f t="shared" si="42"/>
        <v>112146078</v>
      </c>
      <c r="N456" s="8">
        <f t="shared" si="42"/>
        <v>113376638</v>
      </c>
      <c r="O456" s="8" t="str">
        <f t="shared" si="42"/>
        <v/>
      </c>
      <c r="P456" s="6"/>
      <c r="Q456" s="9" t="s">
        <v>14</v>
      </c>
    </row>
    <row r="457" spans="1:18" x14ac:dyDescent="0.25">
      <c r="B457" s="8">
        <f t="shared" si="42"/>
        <v>9520426</v>
      </c>
      <c r="C457" s="8">
        <f t="shared" si="42"/>
        <v>10350704</v>
      </c>
      <c r="D457" s="8">
        <f t="shared" si="42"/>
        <v>11418644</v>
      </c>
      <c r="E457" s="8">
        <f t="shared" si="42"/>
        <v>12581072</v>
      </c>
      <c r="F457" s="8">
        <f t="shared" si="42"/>
        <v>13727932</v>
      </c>
      <c r="G457" s="8">
        <f t="shared" si="42"/>
        <v>14759861.380000001</v>
      </c>
      <c r="H457" s="8">
        <f t="shared" si="42"/>
        <v>15208190.029999999</v>
      </c>
      <c r="I457" s="8">
        <f t="shared" si="42"/>
        <v>17062566</v>
      </c>
      <c r="J457" s="8">
        <f t="shared" si="42"/>
        <v>103431101.03</v>
      </c>
      <c r="K457" s="8">
        <f t="shared" si="42"/>
        <v>106513715</v>
      </c>
      <c r="L457" s="8">
        <f t="shared" si="42"/>
        <v>110512327</v>
      </c>
      <c r="M457" s="8">
        <f t="shared" si="42"/>
        <v>115046061</v>
      </c>
      <c r="N457" s="8">
        <f>IFERROR(VLOOKUP($B$453,$4:$126,MATCH($Q457&amp;"/"&amp;N$348,$2:$2,0),FALSE),IFERROR(VLOOKUP($B$453,$4:$126,MATCH($Q456&amp;"/"&amp;N$348,$2:$2,0),FALSE),IFERROR(VLOOKUP($B$453,$4:$126,MATCH($Q455&amp;"/"&amp;N$348,$2:$2,0),FALSE),IFERROR(VLOOKUP($B$453,$4:$126,MATCH($Q454&amp;"/"&amp;N$348,$2:$2,0),FALSE),""))))</f>
        <v>114677437</v>
      </c>
      <c r="O457" s="8">
        <f>IFERROR(VLOOKUP($B$453,$4:$126,MATCH($Q457&amp;"/"&amp;O$348,$2:$2,0),FALSE),IFERROR(VLOOKUP($B$453,$4:$126,MATCH($Q456&amp;"/"&amp;O$348,$2:$2,0),FALSE),IFERROR(VLOOKUP($B$453,$4:$126,MATCH($Q455&amp;"/"&amp;O$348,$2:$2,0),FALSE),IFERROR(VLOOKUP($B$453,$4:$126,MATCH($Q454&amp;"/"&amp;O$348,$2:$2,0),FALSE),""))))</f>
        <v>114416065</v>
      </c>
      <c r="P457" s="6"/>
      <c r="Q457" s="9" t="s">
        <v>15</v>
      </c>
    </row>
    <row r="458" spans="1:18" x14ac:dyDescent="0.25">
      <c r="A458" s="85"/>
      <c r="B458" s="12">
        <f t="shared" ref="B458:M458" si="43">+B457/B$402</f>
        <v>0.42119345310618928</v>
      </c>
      <c r="C458" s="12">
        <f t="shared" si="43"/>
        <v>0.44933488200791016</v>
      </c>
      <c r="D458" s="12">
        <f t="shared" si="43"/>
        <v>0.41986524990299118</v>
      </c>
      <c r="E458" s="12">
        <f t="shared" si="43"/>
        <v>0.38209675128811516</v>
      </c>
      <c r="F458" s="12">
        <f t="shared" si="43"/>
        <v>0.35880508324355759</v>
      </c>
      <c r="G458" s="12">
        <f t="shared" si="43"/>
        <v>0.33166247452409703</v>
      </c>
      <c r="H458" s="12">
        <f t="shared" si="43"/>
        <v>0.33661793527475942</v>
      </c>
      <c r="I458" s="12">
        <f t="shared" si="43"/>
        <v>0.38170812949825211</v>
      </c>
      <c r="J458" s="12">
        <f t="shared" si="43"/>
        <v>0.34266483986549695</v>
      </c>
      <c r="K458" s="12">
        <f t="shared" si="43"/>
        <v>0.33807591175704393</v>
      </c>
      <c r="L458" s="12">
        <f t="shared" si="43"/>
        <v>0.34212114064730537</v>
      </c>
      <c r="M458" s="12">
        <f t="shared" si="43"/>
        <v>0.35311385042442117</v>
      </c>
      <c r="N458" s="12">
        <f>+N457/N$402</f>
        <v>0.35160223396397983</v>
      </c>
      <c r="O458" s="12">
        <f>+O457/O$402</f>
        <v>0.35283713913953341</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4">IFERROR(VLOOKUP($B$460,$130:$216,MATCH($Q461&amp;"/"&amp;B$348,$128:$128,0),FALSE),"")</f>
        <v>5418563</v>
      </c>
      <c r="C461" s="7">
        <f t="shared" si="44"/>
        <v>5575472</v>
      </c>
      <c r="D461" s="7">
        <f t="shared" si="44"/>
        <v>6088493</v>
      </c>
      <c r="E461" s="7">
        <f t="shared" si="44"/>
        <v>7746134</v>
      </c>
      <c r="F461" s="7">
        <f t="shared" si="44"/>
        <v>8841028</v>
      </c>
      <c r="G461" s="7">
        <f t="shared" si="44"/>
        <v>10358837</v>
      </c>
      <c r="H461" s="7">
        <f t="shared" si="44"/>
        <v>10696455</v>
      </c>
      <c r="I461" s="7">
        <f t="shared" si="44"/>
        <v>10493184</v>
      </c>
      <c r="J461" s="7">
        <f t="shared" si="44"/>
        <v>14716752</v>
      </c>
      <c r="K461" s="7">
        <f t="shared" si="44"/>
        <v>35676818</v>
      </c>
      <c r="L461" s="7">
        <f t="shared" si="44"/>
        <v>37068990</v>
      </c>
      <c r="M461" s="7">
        <f t="shared" si="44"/>
        <v>38389475</v>
      </c>
      <c r="N461" s="7">
        <f t="shared" si="44"/>
        <v>38482953</v>
      </c>
      <c r="O461" s="7">
        <f t="shared" si="44"/>
        <v>32520400</v>
      </c>
      <c r="P461" s="17"/>
      <c r="Q461" s="9" t="s">
        <v>12</v>
      </c>
      <c r="R461" s="88"/>
    </row>
    <row r="462" spans="1:18" x14ac:dyDescent="0.25">
      <c r="B462" s="7">
        <f t="shared" si="44"/>
        <v>5328785</v>
      </c>
      <c r="C462" s="7">
        <f t="shared" si="44"/>
        <v>5434079</v>
      </c>
      <c r="D462" s="7">
        <f t="shared" si="44"/>
        <v>6185115</v>
      </c>
      <c r="E462" s="7">
        <f t="shared" si="44"/>
        <v>7407490</v>
      </c>
      <c r="F462" s="7">
        <f t="shared" si="44"/>
        <v>9214020</v>
      </c>
      <c r="G462" s="7">
        <f t="shared" si="44"/>
        <v>10476603</v>
      </c>
      <c r="H462" s="7">
        <f t="shared" si="44"/>
        <v>10665320</v>
      </c>
      <c r="I462" s="7">
        <f t="shared" si="44"/>
        <v>10240686</v>
      </c>
      <c r="J462" s="7">
        <f t="shared" si="44"/>
        <v>40487058</v>
      </c>
      <c r="K462" s="7">
        <f t="shared" si="44"/>
        <v>37107084</v>
      </c>
      <c r="L462" s="7">
        <f t="shared" si="44"/>
        <v>39024131</v>
      </c>
      <c r="M462" s="7">
        <f t="shared" si="44"/>
        <v>40434830</v>
      </c>
      <c r="N462" s="7">
        <f t="shared" si="44"/>
        <v>36118608</v>
      </c>
      <c r="O462" s="7">
        <f t="shared" si="44"/>
        <v>34161165</v>
      </c>
      <c r="P462" s="17"/>
      <c r="Q462" s="9" t="s">
        <v>13</v>
      </c>
    </row>
    <row r="463" spans="1:18" x14ac:dyDescent="0.25">
      <c r="B463" s="7">
        <f t="shared" si="44"/>
        <v>5622036</v>
      </c>
      <c r="C463" s="7">
        <f t="shared" si="44"/>
        <v>5474438</v>
      </c>
      <c r="D463" s="7">
        <f t="shared" si="44"/>
        <v>6602996</v>
      </c>
      <c r="E463" s="7">
        <f t="shared" si="44"/>
        <v>7847396</v>
      </c>
      <c r="F463" s="7">
        <f t="shared" si="44"/>
        <v>9757683</v>
      </c>
      <c r="G463" s="7">
        <f t="shared" si="44"/>
        <v>10327090</v>
      </c>
      <c r="H463" s="7">
        <f t="shared" si="44"/>
        <v>10452151</v>
      </c>
      <c r="I463" s="7">
        <f t="shared" si="44"/>
        <v>10387945</v>
      </c>
      <c r="J463" s="7">
        <f t="shared" si="44"/>
        <v>33481079</v>
      </c>
      <c r="K463" s="7">
        <f t="shared" si="44"/>
        <v>37067323</v>
      </c>
      <c r="L463" s="7">
        <f t="shared" si="44"/>
        <v>38822899</v>
      </c>
      <c r="M463" s="7">
        <f t="shared" si="44"/>
        <v>38620438</v>
      </c>
      <c r="N463" s="7">
        <f t="shared" si="44"/>
        <v>35027295</v>
      </c>
      <c r="O463" s="7" t="str">
        <f t="shared" si="44"/>
        <v/>
      </c>
      <c r="P463" s="17"/>
      <c r="Q463" s="9" t="s">
        <v>14</v>
      </c>
    </row>
    <row r="464" spans="1:18" x14ac:dyDescent="0.25">
      <c r="B464" s="18">
        <f t="shared" si="44"/>
        <v>5677211</v>
      </c>
      <c r="C464" s="18">
        <f t="shared" si="44"/>
        <v>6175091</v>
      </c>
      <c r="D464" s="18">
        <f t="shared" si="44"/>
        <v>7205231</v>
      </c>
      <c r="E464" s="18">
        <f t="shared" si="44"/>
        <v>8233491</v>
      </c>
      <c r="F464" s="18">
        <f t="shared" si="44"/>
        <v>9616327</v>
      </c>
      <c r="G464" s="18">
        <f t="shared" si="44"/>
        <v>11063837.869999999</v>
      </c>
      <c r="H464" s="18">
        <f t="shared" si="44"/>
        <v>11608595.029999999</v>
      </c>
      <c r="I464" s="18">
        <f t="shared" si="44"/>
        <v>11770968</v>
      </c>
      <c r="J464" s="18">
        <f t="shared" si="44"/>
        <v>36645444.299999997</v>
      </c>
      <c r="K464" s="18">
        <f t="shared" si="44"/>
        <v>39306815</v>
      </c>
      <c r="L464" s="18">
        <f t="shared" si="44"/>
        <v>41225545</v>
      </c>
      <c r="M464" s="18">
        <f t="shared" si="44"/>
        <v>40564612</v>
      </c>
      <c r="N464" s="18">
        <f t="shared" si="44"/>
        <v>35103040</v>
      </c>
      <c r="O464" s="18" t="str">
        <f t="shared" si="44"/>
        <v/>
      </c>
      <c r="P464" s="17"/>
      <c r="Q464" s="9" t="s">
        <v>19</v>
      </c>
    </row>
    <row r="465" spans="1:17" x14ac:dyDescent="0.25">
      <c r="B465" s="16">
        <f>SUM(B461:B464)</f>
        <v>22046595</v>
      </c>
      <c r="C465" s="16">
        <f t="shared" ref="C465:M465" si="45">SUM(C461:C464)</f>
        <v>22659080</v>
      </c>
      <c r="D465" s="16">
        <f t="shared" si="45"/>
        <v>26081835</v>
      </c>
      <c r="E465" s="16">
        <f t="shared" si="45"/>
        <v>31234511</v>
      </c>
      <c r="F465" s="16">
        <f t="shared" si="45"/>
        <v>37429058</v>
      </c>
      <c r="G465" s="16">
        <f t="shared" si="45"/>
        <v>42226367.869999997</v>
      </c>
      <c r="H465" s="16">
        <f t="shared" si="45"/>
        <v>43422521.030000001</v>
      </c>
      <c r="I465" s="16">
        <f t="shared" si="45"/>
        <v>42892783</v>
      </c>
      <c r="J465" s="16">
        <f t="shared" si="45"/>
        <v>125330333.3</v>
      </c>
      <c r="K465" s="16">
        <f t="shared" si="45"/>
        <v>149158040</v>
      </c>
      <c r="L465" s="16">
        <f t="shared" si="45"/>
        <v>156141565</v>
      </c>
      <c r="M465" s="16">
        <f t="shared" si="45"/>
        <v>158009355</v>
      </c>
      <c r="N465" s="16">
        <f>IF(N462="",N461*4,IF(N463="",(N462+N461)*2,IF(N464="",((N463+N462+N461)/3)*4,SUM(N461:N464))))</f>
        <v>144731896</v>
      </c>
      <c r="O465" s="16">
        <f>IF(O462="",O461*4,IF(O463="",(O462+O461)*2,IF(O464="",((O463+O462+O461)/3)*4,SUM(O461:O464))))</f>
        <v>133363130</v>
      </c>
      <c r="P465" s="6"/>
      <c r="Q465" s="9" t="s">
        <v>15</v>
      </c>
    </row>
    <row r="466" spans="1:17" s="87" customFormat="1" x14ac:dyDescent="0.25">
      <c r="A466" s="86"/>
      <c r="B466" s="19"/>
      <c r="C466" s="20">
        <f t="shared" ref="C466:M466" si="46">C465/B465-1</f>
        <v>2.7781387556672588E-2</v>
      </c>
      <c r="D466" s="20">
        <f t="shared" si="46"/>
        <v>0.1510544558737601</v>
      </c>
      <c r="E466" s="20">
        <f t="shared" si="46"/>
        <v>0.19755803224734758</v>
      </c>
      <c r="F466" s="20">
        <f t="shared" si="46"/>
        <v>0.19832380279620843</v>
      </c>
      <c r="G466" s="20">
        <f t="shared" si="46"/>
        <v>0.12817073488731667</v>
      </c>
      <c r="H466" s="20">
        <f t="shared" si="46"/>
        <v>2.8327161921255728E-2</v>
      </c>
      <c r="I466" s="20">
        <f t="shared" si="46"/>
        <v>-1.2199614795143088E-2</v>
      </c>
      <c r="J466" s="20">
        <f t="shared" si="46"/>
        <v>1.9219445448433596</v>
      </c>
      <c r="K466" s="20">
        <f t="shared" si="46"/>
        <v>0.19011923189388025</v>
      </c>
      <c r="L466" s="20">
        <f t="shared" si="46"/>
        <v>4.6819635066269294E-2</v>
      </c>
      <c r="M466" s="20">
        <f t="shared" si="46"/>
        <v>1.196215754594232E-2</v>
      </c>
      <c r="N466" s="12">
        <f>N465/M465-1</f>
        <v>-8.4029575337485563E-2</v>
      </c>
      <c r="O466" s="12">
        <f>O465/N465-1</f>
        <v>-7.8550522132315614E-2</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7">IFERROR(VLOOKUP($B$467,$130:$216,MATCH($Q468&amp;"/"&amp;B$348,$128:$128,0),FALSE),"")</f>
        <v>91505</v>
      </c>
      <c r="C468" s="7">
        <f t="shared" si="47"/>
        <v>81476</v>
      </c>
      <c r="D468" s="7">
        <f t="shared" si="47"/>
        <v>61548</v>
      </c>
      <c r="E468" s="7">
        <f t="shared" si="47"/>
        <v>88829</v>
      </c>
      <c r="F468" s="7">
        <f t="shared" si="47"/>
        <v>90397</v>
      </c>
      <c r="G468" s="7">
        <f t="shared" si="47"/>
        <v>80469</v>
      </c>
      <c r="H468" s="7">
        <f t="shared" si="47"/>
        <v>211773</v>
      </c>
      <c r="I468" s="7">
        <f t="shared" si="47"/>
        <v>149791</v>
      </c>
      <c r="J468" s="7">
        <f t="shared" si="47"/>
        <v>516606</v>
      </c>
      <c r="K468" s="7">
        <f t="shared" si="47"/>
        <v>3551515</v>
      </c>
      <c r="L468" s="7">
        <f t="shared" si="47"/>
        <v>3732513</v>
      </c>
      <c r="M468" s="7">
        <f t="shared" si="47"/>
        <v>3917315</v>
      </c>
      <c r="N468" s="7">
        <f t="shared" si="47"/>
        <v>3678580</v>
      </c>
      <c r="O468" s="7">
        <f t="shared" si="47"/>
        <v>3091993</v>
      </c>
      <c r="P468" s="6"/>
      <c r="Q468" s="9" t="s">
        <v>12</v>
      </c>
    </row>
    <row r="469" spans="1:17" x14ac:dyDescent="0.25">
      <c r="B469" s="7">
        <f t="shared" si="47"/>
        <v>41599</v>
      </c>
      <c r="C469" s="7">
        <f t="shared" si="47"/>
        <v>48691</v>
      </c>
      <c r="D469" s="7">
        <f t="shared" si="47"/>
        <v>54146</v>
      </c>
      <c r="E469" s="7">
        <f t="shared" si="47"/>
        <v>50771</v>
      </c>
      <c r="F469" s="7">
        <f t="shared" si="47"/>
        <v>91699</v>
      </c>
      <c r="G469" s="7">
        <f t="shared" si="47"/>
        <v>96589</v>
      </c>
      <c r="H469" s="7">
        <f t="shared" si="47"/>
        <v>93125</v>
      </c>
      <c r="I469" s="7">
        <f t="shared" si="47"/>
        <v>459980</v>
      </c>
      <c r="J469" s="7">
        <f t="shared" si="47"/>
        <v>3731011</v>
      </c>
      <c r="K469" s="7">
        <f t="shared" si="47"/>
        <v>3637022</v>
      </c>
      <c r="L469" s="7">
        <f t="shared" si="47"/>
        <v>3916339</v>
      </c>
      <c r="M469" s="7">
        <f t="shared" si="47"/>
        <v>4026372</v>
      </c>
      <c r="N469" s="7">
        <f t="shared" si="47"/>
        <v>2462819</v>
      </c>
      <c r="O469" s="7">
        <f t="shared" si="47"/>
        <v>2934941</v>
      </c>
      <c r="P469" s="6"/>
      <c r="Q469" s="9" t="s">
        <v>13</v>
      </c>
    </row>
    <row r="470" spans="1:17" x14ac:dyDescent="0.25">
      <c r="B470" s="7">
        <f t="shared" si="47"/>
        <v>62434</v>
      </c>
      <c r="C470" s="7">
        <f t="shared" si="47"/>
        <v>58259</v>
      </c>
      <c r="D470" s="7">
        <f t="shared" si="47"/>
        <v>34439</v>
      </c>
      <c r="E470" s="7">
        <f t="shared" si="47"/>
        <v>201506</v>
      </c>
      <c r="F470" s="7">
        <f t="shared" si="47"/>
        <v>76470</v>
      </c>
      <c r="G470" s="7">
        <f t="shared" si="47"/>
        <v>70008</v>
      </c>
      <c r="H470" s="7">
        <f t="shared" si="47"/>
        <v>99886</v>
      </c>
      <c r="I470" s="7">
        <f t="shared" si="47"/>
        <v>690812</v>
      </c>
      <c r="J470" s="7">
        <f t="shared" si="47"/>
        <v>3295791</v>
      </c>
      <c r="K470" s="7">
        <f t="shared" si="47"/>
        <v>3650086</v>
      </c>
      <c r="L470" s="7">
        <f t="shared" si="47"/>
        <v>3913375</v>
      </c>
      <c r="M470" s="7">
        <f t="shared" si="47"/>
        <v>4054144</v>
      </c>
      <c r="N470" s="7">
        <f t="shared" si="47"/>
        <v>3161382</v>
      </c>
      <c r="O470" s="7" t="str">
        <f t="shared" si="47"/>
        <v/>
      </c>
      <c r="P470" s="6"/>
      <c r="Q470" s="9" t="s">
        <v>14</v>
      </c>
    </row>
    <row r="471" spans="1:17" x14ac:dyDescent="0.25">
      <c r="B471" s="18">
        <f t="shared" si="47"/>
        <v>18153</v>
      </c>
      <c r="C471" s="18">
        <f t="shared" si="47"/>
        <v>37574</v>
      </c>
      <c r="D471" s="18">
        <f t="shared" si="47"/>
        <v>76323</v>
      </c>
      <c r="E471" s="18">
        <f t="shared" si="47"/>
        <v>75800</v>
      </c>
      <c r="F471" s="18">
        <f t="shared" si="47"/>
        <v>246020</v>
      </c>
      <c r="G471" s="18">
        <f t="shared" si="47"/>
        <v>242706.07</v>
      </c>
      <c r="H471" s="18">
        <f t="shared" si="47"/>
        <v>278712.57</v>
      </c>
      <c r="I471" s="18">
        <f t="shared" si="47"/>
        <v>163470</v>
      </c>
      <c r="J471" s="18">
        <f t="shared" si="47"/>
        <v>3617836.5</v>
      </c>
      <c r="K471" s="18">
        <f t="shared" si="47"/>
        <v>4164028</v>
      </c>
      <c r="L471" s="18">
        <f t="shared" si="47"/>
        <v>4170134</v>
      </c>
      <c r="M471" s="18">
        <f t="shared" si="47"/>
        <v>3936071</v>
      </c>
      <c r="N471" s="18">
        <f t="shared" si="47"/>
        <v>3500827</v>
      </c>
      <c r="O471" s="18" t="str">
        <f t="shared" si="47"/>
        <v/>
      </c>
      <c r="P471" s="6"/>
      <c r="Q471" s="9" t="s">
        <v>19</v>
      </c>
    </row>
    <row r="472" spans="1:17" x14ac:dyDescent="0.25">
      <c r="B472" s="7">
        <f>SUM(B468:B471)</f>
        <v>213691</v>
      </c>
      <c r="C472" s="112">
        <f t="shared" ref="C472:M472" si="48">SUM(C468:C471)</f>
        <v>226000</v>
      </c>
      <c r="D472" s="112">
        <f t="shared" si="48"/>
        <v>226456</v>
      </c>
      <c r="E472" s="112">
        <f t="shared" si="48"/>
        <v>416906</v>
      </c>
      <c r="F472" s="112">
        <f t="shared" si="48"/>
        <v>504586</v>
      </c>
      <c r="G472" s="112">
        <f t="shared" si="48"/>
        <v>489772.07</v>
      </c>
      <c r="H472" s="112">
        <f t="shared" si="48"/>
        <v>683496.57000000007</v>
      </c>
      <c r="I472" s="112">
        <f t="shared" si="48"/>
        <v>1464053</v>
      </c>
      <c r="J472" s="112">
        <f t="shared" si="48"/>
        <v>11161244.5</v>
      </c>
      <c r="K472" s="112">
        <f t="shared" si="48"/>
        <v>15002651</v>
      </c>
      <c r="L472" s="112">
        <f t="shared" si="48"/>
        <v>15732361</v>
      </c>
      <c r="M472" s="112">
        <f t="shared" si="48"/>
        <v>15933902</v>
      </c>
      <c r="N472" s="112">
        <f>IF(N469="",N468*4,IF(N470="",(N469+N468)*2,IF(N471="",((N470+N469+N468)/3)*4,SUM(N468:N471))))</f>
        <v>12803608</v>
      </c>
      <c r="O472" s="112">
        <f>IF(O469="",O468*4,IF(O470="",(O469+O468)*2,IF(O471="",((O470+O469+O468)/3)*4,SUM(O468:O471))))</f>
        <v>12053868</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f t="shared" ref="B474:O477" si="49">IFERROR(VLOOKUP($B$473,$130:$216,MATCH($Q474&amp;"/"&amp;B$348,$128:$128,0),FALSE),"")</f>
        <v>0</v>
      </c>
      <c r="C474" s="7">
        <f t="shared" si="49"/>
        <v>1763</v>
      </c>
      <c r="D474" s="7">
        <f t="shared" si="49"/>
        <v>904</v>
      </c>
      <c r="E474" s="7">
        <f t="shared" si="49"/>
        <v>3052</v>
      </c>
      <c r="F474" s="7">
        <f t="shared" si="49"/>
        <v>12267</v>
      </c>
      <c r="G474" s="7">
        <f t="shared" si="49"/>
        <v>4416</v>
      </c>
      <c r="H474" s="7">
        <f t="shared" si="49"/>
        <v>7164</v>
      </c>
      <c r="I474" s="7">
        <f t="shared" si="49"/>
        <v>3935</v>
      </c>
      <c r="J474" s="7">
        <f t="shared" si="49"/>
        <v>4882</v>
      </c>
      <c r="K474" s="7">
        <f t="shared" si="49"/>
        <v>3581</v>
      </c>
      <c r="L474" s="7">
        <f t="shared" si="49"/>
        <v>4190</v>
      </c>
      <c r="M474" s="7">
        <f t="shared" si="49"/>
        <v>11205</v>
      </c>
      <c r="N474" s="7">
        <f t="shared" si="49"/>
        <v>16922</v>
      </c>
      <c r="O474" s="7">
        <f t="shared" si="49"/>
        <v>4043</v>
      </c>
      <c r="P474" s="6"/>
      <c r="Q474" s="9" t="s">
        <v>12</v>
      </c>
    </row>
    <row r="475" spans="1:17" x14ac:dyDescent="0.25">
      <c r="B475" s="7">
        <f t="shared" si="49"/>
        <v>0</v>
      </c>
      <c r="C475" s="7">
        <f t="shared" si="49"/>
        <v>0</v>
      </c>
      <c r="D475" s="7">
        <f t="shared" si="49"/>
        <v>1033</v>
      </c>
      <c r="E475" s="7">
        <f t="shared" si="49"/>
        <v>5024</v>
      </c>
      <c r="F475" s="7">
        <f t="shared" si="49"/>
        <v>7467</v>
      </c>
      <c r="G475" s="7">
        <f t="shared" si="49"/>
        <v>4507</v>
      </c>
      <c r="H475" s="7">
        <f t="shared" si="49"/>
        <v>5251</v>
      </c>
      <c r="I475" s="7">
        <f t="shared" si="49"/>
        <v>5289</v>
      </c>
      <c r="J475" s="7">
        <f t="shared" si="49"/>
        <v>13475</v>
      </c>
      <c r="K475" s="7">
        <f t="shared" si="49"/>
        <v>5254</v>
      </c>
      <c r="L475" s="7">
        <f t="shared" si="49"/>
        <v>7389</v>
      </c>
      <c r="M475" s="7">
        <f t="shared" si="49"/>
        <v>17731</v>
      </c>
      <c r="N475" s="7">
        <f t="shared" si="49"/>
        <v>22782</v>
      </c>
      <c r="O475" s="7">
        <f t="shared" si="49"/>
        <v>5387</v>
      </c>
      <c r="P475" s="6"/>
      <c r="Q475" s="9" t="s">
        <v>13</v>
      </c>
    </row>
    <row r="476" spans="1:17" x14ac:dyDescent="0.25">
      <c r="B476" s="7">
        <f t="shared" si="49"/>
        <v>567</v>
      </c>
      <c r="C476" s="7">
        <f t="shared" si="49"/>
        <v>0</v>
      </c>
      <c r="D476" s="7">
        <f t="shared" si="49"/>
        <v>1654</v>
      </c>
      <c r="E476" s="7">
        <f t="shared" si="49"/>
        <v>3469</v>
      </c>
      <c r="F476" s="7">
        <f t="shared" si="49"/>
        <v>8489</v>
      </c>
      <c r="G476" s="7">
        <f t="shared" si="49"/>
        <v>5551</v>
      </c>
      <c r="H476" s="7">
        <f t="shared" si="49"/>
        <v>250</v>
      </c>
      <c r="I476" s="7">
        <f t="shared" si="49"/>
        <v>4163</v>
      </c>
      <c r="J476" s="7">
        <f t="shared" si="49"/>
        <v>4061</v>
      </c>
      <c r="K476" s="7">
        <f t="shared" si="49"/>
        <v>4170</v>
      </c>
      <c r="L476" s="7">
        <f t="shared" si="49"/>
        <v>6347</v>
      </c>
      <c r="M476" s="7">
        <f t="shared" si="49"/>
        <v>11418</v>
      </c>
      <c r="N476" s="7">
        <f t="shared" si="49"/>
        <v>17309</v>
      </c>
      <c r="O476" s="7" t="str">
        <f t="shared" si="49"/>
        <v/>
      </c>
      <c r="P476" s="6"/>
      <c r="Q476" s="9" t="s">
        <v>14</v>
      </c>
    </row>
    <row r="477" spans="1:17" x14ac:dyDescent="0.25">
      <c r="B477" s="18">
        <f t="shared" si="49"/>
        <v>0</v>
      </c>
      <c r="C477" s="18">
        <f t="shared" si="49"/>
        <v>1269</v>
      </c>
      <c r="D477" s="18">
        <f t="shared" si="49"/>
        <v>2746</v>
      </c>
      <c r="E477" s="18">
        <f t="shared" si="49"/>
        <v>11771</v>
      </c>
      <c r="F477" s="18">
        <f t="shared" si="49"/>
        <v>4243</v>
      </c>
      <c r="G477" s="18">
        <f t="shared" si="49"/>
        <v>7003.38</v>
      </c>
      <c r="H477" s="18">
        <f t="shared" si="49"/>
        <v>4906.24</v>
      </c>
      <c r="I477" s="18">
        <f t="shared" si="49"/>
        <v>8064</v>
      </c>
      <c r="J477" s="18">
        <f t="shared" si="49"/>
        <v>15329.28</v>
      </c>
      <c r="K477" s="18">
        <f t="shared" si="49"/>
        <v>5099</v>
      </c>
      <c r="L477" s="18">
        <f t="shared" si="49"/>
        <v>10462</v>
      </c>
      <c r="M477" s="18">
        <f t="shared" si="49"/>
        <v>23192</v>
      </c>
      <c r="N477" s="18">
        <f t="shared" si="49"/>
        <v>14195</v>
      </c>
      <c r="O477" s="18" t="str">
        <f t="shared" si="49"/>
        <v/>
      </c>
      <c r="P477" s="6"/>
      <c r="Q477" s="9" t="s">
        <v>19</v>
      </c>
    </row>
    <row r="478" spans="1:17" x14ac:dyDescent="0.25">
      <c r="B478" s="7">
        <f>SUM(B474:B477)</f>
        <v>567</v>
      </c>
      <c r="C478" s="112">
        <f t="shared" ref="C478:M478" si="50">SUM(C474:C477)</f>
        <v>3032</v>
      </c>
      <c r="D478" s="112">
        <f t="shared" si="50"/>
        <v>6337</v>
      </c>
      <c r="E478" s="112">
        <f t="shared" si="50"/>
        <v>23316</v>
      </c>
      <c r="F478" s="112">
        <f t="shared" si="50"/>
        <v>32466</v>
      </c>
      <c r="G478" s="112">
        <f t="shared" si="50"/>
        <v>21477.38</v>
      </c>
      <c r="H478" s="112">
        <f t="shared" si="50"/>
        <v>17571.239999999998</v>
      </c>
      <c r="I478" s="112">
        <f t="shared" si="50"/>
        <v>21451</v>
      </c>
      <c r="J478" s="112">
        <f t="shared" si="50"/>
        <v>37747.279999999999</v>
      </c>
      <c r="K478" s="112">
        <f t="shared" si="50"/>
        <v>18104</v>
      </c>
      <c r="L478" s="112">
        <f t="shared" si="50"/>
        <v>28388</v>
      </c>
      <c r="M478" s="112">
        <f t="shared" si="50"/>
        <v>63546</v>
      </c>
      <c r="N478" s="112">
        <f>IF(N475="",N474*4,IF(N476="",(N475+N474)*2,IF(N477="",((N476+N475+N474)/3)*4,SUM(N474:N477))))</f>
        <v>71208</v>
      </c>
      <c r="O478" s="112">
        <f>IF(O475="",O474*4,IF(O476="",(O475+O474)*2,IF(O477="",((O476+O475+O474)/3)*4,SUM(O474:O477))))</f>
        <v>18860</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f t="shared" ref="B480:O483" si="51">IFERROR(VLOOKUP($B$479,$130:$216,MATCH($Q480&amp;"/"&amp;B$348,$128:$128,0),FALSE),"")</f>
        <v>25111</v>
      </c>
      <c r="C480" s="7">
        <f t="shared" si="51"/>
        <v>13903</v>
      </c>
      <c r="D480" s="7">
        <f t="shared" si="51"/>
        <v>19004</v>
      </c>
      <c r="E480" s="7">
        <f t="shared" si="51"/>
        <v>12223</v>
      </c>
      <c r="F480" s="7">
        <f t="shared" si="51"/>
        <v>22246</v>
      </c>
      <c r="G480" s="7">
        <f t="shared" si="51"/>
        <v>4527</v>
      </c>
      <c r="H480" s="7">
        <f t="shared" si="51"/>
        <v>19853</v>
      </c>
      <c r="I480" s="7">
        <f t="shared" si="51"/>
        <v>9356</v>
      </c>
      <c r="J480" s="7">
        <f t="shared" si="51"/>
        <v>59241</v>
      </c>
      <c r="K480" s="7">
        <f t="shared" si="51"/>
        <v>23903</v>
      </c>
      <c r="L480" s="7">
        <f t="shared" si="51"/>
        <v>-5708</v>
      </c>
      <c r="M480" s="7">
        <f t="shared" si="51"/>
        <v>6280</v>
      </c>
      <c r="N480" s="7">
        <f t="shared" si="51"/>
        <v>-71838</v>
      </c>
      <c r="O480" s="7">
        <f t="shared" si="51"/>
        <v>-54277</v>
      </c>
      <c r="P480" s="6"/>
      <c r="Q480" s="9" t="s">
        <v>12</v>
      </c>
    </row>
    <row r="481" spans="2:17" x14ac:dyDescent="0.25">
      <c r="B481" s="7">
        <f t="shared" si="51"/>
        <v>21056</v>
      </c>
      <c r="C481" s="7">
        <f t="shared" si="51"/>
        <v>25647</v>
      </c>
      <c r="D481" s="7">
        <f t="shared" si="51"/>
        <v>18585</v>
      </c>
      <c r="E481" s="7">
        <f t="shared" si="51"/>
        <v>11306</v>
      </c>
      <c r="F481" s="7">
        <f t="shared" si="51"/>
        <v>19160</v>
      </c>
      <c r="G481" s="7">
        <f t="shared" si="51"/>
        <v>22503</v>
      </c>
      <c r="H481" s="7">
        <f t="shared" si="51"/>
        <v>19766</v>
      </c>
      <c r="I481" s="7">
        <f t="shared" si="51"/>
        <v>3875</v>
      </c>
      <c r="J481" s="7">
        <f t="shared" si="51"/>
        <v>58332</v>
      </c>
      <c r="K481" s="7">
        <f t="shared" si="51"/>
        <v>-6846</v>
      </c>
      <c r="L481" s="7">
        <f t="shared" si="51"/>
        <v>-75954</v>
      </c>
      <c r="M481" s="7">
        <f t="shared" si="51"/>
        <v>-80707</v>
      </c>
      <c r="N481" s="7">
        <f t="shared" si="51"/>
        <v>-72091</v>
      </c>
      <c r="O481" s="7">
        <f t="shared" si="51"/>
        <v>-22455</v>
      </c>
      <c r="P481" s="6"/>
      <c r="Q481" s="9" t="s">
        <v>13</v>
      </c>
    </row>
    <row r="482" spans="2:17" x14ac:dyDescent="0.25">
      <c r="B482" s="7">
        <f t="shared" si="51"/>
        <v>34480</v>
      </c>
      <c r="C482" s="7">
        <f t="shared" si="51"/>
        <v>8237</v>
      </c>
      <c r="D482" s="7">
        <f t="shared" si="51"/>
        <v>13168</v>
      </c>
      <c r="E482" s="7">
        <f t="shared" si="51"/>
        <v>17787</v>
      </c>
      <c r="F482" s="7">
        <f t="shared" si="51"/>
        <v>14556</v>
      </c>
      <c r="G482" s="7">
        <f t="shared" si="51"/>
        <v>19970</v>
      </c>
      <c r="H482" s="7">
        <f t="shared" si="51"/>
        <v>17249</v>
      </c>
      <c r="I482" s="7">
        <f t="shared" si="51"/>
        <v>49232</v>
      </c>
      <c r="J482" s="7">
        <f t="shared" si="51"/>
        <v>36265</v>
      </c>
      <c r="K482" s="7">
        <f t="shared" si="51"/>
        <v>6637</v>
      </c>
      <c r="L482" s="7">
        <f t="shared" si="51"/>
        <v>-38864</v>
      </c>
      <c r="M482" s="7">
        <f t="shared" si="51"/>
        <v>-44199</v>
      </c>
      <c r="N482" s="7">
        <f t="shared" si="51"/>
        <v>-2336</v>
      </c>
      <c r="O482" s="7" t="str">
        <f t="shared" si="51"/>
        <v/>
      </c>
      <c r="P482" s="6"/>
      <c r="Q482" s="9" t="s">
        <v>14</v>
      </c>
    </row>
    <row r="483" spans="2:17" x14ac:dyDescent="0.25">
      <c r="B483" s="18">
        <f t="shared" si="51"/>
        <v>15608</v>
      </c>
      <c r="C483" s="18">
        <f t="shared" si="51"/>
        <v>18071</v>
      </c>
      <c r="D483" s="18">
        <f t="shared" si="51"/>
        <v>11464</v>
      </c>
      <c r="E483" s="18">
        <f t="shared" si="51"/>
        <v>4340</v>
      </c>
      <c r="F483" s="18">
        <f t="shared" si="51"/>
        <v>10016</v>
      </c>
      <c r="G483" s="18">
        <f t="shared" si="51"/>
        <v>17931.59</v>
      </c>
      <c r="H483" s="18">
        <f t="shared" si="51"/>
        <v>14770.64</v>
      </c>
      <c r="I483" s="18">
        <f t="shared" si="51"/>
        <v>24635</v>
      </c>
      <c r="J483" s="18">
        <f t="shared" si="51"/>
        <v>27282.19</v>
      </c>
      <c r="K483" s="18">
        <f t="shared" si="51"/>
        <v>403</v>
      </c>
      <c r="L483" s="18">
        <f t="shared" si="51"/>
        <v>10204</v>
      </c>
      <c r="M483" s="18">
        <f t="shared" si="51"/>
        <v>-9663</v>
      </c>
      <c r="N483" s="18">
        <f t="shared" si="51"/>
        <v>-9358</v>
      </c>
      <c r="O483" s="18" t="str">
        <f t="shared" si="51"/>
        <v/>
      </c>
      <c r="P483" s="6"/>
      <c r="Q483" s="9" t="s">
        <v>19</v>
      </c>
    </row>
    <row r="484" spans="2:17" x14ac:dyDescent="0.25">
      <c r="B484" s="7">
        <f>SUM(B480:B483)</f>
        <v>96255</v>
      </c>
      <c r="C484" s="112">
        <f t="shared" ref="C484:M484" si="52">SUM(C480:C483)</f>
        <v>65858</v>
      </c>
      <c r="D484" s="112">
        <f t="shared" si="52"/>
        <v>62221</v>
      </c>
      <c r="E484" s="112">
        <f t="shared" si="52"/>
        <v>45656</v>
      </c>
      <c r="F484" s="112">
        <f t="shared" si="52"/>
        <v>65978</v>
      </c>
      <c r="G484" s="112">
        <f t="shared" si="52"/>
        <v>64931.59</v>
      </c>
      <c r="H484" s="112">
        <f t="shared" si="52"/>
        <v>71638.64</v>
      </c>
      <c r="I484" s="112">
        <f t="shared" si="52"/>
        <v>87098</v>
      </c>
      <c r="J484" s="112">
        <f t="shared" si="52"/>
        <v>181120.19</v>
      </c>
      <c r="K484" s="112">
        <f t="shared" si="52"/>
        <v>24097</v>
      </c>
      <c r="L484" s="112">
        <f t="shared" si="52"/>
        <v>-110322</v>
      </c>
      <c r="M484" s="112">
        <f t="shared" si="52"/>
        <v>-128289</v>
      </c>
      <c r="N484" s="112">
        <f>IF(N481="",N480*4,IF(N482="",(N481+N480)*2,IF(N483="",((N482+N481+N480)/3)*4,SUM(N480:N483))))</f>
        <v>-155623</v>
      </c>
      <c r="O484" s="112">
        <f>IF(O481="",O480*4,IF(O482="",(O481+O480)*2,IF(O483="",((O482+O481+O480)/3)*4,SUM(O480:O483))))</f>
        <v>-153464</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f t="shared" ref="B486:O489" si="53">IFERROR(VLOOKUP($B$485,$130:$216,MATCH($Q486&amp;"/"&amp;B$348,$128:$128,0),FALSE),"")</f>
        <v>5293</v>
      </c>
      <c r="C486" s="7">
        <f t="shared" si="53"/>
        <v>22557</v>
      </c>
      <c r="D486" s="7">
        <f t="shared" si="53"/>
        <v>9354</v>
      </c>
      <c r="E486" s="7">
        <f t="shared" si="53"/>
        <v>-1888</v>
      </c>
      <c r="F486" s="7">
        <f t="shared" si="53"/>
        <v>18353</v>
      </c>
      <c r="G486" s="7">
        <f t="shared" si="53"/>
        <v>8428</v>
      </c>
      <c r="H486" s="7">
        <f t="shared" si="53"/>
        <v>-24164</v>
      </c>
      <c r="I486" s="7">
        <f t="shared" si="53"/>
        <v>4493</v>
      </c>
      <c r="J486" s="7">
        <f t="shared" si="53"/>
        <v>-24670</v>
      </c>
      <c r="K486" s="7">
        <f t="shared" si="53"/>
        <v>-51358</v>
      </c>
      <c r="L486" s="7">
        <f t="shared" si="53"/>
        <v>210475</v>
      </c>
      <c r="M486" s="7">
        <f t="shared" si="53"/>
        <v>8138</v>
      </c>
      <c r="N486" s="7">
        <f t="shared" si="53"/>
        <v>149816</v>
      </c>
      <c r="O486" s="7">
        <f t="shared" si="53"/>
        <v>0</v>
      </c>
      <c r="P486" s="6"/>
      <c r="Q486" s="9" t="s">
        <v>12</v>
      </c>
    </row>
    <row r="487" spans="2:17" x14ac:dyDescent="0.25">
      <c r="B487" s="7">
        <f t="shared" si="53"/>
        <v>34788</v>
      </c>
      <c r="C487" s="7">
        <f t="shared" si="53"/>
        <v>-7012</v>
      </c>
      <c r="D487" s="7">
        <f t="shared" si="53"/>
        <v>14240</v>
      </c>
      <c r="E487" s="7">
        <f t="shared" si="53"/>
        <v>8656</v>
      </c>
      <c r="F487" s="7">
        <f t="shared" si="53"/>
        <v>-21726</v>
      </c>
      <c r="G487" s="7">
        <f t="shared" si="53"/>
        <v>86481</v>
      </c>
      <c r="H487" s="7">
        <f t="shared" si="53"/>
        <v>43718</v>
      </c>
      <c r="I487" s="7">
        <f t="shared" si="53"/>
        <v>41579</v>
      </c>
      <c r="J487" s="7">
        <f t="shared" si="53"/>
        <v>-298046</v>
      </c>
      <c r="K487" s="7">
        <f t="shared" si="53"/>
        <v>7520</v>
      </c>
      <c r="L487" s="7">
        <f t="shared" si="53"/>
        <v>81350</v>
      </c>
      <c r="M487" s="7">
        <f t="shared" si="53"/>
        <v>-29247</v>
      </c>
      <c r="N487" s="7">
        <f t="shared" si="53"/>
        <v>-61418</v>
      </c>
      <c r="O487" s="7">
        <f t="shared" si="53"/>
        <v>0</v>
      </c>
      <c r="P487" s="6"/>
      <c r="Q487" s="9" t="s">
        <v>13</v>
      </c>
    </row>
    <row r="488" spans="2:17" x14ac:dyDescent="0.25">
      <c r="B488" s="7">
        <f t="shared" si="53"/>
        <v>1089</v>
      </c>
      <c r="C488" s="7">
        <f t="shared" si="53"/>
        <v>4363</v>
      </c>
      <c r="D488" s="7">
        <f t="shared" si="53"/>
        <v>6605</v>
      </c>
      <c r="E488" s="7">
        <f t="shared" si="53"/>
        <v>1481</v>
      </c>
      <c r="F488" s="7">
        <f t="shared" si="53"/>
        <v>56065</v>
      </c>
      <c r="G488" s="7">
        <f t="shared" si="53"/>
        <v>5353</v>
      </c>
      <c r="H488" s="7">
        <f t="shared" si="53"/>
        <v>30431</v>
      </c>
      <c r="I488" s="7">
        <f t="shared" si="53"/>
        <v>96300</v>
      </c>
      <c r="J488" s="7">
        <f t="shared" si="53"/>
        <v>1354241</v>
      </c>
      <c r="K488" s="7">
        <f t="shared" si="53"/>
        <v>15574</v>
      </c>
      <c r="L488" s="7">
        <f t="shared" si="53"/>
        <v>-7676</v>
      </c>
      <c r="M488" s="7">
        <f t="shared" si="53"/>
        <v>36015</v>
      </c>
      <c r="N488" s="7">
        <f t="shared" si="53"/>
        <v>32791</v>
      </c>
      <c r="O488" s="7" t="str">
        <f t="shared" si="53"/>
        <v/>
      </c>
      <c r="P488" s="6"/>
      <c r="Q488" s="9" t="s">
        <v>14</v>
      </c>
    </row>
    <row r="489" spans="2:17" x14ac:dyDescent="0.25">
      <c r="B489" s="18">
        <f t="shared" si="53"/>
        <v>49417</v>
      </c>
      <c r="C489" s="18">
        <f t="shared" si="53"/>
        <v>17156</v>
      </c>
      <c r="D489" s="18">
        <f t="shared" si="53"/>
        <v>14272</v>
      </c>
      <c r="E489" s="18">
        <f t="shared" si="53"/>
        <v>22355</v>
      </c>
      <c r="F489" s="18">
        <f t="shared" si="53"/>
        <v>44049</v>
      </c>
      <c r="G489" s="18">
        <f t="shared" si="53"/>
        <v>1542.72</v>
      </c>
      <c r="H489" s="18">
        <f t="shared" si="53"/>
        <v>-27744.47</v>
      </c>
      <c r="I489" s="18">
        <f t="shared" si="53"/>
        <v>-11442</v>
      </c>
      <c r="J489" s="18">
        <f t="shared" si="53"/>
        <v>36594.129999999997</v>
      </c>
      <c r="K489" s="18">
        <f t="shared" si="53"/>
        <v>-19334</v>
      </c>
      <c r="L489" s="18">
        <f t="shared" si="53"/>
        <v>9251</v>
      </c>
      <c r="M489" s="18">
        <f t="shared" si="53"/>
        <v>3615</v>
      </c>
      <c r="N489" s="18">
        <f t="shared" si="53"/>
        <v>-20190</v>
      </c>
      <c r="O489" s="18" t="str">
        <f t="shared" si="53"/>
        <v/>
      </c>
      <c r="P489" s="6"/>
      <c r="Q489" s="9" t="s">
        <v>19</v>
      </c>
    </row>
    <row r="490" spans="2:17" x14ac:dyDescent="0.25">
      <c r="B490" s="7">
        <f>SUM(B486:B489)</f>
        <v>90587</v>
      </c>
      <c r="C490" s="112">
        <f t="shared" ref="C490:M490" si="54">SUM(C486:C489)</f>
        <v>37064</v>
      </c>
      <c r="D490" s="112">
        <f t="shared" si="54"/>
        <v>44471</v>
      </c>
      <c r="E490" s="112">
        <f t="shared" si="54"/>
        <v>30604</v>
      </c>
      <c r="F490" s="112">
        <f t="shared" si="54"/>
        <v>96741</v>
      </c>
      <c r="G490" s="112">
        <f t="shared" si="54"/>
        <v>101804.72</v>
      </c>
      <c r="H490" s="112">
        <f t="shared" si="54"/>
        <v>22240.53</v>
      </c>
      <c r="I490" s="112">
        <f t="shared" si="54"/>
        <v>130930</v>
      </c>
      <c r="J490" s="112">
        <f t="shared" si="54"/>
        <v>1068119.1299999999</v>
      </c>
      <c r="K490" s="112">
        <f t="shared" si="54"/>
        <v>-47598</v>
      </c>
      <c r="L490" s="112">
        <f t="shared" si="54"/>
        <v>293400</v>
      </c>
      <c r="M490" s="112">
        <f t="shared" si="54"/>
        <v>18521</v>
      </c>
      <c r="N490" s="112">
        <f>IF(N487="",N486*4,IF(N488="",(N487+N486)*2,IF(N489="",((N488+N487+N486)/3)*4,SUM(N486:N489))))</f>
        <v>100999</v>
      </c>
      <c r="O490" s="112">
        <f>IF(O487="",O486*4,IF(O488="",(O487+O486)*2,IF(O489="",((O488+O487+O486)/3)*4,SUM(O486:O489))))</f>
        <v>0</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5">IFERROR(VLOOKUP($B$491,$130:$216,MATCH($Q492&amp;"/"&amp;B$348,$128:$128,0),FALSE),"")</f>
        <v>5510068</v>
      </c>
      <c r="C492" s="7">
        <f t="shared" si="55"/>
        <v>5658711</v>
      </c>
      <c r="D492" s="7">
        <f t="shared" si="55"/>
        <v>6150945</v>
      </c>
      <c r="E492" s="7">
        <f t="shared" si="55"/>
        <v>7838015</v>
      </c>
      <c r="F492" s="7">
        <f t="shared" si="55"/>
        <v>8943692</v>
      </c>
      <c r="G492" s="7">
        <f t="shared" si="55"/>
        <v>10443722</v>
      </c>
      <c r="H492" s="7">
        <f t="shared" si="55"/>
        <v>10915392</v>
      </c>
      <c r="I492" s="7">
        <f t="shared" si="55"/>
        <v>10646910</v>
      </c>
      <c r="J492" s="7">
        <f t="shared" si="55"/>
        <v>15238240</v>
      </c>
      <c r="K492" s="7">
        <f t="shared" si="55"/>
        <v>39231914</v>
      </c>
      <c r="L492" s="7">
        <f t="shared" si="55"/>
        <v>40805693</v>
      </c>
      <c r="M492" s="7">
        <f t="shared" si="55"/>
        <v>42317995</v>
      </c>
      <c r="N492" s="7">
        <f t="shared" si="55"/>
        <v>42178455</v>
      </c>
      <c r="O492" s="7">
        <f t="shared" si="55"/>
        <v>35616436</v>
      </c>
      <c r="P492" s="6"/>
      <c r="Q492" s="9" t="s">
        <v>12</v>
      </c>
    </row>
    <row r="493" spans="2:17" s="2" customFormat="1" x14ac:dyDescent="0.25">
      <c r="B493" s="7">
        <f t="shared" si="55"/>
        <v>5370384</v>
      </c>
      <c r="C493" s="7">
        <f t="shared" si="55"/>
        <v>5482770</v>
      </c>
      <c r="D493" s="7">
        <f t="shared" si="55"/>
        <v>6240294</v>
      </c>
      <c r="E493" s="7">
        <f t="shared" si="55"/>
        <v>7463285</v>
      </c>
      <c r="F493" s="7">
        <f t="shared" si="55"/>
        <v>9313186</v>
      </c>
      <c r="G493" s="7">
        <f t="shared" si="55"/>
        <v>10577699</v>
      </c>
      <c r="H493" s="7">
        <f t="shared" si="55"/>
        <v>10763696</v>
      </c>
      <c r="I493" s="7">
        <f t="shared" si="55"/>
        <v>10705955</v>
      </c>
      <c r="J493" s="7">
        <f t="shared" si="55"/>
        <v>44231544</v>
      </c>
      <c r="K493" s="7">
        <f t="shared" si="55"/>
        <v>40749360</v>
      </c>
      <c r="L493" s="7">
        <f t="shared" si="55"/>
        <v>42947859</v>
      </c>
      <c r="M493" s="7">
        <f t="shared" si="55"/>
        <v>44478933</v>
      </c>
      <c r="N493" s="7">
        <f t="shared" si="55"/>
        <v>38604209</v>
      </c>
      <c r="O493" s="7">
        <f t="shared" si="55"/>
        <v>37101493</v>
      </c>
      <c r="P493" s="6"/>
      <c r="Q493" s="9" t="s">
        <v>13</v>
      </c>
    </row>
    <row r="494" spans="2:17" s="2" customFormat="1" x14ac:dyDescent="0.25">
      <c r="B494" s="7">
        <f t="shared" si="55"/>
        <v>5685037</v>
      </c>
      <c r="C494" s="7">
        <f t="shared" si="55"/>
        <v>5532697</v>
      </c>
      <c r="D494" s="7">
        <f t="shared" si="55"/>
        <v>6639089</v>
      </c>
      <c r="E494" s="7">
        <f t="shared" si="55"/>
        <v>8052371</v>
      </c>
      <c r="F494" s="7">
        <f t="shared" si="55"/>
        <v>9842642</v>
      </c>
      <c r="G494" s="7">
        <f t="shared" si="55"/>
        <v>10402649</v>
      </c>
      <c r="H494" s="7">
        <f t="shared" si="55"/>
        <v>10552287</v>
      </c>
      <c r="I494" s="7">
        <f t="shared" si="55"/>
        <v>11082920</v>
      </c>
      <c r="J494" s="7">
        <f t="shared" si="55"/>
        <v>36780931</v>
      </c>
      <c r="K494" s="7">
        <f t="shared" si="55"/>
        <v>40721579</v>
      </c>
      <c r="L494" s="7">
        <f t="shared" si="55"/>
        <v>42742621</v>
      </c>
      <c r="M494" s="7">
        <f t="shared" si="55"/>
        <v>42686000</v>
      </c>
      <c r="N494" s="7">
        <f t="shared" si="55"/>
        <v>38205986</v>
      </c>
      <c r="O494" s="7" t="str">
        <f t="shared" si="55"/>
        <v/>
      </c>
      <c r="P494" s="6"/>
      <c r="Q494" s="9" t="s">
        <v>14</v>
      </c>
    </row>
    <row r="495" spans="2:17" s="2" customFormat="1" x14ac:dyDescent="0.25">
      <c r="B495" s="7">
        <f t="shared" si="55"/>
        <v>5695364</v>
      </c>
      <c r="C495" s="7">
        <f t="shared" si="55"/>
        <v>6217741</v>
      </c>
      <c r="D495" s="7">
        <f t="shared" si="55"/>
        <v>7284300</v>
      </c>
      <c r="E495" s="7">
        <f t="shared" si="55"/>
        <v>8321062</v>
      </c>
      <c r="F495" s="7">
        <f t="shared" si="55"/>
        <v>9866590</v>
      </c>
      <c r="G495" s="7">
        <f t="shared" si="55"/>
        <v>11313547.32</v>
      </c>
      <c r="H495" s="7">
        <f t="shared" si="55"/>
        <v>11892213.84</v>
      </c>
      <c r="I495" s="7">
        <f t="shared" si="55"/>
        <v>11942502</v>
      </c>
      <c r="J495" s="7">
        <f t="shared" si="55"/>
        <v>40278610.090000004</v>
      </c>
      <c r="K495" s="7">
        <f t="shared" si="55"/>
        <v>43475942</v>
      </c>
      <c r="L495" s="7">
        <f t="shared" si="55"/>
        <v>45406141</v>
      </c>
      <c r="M495" s="7">
        <f t="shared" si="55"/>
        <v>44523875</v>
      </c>
      <c r="N495" s="7">
        <f t="shared" si="55"/>
        <v>38618062</v>
      </c>
      <c r="O495" s="7" t="str">
        <f t="shared" si="55"/>
        <v/>
      </c>
      <c r="P495" s="6"/>
      <c r="Q495" s="9" t="s">
        <v>19</v>
      </c>
    </row>
    <row r="496" spans="2:17" s="2" customFormat="1" x14ac:dyDescent="0.25">
      <c r="B496" s="16">
        <f>SUM(B492:B495)</f>
        <v>22260853</v>
      </c>
      <c r="C496" s="16">
        <f t="shared" ref="C496:M496" si="56">SUM(C492:C495)</f>
        <v>22891919</v>
      </c>
      <c r="D496" s="16">
        <f t="shared" si="56"/>
        <v>26314628</v>
      </c>
      <c r="E496" s="16">
        <f t="shared" si="56"/>
        <v>31674733</v>
      </c>
      <c r="F496" s="16">
        <f t="shared" si="56"/>
        <v>37966110</v>
      </c>
      <c r="G496" s="16">
        <f t="shared" si="56"/>
        <v>42737617.32</v>
      </c>
      <c r="H496" s="16">
        <f t="shared" si="56"/>
        <v>44123588.840000004</v>
      </c>
      <c r="I496" s="16">
        <f t="shared" si="56"/>
        <v>44378287</v>
      </c>
      <c r="J496" s="16">
        <f t="shared" si="56"/>
        <v>136529325.09</v>
      </c>
      <c r="K496" s="16">
        <f t="shared" si="56"/>
        <v>164178795</v>
      </c>
      <c r="L496" s="16">
        <f t="shared" si="56"/>
        <v>171902314</v>
      </c>
      <c r="M496" s="16">
        <f t="shared" si="56"/>
        <v>174006803</v>
      </c>
      <c r="N496" s="16">
        <f>IF(N493="",N492*4,IF(N494="",(N493+N492)*2,IF(N495="",((N494+N493+N492)/3)*4,SUM(N492:N495))))</f>
        <v>157606712</v>
      </c>
      <c r="O496" s="16">
        <f>IF(O493="",O492*4,IF(O494="",(O493+O492)*2,IF(O495="",((O494+O493+O492)/3)*4,SUM(O492:O495))))</f>
        <v>145435858</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7">IFERROR(VLOOKUP($B$498,$130:$216,MATCH($Q499&amp;"/"&amp;B$348,$128:$128,0),FALSE),"")</f>
        <v>4138574</v>
      </c>
      <c r="C499" s="7">
        <f t="shared" si="57"/>
        <v>4451067</v>
      </c>
      <c r="D499" s="7">
        <f t="shared" si="57"/>
        <v>4397923</v>
      </c>
      <c r="E499" s="7">
        <f t="shared" si="57"/>
        <v>5812320</v>
      </c>
      <c r="F499" s="7">
        <f t="shared" si="57"/>
        <v>6588792</v>
      </c>
      <c r="G499" s="7">
        <f t="shared" si="57"/>
        <v>7758814</v>
      </c>
      <c r="H499" s="7">
        <f t="shared" si="57"/>
        <v>8200588</v>
      </c>
      <c r="I499" s="7">
        <f t="shared" si="57"/>
        <v>7962818</v>
      </c>
      <c r="J499" s="7">
        <f t="shared" si="57"/>
        <v>11632064</v>
      </c>
      <c r="K499" s="7">
        <f t="shared" si="57"/>
        <v>29074602</v>
      </c>
      <c r="L499" s="7">
        <f t="shared" si="57"/>
        <v>30054942</v>
      </c>
      <c r="M499" s="7">
        <f t="shared" si="57"/>
        <v>30968958</v>
      </c>
      <c r="N499" s="7">
        <f t="shared" si="57"/>
        <v>31190733</v>
      </c>
      <c r="O499" s="7">
        <f t="shared" si="57"/>
        <v>26299282</v>
      </c>
      <c r="P499" s="6"/>
      <c r="Q499" s="9" t="s">
        <v>12</v>
      </c>
    </row>
    <row r="500" spans="1:17" x14ac:dyDescent="0.25">
      <c r="B500" s="7">
        <f t="shared" si="57"/>
        <v>3896939</v>
      </c>
      <c r="C500" s="7">
        <f t="shared" si="57"/>
        <v>4101958</v>
      </c>
      <c r="D500" s="7">
        <f t="shared" si="57"/>
        <v>4465532</v>
      </c>
      <c r="E500" s="7">
        <f t="shared" si="57"/>
        <v>5589094</v>
      </c>
      <c r="F500" s="7">
        <f t="shared" si="57"/>
        <v>7054237</v>
      </c>
      <c r="G500" s="7">
        <f t="shared" si="57"/>
        <v>7936333</v>
      </c>
      <c r="H500" s="7">
        <f t="shared" si="57"/>
        <v>8298742</v>
      </c>
      <c r="I500" s="7">
        <f t="shared" si="57"/>
        <v>7857743</v>
      </c>
      <c r="J500" s="7">
        <f t="shared" si="57"/>
        <v>33835804</v>
      </c>
      <c r="K500" s="7">
        <f t="shared" si="57"/>
        <v>30327815</v>
      </c>
      <c r="L500" s="7">
        <f t="shared" si="57"/>
        <v>31706830</v>
      </c>
      <c r="M500" s="7">
        <f t="shared" si="57"/>
        <v>32368108</v>
      </c>
      <c r="N500" s="7">
        <f t="shared" si="57"/>
        <v>29469024</v>
      </c>
      <c r="O500" s="7">
        <f t="shared" si="57"/>
        <v>27897055</v>
      </c>
      <c r="P500" s="6"/>
      <c r="Q500" s="9" t="s">
        <v>13</v>
      </c>
    </row>
    <row r="501" spans="1:17" x14ac:dyDescent="0.25">
      <c r="B501" s="7">
        <f t="shared" si="57"/>
        <v>4368953</v>
      </c>
      <c r="C501" s="7">
        <f t="shared" si="57"/>
        <v>4117645</v>
      </c>
      <c r="D501" s="7">
        <f t="shared" si="57"/>
        <v>4733544</v>
      </c>
      <c r="E501" s="7">
        <f t="shared" si="57"/>
        <v>5842887</v>
      </c>
      <c r="F501" s="7">
        <f t="shared" si="57"/>
        <v>7414870</v>
      </c>
      <c r="G501" s="7">
        <f t="shared" si="57"/>
        <v>7823856</v>
      </c>
      <c r="H501" s="7">
        <f t="shared" si="57"/>
        <v>8063857</v>
      </c>
      <c r="I501" s="7">
        <f t="shared" si="57"/>
        <v>8009417</v>
      </c>
      <c r="J501" s="7">
        <f t="shared" si="57"/>
        <v>26867669</v>
      </c>
      <c r="K501" s="7">
        <f t="shared" si="57"/>
        <v>29799296</v>
      </c>
      <c r="L501" s="7">
        <f t="shared" si="57"/>
        <v>31413904</v>
      </c>
      <c r="M501" s="7">
        <f t="shared" si="57"/>
        <v>31221694</v>
      </c>
      <c r="N501" s="7">
        <f t="shared" si="57"/>
        <v>28420727</v>
      </c>
      <c r="O501" s="7" t="str">
        <f t="shared" si="57"/>
        <v/>
      </c>
      <c r="P501" s="6"/>
      <c r="Q501" s="9" t="s">
        <v>14</v>
      </c>
    </row>
    <row r="502" spans="1:17" x14ac:dyDescent="0.25">
      <c r="B502" s="18">
        <f t="shared" si="57"/>
        <v>4965407</v>
      </c>
      <c r="C502" s="18">
        <f t="shared" si="57"/>
        <v>4447869</v>
      </c>
      <c r="D502" s="18">
        <f t="shared" si="57"/>
        <v>5342635</v>
      </c>
      <c r="E502" s="18">
        <f t="shared" si="57"/>
        <v>6209589</v>
      </c>
      <c r="F502" s="18">
        <f t="shared" si="57"/>
        <v>7344058</v>
      </c>
      <c r="G502" s="18">
        <f t="shared" si="57"/>
        <v>8612326.9399999995</v>
      </c>
      <c r="H502" s="18">
        <f t="shared" si="57"/>
        <v>9079555.3300000001</v>
      </c>
      <c r="I502" s="18">
        <f t="shared" si="57"/>
        <v>9241280</v>
      </c>
      <c r="J502" s="18">
        <f t="shared" si="57"/>
        <v>30433911.140000001</v>
      </c>
      <c r="K502" s="18">
        <f t="shared" si="57"/>
        <v>31504623</v>
      </c>
      <c r="L502" s="18">
        <f t="shared" si="57"/>
        <v>32997610</v>
      </c>
      <c r="M502" s="18">
        <f t="shared" si="57"/>
        <v>32436549</v>
      </c>
      <c r="N502" s="18">
        <f t="shared" si="57"/>
        <v>28172084</v>
      </c>
      <c r="O502" s="18" t="str">
        <f t="shared" si="57"/>
        <v/>
      </c>
      <c r="P502" s="6"/>
      <c r="Q502" s="9" t="s">
        <v>19</v>
      </c>
    </row>
    <row r="503" spans="1:17" x14ac:dyDescent="0.25">
      <c r="B503" s="18">
        <f>SUM(B499:B502)</f>
        <v>17369873</v>
      </c>
      <c r="C503" s="18">
        <f t="shared" ref="C503:M503" si="58">SUM(C499:C502)</f>
        <v>17118539</v>
      </c>
      <c r="D503" s="18">
        <f t="shared" si="58"/>
        <v>18939634</v>
      </c>
      <c r="E503" s="18">
        <f t="shared" si="58"/>
        <v>23453890</v>
      </c>
      <c r="F503" s="18">
        <f t="shared" si="58"/>
        <v>28401957</v>
      </c>
      <c r="G503" s="18">
        <f t="shared" si="58"/>
        <v>32131329.939999998</v>
      </c>
      <c r="H503" s="18">
        <f t="shared" si="58"/>
        <v>33642742.329999998</v>
      </c>
      <c r="I503" s="18">
        <f t="shared" si="58"/>
        <v>33071258</v>
      </c>
      <c r="J503" s="18">
        <f t="shared" si="58"/>
        <v>102769448.14</v>
      </c>
      <c r="K503" s="18">
        <f t="shared" si="58"/>
        <v>120706336</v>
      </c>
      <c r="L503" s="18">
        <f t="shared" si="58"/>
        <v>126173286</v>
      </c>
      <c r="M503" s="18">
        <f t="shared" si="58"/>
        <v>126995309</v>
      </c>
      <c r="N503" s="18">
        <f>IF(N500="",N499*4,IF(N501="",(N500+N499)*2,IF(N502="",((N501+N500+N499)/3)*4,SUM(N499:N502))))</f>
        <v>117252568</v>
      </c>
      <c r="O503" s="18">
        <f>IF(O500="",O499*4,IF(O501="",(O500+O499)*2,IF(O502="",((O501+O500+O499)/3)*4,SUM(O499:O502))))</f>
        <v>108392674</v>
      </c>
      <c r="P503" s="6"/>
      <c r="Q503" s="9" t="s">
        <v>15</v>
      </c>
    </row>
    <row r="504" spans="1:17" x14ac:dyDescent="0.25">
      <c r="B504" s="21">
        <f>B503/B$465</f>
        <v>0.78787100683801736</v>
      </c>
      <c r="C504" s="22">
        <f>C503/C$465</f>
        <v>0.75548252621024337</v>
      </c>
      <c r="D504" s="22">
        <f t="shared" ref="D504:O504" si="59">D503/D$465</f>
        <v>0.72616186706188424</v>
      </c>
      <c r="E504" s="22">
        <f t="shared" si="59"/>
        <v>0.75089666042794778</v>
      </c>
      <c r="F504" s="22">
        <f t="shared" si="59"/>
        <v>0.75882104754012247</v>
      </c>
      <c r="G504" s="22">
        <f t="shared" si="59"/>
        <v>0.76093046977000156</v>
      </c>
      <c r="H504" s="22">
        <f t="shared" si="59"/>
        <v>0.77477634950666974</v>
      </c>
      <c r="I504" s="22">
        <f t="shared" si="59"/>
        <v>0.77102150261502034</v>
      </c>
      <c r="J504" s="22">
        <f t="shared" si="59"/>
        <v>0.81998862872249301</v>
      </c>
      <c r="K504" s="22">
        <f t="shared" si="59"/>
        <v>0.8092512880968401</v>
      </c>
      <c r="L504" s="22">
        <f t="shared" si="59"/>
        <v>0.80806981792452248</v>
      </c>
      <c r="M504" s="22">
        <f t="shared" si="59"/>
        <v>0.80372019112412685</v>
      </c>
      <c r="N504" s="23">
        <f t="shared" si="59"/>
        <v>0.8101363364990396</v>
      </c>
      <c r="O504" s="23">
        <f t="shared" si="59"/>
        <v>0.81276342269411339</v>
      </c>
      <c r="P504" s="6"/>
      <c r="Q504" s="11" t="s">
        <v>2305</v>
      </c>
    </row>
    <row r="505" spans="1:17" s="87" customFormat="1" x14ac:dyDescent="0.25">
      <c r="A505" s="86"/>
      <c r="B505" s="19"/>
      <c r="C505" s="10">
        <f t="shared" ref="C505:M505" si="60">C503/B503-1</f>
        <v>-1.4469535845195836E-2</v>
      </c>
      <c r="D505" s="10">
        <f t="shared" si="60"/>
        <v>0.1063814499590181</v>
      </c>
      <c r="E505" s="10">
        <f t="shared" si="60"/>
        <v>0.23834969566993736</v>
      </c>
      <c r="F505" s="10">
        <f t="shared" si="60"/>
        <v>0.21096999261103377</v>
      </c>
      <c r="G505" s="10">
        <f t="shared" si="60"/>
        <v>0.13130690043647331</v>
      </c>
      <c r="H505" s="10">
        <f t="shared" si="60"/>
        <v>4.7038587970753554E-2</v>
      </c>
      <c r="I505" s="10">
        <f t="shared" si="60"/>
        <v>-1.6986853342522923E-2</v>
      </c>
      <c r="J505" s="10">
        <f t="shared" si="60"/>
        <v>2.1075155393242073</v>
      </c>
      <c r="K505" s="10">
        <f t="shared" si="60"/>
        <v>0.17453521629857405</v>
      </c>
      <c r="L505" s="10">
        <f t="shared" si="60"/>
        <v>4.5291325883672018E-2</v>
      </c>
      <c r="M505" s="10">
        <f t="shared" si="60"/>
        <v>6.5150320330089606E-3</v>
      </c>
      <c r="N505" s="10">
        <f>N503/M503-1</f>
        <v>-7.6717329771605947E-2</v>
      </c>
      <c r="O505" s="10">
        <f>O503/N503-1</f>
        <v>-7.5562472968609073E-2</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1">IFERROR(B461-B499,"")</f>
        <v>1279989</v>
      </c>
      <c r="C507" s="16">
        <f t="shared" si="61"/>
        <v>1124405</v>
      </c>
      <c r="D507" s="16">
        <f t="shared" si="61"/>
        <v>1690570</v>
      </c>
      <c r="E507" s="16">
        <f t="shared" si="61"/>
        <v>1933814</v>
      </c>
      <c r="F507" s="16">
        <f t="shared" si="61"/>
        <v>2252236</v>
      </c>
      <c r="G507" s="16">
        <f t="shared" si="61"/>
        <v>2600023</v>
      </c>
      <c r="H507" s="16">
        <f t="shared" si="61"/>
        <v>2495867</v>
      </c>
      <c r="I507" s="16">
        <f t="shared" si="61"/>
        <v>2530366</v>
      </c>
      <c r="J507" s="16">
        <f t="shared" si="61"/>
        <v>3084688</v>
      </c>
      <c r="K507" s="16">
        <f t="shared" si="61"/>
        <v>6602216</v>
      </c>
      <c r="L507" s="16">
        <f t="shared" si="61"/>
        <v>7014048</v>
      </c>
      <c r="M507" s="16">
        <f t="shared" si="61"/>
        <v>7420517</v>
      </c>
      <c r="N507" s="16">
        <f t="shared" si="61"/>
        <v>7292220</v>
      </c>
      <c r="O507" s="16">
        <f t="shared" si="61"/>
        <v>6221118</v>
      </c>
      <c r="P507" s="6"/>
      <c r="Q507" s="9" t="s">
        <v>12</v>
      </c>
    </row>
    <row r="508" spans="1:17" x14ac:dyDescent="0.25">
      <c r="B508" s="7">
        <f t="shared" si="61"/>
        <v>1431846</v>
      </c>
      <c r="C508" s="7">
        <f t="shared" si="61"/>
        <v>1332121</v>
      </c>
      <c r="D508" s="7">
        <f t="shared" si="61"/>
        <v>1719583</v>
      </c>
      <c r="E508" s="7">
        <f t="shared" si="61"/>
        <v>1818396</v>
      </c>
      <c r="F508" s="7">
        <f t="shared" si="61"/>
        <v>2159783</v>
      </c>
      <c r="G508" s="7">
        <f t="shared" si="61"/>
        <v>2540270</v>
      </c>
      <c r="H508" s="7">
        <f t="shared" si="61"/>
        <v>2366578</v>
      </c>
      <c r="I508" s="7">
        <f t="shared" si="61"/>
        <v>2382943</v>
      </c>
      <c r="J508" s="7">
        <f t="shared" si="61"/>
        <v>6651254</v>
      </c>
      <c r="K508" s="7">
        <f t="shared" si="61"/>
        <v>6779269</v>
      </c>
      <c r="L508" s="7">
        <f t="shared" si="61"/>
        <v>7317301</v>
      </c>
      <c r="M508" s="7">
        <f t="shared" si="61"/>
        <v>8066722</v>
      </c>
      <c r="N508" s="7">
        <f t="shared" si="61"/>
        <v>6649584</v>
      </c>
      <c r="O508" s="7">
        <f t="shared" si="61"/>
        <v>6264110</v>
      </c>
      <c r="P508" s="6"/>
      <c r="Q508" s="9" t="s">
        <v>13</v>
      </c>
    </row>
    <row r="509" spans="1:17" x14ac:dyDescent="0.25">
      <c r="B509" s="7">
        <f t="shared" si="61"/>
        <v>1253083</v>
      </c>
      <c r="C509" s="7">
        <f t="shared" si="61"/>
        <v>1356793</v>
      </c>
      <c r="D509" s="7">
        <f t="shared" si="61"/>
        <v>1869452</v>
      </c>
      <c r="E509" s="7">
        <f t="shared" si="61"/>
        <v>2004509</v>
      </c>
      <c r="F509" s="7">
        <f t="shared" si="61"/>
        <v>2342813</v>
      </c>
      <c r="G509" s="7">
        <f t="shared" si="61"/>
        <v>2503234</v>
      </c>
      <c r="H509" s="7">
        <f t="shared" si="61"/>
        <v>2388294</v>
      </c>
      <c r="I509" s="7">
        <f t="shared" si="61"/>
        <v>2378528</v>
      </c>
      <c r="J509" s="7">
        <f t="shared" si="61"/>
        <v>6613410</v>
      </c>
      <c r="K509" s="7">
        <f t="shared" si="61"/>
        <v>7268027</v>
      </c>
      <c r="L509" s="7">
        <f t="shared" si="61"/>
        <v>7408995</v>
      </c>
      <c r="M509" s="7">
        <f t="shared" si="61"/>
        <v>7398744</v>
      </c>
      <c r="N509" s="7">
        <f t="shared" si="61"/>
        <v>6606568</v>
      </c>
      <c r="O509" s="7" t="str">
        <f t="shared" si="61"/>
        <v/>
      </c>
      <c r="P509" s="6"/>
      <c r="Q509" s="9" t="s">
        <v>14</v>
      </c>
    </row>
    <row r="510" spans="1:17" x14ac:dyDescent="0.25">
      <c r="B510" s="18">
        <f t="shared" si="61"/>
        <v>711804</v>
      </c>
      <c r="C510" s="18">
        <f t="shared" si="61"/>
        <v>1727222</v>
      </c>
      <c r="D510" s="18">
        <f t="shared" si="61"/>
        <v>1862596</v>
      </c>
      <c r="E510" s="18">
        <f t="shared" si="61"/>
        <v>2023902</v>
      </c>
      <c r="F510" s="18">
        <f t="shared" si="61"/>
        <v>2272269</v>
      </c>
      <c r="G510" s="18">
        <f t="shared" si="61"/>
        <v>2451510.9299999997</v>
      </c>
      <c r="H510" s="18">
        <f t="shared" si="61"/>
        <v>2529039.6999999993</v>
      </c>
      <c r="I510" s="18">
        <f t="shared" si="61"/>
        <v>2529688</v>
      </c>
      <c r="J510" s="18">
        <f t="shared" si="61"/>
        <v>6211533.1599999964</v>
      </c>
      <c r="K510" s="18">
        <f t="shared" si="61"/>
        <v>7802192</v>
      </c>
      <c r="L510" s="18">
        <f t="shared" si="61"/>
        <v>8227935</v>
      </c>
      <c r="M510" s="18">
        <f t="shared" si="61"/>
        <v>8128063</v>
      </c>
      <c r="N510" s="18">
        <f t="shared" si="61"/>
        <v>6930956</v>
      </c>
      <c r="O510" s="18" t="str">
        <f t="shared" si="61"/>
        <v/>
      </c>
      <c r="P510" s="6"/>
      <c r="Q510" s="9" t="s">
        <v>19</v>
      </c>
    </row>
    <row r="511" spans="1:17" x14ac:dyDescent="0.25">
      <c r="B511" s="16">
        <f t="shared" si="61"/>
        <v>4676722</v>
      </c>
      <c r="C511" s="16">
        <f t="shared" si="61"/>
        <v>5540541</v>
      </c>
      <c r="D511" s="16">
        <f t="shared" si="61"/>
        <v>7142201</v>
      </c>
      <c r="E511" s="16">
        <f t="shared" si="61"/>
        <v>7780621</v>
      </c>
      <c r="F511" s="16">
        <f t="shared" si="61"/>
        <v>9027101</v>
      </c>
      <c r="G511" s="16">
        <f t="shared" si="61"/>
        <v>10095037.93</v>
      </c>
      <c r="H511" s="16">
        <f t="shared" si="61"/>
        <v>9779778.700000003</v>
      </c>
      <c r="I511" s="16">
        <f t="shared" si="61"/>
        <v>9821525</v>
      </c>
      <c r="J511" s="16">
        <f t="shared" si="61"/>
        <v>22560885.159999996</v>
      </c>
      <c r="K511" s="16">
        <f t="shared" si="61"/>
        <v>28451704</v>
      </c>
      <c r="L511" s="16">
        <f t="shared" si="61"/>
        <v>29968279</v>
      </c>
      <c r="M511" s="16">
        <f t="shared" si="61"/>
        <v>31014046</v>
      </c>
      <c r="N511" s="16">
        <f t="shared" si="61"/>
        <v>27479328</v>
      </c>
      <c r="O511" s="16">
        <f t="shared" si="61"/>
        <v>24970456</v>
      </c>
      <c r="P511" s="6"/>
      <c r="Q511" s="9" t="s">
        <v>15</v>
      </c>
    </row>
    <row r="512" spans="1:17" x14ac:dyDescent="0.25">
      <c r="B512" s="10">
        <f t="shared" ref="B512:O512" si="62">B511/B$465</f>
        <v>0.21212899316198261</v>
      </c>
      <c r="C512" s="10">
        <f t="shared" si="62"/>
        <v>0.24451747378975669</v>
      </c>
      <c r="D512" s="10">
        <f t="shared" si="62"/>
        <v>0.27383813293811576</v>
      </c>
      <c r="E512" s="10">
        <f t="shared" si="62"/>
        <v>0.24910333957205222</v>
      </c>
      <c r="F512" s="10">
        <f t="shared" si="62"/>
        <v>0.24117895245987755</v>
      </c>
      <c r="G512" s="10">
        <f t="shared" si="62"/>
        <v>0.23906953022999844</v>
      </c>
      <c r="H512" s="10">
        <f t="shared" si="62"/>
        <v>0.22522365049333026</v>
      </c>
      <c r="I512" s="10">
        <f t="shared" si="62"/>
        <v>0.22897849738497966</v>
      </c>
      <c r="J512" s="10">
        <f t="shared" si="62"/>
        <v>0.18001137127750699</v>
      </c>
      <c r="K512" s="10">
        <f t="shared" si="62"/>
        <v>0.1907487119031599</v>
      </c>
      <c r="L512" s="10">
        <f t="shared" si="62"/>
        <v>0.19193018207547746</v>
      </c>
      <c r="M512" s="10">
        <f t="shared" si="62"/>
        <v>0.19627980887587321</v>
      </c>
      <c r="N512" s="10">
        <f t="shared" si="62"/>
        <v>0.18986366350096043</v>
      </c>
      <c r="O512" s="10">
        <f t="shared" si="62"/>
        <v>0.18723657730588655</v>
      </c>
      <c r="P512" s="6"/>
      <c r="Q512" s="24" t="s">
        <v>23</v>
      </c>
    </row>
    <row r="513" spans="1:17" s="87" customFormat="1" x14ac:dyDescent="0.25">
      <c r="A513" s="86"/>
      <c r="B513" s="19"/>
      <c r="C513" s="10">
        <f t="shared" ref="C513:M513" si="63">C511/B511-1</f>
        <v>0.18470608259374832</v>
      </c>
      <c r="D513" s="10">
        <f t="shared" si="63"/>
        <v>0.28908007358848176</v>
      </c>
      <c r="E513" s="10">
        <f t="shared" si="63"/>
        <v>8.9387011090838797E-2</v>
      </c>
      <c r="F513" s="10">
        <f t="shared" si="63"/>
        <v>0.16020315087960202</v>
      </c>
      <c r="G513" s="10">
        <f t="shared" si="63"/>
        <v>0.11830342099861291</v>
      </c>
      <c r="H513" s="10">
        <f t="shared" si="63"/>
        <v>-3.1229127833499515E-2</v>
      </c>
      <c r="I513" s="10">
        <f t="shared" si="63"/>
        <v>4.2686344221671835E-3</v>
      </c>
      <c r="J513" s="10">
        <f t="shared" si="63"/>
        <v>1.2970857539944149</v>
      </c>
      <c r="K513" s="10">
        <f t="shared" si="63"/>
        <v>0.26110761161287721</v>
      </c>
      <c r="L513" s="10">
        <f t="shared" si="63"/>
        <v>5.3303485794734762E-2</v>
      </c>
      <c r="M513" s="10">
        <f t="shared" si="63"/>
        <v>3.4895797653245353E-2</v>
      </c>
      <c r="N513" s="10">
        <f>N511/M511-1</f>
        <v>-0.11397152116173426</v>
      </c>
      <c r="O513" s="10">
        <f>O511/N511-1</f>
        <v>-9.130034038678092E-2</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4">IFERROR(VLOOKUP($B$515,$130:$216,MATCH($Q516&amp;"/"&amp;B$348,$128:$128,0),FALSE),"")</f>
        <v>0</v>
      </c>
      <c r="C516" s="16">
        <f t="shared" si="64"/>
        <v>0</v>
      </c>
      <c r="D516" s="16">
        <f t="shared" si="64"/>
        <v>706734</v>
      </c>
      <c r="E516" s="16">
        <f t="shared" si="64"/>
        <v>741233</v>
      </c>
      <c r="F516" s="16">
        <f t="shared" si="64"/>
        <v>919267</v>
      </c>
      <c r="G516" s="16">
        <f t="shared" si="64"/>
        <v>1108039</v>
      </c>
      <c r="H516" s="16">
        <f t="shared" si="64"/>
        <v>1215413</v>
      </c>
      <c r="I516" s="16">
        <f t="shared" si="64"/>
        <v>1216039</v>
      </c>
      <c r="J516" s="16">
        <f t="shared" si="64"/>
        <v>1728847</v>
      </c>
      <c r="K516" s="16">
        <f t="shared" si="64"/>
        <v>6126213</v>
      </c>
      <c r="L516" s="16">
        <f t="shared" si="64"/>
        <v>6441340</v>
      </c>
      <c r="M516" s="16">
        <f t="shared" si="64"/>
        <v>7019674</v>
      </c>
      <c r="N516" s="16">
        <f t="shared" si="64"/>
        <v>6692414</v>
      </c>
      <c r="O516" s="16">
        <f t="shared" si="64"/>
        <v>5757103</v>
      </c>
      <c r="P516" s="6"/>
      <c r="Q516" s="9" t="s">
        <v>12</v>
      </c>
    </row>
    <row r="517" spans="1:17" x14ac:dyDescent="0.25">
      <c r="B517" s="7">
        <f t="shared" si="64"/>
        <v>0</v>
      </c>
      <c r="C517" s="7">
        <f t="shared" si="64"/>
        <v>781535</v>
      </c>
      <c r="D517" s="7">
        <f t="shared" si="64"/>
        <v>731300</v>
      </c>
      <c r="E517" s="7">
        <f t="shared" si="64"/>
        <v>704922</v>
      </c>
      <c r="F517" s="7">
        <f t="shared" si="64"/>
        <v>950630</v>
      </c>
      <c r="G517" s="7">
        <f t="shared" si="64"/>
        <v>1134835</v>
      </c>
      <c r="H517" s="7">
        <f t="shared" si="64"/>
        <v>1262021</v>
      </c>
      <c r="I517" s="7">
        <f t="shared" si="64"/>
        <v>1176883</v>
      </c>
      <c r="J517" s="7">
        <f t="shared" si="64"/>
        <v>5635546</v>
      </c>
      <c r="K517" s="7">
        <f t="shared" si="64"/>
        <v>6289501</v>
      </c>
      <c r="L517" s="7">
        <f t="shared" si="64"/>
        <v>6820964</v>
      </c>
      <c r="M517" s="7">
        <f t="shared" si="64"/>
        <v>7348821</v>
      </c>
      <c r="N517" s="7">
        <f t="shared" si="64"/>
        <v>5974870</v>
      </c>
      <c r="O517" s="7">
        <f t="shared" si="64"/>
        <v>5828181</v>
      </c>
      <c r="P517" s="6"/>
      <c r="Q517" s="9" t="s">
        <v>13</v>
      </c>
    </row>
    <row r="518" spans="1:17" x14ac:dyDescent="0.25">
      <c r="B518" s="7">
        <f t="shared" si="64"/>
        <v>0</v>
      </c>
      <c r="C518" s="7">
        <f t="shared" si="64"/>
        <v>659024</v>
      </c>
      <c r="D518" s="7">
        <f t="shared" si="64"/>
        <v>791355</v>
      </c>
      <c r="E518" s="7">
        <f t="shared" si="64"/>
        <v>851060</v>
      </c>
      <c r="F518" s="7">
        <f t="shared" si="64"/>
        <v>1097985</v>
      </c>
      <c r="G518" s="7">
        <f t="shared" si="64"/>
        <v>1124943</v>
      </c>
      <c r="H518" s="7">
        <f t="shared" si="64"/>
        <v>1273836</v>
      </c>
      <c r="I518" s="7">
        <f t="shared" si="64"/>
        <v>1263120</v>
      </c>
      <c r="J518" s="7">
        <f t="shared" si="64"/>
        <v>5661477</v>
      </c>
      <c r="K518" s="7">
        <f t="shared" si="64"/>
        <v>6407098</v>
      </c>
      <c r="L518" s="7">
        <f t="shared" si="64"/>
        <v>6892294</v>
      </c>
      <c r="M518" s="7">
        <f t="shared" si="64"/>
        <v>6739033</v>
      </c>
      <c r="N518" s="7">
        <f t="shared" si="64"/>
        <v>6154784</v>
      </c>
      <c r="O518" s="7" t="str">
        <f t="shared" si="64"/>
        <v/>
      </c>
      <c r="P518" s="6"/>
      <c r="Q518" s="9" t="s">
        <v>14</v>
      </c>
    </row>
    <row r="519" spans="1:17" x14ac:dyDescent="0.25">
      <c r="B519" s="18">
        <f t="shared" si="64"/>
        <v>0</v>
      </c>
      <c r="C519" s="18">
        <f t="shared" si="64"/>
        <v>889644</v>
      </c>
      <c r="D519" s="18">
        <f t="shared" si="64"/>
        <v>727683</v>
      </c>
      <c r="E519" s="18">
        <f t="shared" si="64"/>
        <v>902104</v>
      </c>
      <c r="F519" s="18">
        <f t="shared" si="64"/>
        <v>1066417</v>
      </c>
      <c r="G519" s="18">
        <f t="shared" si="64"/>
        <v>1100563.3899999999</v>
      </c>
      <c r="H519" s="18">
        <f t="shared" si="64"/>
        <v>1260027.27</v>
      </c>
      <c r="I519" s="18">
        <f t="shared" si="64"/>
        <v>1100218</v>
      </c>
      <c r="J519" s="18">
        <f t="shared" si="64"/>
        <v>6000817.6900000004</v>
      </c>
      <c r="K519" s="18">
        <f t="shared" si="64"/>
        <v>6750676</v>
      </c>
      <c r="L519" s="18">
        <f t="shared" si="64"/>
        <v>7079710</v>
      </c>
      <c r="M519" s="18">
        <f t="shared" si="64"/>
        <v>6955612</v>
      </c>
      <c r="N519" s="18">
        <f t="shared" si="64"/>
        <v>6032740</v>
      </c>
      <c r="O519" s="18" t="str">
        <f t="shared" si="64"/>
        <v/>
      </c>
      <c r="P519" s="6"/>
      <c r="Q519" s="9" t="s">
        <v>19</v>
      </c>
    </row>
    <row r="520" spans="1:17" x14ac:dyDescent="0.25">
      <c r="B520" s="18">
        <f>SUM(B516:B519)</f>
        <v>0</v>
      </c>
      <c r="C520" s="18">
        <f t="shared" ref="C520:M520" si="65">SUM(C516:C519)</f>
        <v>2330203</v>
      </c>
      <c r="D520" s="18">
        <f t="shared" si="65"/>
        <v>2957072</v>
      </c>
      <c r="E520" s="18">
        <f t="shared" si="65"/>
        <v>3199319</v>
      </c>
      <c r="F520" s="18">
        <f t="shared" si="65"/>
        <v>4034299</v>
      </c>
      <c r="G520" s="18">
        <f t="shared" si="65"/>
        <v>4468380.3899999997</v>
      </c>
      <c r="H520" s="18">
        <f t="shared" si="65"/>
        <v>5011297.2699999996</v>
      </c>
      <c r="I520" s="18">
        <f t="shared" si="65"/>
        <v>4756260</v>
      </c>
      <c r="J520" s="18">
        <f t="shared" si="65"/>
        <v>19026687.690000001</v>
      </c>
      <c r="K520" s="18">
        <f t="shared" si="65"/>
        <v>25573488</v>
      </c>
      <c r="L520" s="18">
        <f t="shared" si="65"/>
        <v>27234308</v>
      </c>
      <c r="M520" s="18">
        <f t="shared" si="65"/>
        <v>28063140</v>
      </c>
      <c r="N520" s="18">
        <f>IF(N517="",N516*4,IF(N518="",(N517+N516)*2,IF(N519="",((N518+N517+N516)/3)*4,SUM(N516:N519))))</f>
        <v>24854808</v>
      </c>
      <c r="O520" s="18">
        <f>IF(O517="",O516*4,IF(O518="",(O517+O516)*2,IF(O519="",((O518+O517+O516)/3)*4,SUM(O516:O519))))</f>
        <v>23170568</v>
      </c>
      <c r="P520" s="6"/>
      <c r="Q520" s="9" t="s">
        <v>15</v>
      </c>
    </row>
    <row r="521" spans="1:17" x14ac:dyDescent="0.25">
      <c r="B521" s="10">
        <f t="shared" ref="B521:M521" si="66">+B520/(B$465+B$472)</f>
        <v>0</v>
      </c>
      <c r="C521" s="10">
        <f t="shared" si="66"/>
        <v>0.10182192939679477</v>
      </c>
      <c r="D521" s="10">
        <f t="shared" si="66"/>
        <v>0.11240076369840975</v>
      </c>
      <c r="E521" s="10">
        <f t="shared" si="66"/>
        <v>0.10107980315699609</v>
      </c>
      <c r="F521" s="10">
        <f t="shared" si="66"/>
        <v>0.10635147522341909</v>
      </c>
      <c r="G521" s="10">
        <f t="shared" si="66"/>
        <v>0.10460637118139378</v>
      </c>
      <c r="H521" s="10">
        <f t="shared" si="66"/>
        <v>0.11361935496983068</v>
      </c>
      <c r="I521" s="10">
        <f t="shared" si="66"/>
        <v>0.10722721521435839</v>
      </c>
      <c r="J521" s="10">
        <f t="shared" si="66"/>
        <v>0.13939825443207676</v>
      </c>
      <c r="K521" s="10">
        <f t="shared" si="66"/>
        <v>0.15578326238892354</v>
      </c>
      <c r="L521" s="10">
        <f t="shared" si="66"/>
        <v>0.15845514577935457</v>
      </c>
      <c r="M521" s="10">
        <f t="shared" si="66"/>
        <v>0.16133502662882759</v>
      </c>
      <c r="N521" s="10">
        <f>+N520/(N$465+N$472)</f>
        <v>0.15777273928041008</v>
      </c>
      <c r="O521" s="10">
        <f>+O520/(O$465+O$472)</f>
        <v>0.15933878651517755</v>
      </c>
      <c r="P521" s="6"/>
      <c r="Q521" s="11" t="s">
        <v>2305</v>
      </c>
    </row>
    <row r="522" spans="1:17" s="87" customFormat="1" x14ac:dyDescent="0.25">
      <c r="A522" s="86"/>
      <c r="B522" s="19"/>
      <c r="C522" s="10" t="e">
        <f t="shared" ref="C522:M522" si="67">C520/B520-1</f>
        <v>#DIV/0!</v>
      </c>
      <c r="D522" s="10">
        <f t="shared" si="67"/>
        <v>0.26901905112988</v>
      </c>
      <c r="E522" s="10">
        <f t="shared" si="67"/>
        <v>8.1921238305999955E-2</v>
      </c>
      <c r="F522" s="10">
        <f t="shared" si="67"/>
        <v>0.26098679125151314</v>
      </c>
      <c r="G522" s="10">
        <f t="shared" si="67"/>
        <v>0.10759772391684397</v>
      </c>
      <c r="H522" s="10">
        <f t="shared" si="67"/>
        <v>0.12150193864761816</v>
      </c>
      <c r="I522" s="10">
        <f t="shared" si="67"/>
        <v>-5.0892464816799765E-2</v>
      </c>
      <c r="J522" s="10">
        <f t="shared" si="67"/>
        <v>3.0003464255528502</v>
      </c>
      <c r="K522" s="10">
        <f t="shared" si="67"/>
        <v>0.34408513014279674</v>
      </c>
      <c r="L522" s="10">
        <f t="shared" si="67"/>
        <v>6.4943037883608223E-2</v>
      </c>
      <c r="M522" s="10">
        <f t="shared" si="67"/>
        <v>3.0433378369665309E-2</v>
      </c>
      <c r="N522" s="10">
        <f>N520/M520-1</f>
        <v>-0.11432548175293289</v>
      </c>
      <c r="O522" s="10">
        <f>O520/N520-1</f>
        <v>-6.7763146671662056E-2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8">IFERROR(VLOOKUP($B$523,$130:$216,MATCH($Q524&amp;"/"&amp;B$348,$128:$128,0),FALSE),"")</f>
        <v>0</v>
      </c>
      <c r="C524" s="16">
        <f t="shared" si="68"/>
        <v>0</v>
      </c>
      <c r="D524" s="16">
        <f t="shared" si="68"/>
        <v>285798</v>
      </c>
      <c r="E524" s="16">
        <f t="shared" si="68"/>
        <v>332703</v>
      </c>
      <c r="F524" s="16">
        <f t="shared" si="68"/>
        <v>457283</v>
      </c>
      <c r="G524" s="16">
        <f t="shared" si="68"/>
        <v>600168</v>
      </c>
      <c r="H524" s="16">
        <f t="shared" si="68"/>
        <v>603179</v>
      </c>
      <c r="I524" s="16">
        <f t="shared" si="68"/>
        <v>584436</v>
      </c>
      <c r="J524" s="16">
        <f t="shared" si="68"/>
        <v>707352</v>
      </c>
      <c r="K524" s="16">
        <f t="shared" si="68"/>
        <v>1232124</v>
      </c>
      <c r="L524" s="16">
        <f t="shared" si="68"/>
        <v>1121370</v>
      </c>
      <c r="M524" s="16">
        <f t="shared" si="68"/>
        <v>1182039</v>
      </c>
      <c r="N524" s="16">
        <f t="shared" si="68"/>
        <v>1299942</v>
      </c>
      <c r="O524" s="16">
        <f t="shared" si="68"/>
        <v>998078</v>
      </c>
      <c r="P524" s="6"/>
      <c r="Q524" s="9" t="s">
        <v>12</v>
      </c>
    </row>
    <row r="525" spans="1:17" x14ac:dyDescent="0.25">
      <c r="B525" s="7">
        <f t="shared" si="68"/>
        <v>0</v>
      </c>
      <c r="C525" s="7">
        <f t="shared" si="68"/>
        <v>202065</v>
      </c>
      <c r="D525" s="7">
        <f t="shared" si="68"/>
        <v>300180</v>
      </c>
      <c r="E525" s="7">
        <f t="shared" si="68"/>
        <v>338119</v>
      </c>
      <c r="F525" s="7">
        <f t="shared" si="68"/>
        <v>489144</v>
      </c>
      <c r="G525" s="7">
        <f t="shared" si="68"/>
        <v>574293</v>
      </c>
      <c r="H525" s="7">
        <f t="shared" si="68"/>
        <v>632530</v>
      </c>
      <c r="I525" s="7">
        <f t="shared" si="68"/>
        <v>608658</v>
      </c>
      <c r="J525" s="7">
        <f t="shared" si="68"/>
        <v>1168974</v>
      </c>
      <c r="K525" s="7">
        <f t="shared" si="68"/>
        <v>1177019</v>
      </c>
      <c r="L525" s="7">
        <f t="shared" si="68"/>
        <v>1183049</v>
      </c>
      <c r="M525" s="7">
        <f t="shared" si="68"/>
        <v>1186469</v>
      </c>
      <c r="N525" s="7">
        <f t="shared" si="68"/>
        <v>1151203</v>
      </c>
      <c r="O525" s="7">
        <f t="shared" si="68"/>
        <v>994269</v>
      </c>
      <c r="P525" s="6"/>
      <c r="Q525" s="9" t="s">
        <v>13</v>
      </c>
    </row>
    <row r="526" spans="1:17" x14ac:dyDescent="0.25">
      <c r="B526" s="7">
        <f t="shared" si="68"/>
        <v>0</v>
      </c>
      <c r="C526" s="7">
        <f t="shared" si="68"/>
        <v>267787</v>
      </c>
      <c r="D526" s="7">
        <f t="shared" si="68"/>
        <v>377351</v>
      </c>
      <c r="E526" s="7">
        <f t="shared" si="68"/>
        <v>444751</v>
      </c>
      <c r="F526" s="7">
        <f t="shared" si="68"/>
        <v>506030</v>
      </c>
      <c r="G526" s="7">
        <f t="shared" si="68"/>
        <v>636400</v>
      </c>
      <c r="H526" s="7">
        <f t="shared" si="68"/>
        <v>739088</v>
      </c>
      <c r="I526" s="7">
        <f t="shared" si="68"/>
        <v>579003</v>
      </c>
      <c r="J526" s="7">
        <f t="shared" si="68"/>
        <v>1312259</v>
      </c>
      <c r="K526" s="7">
        <f t="shared" si="68"/>
        <v>1228300</v>
      </c>
      <c r="L526" s="7">
        <f t="shared" si="68"/>
        <v>1174850</v>
      </c>
      <c r="M526" s="7">
        <f t="shared" si="68"/>
        <v>1212797</v>
      </c>
      <c r="N526" s="7">
        <f t="shared" si="68"/>
        <v>1013170</v>
      </c>
      <c r="O526" s="7" t="str">
        <f t="shared" si="68"/>
        <v/>
      </c>
      <c r="P526" s="6"/>
      <c r="Q526" s="9" t="s">
        <v>14</v>
      </c>
    </row>
    <row r="527" spans="1:17" x14ac:dyDescent="0.25">
      <c r="B527" s="18">
        <f t="shared" si="68"/>
        <v>0</v>
      </c>
      <c r="C527" s="18">
        <f t="shared" si="68"/>
        <v>133926</v>
      </c>
      <c r="D527" s="18">
        <f t="shared" si="68"/>
        <v>411416</v>
      </c>
      <c r="E527" s="18">
        <f t="shared" si="68"/>
        <v>449429</v>
      </c>
      <c r="F527" s="18">
        <f t="shared" si="68"/>
        <v>527747</v>
      </c>
      <c r="G527" s="18">
        <f t="shared" si="68"/>
        <v>737351.95</v>
      </c>
      <c r="H527" s="18">
        <f t="shared" si="68"/>
        <v>639855.34</v>
      </c>
      <c r="I527" s="18">
        <f t="shared" si="68"/>
        <v>556499</v>
      </c>
      <c r="J527" s="18">
        <f t="shared" si="68"/>
        <v>1254173.71</v>
      </c>
      <c r="K527" s="18">
        <f t="shared" si="68"/>
        <v>1393015</v>
      </c>
      <c r="L527" s="18">
        <f t="shared" si="68"/>
        <v>1430864</v>
      </c>
      <c r="M527" s="18">
        <f t="shared" si="68"/>
        <v>1249167</v>
      </c>
      <c r="N527" s="18">
        <f t="shared" si="68"/>
        <v>1281172</v>
      </c>
      <c r="O527" s="18" t="str">
        <f t="shared" si="68"/>
        <v/>
      </c>
      <c r="P527" s="6"/>
      <c r="Q527" s="9" t="s">
        <v>19</v>
      </c>
    </row>
    <row r="528" spans="1:17" x14ac:dyDescent="0.25">
      <c r="B528" s="18">
        <f>SUM(B524:B527)</f>
        <v>0</v>
      </c>
      <c r="C528" s="18">
        <f t="shared" ref="C528:M528" si="69">SUM(C524:C527)</f>
        <v>603778</v>
      </c>
      <c r="D528" s="18">
        <f t="shared" si="69"/>
        <v>1374745</v>
      </c>
      <c r="E528" s="18">
        <f t="shared" si="69"/>
        <v>1565002</v>
      </c>
      <c r="F528" s="18">
        <f t="shared" si="69"/>
        <v>1980204</v>
      </c>
      <c r="G528" s="18">
        <f t="shared" si="69"/>
        <v>2548212.9500000002</v>
      </c>
      <c r="H528" s="18">
        <f t="shared" si="69"/>
        <v>2614652.34</v>
      </c>
      <c r="I528" s="18">
        <f t="shared" si="69"/>
        <v>2328596</v>
      </c>
      <c r="J528" s="18">
        <f t="shared" si="69"/>
        <v>4442758.71</v>
      </c>
      <c r="K528" s="18">
        <f t="shared" si="69"/>
        <v>5030458</v>
      </c>
      <c r="L528" s="18">
        <f t="shared" si="69"/>
        <v>4910133</v>
      </c>
      <c r="M528" s="18">
        <f t="shared" si="69"/>
        <v>4830472</v>
      </c>
      <c r="N528" s="18">
        <f>IF(N525="",N524*4,IF(N526="",(N525+N524)*2,IF(N527="",((N526+N525+N524)/3)*4,SUM(N524:N527))))</f>
        <v>4745487</v>
      </c>
      <c r="O528" s="18">
        <f>IF(O525="",O524*4,IF(O526="",(O525+O524)*2,IF(O527="",((O526+O525+O524)/3)*4,SUM(O524:O527))))</f>
        <v>3984694</v>
      </c>
      <c r="P528" s="6"/>
      <c r="Q528" s="9" t="s">
        <v>15</v>
      </c>
    </row>
    <row r="529" spans="1:17" x14ac:dyDescent="0.25">
      <c r="B529" s="10">
        <f t="shared" ref="B529:O529" si="70">+B528/(B$465+B$472)</f>
        <v>0</v>
      </c>
      <c r="C529" s="10">
        <f t="shared" si="70"/>
        <v>2.6383040828347554E-2</v>
      </c>
      <c r="D529" s="10">
        <f t="shared" si="70"/>
        <v>5.2255199701113232E-2</v>
      </c>
      <c r="E529" s="10">
        <f t="shared" si="70"/>
        <v>4.9444926904852318E-2</v>
      </c>
      <c r="F529" s="10">
        <f t="shared" si="70"/>
        <v>5.2201786888704915E-2</v>
      </c>
      <c r="G529" s="10">
        <f t="shared" si="70"/>
        <v>5.9654569761670287E-2</v>
      </c>
      <c r="H529" s="10">
        <f t="shared" si="70"/>
        <v>5.9281079595814599E-2</v>
      </c>
      <c r="I529" s="10">
        <f t="shared" si="70"/>
        <v>5.2496891347254798E-2</v>
      </c>
      <c r="J529" s="10">
        <f t="shared" si="70"/>
        <v>3.2549691208859331E-2</v>
      </c>
      <c r="K529" s="10">
        <f t="shared" si="70"/>
        <v>3.064349917971532E-2</v>
      </c>
      <c r="L529" s="10">
        <f t="shared" si="70"/>
        <v>2.8568225060501613E-2</v>
      </c>
      <c r="M529" s="10">
        <f t="shared" si="70"/>
        <v>2.7770389512713333E-2</v>
      </c>
      <c r="N529" s="10">
        <f t="shared" si="70"/>
        <v>3.0123285732465744E-2</v>
      </c>
      <c r="O529" s="10">
        <f t="shared" si="70"/>
        <v>2.7401844727945764E-2</v>
      </c>
      <c r="P529" s="6"/>
      <c r="Q529" s="11" t="s">
        <v>2305</v>
      </c>
    </row>
    <row r="530" spans="1:17" s="87" customFormat="1" x14ac:dyDescent="0.25">
      <c r="A530" s="86"/>
      <c r="B530" s="19"/>
      <c r="C530" s="10" t="e">
        <f t="shared" ref="C530:M530" si="71">C528/B528-1</f>
        <v>#DIV/0!</v>
      </c>
      <c r="D530" s="10">
        <f t="shared" si="71"/>
        <v>1.2769047563839688</v>
      </c>
      <c r="E530" s="10">
        <f t="shared" si="71"/>
        <v>0.13839439314200086</v>
      </c>
      <c r="F530" s="10">
        <f t="shared" si="71"/>
        <v>0.26530445328504371</v>
      </c>
      <c r="G530" s="10">
        <f t="shared" si="71"/>
        <v>0.28684365348216656</v>
      </c>
      <c r="H530" s="10">
        <f t="shared" si="71"/>
        <v>2.6072934760024591E-2</v>
      </c>
      <c r="I530" s="10">
        <f t="shared" si="71"/>
        <v>-0.10940511502190764</v>
      </c>
      <c r="J530" s="10">
        <f t="shared" si="71"/>
        <v>0.90791305576407422</v>
      </c>
      <c r="K530" s="10">
        <f t="shared" si="71"/>
        <v>0.13228251371769861</v>
      </c>
      <c r="L530" s="10">
        <f t="shared" si="71"/>
        <v>-2.3919293233339745E-2</v>
      </c>
      <c r="M530" s="10">
        <f t="shared" si="71"/>
        <v>-1.6223796789211153E-2</v>
      </c>
      <c r="N530" s="10">
        <f>N528/M528-1</f>
        <v>-1.7593518811412245E-2</v>
      </c>
      <c r="O530" s="10">
        <f>O528/N528-1</f>
        <v>-0.16031926754830428</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2">IFERROR(VLOOKUP($B$531,$130:$216,MATCH($Q532&amp;"/"&amp;B$348,$128:$128,0),FALSE),"")</f>
        <v>965967</v>
      </c>
      <c r="C532" s="16">
        <f t="shared" si="72"/>
        <v>944779</v>
      </c>
      <c r="D532" s="16">
        <f t="shared" si="72"/>
        <v>992532</v>
      </c>
      <c r="E532" s="16">
        <f t="shared" si="72"/>
        <v>1073936</v>
      </c>
      <c r="F532" s="16">
        <f t="shared" si="72"/>
        <v>1376550</v>
      </c>
      <c r="G532" s="16">
        <f t="shared" si="72"/>
        <v>1708207</v>
      </c>
      <c r="H532" s="16">
        <f t="shared" si="72"/>
        <v>1818592</v>
      </c>
      <c r="I532" s="16">
        <f t="shared" si="72"/>
        <v>1800475</v>
      </c>
      <c r="J532" s="16">
        <f t="shared" si="72"/>
        <v>2436199</v>
      </c>
      <c r="K532" s="16">
        <f t="shared" si="72"/>
        <v>7358337</v>
      </c>
      <c r="L532" s="16">
        <f t="shared" si="72"/>
        <v>7562710</v>
      </c>
      <c r="M532" s="16">
        <f t="shared" si="72"/>
        <v>8201713</v>
      </c>
      <c r="N532" s="16">
        <f t="shared" si="72"/>
        <v>7992356</v>
      </c>
      <c r="O532" s="16">
        <f t="shared" si="72"/>
        <v>6755181</v>
      </c>
      <c r="P532" s="6"/>
      <c r="Q532" s="9" t="s">
        <v>12</v>
      </c>
    </row>
    <row r="533" spans="1:17" x14ac:dyDescent="0.25">
      <c r="B533" s="7">
        <f t="shared" si="72"/>
        <v>875455</v>
      </c>
      <c r="C533" s="7">
        <f t="shared" si="72"/>
        <v>983600</v>
      </c>
      <c r="D533" s="7">
        <f t="shared" si="72"/>
        <v>1031480</v>
      </c>
      <c r="E533" s="7">
        <f t="shared" si="72"/>
        <v>1043041</v>
      </c>
      <c r="F533" s="7">
        <f t="shared" si="72"/>
        <v>1439774</v>
      </c>
      <c r="G533" s="7">
        <f t="shared" si="72"/>
        <v>1709128</v>
      </c>
      <c r="H533" s="7">
        <f t="shared" si="72"/>
        <v>1894551</v>
      </c>
      <c r="I533" s="7">
        <f t="shared" si="72"/>
        <v>1785541</v>
      </c>
      <c r="J533" s="7">
        <f t="shared" si="72"/>
        <v>6804520</v>
      </c>
      <c r="K533" s="7">
        <f t="shared" si="72"/>
        <v>7466520</v>
      </c>
      <c r="L533" s="7">
        <f t="shared" si="72"/>
        <v>8004013</v>
      </c>
      <c r="M533" s="7">
        <f t="shared" si="72"/>
        <v>8535290</v>
      </c>
      <c r="N533" s="7">
        <f t="shared" si="72"/>
        <v>7126073</v>
      </c>
      <c r="O533" s="7">
        <f t="shared" si="72"/>
        <v>6822450</v>
      </c>
      <c r="P533" s="6"/>
      <c r="Q533" s="9" t="s">
        <v>13</v>
      </c>
    </row>
    <row r="534" spans="1:17" x14ac:dyDescent="0.25">
      <c r="B534" s="7">
        <f t="shared" si="72"/>
        <v>918262</v>
      </c>
      <c r="C534" s="7">
        <f t="shared" si="72"/>
        <v>926811</v>
      </c>
      <c r="D534" s="7">
        <f t="shared" si="72"/>
        <v>1168706</v>
      </c>
      <c r="E534" s="7">
        <f t="shared" si="72"/>
        <v>1295811</v>
      </c>
      <c r="F534" s="7">
        <f t="shared" si="72"/>
        <v>1604015</v>
      </c>
      <c r="G534" s="7">
        <f t="shared" si="72"/>
        <v>1761343</v>
      </c>
      <c r="H534" s="7">
        <f t="shared" si="72"/>
        <v>2012924</v>
      </c>
      <c r="I534" s="7">
        <f t="shared" si="72"/>
        <v>1842123</v>
      </c>
      <c r="J534" s="7">
        <f t="shared" si="72"/>
        <v>6973736</v>
      </c>
      <c r="K534" s="7">
        <f t="shared" si="72"/>
        <v>7635398</v>
      </c>
      <c r="L534" s="7">
        <f t="shared" si="72"/>
        <v>8067144</v>
      </c>
      <c r="M534" s="7">
        <f t="shared" si="72"/>
        <v>7951830</v>
      </c>
      <c r="N534" s="7">
        <f t="shared" si="72"/>
        <v>7167954</v>
      </c>
      <c r="O534" s="7" t="str">
        <f t="shared" si="72"/>
        <v/>
      </c>
      <c r="P534" s="6"/>
      <c r="Q534" s="9" t="s">
        <v>14</v>
      </c>
    </row>
    <row r="535" spans="1:17" x14ac:dyDescent="0.25">
      <c r="B535" s="18">
        <f t="shared" si="72"/>
        <v>561058</v>
      </c>
      <c r="C535" s="18">
        <f t="shared" si="72"/>
        <v>1023570</v>
      </c>
      <c r="D535" s="18">
        <f t="shared" si="72"/>
        <v>1139099</v>
      </c>
      <c r="E535" s="18">
        <f t="shared" si="72"/>
        <v>1351533</v>
      </c>
      <c r="F535" s="18">
        <f t="shared" si="72"/>
        <v>1594164</v>
      </c>
      <c r="G535" s="18">
        <f t="shared" si="72"/>
        <v>1837915.34</v>
      </c>
      <c r="H535" s="18">
        <f t="shared" si="72"/>
        <v>1899882.61</v>
      </c>
      <c r="I535" s="18">
        <f t="shared" si="72"/>
        <v>1656717</v>
      </c>
      <c r="J535" s="18">
        <f t="shared" si="72"/>
        <v>7254991.4000000004</v>
      </c>
      <c r="K535" s="18">
        <f t="shared" si="72"/>
        <v>8143691</v>
      </c>
      <c r="L535" s="18">
        <f t="shared" si="72"/>
        <v>8510574</v>
      </c>
      <c r="M535" s="18">
        <f t="shared" si="72"/>
        <v>8204779</v>
      </c>
      <c r="N535" s="18">
        <f t="shared" si="72"/>
        <v>7313912</v>
      </c>
      <c r="O535" s="18" t="str">
        <f t="shared" si="72"/>
        <v/>
      </c>
      <c r="P535" s="6"/>
      <c r="Q535" s="9" t="s">
        <v>19</v>
      </c>
    </row>
    <row r="536" spans="1:17" x14ac:dyDescent="0.25">
      <c r="B536" s="25">
        <f t="shared" ref="B536:M536" si="73">SUM(B532:B535)</f>
        <v>3320742</v>
      </c>
      <c r="C536" s="25">
        <f t="shared" si="73"/>
        <v>3878760</v>
      </c>
      <c r="D536" s="25">
        <f t="shared" si="73"/>
        <v>4331817</v>
      </c>
      <c r="E536" s="25">
        <f t="shared" si="73"/>
        <v>4764321</v>
      </c>
      <c r="F536" s="25">
        <f t="shared" si="73"/>
        <v>6014503</v>
      </c>
      <c r="G536" s="25">
        <f t="shared" si="73"/>
        <v>7016593.3399999999</v>
      </c>
      <c r="H536" s="25">
        <f t="shared" si="73"/>
        <v>7625949.6100000003</v>
      </c>
      <c r="I536" s="25">
        <f t="shared" si="73"/>
        <v>7084856</v>
      </c>
      <c r="J536" s="25">
        <f t="shared" si="73"/>
        <v>23469446.399999999</v>
      </c>
      <c r="K536" s="25">
        <f t="shared" si="73"/>
        <v>30603946</v>
      </c>
      <c r="L536" s="25">
        <f t="shared" si="73"/>
        <v>32144441</v>
      </c>
      <c r="M536" s="25">
        <f t="shared" si="73"/>
        <v>32893612</v>
      </c>
      <c r="N536" s="25">
        <f>IF(N533="",N532*4,IF(N534="",(N533+N532)*2,IF(N535="",((N534+N533+N532)/3)*4,SUM(N532:N535))))</f>
        <v>29600295</v>
      </c>
      <c r="O536" s="25">
        <f>IF(O533="",O532*4,IF(O534="",(O533+O532)*2,IF(O535="",((O534+O533+O532)/3)*4,SUM(O532:O535))))</f>
        <v>27155262</v>
      </c>
      <c r="P536" s="6"/>
      <c r="Q536" s="9" t="s">
        <v>15</v>
      </c>
    </row>
    <row r="537" spans="1:17" x14ac:dyDescent="0.25">
      <c r="B537" s="21">
        <f t="shared" ref="B537:O537" si="74">+B536/(B$465+B$472)</f>
        <v>0.14917786770574287</v>
      </c>
      <c r="C537" s="10">
        <f t="shared" si="74"/>
        <v>0.16948859256773408</v>
      </c>
      <c r="D537" s="10">
        <f t="shared" si="74"/>
        <v>0.16465596339952299</v>
      </c>
      <c r="E537" s="10">
        <f t="shared" si="74"/>
        <v>0.15052473006184841</v>
      </c>
      <c r="F537" s="10">
        <f t="shared" si="74"/>
        <v>0.158553262112124</v>
      </c>
      <c r="G537" s="10">
        <f t="shared" si="74"/>
        <v>0.16426094094306407</v>
      </c>
      <c r="H537" s="10">
        <f t="shared" si="74"/>
        <v>0.1729004345656453</v>
      </c>
      <c r="I537" s="10">
        <f t="shared" si="74"/>
        <v>0.15972410656161318</v>
      </c>
      <c r="J537" s="10">
        <f t="shared" si="74"/>
        <v>0.17194794564093607</v>
      </c>
      <c r="K537" s="10">
        <f t="shared" si="74"/>
        <v>0.18642676156863885</v>
      </c>
      <c r="L537" s="10">
        <f t="shared" si="74"/>
        <v>0.18702337083985618</v>
      </c>
      <c r="M537" s="10">
        <f t="shared" si="74"/>
        <v>0.18910541614154092</v>
      </c>
      <c r="N537" s="10">
        <f t="shared" si="74"/>
        <v>0.18789602501287583</v>
      </c>
      <c r="O537" s="10">
        <f t="shared" si="74"/>
        <v>0.18674063124312332</v>
      </c>
      <c r="P537" s="6"/>
      <c r="Q537" s="11" t="s">
        <v>2305</v>
      </c>
    </row>
    <row r="538" spans="1:17" s="87" customFormat="1" x14ac:dyDescent="0.25">
      <c r="A538" s="86"/>
      <c r="B538" s="19"/>
      <c r="C538" s="10">
        <f t="shared" ref="C538:M538" si="75">C536/B536-1</f>
        <v>0.16804015488104773</v>
      </c>
      <c r="D538" s="10">
        <f t="shared" si="75"/>
        <v>0.11680459734554338</v>
      </c>
      <c r="E538" s="10">
        <f t="shared" si="75"/>
        <v>9.9843552947873837E-2</v>
      </c>
      <c r="F538" s="10">
        <f t="shared" si="75"/>
        <v>0.26240507304188787</v>
      </c>
      <c r="G538" s="10">
        <f t="shared" si="75"/>
        <v>0.16661232690381889</v>
      </c>
      <c r="H538" s="10">
        <f t="shared" si="75"/>
        <v>8.6845031552021057E-2</v>
      </c>
      <c r="I538" s="10">
        <f t="shared" si="75"/>
        <v>-7.0954259819715815E-2</v>
      </c>
      <c r="J538" s="10">
        <f t="shared" si="75"/>
        <v>2.3126215127025866</v>
      </c>
      <c r="K538" s="10">
        <f t="shared" si="75"/>
        <v>0.30399096247962643</v>
      </c>
      <c r="L538" s="10">
        <f t="shared" si="75"/>
        <v>5.033648275291025E-2</v>
      </c>
      <c r="M538" s="10">
        <f t="shared" si="75"/>
        <v>2.3306393786720392E-2</v>
      </c>
      <c r="N538" s="10">
        <f>N536/M536-1</f>
        <v>-0.10012026043232958</v>
      </c>
      <c r="O538" s="10">
        <f>O536/N536-1</f>
        <v>-8.2601642990382307E-2</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6">IFERROR(VLOOKUP($B$539,$130:$216,MATCH($Q540&amp;"/"&amp;B$348,$128:$128,0),FALSE),"")</f>
        <v>0</v>
      </c>
      <c r="C540" s="16">
        <f t="shared" si="76"/>
        <v>0</v>
      </c>
      <c r="D540" s="16">
        <f t="shared" si="76"/>
        <v>0</v>
      </c>
      <c r="E540" s="16">
        <f t="shared" si="76"/>
        <v>11153</v>
      </c>
      <c r="F540" s="16">
        <f t="shared" si="76"/>
        <v>16054</v>
      </c>
      <c r="G540" s="16">
        <f t="shared" si="76"/>
        <v>0</v>
      </c>
      <c r="H540" s="16">
        <f t="shared" si="76"/>
        <v>23355</v>
      </c>
      <c r="I540" s="16">
        <f t="shared" si="76"/>
        <v>26286</v>
      </c>
      <c r="J540" s="16">
        <f t="shared" si="76"/>
        <v>30934</v>
      </c>
      <c r="K540" s="16">
        <f t="shared" si="76"/>
        <v>0</v>
      </c>
      <c r="L540" s="16">
        <f t="shared" si="76"/>
        <v>33996</v>
      </c>
      <c r="M540" s="16">
        <f t="shared" si="76"/>
        <v>25564</v>
      </c>
      <c r="N540" s="16">
        <f t="shared" si="76"/>
        <v>0</v>
      </c>
      <c r="O540" s="16">
        <f t="shared" si="76"/>
        <v>0</v>
      </c>
      <c r="P540" s="6"/>
      <c r="Q540" s="9" t="s">
        <v>12</v>
      </c>
    </row>
    <row r="541" spans="1:17" x14ac:dyDescent="0.25">
      <c r="B541" s="7">
        <f t="shared" si="76"/>
        <v>0</v>
      </c>
      <c r="C541" s="7">
        <f t="shared" si="76"/>
        <v>0</v>
      </c>
      <c r="D541" s="7">
        <f t="shared" si="76"/>
        <v>0</v>
      </c>
      <c r="E541" s="7">
        <f t="shared" si="76"/>
        <v>20583</v>
      </c>
      <c r="F541" s="7">
        <f t="shared" si="76"/>
        <v>18184</v>
      </c>
      <c r="G541" s="7">
        <f t="shared" si="76"/>
        <v>0</v>
      </c>
      <c r="H541" s="7">
        <f t="shared" si="76"/>
        <v>20623</v>
      </c>
      <c r="I541" s="7">
        <f t="shared" si="76"/>
        <v>25175</v>
      </c>
      <c r="J541" s="7">
        <f t="shared" si="76"/>
        <v>30423</v>
      </c>
      <c r="K541" s="7">
        <f t="shared" si="76"/>
        <v>30016</v>
      </c>
      <c r="L541" s="7">
        <f t="shared" si="76"/>
        <v>26025</v>
      </c>
      <c r="M541" s="7">
        <f t="shared" si="76"/>
        <v>35799</v>
      </c>
      <c r="N541" s="7">
        <f t="shared" si="76"/>
        <v>0</v>
      </c>
      <c r="O541" s="7">
        <f t="shared" si="76"/>
        <v>0</v>
      </c>
      <c r="P541" s="6"/>
      <c r="Q541" s="9" t="s">
        <v>13</v>
      </c>
    </row>
    <row r="542" spans="1:17" x14ac:dyDescent="0.25">
      <c r="B542" s="7">
        <f t="shared" si="76"/>
        <v>0</v>
      </c>
      <c r="C542" s="7">
        <f t="shared" si="76"/>
        <v>0</v>
      </c>
      <c r="D542" s="7">
        <f t="shared" si="76"/>
        <v>0</v>
      </c>
      <c r="E542" s="7">
        <f t="shared" si="76"/>
        <v>21132</v>
      </c>
      <c r="F542" s="7">
        <f t="shared" si="76"/>
        <v>0</v>
      </c>
      <c r="G542" s="7">
        <f t="shared" si="76"/>
        <v>0</v>
      </c>
      <c r="H542" s="7">
        <f t="shared" si="76"/>
        <v>23604</v>
      </c>
      <c r="I542" s="7">
        <f t="shared" si="76"/>
        <v>25301</v>
      </c>
      <c r="J542" s="7">
        <f t="shared" si="76"/>
        <v>0</v>
      </c>
      <c r="K542" s="7">
        <f t="shared" si="76"/>
        <v>26815</v>
      </c>
      <c r="L542" s="7">
        <f t="shared" si="76"/>
        <v>28814</v>
      </c>
      <c r="M542" s="7">
        <f t="shared" si="76"/>
        <v>43016</v>
      </c>
      <c r="N542" s="7">
        <f t="shared" si="76"/>
        <v>0</v>
      </c>
      <c r="O542" s="7" t="str">
        <f t="shared" si="76"/>
        <v/>
      </c>
      <c r="P542" s="6"/>
      <c r="Q542" s="9" t="s">
        <v>14</v>
      </c>
    </row>
    <row r="543" spans="1:17" x14ac:dyDescent="0.25">
      <c r="B543" s="18">
        <f t="shared" si="76"/>
        <v>0</v>
      </c>
      <c r="C543" s="18">
        <f t="shared" si="76"/>
        <v>18175.5</v>
      </c>
      <c r="D543" s="18">
        <f t="shared" si="76"/>
        <v>14998</v>
      </c>
      <c r="E543" s="18">
        <f t="shared" si="76"/>
        <v>6105</v>
      </c>
      <c r="F543" s="18">
        <f t="shared" si="76"/>
        <v>16751</v>
      </c>
      <c r="G543" s="18">
        <f t="shared" si="76"/>
        <v>0</v>
      </c>
      <c r="H543" s="18">
        <f t="shared" si="76"/>
        <v>0</v>
      </c>
      <c r="I543" s="18">
        <f t="shared" si="76"/>
        <v>17774</v>
      </c>
      <c r="J543" s="18">
        <f t="shared" si="76"/>
        <v>0</v>
      </c>
      <c r="K543" s="18">
        <f t="shared" si="76"/>
        <v>25260</v>
      </c>
      <c r="L543" s="18">
        <f t="shared" si="76"/>
        <v>28815</v>
      </c>
      <c r="M543" s="18">
        <f t="shared" si="76"/>
        <v>43920</v>
      </c>
      <c r="N543" s="18">
        <f t="shared" si="76"/>
        <v>21836.75</v>
      </c>
      <c r="O543" s="18" t="str">
        <f t="shared" si="76"/>
        <v/>
      </c>
      <c r="P543" s="6"/>
      <c r="Q543" s="9" t="s">
        <v>19</v>
      </c>
    </row>
    <row r="544" spans="1:17" x14ac:dyDescent="0.25">
      <c r="B544" s="18">
        <f>SUM(B540:B543)</f>
        <v>0</v>
      </c>
      <c r="C544" s="18">
        <f t="shared" ref="C544:M544" si="77">SUM(C540:C543)</f>
        <v>18175.5</v>
      </c>
      <c r="D544" s="18">
        <f t="shared" si="77"/>
        <v>14998</v>
      </c>
      <c r="E544" s="18">
        <f t="shared" si="77"/>
        <v>58973</v>
      </c>
      <c r="F544" s="18">
        <f t="shared" si="77"/>
        <v>50989</v>
      </c>
      <c r="G544" s="18">
        <f t="shared" si="77"/>
        <v>0</v>
      </c>
      <c r="H544" s="18">
        <f t="shared" si="77"/>
        <v>67582</v>
      </c>
      <c r="I544" s="18">
        <f t="shared" si="77"/>
        <v>94536</v>
      </c>
      <c r="J544" s="18">
        <f t="shared" si="77"/>
        <v>61357</v>
      </c>
      <c r="K544" s="18">
        <f t="shared" si="77"/>
        <v>82091</v>
      </c>
      <c r="L544" s="18">
        <f t="shared" si="77"/>
        <v>117650</v>
      </c>
      <c r="M544" s="18">
        <f t="shared" si="77"/>
        <v>148299</v>
      </c>
      <c r="N544" s="18">
        <f>IF(N541="",N540*4,IF(N542="",(N541+N540)*2,IF(N543="",((N542+N541+N540)/3)*4,SUM(N540:N543))))</f>
        <v>21836.75</v>
      </c>
      <c r="O544" s="18">
        <f>IF(O541="",O540*4,IF(O542="",(O541+O540)*2,IF(O543="",((O542+O541+O540)/3)*4,SUM(O540:O543))))</f>
        <v>0</v>
      </c>
      <c r="P544" s="6"/>
      <c r="Q544" s="9" t="s">
        <v>15</v>
      </c>
    </row>
    <row r="545" spans="1:17" x14ac:dyDescent="0.25">
      <c r="B545" s="21">
        <f t="shared" ref="B545:O545" si="78">+B544/(B$465+B$472)</f>
        <v>0</v>
      </c>
      <c r="C545" s="22">
        <f t="shared" si="78"/>
        <v>7.9420740499923966E-4</v>
      </c>
      <c r="D545" s="22">
        <f t="shared" si="78"/>
        <v>5.7008644157083407E-4</v>
      </c>
      <c r="E545" s="22">
        <f t="shared" si="78"/>
        <v>1.8632025226548309E-3</v>
      </c>
      <c r="F545" s="22">
        <f t="shared" si="78"/>
        <v>1.3441629810202256E-3</v>
      </c>
      <c r="G545" s="22">
        <f t="shared" si="78"/>
        <v>0</v>
      </c>
      <c r="H545" s="22">
        <f t="shared" si="78"/>
        <v>1.5322625727152478E-3</v>
      </c>
      <c r="I545" s="22">
        <f t="shared" si="78"/>
        <v>2.1312611206083321E-3</v>
      </c>
      <c r="J545" s="22">
        <f t="shared" si="78"/>
        <v>4.4952956797016374E-4</v>
      </c>
      <c r="K545" s="22">
        <f t="shared" si="78"/>
        <v>5.0006490287007866E-4</v>
      </c>
      <c r="L545" s="22">
        <f t="shared" si="78"/>
        <v>6.8451336824644363E-4</v>
      </c>
      <c r="M545" s="22">
        <f t="shared" si="78"/>
        <v>8.5257113473504755E-4</v>
      </c>
      <c r="N545" s="23">
        <f t="shared" si="78"/>
        <v>1.3861478489318827E-4</v>
      </c>
      <c r="O545" s="23">
        <f t="shared" si="78"/>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79">IFERROR(B507+B468-B532-B540,"")</f>
        <v>405527</v>
      </c>
      <c r="C547" s="16">
        <f t="shared" si="79"/>
        <v>261102</v>
      </c>
      <c r="D547" s="16">
        <f t="shared" si="79"/>
        <v>759586</v>
      </c>
      <c r="E547" s="16">
        <f t="shared" si="79"/>
        <v>937554</v>
      </c>
      <c r="F547" s="16">
        <f t="shared" si="79"/>
        <v>950029</v>
      </c>
      <c r="G547" s="16">
        <f t="shared" si="79"/>
        <v>972285</v>
      </c>
      <c r="H547" s="16">
        <f t="shared" si="79"/>
        <v>865693</v>
      </c>
      <c r="I547" s="16">
        <f t="shared" si="79"/>
        <v>853396</v>
      </c>
      <c r="J547" s="16">
        <f t="shared" si="79"/>
        <v>1134161</v>
      </c>
      <c r="K547" s="16">
        <f t="shared" si="79"/>
        <v>2795394</v>
      </c>
      <c r="L547" s="16">
        <f t="shared" si="79"/>
        <v>3149855</v>
      </c>
      <c r="M547" s="16">
        <f t="shared" si="79"/>
        <v>3110555</v>
      </c>
      <c r="N547" s="16">
        <f t="shared" si="79"/>
        <v>2978444</v>
      </c>
      <c r="O547" s="16">
        <f t="shared" si="79"/>
        <v>2557930</v>
      </c>
      <c r="P547" s="6"/>
      <c r="Q547" s="9" t="s">
        <v>12</v>
      </c>
    </row>
    <row r="548" spans="1:17" x14ac:dyDescent="0.25">
      <c r="B548" s="7">
        <f t="shared" si="79"/>
        <v>597990</v>
      </c>
      <c r="C548" s="7">
        <f t="shared" si="79"/>
        <v>397212</v>
      </c>
      <c r="D548" s="7">
        <f t="shared" si="79"/>
        <v>742249</v>
      </c>
      <c r="E548" s="7">
        <f t="shared" si="79"/>
        <v>805543</v>
      </c>
      <c r="F548" s="7">
        <f t="shared" si="79"/>
        <v>793524</v>
      </c>
      <c r="G548" s="7">
        <f t="shared" si="79"/>
        <v>927731</v>
      </c>
      <c r="H548" s="7">
        <f t="shared" si="79"/>
        <v>544529</v>
      </c>
      <c r="I548" s="7">
        <f t="shared" si="79"/>
        <v>1032207</v>
      </c>
      <c r="J548" s="7">
        <f t="shared" si="79"/>
        <v>3547322</v>
      </c>
      <c r="K548" s="7">
        <f t="shared" si="79"/>
        <v>2919755</v>
      </c>
      <c r="L548" s="7">
        <f t="shared" si="79"/>
        <v>3203602</v>
      </c>
      <c r="M548" s="7">
        <f t="shared" si="79"/>
        <v>3522005</v>
      </c>
      <c r="N548" s="7">
        <f t="shared" si="79"/>
        <v>1986330</v>
      </c>
      <c r="O548" s="7">
        <f t="shared" si="79"/>
        <v>2376601</v>
      </c>
      <c r="P548" s="6"/>
      <c r="Q548" s="9" t="s">
        <v>13</v>
      </c>
    </row>
    <row r="549" spans="1:17" x14ac:dyDescent="0.25">
      <c r="B549" s="7">
        <f t="shared" si="79"/>
        <v>397255</v>
      </c>
      <c r="C549" s="7">
        <f t="shared" si="79"/>
        <v>488241</v>
      </c>
      <c r="D549" s="7">
        <f t="shared" si="79"/>
        <v>735185</v>
      </c>
      <c r="E549" s="7">
        <f t="shared" si="79"/>
        <v>889072</v>
      </c>
      <c r="F549" s="7">
        <f t="shared" si="79"/>
        <v>815268</v>
      </c>
      <c r="G549" s="7">
        <f t="shared" si="79"/>
        <v>811899</v>
      </c>
      <c r="H549" s="7">
        <f t="shared" si="79"/>
        <v>451652</v>
      </c>
      <c r="I549" s="7">
        <f t="shared" si="79"/>
        <v>1201916</v>
      </c>
      <c r="J549" s="7">
        <f t="shared" si="79"/>
        <v>2935465</v>
      </c>
      <c r="K549" s="7">
        <f t="shared" si="79"/>
        <v>3255900</v>
      </c>
      <c r="L549" s="7">
        <f t="shared" si="79"/>
        <v>3226412</v>
      </c>
      <c r="M549" s="7">
        <f t="shared" si="79"/>
        <v>3458042</v>
      </c>
      <c r="N549" s="7">
        <f t="shared" si="79"/>
        <v>2599996</v>
      </c>
      <c r="O549" s="7" t="str">
        <f t="shared" si="79"/>
        <v/>
      </c>
      <c r="P549" s="6"/>
      <c r="Q549" s="9" t="s">
        <v>14</v>
      </c>
    </row>
    <row r="550" spans="1:17" x14ac:dyDescent="0.25">
      <c r="B550" s="18">
        <f t="shared" si="79"/>
        <v>168899</v>
      </c>
      <c r="C550" s="18">
        <f t="shared" si="79"/>
        <v>723050.5</v>
      </c>
      <c r="D550" s="18">
        <f t="shared" si="79"/>
        <v>784822</v>
      </c>
      <c r="E550" s="18">
        <f t="shared" si="79"/>
        <v>742064</v>
      </c>
      <c r="F550" s="18">
        <f t="shared" si="79"/>
        <v>907374</v>
      </c>
      <c r="G550" s="18">
        <f t="shared" si="79"/>
        <v>856301.65999999945</v>
      </c>
      <c r="H550" s="18">
        <f t="shared" si="79"/>
        <v>907869.65999999898</v>
      </c>
      <c r="I550" s="18">
        <f t="shared" si="79"/>
        <v>1018667</v>
      </c>
      <c r="J550" s="18">
        <f t="shared" si="79"/>
        <v>2574378.2599999961</v>
      </c>
      <c r="K550" s="18">
        <f t="shared" si="79"/>
        <v>3797269</v>
      </c>
      <c r="L550" s="18">
        <f t="shared" si="79"/>
        <v>3858680</v>
      </c>
      <c r="M550" s="18">
        <f t="shared" si="79"/>
        <v>3815435</v>
      </c>
      <c r="N550" s="18">
        <f t="shared" si="79"/>
        <v>3096034.25</v>
      </c>
      <c r="O550" s="18" t="str">
        <f t="shared" si="79"/>
        <v/>
      </c>
      <c r="P550" s="6"/>
      <c r="Q550" s="9" t="s">
        <v>19</v>
      </c>
    </row>
    <row r="551" spans="1:17" x14ac:dyDescent="0.25">
      <c r="B551" s="25">
        <f t="shared" si="79"/>
        <v>1569671</v>
      </c>
      <c r="C551" s="18">
        <f t="shared" si="79"/>
        <v>1869605.5</v>
      </c>
      <c r="D551" s="18">
        <f t="shared" si="79"/>
        <v>3021842</v>
      </c>
      <c r="E551" s="18">
        <f t="shared" si="79"/>
        <v>3374233</v>
      </c>
      <c r="F551" s="18">
        <f t="shared" si="79"/>
        <v>3466195</v>
      </c>
      <c r="G551" s="18">
        <f t="shared" si="79"/>
        <v>3568216.66</v>
      </c>
      <c r="H551" s="18">
        <f t="shared" si="79"/>
        <v>2769743.6600000029</v>
      </c>
      <c r="I551" s="18">
        <f t="shared" si="79"/>
        <v>4106186</v>
      </c>
      <c r="J551" s="18">
        <f t="shared" si="79"/>
        <v>10191326.259999998</v>
      </c>
      <c r="K551" s="18">
        <f t="shared" si="79"/>
        <v>12768318</v>
      </c>
      <c r="L551" s="18">
        <f t="shared" si="79"/>
        <v>13438549</v>
      </c>
      <c r="M551" s="18">
        <f t="shared" si="79"/>
        <v>13906037</v>
      </c>
      <c r="N551" s="18">
        <f t="shared" si="79"/>
        <v>10660804.25</v>
      </c>
      <c r="O551" s="18">
        <f t="shared" si="79"/>
        <v>9869062</v>
      </c>
      <c r="P551" s="6"/>
      <c r="Q551" s="9" t="s">
        <v>15</v>
      </c>
    </row>
    <row r="552" spans="1:17" x14ac:dyDescent="0.25">
      <c r="B552" s="10">
        <f t="shared" ref="B552:O552" si="80">+B551/(B$465+B$472)</f>
        <v>7.0514412977443333E-2</v>
      </c>
      <c r="C552" s="10">
        <f t="shared" si="80"/>
        <v>8.169538843648351E-2</v>
      </c>
      <c r="D552" s="10">
        <f t="shared" si="80"/>
        <v>0.11486272521464812</v>
      </c>
      <c r="E552" s="10">
        <f t="shared" si="80"/>
        <v>0.10660606442991162</v>
      </c>
      <c r="F552" s="10">
        <f t="shared" si="80"/>
        <v>9.1375218262711597E-2</v>
      </c>
      <c r="G552" s="10">
        <f t="shared" si="80"/>
        <v>8.3533218708712761E-2</v>
      </c>
      <c r="H552" s="10">
        <f t="shared" si="80"/>
        <v>6.2797409757529385E-2</v>
      </c>
      <c r="I552" s="10">
        <f t="shared" si="80"/>
        <v>9.2571661333103197E-2</v>
      </c>
      <c r="J552" s="10">
        <f t="shared" si="80"/>
        <v>7.4666337837586319E-2</v>
      </c>
      <c r="K552" s="10">
        <f t="shared" si="80"/>
        <v>7.7779387514883211E-2</v>
      </c>
      <c r="L552" s="10">
        <f t="shared" si="80"/>
        <v>7.8188410032595634E-2</v>
      </c>
      <c r="M552" s="10">
        <f t="shared" si="80"/>
        <v>7.9945823941884681E-2</v>
      </c>
      <c r="N552" s="10">
        <f t="shared" si="80"/>
        <v>6.7672391170945187E-2</v>
      </c>
      <c r="O552" s="10">
        <f t="shared" si="80"/>
        <v>6.7867320435263015E-2</v>
      </c>
      <c r="P552" s="6"/>
      <c r="Q552" s="11" t="s">
        <v>26</v>
      </c>
    </row>
    <row r="553" spans="1:17" s="87" customFormat="1" x14ac:dyDescent="0.25">
      <c r="A553" s="86"/>
      <c r="B553" s="19"/>
      <c r="C553" s="10">
        <f t="shared" ref="C553:M553" si="81">C551/B551-1</f>
        <v>0.19108112464331706</v>
      </c>
      <c r="D553" s="10">
        <f t="shared" si="81"/>
        <v>0.61629926741229624</v>
      </c>
      <c r="E553" s="10">
        <f t="shared" si="81"/>
        <v>0.11661463438525255</v>
      </c>
      <c r="F553" s="10">
        <f t="shared" si="81"/>
        <v>2.7254193767887402E-2</v>
      </c>
      <c r="G553" s="10">
        <f t="shared" si="81"/>
        <v>2.9433329630906613E-2</v>
      </c>
      <c r="H553" s="10">
        <f t="shared" si="81"/>
        <v>-0.22377368755405036</v>
      </c>
      <c r="I553" s="10">
        <f t="shared" si="81"/>
        <v>0.48251481149703057</v>
      </c>
      <c r="J553" s="10">
        <f t="shared" si="81"/>
        <v>1.4819446220896952</v>
      </c>
      <c r="K553" s="10">
        <f t="shared" si="81"/>
        <v>0.25286127381815393</v>
      </c>
      <c r="L553" s="10">
        <f t="shared" si="81"/>
        <v>5.2491722089001769E-2</v>
      </c>
      <c r="M553" s="10">
        <f t="shared" si="81"/>
        <v>3.4787088993015525E-2</v>
      </c>
      <c r="N553" s="10">
        <f>N551/M551-1</f>
        <v>-0.23336862615855258</v>
      </c>
      <c r="O553" s="10">
        <f>O551/N551-1</f>
        <v>-7.4266653006033745E-2</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2">IFERROR(B547+B593,"")</f>
        <v>666468</v>
      </c>
      <c r="C555" s="16">
        <f t="shared" si="82"/>
        <v>575900</v>
      </c>
      <c r="D555" s="16">
        <f t="shared" si="82"/>
        <v>1093526</v>
      </c>
      <c r="E555" s="16">
        <f t="shared" si="82"/>
        <v>1322964</v>
      </c>
      <c r="F555" s="16">
        <f t="shared" si="82"/>
        <v>1382092</v>
      </c>
      <c r="G555" s="16">
        <f t="shared" si="82"/>
        <v>1423386</v>
      </c>
      <c r="H555" s="16">
        <f t="shared" si="82"/>
        <v>1416902</v>
      </c>
      <c r="I555" s="16">
        <f t="shared" si="82"/>
        <v>1357258</v>
      </c>
      <c r="J555" s="16">
        <f t="shared" si="82"/>
        <v>1806286</v>
      </c>
      <c r="K555" s="16">
        <f t="shared" si="82"/>
        <v>4575922</v>
      </c>
      <c r="L555" s="16">
        <f t="shared" si="82"/>
        <v>5016988</v>
      </c>
      <c r="M555" s="16">
        <f t="shared" si="82"/>
        <v>4993709</v>
      </c>
      <c r="N555" s="16">
        <f t="shared" si="82"/>
        <v>5160028</v>
      </c>
      <c r="O555" s="16">
        <f t="shared" si="82"/>
        <v>4805574</v>
      </c>
      <c r="P555" s="6"/>
      <c r="Q555" s="9" t="s">
        <v>12</v>
      </c>
    </row>
    <row r="556" spans="1:17" x14ac:dyDescent="0.25">
      <c r="B556" s="7">
        <f t="shared" ref="B556:O558" si="83">IFERROR(B548+B594-B593,"")</f>
        <v>877015</v>
      </c>
      <c r="C556" s="7">
        <f t="shared" si="83"/>
        <v>718120</v>
      </c>
      <c r="D556" s="7">
        <f t="shared" si="83"/>
        <v>1078803</v>
      </c>
      <c r="E556" s="7">
        <f t="shared" si="83"/>
        <v>1201186</v>
      </c>
      <c r="F556" s="7">
        <f t="shared" si="83"/>
        <v>1237718</v>
      </c>
      <c r="G556" s="7">
        <f t="shared" si="83"/>
        <v>1420861</v>
      </c>
      <c r="H556" s="7">
        <f t="shared" si="83"/>
        <v>1105464</v>
      </c>
      <c r="I556" s="7">
        <f t="shared" si="83"/>
        <v>1546251</v>
      </c>
      <c r="J556" s="7">
        <f t="shared" si="83"/>
        <v>5076115</v>
      </c>
      <c r="K556" s="7">
        <f t="shared" si="83"/>
        <v>4719545</v>
      </c>
      <c r="L556" s="7">
        <f t="shared" si="83"/>
        <v>5099918</v>
      </c>
      <c r="M556" s="7">
        <f t="shared" si="83"/>
        <v>5425347</v>
      </c>
      <c r="N556" s="7">
        <f t="shared" si="83"/>
        <v>4172275</v>
      </c>
      <c r="O556" s="7">
        <f t="shared" si="83"/>
        <v>4557543</v>
      </c>
      <c r="P556" s="6"/>
      <c r="Q556" s="9" t="s">
        <v>13</v>
      </c>
    </row>
    <row r="557" spans="1:17" x14ac:dyDescent="0.25">
      <c r="B557" s="7">
        <f t="shared" si="83"/>
        <v>716887</v>
      </c>
      <c r="C557" s="7">
        <f t="shared" si="83"/>
        <v>848999</v>
      </c>
      <c r="D557" s="7">
        <f t="shared" si="83"/>
        <v>1069151</v>
      </c>
      <c r="E557" s="7">
        <f t="shared" si="83"/>
        <v>1313912</v>
      </c>
      <c r="F557" s="7">
        <f t="shared" si="83"/>
        <v>1268581</v>
      </c>
      <c r="G557" s="7">
        <f t="shared" si="83"/>
        <v>1336542</v>
      </c>
      <c r="H557" s="7">
        <f t="shared" si="83"/>
        <v>1026740</v>
      </c>
      <c r="I557" s="7">
        <f t="shared" si="83"/>
        <v>1764399</v>
      </c>
      <c r="J557" s="7">
        <f t="shared" si="83"/>
        <v>4494506</v>
      </c>
      <c r="K557" s="7">
        <f t="shared" si="83"/>
        <v>5145229</v>
      </c>
      <c r="L557" s="7">
        <f t="shared" si="83"/>
        <v>5100112</v>
      </c>
      <c r="M557" s="7">
        <f t="shared" si="83"/>
        <v>5362680</v>
      </c>
      <c r="N557" s="7">
        <f t="shared" si="83"/>
        <v>4876000</v>
      </c>
      <c r="O557" s="7" t="str">
        <f t="shared" si="83"/>
        <v/>
      </c>
      <c r="P557" s="6"/>
      <c r="Q557" s="9" t="s">
        <v>14</v>
      </c>
    </row>
    <row r="558" spans="1:17" x14ac:dyDescent="0.25">
      <c r="B558" s="18">
        <f t="shared" si="83"/>
        <v>493592</v>
      </c>
      <c r="C558" s="18">
        <f t="shared" si="83"/>
        <v>1063961.5</v>
      </c>
      <c r="D558" s="18">
        <f t="shared" si="83"/>
        <v>1196343</v>
      </c>
      <c r="E558" s="18">
        <f t="shared" si="83"/>
        <v>1316711</v>
      </c>
      <c r="F558" s="18">
        <f t="shared" si="83"/>
        <v>1328960</v>
      </c>
      <c r="G558" s="18">
        <f t="shared" si="83"/>
        <v>1409649.8399999994</v>
      </c>
      <c r="H558" s="18">
        <f t="shared" si="83"/>
        <v>1495070.9999999991</v>
      </c>
      <c r="I558" s="18">
        <f t="shared" si="83"/>
        <v>1579693</v>
      </c>
      <c r="J558" s="18">
        <f t="shared" si="83"/>
        <v>4151399.2799999956</v>
      </c>
      <c r="K558" s="18">
        <f t="shared" si="83"/>
        <v>5717021</v>
      </c>
      <c r="L558" s="18">
        <f t="shared" si="83"/>
        <v>5777373</v>
      </c>
      <c r="M558" s="18">
        <f t="shared" si="83"/>
        <v>5776382</v>
      </c>
      <c r="N558" s="18">
        <f t="shared" si="83"/>
        <v>5356079.25</v>
      </c>
      <c r="O558" s="18" t="str">
        <f t="shared" si="83"/>
        <v/>
      </c>
      <c r="P558" s="6"/>
      <c r="Q558" s="9" t="s">
        <v>19</v>
      </c>
    </row>
    <row r="559" spans="1:17" x14ac:dyDescent="0.25">
      <c r="B559" s="25">
        <f t="shared" ref="B559:O559" si="84">IFERROR(B551+B596,"")</f>
        <v>2753962</v>
      </c>
      <c r="C559" s="18">
        <f t="shared" si="84"/>
        <v>3206980.5</v>
      </c>
      <c r="D559" s="18">
        <f t="shared" si="84"/>
        <v>4437823</v>
      </c>
      <c r="E559" s="18">
        <f t="shared" si="84"/>
        <v>5154773</v>
      </c>
      <c r="F559" s="18">
        <f t="shared" si="84"/>
        <v>5217351</v>
      </c>
      <c r="G559" s="18">
        <f t="shared" si="84"/>
        <v>5590438.8399999999</v>
      </c>
      <c r="H559" s="18">
        <f t="shared" si="84"/>
        <v>5044177.0000000028</v>
      </c>
      <c r="I559" s="18">
        <f t="shared" si="84"/>
        <v>6247601</v>
      </c>
      <c r="J559" s="18">
        <f t="shared" si="84"/>
        <v>15528306.279999997</v>
      </c>
      <c r="K559" s="18">
        <f t="shared" si="84"/>
        <v>20157717</v>
      </c>
      <c r="L559" s="18">
        <f t="shared" si="84"/>
        <v>20994391</v>
      </c>
      <c r="M559" s="18">
        <f t="shared" si="84"/>
        <v>21558118</v>
      </c>
      <c r="N559" s="18">
        <f t="shared" si="84"/>
        <v>19564382.25</v>
      </c>
      <c r="O559" s="18">
        <f t="shared" si="84"/>
        <v>18726234</v>
      </c>
      <c r="P559" s="6"/>
      <c r="Q559" s="9" t="s">
        <v>15</v>
      </c>
    </row>
    <row r="560" spans="1:17" x14ac:dyDescent="0.25">
      <c r="B560" s="10">
        <f t="shared" ref="B560:O560" si="85">+B559/(B$465+B$472)</f>
        <v>0.12371637992431903</v>
      </c>
      <c r="C560" s="10">
        <f t="shared" si="85"/>
        <v>0.14013411794933642</v>
      </c>
      <c r="D560" s="10">
        <f t="shared" si="85"/>
        <v>0.16868533953801865</v>
      </c>
      <c r="E560" s="10">
        <f t="shared" si="85"/>
        <v>0.16286073384960933</v>
      </c>
      <c r="F560" s="10">
        <f t="shared" si="85"/>
        <v>0.13753888237048884</v>
      </c>
      <c r="G560" s="10">
        <f t="shared" si="85"/>
        <v>0.13087415782073122</v>
      </c>
      <c r="H560" s="10">
        <f t="shared" si="85"/>
        <v>0.11436482535661988</v>
      </c>
      <c r="I560" s="10">
        <f t="shared" si="85"/>
        <v>0.14084866197399651</v>
      </c>
      <c r="J560" s="10">
        <f t="shared" si="85"/>
        <v>0.1137675051478524</v>
      </c>
      <c r="K560" s="10">
        <f t="shared" si="85"/>
        <v>0.12279259350827172</v>
      </c>
      <c r="L560" s="10">
        <f t="shared" si="85"/>
        <v>0.12214994728170694</v>
      </c>
      <c r="M560" s="10">
        <f t="shared" si="85"/>
        <v>0.12393764709143051</v>
      </c>
      <c r="N560" s="10">
        <f t="shared" si="85"/>
        <v>0.12419030474552581</v>
      </c>
      <c r="O560" s="10">
        <f t="shared" si="85"/>
        <v>0.12877610085170374</v>
      </c>
      <c r="P560" s="6"/>
      <c r="Q560" s="11" t="s">
        <v>28</v>
      </c>
    </row>
    <row r="561" spans="1:17" s="87" customFormat="1" x14ac:dyDescent="0.25">
      <c r="A561" s="86"/>
      <c r="B561" s="19"/>
      <c r="C561" s="10">
        <f t="shared" ref="C561:M561" si="86">C559/B559-1</f>
        <v>0.16449700467907702</v>
      </c>
      <c r="D561" s="10">
        <f t="shared" si="86"/>
        <v>0.38380105522936603</v>
      </c>
      <c r="E561" s="10">
        <f t="shared" si="86"/>
        <v>0.1615544378403555</v>
      </c>
      <c r="F561" s="10">
        <f t="shared" si="86"/>
        <v>1.2139816826075567E-2</v>
      </c>
      <c r="G561" s="10">
        <f t="shared" si="86"/>
        <v>7.1509055074117089E-2</v>
      </c>
      <c r="H561" s="10">
        <f t="shared" si="86"/>
        <v>-9.7713588438076315E-2</v>
      </c>
      <c r="I561" s="10">
        <f t="shared" si="86"/>
        <v>0.23857687785341319</v>
      </c>
      <c r="J561" s="10">
        <f t="shared" si="86"/>
        <v>1.4854830326072355</v>
      </c>
      <c r="K561" s="10">
        <f t="shared" si="86"/>
        <v>0.2981272159709103</v>
      </c>
      <c r="L561" s="10">
        <f t="shared" si="86"/>
        <v>4.1506386859186506E-2</v>
      </c>
      <c r="M561" s="10">
        <f t="shared" si="86"/>
        <v>2.6851314715439889E-2</v>
      </c>
      <c r="N561" s="10">
        <f>N559/M559-1</f>
        <v>-9.2481901713312831E-2</v>
      </c>
      <c r="O561" s="10">
        <f>O559/N559-1</f>
        <v>-4.2840516980800714E-2</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7">IFERROR(VLOOKUP($B$562,$130:$216,MATCH($Q563&amp;"/"&amp;B$348,$128:$128,0),FALSE),"")</f>
        <v>49553</v>
      </c>
      <c r="C563" s="16">
        <f t="shared" si="87"/>
        <v>63873</v>
      </c>
      <c r="D563" s="16">
        <f t="shared" si="87"/>
        <v>34636</v>
      </c>
      <c r="E563" s="16">
        <f t="shared" si="87"/>
        <v>72052</v>
      </c>
      <c r="F563" s="16">
        <f t="shared" si="87"/>
        <v>136019</v>
      </c>
      <c r="G563" s="16">
        <f t="shared" si="87"/>
        <v>138521</v>
      </c>
      <c r="H563" s="16">
        <f t="shared" si="87"/>
        <v>151437</v>
      </c>
      <c r="I563" s="16">
        <f t="shared" si="87"/>
        <v>131487</v>
      </c>
      <c r="J563" s="16">
        <f t="shared" si="87"/>
        <v>273403</v>
      </c>
      <c r="K563" s="16">
        <f t="shared" si="87"/>
        <v>1124748</v>
      </c>
      <c r="L563" s="16">
        <f t="shared" si="87"/>
        <v>1145732</v>
      </c>
      <c r="M563" s="16">
        <f t="shared" si="87"/>
        <v>1197240</v>
      </c>
      <c r="N563" s="16">
        <f t="shared" si="87"/>
        <v>1330065</v>
      </c>
      <c r="O563" s="16">
        <f t="shared" si="87"/>
        <v>1254251</v>
      </c>
      <c r="P563" s="6"/>
      <c r="Q563" s="9" t="s">
        <v>12</v>
      </c>
    </row>
    <row r="564" spans="1:17" x14ac:dyDescent="0.25">
      <c r="B564" s="7">
        <f t="shared" si="87"/>
        <v>52766</v>
      </c>
      <c r="C564" s="7">
        <f t="shared" si="87"/>
        <v>56315</v>
      </c>
      <c r="D564" s="7">
        <f t="shared" si="87"/>
        <v>44090</v>
      </c>
      <c r="E564" s="7">
        <f t="shared" si="87"/>
        <v>68676</v>
      </c>
      <c r="F564" s="7">
        <f t="shared" si="87"/>
        <v>118490</v>
      </c>
      <c r="G564" s="7">
        <f t="shared" si="87"/>
        <v>133089</v>
      </c>
      <c r="H564" s="7">
        <f t="shared" si="87"/>
        <v>150392</v>
      </c>
      <c r="I564" s="7">
        <f t="shared" si="87"/>
        <v>128356</v>
      </c>
      <c r="J564" s="7">
        <f t="shared" si="87"/>
        <v>2002956</v>
      </c>
      <c r="K564" s="7">
        <f t="shared" si="87"/>
        <v>1112945</v>
      </c>
      <c r="L564" s="7">
        <f t="shared" si="87"/>
        <v>1169979</v>
      </c>
      <c r="M564" s="7">
        <f t="shared" si="87"/>
        <v>1245024</v>
      </c>
      <c r="N564" s="7">
        <f t="shared" si="87"/>
        <v>1322262</v>
      </c>
      <c r="O564" s="7">
        <f t="shared" si="87"/>
        <v>1258065</v>
      </c>
      <c r="P564" s="6"/>
      <c r="Q564" s="9" t="s">
        <v>13</v>
      </c>
    </row>
    <row r="565" spans="1:17" x14ac:dyDescent="0.25">
      <c r="B565" s="7">
        <f t="shared" si="87"/>
        <v>64828</v>
      </c>
      <c r="C565" s="7">
        <f t="shared" si="87"/>
        <v>51778</v>
      </c>
      <c r="D565" s="7">
        <f t="shared" si="87"/>
        <v>75466</v>
      </c>
      <c r="E565" s="7">
        <f t="shared" si="87"/>
        <v>114874</v>
      </c>
      <c r="F565" s="7">
        <f t="shared" si="87"/>
        <v>131907</v>
      </c>
      <c r="G565" s="7">
        <f t="shared" si="87"/>
        <v>152772</v>
      </c>
      <c r="H565" s="7">
        <f t="shared" si="87"/>
        <v>143241</v>
      </c>
      <c r="I565" s="7">
        <f t="shared" si="87"/>
        <v>110722</v>
      </c>
      <c r="J565" s="7">
        <f t="shared" si="87"/>
        <v>1750237</v>
      </c>
      <c r="K565" s="7">
        <f t="shared" si="87"/>
        <v>1116013</v>
      </c>
      <c r="L565" s="7">
        <f t="shared" si="87"/>
        <v>1192727</v>
      </c>
      <c r="M565" s="7">
        <f t="shared" si="87"/>
        <v>1256486</v>
      </c>
      <c r="N565" s="7">
        <f t="shared" si="87"/>
        <v>1334202</v>
      </c>
      <c r="O565" s="7" t="str">
        <f t="shared" si="87"/>
        <v/>
      </c>
      <c r="P565" s="6"/>
      <c r="Q565" s="9" t="s">
        <v>14</v>
      </c>
    </row>
    <row r="566" spans="1:17" x14ac:dyDescent="0.25">
      <c r="B566" s="18">
        <f t="shared" si="87"/>
        <v>62368</v>
      </c>
      <c r="C566" s="18">
        <f t="shared" si="87"/>
        <v>50194</v>
      </c>
      <c r="D566" s="18">
        <f t="shared" si="87"/>
        <v>72815</v>
      </c>
      <c r="E566" s="18">
        <f t="shared" si="87"/>
        <v>110442</v>
      </c>
      <c r="F566" s="18">
        <f t="shared" si="87"/>
        <v>124813</v>
      </c>
      <c r="G566" s="18">
        <f t="shared" si="87"/>
        <v>150798.01</v>
      </c>
      <c r="H566" s="18">
        <f t="shared" si="87"/>
        <v>167163.66</v>
      </c>
      <c r="I566" s="18">
        <f t="shared" si="87"/>
        <v>121949</v>
      </c>
      <c r="J566" s="18">
        <f t="shared" si="87"/>
        <v>1176232.8899999999</v>
      </c>
      <c r="K566" s="18">
        <f t="shared" si="87"/>
        <v>1174485</v>
      </c>
      <c r="L566" s="18">
        <f t="shared" si="87"/>
        <v>1210920</v>
      </c>
      <c r="M566" s="18">
        <f t="shared" si="87"/>
        <v>1272188</v>
      </c>
      <c r="N566" s="18">
        <f t="shared" si="87"/>
        <v>1286089</v>
      </c>
      <c r="O566" s="18" t="str">
        <f t="shared" si="87"/>
        <v/>
      </c>
      <c r="P566" s="6"/>
      <c r="Q566" s="9" t="s">
        <v>19</v>
      </c>
    </row>
    <row r="567" spans="1:17" x14ac:dyDescent="0.25">
      <c r="B567" s="18">
        <f>SUM(B563:B566)</f>
        <v>229515</v>
      </c>
      <c r="C567" s="18">
        <f t="shared" ref="C567:M567" si="88">SUM(C563:C566)</f>
        <v>222160</v>
      </c>
      <c r="D567" s="18">
        <f t="shared" si="88"/>
        <v>227007</v>
      </c>
      <c r="E567" s="18">
        <f t="shared" si="88"/>
        <v>366044</v>
      </c>
      <c r="F567" s="18">
        <f t="shared" si="88"/>
        <v>511229</v>
      </c>
      <c r="G567" s="18">
        <f t="shared" si="88"/>
        <v>575180.01</v>
      </c>
      <c r="H567" s="18">
        <f t="shared" si="88"/>
        <v>612233.66</v>
      </c>
      <c r="I567" s="18">
        <f t="shared" si="88"/>
        <v>492514</v>
      </c>
      <c r="J567" s="18">
        <f t="shared" si="88"/>
        <v>5202828.8899999997</v>
      </c>
      <c r="K567" s="18">
        <f t="shared" si="88"/>
        <v>4528191</v>
      </c>
      <c r="L567" s="18">
        <f t="shared" si="88"/>
        <v>4719358</v>
      </c>
      <c r="M567" s="18">
        <f t="shared" si="88"/>
        <v>4970938</v>
      </c>
      <c r="N567" s="18">
        <f>IF(N564="",N563*4,IF(N565="",(N564+N563)*2,IF(N566="",((N565+N564+N563)/3)*4,SUM(N563:N566))))</f>
        <v>5272618</v>
      </c>
      <c r="O567" s="18">
        <f>IF(O564="",O563*4,IF(O565="",(O564+O563)*2,IF(O566="",((O565+O564+O563)/3)*4,SUM(O563:O566))))</f>
        <v>5024632</v>
      </c>
      <c r="P567" s="6"/>
      <c r="Q567" s="9" t="s">
        <v>15</v>
      </c>
    </row>
    <row r="568" spans="1:17" x14ac:dyDescent="0.25">
      <c r="B568" s="10">
        <f t="shared" ref="B568:O568" si="89">+B567/(B$465+B$472)</f>
        <v>1.0310514429149742E-2</v>
      </c>
      <c r="C568" s="10">
        <f t="shared" si="89"/>
        <v>9.7076348433127613E-3</v>
      </c>
      <c r="D568" s="10">
        <f t="shared" si="89"/>
        <v>8.6287246860694972E-3</v>
      </c>
      <c r="E568" s="10">
        <f t="shared" si="89"/>
        <v>1.1564853478755785E-2</v>
      </c>
      <c r="F568" s="10">
        <f t="shared" si="89"/>
        <v>1.3476928290886054E-2</v>
      </c>
      <c r="G568" s="10">
        <f t="shared" si="89"/>
        <v>1.3465168219972828E-2</v>
      </c>
      <c r="H568" s="10">
        <f t="shared" si="89"/>
        <v>1.3880955327964137E-2</v>
      </c>
      <c r="I568" s="10">
        <f t="shared" si="89"/>
        <v>1.1103452013574638E-2</v>
      </c>
      <c r="J568" s="10">
        <f t="shared" si="89"/>
        <v>3.8118314505995836E-2</v>
      </c>
      <c r="K568" s="10">
        <f t="shared" si="89"/>
        <v>2.7583893393821057E-2</v>
      </c>
      <c r="L568" s="10">
        <f t="shared" si="89"/>
        <v>2.745825448823459E-2</v>
      </c>
      <c r="M568" s="10">
        <f t="shared" si="89"/>
        <v>2.8577928720743686E-2</v>
      </c>
      <c r="N568" s="10">
        <f t="shared" si="89"/>
        <v>3.3469394937156519E-2</v>
      </c>
      <c r="O568" s="10">
        <f t="shared" si="89"/>
        <v>3.4553264536515874E-2</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0">IFERROR(B547-B563,"")</f>
        <v>355974</v>
      </c>
      <c r="C570" s="16">
        <f t="shared" si="90"/>
        <v>197229</v>
      </c>
      <c r="D570" s="16">
        <f t="shared" si="90"/>
        <v>724950</v>
      </c>
      <c r="E570" s="16">
        <f t="shared" si="90"/>
        <v>865502</v>
      </c>
      <c r="F570" s="16">
        <f t="shared" si="90"/>
        <v>814010</v>
      </c>
      <c r="G570" s="16">
        <f t="shared" si="90"/>
        <v>833764</v>
      </c>
      <c r="H570" s="16">
        <f t="shared" si="90"/>
        <v>714256</v>
      </c>
      <c r="I570" s="16">
        <f t="shared" si="90"/>
        <v>721909</v>
      </c>
      <c r="J570" s="16">
        <f t="shared" si="90"/>
        <v>860758</v>
      </c>
      <c r="K570" s="16">
        <f t="shared" si="90"/>
        <v>1670646</v>
      </c>
      <c r="L570" s="16">
        <f t="shared" si="90"/>
        <v>2004123</v>
      </c>
      <c r="M570" s="16">
        <f t="shared" si="90"/>
        <v>1913315</v>
      </c>
      <c r="N570" s="16">
        <f t="shared" si="90"/>
        <v>1648379</v>
      </c>
      <c r="O570" s="16">
        <f t="shared" si="90"/>
        <v>1303679</v>
      </c>
      <c r="P570" s="6"/>
      <c r="Q570" s="9" t="s">
        <v>12</v>
      </c>
    </row>
    <row r="571" spans="1:17" x14ac:dyDescent="0.25">
      <c r="B571" s="7">
        <f t="shared" si="90"/>
        <v>545224</v>
      </c>
      <c r="C571" s="7">
        <f t="shared" si="90"/>
        <v>340897</v>
      </c>
      <c r="D571" s="7">
        <f t="shared" si="90"/>
        <v>698159</v>
      </c>
      <c r="E571" s="7">
        <f t="shared" si="90"/>
        <v>736867</v>
      </c>
      <c r="F571" s="7">
        <f t="shared" si="90"/>
        <v>675034</v>
      </c>
      <c r="G571" s="7">
        <f t="shared" si="90"/>
        <v>794642</v>
      </c>
      <c r="H571" s="7">
        <f t="shared" si="90"/>
        <v>394137</v>
      </c>
      <c r="I571" s="7">
        <f t="shared" si="90"/>
        <v>903851</v>
      </c>
      <c r="J571" s="7">
        <f t="shared" si="90"/>
        <v>1544366</v>
      </c>
      <c r="K571" s="7">
        <f t="shared" si="90"/>
        <v>1806810</v>
      </c>
      <c r="L571" s="7">
        <f t="shared" si="90"/>
        <v>2033623</v>
      </c>
      <c r="M571" s="7">
        <f t="shared" si="90"/>
        <v>2276981</v>
      </c>
      <c r="N571" s="7">
        <f t="shared" si="90"/>
        <v>664068</v>
      </c>
      <c r="O571" s="7">
        <f t="shared" si="90"/>
        <v>1118536</v>
      </c>
      <c r="P571" s="6"/>
      <c r="Q571" s="9" t="s">
        <v>13</v>
      </c>
    </row>
    <row r="572" spans="1:17" x14ac:dyDescent="0.25">
      <c r="B572" s="7">
        <f t="shared" si="90"/>
        <v>332427</v>
      </c>
      <c r="C572" s="7">
        <f t="shared" si="90"/>
        <v>436463</v>
      </c>
      <c r="D572" s="7">
        <f t="shared" si="90"/>
        <v>659719</v>
      </c>
      <c r="E572" s="7">
        <f t="shared" si="90"/>
        <v>774198</v>
      </c>
      <c r="F572" s="7">
        <f t="shared" si="90"/>
        <v>683361</v>
      </c>
      <c r="G572" s="7">
        <f t="shared" si="90"/>
        <v>659127</v>
      </c>
      <c r="H572" s="7">
        <f t="shared" si="90"/>
        <v>308411</v>
      </c>
      <c r="I572" s="7">
        <f t="shared" si="90"/>
        <v>1091194</v>
      </c>
      <c r="J572" s="7">
        <f t="shared" si="90"/>
        <v>1185228</v>
      </c>
      <c r="K572" s="7">
        <f t="shared" si="90"/>
        <v>2139887</v>
      </c>
      <c r="L572" s="7">
        <f t="shared" si="90"/>
        <v>2033685</v>
      </c>
      <c r="M572" s="7">
        <f t="shared" si="90"/>
        <v>2201556</v>
      </c>
      <c r="N572" s="7">
        <f t="shared" si="90"/>
        <v>1265794</v>
      </c>
      <c r="O572" s="7" t="str">
        <f t="shared" si="90"/>
        <v/>
      </c>
      <c r="P572" s="6"/>
      <c r="Q572" s="9" t="s">
        <v>14</v>
      </c>
    </row>
    <row r="573" spans="1:17" x14ac:dyDescent="0.25">
      <c r="B573" s="7">
        <f t="shared" si="90"/>
        <v>106531</v>
      </c>
      <c r="C573" s="18">
        <f t="shared" si="90"/>
        <v>672856.5</v>
      </c>
      <c r="D573" s="18">
        <f t="shared" si="90"/>
        <v>712007</v>
      </c>
      <c r="E573" s="18">
        <f t="shared" si="90"/>
        <v>631622</v>
      </c>
      <c r="F573" s="18">
        <f t="shared" si="90"/>
        <v>782561</v>
      </c>
      <c r="G573" s="18">
        <f t="shared" si="90"/>
        <v>705503.64999999944</v>
      </c>
      <c r="H573" s="18">
        <f t="shared" si="90"/>
        <v>740705.99999999895</v>
      </c>
      <c r="I573" s="18">
        <f t="shared" si="90"/>
        <v>896718</v>
      </c>
      <c r="J573" s="18">
        <f t="shared" si="90"/>
        <v>1398145.3699999962</v>
      </c>
      <c r="K573" s="18">
        <f t="shared" si="90"/>
        <v>2622784</v>
      </c>
      <c r="L573" s="18">
        <f t="shared" si="90"/>
        <v>2647760</v>
      </c>
      <c r="M573" s="18">
        <f t="shared" si="90"/>
        <v>2543247</v>
      </c>
      <c r="N573" s="18">
        <f t="shared" si="90"/>
        <v>1809945.25</v>
      </c>
      <c r="O573" s="18" t="str">
        <f t="shared" si="90"/>
        <v/>
      </c>
      <c r="P573" s="6"/>
      <c r="Q573" s="9" t="s">
        <v>19</v>
      </c>
    </row>
    <row r="574" spans="1:17" x14ac:dyDescent="0.25">
      <c r="B574" s="25">
        <f t="shared" ref="B574:M574" si="91">B551-B567</f>
        <v>1340156</v>
      </c>
      <c r="C574" s="18">
        <f t="shared" si="91"/>
        <v>1647445.5</v>
      </c>
      <c r="D574" s="18">
        <f t="shared" si="91"/>
        <v>2794835</v>
      </c>
      <c r="E574" s="18">
        <f t="shared" si="91"/>
        <v>3008189</v>
      </c>
      <c r="F574" s="18">
        <f t="shared" si="91"/>
        <v>2954966</v>
      </c>
      <c r="G574" s="18">
        <f t="shared" si="91"/>
        <v>2993036.6500000004</v>
      </c>
      <c r="H574" s="18">
        <f t="shared" si="91"/>
        <v>2157510.0000000028</v>
      </c>
      <c r="I574" s="18">
        <f t="shared" si="91"/>
        <v>3613672</v>
      </c>
      <c r="J574" s="18">
        <f t="shared" si="91"/>
        <v>4988497.3699999982</v>
      </c>
      <c r="K574" s="18">
        <f t="shared" si="91"/>
        <v>8240127</v>
      </c>
      <c r="L574" s="18">
        <f t="shared" si="91"/>
        <v>8719191</v>
      </c>
      <c r="M574" s="18">
        <f t="shared" si="91"/>
        <v>8935099</v>
      </c>
      <c r="N574" s="18">
        <f>IFERROR(N551-N567,"")</f>
        <v>5388186.25</v>
      </c>
      <c r="O574" s="18">
        <f>IFERROR(O551-O567,"")</f>
        <v>4844430</v>
      </c>
      <c r="P574" s="6"/>
      <c r="Q574" s="9" t="s">
        <v>15</v>
      </c>
    </row>
    <row r="575" spans="1:17" x14ac:dyDescent="0.25">
      <c r="B575" s="10">
        <f t="shared" ref="B575:O575" si="92">+B574/(B$465+B$472)</f>
        <v>6.0203898548293583E-2</v>
      </c>
      <c r="C575" s="10">
        <f t="shared" si="92"/>
        <v>7.198775359317075E-2</v>
      </c>
      <c r="D575" s="10">
        <f t="shared" si="92"/>
        <v>0.10623400052857862</v>
      </c>
      <c r="E575" s="10">
        <f t="shared" si="92"/>
        <v>9.5041210951155836E-2</v>
      </c>
      <c r="F575" s="10">
        <f t="shared" si="92"/>
        <v>7.7898289971825532E-2</v>
      </c>
      <c r="G575" s="10">
        <f t="shared" si="92"/>
        <v>7.006805048873993E-2</v>
      </c>
      <c r="H575" s="10">
        <f t="shared" si="92"/>
        <v>4.891645442956525E-2</v>
      </c>
      <c r="I575" s="10">
        <f t="shared" si="92"/>
        <v>8.1468209319528556E-2</v>
      </c>
      <c r="J575" s="10">
        <f t="shared" si="92"/>
        <v>3.6548023331590483E-2</v>
      </c>
      <c r="K575" s="10">
        <f t="shared" si="92"/>
        <v>5.0195494121062147E-2</v>
      </c>
      <c r="L575" s="10">
        <f t="shared" si="92"/>
        <v>5.0730155544361048E-2</v>
      </c>
      <c r="M575" s="10">
        <f t="shared" si="92"/>
        <v>5.1367895221140998E-2</v>
      </c>
      <c r="N575" s="10">
        <f t="shared" si="92"/>
        <v>3.4202996233788668E-2</v>
      </c>
      <c r="O575" s="10">
        <f t="shared" si="92"/>
        <v>3.3314055898747134E-2</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3">IFERROR(VLOOKUP($B$576,$130:$216,MATCH($Q577&amp;"/"&amp;B$348,$128:$128,0),FALSE),"")</f>
        <v>82358</v>
      </c>
      <c r="C577" s="16">
        <f t="shared" si="93"/>
        <v>54822</v>
      </c>
      <c r="D577" s="16">
        <f t="shared" si="93"/>
        <v>173794</v>
      </c>
      <c r="E577" s="16">
        <f t="shared" si="93"/>
        <v>225349</v>
      </c>
      <c r="F577" s="16">
        <f t="shared" si="93"/>
        <v>174880</v>
      </c>
      <c r="G577" s="16">
        <f t="shared" si="93"/>
        <v>152756</v>
      </c>
      <c r="H577" s="16">
        <f t="shared" si="93"/>
        <v>143919</v>
      </c>
      <c r="I577" s="16">
        <f t="shared" si="93"/>
        <v>108315</v>
      </c>
      <c r="J577" s="16">
        <f t="shared" si="93"/>
        <v>197728</v>
      </c>
      <c r="K577" s="16">
        <f t="shared" si="93"/>
        <v>530872</v>
      </c>
      <c r="L577" s="16">
        <f t="shared" si="93"/>
        <v>583647</v>
      </c>
      <c r="M577" s="16">
        <f t="shared" si="93"/>
        <v>289203</v>
      </c>
      <c r="N577" s="16">
        <f t="shared" si="93"/>
        <v>299410</v>
      </c>
      <c r="O577" s="16">
        <f t="shared" si="93"/>
        <v>122582</v>
      </c>
      <c r="P577" s="6"/>
      <c r="Q577" s="9" t="s">
        <v>12</v>
      </c>
    </row>
    <row r="578" spans="1:17" x14ac:dyDescent="0.25">
      <c r="B578" s="7">
        <f t="shared" si="93"/>
        <v>139862</v>
      </c>
      <c r="C578" s="7">
        <f t="shared" si="93"/>
        <v>90403</v>
      </c>
      <c r="D578" s="7">
        <f t="shared" si="93"/>
        <v>169957</v>
      </c>
      <c r="E578" s="7">
        <f t="shared" si="93"/>
        <v>200980</v>
      </c>
      <c r="F578" s="7">
        <f t="shared" si="93"/>
        <v>165917</v>
      </c>
      <c r="G578" s="7">
        <f t="shared" si="93"/>
        <v>150618</v>
      </c>
      <c r="H578" s="7">
        <f t="shared" si="93"/>
        <v>99400</v>
      </c>
      <c r="I578" s="7">
        <f t="shared" si="93"/>
        <v>86487</v>
      </c>
      <c r="J578" s="7">
        <f t="shared" si="93"/>
        <v>365284</v>
      </c>
      <c r="K578" s="7">
        <f t="shared" si="93"/>
        <v>594744</v>
      </c>
      <c r="L578" s="7">
        <f t="shared" si="93"/>
        <v>456132</v>
      </c>
      <c r="M578" s="7">
        <f t="shared" si="93"/>
        <v>212553</v>
      </c>
      <c r="N578" s="7">
        <f t="shared" si="93"/>
        <v>130806</v>
      </c>
      <c r="O578" s="7">
        <f t="shared" si="93"/>
        <v>69374</v>
      </c>
      <c r="P578" s="6"/>
      <c r="Q578" s="9" t="s">
        <v>13</v>
      </c>
    </row>
    <row r="579" spans="1:17" x14ac:dyDescent="0.25">
      <c r="B579" s="7">
        <f t="shared" si="93"/>
        <v>47311</v>
      </c>
      <c r="C579" s="7">
        <f t="shared" si="93"/>
        <v>94472</v>
      </c>
      <c r="D579" s="7">
        <f t="shared" si="93"/>
        <v>154696</v>
      </c>
      <c r="E579" s="7">
        <f t="shared" si="93"/>
        <v>188065</v>
      </c>
      <c r="F579" s="7">
        <f t="shared" si="93"/>
        <v>161133</v>
      </c>
      <c r="G579" s="7">
        <f t="shared" si="93"/>
        <v>122487</v>
      </c>
      <c r="H579" s="7">
        <f t="shared" si="93"/>
        <v>58450</v>
      </c>
      <c r="I579" s="7">
        <f t="shared" si="93"/>
        <v>80307</v>
      </c>
      <c r="J579" s="7">
        <f t="shared" si="93"/>
        <v>626057</v>
      </c>
      <c r="K579" s="7">
        <f t="shared" si="93"/>
        <v>576482</v>
      </c>
      <c r="L579" s="7">
        <f t="shared" si="93"/>
        <v>195189</v>
      </c>
      <c r="M579" s="7">
        <f t="shared" si="93"/>
        <v>316968</v>
      </c>
      <c r="N579" s="7">
        <f t="shared" si="93"/>
        <v>138724</v>
      </c>
      <c r="O579" s="7" t="str">
        <f t="shared" si="93"/>
        <v/>
      </c>
      <c r="P579" s="6"/>
      <c r="Q579" s="9" t="s">
        <v>14</v>
      </c>
    </row>
    <row r="580" spans="1:17" x14ac:dyDescent="0.25">
      <c r="B580" s="18">
        <f t="shared" si="93"/>
        <v>25070</v>
      </c>
      <c r="C580" s="18">
        <f t="shared" si="93"/>
        <v>165220</v>
      </c>
      <c r="D580" s="18">
        <f t="shared" si="93"/>
        <v>169606</v>
      </c>
      <c r="E580" s="18">
        <f t="shared" si="93"/>
        <v>78280</v>
      </c>
      <c r="F580" s="18">
        <f t="shared" si="93"/>
        <v>102685</v>
      </c>
      <c r="G580" s="18">
        <f t="shared" si="93"/>
        <v>140723.28</v>
      </c>
      <c r="H580" s="18">
        <f t="shared" si="93"/>
        <v>178752.61</v>
      </c>
      <c r="I580" s="18">
        <f t="shared" si="93"/>
        <v>124965</v>
      </c>
      <c r="J580" s="18">
        <f t="shared" si="93"/>
        <v>56516.61</v>
      </c>
      <c r="K580" s="18">
        <f t="shared" si="93"/>
        <v>557748</v>
      </c>
      <c r="L580" s="18">
        <f t="shared" si="93"/>
        <v>411767</v>
      </c>
      <c r="M580" s="18">
        <f t="shared" si="93"/>
        <v>1617</v>
      </c>
      <c r="N580" s="18">
        <f t="shared" si="93"/>
        <v>218174</v>
      </c>
      <c r="O580" s="18" t="str">
        <f t="shared" si="93"/>
        <v/>
      </c>
      <c r="P580" s="6"/>
      <c r="Q580" s="9" t="s">
        <v>19</v>
      </c>
    </row>
    <row r="581" spans="1:17" x14ac:dyDescent="0.25">
      <c r="B581" s="18">
        <f>SUM(B577:B580)</f>
        <v>294601</v>
      </c>
      <c r="C581" s="18">
        <f t="shared" ref="C581:M581" si="94">SUM(C577:C580)</f>
        <v>404917</v>
      </c>
      <c r="D581" s="18">
        <f t="shared" si="94"/>
        <v>668053</v>
      </c>
      <c r="E581" s="18">
        <f t="shared" si="94"/>
        <v>692674</v>
      </c>
      <c r="F581" s="18">
        <f t="shared" si="94"/>
        <v>604615</v>
      </c>
      <c r="G581" s="18">
        <f t="shared" si="94"/>
        <v>566584.28</v>
      </c>
      <c r="H581" s="18">
        <f t="shared" si="94"/>
        <v>480521.61</v>
      </c>
      <c r="I581" s="18">
        <f t="shared" si="94"/>
        <v>400074</v>
      </c>
      <c r="J581" s="18">
        <f t="shared" si="94"/>
        <v>1245585.6100000001</v>
      </c>
      <c r="K581" s="18">
        <f t="shared" si="94"/>
        <v>2259846</v>
      </c>
      <c r="L581" s="18">
        <f t="shared" si="94"/>
        <v>1646735</v>
      </c>
      <c r="M581" s="18">
        <f t="shared" si="94"/>
        <v>820341</v>
      </c>
      <c r="N581" s="18">
        <f>IF(N578="",N577*4,IF(N579="",(N578+N577)*2,IF(N580="",((N579+N578+N577)/3)*4,SUM(N577:N580))))</f>
        <v>787114</v>
      </c>
      <c r="O581" s="18">
        <f>IF(O578="",O577*4,IF(O579="",(O578+O577)*2,IF(O580="",((O579+O578+O577)/3)*4,SUM(O577:O580))))</f>
        <v>383912</v>
      </c>
      <c r="P581" s="6"/>
      <c r="Q581" s="9" t="s">
        <v>15</v>
      </c>
    </row>
    <row r="582" spans="1:17" x14ac:dyDescent="0.25">
      <c r="B582" s="10">
        <f t="shared" ref="B582:M582" si="95">+B581/B$574</f>
        <v>0.2198259008652724</v>
      </c>
      <c r="C582" s="10">
        <f t="shared" si="95"/>
        <v>0.24578476192383905</v>
      </c>
      <c r="D582" s="10">
        <f t="shared" si="95"/>
        <v>0.23903128449443348</v>
      </c>
      <c r="E582" s="10">
        <f t="shared" si="95"/>
        <v>0.23026279266362584</v>
      </c>
      <c r="F582" s="10">
        <f t="shared" si="95"/>
        <v>0.20460979923288458</v>
      </c>
      <c r="G582" s="10">
        <f t="shared" si="95"/>
        <v>0.18930081594557152</v>
      </c>
      <c r="H582" s="10">
        <f t="shared" si="95"/>
        <v>0.22272045552511893</v>
      </c>
      <c r="I582" s="10">
        <f t="shared" si="95"/>
        <v>0.11071121009322374</v>
      </c>
      <c r="J582" s="10">
        <f t="shared" si="95"/>
        <v>0.24969154388869619</v>
      </c>
      <c r="K582" s="10">
        <f t="shared" si="95"/>
        <v>0.27424892844491355</v>
      </c>
      <c r="L582" s="10">
        <f t="shared" si="95"/>
        <v>0.18886327871473396</v>
      </c>
      <c r="M582" s="10">
        <f t="shared" si="95"/>
        <v>9.1811070028435054E-2</v>
      </c>
      <c r="N582" s="10">
        <f>+N581/N$574</f>
        <v>0.14608143881440624</v>
      </c>
      <c r="O582" s="10">
        <f>+O581/O$574</f>
        <v>7.9248126198541421E-2</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6">IFERROR(VLOOKUP($B$583,$130:$216,MATCH($Q584&amp;"/"&amp;B$348,$128:$128,0),FALSE),"")</f>
        <v>266462</v>
      </c>
      <c r="C584" s="16">
        <f t="shared" si="96"/>
        <v>203900</v>
      </c>
      <c r="D584" s="16">
        <f t="shared" si="96"/>
        <v>515666</v>
      </c>
      <c r="E584" s="16">
        <f t="shared" si="96"/>
        <v>588980</v>
      </c>
      <c r="F584" s="16">
        <f t="shared" si="96"/>
        <v>645273</v>
      </c>
      <c r="G584" s="16">
        <f t="shared" si="96"/>
        <v>665289</v>
      </c>
      <c r="H584" s="16">
        <f t="shared" si="96"/>
        <v>516286</v>
      </c>
      <c r="I584" s="16">
        <f t="shared" si="96"/>
        <v>529080</v>
      </c>
      <c r="J584" s="16">
        <f t="shared" si="96"/>
        <v>524877</v>
      </c>
      <c r="K584" s="16">
        <f t="shared" si="96"/>
        <v>964772</v>
      </c>
      <c r="L584" s="16">
        <f t="shared" si="96"/>
        <v>1445300</v>
      </c>
      <c r="M584" s="16">
        <f t="shared" si="96"/>
        <v>1504045</v>
      </c>
      <c r="N584" s="16">
        <f t="shared" si="96"/>
        <v>1279403</v>
      </c>
      <c r="O584" s="16">
        <f t="shared" si="96"/>
        <v>1012646</v>
      </c>
      <c r="P584" s="6"/>
      <c r="Q584" s="9" t="s">
        <v>12</v>
      </c>
    </row>
    <row r="585" spans="1:17" x14ac:dyDescent="0.25">
      <c r="B585" s="7">
        <f t="shared" si="96"/>
        <v>406060</v>
      </c>
      <c r="C585" s="7">
        <f t="shared" si="96"/>
        <v>272079</v>
      </c>
      <c r="D585" s="7">
        <f t="shared" si="96"/>
        <v>478244</v>
      </c>
      <c r="E585" s="7">
        <f t="shared" si="96"/>
        <v>490673</v>
      </c>
      <c r="F585" s="7">
        <f t="shared" si="96"/>
        <v>554517</v>
      </c>
      <c r="G585" s="7">
        <f t="shared" si="96"/>
        <v>632996</v>
      </c>
      <c r="H585" s="7">
        <f t="shared" si="96"/>
        <v>327835</v>
      </c>
      <c r="I585" s="7">
        <f t="shared" si="96"/>
        <v>744416</v>
      </c>
      <c r="J585" s="7">
        <f t="shared" si="96"/>
        <v>447415</v>
      </c>
      <c r="K585" s="7">
        <f t="shared" si="96"/>
        <v>995974</v>
      </c>
      <c r="L585" s="7">
        <f t="shared" si="96"/>
        <v>1395723</v>
      </c>
      <c r="M585" s="7">
        <f t="shared" si="96"/>
        <v>1527569</v>
      </c>
      <c r="N585" s="7">
        <f t="shared" si="96"/>
        <v>306010</v>
      </c>
      <c r="O585" s="7">
        <f t="shared" si="96"/>
        <v>822415</v>
      </c>
      <c r="P585" s="6"/>
      <c r="Q585" s="9" t="s">
        <v>13</v>
      </c>
    </row>
    <row r="586" spans="1:17" x14ac:dyDescent="0.25">
      <c r="B586" s="7">
        <f t="shared" si="96"/>
        <v>284030</v>
      </c>
      <c r="C586" s="7">
        <f t="shared" si="96"/>
        <v>336033</v>
      </c>
      <c r="D586" s="7">
        <f t="shared" si="96"/>
        <v>450541</v>
      </c>
      <c r="E586" s="7">
        <f t="shared" si="96"/>
        <v>550232</v>
      </c>
      <c r="F586" s="7">
        <f t="shared" si="96"/>
        <v>613602</v>
      </c>
      <c r="G586" s="7">
        <f t="shared" si="96"/>
        <v>534561</v>
      </c>
      <c r="H586" s="7">
        <f t="shared" si="96"/>
        <v>271074</v>
      </c>
      <c r="I586" s="7">
        <f t="shared" si="96"/>
        <v>825167</v>
      </c>
      <c r="J586" s="7">
        <f t="shared" si="96"/>
        <v>1800361</v>
      </c>
      <c r="K586" s="7">
        <f t="shared" si="96"/>
        <v>1386771</v>
      </c>
      <c r="L586" s="7">
        <f t="shared" si="96"/>
        <v>1683151</v>
      </c>
      <c r="M586" s="7">
        <f t="shared" si="96"/>
        <v>1774058</v>
      </c>
      <c r="N586" s="7">
        <f t="shared" si="96"/>
        <v>1062362</v>
      </c>
      <c r="O586" s="7" t="str">
        <f t="shared" si="96"/>
        <v/>
      </c>
      <c r="P586" s="6"/>
      <c r="Q586" s="9" t="s">
        <v>14</v>
      </c>
    </row>
    <row r="587" spans="1:17" x14ac:dyDescent="0.25">
      <c r="B587" s="7">
        <f t="shared" si="96"/>
        <v>119852</v>
      </c>
      <c r="C587" s="18">
        <f t="shared" si="96"/>
        <v>439845</v>
      </c>
      <c r="D587" s="18">
        <f t="shared" si="96"/>
        <v>461015</v>
      </c>
      <c r="E587" s="18">
        <f t="shared" si="96"/>
        <v>547633</v>
      </c>
      <c r="F587" s="18">
        <f t="shared" si="96"/>
        <v>601400</v>
      </c>
      <c r="G587" s="18">
        <f t="shared" si="96"/>
        <v>593127.55000000005</v>
      </c>
      <c r="H587" s="18">
        <f t="shared" si="96"/>
        <v>564307.44999999995</v>
      </c>
      <c r="I587" s="18">
        <f t="shared" si="96"/>
        <v>693066</v>
      </c>
      <c r="J587" s="18">
        <f t="shared" si="96"/>
        <v>1228536.8</v>
      </c>
      <c r="K587" s="18">
        <f t="shared" si="96"/>
        <v>1863238</v>
      </c>
      <c r="L587" s="18">
        <f t="shared" si="96"/>
        <v>2125797</v>
      </c>
      <c r="M587" s="18">
        <f t="shared" si="96"/>
        <v>2472710</v>
      </c>
      <c r="N587" s="18">
        <f t="shared" si="96"/>
        <v>1353440</v>
      </c>
      <c r="O587" s="18" t="str">
        <f t="shared" si="96"/>
        <v/>
      </c>
      <c r="P587" s="6"/>
      <c r="Q587" s="9" t="s">
        <v>19</v>
      </c>
    </row>
    <row r="588" spans="1:17" x14ac:dyDescent="0.25">
      <c r="B588" s="26">
        <f>SUM(B584:B587)</f>
        <v>1076404</v>
      </c>
      <c r="C588" s="18">
        <f t="shared" ref="C588:M588" si="97">SUM(C584:C587)</f>
        <v>1251857</v>
      </c>
      <c r="D588" s="18">
        <f t="shared" si="97"/>
        <v>1905466</v>
      </c>
      <c r="E588" s="18">
        <f t="shared" si="97"/>
        <v>2177518</v>
      </c>
      <c r="F588" s="18">
        <f t="shared" si="97"/>
        <v>2414792</v>
      </c>
      <c r="G588" s="18">
        <f t="shared" si="97"/>
        <v>2425973.5499999998</v>
      </c>
      <c r="H588" s="18">
        <f t="shared" si="97"/>
        <v>1679502.45</v>
      </c>
      <c r="I588" s="18">
        <f t="shared" si="97"/>
        <v>2791729</v>
      </c>
      <c r="J588" s="18">
        <f t="shared" si="97"/>
        <v>4001189.8</v>
      </c>
      <c r="K588" s="18">
        <f t="shared" si="97"/>
        <v>5210755</v>
      </c>
      <c r="L588" s="18">
        <f t="shared" si="97"/>
        <v>6649971</v>
      </c>
      <c r="M588" s="18">
        <f t="shared" si="97"/>
        <v>7278382</v>
      </c>
      <c r="N588" s="18">
        <f>IF(N585="",N584*4,IF(N586="",(N585+N584)*2,IF(N587="",((N586+N585+N584)/3)*4,SUM(N584:N587))))</f>
        <v>4001215</v>
      </c>
      <c r="O588" s="18">
        <f>IF(O585="",O584*4,IF(O586="",(O585+O584)*2,IF(O587="",((O586+O585+O584)/3)*4,SUM(O584:O587))))</f>
        <v>3670122</v>
      </c>
      <c r="P588" s="6"/>
      <c r="Q588" s="9" t="s">
        <v>15</v>
      </c>
    </row>
    <row r="589" spans="1:17" x14ac:dyDescent="0.25">
      <c r="B589" s="10">
        <f t="shared" ref="B589:O589" si="98">+B588/(B$465+B$472)</f>
        <v>4.8355353565538196E-2</v>
      </c>
      <c r="C589" s="10">
        <f t="shared" si="98"/>
        <v>5.4701884371826534E-2</v>
      </c>
      <c r="D589" s="10">
        <f t="shared" si="98"/>
        <v>7.2428345877731087E-2</v>
      </c>
      <c r="E589" s="10">
        <f t="shared" si="98"/>
        <v>6.879685670944842E-2</v>
      </c>
      <c r="F589" s="10">
        <f t="shared" si="98"/>
        <v>6.365831872097498E-2</v>
      </c>
      <c r="G589" s="10">
        <f t="shared" si="98"/>
        <v>5.6792902013327373E-2</v>
      </c>
      <c r="H589" s="10">
        <f t="shared" si="98"/>
        <v>3.807875980170107E-2</v>
      </c>
      <c r="I589" s="10">
        <f t="shared" si="98"/>
        <v>6.2937965187598144E-2</v>
      </c>
      <c r="J589" s="10">
        <f t="shared" si="98"/>
        <v>2.9314554527773942E-2</v>
      </c>
      <c r="K589" s="10">
        <f t="shared" si="98"/>
        <v>3.1741794995246458E-2</v>
      </c>
      <c r="L589" s="10">
        <f t="shared" si="98"/>
        <v>3.8690982133031626E-2</v>
      </c>
      <c r="M589" s="10">
        <f t="shared" si="98"/>
        <v>4.1843427135551454E-2</v>
      </c>
      <c r="N589" s="10">
        <f t="shared" si="98"/>
        <v>2.5398814225395184E-2</v>
      </c>
      <c r="O589" s="10">
        <f t="shared" si="98"/>
        <v>2.5238603811639681E-2</v>
      </c>
      <c r="P589" s="6"/>
      <c r="Q589" s="11" t="s">
        <v>32</v>
      </c>
    </row>
    <row r="590" spans="1:17" s="87" customFormat="1" x14ac:dyDescent="0.25">
      <c r="A590" s="86"/>
      <c r="B590" s="19"/>
      <c r="C590" s="10">
        <f t="shared" ref="C590:M590" si="99">C588/B588-1</f>
        <v>0.16299920847562821</v>
      </c>
      <c r="D590" s="10">
        <f t="shared" si="99"/>
        <v>0.52211155107971607</v>
      </c>
      <c r="E590" s="10">
        <f t="shared" si="99"/>
        <v>0.14277452339742625</v>
      </c>
      <c r="F590" s="10">
        <f t="shared" si="99"/>
        <v>0.1089653449477801</v>
      </c>
      <c r="G590" s="10">
        <f t="shared" si="99"/>
        <v>4.6304402201100547E-3</v>
      </c>
      <c r="H590" s="10">
        <f t="shared" si="99"/>
        <v>-0.307699603732283</v>
      </c>
      <c r="I590" s="10">
        <f t="shared" si="99"/>
        <v>0.66223574130540874</v>
      </c>
      <c r="J590" s="10">
        <f t="shared" si="99"/>
        <v>0.43323001623724933</v>
      </c>
      <c r="K590" s="10">
        <f t="shared" si="99"/>
        <v>0.30230138045438393</v>
      </c>
      <c r="L590" s="10">
        <f t="shared" si="99"/>
        <v>0.27620104955999669</v>
      </c>
      <c r="M590" s="10">
        <f t="shared" si="99"/>
        <v>9.4498306834721602E-2</v>
      </c>
      <c r="N590" s="10">
        <f>N588/M588-1</f>
        <v>-0.45026037380285888</v>
      </c>
      <c r="O590" s="10">
        <f>O588/N588-1</f>
        <v>-8.2748115259989818E-2</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0">IFERROR(VLOOKUP($B$592,$221:$343,MATCH($Q593&amp;"/"&amp;B$348,$219:$219,0),FALSE),"")</f>
        <v>260941</v>
      </c>
      <c r="C593" s="7">
        <f t="shared" si="100"/>
        <v>314798</v>
      </c>
      <c r="D593" s="7">
        <f t="shared" si="100"/>
        <v>333940</v>
      </c>
      <c r="E593" s="7">
        <f t="shared" si="100"/>
        <v>385410</v>
      </c>
      <c r="F593" s="7">
        <f t="shared" si="100"/>
        <v>432063</v>
      </c>
      <c r="G593" s="7">
        <f t="shared" si="100"/>
        <v>451101</v>
      </c>
      <c r="H593" s="7">
        <f t="shared" si="100"/>
        <v>551209</v>
      </c>
      <c r="I593" s="7">
        <f t="shared" si="100"/>
        <v>503862</v>
      </c>
      <c r="J593" s="7">
        <f t="shared" si="100"/>
        <v>672125</v>
      </c>
      <c r="K593" s="7">
        <f t="shared" si="100"/>
        <v>1780528</v>
      </c>
      <c r="L593" s="7">
        <f t="shared" si="100"/>
        <v>1867133</v>
      </c>
      <c r="M593" s="7">
        <f t="shared" si="100"/>
        <v>1883154</v>
      </c>
      <c r="N593" s="8">
        <f t="shared" si="100"/>
        <v>2181584</v>
      </c>
      <c r="O593" s="8">
        <f t="shared" si="100"/>
        <v>2247644</v>
      </c>
      <c r="P593" s="6"/>
      <c r="Q593" s="9" t="s">
        <v>12</v>
      </c>
    </row>
    <row r="594" spans="2:17" x14ac:dyDescent="0.25">
      <c r="B594" s="7">
        <f t="shared" si="100"/>
        <v>539966</v>
      </c>
      <c r="C594" s="7">
        <f t="shared" si="100"/>
        <v>635706</v>
      </c>
      <c r="D594" s="7">
        <f t="shared" si="100"/>
        <v>670494</v>
      </c>
      <c r="E594" s="7">
        <f t="shared" si="100"/>
        <v>781053</v>
      </c>
      <c r="F594" s="7">
        <f t="shared" si="100"/>
        <v>876257</v>
      </c>
      <c r="G594" s="7">
        <f t="shared" si="100"/>
        <v>944231</v>
      </c>
      <c r="H594" s="7">
        <f t="shared" si="100"/>
        <v>1112144</v>
      </c>
      <c r="I594" s="7">
        <f t="shared" si="100"/>
        <v>1017906</v>
      </c>
      <c r="J594" s="7">
        <f t="shared" si="100"/>
        <v>2200918</v>
      </c>
      <c r="K594" s="7">
        <f t="shared" si="100"/>
        <v>3580318</v>
      </c>
      <c r="L594" s="7">
        <f t="shared" si="100"/>
        <v>3763449</v>
      </c>
      <c r="M594" s="7">
        <f t="shared" si="100"/>
        <v>3786496</v>
      </c>
      <c r="N594" s="8">
        <f t="shared" si="100"/>
        <v>4367529</v>
      </c>
      <c r="O594" s="8">
        <f t="shared" si="100"/>
        <v>4428586</v>
      </c>
      <c r="P594" s="6"/>
      <c r="Q594" s="9" t="s">
        <v>13</v>
      </c>
    </row>
    <row r="595" spans="2:17" x14ac:dyDescent="0.25">
      <c r="B595" s="7">
        <f t="shared" si="100"/>
        <v>859598</v>
      </c>
      <c r="C595" s="7">
        <f t="shared" si="100"/>
        <v>996464</v>
      </c>
      <c r="D595" s="7">
        <f t="shared" si="100"/>
        <v>1004460</v>
      </c>
      <c r="E595" s="7">
        <f t="shared" si="100"/>
        <v>1205893</v>
      </c>
      <c r="F595" s="7">
        <f t="shared" si="100"/>
        <v>1329570</v>
      </c>
      <c r="G595" s="7">
        <f t="shared" si="100"/>
        <v>1468874</v>
      </c>
      <c r="H595" s="7">
        <f t="shared" si="100"/>
        <v>1687232</v>
      </c>
      <c r="I595" s="7">
        <f t="shared" si="100"/>
        <v>1580389</v>
      </c>
      <c r="J595" s="7">
        <f t="shared" si="100"/>
        <v>3759959</v>
      </c>
      <c r="K595" s="7">
        <f t="shared" si="100"/>
        <v>5469647</v>
      </c>
      <c r="L595" s="7">
        <f t="shared" si="100"/>
        <v>5637149</v>
      </c>
      <c r="M595" s="7">
        <f t="shared" si="100"/>
        <v>5691134</v>
      </c>
      <c r="N595" s="8">
        <f t="shared" si="100"/>
        <v>6643533</v>
      </c>
      <c r="O595" s="8" t="str">
        <f t="shared" si="100"/>
        <v/>
      </c>
      <c r="P595" s="6"/>
      <c r="Q595" s="9" t="s">
        <v>14</v>
      </c>
    </row>
    <row r="596" spans="2:17" x14ac:dyDescent="0.25">
      <c r="B596" s="7">
        <f t="shared" si="100"/>
        <v>1184291</v>
      </c>
      <c r="C596" s="7">
        <f t="shared" si="100"/>
        <v>1337375</v>
      </c>
      <c r="D596" s="7">
        <f t="shared" si="100"/>
        <v>1415981</v>
      </c>
      <c r="E596" s="7">
        <f t="shared" si="100"/>
        <v>1780540</v>
      </c>
      <c r="F596" s="7">
        <f t="shared" si="100"/>
        <v>1751156</v>
      </c>
      <c r="G596" s="7">
        <f t="shared" si="100"/>
        <v>2022222.18</v>
      </c>
      <c r="H596" s="7">
        <f t="shared" si="100"/>
        <v>2274433.34</v>
      </c>
      <c r="I596" s="7">
        <f t="shared" si="100"/>
        <v>2141415</v>
      </c>
      <c r="J596" s="7">
        <f t="shared" si="100"/>
        <v>5336980.0199999996</v>
      </c>
      <c r="K596" s="7">
        <f t="shared" si="100"/>
        <v>7389399</v>
      </c>
      <c r="L596" s="7">
        <f t="shared" si="100"/>
        <v>7555842</v>
      </c>
      <c r="M596" s="7">
        <f t="shared" si="100"/>
        <v>7652081</v>
      </c>
      <c r="N596" s="8">
        <f>IFERROR(VLOOKUP($B$592,$221:$343,MATCH($Q596&amp;"/"&amp;N$348,$219:$219,0),FALSE),IFERROR((VLOOKUP($B$592,$221:$343,MATCH($Q595&amp;"/"&amp;N$348,$219:$219,0),FALSE)/3)*4,IFERROR(VLOOKUP($B$592,$221:$343,MATCH($Q594&amp;"/"&amp;N$348,$219:$219,0),FALSE)*2,IFERROR(VLOOKUP($B$592,$221:$343,MATCH($Q593&amp;"/"&amp;N$348,$219:$219,0),FALSE)*4,""))))</f>
        <v>8903578</v>
      </c>
      <c r="O596" s="8">
        <f>IFERROR(VLOOKUP($B$592,$221:$343,MATCH($Q596&amp;"/"&amp;O$348,$219:$219,0),FALSE),IFERROR((VLOOKUP($B$592,$221:$343,MATCH($Q595&amp;"/"&amp;O$348,$219:$219,0),FALSE)/3)*4,IFERROR(VLOOKUP($B$592,$221:$343,MATCH($Q594&amp;"/"&amp;O$348,$219:$219,0),FALSE)*2,IFERROR(VLOOKUP($B$592,$221:$343,MATCH($Q593&amp;"/"&amp;O$348,$219:$219,0),FALSE)*4,""))))</f>
        <v>8857172</v>
      </c>
      <c r="P596" s="6"/>
      <c r="Q596" s="9" t="s">
        <v>15</v>
      </c>
    </row>
    <row r="597" spans="2:17" x14ac:dyDescent="0.25">
      <c r="B597" s="10">
        <f t="shared" ref="B597:O597" si="101">B596/(B$465+B472)</f>
        <v>5.3201966946875706E-2</v>
      </c>
      <c r="C597" s="10">
        <f t="shared" si="101"/>
        <v>5.8438729512852915E-2</v>
      </c>
      <c r="D597" s="10">
        <f t="shared" si="101"/>
        <v>5.382261432337053E-2</v>
      </c>
      <c r="E597" s="10">
        <f t="shared" si="101"/>
        <v>5.62546694196977E-2</v>
      </c>
      <c r="F597" s="10">
        <f t="shared" si="101"/>
        <v>4.6163664107777252E-2</v>
      </c>
      <c r="G597" s="10">
        <f t="shared" si="101"/>
        <v>4.7340939112018462E-2</v>
      </c>
      <c r="H597" s="10">
        <f t="shared" si="101"/>
        <v>5.1567415599090491E-2</v>
      </c>
      <c r="I597" s="10">
        <f t="shared" si="101"/>
        <v>4.8277000640893325E-2</v>
      </c>
      <c r="J597" s="10">
        <f t="shared" si="101"/>
        <v>3.9101167310266076E-2</v>
      </c>
      <c r="K597" s="10">
        <f t="shared" si="101"/>
        <v>4.5013205993388518E-2</v>
      </c>
      <c r="L597" s="10">
        <f t="shared" si="101"/>
        <v>4.3961537249111303E-2</v>
      </c>
      <c r="M597" s="10">
        <f t="shared" si="101"/>
        <v>4.3991823149545833E-2</v>
      </c>
      <c r="N597" s="10">
        <f t="shared" si="101"/>
        <v>5.6517913574580622E-2</v>
      </c>
      <c r="O597" s="10">
        <f t="shared" si="101"/>
        <v>6.0908780416440725E-2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2">IFERROR(VLOOKUP($B$598,$221:$343,MATCH($Q599&amp;"/"&amp;B$348,$219:$219,0),FALSE),"")</f>
        <v>1028829</v>
      </c>
      <c r="C599" s="7">
        <f t="shared" si="102"/>
        <v>472282</v>
      </c>
      <c r="D599" s="7">
        <f t="shared" si="102"/>
        <v>730997</v>
      </c>
      <c r="E599" s="7">
        <f t="shared" si="102"/>
        <v>872241</v>
      </c>
      <c r="F599" s="7">
        <f t="shared" si="102"/>
        <v>1269553</v>
      </c>
      <c r="G599" s="7">
        <f t="shared" si="102"/>
        <v>1474904</v>
      </c>
      <c r="H599" s="7">
        <f t="shared" si="102"/>
        <v>908153</v>
      </c>
      <c r="I599" s="7">
        <f t="shared" si="102"/>
        <v>949269</v>
      </c>
      <c r="J599" s="7">
        <f t="shared" si="102"/>
        <v>1277342</v>
      </c>
      <c r="K599" s="7">
        <f t="shared" si="102"/>
        <v>1165629</v>
      </c>
      <c r="L599" s="7">
        <f t="shared" si="102"/>
        <v>2636734</v>
      </c>
      <c r="M599" s="7">
        <f t="shared" si="102"/>
        <v>3925368</v>
      </c>
      <c r="N599" s="8">
        <f t="shared" si="102"/>
        <v>2438639</v>
      </c>
      <c r="O599" s="8">
        <f t="shared" si="102"/>
        <v>3753123</v>
      </c>
      <c r="P599" s="6"/>
      <c r="Q599" s="9" t="s">
        <v>12</v>
      </c>
    </row>
    <row r="600" spans="2:17" x14ac:dyDescent="0.25">
      <c r="B600" s="7">
        <f t="shared" si="102"/>
        <v>1502072</v>
      </c>
      <c r="C600" s="7">
        <f t="shared" si="102"/>
        <v>1396792</v>
      </c>
      <c r="D600" s="7">
        <f t="shared" si="102"/>
        <v>1980454</v>
      </c>
      <c r="E600" s="7">
        <f t="shared" si="102"/>
        <v>1498968</v>
      </c>
      <c r="F600" s="7">
        <f t="shared" si="102"/>
        <v>2023597</v>
      </c>
      <c r="G600" s="7">
        <f t="shared" si="102"/>
        <v>2490797</v>
      </c>
      <c r="H600" s="7">
        <f t="shared" si="102"/>
        <v>1892291</v>
      </c>
      <c r="I600" s="7">
        <f t="shared" si="102"/>
        <v>2195168</v>
      </c>
      <c r="J600" s="7">
        <f t="shared" si="102"/>
        <v>7342470</v>
      </c>
      <c r="K600" s="7">
        <f t="shared" si="102"/>
        <v>5850468</v>
      </c>
      <c r="L600" s="7">
        <f t="shared" si="102"/>
        <v>6851170</v>
      </c>
      <c r="M600" s="7">
        <f t="shared" si="102"/>
        <v>9183101</v>
      </c>
      <c r="N600" s="8">
        <f t="shared" si="102"/>
        <v>5278029</v>
      </c>
      <c r="O600" s="8">
        <f t="shared" si="102"/>
        <v>8503523</v>
      </c>
      <c r="P600" s="6"/>
      <c r="Q600" s="9" t="s">
        <v>13</v>
      </c>
    </row>
    <row r="601" spans="2:17" x14ac:dyDescent="0.25">
      <c r="B601" s="7">
        <f t="shared" si="102"/>
        <v>1486714</v>
      </c>
      <c r="C601" s="7">
        <f t="shared" si="102"/>
        <v>1854708</v>
      </c>
      <c r="D601" s="7">
        <f t="shared" si="102"/>
        <v>3382096</v>
      </c>
      <c r="E601" s="7">
        <f t="shared" si="102"/>
        <v>2248239</v>
      </c>
      <c r="F601" s="7">
        <f t="shared" si="102"/>
        <v>2375337</v>
      </c>
      <c r="G601" s="7">
        <f t="shared" si="102"/>
        <v>3490971</v>
      </c>
      <c r="H601" s="7">
        <f t="shared" si="102"/>
        <v>3129769</v>
      </c>
      <c r="I601" s="7">
        <f t="shared" si="102"/>
        <v>3756834</v>
      </c>
      <c r="J601" s="7">
        <f t="shared" si="102"/>
        <v>10798969</v>
      </c>
      <c r="K601" s="7">
        <f t="shared" si="102"/>
        <v>10588062</v>
      </c>
      <c r="L601" s="7">
        <f t="shared" si="102"/>
        <v>11640848</v>
      </c>
      <c r="M601" s="7">
        <f t="shared" si="102"/>
        <v>12967109</v>
      </c>
      <c r="N601" s="8">
        <f t="shared" si="102"/>
        <v>11434182</v>
      </c>
      <c r="O601" s="8" t="str">
        <f t="shared" si="102"/>
        <v/>
      </c>
      <c r="P601" s="6"/>
      <c r="Q601" s="9" t="s">
        <v>14</v>
      </c>
    </row>
    <row r="602" spans="2:17" x14ac:dyDescent="0.25">
      <c r="B602" s="7">
        <f t="shared" si="102"/>
        <v>1525303</v>
      </c>
      <c r="C602" s="7">
        <f t="shared" si="102"/>
        <v>2287071</v>
      </c>
      <c r="D602" s="7">
        <f t="shared" si="102"/>
        <v>4499750</v>
      </c>
      <c r="E602" s="7">
        <f t="shared" si="102"/>
        <v>3154737</v>
      </c>
      <c r="F602" s="7">
        <f t="shared" si="102"/>
        <v>3658900</v>
      </c>
      <c r="G602" s="7">
        <f t="shared" si="102"/>
        <v>4088062.1</v>
      </c>
      <c r="H602" s="7">
        <f t="shared" si="102"/>
        <v>4483355.82</v>
      </c>
      <c r="I602" s="7">
        <f t="shared" si="102"/>
        <v>4693183</v>
      </c>
      <c r="J602" s="7">
        <f t="shared" si="102"/>
        <v>17937537.890000001</v>
      </c>
      <c r="K602" s="7">
        <f t="shared" si="102"/>
        <v>17380308</v>
      </c>
      <c r="L602" s="7">
        <f t="shared" si="102"/>
        <v>17635887</v>
      </c>
      <c r="M602" s="7">
        <f t="shared" si="102"/>
        <v>18699968</v>
      </c>
      <c r="N602" s="8">
        <f t="shared" si="102"/>
        <v>16630918</v>
      </c>
      <c r="O602" s="8" t="str">
        <f t="shared" si="102"/>
        <v/>
      </c>
      <c r="P602" s="6"/>
      <c r="Q602" s="9" t="s">
        <v>15</v>
      </c>
    </row>
    <row r="603" spans="2:17" x14ac:dyDescent="0.25">
      <c r="B603" s="111">
        <f t="shared" ref="B603:M603" si="103">B602/B$588</f>
        <v>1.4170357969684244</v>
      </c>
      <c r="C603" s="111">
        <f t="shared" si="103"/>
        <v>1.8269426939338917</v>
      </c>
      <c r="D603" s="111">
        <f t="shared" si="103"/>
        <v>2.3614958230690024</v>
      </c>
      <c r="E603" s="111">
        <f t="shared" si="103"/>
        <v>1.4487765428345483</v>
      </c>
      <c r="F603" s="111">
        <f t="shared" si="103"/>
        <v>1.5152029657212713</v>
      </c>
      <c r="G603" s="111">
        <f t="shared" si="103"/>
        <v>1.6851222883283292</v>
      </c>
      <c r="H603" s="111">
        <f t="shared" si="103"/>
        <v>2.6694547662017407</v>
      </c>
      <c r="I603" s="111">
        <f t="shared" si="103"/>
        <v>1.6811026428424822</v>
      </c>
      <c r="J603" s="111">
        <f t="shared" si="103"/>
        <v>4.4830509889833277</v>
      </c>
      <c r="K603" s="111">
        <f t="shared" si="103"/>
        <v>3.3354682766700794</v>
      </c>
      <c r="L603" s="111">
        <f t="shared" si="103"/>
        <v>2.652024647927036</v>
      </c>
      <c r="M603" s="111">
        <f t="shared" si="103"/>
        <v>2.5692479454911821</v>
      </c>
      <c r="N603" s="111">
        <f>IFERROR(N602/N$588,IFERROR(N601/N$588,IFERROR(N600/N$588,N599/N$588)))</f>
        <v>4.1564669731569035</v>
      </c>
      <c r="O603" s="111">
        <f>IFERROR(O602/O$588,IFERROR(O601/O$588,IFERROR(O600/O$588,O599/O$588)))</f>
        <v>2.3169592182494205</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407091</v>
      </c>
      <c r="C605" s="7">
        <f t="shared" ref="C605:O608" si="104">IFERROR(C599+C611,"")</f>
        <v>273634</v>
      </c>
      <c r="D605" s="7">
        <f t="shared" si="104"/>
        <v>484542</v>
      </c>
      <c r="E605" s="7">
        <f t="shared" si="104"/>
        <v>483031</v>
      </c>
      <c r="F605" s="7">
        <f t="shared" si="104"/>
        <v>626731</v>
      </c>
      <c r="G605" s="7">
        <f t="shared" si="104"/>
        <v>417726</v>
      </c>
      <c r="H605" s="7">
        <f t="shared" si="104"/>
        <v>-130016</v>
      </c>
      <c r="I605" s="7">
        <f t="shared" si="104"/>
        <v>627839</v>
      </c>
      <c r="J605" s="7">
        <f t="shared" si="104"/>
        <v>491698</v>
      </c>
      <c r="K605" s="7">
        <f t="shared" si="104"/>
        <v>-498653</v>
      </c>
      <c r="L605" s="7">
        <f t="shared" si="104"/>
        <v>-24478</v>
      </c>
      <c r="M605" s="7">
        <f t="shared" si="104"/>
        <v>2540391</v>
      </c>
      <c r="N605" s="8">
        <f t="shared" si="104"/>
        <v>356434</v>
      </c>
      <c r="O605" s="8">
        <f t="shared" si="104"/>
        <v>3137821</v>
      </c>
      <c r="P605" s="6"/>
      <c r="Q605" s="9" t="s">
        <v>12</v>
      </c>
    </row>
    <row r="606" spans="2:17" x14ac:dyDescent="0.25">
      <c r="B606" s="7">
        <f t="shared" ref="B606:N608" si="105">IFERROR(B600+B612,"")</f>
        <v>-82933</v>
      </c>
      <c r="C606" s="7">
        <f t="shared" si="105"/>
        <v>1103326</v>
      </c>
      <c r="D606" s="7">
        <f t="shared" si="105"/>
        <v>1557602</v>
      </c>
      <c r="E606" s="7">
        <f t="shared" si="105"/>
        <v>293918</v>
      </c>
      <c r="F606" s="7">
        <f t="shared" si="105"/>
        <v>895459</v>
      </c>
      <c r="G606" s="7">
        <f t="shared" si="105"/>
        <v>379467</v>
      </c>
      <c r="H606" s="7">
        <f t="shared" si="105"/>
        <v>-219243</v>
      </c>
      <c r="I606" s="7">
        <f t="shared" si="105"/>
        <v>1345444</v>
      </c>
      <c r="J606" s="7">
        <f t="shared" si="105"/>
        <v>5299277</v>
      </c>
      <c r="K606" s="7">
        <f t="shared" si="105"/>
        <v>2233821</v>
      </c>
      <c r="L606" s="7">
        <f t="shared" si="105"/>
        <v>2187324</v>
      </c>
      <c r="M606" s="7">
        <f t="shared" si="105"/>
        <v>6958205</v>
      </c>
      <c r="N606" s="8">
        <f t="shared" si="105"/>
        <v>2057340</v>
      </c>
      <c r="O606" s="8">
        <f t="shared" si="104"/>
        <v>7273176</v>
      </c>
      <c r="P606" s="6"/>
      <c r="Q606" s="9" t="s">
        <v>13</v>
      </c>
    </row>
    <row r="607" spans="2:17" x14ac:dyDescent="0.25">
      <c r="B607" s="7">
        <f t="shared" si="105"/>
        <v>-444575</v>
      </c>
      <c r="C607" s="7">
        <f t="shared" si="105"/>
        <v>1355874</v>
      </c>
      <c r="D607" s="7">
        <f t="shared" si="105"/>
        <v>2703947</v>
      </c>
      <c r="E607" s="7">
        <f t="shared" si="105"/>
        <v>324419</v>
      </c>
      <c r="F607" s="7">
        <f t="shared" si="105"/>
        <v>207366</v>
      </c>
      <c r="G607" s="7">
        <f t="shared" si="105"/>
        <v>333741</v>
      </c>
      <c r="H607" s="7">
        <f t="shared" si="105"/>
        <v>167851</v>
      </c>
      <c r="I607" s="7">
        <f t="shared" si="105"/>
        <v>2399468</v>
      </c>
      <c r="J607" s="7">
        <f t="shared" si="105"/>
        <v>7255233</v>
      </c>
      <c r="K607" s="7">
        <f t="shared" si="105"/>
        <v>3476536</v>
      </c>
      <c r="L607" s="7">
        <f t="shared" si="105"/>
        <v>4997206</v>
      </c>
      <c r="M607" s="7">
        <f t="shared" si="105"/>
        <v>8773776</v>
      </c>
      <c r="N607" s="8">
        <f t="shared" si="105"/>
        <v>6825202</v>
      </c>
      <c r="O607" s="8" t="str">
        <f t="shared" si="104"/>
        <v/>
      </c>
      <c r="P607" s="6"/>
      <c r="Q607" s="9" t="s">
        <v>14</v>
      </c>
    </row>
    <row r="608" spans="2:17" x14ac:dyDescent="0.25">
      <c r="B608" s="7">
        <f t="shared" si="105"/>
        <v>-703078</v>
      </c>
      <c r="C608" s="18">
        <f t="shared" si="105"/>
        <v>1647179</v>
      </c>
      <c r="D608" s="18">
        <f t="shared" si="105"/>
        <v>3268202</v>
      </c>
      <c r="E608" s="18">
        <f t="shared" si="105"/>
        <v>194011</v>
      </c>
      <c r="F608" s="18">
        <f t="shared" si="105"/>
        <v>-82547</v>
      </c>
      <c r="G608" s="18">
        <f t="shared" si="105"/>
        <v>118467.97999999998</v>
      </c>
      <c r="H608" s="18">
        <f t="shared" si="105"/>
        <v>1004725.1200000001</v>
      </c>
      <c r="I608" s="18">
        <f t="shared" si="105"/>
        <v>2781488</v>
      </c>
      <c r="J608" s="18">
        <f t="shared" si="105"/>
        <v>12506075.859999999</v>
      </c>
      <c r="K608" s="18">
        <f t="shared" si="105"/>
        <v>6654801</v>
      </c>
      <c r="L608" s="18">
        <f t="shared" si="105"/>
        <v>8964916</v>
      </c>
      <c r="M608" s="18">
        <f t="shared" si="105"/>
        <v>11827026</v>
      </c>
      <c r="N608" s="18">
        <f t="shared" si="105"/>
        <v>10524527</v>
      </c>
      <c r="O608" s="18" t="str">
        <f t="shared" si="104"/>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6">IFERROR(VLOOKUP($B$610,$221:$343,MATCH($Q611&amp;"/"&amp;B$348,$219:$219,0),FALSE),"")</f>
        <v>-621738</v>
      </c>
      <c r="C611" s="7">
        <f t="shared" si="106"/>
        <v>-198648</v>
      </c>
      <c r="D611" s="7">
        <f t="shared" si="106"/>
        <v>-246455</v>
      </c>
      <c r="E611" s="7">
        <f t="shared" si="106"/>
        <v>-389210</v>
      </c>
      <c r="F611" s="7">
        <f t="shared" si="106"/>
        <v>-642822</v>
      </c>
      <c r="G611" s="7">
        <f t="shared" si="106"/>
        <v>-1057178</v>
      </c>
      <c r="H611" s="7">
        <f t="shared" si="106"/>
        <v>-1038169</v>
      </c>
      <c r="I611" s="7">
        <f t="shared" si="106"/>
        <v>-321430</v>
      </c>
      <c r="J611" s="7">
        <f t="shared" si="106"/>
        <v>-785644</v>
      </c>
      <c r="K611" s="7">
        <f t="shared" si="106"/>
        <v>-1664282</v>
      </c>
      <c r="L611" s="7">
        <f t="shared" si="106"/>
        <v>-2661212</v>
      </c>
      <c r="M611" s="7">
        <f t="shared" si="106"/>
        <v>-1384977</v>
      </c>
      <c r="N611" s="8">
        <f t="shared" si="106"/>
        <v>-2082205</v>
      </c>
      <c r="O611" s="8">
        <f t="shared" si="106"/>
        <v>-615302</v>
      </c>
      <c r="P611" s="6"/>
      <c r="Q611" s="9" t="s">
        <v>12</v>
      </c>
    </row>
    <row r="612" spans="2:17" x14ac:dyDescent="0.25">
      <c r="B612" s="7">
        <f t="shared" si="106"/>
        <v>-1585005</v>
      </c>
      <c r="C612" s="7">
        <f t="shared" si="106"/>
        <v>-293466</v>
      </c>
      <c r="D612" s="7">
        <f t="shared" si="106"/>
        <v>-422852</v>
      </c>
      <c r="E612" s="7">
        <f t="shared" si="106"/>
        <v>-1205050</v>
      </c>
      <c r="F612" s="7">
        <f t="shared" si="106"/>
        <v>-1128138</v>
      </c>
      <c r="G612" s="7">
        <f t="shared" si="106"/>
        <v>-2111330</v>
      </c>
      <c r="H612" s="7">
        <f t="shared" si="106"/>
        <v>-2111534</v>
      </c>
      <c r="I612" s="7">
        <f t="shared" si="106"/>
        <v>-849724</v>
      </c>
      <c r="J612" s="7">
        <f t="shared" si="106"/>
        <v>-2043193</v>
      </c>
      <c r="K612" s="7">
        <f t="shared" si="106"/>
        <v>-3616647</v>
      </c>
      <c r="L612" s="7">
        <f t="shared" si="106"/>
        <v>-4663846</v>
      </c>
      <c r="M612" s="7">
        <f t="shared" si="106"/>
        <v>-2224896</v>
      </c>
      <c r="N612" s="8">
        <f t="shared" si="106"/>
        <v>-3220689</v>
      </c>
      <c r="O612" s="8">
        <f t="shared" si="106"/>
        <v>-1230347</v>
      </c>
      <c r="P612" s="6"/>
      <c r="Q612" s="9" t="s">
        <v>13</v>
      </c>
    </row>
    <row r="613" spans="2:17" x14ac:dyDescent="0.25">
      <c r="B613" s="7">
        <f t="shared" si="106"/>
        <v>-1931289</v>
      </c>
      <c r="C613" s="7">
        <f t="shared" si="106"/>
        <v>-498834</v>
      </c>
      <c r="D613" s="7">
        <f t="shared" si="106"/>
        <v>-678149</v>
      </c>
      <c r="E613" s="7">
        <f t="shared" si="106"/>
        <v>-1923820</v>
      </c>
      <c r="F613" s="7">
        <f t="shared" si="106"/>
        <v>-2167971</v>
      </c>
      <c r="G613" s="7">
        <f t="shared" si="106"/>
        <v>-3157230</v>
      </c>
      <c r="H613" s="7">
        <f t="shared" si="106"/>
        <v>-2961918</v>
      </c>
      <c r="I613" s="7">
        <f t="shared" si="106"/>
        <v>-1357366</v>
      </c>
      <c r="J613" s="7">
        <f t="shared" si="106"/>
        <v>-3543736</v>
      </c>
      <c r="K613" s="7">
        <f t="shared" si="106"/>
        <v>-7111526</v>
      </c>
      <c r="L613" s="7">
        <f t="shared" si="106"/>
        <v>-6643642</v>
      </c>
      <c r="M613" s="7">
        <f t="shared" si="106"/>
        <v>-4193333</v>
      </c>
      <c r="N613" s="8">
        <f t="shared" si="106"/>
        <v>-4608980</v>
      </c>
      <c r="O613" s="8" t="str">
        <f t="shared" si="106"/>
        <v/>
      </c>
      <c r="P613" s="6"/>
      <c r="Q613" s="9" t="s">
        <v>14</v>
      </c>
    </row>
    <row r="614" spans="2:17" x14ac:dyDescent="0.25">
      <c r="B614" s="7">
        <f t="shared" si="106"/>
        <v>-2228381</v>
      </c>
      <c r="C614" s="7">
        <f t="shared" si="106"/>
        <v>-639892</v>
      </c>
      <c r="D614" s="7">
        <f t="shared" si="106"/>
        <v>-1231548</v>
      </c>
      <c r="E614" s="7">
        <f t="shared" si="106"/>
        <v>-2960726</v>
      </c>
      <c r="F614" s="7">
        <f t="shared" si="106"/>
        <v>-3741447</v>
      </c>
      <c r="G614" s="7">
        <f t="shared" si="106"/>
        <v>-3969594.12</v>
      </c>
      <c r="H614" s="7">
        <f t="shared" si="106"/>
        <v>-3478630.7</v>
      </c>
      <c r="I614" s="7">
        <f t="shared" si="106"/>
        <v>-1911695</v>
      </c>
      <c r="J614" s="7">
        <f t="shared" si="106"/>
        <v>-5431462.0300000003</v>
      </c>
      <c r="K614" s="7">
        <f t="shared" si="106"/>
        <v>-10725507</v>
      </c>
      <c r="L614" s="7">
        <f t="shared" si="106"/>
        <v>-8670971</v>
      </c>
      <c r="M614" s="7">
        <f t="shared" si="106"/>
        <v>-6872942</v>
      </c>
      <c r="N614" s="8">
        <f t="shared" si="106"/>
        <v>-6106391</v>
      </c>
      <c r="O614" s="8" t="str">
        <f t="shared" si="106"/>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7">IFERROR(VLOOKUP($B$615,$221:$343,MATCH($Q616&amp;"/"&amp;B$348,$219:$219,0),FALSE),"")</f>
        <v>-599828</v>
      </c>
      <c r="C616" s="7">
        <f t="shared" si="107"/>
        <v>-182112</v>
      </c>
      <c r="D616" s="7">
        <f t="shared" si="107"/>
        <v>-220220</v>
      </c>
      <c r="E616" s="7">
        <f t="shared" si="107"/>
        <v>-383431</v>
      </c>
      <c r="F616" s="7">
        <f t="shared" si="107"/>
        <v>-414744</v>
      </c>
      <c r="G616" s="7">
        <f t="shared" si="107"/>
        <v>-1865979</v>
      </c>
      <c r="H616" s="7">
        <f t="shared" si="107"/>
        <v>-1041136</v>
      </c>
      <c r="I616" s="7">
        <f t="shared" si="107"/>
        <v>-371475</v>
      </c>
      <c r="J616" s="7">
        <f t="shared" si="107"/>
        <v>-124305273</v>
      </c>
      <c r="K616" s="7">
        <f t="shared" si="107"/>
        <v>-1675752</v>
      </c>
      <c r="L616" s="7">
        <f t="shared" si="107"/>
        <v>-2204537</v>
      </c>
      <c r="M616" s="7">
        <f t="shared" si="107"/>
        <v>-2150065</v>
      </c>
      <c r="N616" s="8">
        <f t="shared" si="107"/>
        <v>-1782230</v>
      </c>
      <c r="O616" s="8">
        <f t="shared" si="107"/>
        <v>-651755</v>
      </c>
      <c r="P616" s="6"/>
      <c r="Q616" s="9" t="s">
        <v>12</v>
      </c>
    </row>
    <row r="617" spans="2:17" x14ac:dyDescent="0.25">
      <c r="B617" s="7">
        <f t="shared" si="107"/>
        <v>-1714501</v>
      </c>
      <c r="C617" s="7">
        <f t="shared" si="107"/>
        <v>-311861</v>
      </c>
      <c r="D617" s="7">
        <f t="shared" si="107"/>
        <v>-384341</v>
      </c>
      <c r="E617" s="7">
        <f t="shared" si="107"/>
        <v>-905429</v>
      </c>
      <c r="F617" s="7">
        <f t="shared" si="107"/>
        <v>-1187041</v>
      </c>
      <c r="G617" s="7">
        <f t="shared" si="107"/>
        <v>-3405041</v>
      </c>
      <c r="H617" s="7">
        <f t="shared" si="107"/>
        <v>-2069029</v>
      </c>
      <c r="I617" s="7">
        <f t="shared" si="107"/>
        <v>-592973</v>
      </c>
      <c r="J617" s="7">
        <f t="shared" si="107"/>
        <v>-204941123</v>
      </c>
      <c r="K617" s="7">
        <f t="shared" si="107"/>
        <v>-3742415</v>
      </c>
      <c r="L617" s="7">
        <f t="shared" si="107"/>
        <v>-4340656</v>
      </c>
      <c r="M617" s="7">
        <f t="shared" si="107"/>
        <v>-3762071</v>
      </c>
      <c r="N617" s="8">
        <f t="shared" si="107"/>
        <v>-4197116</v>
      </c>
      <c r="O617" s="8">
        <f t="shared" si="107"/>
        <v>-1282202</v>
      </c>
      <c r="P617" s="6"/>
      <c r="Q617" s="9" t="s">
        <v>13</v>
      </c>
    </row>
    <row r="618" spans="2:17" x14ac:dyDescent="0.25">
      <c r="B618" s="7">
        <f t="shared" si="107"/>
        <v>-2029180</v>
      </c>
      <c r="C618" s="7">
        <f t="shared" si="107"/>
        <v>-568400</v>
      </c>
      <c r="D618" s="7">
        <f t="shared" si="107"/>
        <v>-3405501</v>
      </c>
      <c r="E618" s="7">
        <f t="shared" si="107"/>
        <v>-2428838</v>
      </c>
      <c r="F618" s="7">
        <f t="shared" si="107"/>
        <v>-2189764</v>
      </c>
      <c r="G618" s="7">
        <f t="shared" si="107"/>
        <v>-4260512</v>
      </c>
      <c r="H618" s="7">
        <f t="shared" si="107"/>
        <v>-2872368</v>
      </c>
      <c r="I618" s="7">
        <f t="shared" si="107"/>
        <v>-1121489</v>
      </c>
      <c r="J618" s="7">
        <f t="shared" si="107"/>
        <v>-206576515</v>
      </c>
      <c r="K618" s="7">
        <f t="shared" si="107"/>
        <v>-11392798</v>
      </c>
      <c r="L618" s="7">
        <f t="shared" si="107"/>
        <v>-7342471</v>
      </c>
      <c r="M618" s="7">
        <f t="shared" si="107"/>
        <v>-5900207</v>
      </c>
      <c r="N618" s="8">
        <f t="shared" si="107"/>
        <v>-5564645</v>
      </c>
      <c r="O618" s="8" t="str">
        <f t="shared" si="107"/>
        <v/>
      </c>
      <c r="P618" s="6"/>
      <c r="Q618" s="9" t="s">
        <v>14</v>
      </c>
    </row>
    <row r="619" spans="2:17" x14ac:dyDescent="0.25">
      <c r="B619" s="7">
        <f t="shared" si="107"/>
        <v>-2278957</v>
      </c>
      <c r="C619" s="7">
        <f t="shared" si="107"/>
        <v>-700323</v>
      </c>
      <c r="D619" s="7">
        <f t="shared" si="107"/>
        <v>-3986960</v>
      </c>
      <c r="E619" s="7">
        <f t="shared" si="107"/>
        <v>-3372870</v>
      </c>
      <c r="F619" s="7">
        <f t="shared" si="107"/>
        <v>-3891930</v>
      </c>
      <c r="G619" s="7">
        <f t="shared" si="107"/>
        <v>-5046891.29</v>
      </c>
      <c r="H619" s="7">
        <f t="shared" si="107"/>
        <v>-3271911.87</v>
      </c>
      <c r="I619" s="7">
        <f t="shared" si="107"/>
        <v>-1611052</v>
      </c>
      <c r="J619" s="7">
        <f t="shared" si="107"/>
        <v>-208512190.22</v>
      </c>
      <c r="K619" s="7">
        <f t="shared" si="107"/>
        <v>-14845568</v>
      </c>
      <c r="L619" s="7">
        <f t="shared" si="107"/>
        <v>-11640707</v>
      </c>
      <c r="M619" s="7">
        <f t="shared" si="107"/>
        <v>-8114088</v>
      </c>
      <c r="N619" s="8">
        <f t="shared" si="107"/>
        <v>-5778141</v>
      </c>
      <c r="O619" s="8" t="str">
        <f t="shared" si="107"/>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8">IFERROR(VLOOKUP($B$620,$221:$343,MATCH($Q621&amp;"/"&amp;B$348,$219:$219,0),FALSE),"")</f>
        <v>484385</v>
      </c>
      <c r="C621" s="7">
        <f t="shared" si="108"/>
        <v>-350974</v>
      </c>
      <c r="D621" s="7">
        <f t="shared" si="108"/>
        <v>-605491</v>
      </c>
      <c r="E621" s="7">
        <f t="shared" si="108"/>
        <v>-412403</v>
      </c>
      <c r="F621" s="7">
        <f t="shared" si="108"/>
        <v>-561980</v>
      </c>
      <c r="G621" s="7">
        <f t="shared" si="108"/>
        <v>16863</v>
      </c>
      <c r="H621" s="7">
        <f t="shared" si="108"/>
        <v>-90800</v>
      </c>
      <c r="I621" s="7">
        <f t="shared" si="108"/>
        <v>-494672</v>
      </c>
      <c r="J621" s="7">
        <f t="shared" si="108"/>
        <v>124990274</v>
      </c>
      <c r="K621" s="7">
        <f t="shared" si="108"/>
        <v>-698482</v>
      </c>
      <c r="L621" s="7">
        <f t="shared" si="108"/>
        <v>-1653429</v>
      </c>
      <c r="M621" s="7">
        <f t="shared" si="108"/>
        <v>-1095962</v>
      </c>
      <c r="N621" s="7">
        <f t="shared" si="108"/>
        <v>-2874476</v>
      </c>
      <c r="O621" s="7">
        <f t="shared" si="108"/>
        <v>-3844561</v>
      </c>
      <c r="P621" s="6"/>
      <c r="Q621" s="9" t="s">
        <v>12</v>
      </c>
    </row>
    <row r="622" spans="2:17" x14ac:dyDescent="0.25">
      <c r="B622" s="7">
        <f t="shared" si="108"/>
        <v>267853</v>
      </c>
      <c r="C622" s="7">
        <f t="shared" si="108"/>
        <v>-921024</v>
      </c>
      <c r="D622" s="7">
        <f t="shared" si="108"/>
        <v>-1801837</v>
      </c>
      <c r="E622" s="7">
        <f t="shared" si="108"/>
        <v>-426515</v>
      </c>
      <c r="F622" s="7">
        <f t="shared" si="108"/>
        <v>-677832</v>
      </c>
      <c r="G622" s="7">
        <f t="shared" si="108"/>
        <v>354469</v>
      </c>
      <c r="H622" s="7">
        <f t="shared" si="108"/>
        <v>326664</v>
      </c>
      <c r="I622" s="7">
        <f t="shared" si="108"/>
        <v>-1613358</v>
      </c>
      <c r="J622" s="7">
        <f t="shared" si="108"/>
        <v>200606995</v>
      </c>
      <c r="K622" s="7">
        <f t="shared" si="108"/>
        <v>-3212118</v>
      </c>
      <c r="L622" s="7">
        <f t="shared" si="108"/>
        <v>-3552430</v>
      </c>
      <c r="M622" s="7">
        <f t="shared" si="108"/>
        <v>-6609397</v>
      </c>
      <c r="N622" s="7">
        <f t="shared" si="108"/>
        <v>-4045358</v>
      </c>
      <c r="O622" s="7">
        <f t="shared" si="108"/>
        <v>-7391990</v>
      </c>
      <c r="P622" s="6"/>
      <c r="Q622" s="9" t="s">
        <v>13</v>
      </c>
    </row>
    <row r="623" spans="2:17" x14ac:dyDescent="0.25">
      <c r="B623" s="7">
        <f t="shared" si="108"/>
        <v>528300</v>
      </c>
      <c r="C623" s="7">
        <f t="shared" si="108"/>
        <v>-1148873</v>
      </c>
      <c r="D623" s="7">
        <f t="shared" si="108"/>
        <v>98309</v>
      </c>
      <c r="E623" s="7">
        <f t="shared" si="108"/>
        <v>1424891</v>
      </c>
      <c r="F623" s="7">
        <f t="shared" si="108"/>
        <v>-73195</v>
      </c>
      <c r="G623" s="7">
        <f t="shared" si="108"/>
        <v>372938</v>
      </c>
      <c r="H623" s="7">
        <f t="shared" si="108"/>
        <v>-648099</v>
      </c>
      <c r="I623" s="7">
        <f t="shared" si="108"/>
        <v>-2605553</v>
      </c>
      <c r="J623" s="7">
        <f t="shared" si="108"/>
        <v>196681686</v>
      </c>
      <c r="K623" s="7">
        <f t="shared" si="108"/>
        <v>277904</v>
      </c>
      <c r="L623" s="7">
        <f t="shared" si="108"/>
        <v>-4587263</v>
      </c>
      <c r="M623" s="7">
        <f t="shared" si="108"/>
        <v>-8922200</v>
      </c>
      <c r="N623" s="7">
        <f t="shared" si="108"/>
        <v>-9205366</v>
      </c>
      <c r="O623" s="7" t="str">
        <f t="shared" si="108"/>
        <v/>
      </c>
      <c r="P623" s="6"/>
      <c r="Q623" s="9" t="s">
        <v>14</v>
      </c>
    </row>
    <row r="624" spans="2:17" x14ac:dyDescent="0.25">
      <c r="B624" s="7">
        <f t="shared" si="108"/>
        <v>746149</v>
      </c>
      <c r="C624" s="7">
        <f t="shared" si="108"/>
        <v>-1313800</v>
      </c>
      <c r="D624" s="7">
        <f t="shared" si="108"/>
        <v>-43176</v>
      </c>
      <c r="E624" s="7">
        <f t="shared" si="108"/>
        <v>888636</v>
      </c>
      <c r="F624" s="7">
        <f t="shared" si="108"/>
        <v>505384</v>
      </c>
      <c r="G624" s="7">
        <f t="shared" si="108"/>
        <v>651369.38</v>
      </c>
      <c r="H624" s="7">
        <f t="shared" si="108"/>
        <v>-1443538.1</v>
      </c>
      <c r="I624" s="7">
        <f t="shared" si="108"/>
        <v>-3151067</v>
      </c>
      <c r="J624" s="7">
        <f t="shared" si="108"/>
        <v>192912186.06999999</v>
      </c>
      <c r="K624" s="7">
        <f t="shared" si="108"/>
        <v>-1390091</v>
      </c>
      <c r="L624" s="7">
        <f t="shared" si="108"/>
        <v>-4683198</v>
      </c>
      <c r="M624" s="7">
        <f t="shared" si="108"/>
        <v>-9992015</v>
      </c>
      <c r="N624" s="7">
        <f t="shared" si="108"/>
        <v>-13906830</v>
      </c>
      <c r="O624" s="7" t="str">
        <f t="shared" si="108"/>
        <v/>
      </c>
      <c r="P624" s="6"/>
      <c r="Q624" s="9" t="s">
        <v>15</v>
      </c>
    </row>
    <row r="625" spans="2:17" x14ac:dyDescent="0.25">
      <c r="B625" s="204" t="s">
        <v>886</v>
      </c>
      <c r="C625" s="205"/>
      <c r="D625" s="205"/>
      <c r="E625" s="205"/>
      <c r="F625" s="205"/>
      <c r="G625" s="205"/>
      <c r="H625" s="205"/>
      <c r="I625" s="205"/>
      <c r="J625" s="205"/>
      <c r="K625" s="205"/>
      <c r="L625" s="205"/>
      <c r="M625" s="205"/>
      <c r="N625" s="205"/>
      <c r="O625" s="181"/>
    </row>
    <row r="626" spans="2:17" x14ac:dyDescent="0.25">
      <c r="B626" s="7">
        <f t="shared" ref="B626:O629" si="109">IFERROR(VLOOKUP($B$625,$221:$343,MATCH($Q626&amp;"/"&amp;B$348,$219:$219,0),FALSE),"")</f>
        <v>913386</v>
      </c>
      <c r="C626" s="7">
        <f t="shared" si="109"/>
        <v>-60804</v>
      </c>
      <c r="D626" s="7">
        <f t="shared" si="109"/>
        <v>-94714</v>
      </c>
      <c r="E626" s="7">
        <f t="shared" si="109"/>
        <v>76407</v>
      </c>
      <c r="F626" s="7">
        <f t="shared" si="109"/>
        <v>292829</v>
      </c>
      <c r="G626" s="7">
        <f t="shared" si="109"/>
        <v>-374212</v>
      </c>
      <c r="H626" s="7">
        <f t="shared" si="109"/>
        <v>-223783</v>
      </c>
      <c r="I626" s="7">
        <f t="shared" si="109"/>
        <v>83122</v>
      </c>
      <c r="J626" s="7">
        <f t="shared" si="109"/>
        <v>1962343</v>
      </c>
      <c r="K626" s="7">
        <f t="shared" si="109"/>
        <v>-1208605</v>
      </c>
      <c r="L626" s="7">
        <f t="shared" si="109"/>
        <v>-1221232</v>
      </c>
      <c r="M626" s="7">
        <f t="shared" si="109"/>
        <v>679341</v>
      </c>
      <c r="N626" s="8">
        <f t="shared" si="109"/>
        <v>-2218067</v>
      </c>
      <c r="O626" s="8">
        <f t="shared" si="109"/>
        <v>-743193</v>
      </c>
      <c r="P626" s="6"/>
      <c r="Q626" s="9" t="s">
        <v>12</v>
      </c>
    </row>
    <row r="627" spans="2:17" x14ac:dyDescent="0.25">
      <c r="B627" s="7">
        <f t="shared" si="109"/>
        <v>55424</v>
      </c>
      <c r="C627" s="7">
        <f t="shared" si="109"/>
        <v>163907</v>
      </c>
      <c r="D627" s="7">
        <f t="shared" si="109"/>
        <v>-205724</v>
      </c>
      <c r="E627" s="7">
        <f t="shared" si="109"/>
        <v>167024</v>
      </c>
      <c r="F627" s="7">
        <f t="shared" si="109"/>
        <v>158724</v>
      </c>
      <c r="G627" s="7">
        <f t="shared" si="109"/>
        <v>-559775</v>
      </c>
      <c r="H627" s="7">
        <f t="shared" si="109"/>
        <v>149926</v>
      </c>
      <c r="I627" s="7">
        <f t="shared" si="109"/>
        <v>-11163</v>
      </c>
      <c r="J627" s="7">
        <f t="shared" si="109"/>
        <v>3008342</v>
      </c>
      <c r="K627" s="7">
        <f t="shared" si="109"/>
        <v>-1104065</v>
      </c>
      <c r="L627" s="7">
        <f t="shared" si="109"/>
        <v>-1041916</v>
      </c>
      <c r="M627" s="7">
        <f t="shared" si="109"/>
        <v>-1188367</v>
      </c>
      <c r="N627" s="8">
        <f t="shared" si="109"/>
        <v>-2964445</v>
      </c>
      <c r="O627" s="8">
        <f t="shared" si="109"/>
        <v>-170669</v>
      </c>
      <c r="P627" s="6"/>
      <c r="Q627" s="9" t="s">
        <v>13</v>
      </c>
    </row>
    <row r="628" spans="2:17" x14ac:dyDescent="0.25">
      <c r="B628" s="7">
        <f t="shared" si="109"/>
        <v>-14166</v>
      </c>
      <c r="C628" s="7">
        <f t="shared" si="109"/>
        <v>137435</v>
      </c>
      <c r="D628" s="7">
        <f t="shared" si="109"/>
        <v>74904</v>
      </c>
      <c r="E628" s="7">
        <f t="shared" si="109"/>
        <v>1244292</v>
      </c>
      <c r="F628" s="7">
        <f t="shared" si="109"/>
        <v>112378</v>
      </c>
      <c r="G628" s="7">
        <f t="shared" si="109"/>
        <v>-396603</v>
      </c>
      <c r="H628" s="7">
        <f t="shared" si="109"/>
        <v>-390698</v>
      </c>
      <c r="I628" s="7">
        <f t="shared" si="109"/>
        <v>29792</v>
      </c>
      <c r="J628" s="7">
        <f t="shared" si="109"/>
        <v>904140</v>
      </c>
      <c r="K628" s="7">
        <f t="shared" si="109"/>
        <v>-526832</v>
      </c>
      <c r="L628" s="7">
        <f t="shared" si="109"/>
        <v>-288886</v>
      </c>
      <c r="M628" s="7">
        <f t="shared" si="109"/>
        <v>-1855298</v>
      </c>
      <c r="N628" s="8">
        <f t="shared" si="109"/>
        <v>-3335829</v>
      </c>
      <c r="O628" s="8" t="str">
        <f t="shared" si="109"/>
        <v/>
      </c>
      <c r="P628" s="6"/>
      <c r="Q628" s="9" t="s">
        <v>14</v>
      </c>
    </row>
    <row r="629" spans="2:17" x14ac:dyDescent="0.25">
      <c r="B629" s="7">
        <f t="shared" si="109"/>
        <v>-7505</v>
      </c>
      <c r="C629" s="7">
        <f t="shared" si="109"/>
        <v>272948</v>
      </c>
      <c r="D629" s="7">
        <f t="shared" si="109"/>
        <v>469614</v>
      </c>
      <c r="E629" s="7">
        <f t="shared" si="109"/>
        <v>670503</v>
      </c>
      <c r="F629" s="7">
        <f t="shared" si="109"/>
        <v>272354</v>
      </c>
      <c r="G629" s="7">
        <f t="shared" si="109"/>
        <v>-307459.81</v>
      </c>
      <c r="H629" s="7">
        <f t="shared" si="109"/>
        <v>-232094.14</v>
      </c>
      <c r="I629" s="7">
        <f t="shared" si="109"/>
        <v>-68936</v>
      </c>
      <c r="J629" s="7">
        <f t="shared" si="109"/>
        <v>2337533.7400000002</v>
      </c>
      <c r="K629" s="7">
        <f t="shared" si="109"/>
        <v>1144649</v>
      </c>
      <c r="L629" s="7">
        <f t="shared" si="109"/>
        <v>1311982</v>
      </c>
      <c r="M629" s="7">
        <f t="shared" si="109"/>
        <v>593865</v>
      </c>
      <c r="N629" s="8">
        <f t="shared" si="109"/>
        <v>-3054053</v>
      </c>
      <c r="O629" s="8" t="str">
        <f t="shared" si="109"/>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0">B588/B402</f>
        <v>4.7621221749669033E-2</v>
      </c>
      <c r="C632" s="29">
        <f t="shared" si="110"/>
        <v>5.4344421151042134E-2</v>
      </c>
      <c r="D632" s="29">
        <f t="shared" si="110"/>
        <v>7.0064270177058935E-2</v>
      </c>
      <c r="E632" s="29">
        <f t="shared" si="110"/>
        <v>6.6132882291063427E-2</v>
      </c>
      <c r="F632" s="29">
        <f t="shared" si="110"/>
        <v>6.3115088607364672E-2</v>
      </c>
      <c r="G632" s="29">
        <f t="shared" si="110"/>
        <v>5.4513004560684308E-2</v>
      </c>
      <c r="H632" s="29">
        <f t="shared" si="110"/>
        <v>3.7174091452873557E-2</v>
      </c>
      <c r="I632" s="29">
        <f t="shared" si="110"/>
        <v>6.2454009241987747E-2</v>
      </c>
      <c r="J632" s="29">
        <f t="shared" si="110"/>
        <v>1.3255849047674588E-2</v>
      </c>
      <c r="K632" s="29">
        <f t="shared" si="110"/>
        <v>1.6539003897925966E-2</v>
      </c>
      <c r="L632" s="29">
        <f t="shared" si="110"/>
        <v>2.0586804436680643E-2</v>
      </c>
      <c r="M632" s="29">
        <f t="shared" si="110"/>
        <v>2.2339726110916561E-2</v>
      </c>
      <c r="N632" s="29">
        <f t="shared" si="110"/>
        <v>1.2267767482196044E-2</v>
      </c>
      <c r="O632" s="29">
        <f t="shared" si="110"/>
        <v>1.131795038374255E-2</v>
      </c>
      <c r="P632" s="6"/>
      <c r="Q632" s="89" t="s">
        <v>37</v>
      </c>
    </row>
    <row r="633" spans="2:17" x14ac:dyDescent="0.25">
      <c r="B633" s="29" t="e">
        <f t="shared" ref="B633:O633" si="111">((B551*(1-B582))/(B457+B432))</f>
        <v>#VALUE!</v>
      </c>
      <c r="C633" s="29" t="e">
        <f t="shared" si="111"/>
        <v>#VALUE!</v>
      </c>
      <c r="D633" s="29" t="e">
        <f t="shared" si="111"/>
        <v>#VALUE!</v>
      </c>
      <c r="E633" s="29" t="e">
        <f t="shared" si="111"/>
        <v>#VALUE!</v>
      </c>
      <c r="F633" s="29" t="e">
        <f t="shared" si="111"/>
        <v>#VALUE!</v>
      </c>
      <c r="G633" s="29" t="e">
        <f t="shared" si="111"/>
        <v>#VALUE!</v>
      </c>
      <c r="H633" s="29" t="e">
        <f t="shared" si="111"/>
        <v>#VALUE!</v>
      </c>
      <c r="I633" s="29" t="e">
        <f t="shared" si="111"/>
        <v>#VALUE!</v>
      </c>
      <c r="J633" s="29" t="e">
        <f t="shared" si="111"/>
        <v>#VALUE!</v>
      </c>
      <c r="K633" s="29" t="e">
        <f t="shared" si="111"/>
        <v>#VALUE!</v>
      </c>
      <c r="L633" s="29" t="e">
        <f t="shared" si="111"/>
        <v>#VALUE!</v>
      </c>
      <c r="M633" s="29" t="e">
        <f t="shared" si="111"/>
        <v>#VALUE!</v>
      </c>
      <c r="N633" s="29" t="e">
        <f t="shared" si="111"/>
        <v>#VALUE!</v>
      </c>
      <c r="O633" s="29" t="e">
        <f t="shared" si="111"/>
        <v>#VALUE!</v>
      </c>
      <c r="P633" s="6"/>
      <c r="Q633" s="89" t="s">
        <v>38</v>
      </c>
    </row>
    <row r="634" spans="2:17" x14ac:dyDescent="0.25">
      <c r="B634" s="29">
        <f t="shared" ref="B634:O634" si="112">B588/B457</f>
        <v>0.11306258774554837</v>
      </c>
      <c r="C634" s="29">
        <f t="shared" si="112"/>
        <v>0.12094414061111206</v>
      </c>
      <c r="D634" s="29">
        <f t="shared" si="112"/>
        <v>0.16687322943074501</v>
      </c>
      <c r="E634" s="29">
        <f t="shared" si="112"/>
        <v>0.17307889184641817</v>
      </c>
      <c r="F634" s="29">
        <f t="shared" si="112"/>
        <v>0.1759035519698087</v>
      </c>
      <c r="G634" s="29">
        <f t="shared" si="112"/>
        <v>0.16436289525640516</v>
      </c>
      <c r="H634" s="29">
        <f t="shared" si="112"/>
        <v>0.11043407839374558</v>
      </c>
      <c r="I634" s="29">
        <f t="shared" si="112"/>
        <v>0.16361718395697342</v>
      </c>
      <c r="J634" s="29">
        <f t="shared" si="112"/>
        <v>3.8684590613025205E-2</v>
      </c>
      <c r="K634" s="29">
        <f t="shared" si="112"/>
        <v>4.8920976984043789E-2</v>
      </c>
      <c r="L634" s="29">
        <f t="shared" si="112"/>
        <v>6.0174020224911202E-2</v>
      </c>
      <c r="M634" s="29">
        <f t="shared" si="112"/>
        <v>6.3264938727454562E-2</v>
      </c>
      <c r="N634" s="29">
        <f t="shared" si="112"/>
        <v>3.4891039638425124E-2</v>
      </c>
      <c r="O634" s="29">
        <f t="shared" si="112"/>
        <v>3.2076981497309844E-2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3">B378/B414</f>
        <v>1.2975665936566072</v>
      </c>
      <c r="C636" s="27">
        <f t="shared" si="113"/>
        <v>1.4526719338638063</v>
      </c>
      <c r="D636" s="27">
        <f t="shared" si="113"/>
        <v>1.2220234197011197</v>
      </c>
      <c r="E636" s="27">
        <f t="shared" si="113"/>
        <v>1.5598831637355863</v>
      </c>
      <c r="F636" s="27">
        <f t="shared" si="113"/>
        <v>1.3881023145593392</v>
      </c>
      <c r="G636" s="27">
        <f t="shared" si="113"/>
        <v>1.3019819629267155</v>
      </c>
      <c r="H636" s="27">
        <f t="shared" si="113"/>
        <v>1.0138380657930761</v>
      </c>
      <c r="I636" s="27">
        <f t="shared" si="113"/>
        <v>1.2002695531672041</v>
      </c>
      <c r="J636" s="27">
        <f t="shared" si="113"/>
        <v>0.69415996121398349</v>
      </c>
      <c r="K636" s="27">
        <f t="shared" si="113"/>
        <v>0.76693645123002929</v>
      </c>
      <c r="L636" s="27">
        <f t="shared" si="113"/>
        <v>0.48025888169674613</v>
      </c>
      <c r="M636" s="27">
        <f t="shared" si="113"/>
        <v>0.56562812708269017</v>
      </c>
      <c r="N636" s="27">
        <f t="shared" si="113"/>
        <v>0.57689459882570537</v>
      </c>
      <c r="O636" s="27">
        <f>O378/O414</f>
        <v>0.63653723216715752</v>
      </c>
      <c r="P636" s="6"/>
      <c r="Q636" s="89" t="s">
        <v>2307</v>
      </c>
    </row>
    <row r="637" spans="2:17" x14ac:dyDescent="0.25">
      <c r="B637" s="27">
        <f t="shared" ref="B637:N637" si="114">(B378-B372)/B414</f>
        <v>0.71211229476043247</v>
      </c>
      <c r="C637" s="27">
        <f t="shared" si="114"/>
        <v>0.81907158120349832</v>
      </c>
      <c r="D637" s="27">
        <f t="shared" si="114"/>
        <v>0.75523728339159446</v>
      </c>
      <c r="E637" s="27">
        <f t="shared" si="114"/>
        <v>1.0013219075408137</v>
      </c>
      <c r="F637" s="27">
        <f t="shared" si="114"/>
        <v>0.826718396302764</v>
      </c>
      <c r="G637" s="27">
        <f t="shared" si="114"/>
        <v>0.73283466812471509</v>
      </c>
      <c r="H637" s="27">
        <f t="shared" si="114"/>
        <v>0.59467089667657069</v>
      </c>
      <c r="I637" s="27">
        <f t="shared" si="114"/>
        <v>0.72724599505103049</v>
      </c>
      <c r="J637" s="27">
        <f t="shared" si="114"/>
        <v>0.31071074749669536</v>
      </c>
      <c r="K637" s="27">
        <f t="shared" si="114"/>
        <v>0.38624042015002613</v>
      </c>
      <c r="L637" s="27">
        <f t="shared" si="114"/>
        <v>0.24423227837398237</v>
      </c>
      <c r="M637" s="27">
        <f t="shared" si="114"/>
        <v>0.27544699079727386</v>
      </c>
      <c r="N637" s="27">
        <f t="shared" si="114"/>
        <v>0.28072579786067486</v>
      </c>
      <c r="O637" s="27">
        <f>(O378-O372)/O414</f>
        <v>0.32385499236242804</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5">B432/B457</f>
        <v>#VALUE!</v>
      </c>
      <c r="C639" s="27" t="e">
        <f t="shared" si="115"/>
        <v>#VALUE!</v>
      </c>
      <c r="D639" s="27" t="e">
        <f t="shared" si="115"/>
        <v>#VALUE!</v>
      </c>
      <c r="E639" s="27" t="e">
        <f t="shared" si="115"/>
        <v>#VALUE!</v>
      </c>
      <c r="F639" s="27" t="e">
        <f t="shared" si="115"/>
        <v>#VALUE!</v>
      </c>
      <c r="G639" s="27" t="e">
        <f t="shared" si="115"/>
        <v>#VALUE!</v>
      </c>
      <c r="H639" s="27" t="e">
        <f t="shared" si="115"/>
        <v>#VALUE!</v>
      </c>
      <c r="I639" s="27" t="e">
        <f t="shared" si="115"/>
        <v>#VALUE!</v>
      </c>
      <c r="J639" s="27" t="e">
        <f t="shared" si="115"/>
        <v>#VALUE!</v>
      </c>
      <c r="K639" s="27" t="e">
        <f t="shared" si="115"/>
        <v>#VALUE!</v>
      </c>
      <c r="L639" s="27" t="e">
        <f t="shared" si="115"/>
        <v>#VALUE!</v>
      </c>
      <c r="M639" s="27" t="e">
        <f t="shared" si="115"/>
        <v>#VALUE!</v>
      </c>
      <c r="N639" s="27" t="e">
        <f t="shared" si="115"/>
        <v>#VALUE!</v>
      </c>
      <c r="O639" s="27" t="e">
        <f>O432/O457</f>
        <v>#VALUE!</v>
      </c>
      <c r="P639" s="6"/>
      <c r="Q639" s="89" t="s">
        <v>40</v>
      </c>
    </row>
    <row r="640" spans="2:17" x14ac:dyDescent="0.25">
      <c r="B640" s="27" t="e">
        <f t="shared" ref="B640:N640" si="116">B432/B588</f>
        <v>#VALUE!</v>
      </c>
      <c r="C640" s="27" t="e">
        <f t="shared" si="116"/>
        <v>#VALUE!</v>
      </c>
      <c r="D640" s="27" t="e">
        <f t="shared" si="116"/>
        <v>#VALUE!</v>
      </c>
      <c r="E640" s="27" t="e">
        <f t="shared" si="116"/>
        <v>#VALUE!</v>
      </c>
      <c r="F640" s="27" t="e">
        <f t="shared" si="116"/>
        <v>#VALUE!</v>
      </c>
      <c r="G640" s="27" t="e">
        <f t="shared" si="116"/>
        <v>#VALUE!</v>
      </c>
      <c r="H640" s="27" t="e">
        <f t="shared" si="116"/>
        <v>#VALUE!</v>
      </c>
      <c r="I640" s="27" t="e">
        <f t="shared" si="116"/>
        <v>#VALUE!</v>
      </c>
      <c r="J640" s="27" t="e">
        <f t="shared" si="116"/>
        <v>#VALUE!</v>
      </c>
      <c r="K640" s="27" t="e">
        <f t="shared" si="116"/>
        <v>#VALUE!</v>
      </c>
      <c r="L640" s="27" t="e">
        <f t="shared" si="116"/>
        <v>#VALUE!</v>
      </c>
      <c r="M640" s="27" t="e">
        <f t="shared" si="116"/>
        <v>#VALUE!</v>
      </c>
      <c r="N640" s="27" t="e">
        <f t="shared" si="116"/>
        <v>#VALUE!</v>
      </c>
      <c r="O640" s="27" t="e">
        <f>O432/O588</f>
        <v>#VALUE!</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7">365/(C465/((C366+B366)/2))</f>
        <v>71.285292143370341</v>
      </c>
      <c r="D642" s="43">
        <f t="shared" si="117"/>
        <v>69.648897594820298</v>
      </c>
      <c r="E642" s="43">
        <f t="shared" si="117"/>
        <v>69.193537878662482</v>
      </c>
      <c r="F642" s="43">
        <f t="shared" si="117"/>
        <v>70.447104492985105</v>
      </c>
      <c r="G642" s="43">
        <f t="shared" si="117"/>
        <v>73.462528714288879</v>
      </c>
      <c r="H642" s="43">
        <f t="shared" si="117"/>
        <v>78.198821607548652</v>
      </c>
      <c r="I642" s="43">
        <f t="shared" si="117"/>
        <v>82.444251312044727</v>
      </c>
      <c r="J642" s="43">
        <f t="shared" si="117"/>
        <v>32.499765238197128</v>
      </c>
      <c r="K642" s="43">
        <f t="shared" si="117"/>
        <v>32.275516354834103</v>
      </c>
      <c r="L642" s="43">
        <f t="shared" si="117"/>
        <v>34.506963120294074</v>
      </c>
      <c r="M642" s="43">
        <f t="shared" si="117"/>
        <v>34.845762012002389</v>
      </c>
      <c r="N642" s="44">
        <f t="shared" si="117"/>
        <v>37.265217405843977</v>
      </c>
      <c r="O642" s="44">
        <f t="shared" si="117"/>
        <v>42.554185928299674</v>
      </c>
      <c r="P642" s="40"/>
      <c r="Q642" s="41" t="s">
        <v>60</v>
      </c>
    </row>
    <row r="643" spans="2:17" x14ac:dyDescent="0.25">
      <c r="B643" s="42"/>
      <c r="C643" s="43">
        <f t="shared" ref="C643:O643" si="118">365/(C503/((C372+B372)/2))</f>
        <v>93.465821177847019</v>
      </c>
      <c r="D643" s="43">
        <f t="shared" si="118"/>
        <v>86.412374969864786</v>
      </c>
      <c r="E643" s="43">
        <f t="shared" si="118"/>
        <v>74.624291855210373</v>
      </c>
      <c r="F643" s="43">
        <f t="shared" si="118"/>
        <v>77.030306749637006</v>
      </c>
      <c r="G643" s="43">
        <f t="shared" si="118"/>
        <v>86.941703790085938</v>
      </c>
      <c r="H643" s="43">
        <f t="shared" si="118"/>
        <v>88.41873551944181</v>
      </c>
      <c r="I643" s="43">
        <f t="shared" si="118"/>
        <v>83.326499968643461</v>
      </c>
      <c r="J643" s="43">
        <f t="shared" si="118"/>
        <v>48.170967046850976</v>
      </c>
      <c r="K643" s="43">
        <f t="shared" si="118"/>
        <v>58.986471822614185</v>
      </c>
      <c r="L643" s="43">
        <f t="shared" si="118"/>
        <v>58.49526214289132</v>
      </c>
      <c r="M643" s="43">
        <f t="shared" si="118"/>
        <v>62.266635415643584</v>
      </c>
      <c r="N643" s="44">
        <f t="shared" si="118"/>
        <v>64.40347916303206</v>
      </c>
      <c r="O643" s="44">
        <f t="shared" si="118"/>
        <v>64.504889970700418</v>
      </c>
      <c r="P643" s="40"/>
      <c r="Q643" s="41" t="s">
        <v>61</v>
      </c>
    </row>
    <row r="644" spans="2:17" x14ac:dyDescent="0.25">
      <c r="B644" s="42"/>
      <c r="C644" s="43">
        <f t="shared" ref="C644:O644" si="119">365/(C503/((C408+B408)/2))</f>
        <v>60.067592362876297</v>
      </c>
      <c r="D644" s="43">
        <f t="shared" si="119"/>
        <v>55.941647816425593</v>
      </c>
      <c r="E644" s="43">
        <f t="shared" si="119"/>
        <v>51.583041341969285</v>
      </c>
      <c r="F644" s="43">
        <f t="shared" si="119"/>
        <v>67.748816393180235</v>
      </c>
      <c r="G644" s="43">
        <f t="shared" si="119"/>
        <v>87.801375267319557</v>
      </c>
      <c r="H644" s="43">
        <f t="shared" si="119"/>
        <v>89.136348450284032</v>
      </c>
      <c r="I644" s="43">
        <f t="shared" si="119"/>
        <v>85.97486184982742</v>
      </c>
      <c r="J644" s="43">
        <f t="shared" si="119"/>
        <v>67.553852998631058</v>
      </c>
      <c r="K644" s="43">
        <f t="shared" si="119"/>
        <v>93.550763502588623</v>
      </c>
      <c r="L644" s="43">
        <f t="shared" si="119"/>
        <v>93.213015035528201</v>
      </c>
      <c r="M644" s="43">
        <f t="shared" si="119"/>
        <v>94.824836423682385</v>
      </c>
      <c r="N644" s="44">
        <f t="shared" si="119"/>
        <v>94.06969632426302</v>
      </c>
      <c r="O644" s="44">
        <f t="shared" si="119"/>
        <v>93.229708264231959</v>
      </c>
      <c r="P644" s="40"/>
      <c r="Q644" s="41" t="s">
        <v>62</v>
      </c>
    </row>
    <row r="645" spans="2:17" x14ac:dyDescent="0.25">
      <c r="B645" s="45"/>
      <c r="C645" s="46">
        <f t="shared" ref="C645:M645" si="120">C643+C642-C644</f>
        <v>104.68352095834106</v>
      </c>
      <c r="D645" s="46">
        <f t="shared" si="120"/>
        <v>100.1196247482595</v>
      </c>
      <c r="E645" s="46">
        <f t="shared" si="120"/>
        <v>92.234788391903578</v>
      </c>
      <c r="F645" s="46">
        <f t="shared" si="120"/>
        <v>79.728594849441876</v>
      </c>
      <c r="G645" s="46">
        <f t="shared" si="120"/>
        <v>72.602857237055261</v>
      </c>
      <c r="H645" s="46">
        <f t="shared" si="120"/>
        <v>77.481208676706416</v>
      </c>
      <c r="I645" s="46">
        <f t="shared" si="120"/>
        <v>79.795889430860768</v>
      </c>
      <c r="J645" s="46">
        <f t="shared" si="120"/>
        <v>13.116879286417046</v>
      </c>
      <c r="K645" s="46">
        <f t="shared" si="120"/>
        <v>-2.2887753251403353</v>
      </c>
      <c r="L645" s="46">
        <f t="shared" si="120"/>
        <v>-0.21078977234280671</v>
      </c>
      <c r="M645" s="46">
        <f t="shared" si="120"/>
        <v>2.2875610039635887</v>
      </c>
      <c r="N645" s="47">
        <f>N643+N642-N644</f>
        <v>7.5990002446130234</v>
      </c>
      <c r="O645" s="47">
        <f>O643+O642-O644</f>
        <v>13.829367634768133</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v>1581</v>
      </c>
      <c r="C647">
        <v>1581</v>
      </c>
      <c r="D647">
        <v>1581</v>
      </c>
      <c r="E647">
        <v>1581</v>
      </c>
      <c r="F647" s="178">
        <v>1588</v>
      </c>
      <c r="G647" s="178">
        <v>1590</v>
      </c>
      <c r="H647" s="178">
        <v>1592</v>
      </c>
      <c r="I647" s="178">
        <v>1592</v>
      </c>
      <c r="J647" s="178">
        <v>3990</v>
      </c>
      <c r="K647" s="178">
        <v>3996</v>
      </c>
      <c r="L647" s="178">
        <v>4003</v>
      </c>
      <c r="M647" s="178">
        <v>4007</v>
      </c>
      <c r="N647" s="178">
        <v>4008</v>
      </c>
      <c r="O647" s="178">
        <v>4008</v>
      </c>
      <c r="P647" s="30"/>
      <c r="Q647" s="90" t="s">
        <v>43</v>
      </c>
    </row>
    <row r="648" spans="2:17" x14ac:dyDescent="0.25">
      <c r="B648" s="13">
        <f t="shared" ref="B648:O648" si="121">B457/B647</f>
        <v>6021.7748260594562</v>
      </c>
      <c r="C648" s="13">
        <f t="shared" si="121"/>
        <v>6546.9348513598989</v>
      </c>
      <c r="D648" s="13">
        <f t="shared" si="121"/>
        <v>7222.4187223276404</v>
      </c>
      <c r="E648" s="13">
        <f t="shared" si="121"/>
        <v>7957.6672991777359</v>
      </c>
      <c r="F648" s="13">
        <f t="shared" si="121"/>
        <v>8644.7934508816124</v>
      </c>
      <c r="G648" s="13">
        <f t="shared" si="121"/>
        <v>9282.9316855345915</v>
      </c>
      <c r="H648" s="13">
        <f t="shared" si="121"/>
        <v>9552.8831846733665</v>
      </c>
      <c r="I648" s="13">
        <f t="shared" si="121"/>
        <v>10717.692211055277</v>
      </c>
      <c r="J648" s="13">
        <f t="shared" si="121"/>
        <v>25922.58171177945</v>
      </c>
      <c r="K648" s="13">
        <f t="shared" si="121"/>
        <v>26655.083833833833</v>
      </c>
      <c r="L648" s="13">
        <f t="shared" si="121"/>
        <v>27607.376217836623</v>
      </c>
      <c r="M648" s="13">
        <f t="shared" si="121"/>
        <v>28711.270526578486</v>
      </c>
      <c r="N648" s="13">
        <f t="shared" si="121"/>
        <v>28612.134980039918</v>
      </c>
      <c r="O648" s="13">
        <f t="shared" si="121"/>
        <v>28546.92240518962</v>
      </c>
      <c r="P648" s="6"/>
      <c r="Q648" s="90" t="s">
        <v>44</v>
      </c>
    </row>
    <row r="649" spans="2:17" x14ac:dyDescent="0.25">
      <c r="B649" s="13">
        <f t="shared" ref="B649:O649" si="122">B588/B647</f>
        <v>680.8374446552815</v>
      </c>
      <c r="C649" s="13">
        <f t="shared" si="122"/>
        <v>791.81340923466166</v>
      </c>
      <c r="D649" s="13">
        <f t="shared" si="122"/>
        <v>1205.2283364958887</v>
      </c>
      <c r="E649" s="13">
        <f t="shared" si="122"/>
        <v>1377.3042378241619</v>
      </c>
      <c r="F649" s="13">
        <f t="shared" si="122"/>
        <v>1520.6498740554157</v>
      </c>
      <c r="G649" s="13">
        <f t="shared" si="122"/>
        <v>1525.7695283018866</v>
      </c>
      <c r="H649" s="13">
        <f t="shared" si="122"/>
        <v>1054.9638505025125</v>
      </c>
      <c r="I649" s="13">
        <f t="shared" si="122"/>
        <v>1753.5986180904522</v>
      </c>
      <c r="J649" s="13">
        <f t="shared" si="122"/>
        <v>1002.8044611528821</v>
      </c>
      <c r="K649" s="13">
        <f t="shared" si="122"/>
        <v>1303.9927427427428</v>
      </c>
      <c r="L649" s="13">
        <f t="shared" si="122"/>
        <v>1661.2468148888333</v>
      </c>
      <c r="M649" s="13">
        <f t="shared" si="122"/>
        <v>1816.4167706513601</v>
      </c>
      <c r="N649" s="13">
        <f t="shared" si="122"/>
        <v>998.3071357285429</v>
      </c>
      <c r="O649" s="13">
        <f t="shared" si="122"/>
        <v>915.69910179640715</v>
      </c>
      <c r="P649" s="6"/>
      <c r="Q649" s="89" t="s">
        <v>45</v>
      </c>
    </row>
    <row r="650" spans="2:17" x14ac:dyDescent="0.25">
      <c r="B650" s="91"/>
      <c r="C650" s="91">
        <f t="shared" ref="C650:M650" si="123">+C649/B649-1</f>
        <v>0.16299920847562821</v>
      </c>
      <c r="D650" s="92">
        <f t="shared" si="123"/>
        <v>0.52211155107971585</v>
      </c>
      <c r="E650" s="91">
        <f t="shared" si="123"/>
        <v>0.14277452339742602</v>
      </c>
      <c r="F650" s="92">
        <f t="shared" si="123"/>
        <v>0.10407695866652422</v>
      </c>
      <c r="G650" s="91">
        <f t="shared" si="123"/>
        <v>3.3667541317827787E-3</v>
      </c>
      <c r="H650" s="92">
        <f t="shared" si="123"/>
        <v>-0.30856932784819724</v>
      </c>
      <c r="I650" s="91">
        <f t="shared" si="123"/>
        <v>0.66223574130540874</v>
      </c>
      <c r="J650" s="92">
        <f t="shared" si="123"/>
        <v>-0.42814481557651607</v>
      </c>
      <c r="K650" s="91">
        <f t="shared" si="123"/>
        <v>0.30034597297622434</v>
      </c>
      <c r="L650" s="92">
        <f t="shared" si="123"/>
        <v>0.27396937148182499</v>
      </c>
      <c r="M650" s="91">
        <f t="shared" si="123"/>
        <v>9.3405720553878302E-2</v>
      </c>
      <c r="N650" s="93">
        <f>+N649/M649-1</f>
        <v>-0.45039753438823749</v>
      </c>
      <c r="O650" s="93">
        <f>+O649/N649-1</f>
        <v>-8.2748115259989818E-2</v>
      </c>
      <c r="P650" s="31"/>
      <c r="Q650" s="94" t="s">
        <v>46</v>
      </c>
    </row>
    <row r="651" spans="2:17" x14ac:dyDescent="0.25">
      <c r="B651">
        <v>0.27328252200000003</v>
      </c>
      <c r="C651">
        <v>0.30061077420000004</v>
      </c>
      <c r="D651">
        <v>0.54656504400000006</v>
      </c>
      <c r="E651">
        <v>0.66498747020000004</v>
      </c>
      <c r="F651">
        <v>0.76519106160000006</v>
      </c>
      <c r="G651">
        <v>0.76519106160000006</v>
      </c>
      <c r="H651">
        <v>0.54656504400000006</v>
      </c>
      <c r="I651">
        <v>0.76519106160000006</v>
      </c>
      <c r="J651">
        <v>0.5</v>
      </c>
      <c r="K651">
        <v>0.56999999999999995</v>
      </c>
      <c r="L651">
        <v>0.73</v>
      </c>
      <c r="M651">
        <v>0.90999999999999992</v>
      </c>
      <c r="N651">
        <v>0.78</v>
      </c>
      <c r="O651">
        <v>0.15</v>
      </c>
      <c r="P651" s="6"/>
      <c r="Q651" s="90" t="s">
        <v>47</v>
      </c>
    </row>
    <row r="652" spans="2:17" x14ac:dyDescent="0.25">
      <c r="B652" s="91">
        <f t="shared" ref="B652:O652" si="124">+B651/B661</f>
        <v>4.7538333562437175E-2</v>
      </c>
      <c r="C652" s="91">
        <f t="shared" si="124"/>
        <v>7.1785973894062591E-2</v>
      </c>
      <c r="D652" s="92">
        <f t="shared" si="124"/>
        <v>3.4179291536716408E-2</v>
      </c>
      <c r="E652" s="91">
        <f t="shared" si="124"/>
        <v>3.5794988827739793E-2</v>
      </c>
      <c r="F652" s="92">
        <f t="shared" si="124"/>
        <v>1.7074138670729322E-2</v>
      </c>
      <c r="G652" s="91">
        <f t="shared" si="124"/>
        <v>1.2945899829420709E-2</v>
      </c>
      <c r="H652" s="92">
        <f t="shared" si="124"/>
        <v>1.2189337178867724E-2</v>
      </c>
      <c r="I652" s="91">
        <f t="shared" si="124"/>
        <v>2.3278833076394993E-2</v>
      </c>
      <c r="J652" s="92">
        <f t="shared" si="124"/>
        <v>1.088734054564432E-2</v>
      </c>
      <c r="K652" s="91">
        <f t="shared" si="124"/>
        <v>1.1368232823986203E-2</v>
      </c>
      <c r="L652" s="92">
        <f t="shared" si="124"/>
        <v>1.2879972670372299E-2</v>
      </c>
      <c r="M652" s="91">
        <f t="shared" si="124"/>
        <v>1.8412008899624223E-2</v>
      </c>
      <c r="N652" s="93">
        <f t="shared" si="124"/>
        <v>2.049642243763479E-2</v>
      </c>
      <c r="O652" s="93">
        <f t="shared" si="124"/>
        <v>4.4444444444444444E-3</v>
      </c>
      <c r="P652" s="6"/>
      <c r="Q652" s="94" t="s">
        <v>48</v>
      </c>
    </row>
    <row r="653" spans="2:17" x14ac:dyDescent="0.25">
      <c r="B653" s="95">
        <f t="shared" ref="B653:M653" si="125">+B651/B649</f>
        <v>4.0139173329158942E-4</v>
      </c>
      <c r="C653" s="95">
        <f t="shared" si="125"/>
        <v>3.7964850139448838E-4</v>
      </c>
      <c r="D653" s="96">
        <f t="shared" si="125"/>
        <v>4.5349501621335677E-4</v>
      </c>
      <c r="E653" s="95">
        <f t="shared" si="125"/>
        <v>4.8281813991259777E-4</v>
      </c>
      <c r="F653" s="96">
        <f t="shared" si="125"/>
        <v>5.0320002957637757E-4</v>
      </c>
      <c r="G653" s="95">
        <f t="shared" si="125"/>
        <v>5.0151156344800229E-4</v>
      </c>
      <c r="H653" s="96">
        <f t="shared" si="125"/>
        <v>5.1808888403110103E-4</v>
      </c>
      <c r="I653" s="95">
        <f t="shared" si="125"/>
        <v>4.3635473574519596E-4</v>
      </c>
      <c r="J653" s="96">
        <f t="shared" si="125"/>
        <v>4.9860169092703379E-4</v>
      </c>
      <c r="K653" s="95">
        <f t="shared" si="125"/>
        <v>4.3711899715108453E-4</v>
      </c>
      <c r="L653" s="96">
        <f t="shared" si="125"/>
        <v>4.3942898397602035E-4</v>
      </c>
      <c r="M653" s="95">
        <f t="shared" si="125"/>
        <v>5.0098634559164377E-4</v>
      </c>
      <c r="N653" s="97">
        <f>+N651/N649</f>
        <v>7.8132267323800396E-4</v>
      </c>
      <c r="O653" s="97">
        <f>+O651/O649</f>
        <v>1.6380926846573492E-4</v>
      </c>
      <c r="P653" s="28"/>
      <c r="Q653" s="98" t="s">
        <v>49</v>
      </c>
    </row>
    <row r="654" spans="2:17" x14ac:dyDescent="0.25">
      <c r="B654" s="16">
        <f t="shared" ref="B654:M654" si="126">+B661*B647</f>
        <v>9088.6582449199632</v>
      </c>
      <c r="C654" s="16">
        <f t="shared" si="126"/>
        <v>6620.5918542188811</v>
      </c>
      <c r="D654" s="16">
        <f t="shared" si="126"/>
        <v>25281.955702204581</v>
      </c>
      <c r="E654" s="16">
        <f t="shared" si="126"/>
        <v>29371.295391254498</v>
      </c>
      <c r="F654" s="16">
        <f t="shared" si="126"/>
        <v>71167.479030958115</v>
      </c>
      <c r="G654" s="16">
        <f t="shared" si="126"/>
        <v>93979.854932837203</v>
      </c>
      <c r="H654" s="16">
        <f t="shared" si="126"/>
        <v>71384.648507100137</v>
      </c>
      <c r="I654" s="16">
        <f t="shared" si="126"/>
        <v>52330.121792163758</v>
      </c>
      <c r="J654" s="16">
        <f t="shared" si="126"/>
        <v>183240.34153576064</v>
      </c>
      <c r="K654" s="16">
        <f t="shared" si="126"/>
        <v>200358.31736258644</v>
      </c>
      <c r="L654" s="16">
        <f t="shared" si="126"/>
        <v>226878.5869959096</v>
      </c>
      <c r="M654" s="16">
        <f t="shared" si="126"/>
        <v>198043.02832345577</v>
      </c>
      <c r="N654" s="16">
        <f>+N661*N647</f>
        <v>152526.13032895493</v>
      </c>
      <c r="O654" s="16">
        <f>+O661*O647</f>
        <v>135270</v>
      </c>
      <c r="P654" s="6"/>
      <c r="Q654" s="89" t="s">
        <v>50</v>
      </c>
    </row>
    <row r="655" spans="2:17" x14ac:dyDescent="0.25">
      <c r="B655" s="32">
        <f t="shared" ref="B655:M655" si="127">+B661/B$648</f>
        <v>9.5464827360876108E-4</v>
      </c>
      <c r="C655" s="32">
        <f t="shared" si="127"/>
        <v>6.3962720354276211E-4</v>
      </c>
      <c r="D655" s="33">
        <f t="shared" si="127"/>
        <v>2.2140943970408904E-3</v>
      </c>
      <c r="E655" s="32">
        <f t="shared" si="127"/>
        <v>2.3345622210296942E-3</v>
      </c>
      <c r="F655" s="33">
        <f t="shared" si="127"/>
        <v>5.1841369137724542E-3</v>
      </c>
      <c r="G655" s="32">
        <f t="shared" si="127"/>
        <v>6.3672586424275207E-3</v>
      </c>
      <c r="H655" s="33">
        <f t="shared" si="127"/>
        <v>4.6938293357911276E-3</v>
      </c>
      <c r="I655" s="32">
        <f t="shared" si="127"/>
        <v>3.066954981575676E-3</v>
      </c>
      <c r="J655" s="33">
        <f t="shared" si="127"/>
        <v>1.7716174314204786E-3</v>
      </c>
      <c r="K655" s="32">
        <f t="shared" si="127"/>
        <v>1.8810565133568617E-3</v>
      </c>
      <c r="L655" s="33">
        <f t="shared" si="127"/>
        <v>2.0529708599467786E-3</v>
      </c>
      <c r="M655" s="32">
        <f t="shared" si="127"/>
        <v>1.7214238071432606E-3</v>
      </c>
      <c r="N655" s="34">
        <f>+N661/N$648</f>
        <v>1.330044813688633E-3</v>
      </c>
      <c r="O655" s="34">
        <f>+O661/O$648</f>
        <v>1.182264046574229E-3</v>
      </c>
      <c r="P655" s="35">
        <f>(SUM(INDEX($B655:$O655,,$Q$348-$B$348-$P$348+1):INDEX($B655:$O655,$Q$348-$B$348+1))-MAX(INDEX($B655:$O655,,$Q$348-$B$348-$P$348+1):INDEX($B655:$O655,$Q$348-$B$348+1))-MIN(INDEX($B655:$O655,,$Q$348-$B$348-$P$348+1):INDEX($B655:$O655,$Q$348-$B$348+1)))/(COUNT(INDEX($B655:$O655,,$Q$348-$B$348-$P$348+1):INDEX($B655:$O655,$Q$348-$B$348+1))-2)</f>
        <v>2.3596996775604026E-3</v>
      </c>
      <c r="Q655" s="36" t="s">
        <v>51</v>
      </c>
    </row>
    <row r="656" spans="2:17" x14ac:dyDescent="0.25">
      <c r="B656" s="32">
        <f t="shared" ref="B656:M656" si="128">+B661/B$649</f>
        <v>8.4435381556738562E-3</v>
      </c>
      <c r="C656" s="32">
        <f t="shared" si="128"/>
        <v>5.2886167143842153E-3</v>
      </c>
      <c r="D656" s="33">
        <f t="shared" si="128"/>
        <v>1.3268122182292721E-2</v>
      </c>
      <c r="E656" s="32">
        <f t="shared" si="128"/>
        <v>1.3488428289113799E-2</v>
      </c>
      <c r="F656" s="33">
        <f t="shared" si="128"/>
        <v>2.947147374637572E-2</v>
      </c>
      <c r="G656" s="32">
        <f t="shared" si="128"/>
        <v>3.8739027032193826E-2</v>
      </c>
      <c r="H656" s="33">
        <f t="shared" si="128"/>
        <v>4.2503450058736229E-2</v>
      </c>
      <c r="I656" s="32">
        <f t="shared" si="128"/>
        <v>1.8744699715539638E-2</v>
      </c>
      <c r="J656" s="33">
        <f t="shared" si="128"/>
        <v>4.5796463225953606E-2</v>
      </c>
      <c r="K656" s="32">
        <f t="shared" si="128"/>
        <v>3.8450918794413945E-2</v>
      </c>
      <c r="L656" s="33">
        <f t="shared" si="128"/>
        <v>3.4117229533167828E-2</v>
      </c>
      <c r="M656" s="32">
        <f t="shared" si="128"/>
        <v>2.7209760125733409E-2</v>
      </c>
      <c r="N656" s="34">
        <f>+N661/N$649</f>
        <v>3.8119953646318663E-2</v>
      </c>
      <c r="O656" s="34">
        <f>+O661/O$649</f>
        <v>3.6857085404790359E-2</v>
      </c>
      <c r="P656" s="35">
        <f>(SUM(INDEX($B656:$O656,,$Q$348-$B$348-$P$348+1):INDEX($B656:$O656,$Q$348-$B$348+1))-MAX(INDEX($B656:$O656,,$Q$348-$B$348-$P$348+1):INDEX($B656:$O656,$Q$348-$B$348+1))-MIN(INDEX($B656:$O656,,$Q$348-$B$348-$P$348+1):INDEX($B656:$O656,$Q$348-$B$348+1)))/(COUNT(INDEX($B656:$O656,,$Q$348-$B$348-$P$348+1):INDEX($B656:$O656,$Q$348-$B$348+1))-2)</f>
        <v>3.6571060656479179E-2</v>
      </c>
      <c r="Q656" s="36" t="s">
        <v>52</v>
      </c>
    </row>
    <row r="657" spans="1:17" x14ac:dyDescent="0.25">
      <c r="B657" s="32" t="e">
        <f t="shared" ref="B657:O657" si="129">+(B654+B432-B354-B360)/B559</f>
        <v>#VALUE!</v>
      </c>
      <c r="C657" s="32" t="e">
        <f t="shared" si="129"/>
        <v>#VALUE!</v>
      </c>
      <c r="D657" s="33" t="e">
        <f t="shared" si="129"/>
        <v>#VALUE!</v>
      </c>
      <c r="E657" s="32" t="e">
        <f t="shared" si="129"/>
        <v>#VALUE!</v>
      </c>
      <c r="F657" s="33" t="e">
        <f t="shared" si="129"/>
        <v>#VALUE!</v>
      </c>
      <c r="G657" s="32" t="e">
        <f t="shared" si="129"/>
        <v>#VALUE!</v>
      </c>
      <c r="H657" s="33" t="e">
        <f t="shared" si="129"/>
        <v>#VALUE!</v>
      </c>
      <c r="I657" s="32" t="e">
        <f t="shared" si="129"/>
        <v>#VALUE!</v>
      </c>
      <c r="J657" s="33" t="e">
        <f t="shared" si="129"/>
        <v>#VALUE!</v>
      </c>
      <c r="K657" s="32" t="e">
        <f t="shared" si="129"/>
        <v>#VALUE!</v>
      </c>
      <c r="L657" s="33" t="e">
        <f t="shared" si="129"/>
        <v>#VALUE!</v>
      </c>
      <c r="M657" s="32" t="e">
        <f t="shared" si="129"/>
        <v>#VALUE!</v>
      </c>
      <c r="N657" s="34" t="e">
        <f t="shared" si="129"/>
        <v>#VALUE!</v>
      </c>
      <c r="O657" s="34" t="e">
        <f t="shared" si="129"/>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25">
      <c r="B658" s="32">
        <f t="shared" ref="B658:O658" si="130">B654/B465</f>
        <v>4.1224770740878414E-4</v>
      </c>
      <c r="C658" s="32">
        <f t="shared" si="130"/>
        <v>2.9218273002341139E-4</v>
      </c>
      <c r="D658" s="33">
        <f t="shared" si="130"/>
        <v>9.6933193934416737E-4</v>
      </c>
      <c r="E658" s="32">
        <f t="shared" si="130"/>
        <v>9.4034753389462373E-4</v>
      </c>
      <c r="F658" s="33">
        <f t="shared" si="130"/>
        <v>1.9013964773294085E-3</v>
      </c>
      <c r="G658" s="32">
        <f t="shared" si="130"/>
        <v>2.225620143843956E-3</v>
      </c>
      <c r="H658" s="33">
        <f t="shared" si="130"/>
        <v>1.643954492135118E-3</v>
      </c>
      <c r="I658" s="32">
        <f t="shared" si="130"/>
        <v>1.2200216011202575E-3</v>
      </c>
      <c r="J658" s="33">
        <f t="shared" si="130"/>
        <v>1.4620589980969966E-3</v>
      </c>
      <c r="K658" s="32">
        <f t="shared" si="130"/>
        <v>1.3432619345399447E-3</v>
      </c>
      <c r="L658" s="33">
        <f t="shared" si="130"/>
        <v>1.4530313372733878E-3</v>
      </c>
      <c r="M658" s="32">
        <f t="shared" si="130"/>
        <v>1.253362677946858E-3</v>
      </c>
      <c r="N658" s="34">
        <f t="shared" si="130"/>
        <v>1.0538529138660281E-3</v>
      </c>
      <c r="O658" s="34">
        <f t="shared" si="130"/>
        <v>1.0142983296807745E-3</v>
      </c>
      <c r="P658" s="35">
        <f>(SUM(INDEX($B658:$O658,,$Q$348-$B$348-$P$348+1):INDEX($B658:$O658,$Q$348-$B$348+1))-MAX(INDEX($B658:$O658,,$Q$348-$B$348-$P$348+1):INDEX($B658:$O658,$Q$348-$B$348+1))-MIN(INDEX($B658:$O658,,$Q$348-$B$348-$P$348+1):INDEX($B658:$O658,$Q$348-$B$348+1)))/(COUNT(INDEX($B658:$O658,,$Q$348-$B$348-$P$348+1):INDEX($B658:$O658,$Q$348-$B$348+1))-2)</f>
        <v>1.3470777078540843E-3</v>
      </c>
      <c r="Q658" s="36" t="s">
        <v>54</v>
      </c>
    </row>
    <row r="659" spans="1:17" s="15" customFormat="1" x14ac:dyDescent="0.25">
      <c r="A659" s="99"/>
      <c r="B659">
        <v>6.6043276150000008</v>
      </c>
      <c r="C659">
        <v>4.8279912220000005</v>
      </c>
      <c r="D659">
        <v>22.682449326</v>
      </c>
      <c r="E659">
        <v>26.645045895000003</v>
      </c>
      <c r="F659">
        <v>68.320630500000007</v>
      </c>
      <c r="G659">
        <v>84.489846385000007</v>
      </c>
      <c r="H659">
        <v>55.111975270000002</v>
      </c>
      <c r="I659">
        <v>38.487288515000003</v>
      </c>
      <c r="J659">
        <v>56.25</v>
      </c>
      <c r="K659">
        <v>66</v>
      </c>
      <c r="L659">
        <v>66</v>
      </c>
      <c r="M659">
        <v>56.5</v>
      </c>
      <c r="N659">
        <v>45.5</v>
      </c>
      <c r="O659">
        <v>40.75</v>
      </c>
      <c r="P659" s="31"/>
      <c r="Q659" s="37" t="s">
        <v>55</v>
      </c>
    </row>
    <row r="660" spans="1:17" s="71" customFormat="1" x14ac:dyDescent="0.25">
      <c r="A660" s="100"/>
      <c r="B660">
        <v>2.9150135680000004</v>
      </c>
      <c r="C660">
        <v>3.6984234643999998</v>
      </c>
      <c r="D660">
        <v>4.5547086999999999</v>
      </c>
      <c r="E660">
        <v>14.392879492000002</v>
      </c>
      <c r="F660">
        <v>26.189575025</v>
      </c>
      <c r="G660">
        <v>30.972019160000002</v>
      </c>
      <c r="H660">
        <v>32.566167204999999</v>
      </c>
      <c r="I660">
        <v>26.189575025</v>
      </c>
      <c r="J660">
        <v>28.694664810000003</v>
      </c>
      <c r="K660">
        <v>41.75</v>
      </c>
      <c r="L660">
        <v>49.25</v>
      </c>
      <c r="M660">
        <v>39.75</v>
      </c>
      <c r="N660">
        <v>25</v>
      </c>
      <c r="O660">
        <v>32</v>
      </c>
      <c r="P660" s="38"/>
      <c r="Q660" s="39" t="s">
        <v>56</v>
      </c>
    </row>
    <row r="661" spans="1:17" s="3" customFormat="1" x14ac:dyDescent="0.25">
      <c r="A661" s="101"/>
      <c r="B661">
        <v>5.7486769417583572</v>
      </c>
      <c r="C661">
        <v>4.1875976307519807</v>
      </c>
      <c r="D661">
        <v>15.991116826188856</v>
      </c>
      <c r="E661">
        <v>18.577669444183744</v>
      </c>
      <c r="F661">
        <v>44.815792840653728</v>
      </c>
      <c r="G661">
        <v>59.106827001784403</v>
      </c>
      <c r="H661">
        <v>44.839603333605616</v>
      </c>
      <c r="I661">
        <v>32.870679517690803</v>
      </c>
      <c r="J661">
        <v>45.924897628010186</v>
      </c>
      <c r="K661">
        <v>50.139719059706316</v>
      </c>
      <c r="L661">
        <v>56.677138894806298</v>
      </c>
      <c r="M661">
        <v>49.424264617782825</v>
      </c>
      <c r="N661">
        <v>38.055421738761211</v>
      </c>
      <c r="O661" s="152">
        <f>VLOOKUP($P661,Price!$A:$E,5,FALSE)</f>
        <v>33.75</v>
      </c>
      <c r="P661" s="151" t="s">
        <v>697</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f t="shared" ref="C663:O663" si="131">+C656/C650/100</f>
        <v>3.2445658870637855E-4</v>
      </c>
      <c r="D663" s="102">
        <f t="shared" si="131"/>
        <v>2.5412427966503554E-4</v>
      </c>
      <c r="E663" s="103">
        <f t="shared" si="131"/>
        <v>9.4473635548882333E-4</v>
      </c>
      <c r="F663" s="102">
        <f t="shared" si="131"/>
        <v>2.8317001307471001E-3</v>
      </c>
      <c r="G663" s="103">
        <f t="shared" si="131"/>
        <v>0.11506342760966795</v>
      </c>
      <c r="H663" s="102">
        <f t="shared" si="131"/>
        <v>-1.3774359997195213E-3</v>
      </c>
      <c r="I663" s="103">
        <f t="shared" si="131"/>
        <v>2.8305176761661658E-4</v>
      </c>
      <c r="J663" s="102">
        <f t="shared" si="131"/>
        <v>-1.0696489028901735E-3</v>
      </c>
      <c r="K663" s="103">
        <f t="shared" si="131"/>
        <v>1.2802208870454127E-3</v>
      </c>
      <c r="L663" s="102">
        <f t="shared" si="131"/>
        <v>1.2452935650666757E-3</v>
      </c>
      <c r="M663" s="103">
        <f t="shared" si="131"/>
        <v>2.9130721292426913E-3</v>
      </c>
      <c r="N663" s="104">
        <f t="shared" si="131"/>
        <v>-8.4636239623504914E-4</v>
      </c>
      <c r="O663" s="104">
        <f t="shared" si="131"/>
        <v>-4.4541298963713567E-3</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40.00</v>
      </c>
      <c r="P664" s="30"/>
      <c r="Q664" s="90" t="s">
        <v>66</v>
      </c>
    </row>
    <row r="665" spans="1:17" x14ac:dyDescent="0.25">
      <c r="B665" s="48">
        <f t="shared" ref="B665:O668" si="132">($P655-B655)/$P655</f>
        <v>0.59543653682415509</v>
      </c>
      <c r="C665" s="49">
        <f t="shared" si="132"/>
        <v>0.72893702973081442</v>
      </c>
      <c r="D665" s="48">
        <f t="shared" si="132"/>
        <v>6.1705005049645788E-2</v>
      </c>
      <c r="E665" s="49">
        <f t="shared" si="132"/>
        <v>1.0652820259185253E-2</v>
      </c>
      <c r="F665" s="48">
        <f t="shared" si="132"/>
        <v>-1.19694775698411</v>
      </c>
      <c r="G665" s="49">
        <f t="shared" si="132"/>
        <v>-1.6983343274472835</v>
      </c>
      <c r="H665" s="48">
        <f t="shared" si="132"/>
        <v>-0.98916386709171678</v>
      </c>
      <c r="I665" s="49">
        <f t="shared" si="132"/>
        <v>-0.29972259213362096</v>
      </c>
      <c r="J665" s="48">
        <f t="shared" si="132"/>
        <v>0.24921910687715915</v>
      </c>
      <c r="K665" s="49">
        <f t="shared" si="132"/>
        <v>0.2028407126361057</v>
      </c>
      <c r="L665" s="48">
        <f t="shared" si="132"/>
        <v>0.12998637942381652</v>
      </c>
      <c r="M665" s="49">
        <f t="shared" si="132"/>
        <v>0.27049029861165613</v>
      </c>
      <c r="N665" s="50">
        <f t="shared" si="132"/>
        <v>0.43634996167660106</v>
      </c>
      <c r="O665" s="50">
        <f t="shared" si="132"/>
        <v>0.49897690040093423</v>
      </c>
      <c r="P665" s="31"/>
      <c r="Q665" s="51" t="s">
        <v>67</v>
      </c>
    </row>
    <row r="666" spans="1:17" x14ac:dyDescent="0.25">
      <c r="B666" s="48">
        <f t="shared" si="132"/>
        <v>0.76911968085951754</v>
      </c>
      <c r="C666" s="49">
        <f t="shared" si="132"/>
        <v>0.85538793189343154</v>
      </c>
      <c r="D666" s="48">
        <f t="shared" si="132"/>
        <v>0.63719613420777144</v>
      </c>
      <c r="E666" s="49">
        <f t="shared" si="132"/>
        <v>0.63117207849633161</v>
      </c>
      <c r="F666" s="48">
        <f t="shared" si="132"/>
        <v>0.1941312825677001</v>
      </c>
      <c r="G666" s="49">
        <f t="shared" si="132"/>
        <v>-5.9280926962411072E-2</v>
      </c>
      <c r="H666" s="48">
        <f t="shared" si="132"/>
        <v>-0.16221540463322678</v>
      </c>
      <c r="I666" s="49">
        <f t="shared" si="132"/>
        <v>0.48744446075509984</v>
      </c>
      <c r="J666" s="48">
        <f t="shared" si="132"/>
        <v>-0.25225963928503098</v>
      </c>
      <c r="K666" s="49">
        <f t="shared" si="132"/>
        <v>-5.1402888081172382E-2</v>
      </c>
      <c r="L666" s="48">
        <f t="shared" si="132"/>
        <v>6.709761979180151E-2</v>
      </c>
      <c r="M666" s="49">
        <f t="shared" si="132"/>
        <v>0.2559756365471248</v>
      </c>
      <c r="N666" s="50">
        <f t="shared" si="132"/>
        <v>-4.2352968769175464E-2</v>
      </c>
      <c r="O666" s="50">
        <f t="shared" si="132"/>
        <v>-7.8210678929407969E-3</v>
      </c>
      <c r="P666" s="31"/>
      <c r="Q666" s="51" t="s">
        <v>68</v>
      </c>
    </row>
    <row r="667" spans="1:17" x14ac:dyDescent="0.25">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7" x14ac:dyDescent="0.25">
      <c r="B668" s="48">
        <f t="shared" si="132"/>
        <v>0.69396887424890941</v>
      </c>
      <c r="C668" s="49">
        <f t="shared" si="132"/>
        <v>0.78309883066147468</v>
      </c>
      <c r="D668" s="48">
        <f t="shared" si="132"/>
        <v>0.28041869174100714</v>
      </c>
      <c r="E668" s="49">
        <f t="shared" si="132"/>
        <v>0.30193519764155852</v>
      </c>
      <c r="F668" s="48">
        <f t="shared" si="132"/>
        <v>-0.41149724788955394</v>
      </c>
      <c r="G668" s="49">
        <f t="shared" si="132"/>
        <v>-0.65218393183078016</v>
      </c>
      <c r="H668" s="48">
        <f t="shared" si="132"/>
        <v>-0.22038578958741961</v>
      </c>
      <c r="I668" s="49">
        <f t="shared" si="132"/>
        <v>9.4319805006816693E-2</v>
      </c>
      <c r="J668" s="48">
        <f t="shared" si="132"/>
        <v>-8.5356093098800712E-2</v>
      </c>
      <c r="K668" s="49">
        <f t="shared" si="132"/>
        <v>2.8326304354172717E-3</v>
      </c>
      <c r="L668" s="48">
        <f t="shared" si="132"/>
        <v>-7.8654430105661338E-2</v>
      </c>
      <c r="M668" s="49">
        <f t="shared" si="132"/>
        <v>6.9569134253224182E-2</v>
      </c>
      <c r="N668" s="50">
        <f t="shared" si="132"/>
        <v>0.21767474309642304</v>
      </c>
      <c r="O668" s="50">
        <f t="shared" si="132"/>
        <v>0.24703799657068967</v>
      </c>
      <c r="P668" s="31"/>
      <c r="Q668" s="51" t="s">
        <v>70</v>
      </c>
    </row>
    <row r="669" spans="1:17" x14ac:dyDescent="0.25">
      <c r="B669" s="105"/>
      <c r="D669" s="105"/>
      <c r="F669" s="105"/>
      <c r="H669" s="105"/>
      <c r="I669" s="96"/>
      <c r="J669" s="95"/>
      <c r="K669" s="96"/>
      <c r="L669" s="95"/>
      <c r="M669" s="96"/>
      <c r="N669" s="97">
        <f>N664/N661-1</f>
        <v>-1</v>
      </c>
      <c r="O669" s="97">
        <f>O664/O661-1</f>
        <v>0.18518518518518512</v>
      </c>
      <c r="P669" s="28"/>
      <c r="Q669" s="98" t="s">
        <v>71</v>
      </c>
    </row>
    <row r="670" spans="1:17" x14ac:dyDescent="0.25">
      <c r="B670" s="109" t="e">
        <f t="shared" ref="B670:M670" si="133">AVERAGE(B665:B669)</f>
        <v>#VALUE!</v>
      </c>
      <c r="C670" s="110" t="e">
        <f t="shared" si="133"/>
        <v>#VALUE!</v>
      </c>
      <c r="D670" s="109" t="e">
        <f t="shared" si="133"/>
        <v>#VALUE!</v>
      </c>
      <c r="E670" s="110" t="e">
        <f t="shared" si="133"/>
        <v>#VALUE!</v>
      </c>
      <c r="F670" s="109" t="e">
        <f t="shared" si="133"/>
        <v>#VALUE!</v>
      </c>
      <c r="G670" s="110" t="e">
        <f t="shared" si="133"/>
        <v>#VALUE!</v>
      </c>
      <c r="H670" s="109" t="e">
        <f t="shared" si="133"/>
        <v>#VALUE!</v>
      </c>
      <c r="I670" s="110" t="e">
        <f t="shared" si="133"/>
        <v>#VALUE!</v>
      </c>
      <c r="J670" s="52" t="e">
        <f t="shared" si="133"/>
        <v>#VALUE!</v>
      </c>
      <c r="K670" s="53" t="e">
        <f t="shared" si="133"/>
        <v>#VALUE!</v>
      </c>
      <c r="L670" s="52" t="e">
        <f t="shared" si="133"/>
        <v>#VALUE!</v>
      </c>
      <c r="M670" s="53" t="e">
        <f t="shared" si="133"/>
        <v>#VALUE!</v>
      </c>
      <c r="N670" s="54" t="e">
        <f>AVERAGE(N665:N669)</f>
        <v>#VALUE!</v>
      </c>
      <c r="O670" s="54" t="e">
        <f>AVERAGE(O665:O669)</f>
        <v>#VALUE!</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0.27328252200000003</v>
      </c>
      <c r="D672" s="56">
        <f t="shared" ref="D672:N672" si="134">+C$651+C672</f>
        <v>0.57389329620000007</v>
      </c>
      <c r="E672" s="56">
        <f t="shared" si="134"/>
        <v>1.1204583402000001</v>
      </c>
      <c r="F672" s="56">
        <f t="shared" si="134"/>
        <v>1.7854458104000002</v>
      </c>
      <c r="G672" s="56">
        <f t="shared" si="134"/>
        <v>2.5506368720000001</v>
      </c>
      <c r="H672" s="56">
        <f t="shared" si="134"/>
        <v>3.3158279336000001</v>
      </c>
      <c r="I672" s="56">
        <f t="shared" si="134"/>
        <v>3.8623929775999999</v>
      </c>
      <c r="J672" s="56">
        <f t="shared" si="134"/>
        <v>4.6275840392000003</v>
      </c>
      <c r="K672" s="56">
        <f t="shared" si="134"/>
        <v>5.1275840392000003</v>
      </c>
      <c r="L672" s="56">
        <f t="shared" si="134"/>
        <v>5.6975840392000006</v>
      </c>
      <c r="M672" s="56">
        <f t="shared" si="134"/>
        <v>6.427584039200001</v>
      </c>
      <c r="N672" s="57">
        <f t="shared" si="134"/>
        <v>7.3375840392000011</v>
      </c>
      <c r="O672" s="57">
        <f>+N$651+N672</f>
        <v>8.1175840392000005</v>
      </c>
      <c r="P672" s="31"/>
      <c r="Q672" s="36" t="s">
        <v>74</v>
      </c>
    </row>
    <row r="673" spans="1:17" s="3" customFormat="1" x14ac:dyDescent="0.25">
      <c r="B673" s="58">
        <f>+B$661+B672</f>
        <v>5.7486769417583572</v>
      </c>
      <c r="C673" s="59">
        <f t="shared" ref="C673:O673" si="135">+C$661+C672</f>
        <v>4.4608801527519804</v>
      </c>
      <c r="D673" s="59">
        <f t="shared" si="135"/>
        <v>16.565010122388856</v>
      </c>
      <c r="E673" s="59">
        <f t="shared" si="135"/>
        <v>19.698127784383743</v>
      </c>
      <c r="F673" s="59">
        <f t="shared" si="135"/>
        <v>46.601238651053727</v>
      </c>
      <c r="G673" s="59">
        <f t="shared" si="135"/>
        <v>61.657463873784401</v>
      </c>
      <c r="H673" s="59">
        <f t="shared" si="135"/>
        <v>48.155431267205614</v>
      </c>
      <c r="I673" s="59">
        <f t="shared" si="135"/>
        <v>36.733072495290806</v>
      </c>
      <c r="J673" s="59">
        <f t="shared" si="135"/>
        <v>50.552481667210188</v>
      </c>
      <c r="K673" s="59">
        <f t="shared" si="135"/>
        <v>55.267303098906318</v>
      </c>
      <c r="L673" s="59">
        <f t="shared" si="135"/>
        <v>62.3747229340063</v>
      </c>
      <c r="M673" s="59">
        <f t="shared" si="135"/>
        <v>55.851848656982824</v>
      </c>
      <c r="N673" s="60">
        <f t="shared" si="135"/>
        <v>45.393005777961214</v>
      </c>
      <c r="O673" s="60">
        <f t="shared" si="135"/>
        <v>41.867584039199997</v>
      </c>
      <c r="P673" s="31"/>
      <c r="Q673" s="36" t="s">
        <v>75</v>
      </c>
    </row>
    <row r="674" spans="1:17" s="3" customFormat="1" x14ac:dyDescent="0.25">
      <c r="B674" s="72"/>
      <c r="I674" s="61"/>
      <c r="J674" s="61"/>
      <c r="K674" s="61"/>
      <c r="L674" s="61"/>
      <c r="M674" s="61"/>
      <c r="N674" s="62"/>
      <c r="O674" s="62">
        <f>+O673/B673-1</f>
        <v>6.2829947592069582</v>
      </c>
      <c r="P674" s="31"/>
      <c r="Q674" s="63" t="s">
        <v>76</v>
      </c>
    </row>
    <row r="675" spans="1:17" s="70" customFormat="1" x14ac:dyDescent="0.25">
      <c r="A675" s="64"/>
      <c r="B675" s="65"/>
      <c r="C675" s="66">
        <f>RATE(C$348-$B$348,,-$B673,C673)</f>
        <v>-0.22401620443337625</v>
      </c>
      <c r="D675" s="66">
        <f t="shared" ref="D675:O675" si="136">RATE(D$348-$B$348,,-$B673,D673)</f>
        <v>0.69750827929950487</v>
      </c>
      <c r="E675" s="66">
        <f t="shared" si="136"/>
        <v>0.50759845040012408</v>
      </c>
      <c r="F675" s="66">
        <f t="shared" si="136"/>
        <v>0.68735859973890645</v>
      </c>
      <c r="G675" s="66">
        <f t="shared" si="136"/>
        <v>0.60725043053374073</v>
      </c>
      <c r="H675" s="66">
        <f t="shared" si="136"/>
        <v>0.42510291655486881</v>
      </c>
      <c r="I675" s="66">
        <f t="shared" si="136"/>
        <v>0.30337656349804687</v>
      </c>
      <c r="J675" s="66">
        <f t="shared" si="136"/>
        <v>0.31226583520158396</v>
      </c>
      <c r="K675" s="66">
        <f t="shared" si="136"/>
        <v>0.28591171284964007</v>
      </c>
      <c r="L675" s="66">
        <f t="shared" si="136"/>
        <v>0.26924094170229473</v>
      </c>
      <c r="M675" s="66">
        <f t="shared" si="136"/>
        <v>0.22961730936134178</v>
      </c>
      <c r="N675" s="67">
        <f t="shared" si="136"/>
        <v>0.18791423473397503</v>
      </c>
      <c r="O675" s="67">
        <f t="shared" si="136"/>
        <v>0.16501505677356523</v>
      </c>
      <c r="P675" s="68"/>
      <c r="Q675" s="69" t="s">
        <v>77</v>
      </c>
    </row>
    <row r="676" spans="1:17" s="3" customFormat="1" x14ac:dyDescent="0.25">
      <c r="B676" s="55"/>
      <c r="C676" s="56"/>
      <c r="D676" s="56">
        <f t="shared" ref="D676:N676" si="137">+C$651+C676</f>
        <v>0.30061077420000004</v>
      </c>
      <c r="E676" s="56">
        <f t="shared" si="137"/>
        <v>0.8471758182000001</v>
      </c>
      <c r="F676" s="56">
        <f t="shared" si="137"/>
        <v>1.5121632884</v>
      </c>
      <c r="G676" s="56">
        <f t="shared" si="137"/>
        <v>2.27735435</v>
      </c>
      <c r="H676" s="56">
        <f t="shared" si="137"/>
        <v>3.0425454115999999</v>
      </c>
      <c r="I676" s="56">
        <f t="shared" si="137"/>
        <v>3.5891104556000002</v>
      </c>
      <c r="J676" s="56">
        <f t="shared" si="137"/>
        <v>4.3543015172000006</v>
      </c>
      <c r="K676" s="56">
        <f t="shared" si="137"/>
        <v>4.8543015172000006</v>
      </c>
      <c r="L676" s="56">
        <f t="shared" si="137"/>
        <v>5.4243015172000009</v>
      </c>
      <c r="M676" s="56">
        <f t="shared" si="137"/>
        <v>6.1543015172000004</v>
      </c>
      <c r="N676" s="57">
        <f t="shared" si="137"/>
        <v>7.0643015172000005</v>
      </c>
      <c r="O676" s="57">
        <f>+N$651+N676</f>
        <v>7.8443015172000008</v>
      </c>
      <c r="P676" s="31"/>
      <c r="Q676" s="36" t="s">
        <v>74</v>
      </c>
    </row>
    <row r="677" spans="1:17" s="3" customFormat="1" x14ac:dyDescent="0.25">
      <c r="B677" s="58"/>
      <c r="C677" s="59">
        <f t="shared" ref="C677:O677" si="138">+C$661+C676</f>
        <v>4.1875976307519807</v>
      </c>
      <c r="D677" s="59">
        <f t="shared" si="138"/>
        <v>16.291727600388857</v>
      </c>
      <c r="E677" s="59">
        <f t="shared" si="138"/>
        <v>19.424845262383744</v>
      </c>
      <c r="F677" s="59">
        <f t="shared" si="138"/>
        <v>46.327956129053732</v>
      </c>
      <c r="G677" s="59">
        <f t="shared" si="138"/>
        <v>61.384181351784406</v>
      </c>
      <c r="H677" s="59">
        <f t="shared" si="138"/>
        <v>47.882148745205619</v>
      </c>
      <c r="I677" s="59">
        <f t="shared" si="138"/>
        <v>36.459789973290803</v>
      </c>
      <c r="J677" s="59">
        <f t="shared" si="138"/>
        <v>50.279199145210185</v>
      </c>
      <c r="K677" s="59">
        <f t="shared" si="138"/>
        <v>54.994020576906316</v>
      </c>
      <c r="L677" s="59">
        <f t="shared" si="138"/>
        <v>62.101440412006298</v>
      </c>
      <c r="M677" s="59">
        <f t="shared" si="138"/>
        <v>55.578566134982822</v>
      </c>
      <c r="N677" s="60">
        <f t="shared" si="138"/>
        <v>45.119723255961212</v>
      </c>
      <c r="O677" s="60">
        <f t="shared" si="138"/>
        <v>41.594301517200002</v>
      </c>
      <c r="P677" s="31"/>
      <c r="Q677" s="36" t="s">
        <v>75</v>
      </c>
    </row>
    <row r="678" spans="1:17" s="3" customFormat="1" x14ac:dyDescent="0.25">
      <c r="B678" s="72"/>
      <c r="I678" s="61"/>
      <c r="J678" s="61"/>
      <c r="K678" s="61"/>
      <c r="L678" s="61"/>
      <c r="M678" s="61"/>
      <c r="N678" s="62"/>
      <c r="O678" s="62">
        <f>+O677/C677-1</f>
        <v>8.9327359466794753</v>
      </c>
      <c r="P678" s="31"/>
      <c r="Q678" s="63" t="s">
        <v>76</v>
      </c>
    </row>
    <row r="679" spans="1:17" s="70" customFormat="1" x14ac:dyDescent="0.25">
      <c r="A679" s="64"/>
      <c r="B679" s="65"/>
      <c r="C679" s="66"/>
      <c r="D679" s="66">
        <f>RATE(D$348-$C$348,,-$C677,D677)</f>
        <v>2.8904711094373452</v>
      </c>
      <c r="E679" s="66">
        <f t="shared" ref="E679:O679" si="139">RATE(E$348-$C$348,,-$C677,E677)</f>
        <v>1.1537550623045283</v>
      </c>
      <c r="F679" s="66">
        <f t="shared" si="139"/>
        <v>1.2282268257167561</v>
      </c>
      <c r="G679" s="66">
        <f t="shared" si="139"/>
        <v>0.95669385321245781</v>
      </c>
      <c r="H679" s="66">
        <f t="shared" si="139"/>
        <v>0.62795253075681834</v>
      </c>
      <c r="I679" s="66">
        <f t="shared" si="139"/>
        <v>0.43430507866690088</v>
      </c>
      <c r="J679" s="66">
        <f t="shared" si="139"/>
        <v>0.42627524254053567</v>
      </c>
      <c r="K679" s="66">
        <f t="shared" si="139"/>
        <v>0.37972907351687191</v>
      </c>
      <c r="L679" s="66">
        <f t="shared" si="139"/>
        <v>0.3493552500086704</v>
      </c>
      <c r="M679" s="66">
        <f t="shared" si="139"/>
        <v>0.29507297045755548</v>
      </c>
      <c r="N679" s="67">
        <f t="shared" si="139"/>
        <v>0.24123690621578825</v>
      </c>
      <c r="O679" s="67">
        <f t="shared" si="139"/>
        <v>0.21084645378329264</v>
      </c>
      <c r="P679" s="68"/>
      <c r="Q679" s="69" t="s">
        <v>77</v>
      </c>
    </row>
    <row r="680" spans="1:17" s="3" customFormat="1" x14ac:dyDescent="0.25">
      <c r="B680" s="55"/>
      <c r="C680" s="56"/>
      <c r="D680" s="56"/>
      <c r="E680" s="56">
        <f t="shared" ref="E680:N680" si="140">+D$651+D680</f>
        <v>0.54656504400000006</v>
      </c>
      <c r="F680" s="56">
        <f t="shared" si="140"/>
        <v>1.2115525142000001</v>
      </c>
      <c r="G680" s="56">
        <f t="shared" si="140"/>
        <v>1.9767435758</v>
      </c>
      <c r="H680" s="56">
        <f t="shared" si="140"/>
        <v>2.7419346374</v>
      </c>
      <c r="I680" s="56">
        <f t="shared" si="140"/>
        <v>3.2884996814000003</v>
      </c>
      <c r="J680" s="56">
        <f t="shared" si="140"/>
        <v>4.0536907430000007</v>
      </c>
      <c r="K680" s="56">
        <f t="shared" si="140"/>
        <v>4.5536907430000007</v>
      </c>
      <c r="L680" s="56">
        <f t="shared" si="140"/>
        <v>5.1236907430000009</v>
      </c>
      <c r="M680" s="56">
        <f t="shared" si="140"/>
        <v>5.8536907430000014</v>
      </c>
      <c r="N680" s="57">
        <f t="shared" si="140"/>
        <v>6.7636907430000015</v>
      </c>
      <c r="O680" s="57">
        <f>+N$651+N680</f>
        <v>7.5436907430000018</v>
      </c>
      <c r="P680" s="31"/>
      <c r="Q680" s="36" t="s">
        <v>74</v>
      </c>
    </row>
    <row r="681" spans="1:17" s="3" customFormat="1" x14ac:dyDescent="0.25">
      <c r="B681" s="58"/>
      <c r="C681" s="59"/>
      <c r="D681" s="59">
        <f t="shared" ref="D681:O681" si="141">+D$661+D680</f>
        <v>15.991116826188856</v>
      </c>
      <c r="E681" s="59">
        <f t="shared" si="141"/>
        <v>19.124234488183745</v>
      </c>
      <c r="F681" s="59">
        <f t="shared" si="141"/>
        <v>46.027345354853729</v>
      </c>
      <c r="G681" s="59">
        <f t="shared" si="141"/>
        <v>61.083570577584403</v>
      </c>
      <c r="H681" s="59">
        <f t="shared" si="141"/>
        <v>47.581537971005616</v>
      </c>
      <c r="I681" s="59">
        <f t="shared" si="141"/>
        <v>36.159179199090801</v>
      </c>
      <c r="J681" s="59">
        <f t="shared" si="141"/>
        <v>49.97858837101019</v>
      </c>
      <c r="K681" s="59">
        <f t="shared" si="141"/>
        <v>54.693409802706313</v>
      </c>
      <c r="L681" s="59">
        <f t="shared" si="141"/>
        <v>61.800829637806302</v>
      </c>
      <c r="M681" s="59">
        <f t="shared" si="141"/>
        <v>55.277955360782826</v>
      </c>
      <c r="N681" s="60">
        <f t="shared" si="141"/>
        <v>44.819112481761209</v>
      </c>
      <c r="O681" s="60">
        <f t="shared" si="141"/>
        <v>41.293690742999999</v>
      </c>
      <c r="P681" s="31"/>
      <c r="Q681" s="36" t="s">
        <v>75</v>
      </c>
    </row>
    <row r="682" spans="1:17" s="3" customFormat="1" x14ac:dyDescent="0.25">
      <c r="B682" s="72"/>
      <c r="I682" s="61"/>
      <c r="J682" s="61"/>
      <c r="K682" s="61"/>
      <c r="L682" s="61"/>
      <c r="M682" s="61"/>
      <c r="N682" s="62"/>
      <c r="O682" s="62">
        <f>+O681/D681-1</f>
        <v>1.5822893542602849</v>
      </c>
      <c r="P682" s="31"/>
      <c r="Q682" s="63" t="s">
        <v>76</v>
      </c>
    </row>
    <row r="683" spans="1:17" s="70" customFormat="1" x14ac:dyDescent="0.25">
      <c r="A683" s="64"/>
      <c r="B683" s="65"/>
      <c r="C683" s="66"/>
      <c r="D683" s="66"/>
      <c r="E683" s="66">
        <f>RATE(E$348-$D$348,,-$D681,E681)</f>
        <v>0.19592863313109829</v>
      </c>
      <c r="F683" s="66">
        <f t="shared" ref="F683:O683" si="142">RATE(F$348-$D$348,,-$D681,F681)</f>
        <v>0.69655743082215915</v>
      </c>
      <c r="G683" s="66">
        <f t="shared" si="142"/>
        <v>0.56320237576314236</v>
      </c>
      <c r="H683" s="66">
        <f t="shared" si="142"/>
        <v>0.31337855217159943</v>
      </c>
      <c r="I683" s="66">
        <f t="shared" si="142"/>
        <v>0.17724797882818738</v>
      </c>
      <c r="J683" s="66">
        <f t="shared" si="142"/>
        <v>0.2091611868938508</v>
      </c>
      <c r="K683" s="66">
        <f t="shared" si="142"/>
        <v>0.19204799991888341</v>
      </c>
      <c r="L683" s="66">
        <f t="shared" si="142"/>
        <v>0.18410288334531877</v>
      </c>
      <c r="M683" s="66">
        <f t="shared" si="142"/>
        <v>0.14776393693134721</v>
      </c>
      <c r="N683" s="67">
        <f t="shared" si="142"/>
        <v>0.10855806429751304</v>
      </c>
      <c r="O683" s="67">
        <f t="shared" si="142"/>
        <v>9.0071515610141997E-2</v>
      </c>
      <c r="P683" s="68"/>
      <c r="Q683" s="69" t="s">
        <v>77</v>
      </c>
    </row>
    <row r="684" spans="1:17" s="3" customFormat="1" x14ac:dyDescent="0.25">
      <c r="B684" s="55"/>
      <c r="C684" s="56"/>
      <c r="D684" s="56"/>
      <c r="E684" s="56"/>
      <c r="F684" s="56">
        <f t="shared" ref="F684:N684" si="143">+E$651+E684</f>
        <v>0.66498747020000004</v>
      </c>
      <c r="G684" s="56">
        <f t="shared" si="143"/>
        <v>1.4301785318000002</v>
      </c>
      <c r="H684" s="56">
        <f t="shared" si="143"/>
        <v>2.1953695934000002</v>
      </c>
      <c r="I684" s="56">
        <f t="shared" si="143"/>
        <v>2.7419346374</v>
      </c>
      <c r="J684" s="56">
        <f t="shared" si="143"/>
        <v>3.5071256989999999</v>
      </c>
      <c r="K684" s="56">
        <f t="shared" si="143"/>
        <v>4.0071256989999995</v>
      </c>
      <c r="L684" s="56">
        <f t="shared" si="143"/>
        <v>4.5771256989999998</v>
      </c>
      <c r="M684" s="56">
        <f t="shared" si="143"/>
        <v>5.3071256990000002</v>
      </c>
      <c r="N684" s="57">
        <f t="shared" si="143"/>
        <v>6.2171256990000003</v>
      </c>
      <c r="O684" s="57">
        <f>+N$651+N684</f>
        <v>6.9971256990000006</v>
      </c>
      <c r="P684" s="31"/>
      <c r="Q684" s="36" t="s">
        <v>74</v>
      </c>
    </row>
    <row r="685" spans="1:17" s="3" customFormat="1" x14ac:dyDescent="0.25">
      <c r="B685" s="58"/>
      <c r="C685" s="59"/>
      <c r="D685" s="59"/>
      <c r="E685" s="59">
        <f t="shared" ref="E685:O685" si="144">+E$661+E684</f>
        <v>18.577669444183744</v>
      </c>
      <c r="F685" s="59">
        <f t="shared" si="144"/>
        <v>45.480780310853731</v>
      </c>
      <c r="G685" s="59">
        <f t="shared" si="144"/>
        <v>60.537005533584406</v>
      </c>
      <c r="H685" s="59">
        <f t="shared" si="144"/>
        <v>47.034972927005619</v>
      </c>
      <c r="I685" s="59">
        <f t="shared" si="144"/>
        <v>35.612614155090803</v>
      </c>
      <c r="J685" s="59">
        <f t="shared" si="144"/>
        <v>49.432023327010185</v>
      </c>
      <c r="K685" s="59">
        <f t="shared" si="144"/>
        <v>54.146844758706315</v>
      </c>
      <c r="L685" s="59">
        <f t="shared" si="144"/>
        <v>61.254264593806298</v>
      </c>
      <c r="M685" s="59">
        <f t="shared" si="144"/>
        <v>54.731390316782822</v>
      </c>
      <c r="N685" s="60">
        <f t="shared" si="144"/>
        <v>44.272547437761212</v>
      </c>
      <c r="O685" s="60">
        <f t="shared" si="144"/>
        <v>40.747125699000001</v>
      </c>
      <c r="P685" s="31"/>
      <c r="Q685" s="36" t="s">
        <v>75</v>
      </c>
    </row>
    <row r="686" spans="1:17" s="3" customFormat="1" x14ac:dyDescent="0.25">
      <c r="B686" s="72"/>
      <c r="I686" s="61"/>
      <c r="J686" s="61"/>
      <c r="K686" s="61"/>
      <c r="L686" s="61"/>
      <c r="M686" s="61"/>
      <c r="N686" s="62"/>
      <c r="O686" s="62">
        <f>+O685/E685-1</f>
        <v>1.1933389342201384</v>
      </c>
      <c r="P686" s="31"/>
      <c r="Q686" s="63" t="s">
        <v>76</v>
      </c>
    </row>
    <row r="687" spans="1:17" s="70" customFormat="1" x14ac:dyDescent="0.25">
      <c r="A687" s="64"/>
      <c r="B687" s="65"/>
      <c r="C687" s="66"/>
      <c r="D687" s="66"/>
      <c r="E687" s="66"/>
      <c r="F687" s="66">
        <f>RATE(F$348-$E$348,,-$E685,F685)</f>
        <v>1.4481424027647749</v>
      </c>
      <c r="G687" s="66">
        <f t="shared" ref="G687:O687" si="145">RATE(G$348-$E$348,,-$E685,G685)</f>
        <v>0.80515646801370677</v>
      </c>
      <c r="H687" s="66">
        <f t="shared" si="145"/>
        <v>0.36293942950974134</v>
      </c>
      <c r="I687" s="66">
        <f t="shared" si="145"/>
        <v>0.17666586778221921</v>
      </c>
      <c r="J687" s="66">
        <f t="shared" si="145"/>
        <v>0.21619560933049559</v>
      </c>
      <c r="K687" s="66">
        <f t="shared" si="145"/>
        <v>0.19517175355264696</v>
      </c>
      <c r="L687" s="66">
        <f t="shared" si="145"/>
        <v>0.18582534505873655</v>
      </c>
      <c r="M687" s="66">
        <f t="shared" si="145"/>
        <v>0.14460504599561355</v>
      </c>
      <c r="N687" s="67">
        <f t="shared" si="145"/>
        <v>0.10129789463740989</v>
      </c>
      <c r="O687" s="67">
        <f t="shared" si="145"/>
        <v>8.1709327941776683E-2</v>
      </c>
      <c r="P687" s="68"/>
      <c r="Q687" s="69" t="s">
        <v>77</v>
      </c>
    </row>
    <row r="688" spans="1:17" s="3" customFormat="1" x14ac:dyDescent="0.25">
      <c r="B688" s="55"/>
      <c r="C688" s="56"/>
      <c r="D688" s="56"/>
      <c r="E688" s="56"/>
      <c r="F688" s="56"/>
      <c r="G688" s="56">
        <f t="shared" ref="G688:N688" si="146">+F$651+F688</f>
        <v>0.76519106160000006</v>
      </c>
      <c r="H688" s="56">
        <f t="shared" si="146"/>
        <v>1.5303821232000001</v>
      </c>
      <c r="I688" s="56">
        <f t="shared" si="146"/>
        <v>2.0769471672000002</v>
      </c>
      <c r="J688" s="56">
        <f t="shared" si="146"/>
        <v>2.8421382288000001</v>
      </c>
      <c r="K688" s="56">
        <f t="shared" si="146"/>
        <v>3.3421382288000001</v>
      </c>
      <c r="L688" s="56">
        <f t="shared" si="146"/>
        <v>3.9121382288</v>
      </c>
      <c r="M688" s="56">
        <f t="shared" si="146"/>
        <v>4.6421382288000004</v>
      </c>
      <c r="N688" s="57">
        <f t="shared" si="146"/>
        <v>5.5521382288000005</v>
      </c>
      <c r="O688" s="57">
        <f>+N$651+N688</f>
        <v>6.3321382288000008</v>
      </c>
      <c r="P688" s="31"/>
      <c r="Q688" s="36" t="s">
        <v>74</v>
      </c>
    </row>
    <row r="689" spans="1:17" s="3" customFormat="1" x14ac:dyDescent="0.25">
      <c r="B689" s="58"/>
      <c r="C689" s="59"/>
      <c r="D689" s="59"/>
      <c r="E689" s="59"/>
      <c r="F689" s="59">
        <f t="shared" ref="F689:O689" si="147">+F$661+F688</f>
        <v>44.815792840653728</v>
      </c>
      <c r="G689" s="59">
        <f t="shared" si="147"/>
        <v>59.872018063384402</v>
      </c>
      <c r="H689" s="59">
        <f t="shared" si="147"/>
        <v>46.369985456805615</v>
      </c>
      <c r="I689" s="59">
        <f t="shared" si="147"/>
        <v>34.947626684890807</v>
      </c>
      <c r="J689" s="59">
        <f t="shared" si="147"/>
        <v>48.767035856810189</v>
      </c>
      <c r="K689" s="59">
        <f t="shared" si="147"/>
        <v>53.481857288506319</v>
      </c>
      <c r="L689" s="59">
        <f t="shared" si="147"/>
        <v>60.589277123606294</v>
      </c>
      <c r="M689" s="59">
        <f t="shared" si="147"/>
        <v>54.066402846582825</v>
      </c>
      <c r="N689" s="60">
        <f t="shared" si="147"/>
        <v>43.607559967561215</v>
      </c>
      <c r="O689" s="60">
        <f t="shared" si="147"/>
        <v>40.082138228799998</v>
      </c>
      <c r="P689" s="31"/>
      <c r="Q689" s="36" t="s">
        <v>75</v>
      </c>
    </row>
    <row r="690" spans="1:17" s="3" customFormat="1" x14ac:dyDescent="0.25">
      <c r="B690" s="72"/>
      <c r="I690" s="61"/>
      <c r="J690" s="61"/>
      <c r="K690" s="61"/>
      <c r="L690" s="61"/>
      <c r="M690" s="61"/>
      <c r="N690" s="62"/>
      <c r="O690" s="62">
        <f>+O689/F689-1</f>
        <v>-0.10562469861204138</v>
      </c>
      <c r="P690" s="31"/>
      <c r="Q690" s="63" t="s">
        <v>76</v>
      </c>
    </row>
    <row r="691" spans="1:17" s="70" customFormat="1" x14ac:dyDescent="0.25">
      <c r="A691" s="64"/>
      <c r="B691" s="65"/>
      <c r="C691" s="66"/>
      <c r="D691" s="66"/>
      <c r="E691" s="66"/>
      <c r="F691" s="66"/>
      <c r="G691" s="66">
        <f>RATE(G$348-$F$348,,-$F689,G689)</f>
        <v>0.33595802435682287</v>
      </c>
      <c r="H691" s="66">
        <f t="shared" ref="H691:O691" si="148">RATE(H$348-$F$348,,-$F689,H689)</f>
        <v>1.7192004622037318E-2</v>
      </c>
      <c r="I691" s="66">
        <f t="shared" si="148"/>
        <v>-7.9559892156243775E-2</v>
      </c>
      <c r="J691" s="66">
        <f t="shared" si="148"/>
        <v>2.1348178768064982E-2</v>
      </c>
      <c r="K691" s="66">
        <f t="shared" si="148"/>
        <v>3.5988845455616744E-2</v>
      </c>
      <c r="L691" s="66">
        <f t="shared" si="148"/>
        <v>5.1543995546379555E-2</v>
      </c>
      <c r="M691" s="66">
        <f t="shared" si="148"/>
        <v>2.71700355057134E-2</v>
      </c>
      <c r="N691" s="67">
        <f t="shared" si="148"/>
        <v>-3.4104295964641194E-3</v>
      </c>
      <c r="O691" s="67">
        <f t="shared" si="148"/>
        <v>-1.2326706177473406E-2</v>
      </c>
      <c r="P691" s="68"/>
      <c r="Q691" s="69" t="s">
        <v>77</v>
      </c>
    </row>
    <row r="692" spans="1:17" s="3" customFormat="1" x14ac:dyDescent="0.25">
      <c r="B692" s="55"/>
      <c r="C692" s="56"/>
      <c r="D692" s="56"/>
      <c r="E692" s="56"/>
      <c r="F692" s="56"/>
      <c r="G692" s="56"/>
      <c r="H692" s="56">
        <f t="shared" ref="H692:N692" si="149">+G$651+G692</f>
        <v>0.76519106160000006</v>
      </c>
      <c r="I692" s="56">
        <f t="shared" si="149"/>
        <v>1.3117561056000002</v>
      </c>
      <c r="J692" s="56">
        <f t="shared" si="149"/>
        <v>2.0769471672000002</v>
      </c>
      <c r="K692" s="56">
        <f t="shared" si="149"/>
        <v>2.5769471672000002</v>
      </c>
      <c r="L692" s="56">
        <f t="shared" si="149"/>
        <v>3.1469471672</v>
      </c>
      <c r="M692" s="56">
        <f t="shared" si="149"/>
        <v>3.8769471672</v>
      </c>
      <c r="N692" s="57">
        <f t="shared" si="149"/>
        <v>4.7869471672000001</v>
      </c>
      <c r="O692" s="57">
        <f>+N$651+N692</f>
        <v>5.5669471672000004</v>
      </c>
      <c r="P692" s="31"/>
      <c r="Q692" s="36" t="s">
        <v>74</v>
      </c>
    </row>
    <row r="693" spans="1:17" s="3" customFormat="1" x14ac:dyDescent="0.25">
      <c r="B693" s="58"/>
      <c r="C693" s="59"/>
      <c r="D693" s="59"/>
      <c r="E693" s="59"/>
      <c r="F693" s="59"/>
      <c r="G693" s="59">
        <f t="shared" ref="G693:O693" si="150">+G$661+G692</f>
        <v>59.106827001784403</v>
      </c>
      <c r="H693" s="59">
        <f t="shared" si="150"/>
        <v>45.604794395205616</v>
      </c>
      <c r="I693" s="59">
        <f t="shared" si="150"/>
        <v>34.1824356232908</v>
      </c>
      <c r="J693" s="59">
        <f t="shared" si="150"/>
        <v>48.001844795210189</v>
      </c>
      <c r="K693" s="59">
        <f t="shared" si="150"/>
        <v>52.716666226906312</v>
      </c>
      <c r="L693" s="59">
        <f t="shared" si="150"/>
        <v>59.824086062006295</v>
      </c>
      <c r="M693" s="59">
        <f t="shared" si="150"/>
        <v>53.301211784982826</v>
      </c>
      <c r="N693" s="60">
        <f t="shared" si="150"/>
        <v>42.842368905961209</v>
      </c>
      <c r="O693" s="60">
        <f t="shared" si="150"/>
        <v>39.316947167199999</v>
      </c>
      <c r="P693" s="31"/>
      <c r="Q693" s="36" t="s">
        <v>75</v>
      </c>
    </row>
    <row r="694" spans="1:17" s="3" customFormat="1" x14ac:dyDescent="0.25">
      <c r="B694" s="72"/>
      <c r="I694" s="61"/>
      <c r="J694" s="61"/>
      <c r="K694" s="61"/>
      <c r="L694" s="61"/>
      <c r="M694" s="61"/>
      <c r="N694" s="62"/>
      <c r="O694" s="62">
        <f>+O693/G693-1</f>
        <v>-0.33481546613874158</v>
      </c>
      <c r="P694" s="31"/>
      <c r="Q694" s="63" t="s">
        <v>76</v>
      </c>
    </row>
    <row r="695" spans="1:17" s="70" customFormat="1" x14ac:dyDescent="0.25">
      <c r="A695" s="64"/>
      <c r="B695" s="65"/>
      <c r="C695" s="66"/>
      <c r="D695" s="66"/>
      <c r="E695" s="66"/>
      <c r="F695" s="66"/>
      <c r="G695" s="66"/>
      <c r="H695" s="66">
        <f>RATE(H$348-$G$348,,-$G693,H693)</f>
        <v>-0.22843440075325255</v>
      </c>
      <c r="I695" s="66">
        <f t="shared" ref="I695:O695" si="151">RATE(I$348-$G$348,,-$G693,I693)</f>
        <v>-0.23952896134337576</v>
      </c>
      <c r="J695" s="66">
        <f t="shared" si="151"/>
        <v>-6.7017650960834188E-2</v>
      </c>
      <c r="K695" s="66">
        <f t="shared" si="151"/>
        <v>-2.8198482305300268E-2</v>
      </c>
      <c r="L695" s="66">
        <f t="shared" si="151"/>
        <v>2.4152967360060954E-3</v>
      </c>
      <c r="M695" s="66">
        <f t="shared" si="151"/>
        <v>-1.7083619391953454E-2</v>
      </c>
      <c r="N695" s="67">
        <f t="shared" si="151"/>
        <v>-4.4933328262441362E-2</v>
      </c>
      <c r="O695" s="67">
        <f t="shared" si="151"/>
        <v>-4.9684598383612485E-2</v>
      </c>
      <c r="P695" s="68"/>
      <c r="Q695" s="69" t="s">
        <v>77</v>
      </c>
    </row>
    <row r="696" spans="1:17" s="3" customFormat="1" x14ac:dyDescent="0.25">
      <c r="B696" s="55"/>
      <c r="C696" s="56"/>
      <c r="D696" s="56"/>
      <c r="E696" s="56"/>
      <c r="F696" s="56"/>
      <c r="G696" s="56"/>
      <c r="H696" s="56"/>
      <c r="I696" s="56">
        <f t="shared" ref="I696:N696" si="152">+H$651+H696</f>
        <v>0.54656504400000006</v>
      </c>
      <c r="J696" s="56">
        <f t="shared" si="152"/>
        <v>1.3117561056000002</v>
      </c>
      <c r="K696" s="56">
        <f t="shared" si="152"/>
        <v>1.8117561056000002</v>
      </c>
      <c r="L696" s="56">
        <f t="shared" si="152"/>
        <v>2.3817561056000001</v>
      </c>
      <c r="M696" s="56">
        <f t="shared" si="152"/>
        <v>3.1117561056</v>
      </c>
      <c r="N696" s="57">
        <f t="shared" si="152"/>
        <v>4.0217561055999997</v>
      </c>
      <c r="O696" s="57">
        <f>+N$651+N696</f>
        <v>4.8017561056</v>
      </c>
      <c r="P696" s="31"/>
      <c r="Q696" s="36" t="s">
        <v>74</v>
      </c>
    </row>
    <row r="697" spans="1:17" s="3" customFormat="1" x14ac:dyDescent="0.25">
      <c r="B697" s="58"/>
      <c r="C697" s="59"/>
      <c r="D697" s="59"/>
      <c r="E697" s="59"/>
      <c r="F697" s="59"/>
      <c r="G697" s="59"/>
      <c r="H697" s="59">
        <f t="shared" ref="H697:O697" si="153">+H$661+H696</f>
        <v>44.839603333605616</v>
      </c>
      <c r="I697" s="59">
        <f t="shared" si="153"/>
        <v>33.417244561690801</v>
      </c>
      <c r="J697" s="59">
        <f t="shared" si="153"/>
        <v>47.236653733610183</v>
      </c>
      <c r="K697" s="59">
        <f t="shared" si="153"/>
        <v>51.951475165306313</v>
      </c>
      <c r="L697" s="59">
        <f t="shared" si="153"/>
        <v>59.058895000406295</v>
      </c>
      <c r="M697" s="59">
        <f t="shared" si="153"/>
        <v>52.536020723382826</v>
      </c>
      <c r="N697" s="60">
        <f t="shared" si="153"/>
        <v>42.077177844361209</v>
      </c>
      <c r="O697" s="60">
        <f t="shared" si="153"/>
        <v>38.551756105599999</v>
      </c>
      <c r="P697" s="31"/>
      <c r="Q697" s="36" t="s">
        <v>75</v>
      </c>
    </row>
    <row r="698" spans="1:17" s="3" customFormat="1" x14ac:dyDescent="0.25">
      <c r="B698" s="72"/>
      <c r="I698" s="61"/>
      <c r="J698" s="61"/>
      <c r="K698" s="61"/>
      <c r="L698" s="61"/>
      <c r="M698" s="61"/>
      <c r="N698" s="62"/>
      <c r="O698" s="62">
        <f>+O697/H697-1</f>
        <v>-0.14022976923377706</v>
      </c>
      <c r="P698" s="31"/>
      <c r="Q698" s="63" t="s">
        <v>76</v>
      </c>
    </row>
    <row r="699" spans="1:17" s="70" customFormat="1" x14ac:dyDescent="0.25">
      <c r="A699" s="64"/>
      <c r="B699" s="65"/>
      <c r="C699" s="66"/>
      <c r="D699" s="66"/>
      <c r="E699" s="66"/>
      <c r="F699" s="66"/>
      <c r="G699" s="66"/>
      <c r="H699" s="66"/>
      <c r="I699" s="66">
        <f t="shared" ref="I699:O699" si="154">RATE(I$348-$H$348,,-$H697,I697)</f>
        <v>-0.25473817613712429</v>
      </c>
      <c r="J699" s="66">
        <f t="shared" si="154"/>
        <v>2.6381182583223164E-2</v>
      </c>
      <c r="K699" s="66">
        <f t="shared" si="154"/>
        <v>5.0296795948124084E-2</v>
      </c>
      <c r="L699" s="66">
        <f t="shared" si="154"/>
        <v>7.1287133049383292E-2</v>
      </c>
      <c r="M699" s="66">
        <f t="shared" si="154"/>
        <v>3.2188657792105856E-2</v>
      </c>
      <c r="N699" s="67">
        <f t="shared" si="154"/>
        <v>-1.0541750827765078E-2</v>
      </c>
      <c r="O699" s="67">
        <f t="shared" si="154"/>
        <v>-2.1353025793396804E-2</v>
      </c>
      <c r="P699" s="68"/>
      <c r="Q699" s="69" t="s">
        <v>77</v>
      </c>
    </row>
    <row r="700" spans="1:17" s="3" customFormat="1" x14ac:dyDescent="0.25">
      <c r="B700" s="55"/>
      <c r="C700" s="56"/>
      <c r="D700" s="56"/>
      <c r="E700" s="56"/>
      <c r="F700" s="56"/>
      <c r="G700" s="56"/>
      <c r="H700" s="56"/>
      <c r="I700" s="56"/>
      <c r="J700" s="56">
        <f t="shared" ref="J700:N700" si="155">+I$651+I700</f>
        <v>0.76519106160000006</v>
      </c>
      <c r="K700" s="56">
        <f t="shared" si="155"/>
        <v>1.2651910615999999</v>
      </c>
      <c r="L700" s="56">
        <f t="shared" si="155"/>
        <v>1.8351910615999998</v>
      </c>
      <c r="M700" s="56">
        <f t="shared" si="155"/>
        <v>2.5651910615999998</v>
      </c>
      <c r="N700" s="57">
        <f t="shared" si="155"/>
        <v>3.4751910615999995</v>
      </c>
      <c r="O700" s="57">
        <f>+N$651+N700</f>
        <v>4.2551910615999997</v>
      </c>
      <c r="P700" s="31"/>
      <c r="Q700" s="36" t="s">
        <v>74</v>
      </c>
    </row>
    <row r="701" spans="1:17" s="3" customFormat="1" x14ac:dyDescent="0.25">
      <c r="B701" s="58"/>
      <c r="C701" s="59"/>
      <c r="D701" s="59"/>
      <c r="E701" s="59"/>
      <c r="F701" s="59"/>
      <c r="G701" s="59"/>
      <c r="H701" s="59"/>
      <c r="I701" s="59">
        <f t="shared" ref="I701:O701" si="156">+I$661+I700</f>
        <v>32.870679517690803</v>
      </c>
      <c r="J701" s="59">
        <f t="shared" si="156"/>
        <v>46.690088689610185</v>
      </c>
      <c r="K701" s="59">
        <f t="shared" si="156"/>
        <v>51.404910121306315</v>
      </c>
      <c r="L701" s="59">
        <f t="shared" si="156"/>
        <v>58.512329956406298</v>
      </c>
      <c r="M701" s="59">
        <f t="shared" si="156"/>
        <v>51.989455679382822</v>
      </c>
      <c r="N701" s="60">
        <f t="shared" si="156"/>
        <v>41.530612800361212</v>
      </c>
      <c r="O701" s="60">
        <f t="shared" si="156"/>
        <v>38.005191061600001</v>
      </c>
      <c r="P701" s="31"/>
      <c r="Q701" s="36" t="s">
        <v>75</v>
      </c>
    </row>
    <row r="702" spans="1:17" s="3" customFormat="1" x14ac:dyDescent="0.25">
      <c r="B702" s="72"/>
      <c r="I702" s="61"/>
      <c r="J702" s="61"/>
      <c r="K702" s="61"/>
      <c r="L702" s="61"/>
      <c r="M702" s="61"/>
      <c r="N702" s="62"/>
      <c r="O702" s="62">
        <f>+O701/I701-1</f>
        <v>0.15620338913729581</v>
      </c>
      <c r="P702" s="31"/>
      <c r="Q702" s="63" t="s">
        <v>76</v>
      </c>
    </row>
    <row r="703" spans="1:17" s="70" customFormat="1" x14ac:dyDescent="0.25">
      <c r="A703" s="64"/>
      <c r="B703" s="65"/>
      <c r="C703" s="66"/>
      <c r="D703" s="66"/>
      <c r="E703" s="66"/>
      <c r="F703" s="66"/>
      <c r="G703" s="66"/>
      <c r="H703" s="66"/>
      <c r="I703" s="66"/>
      <c r="J703" s="66">
        <f t="shared" ref="J703:O703" si="157">RATE(J$348-$I$348,,-$I701,J701)</f>
        <v>0.4204175080859483</v>
      </c>
      <c r="K703" s="66">
        <f t="shared" si="157"/>
        <v>0.2505410749309504</v>
      </c>
      <c r="L703" s="66">
        <f t="shared" si="157"/>
        <v>0.21193567570668492</v>
      </c>
      <c r="M703" s="66">
        <f t="shared" si="157"/>
        <v>0.12144156082105782</v>
      </c>
      <c r="N703" s="67">
        <f t="shared" si="157"/>
        <v>4.788091692993391E-2</v>
      </c>
      <c r="O703" s="67">
        <f t="shared" si="157"/>
        <v>2.4485241287977612E-2</v>
      </c>
      <c r="P703" s="68"/>
      <c r="Q703" s="69" t="s">
        <v>77</v>
      </c>
    </row>
    <row r="704" spans="1:17" s="3" customFormat="1" x14ac:dyDescent="0.25">
      <c r="B704" s="55"/>
      <c r="C704" s="56"/>
      <c r="D704" s="56"/>
      <c r="E704" s="56"/>
      <c r="F704" s="56"/>
      <c r="G704" s="56"/>
      <c r="H704" s="56"/>
      <c r="I704" s="56"/>
      <c r="J704" s="56"/>
      <c r="K704" s="56">
        <f>+J$651+J704</f>
        <v>0.5</v>
      </c>
      <c r="L704" s="56">
        <f>+K$651+K704</f>
        <v>1.0699999999999998</v>
      </c>
      <c r="M704" s="56">
        <f>+L$651+L704</f>
        <v>1.7999999999999998</v>
      </c>
      <c r="N704" s="57">
        <f>+M$651+M704</f>
        <v>2.71</v>
      </c>
      <c r="O704" s="57">
        <f>+N$651+N704</f>
        <v>3.49</v>
      </c>
      <c r="P704" s="31"/>
      <c r="Q704" s="36" t="s">
        <v>74</v>
      </c>
    </row>
    <row r="705" spans="1:17" s="3" customFormat="1" x14ac:dyDescent="0.25">
      <c r="B705" s="58"/>
      <c r="C705" s="59"/>
      <c r="D705" s="59"/>
      <c r="E705" s="59"/>
      <c r="F705" s="59"/>
      <c r="G705" s="59"/>
      <c r="H705" s="59"/>
      <c r="I705" s="59"/>
      <c r="J705" s="59">
        <f t="shared" ref="J705:O705" si="158">+J$661+J704</f>
        <v>45.924897628010186</v>
      </c>
      <c r="K705" s="59">
        <f t="shared" si="158"/>
        <v>50.639719059706316</v>
      </c>
      <c r="L705" s="59">
        <f t="shared" si="158"/>
        <v>57.747138894806298</v>
      </c>
      <c r="M705" s="59">
        <f t="shared" si="158"/>
        <v>51.224264617782822</v>
      </c>
      <c r="N705" s="60">
        <f t="shared" si="158"/>
        <v>40.765421738761212</v>
      </c>
      <c r="O705" s="60">
        <f t="shared" si="158"/>
        <v>37.24</v>
      </c>
      <c r="P705" s="31"/>
      <c r="Q705" s="36" t="s">
        <v>75</v>
      </c>
    </row>
    <row r="706" spans="1:17" s="3" customFormat="1" x14ac:dyDescent="0.25">
      <c r="B706" s="72"/>
      <c r="I706" s="61"/>
      <c r="J706" s="61"/>
      <c r="K706" s="61"/>
      <c r="L706" s="61"/>
      <c r="M706" s="61"/>
      <c r="N706" s="62"/>
      <c r="O706" s="62">
        <f>+O705/J705-1</f>
        <v>-0.18911087616041089</v>
      </c>
      <c r="P706" s="31"/>
      <c r="Q706" s="63" t="s">
        <v>76</v>
      </c>
    </row>
    <row r="707" spans="1:17" s="70" customFormat="1" x14ac:dyDescent="0.25">
      <c r="A707" s="64"/>
      <c r="B707" s="65"/>
      <c r="C707" s="66"/>
      <c r="D707" s="66"/>
      <c r="E707" s="66"/>
      <c r="F707" s="66"/>
      <c r="G707" s="66"/>
      <c r="H707" s="66"/>
      <c r="I707" s="66"/>
      <c r="J707" s="66"/>
      <c r="K707" s="66">
        <f>RATE(K$348-$J$348,,-$J705,K705)</f>
        <v>0.10266373307755612</v>
      </c>
      <c r="L707" s="66">
        <f>RATE(L$348-$J$348,,-$J705,L705)</f>
        <v>0.12134987107894123</v>
      </c>
      <c r="M707" s="66">
        <f>RATE(M$348-$J$348,,-$J705,M705)</f>
        <v>3.7072643830622767E-2</v>
      </c>
      <c r="N707" s="67">
        <f>RATE(N$348-$J$348,,-$J705,N705)</f>
        <v>-2.9353851306519359E-2</v>
      </c>
      <c r="O707" s="67">
        <f>RATE(O$348-$J$348,,-$J705,O705)</f>
        <v>-4.1058100038094111E-2</v>
      </c>
      <c r="P707" s="68"/>
      <c r="Q707" s="69" t="s">
        <v>77</v>
      </c>
    </row>
    <row r="708" spans="1:17" s="3" customFormat="1" x14ac:dyDescent="0.25">
      <c r="B708" s="73"/>
      <c r="C708" s="74"/>
      <c r="D708" s="74"/>
      <c r="E708" s="74"/>
      <c r="F708" s="74"/>
      <c r="G708" s="74"/>
      <c r="H708" s="74"/>
      <c r="I708" s="74"/>
      <c r="J708" s="74"/>
      <c r="K708" s="74"/>
      <c r="L708" s="74">
        <f>+K$651+K708</f>
        <v>0.56999999999999995</v>
      </c>
      <c r="M708" s="74">
        <f>+L$651+L708</f>
        <v>1.2999999999999998</v>
      </c>
      <c r="N708" s="75">
        <f>+M$651+M708</f>
        <v>2.21</v>
      </c>
      <c r="O708" s="75">
        <f>+N$651+N708</f>
        <v>2.99</v>
      </c>
      <c r="P708" s="31"/>
      <c r="Q708" s="36" t="s">
        <v>74</v>
      </c>
    </row>
    <row r="709" spans="1:17" s="3" customFormat="1" x14ac:dyDescent="0.25">
      <c r="B709" s="76"/>
      <c r="C709" s="77"/>
      <c r="D709" s="77"/>
      <c r="E709" s="77"/>
      <c r="F709" s="77"/>
      <c r="G709" s="77"/>
      <c r="H709" s="77"/>
      <c r="I709" s="77"/>
      <c r="J709" s="77"/>
      <c r="K709" s="77">
        <f>+K$661+K708</f>
        <v>50.139719059706316</v>
      </c>
      <c r="L709" s="77">
        <f>+L$661+L708</f>
        <v>57.247138894806298</v>
      </c>
      <c r="M709" s="77">
        <f>+M$661+M708</f>
        <v>50.724264617782822</v>
      </c>
      <c r="N709" s="78">
        <f>+N$661+N708</f>
        <v>40.265421738761212</v>
      </c>
      <c r="O709" s="78">
        <f>+O$661+O708</f>
        <v>36.74</v>
      </c>
      <c r="P709" s="31"/>
      <c r="Q709" s="36" t="s">
        <v>75</v>
      </c>
    </row>
    <row r="710" spans="1:17" s="3" customFormat="1" x14ac:dyDescent="0.25">
      <c r="B710" s="72"/>
      <c r="I710" s="61"/>
      <c r="J710" s="61"/>
      <c r="K710" s="61"/>
      <c r="L710" s="61"/>
      <c r="M710" s="61"/>
      <c r="N710" s="62"/>
      <c r="O710" s="62">
        <f>+O709/K709-1</f>
        <v>-0.26724758955569627</v>
      </c>
      <c r="P710" s="31"/>
      <c r="Q710" s="63" t="s">
        <v>76</v>
      </c>
    </row>
    <row r="711" spans="1:17" s="70" customFormat="1" x14ac:dyDescent="0.25">
      <c r="A711" s="64"/>
      <c r="B711" s="65"/>
      <c r="C711" s="66"/>
      <c r="D711" s="66"/>
      <c r="E711" s="66"/>
      <c r="F711" s="66"/>
      <c r="G711" s="66"/>
      <c r="H711" s="66"/>
      <c r="I711" s="66"/>
      <c r="J711" s="66"/>
      <c r="K711" s="66"/>
      <c r="L711" s="66">
        <f>RATE(L$348-$K$348,,-$K709,L709)</f>
        <v>0.1417522867776039</v>
      </c>
      <c r="M711" s="66">
        <f>RATE(M$348-$K$348,,-$K709,M709)</f>
        <v>5.8122753944229938E-3</v>
      </c>
      <c r="N711" s="67">
        <f>RATE(N$348-$K$348,,-$K709,N709)</f>
        <v>-7.0498449240881861E-2</v>
      </c>
      <c r="O711" s="67">
        <f>RATE(O$348-$K$348,,-$K709,O709)</f>
        <v>-7.47921393079439E-2</v>
      </c>
      <c r="P711" s="68"/>
      <c r="Q711" s="69" t="s">
        <v>77</v>
      </c>
    </row>
    <row r="712" spans="1:17" s="3" customFormat="1" x14ac:dyDescent="0.25">
      <c r="B712" s="73"/>
      <c r="C712" s="74"/>
      <c r="D712" s="74"/>
      <c r="E712" s="74"/>
      <c r="F712" s="74"/>
      <c r="G712" s="74"/>
      <c r="H712" s="74"/>
      <c r="I712" s="74"/>
      <c r="J712" s="74"/>
      <c r="K712" s="74"/>
      <c r="L712" s="74"/>
      <c r="M712" s="74">
        <f>+L$651+L712</f>
        <v>0.73</v>
      </c>
      <c r="N712" s="75">
        <f>+M$651+M712</f>
        <v>1.64</v>
      </c>
      <c r="O712" s="75">
        <f>+N$651+N712</f>
        <v>2.42</v>
      </c>
      <c r="P712" s="31"/>
      <c r="Q712" s="36" t="s">
        <v>74</v>
      </c>
    </row>
    <row r="713" spans="1:17" s="3" customFormat="1" x14ac:dyDescent="0.25">
      <c r="B713" s="76"/>
      <c r="C713" s="77"/>
      <c r="D713" s="77"/>
      <c r="E713" s="77"/>
      <c r="F713" s="77"/>
      <c r="G713" s="77"/>
      <c r="H713" s="77"/>
      <c r="I713" s="77"/>
      <c r="J713" s="77"/>
      <c r="K713" s="77"/>
      <c r="L713" s="77">
        <f>+L$661+L712</f>
        <v>56.677138894806298</v>
      </c>
      <c r="M713" s="77">
        <f>+M$661+M712</f>
        <v>50.154264617782822</v>
      </c>
      <c r="N713" s="78">
        <f>+N$661+N712</f>
        <v>39.695421738761212</v>
      </c>
      <c r="O713" s="78">
        <f>+O$661+O712</f>
        <v>36.17</v>
      </c>
      <c r="P713" s="31"/>
      <c r="Q713" s="36" t="s">
        <v>75</v>
      </c>
    </row>
    <row r="714" spans="1:17" s="3" customFormat="1" x14ac:dyDescent="0.25">
      <c r="B714" s="72"/>
      <c r="I714" s="61"/>
      <c r="J714" s="61"/>
      <c r="K714" s="61"/>
      <c r="L714" s="61"/>
      <c r="M714" s="61"/>
      <c r="N714" s="62"/>
      <c r="O714" s="62">
        <f>+O713/L713-1</f>
        <v>-0.36182381988032042</v>
      </c>
      <c r="P714" s="31"/>
      <c r="Q714" s="63" t="s">
        <v>76</v>
      </c>
    </row>
    <row r="715" spans="1:17" s="70" customFormat="1" x14ac:dyDescent="0.25">
      <c r="A715" s="64"/>
      <c r="B715" s="65"/>
      <c r="C715" s="66"/>
      <c r="D715" s="66"/>
      <c r="E715" s="66"/>
      <c r="F715" s="66"/>
      <c r="G715" s="66"/>
      <c r="H715" s="66"/>
      <c r="I715" s="66"/>
      <c r="J715" s="66"/>
      <c r="K715" s="66"/>
      <c r="L715" s="66"/>
      <c r="M715" s="66">
        <f>RATE(M$348-$L$348,,-$L713,M713)</f>
        <v>-0.11508827728813256</v>
      </c>
      <c r="N715" s="67">
        <f>RATE(N$348-$L$348,,-$L713,N713)</f>
        <v>-0.16311409990799583</v>
      </c>
      <c r="O715" s="67">
        <f>RATE(O$348-$L$348,,-$L713,O713)</f>
        <v>-0.13904550715514002</v>
      </c>
      <c r="P715" s="68"/>
      <c r="Q715" s="69" t="s">
        <v>77</v>
      </c>
    </row>
    <row r="716" spans="1:17" s="3" customFormat="1" x14ac:dyDescent="0.25">
      <c r="B716" s="73"/>
      <c r="C716" s="74"/>
      <c r="D716" s="74"/>
      <c r="E716" s="74"/>
      <c r="F716" s="74"/>
      <c r="G716" s="74"/>
      <c r="H716" s="74"/>
      <c r="I716" s="74"/>
      <c r="J716" s="74"/>
      <c r="K716" s="74"/>
      <c r="L716" s="74"/>
      <c r="M716" s="74"/>
      <c r="N716" s="75">
        <f>+M$651+M716</f>
        <v>0.90999999999999992</v>
      </c>
      <c r="O716" s="75">
        <f>+N$651+N716</f>
        <v>1.69</v>
      </c>
      <c r="P716" s="31"/>
      <c r="Q716" s="36" t="s">
        <v>74</v>
      </c>
    </row>
    <row r="717" spans="1:17" s="3" customFormat="1" x14ac:dyDescent="0.25">
      <c r="B717" s="76"/>
      <c r="C717" s="77"/>
      <c r="D717" s="77"/>
      <c r="E717" s="77"/>
      <c r="F717" s="77"/>
      <c r="G717" s="77"/>
      <c r="H717" s="77"/>
      <c r="I717" s="77"/>
      <c r="J717" s="77"/>
      <c r="K717" s="77"/>
      <c r="L717" s="77"/>
      <c r="M717" s="77">
        <f>+M$661+M716</f>
        <v>49.424264617782825</v>
      </c>
      <c r="N717" s="78">
        <f>+N$661+N716</f>
        <v>38.965421738761208</v>
      </c>
      <c r="O717" s="78">
        <f>+O$661+O716</f>
        <v>35.44</v>
      </c>
      <c r="P717" s="31"/>
      <c r="Q717" s="36" t="s">
        <v>75</v>
      </c>
    </row>
    <row r="718" spans="1:17" s="3" customFormat="1" x14ac:dyDescent="0.25">
      <c r="B718" s="72"/>
      <c r="I718" s="61"/>
      <c r="J718" s="61"/>
      <c r="K718" s="61"/>
      <c r="L718" s="61"/>
      <c r="M718" s="61"/>
      <c r="N718" s="62"/>
      <c r="O718" s="62">
        <f>+O717/M717-1</f>
        <v>-0.28294330175529403</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-0.21161352545968945</v>
      </c>
      <c r="O719" s="67">
        <f>RATE(O$348-$M$348,,-$M717,O717)</f>
        <v>-0.15320799587814596</v>
      </c>
      <c r="P719" s="68"/>
      <c r="Q719" s="69" t="s">
        <v>77</v>
      </c>
    </row>
    <row r="720" spans="1:17" s="3" customFormat="1" x14ac:dyDescent="0.25">
      <c r="B720" s="73"/>
      <c r="C720" s="74"/>
      <c r="D720" s="74"/>
      <c r="E720" s="74"/>
      <c r="F720" s="74"/>
      <c r="G720" s="74"/>
      <c r="H720" s="74"/>
      <c r="I720" s="74"/>
      <c r="J720" s="74"/>
      <c r="K720" s="74"/>
      <c r="L720" s="74"/>
      <c r="M720" s="74"/>
      <c r="N720" s="75"/>
      <c r="O720" s="75">
        <f>+N$651+N720</f>
        <v>0.78</v>
      </c>
      <c r="P720" s="31"/>
      <c r="Q720" s="36" t="s">
        <v>74</v>
      </c>
    </row>
    <row r="721" spans="1:17" s="3" customFormat="1" x14ac:dyDescent="0.25">
      <c r="B721" s="76"/>
      <c r="C721" s="77"/>
      <c r="D721" s="77"/>
      <c r="E721" s="77"/>
      <c r="F721" s="77"/>
      <c r="G721" s="77"/>
      <c r="H721" s="77"/>
      <c r="I721" s="77"/>
      <c r="J721" s="77"/>
      <c r="K721" s="77"/>
      <c r="L721" s="77"/>
      <c r="M721" s="77"/>
      <c r="N721" s="78">
        <f>+N$661+N720</f>
        <v>38.055421738761211</v>
      </c>
      <c r="O721" s="78">
        <f>+O$661+O720</f>
        <v>34.53</v>
      </c>
      <c r="P721" s="31"/>
      <c r="Q721" s="36" t="s">
        <v>75</v>
      </c>
    </row>
    <row r="722" spans="1:17" s="3" customFormat="1" x14ac:dyDescent="0.25">
      <c r="B722" s="72"/>
      <c r="I722" s="61"/>
      <c r="J722" s="61"/>
      <c r="K722" s="61"/>
      <c r="L722" s="61"/>
      <c r="M722" s="61"/>
      <c r="N722" s="62"/>
      <c r="O722" s="62">
        <f>+O721/N721-1</f>
        <v>-9.263914516470606E-2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-9.2639145164705977E-2</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201" priority="1192" operator="lessThan">
      <formula>0</formula>
    </cfRule>
  </conditionalFormatting>
  <conditionalFormatting sqref="P583">
    <cfRule type="cellIs" dxfId="1200" priority="1187" operator="lessThan">
      <formula>0</formula>
    </cfRule>
  </conditionalFormatting>
  <conditionalFormatting sqref="B348:N348">
    <cfRule type="cellIs" dxfId="1199" priority="1186" operator="lessThan">
      <formula>0</formula>
    </cfRule>
  </conditionalFormatting>
  <conditionalFormatting sqref="P514:P515">
    <cfRule type="cellIs" dxfId="1198" priority="1188" operator="lessThan">
      <formula>0</formula>
    </cfRule>
  </conditionalFormatting>
  <conditionalFormatting sqref="P523 Q529 Q539:Q545">
    <cfRule type="cellIs" dxfId="1197" priority="1189" operator="lessThan">
      <formula>0</formula>
    </cfRule>
  </conditionalFormatting>
  <conditionalFormatting sqref="P531">
    <cfRule type="cellIs" dxfId="1196" priority="1190" operator="lessThan">
      <formula>0</formula>
    </cfRule>
  </conditionalFormatting>
  <conditionalFormatting sqref="P562">
    <cfRule type="cellIs" dxfId="1195" priority="1191" operator="lessThan">
      <formula>0</formula>
    </cfRule>
  </conditionalFormatting>
  <conditionalFormatting sqref="B348:N348">
    <cfRule type="cellIs" dxfId="1194" priority="1185" operator="lessThan">
      <formula>0</formula>
    </cfRule>
  </conditionalFormatting>
  <conditionalFormatting sqref="Q588">
    <cfRule type="cellIs" dxfId="1193" priority="1170" operator="lessThan">
      <formula>0</formula>
    </cfRule>
  </conditionalFormatting>
  <conditionalFormatting sqref="Q499:Q502">
    <cfRule type="cellIs" dxfId="1192" priority="1184" operator="lessThan">
      <formula>0</formula>
    </cfRule>
  </conditionalFormatting>
  <conditionalFormatting sqref="Q503">
    <cfRule type="cellIs" dxfId="1191" priority="1183" operator="lessThan">
      <formula>0</formula>
    </cfRule>
  </conditionalFormatting>
  <conditionalFormatting sqref="Q503">
    <cfRule type="cellIs" dxfId="1190" priority="1182" operator="lessThan">
      <formula>0</formula>
    </cfRule>
  </conditionalFormatting>
  <conditionalFormatting sqref="B514">
    <cfRule type="cellIs" dxfId="1189" priority="1180" operator="lessThan">
      <formula>0</formula>
    </cfRule>
  </conditionalFormatting>
  <conditionalFormatting sqref="B531">
    <cfRule type="cellIs" dxfId="1188" priority="1179" operator="lessThan">
      <formula>0</formula>
    </cfRule>
  </conditionalFormatting>
  <conditionalFormatting sqref="Q520">
    <cfRule type="cellIs" dxfId="1187" priority="1178" operator="lessThan">
      <formula>0</formula>
    </cfRule>
  </conditionalFormatting>
  <conditionalFormatting sqref="Q520">
    <cfRule type="cellIs" dxfId="1186" priority="1177" operator="lessThan">
      <formula>0</formula>
    </cfRule>
  </conditionalFormatting>
  <conditionalFormatting sqref="Q567">
    <cfRule type="cellIs" dxfId="1185" priority="1172" operator="lessThan">
      <formula>0</formula>
    </cfRule>
  </conditionalFormatting>
  <conditionalFormatting sqref="B523 B515">
    <cfRule type="cellIs" dxfId="1184" priority="1181" operator="lessThan">
      <formula>0</formula>
    </cfRule>
  </conditionalFormatting>
  <conditionalFormatting sqref="Q528">
    <cfRule type="cellIs" dxfId="1183" priority="1175" operator="lessThan">
      <formula>0</formula>
    </cfRule>
  </conditionalFormatting>
  <conditionalFormatting sqref="Q536">
    <cfRule type="cellIs" dxfId="1182" priority="1174" operator="lessThan">
      <formula>0</formula>
    </cfRule>
  </conditionalFormatting>
  <conditionalFormatting sqref="Q536">
    <cfRule type="cellIs" dxfId="1181" priority="1173" operator="lessThan">
      <formula>0</formula>
    </cfRule>
  </conditionalFormatting>
  <conditionalFormatting sqref="P539">
    <cfRule type="cellIs" dxfId="1180" priority="1161" operator="lessThan">
      <formula>0</formula>
    </cfRule>
  </conditionalFormatting>
  <conditionalFormatting sqref="Q528">
    <cfRule type="cellIs" dxfId="1179" priority="1176" operator="lessThan">
      <formula>0</formula>
    </cfRule>
  </conditionalFormatting>
  <conditionalFormatting sqref="Q567">
    <cfRule type="cellIs" dxfId="1178" priority="1171" operator="lessThan">
      <formula>0</formula>
    </cfRule>
  </conditionalFormatting>
  <conditionalFormatting sqref="P584:P587">
    <cfRule type="cellIs" dxfId="1177" priority="1163" operator="lessThan">
      <formula>0</formula>
    </cfRule>
  </conditionalFormatting>
  <conditionalFormatting sqref="P563:P566">
    <cfRule type="cellIs" dxfId="1176" priority="1164" operator="lessThan">
      <formula>0</formula>
    </cfRule>
  </conditionalFormatting>
  <conditionalFormatting sqref="Q366">
    <cfRule type="cellIs" dxfId="1175" priority="1126" operator="lessThan">
      <formula>0</formula>
    </cfRule>
  </conditionalFormatting>
  <conditionalFormatting sqref="Q588">
    <cfRule type="cellIs" dxfId="1174" priority="1169" operator="lessThan">
      <formula>0</formula>
    </cfRule>
  </conditionalFormatting>
  <conditionalFormatting sqref="Q544">
    <cfRule type="cellIs" dxfId="1173" priority="1160" operator="lessThan">
      <formula>0</formula>
    </cfRule>
  </conditionalFormatting>
  <conditionalFormatting sqref="J353:N354 K351:N352">
    <cfRule type="cellIs" dxfId="1172" priority="1149" operator="lessThan">
      <formula>0</formula>
    </cfRule>
  </conditionalFormatting>
  <conditionalFormatting sqref="P516:P519">
    <cfRule type="cellIs" dxfId="1171" priority="1168" operator="lessThan">
      <formula>0</formula>
    </cfRule>
  </conditionalFormatting>
  <conditionalFormatting sqref="P524:P527">
    <cfRule type="cellIs" dxfId="1170" priority="1167" operator="lessThan">
      <formula>0</formula>
    </cfRule>
  </conditionalFormatting>
  <conditionalFormatting sqref="P539:P543">
    <cfRule type="cellIs" dxfId="1169" priority="1166" operator="lessThan">
      <formula>0</formula>
    </cfRule>
  </conditionalFormatting>
  <conditionalFormatting sqref="P532:P535">
    <cfRule type="cellIs" dxfId="1168" priority="1165" operator="lessThan">
      <formula>0</formula>
    </cfRule>
  </conditionalFormatting>
  <conditionalFormatting sqref="Q544">
    <cfRule type="cellIs" dxfId="1167" priority="1159" operator="lessThan">
      <formula>0</formula>
    </cfRule>
  </conditionalFormatting>
  <conditionalFormatting sqref="Q354">
    <cfRule type="cellIs" dxfId="1166" priority="1142" operator="lessThan">
      <formula>0</formula>
    </cfRule>
  </conditionalFormatting>
  <conditionalFormatting sqref="Q540:Q543 B539">
    <cfRule type="cellIs" dxfId="1165" priority="1162" operator="lessThan">
      <formula>0</formula>
    </cfRule>
  </conditionalFormatting>
  <conditionalFormatting sqref="P555:P558">
    <cfRule type="cellIs" dxfId="1164" priority="1154" operator="lessThan">
      <formula>0</formula>
    </cfRule>
  </conditionalFormatting>
  <conditionalFormatting sqref="Q555:Q558 Q560">
    <cfRule type="cellIs" dxfId="1163" priority="1157" operator="lessThan">
      <formula>0</formula>
    </cfRule>
  </conditionalFormatting>
  <conditionalFormatting sqref="Q559">
    <cfRule type="cellIs" dxfId="1162" priority="1156" operator="lessThan">
      <formula>0</formula>
    </cfRule>
  </conditionalFormatting>
  <conditionalFormatting sqref="Q468:Q472">
    <cfRule type="cellIs" dxfId="1161" priority="1153" operator="lessThan">
      <formula>0</formula>
    </cfRule>
  </conditionalFormatting>
  <conditionalFormatting sqref="Q559">
    <cfRule type="cellIs" dxfId="1160" priority="1155" operator="lessThan">
      <formula>0</formula>
    </cfRule>
  </conditionalFormatting>
  <conditionalFormatting sqref="J351">
    <cfRule type="cellIs" dxfId="1159" priority="1148" operator="lessThan">
      <formula>0</formula>
    </cfRule>
  </conditionalFormatting>
  <conditionalFormatting sqref="P540:P543">
    <cfRule type="cellIs" dxfId="1158" priority="1158" operator="lessThan">
      <formula>0</formula>
    </cfRule>
  </conditionalFormatting>
  <conditionalFormatting sqref="P349:Q350 Q351:Q353">
    <cfRule type="cellIs" dxfId="1157" priority="1152" operator="lessThan">
      <formula>0</formula>
    </cfRule>
  </conditionalFormatting>
  <conditionalFormatting sqref="Q396">
    <cfRule type="cellIs" dxfId="1156" priority="1079" operator="lessThan">
      <formula>0</formula>
    </cfRule>
  </conditionalFormatting>
  <conditionalFormatting sqref="B349">
    <cfRule type="cellIs" dxfId="1155" priority="1147" operator="lessThan">
      <formula>0</formula>
    </cfRule>
  </conditionalFormatting>
  <conditionalFormatting sqref="P393:P395">
    <cfRule type="cellIs" dxfId="1154" priority="1083" operator="lessThan">
      <formula>0</formula>
    </cfRule>
  </conditionalFormatting>
  <conditionalFormatting sqref="Q397">
    <cfRule type="cellIs" dxfId="1153" priority="1081" operator="lessThan">
      <formula>0</formula>
    </cfRule>
  </conditionalFormatting>
  <conditionalFormatting sqref="P349:P350">
    <cfRule type="cellIs" dxfId="1152" priority="1151" operator="lessThan">
      <formula>0</formula>
    </cfRule>
  </conditionalFormatting>
  <conditionalFormatting sqref="P351:P354">
    <cfRule type="cellIs" dxfId="1151" priority="1150" operator="lessThan">
      <formula>0</formula>
    </cfRule>
  </conditionalFormatting>
  <conditionalFormatting sqref="C397:M397">
    <cfRule type="cellIs" dxfId="1150" priority="1078" operator="lessThan">
      <formula>0</formula>
    </cfRule>
  </conditionalFormatting>
  <conditionalFormatting sqref="Q355">
    <cfRule type="cellIs" dxfId="1149" priority="1145" operator="lessThan">
      <formula>0</formula>
    </cfRule>
  </conditionalFormatting>
  <conditionalFormatting sqref="P398:Q398 Q399:Q401">
    <cfRule type="cellIs" dxfId="1148" priority="1077" operator="lessThan">
      <formula>0</formula>
    </cfRule>
  </conditionalFormatting>
  <conditionalFormatting sqref="P399:P401">
    <cfRule type="cellIs" dxfId="1147" priority="1075" operator="lessThan">
      <formula>0</formula>
    </cfRule>
  </conditionalFormatting>
  <conditionalFormatting sqref="H385">
    <cfRule type="cellIs" dxfId="1146" priority="1040" operator="lessThan">
      <formula>0</formula>
    </cfRule>
  </conditionalFormatting>
  <conditionalFormatting sqref="Q402">
    <cfRule type="cellIs" dxfId="1145" priority="1073" operator="lessThan">
      <formula>0</formula>
    </cfRule>
  </conditionalFormatting>
  <conditionalFormatting sqref="B350">
    <cfRule type="cellIs" dxfId="1144" priority="1146" operator="lessThan">
      <formula>0</formula>
    </cfRule>
  </conditionalFormatting>
  <conditionalFormatting sqref="J352">
    <cfRule type="cellIs" dxfId="1143" priority="1143" operator="lessThan">
      <formula>0</formula>
    </cfRule>
  </conditionalFormatting>
  <conditionalFormatting sqref="P355">
    <cfRule type="cellIs" dxfId="1142" priority="1144" operator="lessThan">
      <formula>0</formula>
    </cfRule>
  </conditionalFormatting>
  <conditionalFormatting sqref="P440">
    <cfRule type="cellIs" dxfId="1141" priority="1027" operator="lessThan">
      <formula>0</formula>
    </cfRule>
  </conditionalFormatting>
  <conditionalFormatting sqref="Q354">
    <cfRule type="cellIs" dxfId="1140" priority="1141" operator="lessThan">
      <formula>0</formula>
    </cfRule>
  </conditionalFormatting>
  <conditionalFormatting sqref="P356:Q356 Q357:Q359">
    <cfRule type="cellIs" dxfId="1139" priority="1140" operator="lessThan">
      <formula>0</formula>
    </cfRule>
  </conditionalFormatting>
  <conditionalFormatting sqref="P356">
    <cfRule type="cellIs" dxfId="1138" priority="1139" operator="lessThan">
      <formula>0</formula>
    </cfRule>
  </conditionalFormatting>
  <conditionalFormatting sqref="P357:P360">
    <cfRule type="cellIs" dxfId="1137" priority="1138" operator="lessThan">
      <formula>0</formula>
    </cfRule>
  </conditionalFormatting>
  <conditionalFormatting sqref="B356">
    <cfRule type="cellIs" dxfId="1136" priority="1137" operator="lessThan">
      <formula>0</formula>
    </cfRule>
  </conditionalFormatting>
  <conditionalFormatting sqref="Q361">
    <cfRule type="cellIs" dxfId="1135" priority="1136" operator="lessThan">
      <formula>0</formula>
    </cfRule>
  </conditionalFormatting>
  <conditionalFormatting sqref="Q360">
    <cfRule type="cellIs" dxfId="1134" priority="1135" operator="lessThan">
      <formula>0</formula>
    </cfRule>
  </conditionalFormatting>
  <conditionalFormatting sqref="Q360">
    <cfRule type="cellIs" dxfId="1133" priority="1134" operator="lessThan">
      <formula>0</formula>
    </cfRule>
  </conditionalFormatting>
  <conditionalFormatting sqref="P362:Q362 Q363:Q365">
    <cfRule type="cellIs" dxfId="1132" priority="1133" operator="lessThan">
      <formula>0</formula>
    </cfRule>
  </conditionalFormatting>
  <conditionalFormatting sqref="P362">
    <cfRule type="cellIs" dxfId="1131" priority="1132" operator="lessThan">
      <formula>0</formula>
    </cfRule>
  </conditionalFormatting>
  <conditionalFormatting sqref="J363">
    <cfRule type="cellIs" dxfId="1130" priority="1130" operator="lessThan">
      <formula>0</formula>
    </cfRule>
  </conditionalFormatting>
  <conditionalFormatting sqref="K363:N364 J365:M366">
    <cfRule type="cellIs" dxfId="1129" priority="1131" operator="lessThan">
      <formula>0</formula>
    </cfRule>
  </conditionalFormatting>
  <conditionalFormatting sqref="P368">
    <cfRule type="cellIs" dxfId="1128" priority="1123" operator="lessThan">
      <formula>0</formula>
    </cfRule>
  </conditionalFormatting>
  <conditionalFormatting sqref="Q367">
    <cfRule type="cellIs" dxfId="1127" priority="1128" operator="lessThan">
      <formula>0</formula>
    </cfRule>
  </conditionalFormatting>
  <conditionalFormatting sqref="B362">
    <cfRule type="cellIs" dxfId="1126" priority="1129" operator="lessThan">
      <formula>0</formula>
    </cfRule>
  </conditionalFormatting>
  <conditionalFormatting sqref="P405:P407">
    <cfRule type="cellIs" dxfId="1125" priority="1061" operator="lessThan">
      <formula>0</formula>
    </cfRule>
  </conditionalFormatting>
  <conditionalFormatting sqref="J364">
    <cfRule type="cellIs" dxfId="1124" priority="1127" operator="lessThan">
      <formula>0</formula>
    </cfRule>
  </conditionalFormatting>
  <conditionalFormatting sqref="Q366">
    <cfRule type="cellIs" dxfId="1123" priority="1125" operator="lessThan">
      <formula>0</formula>
    </cfRule>
  </conditionalFormatting>
  <conditionalFormatting sqref="P368:Q368 Q369:Q371">
    <cfRule type="cellIs" dxfId="1122" priority="1124" operator="lessThan">
      <formula>0</formula>
    </cfRule>
  </conditionalFormatting>
  <conditionalFormatting sqref="Q372">
    <cfRule type="cellIs" dxfId="1121" priority="1115" operator="lessThan">
      <formula>0</formula>
    </cfRule>
  </conditionalFormatting>
  <conditionalFormatting sqref="I370 K369:N370 C371:M372">
    <cfRule type="cellIs" dxfId="1120" priority="1122" operator="lessThan">
      <formula>0</formula>
    </cfRule>
  </conditionalFormatting>
  <conditionalFormatting sqref="I369">
    <cfRule type="cellIs" dxfId="1119" priority="1120" operator="lessThan">
      <formula>0</formula>
    </cfRule>
  </conditionalFormatting>
  <conditionalFormatting sqref="C369:J369">
    <cfRule type="cellIs" dxfId="1118" priority="1121" operator="lessThan">
      <formula>0</formula>
    </cfRule>
  </conditionalFormatting>
  <conditionalFormatting sqref="B368">
    <cfRule type="cellIs" dxfId="1117" priority="1119" operator="lessThan">
      <formula>0</formula>
    </cfRule>
  </conditionalFormatting>
  <conditionalFormatting sqref="Q373">
    <cfRule type="cellIs" dxfId="1116" priority="1118" operator="lessThan">
      <formula>0</formula>
    </cfRule>
  </conditionalFormatting>
  <conditionalFormatting sqref="P411:P413">
    <cfRule type="cellIs" dxfId="1115" priority="1054" operator="lessThan">
      <formula>0</formula>
    </cfRule>
  </conditionalFormatting>
  <conditionalFormatting sqref="C370:J370">
    <cfRule type="cellIs" dxfId="1114" priority="1117" operator="lessThan">
      <formula>0</formula>
    </cfRule>
  </conditionalFormatting>
  <conditionalFormatting sqref="Q372">
    <cfRule type="cellIs" dxfId="1113" priority="1116" operator="lessThan">
      <formula>0</formula>
    </cfRule>
  </conditionalFormatting>
  <conditionalFormatting sqref="P374:Q374 Q375:Q377">
    <cfRule type="cellIs" dxfId="1112" priority="1114" operator="lessThan">
      <formula>0</formula>
    </cfRule>
  </conditionalFormatting>
  <conditionalFormatting sqref="P374">
    <cfRule type="cellIs" dxfId="1111" priority="1113" operator="lessThan">
      <formula>0</formula>
    </cfRule>
  </conditionalFormatting>
  <conditionalFormatting sqref="P375:P377">
    <cfRule type="cellIs" dxfId="1110" priority="1112" operator="lessThan">
      <formula>0</formula>
    </cfRule>
  </conditionalFormatting>
  <conditionalFormatting sqref="I376 K375:N376 C377:M378">
    <cfRule type="cellIs" dxfId="1109" priority="1111" operator="lessThan">
      <formula>0</formula>
    </cfRule>
  </conditionalFormatting>
  <conditionalFormatting sqref="I375">
    <cfRule type="cellIs" dxfId="1108" priority="1109" operator="lessThan">
      <formula>0</formula>
    </cfRule>
  </conditionalFormatting>
  <conditionalFormatting sqref="C375:J375">
    <cfRule type="cellIs" dxfId="1107" priority="1110" operator="lessThan">
      <formula>0</formula>
    </cfRule>
  </conditionalFormatting>
  <conditionalFormatting sqref="B374">
    <cfRule type="cellIs" dxfId="1106" priority="1108" operator="lessThan">
      <formula>0</formula>
    </cfRule>
  </conditionalFormatting>
  <conditionalFormatting sqref="Q379">
    <cfRule type="cellIs" dxfId="1105" priority="1107" operator="lessThan">
      <formula>0</formula>
    </cfRule>
  </conditionalFormatting>
  <conditionalFormatting sqref="C376:J376">
    <cfRule type="cellIs" dxfId="1104" priority="1106" operator="lessThan">
      <formula>0</formula>
    </cfRule>
  </conditionalFormatting>
  <conditionalFormatting sqref="Q378">
    <cfRule type="cellIs" dxfId="1103" priority="1105" operator="lessThan">
      <formula>0</formula>
    </cfRule>
  </conditionalFormatting>
  <conditionalFormatting sqref="Q378">
    <cfRule type="cellIs" dxfId="1102" priority="1104" operator="lessThan">
      <formula>0</formula>
    </cfRule>
  </conditionalFormatting>
  <conditionalFormatting sqref="P380:Q380 Q381:Q383">
    <cfRule type="cellIs" dxfId="1101" priority="1103" operator="lessThan">
      <formula>0</formula>
    </cfRule>
  </conditionalFormatting>
  <conditionalFormatting sqref="P380">
    <cfRule type="cellIs" dxfId="1100" priority="1102" operator="lessThan">
      <formula>0</formula>
    </cfRule>
  </conditionalFormatting>
  <conditionalFormatting sqref="P381:P383">
    <cfRule type="cellIs" dxfId="1099" priority="1101" operator="lessThan">
      <formula>0</formula>
    </cfRule>
  </conditionalFormatting>
  <conditionalFormatting sqref="I382 K381:N382 C383:N383 C384:M384">
    <cfRule type="cellIs" dxfId="1098" priority="1100" operator="lessThan">
      <formula>0</formula>
    </cfRule>
  </conditionalFormatting>
  <conditionalFormatting sqref="I381">
    <cfRule type="cellIs" dxfId="1097" priority="1098" operator="lessThan">
      <formula>0</formula>
    </cfRule>
  </conditionalFormatting>
  <conditionalFormatting sqref="C381:J381">
    <cfRule type="cellIs" dxfId="1096" priority="1099" operator="lessThan">
      <formula>0</formula>
    </cfRule>
  </conditionalFormatting>
  <conditionalFormatting sqref="B380">
    <cfRule type="cellIs" dxfId="1095" priority="1097" operator="lessThan">
      <formula>0</formula>
    </cfRule>
  </conditionalFormatting>
  <conditionalFormatting sqref="Q385">
    <cfRule type="cellIs" dxfId="1094" priority="1096" operator="lessThan">
      <formula>0</formula>
    </cfRule>
  </conditionalFormatting>
  <conditionalFormatting sqref="C382:J382">
    <cfRule type="cellIs" dxfId="1093" priority="1095" operator="lessThan">
      <formula>0</formula>
    </cfRule>
  </conditionalFormatting>
  <conditionalFormatting sqref="Q384">
    <cfRule type="cellIs" dxfId="1092" priority="1094" operator="lessThan">
      <formula>0</formula>
    </cfRule>
  </conditionalFormatting>
  <conditionalFormatting sqref="Q384">
    <cfRule type="cellIs" dxfId="1091" priority="1093" operator="lessThan">
      <formula>0</formula>
    </cfRule>
  </conditionalFormatting>
  <conditionalFormatting sqref="P386:Q386 Q387:Q389">
    <cfRule type="cellIs" dxfId="1090" priority="1092" operator="lessThan">
      <formula>0</formula>
    </cfRule>
  </conditionalFormatting>
  <conditionalFormatting sqref="P386">
    <cfRule type="cellIs" dxfId="1089" priority="1091" operator="lessThan">
      <formula>0</formula>
    </cfRule>
  </conditionalFormatting>
  <conditionalFormatting sqref="P387:P389">
    <cfRule type="cellIs" dxfId="1088" priority="1090" operator="lessThan">
      <formula>0</formula>
    </cfRule>
  </conditionalFormatting>
  <conditionalFormatting sqref="B386">
    <cfRule type="cellIs" dxfId="1087" priority="1089" operator="lessThan">
      <formula>0</formula>
    </cfRule>
  </conditionalFormatting>
  <conditionalFormatting sqref="Q391">
    <cfRule type="cellIs" dxfId="1086" priority="1088" operator="lessThan">
      <formula>0</formula>
    </cfRule>
  </conditionalFormatting>
  <conditionalFormatting sqref="Q390">
    <cfRule type="cellIs" dxfId="1085" priority="1087" operator="lessThan">
      <formula>0</formula>
    </cfRule>
  </conditionalFormatting>
  <conditionalFormatting sqref="Q390">
    <cfRule type="cellIs" dxfId="1084" priority="1086" operator="lessThan">
      <formula>0</formula>
    </cfRule>
  </conditionalFormatting>
  <conditionalFormatting sqref="P392:Q392 Q393:Q395">
    <cfRule type="cellIs" dxfId="1083" priority="1085" operator="lessThan">
      <formula>0</formula>
    </cfRule>
  </conditionalFormatting>
  <conditionalFormatting sqref="P392">
    <cfRule type="cellIs" dxfId="1082" priority="1084" operator="lessThan">
      <formula>0</formula>
    </cfRule>
  </conditionalFormatting>
  <conditionalFormatting sqref="H397">
    <cfRule type="cellIs" dxfId="1081" priority="1043" operator="lessThan">
      <formula>0</formula>
    </cfRule>
  </conditionalFormatting>
  <conditionalFormatting sqref="B392">
    <cfRule type="cellIs" dxfId="1080" priority="1082" operator="lessThan">
      <formula>0</formula>
    </cfRule>
  </conditionalFormatting>
  <conditionalFormatting sqref="H378">
    <cfRule type="cellIs" dxfId="1079" priority="1039" operator="lessThan">
      <formula>0</formula>
    </cfRule>
  </conditionalFormatting>
  <conditionalFormatting sqref="Q396">
    <cfRule type="cellIs" dxfId="1078" priority="1080" operator="lessThan">
      <formula>0</formula>
    </cfRule>
  </conditionalFormatting>
  <conditionalFormatting sqref="H361">
    <cfRule type="cellIs" dxfId="1077" priority="1037" operator="lessThan">
      <formula>0</formula>
    </cfRule>
  </conditionalFormatting>
  <conditionalFormatting sqref="P398">
    <cfRule type="cellIs" dxfId="1076" priority="1076" operator="lessThan">
      <formula>0</formula>
    </cfRule>
  </conditionalFormatting>
  <conditionalFormatting sqref="Q438">
    <cfRule type="cellIs" dxfId="1075" priority="1030" operator="lessThan">
      <formula>0</formula>
    </cfRule>
  </conditionalFormatting>
  <conditionalFormatting sqref="H372">
    <cfRule type="cellIs" dxfId="1074" priority="1036" operator="lessThan">
      <formula>0</formula>
    </cfRule>
  </conditionalFormatting>
  <conditionalFormatting sqref="Q402">
    <cfRule type="cellIs" dxfId="1073" priority="1074" operator="lessThan">
      <formula>0</formula>
    </cfRule>
  </conditionalFormatting>
  <conditionalFormatting sqref="P440:Q440 Q441:Q443">
    <cfRule type="cellIs" dxfId="1072" priority="1028" operator="lessThan">
      <formula>0</formula>
    </cfRule>
  </conditionalFormatting>
  <conditionalFormatting sqref="C391:M391">
    <cfRule type="cellIs" dxfId="1071" priority="1072" operator="lessThan">
      <formula>0</formula>
    </cfRule>
  </conditionalFormatting>
  <conditionalFormatting sqref="C385:M385">
    <cfRule type="cellIs" dxfId="1070" priority="1071" operator="lessThan">
      <formula>0</formula>
    </cfRule>
  </conditionalFormatting>
  <conditionalFormatting sqref="C379:M379">
    <cfRule type="cellIs" dxfId="1069" priority="1070" operator="lessThan">
      <formula>0</formula>
    </cfRule>
  </conditionalFormatting>
  <conditionalFormatting sqref="C373:M373">
    <cfRule type="cellIs" dxfId="1068" priority="1069" operator="lessThan">
      <formula>0</formula>
    </cfRule>
  </conditionalFormatting>
  <conditionalFormatting sqref="J367:M367">
    <cfRule type="cellIs" dxfId="1067" priority="1068" operator="lessThan">
      <formula>0</formula>
    </cfRule>
  </conditionalFormatting>
  <conditionalFormatting sqref="C361:M361">
    <cfRule type="cellIs" dxfId="1066" priority="1067" operator="lessThan">
      <formula>0</formula>
    </cfRule>
  </conditionalFormatting>
  <conditionalFormatting sqref="J355:N355">
    <cfRule type="cellIs" dxfId="1065" priority="1066" operator="lessThan">
      <formula>0</formula>
    </cfRule>
  </conditionalFormatting>
  <conditionalFormatting sqref="B398">
    <cfRule type="cellIs" dxfId="1064" priority="1065" operator="lessThan">
      <formula>0</formula>
    </cfRule>
  </conditionalFormatting>
  <conditionalFormatting sqref="B403">
    <cfRule type="cellIs" dxfId="1063" priority="1064" operator="lessThan">
      <formula>0</formula>
    </cfRule>
  </conditionalFormatting>
  <conditionalFormatting sqref="Q408">
    <cfRule type="cellIs" dxfId="1062" priority="1058" operator="lessThan">
      <formula>0</formula>
    </cfRule>
  </conditionalFormatting>
  <conditionalFormatting sqref="Q409">
    <cfRule type="cellIs" dxfId="1061" priority="1060" operator="lessThan">
      <formula>0</formula>
    </cfRule>
  </conditionalFormatting>
  <conditionalFormatting sqref="P404:Q404 Q405:Q407">
    <cfRule type="cellIs" dxfId="1060" priority="1063" operator="lessThan">
      <formula>0</formula>
    </cfRule>
  </conditionalFormatting>
  <conditionalFormatting sqref="P404">
    <cfRule type="cellIs" dxfId="1059" priority="1062" operator="lessThan">
      <formula>0</formula>
    </cfRule>
  </conditionalFormatting>
  <conditionalFormatting sqref="Q408">
    <cfRule type="cellIs" dxfId="1058" priority="1059" operator="lessThan">
      <formula>0</formula>
    </cfRule>
  </conditionalFormatting>
  <conditionalFormatting sqref="B404">
    <cfRule type="cellIs" dxfId="1057" priority="1057" operator="lessThan">
      <formula>0</formula>
    </cfRule>
  </conditionalFormatting>
  <conditionalFormatting sqref="Q414">
    <cfRule type="cellIs" dxfId="1056" priority="1051" operator="lessThan">
      <formula>0</formula>
    </cfRule>
  </conditionalFormatting>
  <conditionalFormatting sqref="Q415">
    <cfRule type="cellIs" dxfId="1055" priority="1053" operator="lessThan">
      <formula>0</formula>
    </cfRule>
  </conditionalFormatting>
  <conditionalFormatting sqref="P410:Q410 Q411:Q413">
    <cfRule type="cellIs" dxfId="1054" priority="1056" operator="lessThan">
      <formula>0</formula>
    </cfRule>
  </conditionalFormatting>
  <conditionalFormatting sqref="P410">
    <cfRule type="cellIs" dxfId="1053" priority="1055" operator="lessThan">
      <formula>0</formula>
    </cfRule>
  </conditionalFormatting>
  <conditionalFormatting sqref="Q414">
    <cfRule type="cellIs" dxfId="1052" priority="1052" operator="lessThan">
      <formula>0</formula>
    </cfRule>
  </conditionalFormatting>
  <conditionalFormatting sqref="B410">
    <cfRule type="cellIs" dxfId="1051" priority="1050" operator="lessThan">
      <formula>0</formula>
    </cfRule>
  </conditionalFormatting>
  <conditionalFormatting sqref="Q432">
    <cfRule type="cellIs" dxfId="1050" priority="1044" operator="lessThan">
      <formula>0</formula>
    </cfRule>
  </conditionalFormatting>
  <conditionalFormatting sqref="P429:P431">
    <cfRule type="cellIs" dxfId="1049" priority="1047" operator="lessThan">
      <formula>0</formula>
    </cfRule>
  </conditionalFormatting>
  <conditionalFormatting sqref="Q433">
    <cfRule type="cellIs" dxfId="1048" priority="1046" operator="lessThan">
      <formula>0</formula>
    </cfRule>
  </conditionalFormatting>
  <conditionalFormatting sqref="P428:Q428 Q429:Q431">
    <cfRule type="cellIs" dxfId="1047" priority="1049" operator="lessThan">
      <formula>0</formula>
    </cfRule>
  </conditionalFormatting>
  <conditionalFormatting sqref="P428">
    <cfRule type="cellIs" dxfId="1046" priority="1048" operator="lessThan">
      <formula>0</formula>
    </cfRule>
  </conditionalFormatting>
  <conditionalFormatting sqref="Q432">
    <cfRule type="cellIs" dxfId="1045" priority="1045" operator="lessThan">
      <formula>0</formula>
    </cfRule>
  </conditionalFormatting>
  <conditionalFormatting sqref="H391">
    <cfRule type="cellIs" dxfId="1044" priority="1042" operator="lessThan">
      <formula>0</formula>
    </cfRule>
  </conditionalFormatting>
  <conditionalFormatting sqref="P435:P437">
    <cfRule type="cellIs" dxfId="1043" priority="1032" operator="lessThan">
      <formula>0</formula>
    </cfRule>
  </conditionalFormatting>
  <conditionalFormatting sqref="Q444">
    <cfRule type="cellIs" dxfId="1042" priority="1024" operator="lessThan">
      <formula>0</formula>
    </cfRule>
  </conditionalFormatting>
  <conditionalFormatting sqref="H384">
    <cfRule type="cellIs" dxfId="1041" priority="1041" operator="lessThan">
      <formula>0</formula>
    </cfRule>
  </conditionalFormatting>
  <conditionalFormatting sqref="H379">
    <cfRule type="cellIs" dxfId="1040" priority="1038" operator="lessThan">
      <formula>0</formula>
    </cfRule>
  </conditionalFormatting>
  <conditionalFormatting sqref="Q438">
    <cfRule type="cellIs" dxfId="1039" priority="1031" operator="lessThan">
      <formula>0</formula>
    </cfRule>
  </conditionalFormatting>
  <conditionalFormatting sqref="H373">
    <cfRule type="cellIs" dxfId="1038" priority="1035" operator="lessThan">
      <formula>0</formula>
    </cfRule>
  </conditionalFormatting>
  <conditionalFormatting sqref="P441:P443">
    <cfRule type="cellIs" dxfId="1037" priority="1026" operator="lessThan">
      <formula>0</formula>
    </cfRule>
  </conditionalFormatting>
  <conditionalFormatting sqref="P434:Q434 Q435:Q437">
    <cfRule type="cellIs" dxfId="1036" priority="1034" operator="lessThan">
      <formula>0</formula>
    </cfRule>
  </conditionalFormatting>
  <conditionalFormatting sqref="P434">
    <cfRule type="cellIs" dxfId="1035" priority="1033" operator="lessThan">
      <formula>0</formula>
    </cfRule>
  </conditionalFormatting>
  <conditionalFormatting sqref="B434">
    <cfRule type="cellIs" dxfId="1034" priority="1029" operator="lessThan">
      <formula>0</formula>
    </cfRule>
  </conditionalFormatting>
  <conditionalFormatting sqref="Q445:Q446">
    <cfRule type="cellIs" dxfId="1033" priority="1020" operator="lessThan">
      <formula>0</formula>
    </cfRule>
  </conditionalFormatting>
  <conditionalFormatting sqref="Q444">
    <cfRule type="cellIs" dxfId="1032" priority="1023" operator="lessThan">
      <formula>0</formula>
    </cfRule>
  </conditionalFormatting>
  <conditionalFormatting sqref="B446">
    <cfRule type="cellIs" dxfId="1031" priority="1019" operator="lessThan">
      <formula>0</formula>
    </cfRule>
  </conditionalFormatting>
  <conditionalFormatting sqref="B440">
    <cfRule type="cellIs" dxfId="1030" priority="1022" operator="lessThan">
      <formula>0</formula>
    </cfRule>
  </conditionalFormatting>
  <conditionalFormatting sqref="P446">
    <cfRule type="cellIs" dxfId="1029" priority="1025" operator="lessThan">
      <formula>0</formula>
    </cfRule>
  </conditionalFormatting>
  <conditionalFormatting sqref="B447">
    <cfRule type="cellIs" dxfId="1028" priority="1018" operator="lessThan">
      <formula>0</formula>
    </cfRule>
  </conditionalFormatting>
  <conditionalFormatting sqref="Q439">
    <cfRule type="cellIs" dxfId="1027" priority="1021" operator="lessThan">
      <formula>0</formula>
    </cfRule>
  </conditionalFormatting>
  <conditionalFormatting sqref="Q448:Q450">
    <cfRule type="cellIs" dxfId="1026" priority="1017" operator="lessThan">
      <formula>0</formula>
    </cfRule>
  </conditionalFormatting>
  <conditionalFormatting sqref="P448:P450">
    <cfRule type="cellIs" dxfId="1025" priority="1016" operator="lessThan">
      <formula>0</formula>
    </cfRule>
  </conditionalFormatting>
  <conditionalFormatting sqref="Q603">
    <cfRule type="cellIs" dxfId="1024" priority="991" operator="lessThan">
      <formula>0</formula>
    </cfRule>
  </conditionalFormatting>
  <conditionalFormatting sqref="B625">
    <cfRule type="cellIs" dxfId="1023" priority="955" operator="lessThan">
      <formula>0</formula>
    </cfRule>
  </conditionalFormatting>
  <conditionalFormatting sqref="P454:P456">
    <cfRule type="cellIs" dxfId="1022" priority="1012" operator="lessThan">
      <formula>0</formula>
    </cfRule>
  </conditionalFormatting>
  <conditionalFormatting sqref="Q457">
    <cfRule type="cellIs" dxfId="1021" priority="1011" operator="lessThan">
      <formula>0</formula>
    </cfRule>
  </conditionalFormatting>
  <conditionalFormatting sqref="Q597">
    <cfRule type="cellIs" dxfId="1020" priority="1000" operator="lessThan">
      <formula>0</formula>
    </cfRule>
  </conditionalFormatting>
  <conditionalFormatting sqref="Q451">
    <cfRule type="cellIs" dxfId="1019" priority="1015" operator="lessThan">
      <formula>0</formula>
    </cfRule>
  </conditionalFormatting>
  <conditionalFormatting sqref="Q451">
    <cfRule type="cellIs" dxfId="1018" priority="1014" operator="lessThan">
      <formula>0</formula>
    </cfRule>
  </conditionalFormatting>
  <conditionalFormatting sqref="Q457">
    <cfRule type="cellIs" dxfId="1017" priority="1010" operator="lessThan">
      <formula>0</formula>
    </cfRule>
  </conditionalFormatting>
  <conditionalFormatting sqref="J593:N595 J596:M596">
    <cfRule type="cellIs" dxfId="1016" priority="1004" operator="lessThan">
      <formula>0</formula>
    </cfRule>
  </conditionalFormatting>
  <conditionalFormatting sqref="B453">
    <cfRule type="cellIs" dxfId="1015" priority="1008" operator="lessThan">
      <formula>0</formula>
    </cfRule>
  </conditionalFormatting>
  <conditionalFormatting sqref="P599:P602">
    <cfRule type="cellIs" dxfId="1014" priority="997" operator="lessThan">
      <formula>0</formula>
    </cfRule>
  </conditionalFormatting>
  <conditionalFormatting sqref="Q454:Q456">
    <cfRule type="cellIs" dxfId="1013" priority="1013" operator="lessThan">
      <formula>0</formula>
    </cfRule>
  </conditionalFormatting>
  <conditionalFormatting sqref="Q593:Q595">
    <cfRule type="cellIs" dxfId="1012" priority="1007" operator="lessThan">
      <formula>0</formula>
    </cfRule>
  </conditionalFormatting>
  <conditionalFormatting sqref="Q596">
    <cfRule type="cellIs" dxfId="1011" priority="1002" operator="lessThan">
      <formula>0</formula>
    </cfRule>
  </conditionalFormatting>
  <conditionalFormatting sqref="Q452">
    <cfRule type="cellIs" dxfId="1010" priority="1009" operator="lessThan">
      <formula>0</formula>
    </cfRule>
  </conditionalFormatting>
  <conditionalFormatting sqref="B592">
    <cfRule type="cellIs" dxfId="1009" priority="999" operator="lessThan">
      <formula>0</formula>
    </cfRule>
  </conditionalFormatting>
  <conditionalFormatting sqref="P593:P595">
    <cfRule type="cellIs" dxfId="1008" priority="1006" operator="lessThan">
      <formula>0</formula>
    </cfRule>
  </conditionalFormatting>
  <conditionalFormatting sqref="J594">
    <cfRule type="cellIs" dxfId="1007" priority="1003" operator="lessThan">
      <formula>0</formula>
    </cfRule>
  </conditionalFormatting>
  <conditionalFormatting sqref="Q602">
    <cfRule type="cellIs" dxfId="1006" priority="992" operator="lessThan">
      <formula>0</formula>
    </cfRule>
  </conditionalFormatting>
  <conditionalFormatting sqref="J595:N595 K593:N594 J596:M596">
    <cfRule type="cellIs" dxfId="1005" priority="1005" operator="lessThan">
      <formula>0</formula>
    </cfRule>
  </conditionalFormatting>
  <conditionalFormatting sqref="Q596">
    <cfRule type="cellIs" dxfId="1004" priority="1001" operator="lessThan">
      <formula>0</formula>
    </cfRule>
  </conditionalFormatting>
  <conditionalFormatting sqref="J599:N599 J601:N602 J600:M600">
    <cfRule type="cellIs" dxfId="1003" priority="995" operator="lessThan">
      <formula>0</formula>
    </cfRule>
  </conditionalFormatting>
  <conditionalFormatting sqref="P616:P619">
    <cfRule type="cellIs" dxfId="1002" priority="989" operator="lessThan">
      <formula>0</formula>
    </cfRule>
  </conditionalFormatting>
  <conditionalFormatting sqref="Q602">
    <cfRule type="cellIs" dxfId="1001" priority="993" operator="lessThan">
      <formula>0</formula>
    </cfRule>
  </conditionalFormatting>
  <conditionalFormatting sqref="J600">
    <cfRule type="cellIs" dxfId="1000" priority="994" operator="lessThan">
      <formula>0</formula>
    </cfRule>
  </conditionalFormatting>
  <conditionalFormatting sqref="J601:N602 K599:N599 K600:M600">
    <cfRule type="cellIs" dxfId="999" priority="996" operator="lessThan">
      <formula>0</formula>
    </cfRule>
  </conditionalFormatting>
  <conditionalFormatting sqref="Q599:Q601">
    <cfRule type="cellIs" dxfId="998" priority="998" operator="lessThan">
      <formula>0</formula>
    </cfRule>
  </conditionalFormatting>
  <conditionalFormatting sqref="Q629">
    <cfRule type="cellIs" dxfId="997" priority="959" operator="lessThan">
      <formula>0</formula>
    </cfRule>
  </conditionalFormatting>
  <conditionalFormatting sqref="I626">
    <cfRule type="cellIs" dxfId="996" priority="962" operator="lessThan">
      <formula>0</formula>
    </cfRule>
  </conditionalFormatting>
  <conditionalFormatting sqref="C616:N619">
    <cfRule type="cellIs" dxfId="995" priority="987" operator="lessThan">
      <formula>0</formula>
    </cfRule>
  </conditionalFormatting>
  <conditionalFormatting sqref="Q619">
    <cfRule type="cellIs" dxfId="994" priority="983" operator="lessThan">
      <formula>0</formula>
    </cfRule>
  </conditionalFormatting>
  <conditionalFormatting sqref="I616">
    <cfRule type="cellIs" dxfId="993" priority="986" operator="lessThan">
      <formula>0</formula>
    </cfRule>
  </conditionalFormatting>
  <conditionalFormatting sqref="H621:H624">
    <cfRule type="cellIs" dxfId="992" priority="969" operator="lessThan">
      <formula>0</formula>
    </cfRule>
  </conditionalFormatting>
  <conditionalFormatting sqref="Q619">
    <cfRule type="cellIs" dxfId="991" priority="984" operator="lessThan">
      <formula>0</formula>
    </cfRule>
  </conditionalFormatting>
  <conditionalFormatting sqref="H616">
    <cfRule type="cellIs" dxfId="990" priority="980" operator="lessThan">
      <formula>0</formula>
    </cfRule>
  </conditionalFormatting>
  <conditionalFormatting sqref="H616:H619">
    <cfRule type="cellIs" dxfId="989" priority="981" operator="lessThan">
      <formula>0</formula>
    </cfRule>
  </conditionalFormatting>
  <conditionalFormatting sqref="C617:J617">
    <cfRule type="cellIs" dxfId="988" priority="985" operator="lessThan">
      <formula>0</formula>
    </cfRule>
  </conditionalFormatting>
  <conditionalFormatting sqref="H617:H619">
    <cfRule type="cellIs" dxfId="987" priority="982" operator="lessThan">
      <formula>0</formula>
    </cfRule>
  </conditionalFormatting>
  <conditionalFormatting sqref="I617 K616:N617 C618:N619">
    <cfRule type="cellIs" dxfId="986" priority="988" operator="lessThan">
      <formula>0</formula>
    </cfRule>
  </conditionalFormatting>
  <conditionalFormatting sqref="Q616:Q618">
    <cfRule type="cellIs" dxfId="985" priority="990" operator="lessThan">
      <formula>0</formula>
    </cfRule>
  </conditionalFormatting>
  <conditionalFormatting sqref="B615">
    <cfRule type="cellIs" dxfId="984" priority="979" operator="lessThan">
      <formula>0</formula>
    </cfRule>
  </conditionalFormatting>
  <conditionalFormatting sqref="Q624">
    <cfRule type="cellIs" dxfId="983" priority="971" operator="lessThan">
      <formula>0</formula>
    </cfRule>
  </conditionalFormatting>
  <conditionalFormatting sqref="I621">
    <cfRule type="cellIs" dxfId="982" priority="974" operator="lessThan">
      <formula>0</formula>
    </cfRule>
  </conditionalFormatting>
  <conditionalFormatting sqref="C621:N624">
    <cfRule type="cellIs" dxfId="981" priority="975" operator="lessThan">
      <formula>0</formula>
    </cfRule>
  </conditionalFormatting>
  <conditionalFormatting sqref="Q624">
    <cfRule type="cellIs" dxfId="980" priority="972" operator="lessThan">
      <formula>0</formula>
    </cfRule>
  </conditionalFormatting>
  <conditionalFormatting sqref="H621">
    <cfRule type="cellIs" dxfId="979" priority="968" operator="lessThan">
      <formula>0</formula>
    </cfRule>
  </conditionalFormatting>
  <conditionalFormatting sqref="P621:P624">
    <cfRule type="cellIs" dxfId="978" priority="977" operator="lessThan">
      <formula>0</formula>
    </cfRule>
  </conditionalFormatting>
  <conditionalFormatting sqref="C622:J622">
    <cfRule type="cellIs" dxfId="977" priority="973" operator="lessThan">
      <formula>0</formula>
    </cfRule>
  </conditionalFormatting>
  <conditionalFormatting sqref="H622:H624">
    <cfRule type="cellIs" dxfId="976" priority="970" operator="lessThan">
      <formula>0</formula>
    </cfRule>
  </conditionalFormatting>
  <conditionalFormatting sqref="I622 K621:N622 C623:N624">
    <cfRule type="cellIs" dxfId="975" priority="976" operator="lessThan">
      <formula>0</formula>
    </cfRule>
  </conditionalFormatting>
  <conditionalFormatting sqref="Q621:Q623">
    <cfRule type="cellIs" dxfId="974" priority="978" operator="lessThan">
      <formula>0</formula>
    </cfRule>
  </conditionalFormatting>
  <conditionalFormatting sqref="B620">
    <cfRule type="cellIs" dxfId="973" priority="967" operator="lessThan">
      <formula>0</formula>
    </cfRule>
  </conditionalFormatting>
  <conditionalFormatting sqref="C626:N629">
    <cfRule type="cellIs" dxfId="972" priority="963" operator="lessThan">
      <formula>0</formula>
    </cfRule>
  </conditionalFormatting>
  <conditionalFormatting sqref="Q629">
    <cfRule type="cellIs" dxfId="971" priority="960" operator="lessThan">
      <formula>0</formula>
    </cfRule>
  </conditionalFormatting>
  <conditionalFormatting sqref="H626">
    <cfRule type="cellIs" dxfId="970" priority="956" operator="lessThan">
      <formula>0</formula>
    </cfRule>
  </conditionalFormatting>
  <conditionalFormatting sqref="H626:H629">
    <cfRule type="cellIs" dxfId="969" priority="957" operator="lessThan">
      <formula>0</formula>
    </cfRule>
  </conditionalFormatting>
  <conditionalFormatting sqref="P626:P629">
    <cfRule type="cellIs" dxfId="968" priority="965" operator="lessThan">
      <formula>0</formula>
    </cfRule>
  </conditionalFormatting>
  <conditionalFormatting sqref="C627:J627">
    <cfRule type="cellIs" dxfId="967" priority="961" operator="lessThan">
      <formula>0</formula>
    </cfRule>
  </conditionalFormatting>
  <conditionalFormatting sqref="H627:H629">
    <cfRule type="cellIs" dxfId="966" priority="958" operator="lessThan">
      <formula>0</formula>
    </cfRule>
  </conditionalFormatting>
  <conditionalFormatting sqref="I627 K626:N627 C628:N629">
    <cfRule type="cellIs" dxfId="965" priority="964" operator="lessThan">
      <formula>0</formula>
    </cfRule>
  </conditionalFormatting>
  <conditionalFormatting sqref="Q626:Q628">
    <cfRule type="cellIs" dxfId="964" priority="966" operator="lessThan">
      <formula>0</formula>
    </cfRule>
  </conditionalFormatting>
  <conditionalFormatting sqref="C351:I351">
    <cfRule type="cellIs" dxfId="963" priority="952" operator="lessThan">
      <formula>0</formula>
    </cfRule>
  </conditionalFormatting>
  <conditionalFormatting sqref="C353:I354">
    <cfRule type="cellIs" dxfId="962" priority="953" operator="lessThan">
      <formula>0</formula>
    </cfRule>
  </conditionalFormatting>
  <conditionalFormatting sqref="P506:Q506">
    <cfRule type="cellIs" dxfId="961" priority="936" operator="lessThan">
      <formula>0</formula>
    </cfRule>
  </conditionalFormatting>
  <conditionalFormatting sqref="P499:P502">
    <cfRule type="cellIs" dxfId="960" priority="937" operator="lessThan">
      <formula>0</formula>
    </cfRule>
  </conditionalFormatting>
  <conditionalFormatting sqref="Q611:Q613">
    <cfRule type="cellIs" dxfId="959" priority="899" operator="lessThan">
      <formula>0</formula>
    </cfRule>
  </conditionalFormatting>
  <conditionalFormatting sqref="B498">
    <cfRule type="cellIs" dxfId="958" priority="954" operator="lessThan">
      <formula>0</formula>
    </cfRule>
  </conditionalFormatting>
  <conditionalFormatting sqref="N427">
    <cfRule type="cellIs" dxfId="957" priority="678" operator="lessThan">
      <formula>0</formula>
    </cfRule>
  </conditionalFormatting>
  <conditionalFormatting sqref="C352:I352">
    <cfRule type="cellIs" dxfId="956" priority="951" operator="lessThan">
      <formula>0</formula>
    </cfRule>
  </conditionalFormatting>
  <conditionalFormatting sqref="C355:I355">
    <cfRule type="cellIs" dxfId="955" priority="950" operator="lessThan">
      <formula>0</formula>
    </cfRule>
  </conditionalFormatting>
  <conditionalFormatting sqref="C365:I366">
    <cfRule type="cellIs" dxfId="954" priority="949" operator="lessThan">
      <formula>0</formula>
    </cfRule>
  </conditionalFormatting>
  <conditionalFormatting sqref="C363:I363">
    <cfRule type="cellIs" dxfId="953" priority="948" operator="lessThan">
      <formula>0</formula>
    </cfRule>
  </conditionalFormatting>
  <conditionalFormatting sqref="C364:I364">
    <cfRule type="cellIs" dxfId="952" priority="947" operator="lessThan">
      <formula>0</formula>
    </cfRule>
  </conditionalFormatting>
  <conditionalFormatting sqref="C367:I367">
    <cfRule type="cellIs" dxfId="951" priority="946" operator="lessThan">
      <formula>0</formula>
    </cfRule>
  </conditionalFormatting>
  <conditionalFormatting sqref="C593:I596">
    <cfRule type="cellIs" dxfId="950" priority="944" operator="lessThan">
      <formula>0</formula>
    </cfRule>
  </conditionalFormatting>
  <conditionalFormatting sqref="C594:I594">
    <cfRule type="cellIs" dxfId="949" priority="943" operator="lessThan">
      <formula>0</formula>
    </cfRule>
  </conditionalFormatting>
  <conditionalFormatting sqref="C595:I596">
    <cfRule type="cellIs" dxfId="948" priority="945" operator="lessThan">
      <formula>0</formula>
    </cfRule>
  </conditionalFormatting>
  <conditionalFormatting sqref="Q551">
    <cfRule type="cellIs" dxfId="947" priority="925" operator="lessThan">
      <formula>0</formula>
    </cfRule>
  </conditionalFormatting>
  <conditionalFormatting sqref="Q551">
    <cfRule type="cellIs" dxfId="946" priority="926" operator="lessThan">
      <formula>0</formula>
    </cfRule>
  </conditionalFormatting>
  <conditionalFormatting sqref="C599:I602">
    <cfRule type="cellIs" dxfId="945" priority="941" operator="lessThan">
      <formula>0</formula>
    </cfRule>
  </conditionalFormatting>
  <conditionalFormatting sqref="C600:I600">
    <cfRule type="cellIs" dxfId="944" priority="940" operator="lessThan">
      <formula>0</formula>
    </cfRule>
  </conditionalFormatting>
  <conditionalFormatting sqref="C601:I602">
    <cfRule type="cellIs" dxfId="943" priority="942" operator="lessThan">
      <formula>0</formula>
    </cfRule>
  </conditionalFormatting>
  <conditionalFormatting sqref="C461:C464">
    <cfRule type="cellIs" dxfId="942" priority="939" operator="lessThan">
      <formula>0</formula>
    </cfRule>
  </conditionalFormatting>
  <conditionalFormatting sqref="P468:P471">
    <cfRule type="cellIs" dxfId="941" priority="938" operator="lessThan">
      <formula>0</formula>
    </cfRule>
  </conditionalFormatting>
  <conditionalFormatting sqref="Q507:Q510">
    <cfRule type="cellIs" dxfId="940" priority="935" operator="lessThan">
      <formula>0</formula>
    </cfRule>
  </conditionalFormatting>
  <conditionalFormatting sqref="Q511:Q512">
    <cfRule type="cellIs" dxfId="939" priority="934" operator="lessThan">
      <formula>0</formula>
    </cfRule>
  </conditionalFormatting>
  <conditionalFormatting sqref="Q512">
    <cfRule type="cellIs" dxfId="938" priority="933" operator="lessThan">
      <formula>0</formula>
    </cfRule>
  </conditionalFormatting>
  <conditionalFormatting sqref="Q511">
    <cfRule type="cellIs" dxfId="937" priority="932" operator="lessThan">
      <formula>0</formula>
    </cfRule>
  </conditionalFormatting>
  <conditionalFormatting sqref="P507:P510">
    <cfRule type="cellIs" dxfId="936" priority="931" operator="lessThan">
      <formula>0</formula>
    </cfRule>
  </conditionalFormatting>
  <conditionalFormatting sqref="B506">
    <cfRule type="cellIs" dxfId="935" priority="930" operator="lessThan">
      <formula>0</formula>
    </cfRule>
  </conditionalFormatting>
  <conditionalFormatting sqref="C611:N614">
    <cfRule type="cellIs" dxfId="934" priority="896" operator="lessThan">
      <formula>0</formula>
    </cfRule>
  </conditionalFormatting>
  <conditionalFormatting sqref="Q614">
    <cfRule type="cellIs" dxfId="933" priority="893" operator="lessThan">
      <formula>0</formula>
    </cfRule>
  </conditionalFormatting>
  <conditionalFormatting sqref="P547:P550">
    <cfRule type="cellIs" dxfId="932" priority="924" operator="lessThan">
      <formula>0</formula>
    </cfRule>
  </conditionalFormatting>
  <conditionalFormatting sqref="H611:H614">
    <cfRule type="cellIs" dxfId="931" priority="890" operator="lessThan">
      <formula>0</formula>
    </cfRule>
  </conditionalFormatting>
  <conditionalFormatting sqref="Q504">
    <cfRule type="cellIs" dxfId="930" priority="929" operator="lessThan">
      <formula>0</formula>
    </cfRule>
  </conditionalFormatting>
  <conditionalFormatting sqref="Q547:Q550 Q552 Q554:Q560">
    <cfRule type="cellIs" dxfId="929" priority="928" operator="lessThan">
      <formula>0</formula>
    </cfRule>
  </conditionalFormatting>
  <conditionalFormatting sqref="P546">
    <cfRule type="cellIs" dxfId="928" priority="927" operator="lessThan">
      <formula>0</formula>
    </cfRule>
  </conditionalFormatting>
  <conditionalFormatting sqref="P554:P558">
    <cfRule type="cellIs" dxfId="927" priority="923" operator="lessThan">
      <formula>0</formula>
    </cfRule>
  </conditionalFormatting>
  <conditionalFormatting sqref="Q570:Q573 Q575">
    <cfRule type="cellIs" dxfId="926" priority="921" operator="lessThan">
      <formula>0</formula>
    </cfRule>
  </conditionalFormatting>
  <conditionalFormatting sqref="B546">
    <cfRule type="cellIs" dxfId="925" priority="922" operator="lessThan">
      <formula>0</formula>
    </cfRule>
  </conditionalFormatting>
  <conditionalFormatting sqref="P569">
    <cfRule type="cellIs" dxfId="924" priority="920" operator="lessThan">
      <formula>0</formula>
    </cfRule>
  </conditionalFormatting>
  <conditionalFormatting sqref="Q574">
    <cfRule type="cellIs" dxfId="923" priority="919" operator="lessThan">
      <formula>0</formula>
    </cfRule>
  </conditionalFormatting>
  <conditionalFormatting sqref="Q574">
    <cfRule type="cellIs" dxfId="922" priority="918" operator="lessThan">
      <formula>0</formula>
    </cfRule>
  </conditionalFormatting>
  <conditionalFormatting sqref="P570:P573">
    <cfRule type="cellIs" dxfId="921" priority="917" operator="lessThan">
      <formula>0</formula>
    </cfRule>
  </conditionalFormatting>
  <conditionalFormatting sqref="Q582 Q577:Q580">
    <cfRule type="cellIs" dxfId="920" priority="915" operator="lessThan">
      <formula>0</formula>
    </cfRule>
  </conditionalFormatting>
  <conditionalFormatting sqref="Q581">
    <cfRule type="cellIs" dxfId="919" priority="913" operator="lessThan">
      <formula>0</formula>
    </cfRule>
  </conditionalFormatting>
  <conditionalFormatting sqref="B569">
    <cfRule type="cellIs" dxfId="918" priority="916" operator="lessThan">
      <formula>0</formula>
    </cfRule>
  </conditionalFormatting>
  <conditionalFormatting sqref="P576">
    <cfRule type="cellIs" dxfId="917" priority="914" operator="lessThan">
      <formula>0</formula>
    </cfRule>
  </conditionalFormatting>
  <conditionalFormatting sqref="P577:P580">
    <cfRule type="cellIs" dxfId="916" priority="911" operator="lessThan">
      <formula>0</formula>
    </cfRule>
  </conditionalFormatting>
  <conditionalFormatting sqref="Q581">
    <cfRule type="cellIs" dxfId="915" priority="912" operator="lessThan">
      <formula>0</formula>
    </cfRule>
  </conditionalFormatting>
  <conditionalFormatting sqref="P605:P607 P609">
    <cfRule type="cellIs" dxfId="914" priority="909" operator="lessThan">
      <formula>0</formula>
    </cfRule>
  </conditionalFormatting>
  <conditionalFormatting sqref="Q605:Q607">
    <cfRule type="cellIs" dxfId="913" priority="910" operator="lessThan">
      <formula>0</formula>
    </cfRule>
  </conditionalFormatting>
  <conditionalFormatting sqref="C607:I607">
    <cfRule type="cellIs" dxfId="912" priority="902" operator="lessThan">
      <formula>0</formula>
    </cfRule>
  </conditionalFormatting>
  <conditionalFormatting sqref="C605:I607">
    <cfRule type="cellIs" dxfId="911" priority="901" operator="lessThan">
      <formula>0</formula>
    </cfRule>
  </conditionalFormatting>
  <conditionalFormatting sqref="B604">
    <cfRule type="cellIs" dxfId="910" priority="903" operator="lessThan">
      <formula>0</formula>
    </cfRule>
  </conditionalFormatting>
  <conditionalFormatting sqref="J605:N607">
    <cfRule type="cellIs" dxfId="909" priority="907" operator="lessThan">
      <formula>0</formula>
    </cfRule>
  </conditionalFormatting>
  <conditionalFormatting sqref="P611:P614">
    <cfRule type="cellIs" dxfId="908" priority="898" operator="lessThan">
      <formula>0</formula>
    </cfRule>
  </conditionalFormatting>
  <conditionalFormatting sqref="Q608:Q609">
    <cfRule type="cellIs" dxfId="907" priority="904" operator="lessThan">
      <formula>0</formula>
    </cfRule>
  </conditionalFormatting>
  <conditionalFormatting sqref="C433:M433">
    <cfRule type="cellIs" dxfId="906" priority="676" operator="lessThan">
      <formula>0</formula>
    </cfRule>
  </conditionalFormatting>
  <conditionalFormatting sqref="Q608:Q609">
    <cfRule type="cellIs" dxfId="905" priority="905" operator="lessThan">
      <formula>0</formula>
    </cfRule>
  </conditionalFormatting>
  <conditionalFormatting sqref="J606">
    <cfRule type="cellIs" dxfId="904" priority="906" operator="lessThan">
      <formula>0</formula>
    </cfRule>
  </conditionalFormatting>
  <conditionalFormatting sqref="J607:N607 K605:N606">
    <cfRule type="cellIs" dxfId="903" priority="908" operator="lessThan">
      <formula>0</formula>
    </cfRule>
  </conditionalFormatting>
  <conditionalFormatting sqref="I612 K611:N612 C613:N614">
    <cfRule type="cellIs" dxfId="902" priority="897" operator="lessThan">
      <formula>0</formula>
    </cfRule>
  </conditionalFormatting>
  <conditionalFormatting sqref="N427">
    <cfRule type="cellIs" dxfId="901" priority="679" operator="lessThan">
      <formula>0</formula>
    </cfRule>
  </conditionalFormatting>
  <conditionalFormatting sqref="B429:N429">
    <cfRule type="cellIs" dxfId="900" priority="671" operator="lessThan">
      <formula>0</formula>
    </cfRule>
  </conditionalFormatting>
  <conditionalFormatting sqref="C606:I606">
    <cfRule type="cellIs" dxfId="899" priority="900" operator="lessThan">
      <formula>0</formula>
    </cfRule>
  </conditionalFormatting>
  <conditionalFormatting sqref="B429:N429">
    <cfRule type="cellIs" dxfId="898" priority="672" operator="lessThan">
      <formula>0</formula>
    </cfRule>
  </conditionalFormatting>
  <conditionalFormatting sqref="H433">
    <cfRule type="cellIs" dxfId="897" priority="675" operator="lessThan">
      <formula>0</formula>
    </cfRule>
  </conditionalFormatting>
  <conditionalFormatting sqref="B433">
    <cfRule type="cellIs" dxfId="896" priority="674" operator="lessThan">
      <formula>0</formula>
    </cfRule>
  </conditionalFormatting>
  <conditionalFormatting sqref="B433">
    <cfRule type="cellIs" dxfId="895" priority="673" operator="lessThan">
      <formula>0</formula>
    </cfRule>
  </conditionalFormatting>
  <conditionalFormatting sqref="B429:N429">
    <cfRule type="cellIs" dxfId="894" priority="669" operator="lessThan">
      <formula>0</formula>
    </cfRule>
  </conditionalFormatting>
  <conditionalFormatting sqref="B429:N429">
    <cfRule type="cellIs" dxfId="893" priority="670" operator="lessThan">
      <formula>0</formula>
    </cfRule>
  </conditionalFormatting>
  <conditionalFormatting sqref="B435:N435">
    <cfRule type="cellIs" dxfId="892" priority="656" operator="lessThan">
      <formula>0</formula>
    </cfRule>
  </conditionalFormatting>
  <conditionalFormatting sqref="H611">
    <cfRule type="cellIs" dxfId="891" priority="889" operator="lessThan">
      <formula>0</formula>
    </cfRule>
  </conditionalFormatting>
  <conditionalFormatting sqref="C433:M433">
    <cfRule type="cellIs" dxfId="890" priority="677" operator="lessThan">
      <formula>0</formula>
    </cfRule>
  </conditionalFormatting>
  <conditionalFormatting sqref="H612:H614">
    <cfRule type="cellIs" dxfId="889" priority="891" operator="lessThan">
      <formula>0</formula>
    </cfRule>
  </conditionalFormatting>
  <conditionalFormatting sqref="Q614">
    <cfRule type="cellIs" dxfId="888" priority="892" operator="lessThan">
      <formula>0</formula>
    </cfRule>
  </conditionalFormatting>
  <conditionalFormatting sqref="I611">
    <cfRule type="cellIs" dxfId="887" priority="895" operator="lessThan">
      <formula>0</formula>
    </cfRule>
  </conditionalFormatting>
  <conditionalFormatting sqref="N439">
    <cfRule type="cellIs" dxfId="886" priority="649" operator="lessThan">
      <formula>0</formula>
    </cfRule>
  </conditionalFormatting>
  <conditionalFormatting sqref="C612:J612">
    <cfRule type="cellIs" dxfId="885" priority="894" operator="lessThan">
      <formula>0</formula>
    </cfRule>
  </conditionalFormatting>
  <conditionalFormatting sqref="B610">
    <cfRule type="cellIs" dxfId="884" priority="888" operator="lessThan">
      <formula>0</formula>
    </cfRule>
  </conditionalFormatting>
  <conditionalFormatting sqref="B435:N435">
    <cfRule type="cellIs" dxfId="883" priority="655" operator="lessThan">
      <formula>0</formula>
    </cfRule>
  </conditionalFormatting>
  <conditionalFormatting sqref="C445:M445">
    <cfRule type="cellIs" dxfId="882" priority="646" operator="lessThan">
      <formula>0</formula>
    </cfRule>
  </conditionalFormatting>
  <conditionalFormatting sqref="C445:M445">
    <cfRule type="cellIs" dxfId="881" priority="647" operator="lessThan">
      <formula>0</formula>
    </cfRule>
  </conditionalFormatting>
  <conditionalFormatting sqref="B435:N435">
    <cfRule type="cellIs" dxfId="880" priority="654" operator="lessThan">
      <formula>0</formula>
    </cfRule>
  </conditionalFormatting>
  <conditionalFormatting sqref="N438">
    <cfRule type="cellIs" dxfId="879" priority="650" operator="lessThan">
      <formula>0</formula>
    </cfRule>
  </conditionalFormatting>
  <conditionalFormatting sqref="B435:N435">
    <cfRule type="cellIs" dxfId="878" priority="653" operator="lessThan">
      <formula>0</formula>
    </cfRule>
  </conditionalFormatting>
  <conditionalFormatting sqref="B435:N435">
    <cfRule type="cellIs" dxfId="877" priority="651" operator="lessThan">
      <formula>0</formula>
    </cfRule>
  </conditionalFormatting>
  <conditionalFormatting sqref="B598">
    <cfRule type="cellIs" dxfId="876" priority="887" operator="lessThan">
      <formula>0</formula>
    </cfRule>
  </conditionalFormatting>
  <conditionalFormatting sqref="N439">
    <cfRule type="cellIs" dxfId="875" priority="648" operator="lessThan">
      <formula>0</formula>
    </cfRule>
  </conditionalFormatting>
  <conditionalFormatting sqref="B435:N435">
    <cfRule type="cellIs" dxfId="874" priority="652" operator="lessThan">
      <formula>0</formula>
    </cfRule>
  </conditionalFormatting>
  <conditionalFormatting sqref="B598">
    <cfRule type="cellIs" dxfId="873" priority="886" operator="lessThan">
      <formula>0</formula>
    </cfRule>
  </conditionalFormatting>
  <conditionalFormatting sqref="B641">
    <cfRule type="cellIs" dxfId="872" priority="874" operator="lessThan">
      <formula>0</formula>
    </cfRule>
  </conditionalFormatting>
  <conditionalFormatting sqref="B591">
    <cfRule type="cellIs" dxfId="871" priority="884" operator="lessThan">
      <formula>0</formula>
    </cfRule>
  </conditionalFormatting>
  <conditionalFormatting sqref="B591">
    <cfRule type="cellIs" dxfId="870" priority="885" operator="lessThan">
      <formula>0</formula>
    </cfRule>
  </conditionalFormatting>
  <conditionalFormatting sqref="B609">
    <cfRule type="cellIs" dxfId="869" priority="882" operator="lessThan">
      <formula>0</formula>
    </cfRule>
  </conditionalFormatting>
  <conditionalFormatting sqref="B609">
    <cfRule type="cellIs" dxfId="868"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67" priority="881" operator="lessThan">
      <formula>0</formula>
    </cfRule>
  </conditionalFormatting>
  <conditionalFormatting sqref="B646">
    <cfRule type="cellIs" dxfId="866" priority="878" operator="lessThan">
      <formula>0</formula>
    </cfRule>
  </conditionalFormatting>
  <conditionalFormatting sqref="B631">
    <cfRule type="cellIs" dxfId="865" priority="880" operator="lessThan">
      <formula>0</formula>
    </cfRule>
  </conditionalFormatting>
  <conditionalFormatting sqref="B635">
    <cfRule type="cellIs" dxfId="864" priority="879" operator="lessThan">
      <formula>0</formula>
    </cfRule>
  </conditionalFormatting>
  <conditionalFormatting sqref="B662">
    <cfRule type="cellIs" dxfId="863" priority="877" operator="lessThan">
      <formula>0</formula>
    </cfRule>
  </conditionalFormatting>
  <conditionalFormatting sqref="B671">
    <cfRule type="cellIs" dxfId="862" priority="876" operator="lessThan">
      <formula>0</formula>
    </cfRule>
  </conditionalFormatting>
  <conditionalFormatting sqref="I674:N674 P672:Q675">
    <cfRule type="cellIs" dxfId="861" priority="875" operator="lessThan">
      <formula>0</formula>
    </cfRule>
  </conditionalFormatting>
  <conditionalFormatting sqref="P641">
    <cfRule type="cellIs" dxfId="860" priority="872" operator="lessThan">
      <formula>0</formula>
    </cfRule>
  </conditionalFormatting>
  <conditionalFormatting sqref="P641">
    <cfRule type="cellIs" dxfId="859" priority="873" operator="lessThan">
      <formula>0</formula>
    </cfRule>
  </conditionalFormatting>
  <conditionalFormatting sqref="P422:Q422 Q423:Q425">
    <cfRule type="cellIs" dxfId="858" priority="859" operator="lessThan">
      <formula>0</formula>
    </cfRule>
  </conditionalFormatting>
  <conditionalFormatting sqref="B416">
    <cfRule type="cellIs" dxfId="857" priority="860" operator="lessThan">
      <formula>0</formula>
    </cfRule>
  </conditionalFormatting>
  <conditionalFormatting sqref="P423:P425">
    <cfRule type="cellIs" dxfId="856" priority="857" operator="lessThan">
      <formula>0</formula>
    </cfRule>
  </conditionalFormatting>
  <conditionalFormatting sqref="P422">
    <cfRule type="cellIs" dxfId="855" priority="858" operator="lessThan">
      <formula>0</formula>
    </cfRule>
  </conditionalFormatting>
  <conditionalFormatting sqref="Q426">
    <cfRule type="cellIs" dxfId="854" priority="855" operator="lessThan">
      <formula>0</formula>
    </cfRule>
  </conditionalFormatting>
  <conditionalFormatting sqref="Q427">
    <cfRule type="cellIs" dxfId="853" priority="856" operator="lessThan">
      <formula>0</formula>
    </cfRule>
  </conditionalFormatting>
  <conditionalFormatting sqref="B422">
    <cfRule type="cellIs" dxfId="852" priority="853" operator="lessThan">
      <formula>0</formula>
    </cfRule>
  </conditionalFormatting>
  <conditionalFormatting sqref="Q426">
    <cfRule type="cellIs" dxfId="851" priority="854" operator="lessThan">
      <formula>0</formula>
    </cfRule>
  </conditionalFormatting>
  <conditionalFormatting sqref="B454:N454">
    <cfRule type="cellIs" dxfId="850" priority="609" operator="lessThan">
      <formula>0</formula>
    </cfRule>
  </conditionalFormatting>
  <conditionalFormatting sqref="B454:N454">
    <cfRule type="cellIs" dxfId="849" priority="610" operator="lessThan">
      <formula>0</formula>
    </cfRule>
  </conditionalFormatting>
  <conditionalFormatting sqref="C652:I652">
    <cfRule type="cellIs" dxfId="848" priority="871" operator="lessThan">
      <formula>0</formula>
    </cfRule>
  </conditionalFormatting>
  <conditionalFormatting sqref="C653:I653">
    <cfRule type="cellIs" dxfId="847" priority="870" operator="lessThan">
      <formula>0</formula>
    </cfRule>
  </conditionalFormatting>
  <conditionalFormatting sqref="C658:M658">
    <cfRule type="cellIs" dxfId="846" priority="869" operator="lessThan">
      <formula>0</formula>
    </cfRule>
  </conditionalFormatting>
  <conditionalFormatting sqref="B647:N647">
    <cfRule type="cellIs" dxfId="845" priority="868" operator="lessThan">
      <formula>0</formula>
    </cfRule>
  </conditionalFormatting>
  <conditionalFormatting sqref="P650">
    <cfRule type="cellIs" dxfId="844" priority="867" operator="lessThan">
      <formula>0</formula>
    </cfRule>
  </conditionalFormatting>
  <conditionalFormatting sqref="P417:P419">
    <cfRule type="cellIs" dxfId="843" priority="864" operator="lessThan">
      <formula>0</formula>
    </cfRule>
  </conditionalFormatting>
  <conditionalFormatting sqref="Q420">
    <cfRule type="cellIs" dxfId="842" priority="861" operator="lessThan">
      <formula>0</formula>
    </cfRule>
  </conditionalFormatting>
  <conditionalFormatting sqref="Q421">
    <cfRule type="cellIs" dxfId="841" priority="863" operator="lessThan">
      <formula>0</formula>
    </cfRule>
  </conditionalFormatting>
  <conditionalFormatting sqref="P416:Q416 Q417:Q419">
    <cfRule type="cellIs" dxfId="840" priority="866" operator="lessThan">
      <formula>0</formula>
    </cfRule>
  </conditionalFormatting>
  <conditionalFormatting sqref="P416">
    <cfRule type="cellIs" dxfId="839" priority="865" operator="lessThan">
      <formula>0</formula>
    </cfRule>
  </conditionalFormatting>
  <conditionalFormatting sqref="Q420">
    <cfRule type="cellIs" dxfId="838" priority="862" operator="lessThan">
      <formula>0</formula>
    </cfRule>
  </conditionalFormatting>
  <conditionalFormatting sqref="B454:N454">
    <cfRule type="cellIs" dxfId="837" priority="608" operator="lessThan">
      <formula>0</formula>
    </cfRule>
  </conditionalFormatting>
  <conditionalFormatting sqref="B454:N454">
    <cfRule type="cellIs" dxfId="836" priority="607" operator="lessThan">
      <formula>0</formula>
    </cfRule>
  </conditionalFormatting>
  <conditionalFormatting sqref="B454:N454">
    <cfRule type="cellIs" dxfId="835" priority="606" operator="lessThan">
      <formula>0</formula>
    </cfRule>
  </conditionalFormatting>
  <conditionalFormatting sqref="B454:N454">
    <cfRule type="cellIs" dxfId="834" priority="604" operator="lessThan">
      <formula>0</formula>
    </cfRule>
  </conditionalFormatting>
  <conditionalFormatting sqref="B454:N454">
    <cfRule type="cellIs" dxfId="833" priority="605" operator="lessThan">
      <formula>0</formula>
    </cfRule>
  </conditionalFormatting>
  <conditionalFormatting sqref="N457">
    <cfRule type="cellIs" dxfId="832" priority="602" operator="lessThan">
      <formula>0</formula>
    </cfRule>
  </conditionalFormatting>
  <conditionalFormatting sqref="B454:N454">
    <cfRule type="cellIs" dxfId="831" priority="603" operator="lessThan">
      <formula>0</formula>
    </cfRule>
  </conditionalFormatting>
  <conditionalFormatting sqref="N458">
    <cfRule type="cellIs" dxfId="830" priority="601" operator="lessThan">
      <formula>0</formula>
    </cfRule>
  </conditionalFormatting>
  <conditionalFormatting sqref="P530">
    <cfRule type="cellIs" dxfId="829" priority="323" operator="lessThan">
      <formula>0</formula>
    </cfRule>
  </conditionalFormatting>
  <conditionalFormatting sqref="N458">
    <cfRule type="cellIs" dxfId="828" priority="600" operator="lessThan">
      <formula>0</formula>
    </cfRule>
  </conditionalFormatting>
  <conditionalFormatting sqref="D461:N464">
    <cfRule type="cellIs" dxfId="827" priority="597" operator="lessThan">
      <formula>0</formula>
    </cfRule>
  </conditionalFormatting>
  <conditionalFormatting sqref="P538">
    <cfRule type="cellIs" dxfId="826" priority="320" operator="lessThan">
      <formula>0</formula>
    </cfRule>
  </conditionalFormatting>
  <conditionalFormatting sqref="B461:B464">
    <cfRule type="cellIs" dxfId="825" priority="594" operator="lessThan">
      <formula>0</formula>
    </cfRule>
  </conditionalFormatting>
  <conditionalFormatting sqref="P553">
    <cfRule type="cellIs" dxfId="824" priority="317" operator="lessThan">
      <formula>0</formula>
    </cfRule>
  </conditionalFormatting>
  <conditionalFormatting sqref="B512">
    <cfRule type="cellIs" dxfId="823" priority="591" operator="lessThan">
      <formula>0</formula>
    </cfRule>
  </conditionalFormatting>
  <conditionalFormatting sqref="C512">
    <cfRule type="cellIs" dxfId="822" priority="588" operator="lessThan">
      <formula>0</formula>
    </cfRule>
  </conditionalFormatting>
  <conditionalFormatting sqref="P561">
    <cfRule type="cellIs" dxfId="821" priority="314" operator="lessThan">
      <formula>0</formula>
    </cfRule>
  </conditionalFormatting>
  <conditionalFormatting sqref="P590">
    <cfRule type="cellIs" dxfId="820" priority="311" operator="lessThan">
      <formula>0</formula>
    </cfRule>
  </conditionalFormatting>
  <conditionalFormatting sqref="N365">
    <cfRule type="cellIs" dxfId="819" priority="852" operator="lessThan">
      <formula>0</formula>
    </cfRule>
  </conditionalFormatting>
  <conditionalFormatting sqref="N371">
    <cfRule type="cellIs" dxfId="818" priority="851" operator="lessThan">
      <formula>0</formula>
    </cfRule>
  </conditionalFormatting>
  <conditionalFormatting sqref="N377">
    <cfRule type="cellIs" dxfId="817" priority="850" operator="lessThan">
      <formula>0</formula>
    </cfRule>
  </conditionalFormatting>
  <conditionalFormatting sqref="B376">
    <cfRule type="cellIs" dxfId="816" priority="837" operator="lessThan">
      <formula>0</formula>
    </cfRule>
  </conditionalFormatting>
  <conditionalFormatting sqref="B588">
    <cfRule type="cellIs" dxfId="815" priority="844" operator="lessThan">
      <formula>0</formula>
    </cfRule>
  </conditionalFormatting>
  <conditionalFormatting sqref="B371:B372">
    <cfRule type="cellIs" dxfId="814" priority="842" operator="lessThan">
      <formula>0</formula>
    </cfRule>
  </conditionalFormatting>
  <conditionalFormatting sqref="B377:B378">
    <cfRule type="cellIs" dxfId="813" priority="839" operator="lessThan">
      <formula>0</formula>
    </cfRule>
  </conditionalFormatting>
  <conditionalFormatting sqref="C351:M354">
    <cfRule type="cellIs" dxfId="812" priority="849" operator="lessThan">
      <formula>0</formula>
    </cfRule>
  </conditionalFormatting>
  <conditionalFormatting sqref="B428">
    <cfRule type="cellIs" dxfId="811" priority="848" operator="lessThan">
      <formula>0</formula>
    </cfRule>
  </conditionalFormatting>
  <conditionalFormatting sqref="B428">
    <cfRule type="cellIs" dxfId="810" priority="847" operator="lessThan">
      <formula>0</formula>
    </cfRule>
  </conditionalFormatting>
  <conditionalFormatting sqref="B391 B397 B381:B385 B375:B379 B369:B373 B363:B367 B361 B351:B355">
    <cfRule type="cellIs" dxfId="809" priority="846" operator="lessThan">
      <formula>0</formula>
    </cfRule>
  </conditionalFormatting>
  <conditionalFormatting sqref="B585:B587">
    <cfRule type="cellIs" dxfId="808" priority="845" operator="lessThan">
      <formula>0</formula>
    </cfRule>
  </conditionalFormatting>
  <conditionalFormatting sqref="B584">
    <cfRule type="cellIs" dxfId="807" priority="843" operator="lessThan">
      <formula>0</formula>
    </cfRule>
  </conditionalFormatting>
  <conditionalFormatting sqref="B397">
    <cfRule type="cellIs" dxfId="806" priority="833" operator="lessThan">
      <formula>0</formula>
    </cfRule>
  </conditionalFormatting>
  <conditionalFormatting sqref="B369">
    <cfRule type="cellIs" dxfId="805" priority="841" operator="lessThan">
      <formula>0</formula>
    </cfRule>
  </conditionalFormatting>
  <conditionalFormatting sqref="B370">
    <cfRule type="cellIs" dxfId="804" priority="840" operator="lessThan">
      <formula>0</formula>
    </cfRule>
  </conditionalFormatting>
  <conditionalFormatting sqref="B375">
    <cfRule type="cellIs" dxfId="803" priority="838" operator="lessThan">
      <formula>0</formula>
    </cfRule>
  </conditionalFormatting>
  <conditionalFormatting sqref="B383:B384">
    <cfRule type="cellIs" dxfId="802" priority="836" operator="lessThan">
      <formula>0</formula>
    </cfRule>
  </conditionalFormatting>
  <conditionalFormatting sqref="B381">
    <cfRule type="cellIs" dxfId="801" priority="835" operator="lessThan">
      <formula>0</formula>
    </cfRule>
  </conditionalFormatting>
  <conditionalFormatting sqref="B382">
    <cfRule type="cellIs" dxfId="800" priority="834" operator="lessThan">
      <formula>0</formula>
    </cfRule>
  </conditionalFormatting>
  <conditionalFormatting sqref="B391">
    <cfRule type="cellIs" dxfId="799" priority="832" operator="lessThan">
      <formula>0</formula>
    </cfRule>
  </conditionalFormatting>
  <conditionalFormatting sqref="B385">
    <cfRule type="cellIs" dxfId="798" priority="831" operator="lessThan">
      <formula>0</formula>
    </cfRule>
  </conditionalFormatting>
  <conditionalFormatting sqref="B379">
    <cfRule type="cellIs" dxfId="797" priority="830" operator="lessThan">
      <formula>0</formula>
    </cfRule>
  </conditionalFormatting>
  <conditionalFormatting sqref="B373">
    <cfRule type="cellIs" dxfId="796" priority="829" operator="lessThan">
      <formula>0</formula>
    </cfRule>
  </conditionalFormatting>
  <conditionalFormatting sqref="B361">
    <cfRule type="cellIs" dxfId="795" priority="828" operator="lessThan">
      <formula>0</formula>
    </cfRule>
  </conditionalFormatting>
  <conditionalFormatting sqref="B621:B624">
    <cfRule type="cellIs" dxfId="794" priority="823" operator="lessThan">
      <formula>0</formula>
    </cfRule>
  </conditionalFormatting>
  <conditionalFormatting sqref="B616:B619">
    <cfRule type="cellIs" dxfId="793" priority="826" operator="lessThan">
      <formula>0</formula>
    </cfRule>
  </conditionalFormatting>
  <conditionalFormatting sqref="B617">
    <cfRule type="cellIs" dxfId="792" priority="825" operator="lessThan">
      <formula>0</formula>
    </cfRule>
  </conditionalFormatting>
  <conditionalFormatting sqref="B618:B619">
    <cfRule type="cellIs" dxfId="791" priority="827" operator="lessThan">
      <formula>0</formula>
    </cfRule>
  </conditionalFormatting>
  <conditionalFormatting sqref="B628:B629">
    <cfRule type="cellIs" dxfId="790" priority="821" operator="lessThan">
      <formula>0</formula>
    </cfRule>
  </conditionalFormatting>
  <conditionalFormatting sqref="B622">
    <cfRule type="cellIs" dxfId="789" priority="822" operator="lessThan">
      <formula>0</formula>
    </cfRule>
  </conditionalFormatting>
  <conditionalFormatting sqref="B623:B624">
    <cfRule type="cellIs" dxfId="788" priority="824" operator="lessThan">
      <formula>0</formula>
    </cfRule>
  </conditionalFormatting>
  <conditionalFormatting sqref="B626:B629">
    <cfRule type="cellIs" dxfId="787" priority="820" operator="lessThan">
      <formula>0</formula>
    </cfRule>
  </conditionalFormatting>
  <conditionalFormatting sqref="B627">
    <cfRule type="cellIs" dxfId="786" priority="819" operator="lessThan">
      <formula>0</formula>
    </cfRule>
  </conditionalFormatting>
  <conditionalFormatting sqref="B365:B366">
    <cfRule type="cellIs" dxfId="785" priority="814" operator="lessThan">
      <formula>0</formula>
    </cfRule>
  </conditionalFormatting>
  <conditionalFormatting sqref="B355">
    <cfRule type="cellIs" dxfId="784" priority="815" operator="lessThan">
      <formula>0</formula>
    </cfRule>
  </conditionalFormatting>
  <conditionalFormatting sqref="B393:N393">
    <cfRule type="cellIs" dxfId="783" priority="770" operator="lessThan">
      <formula>0</formula>
    </cfRule>
  </conditionalFormatting>
  <conditionalFormatting sqref="B387:N387">
    <cfRule type="cellIs" dxfId="782" priority="781" operator="lessThan">
      <formula>0</formula>
    </cfRule>
  </conditionalFormatting>
  <conditionalFormatting sqref="B387:N387">
    <cfRule type="cellIs" dxfId="781" priority="780" operator="lessThan">
      <formula>0</formula>
    </cfRule>
  </conditionalFormatting>
  <conditionalFormatting sqref="B353:B354">
    <cfRule type="cellIs" dxfId="780" priority="818" operator="lessThan">
      <formula>0</formula>
    </cfRule>
  </conditionalFormatting>
  <conditionalFormatting sqref="B351">
    <cfRule type="cellIs" dxfId="779" priority="817" operator="lessThan">
      <formula>0</formula>
    </cfRule>
  </conditionalFormatting>
  <conditionalFormatting sqref="B352">
    <cfRule type="cellIs" dxfId="778" priority="816" operator="lessThan">
      <formula>0</formula>
    </cfRule>
  </conditionalFormatting>
  <conditionalFormatting sqref="B363">
    <cfRule type="cellIs" dxfId="777" priority="813" operator="lessThan">
      <formula>0</formula>
    </cfRule>
  </conditionalFormatting>
  <conditionalFormatting sqref="B364">
    <cfRule type="cellIs" dxfId="776" priority="812" operator="lessThan">
      <formula>0</formula>
    </cfRule>
  </conditionalFormatting>
  <conditionalFormatting sqref="B367">
    <cfRule type="cellIs" dxfId="775" priority="811" operator="lessThan">
      <formula>0</formula>
    </cfRule>
  </conditionalFormatting>
  <conditionalFormatting sqref="B593:B596">
    <cfRule type="cellIs" dxfId="774" priority="809" operator="lessThan">
      <formula>0</formula>
    </cfRule>
  </conditionalFormatting>
  <conditionalFormatting sqref="B594">
    <cfRule type="cellIs" dxfId="773" priority="808" operator="lessThan">
      <formula>0</formula>
    </cfRule>
  </conditionalFormatting>
  <conditionalFormatting sqref="B595:B596">
    <cfRule type="cellIs" dxfId="772" priority="810" operator="lessThan">
      <formula>0</formula>
    </cfRule>
  </conditionalFormatting>
  <conditionalFormatting sqref="B603">
    <cfRule type="cellIs" dxfId="771" priority="803" operator="lessThan">
      <formula>0</formula>
    </cfRule>
  </conditionalFormatting>
  <conditionalFormatting sqref="B603">
    <cfRule type="cellIs" dxfId="770" priority="804" operator="lessThan">
      <formula>0</formula>
    </cfRule>
  </conditionalFormatting>
  <conditionalFormatting sqref="B599:B602">
    <cfRule type="cellIs" dxfId="769" priority="806" operator="lessThan">
      <formula>0</formula>
    </cfRule>
  </conditionalFormatting>
  <conditionalFormatting sqref="B600">
    <cfRule type="cellIs" dxfId="768" priority="805" operator="lessThan">
      <formula>0</formula>
    </cfRule>
  </conditionalFormatting>
  <conditionalFormatting sqref="B601:B602">
    <cfRule type="cellIs" dxfId="767" priority="807" operator="lessThan">
      <formula>0</formula>
    </cfRule>
  </conditionalFormatting>
  <conditionalFormatting sqref="N390">
    <cfRule type="cellIs" dxfId="766" priority="775" operator="lessThan">
      <formula>0</formula>
    </cfRule>
  </conditionalFormatting>
  <conditionalFormatting sqref="B393:N393">
    <cfRule type="cellIs" dxfId="765" priority="773" operator="lessThan">
      <formula>0</formula>
    </cfRule>
  </conditionalFormatting>
  <conditionalFormatting sqref="B571:B573">
    <cfRule type="cellIs" dxfId="764" priority="802" operator="lessThan">
      <formula>0</formula>
    </cfRule>
  </conditionalFormatting>
  <conditionalFormatting sqref="B574">
    <cfRule type="cellIs" dxfId="763" priority="801" operator="lessThan">
      <formula>0</formula>
    </cfRule>
  </conditionalFormatting>
  <conditionalFormatting sqref="B570">
    <cfRule type="cellIs" dxfId="762" priority="800" operator="lessThan">
      <formula>0</formula>
    </cfRule>
  </conditionalFormatting>
  <conditionalFormatting sqref="B607:B608">
    <cfRule type="cellIs" dxfId="761" priority="799" operator="lessThan">
      <formula>0</formula>
    </cfRule>
  </conditionalFormatting>
  <conditionalFormatting sqref="B605:B608">
    <cfRule type="cellIs" dxfId="760" priority="798" operator="lessThan">
      <formula>0</formula>
    </cfRule>
  </conditionalFormatting>
  <conditionalFormatting sqref="B589">
    <cfRule type="cellIs" dxfId="759" priority="525" operator="lessThan">
      <formula>0</formula>
    </cfRule>
  </conditionalFormatting>
  <conditionalFormatting sqref="B613:B614">
    <cfRule type="cellIs" dxfId="758" priority="796" operator="lessThan">
      <formula>0</formula>
    </cfRule>
  </conditionalFormatting>
  <conditionalFormatting sqref="B606">
    <cfRule type="cellIs" dxfId="757" priority="797" operator="lessThan">
      <formula>0</formula>
    </cfRule>
  </conditionalFormatting>
  <conditionalFormatting sqref="B611:B614">
    <cfRule type="cellIs" dxfId="756" priority="795" operator="lessThan">
      <formula>0</formula>
    </cfRule>
  </conditionalFormatting>
  <conditionalFormatting sqref="O616:O619">
    <cfRule type="cellIs" dxfId="755" priority="277" operator="lessThan">
      <formula>0</formula>
    </cfRule>
  </conditionalFormatting>
  <conditionalFormatting sqref="O599 O601:O602">
    <cfRule type="cellIs" dxfId="754" priority="279" operator="lessThan">
      <formula>0</formula>
    </cfRule>
  </conditionalFormatting>
  <conditionalFormatting sqref="B612">
    <cfRule type="cellIs" dxfId="753" priority="794" operator="lessThan">
      <formula>0</formula>
    </cfRule>
  </conditionalFormatting>
  <conditionalFormatting sqref="D589">
    <cfRule type="cellIs" dxfId="752" priority="519" operator="lessThan">
      <formula>0</formula>
    </cfRule>
  </conditionalFormatting>
  <conditionalFormatting sqref="O605:O607">
    <cfRule type="cellIs" dxfId="751" priority="271" operator="lessThan">
      <formula>0</formula>
    </cfRule>
  </conditionalFormatting>
  <conditionalFormatting sqref="O626:O629">
    <cfRule type="cellIs" dxfId="750" priority="273" operator="lessThan">
      <formula>0</formula>
    </cfRule>
  </conditionalFormatting>
  <conditionalFormatting sqref="B650 B655:B657 B663 B665:B668 B642:B645 B670">
    <cfRule type="cellIs" dxfId="749" priority="793" operator="lessThan">
      <formula>0</formula>
    </cfRule>
  </conditionalFormatting>
  <conditionalFormatting sqref="N378">
    <cfRule type="cellIs" dxfId="748" priority="785" operator="lessThan">
      <formula>0</formula>
    </cfRule>
  </conditionalFormatting>
  <conditionalFormatting sqref="N372">
    <cfRule type="cellIs" dxfId="747" priority="786" operator="lessThan">
      <formula>0</formula>
    </cfRule>
  </conditionalFormatting>
  <conditionalFormatting sqref="B387:N387">
    <cfRule type="cellIs" dxfId="746" priority="783" operator="lessThan">
      <formula>0</formula>
    </cfRule>
  </conditionalFormatting>
  <conditionalFormatting sqref="N384">
    <cfRule type="cellIs" dxfId="745" priority="784" operator="lessThan">
      <formula>0</formula>
    </cfRule>
  </conditionalFormatting>
  <conditionalFormatting sqref="B387:N387">
    <cfRule type="cellIs" dxfId="744" priority="782" operator="lessThan">
      <formula>0</formula>
    </cfRule>
  </conditionalFormatting>
  <conditionalFormatting sqref="B387:N387">
    <cfRule type="cellIs" dxfId="743" priority="779" operator="lessThan">
      <formula>0</formula>
    </cfRule>
  </conditionalFormatting>
  <conditionalFormatting sqref="B652">
    <cfRule type="cellIs" dxfId="742" priority="792" operator="lessThan">
      <formula>0</formula>
    </cfRule>
  </conditionalFormatting>
  <conditionalFormatting sqref="B653">
    <cfRule type="cellIs" dxfId="741" priority="791" operator="lessThan">
      <formula>0</formula>
    </cfRule>
  </conditionalFormatting>
  <conditionalFormatting sqref="B658">
    <cfRule type="cellIs" dxfId="740" priority="790" operator="lessThan">
      <formula>0</formula>
    </cfRule>
  </conditionalFormatting>
  <conditionalFormatting sqref="O365">
    <cfRule type="cellIs" dxfId="738" priority="265" operator="lessThan">
      <formula>0</formula>
    </cfRule>
  </conditionalFormatting>
  <conditionalFormatting sqref="O371">
    <cfRule type="cellIs" dxfId="737" priority="264" operator="lessThan">
      <formula>0</formula>
    </cfRule>
  </conditionalFormatting>
  <conditionalFormatting sqref="G589">
    <cfRule type="cellIs" dxfId="736" priority="510" operator="lessThan">
      <formula>0</formula>
    </cfRule>
  </conditionalFormatting>
  <conditionalFormatting sqref="H589">
    <cfRule type="cellIs" dxfId="735" priority="507" operator="lessThan">
      <formula>0</formula>
    </cfRule>
  </conditionalFormatting>
  <conditionalFormatting sqref="B351:B354">
    <cfRule type="cellIs" dxfId="734" priority="788" operator="lessThan">
      <formula>0</formula>
    </cfRule>
  </conditionalFormatting>
  <conditionalFormatting sqref="N366">
    <cfRule type="cellIs" dxfId="733" priority="787" operator="lessThan">
      <formula>0</formula>
    </cfRule>
  </conditionalFormatting>
  <conditionalFormatting sqref="B387:N387">
    <cfRule type="cellIs" dxfId="732" priority="778" operator="lessThan">
      <formula>0</formula>
    </cfRule>
  </conditionalFormatting>
  <conditionalFormatting sqref="B387:N387">
    <cfRule type="cellIs" dxfId="731" priority="777" operator="lessThan">
      <formula>0</formula>
    </cfRule>
  </conditionalFormatting>
  <conditionalFormatting sqref="B387:N387">
    <cfRule type="cellIs" dxfId="730" priority="776" operator="lessThan">
      <formula>0</formula>
    </cfRule>
  </conditionalFormatting>
  <conditionalFormatting sqref="B393:N393">
    <cfRule type="cellIs" dxfId="729" priority="771" operator="lessThan">
      <formula>0</formula>
    </cfRule>
  </conditionalFormatting>
  <conditionalFormatting sqref="B393:N393">
    <cfRule type="cellIs" dxfId="728" priority="774" operator="lessThan">
      <formula>0</formula>
    </cfRule>
  </conditionalFormatting>
  <conditionalFormatting sqref="B393:N393">
    <cfRule type="cellIs" dxfId="727" priority="769" operator="lessThan">
      <formula>0</formula>
    </cfRule>
  </conditionalFormatting>
  <conditionalFormatting sqref="B393:N393">
    <cfRule type="cellIs" dxfId="726" priority="772" operator="lessThan">
      <formula>0</formula>
    </cfRule>
  </conditionalFormatting>
  <conditionalFormatting sqref="B393:N393">
    <cfRule type="cellIs" dxfId="725" priority="767" operator="lessThan">
      <formula>0</formula>
    </cfRule>
  </conditionalFormatting>
  <conditionalFormatting sqref="B393:N393">
    <cfRule type="cellIs" dxfId="724" priority="768" operator="lessThan">
      <formula>0</formula>
    </cfRule>
  </conditionalFormatting>
  <conditionalFormatting sqref="B399:N399">
    <cfRule type="cellIs" dxfId="723" priority="765" operator="lessThan">
      <formula>0</formula>
    </cfRule>
  </conditionalFormatting>
  <conditionalFormatting sqref="N396">
    <cfRule type="cellIs" dxfId="722" priority="766" operator="lessThan">
      <formula>0</formula>
    </cfRule>
  </conditionalFormatting>
  <conditionalFormatting sqref="B399:N399">
    <cfRule type="cellIs" dxfId="721" priority="764" operator="lessThan">
      <formula>0</formula>
    </cfRule>
  </conditionalFormatting>
  <conditionalFormatting sqref="B399:N399">
    <cfRule type="cellIs" dxfId="720" priority="763" operator="lessThan">
      <formula>0</formula>
    </cfRule>
  </conditionalFormatting>
  <conditionalFormatting sqref="B399:N399">
    <cfRule type="cellIs" dxfId="719" priority="762" operator="lessThan">
      <formula>0</formula>
    </cfRule>
  </conditionalFormatting>
  <conditionalFormatting sqref="B399:N399">
    <cfRule type="cellIs" dxfId="718" priority="761" operator="lessThan">
      <formula>0</formula>
    </cfRule>
  </conditionalFormatting>
  <conditionalFormatting sqref="B399:N399">
    <cfRule type="cellIs" dxfId="717" priority="760" operator="lessThan">
      <formula>0</formula>
    </cfRule>
  </conditionalFormatting>
  <conditionalFormatting sqref="B399:N399">
    <cfRule type="cellIs" dxfId="716" priority="759" operator="lessThan">
      <formula>0</formula>
    </cfRule>
  </conditionalFormatting>
  <conditionalFormatting sqref="B399:N399">
    <cfRule type="cellIs" dxfId="715" priority="758" operator="lessThan">
      <formula>0</formula>
    </cfRule>
  </conditionalFormatting>
  <conditionalFormatting sqref="N402">
    <cfRule type="cellIs" dxfId="714" priority="757" operator="lessThan">
      <formula>0</formula>
    </cfRule>
  </conditionalFormatting>
  <conditionalFormatting sqref="N355">
    <cfRule type="cellIs" dxfId="713" priority="756" operator="lessThan">
      <formula>0</formula>
    </cfRule>
  </conditionalFormatting>
  <conditionalFormatting sqref="N361">
    <cfRule type="cellIs" dxfId="712" priority="755" operator="lessThan">
      <formula>0</formula>
    </cfRule>
  </conditionalFormatting>
  <conditionalFormatting sqref="N361">
    <cfRule type="cellIs" dxfId="711" priority="754" operator="lessThan">
      <formula>0</formula>
    </cfRule>
  </conditionalFormatting>
  <conditionalFormatting sqref="N367">
    <cfRule type="cellIs" dxfId="710" priority="753" operator="lessThan">
      <formula>0</formula>
    </cfRule>
  </conditionalFormatting>
  <conditionalFormatting sqref="N367">
    <cfRule type="cellIs" dxfId="709" priority="752" operator="lessThan">
      <formula>0</formula>
    </cfRule>
  </conditionalFormatting>
  <conditionalFormatting sqref="N373">
    <cfRule type="cellIs" dxfId="708" priority="751" operator="lessThan">
      <formula>0</formula>
    </cfRule>
  </conditionalFormatting>
  <conditionalFormatting sqref="N373">
    <cfRule type="cellIs" dxfId="707" priority="750" operator="lessThan">
      <formula>0</formula>
    </cfRule>
  </conditionalFormatting>
  <conditionalFormatting sqref="N379">
    <cfRule type="cellIs" dxfId="706" priority="749" operator="lessThan">
      <formula>0</formula>
    </cfRule>
  </conditionalFormatting>
  <conditionalFormatting sqref="N379">
    <cfRule type="cellIs" dxfId="705" priority="748" operator="lessThan">
      <formula>0</formula>
    </cfRule>
  </conditionalFormatting>
  <conditionalFormatting sqref="N385">
    <cfRule type="cellIs" dxfId="704" priority="747" operator="lessThan">
      <formula>0</formula>
    </cfRule>
  </conditionalFormatting>
  <conditionalFormatting sqref="N385">
    <cfRule type="cellIs" dxfId="703" priority="746" operator="lessThan">
      <formula>0</formula>
    </cfRule>
  </conditionalFormatting>
  <conditionalFormatting sqref="N391">
    <cfRule type="cellIs" dxfId="702" priority="745" operator="lessThan">
      <formula>0</formula>
    </cfRule>
  </conditionalFormatting>
  <conditionalFormatting sqref="N391">
    <cfRule type="cellIs" dxfId="701" priority="744" operator="lessThan">
      <formula>0</formula>
    </cfRule>
  </conditionalFormatting>
  <conditionalFormatting sqref="N397">
    <cfRule type="cellIs" dxfId="700" priority="743" operator="lessThan">
      <formula>0</formula>
    </cfRule>
  </conditionalFormatting>
  <conditionalFormatting sqref="N397">
    <cfRule type="cellIs" dxfId="699" priority="742" operator="lessThan">
      <formula>0</formula>
    </cfRule>
  </conditionalFormatting>
  <conditionalFormatting sqref="C409:M409">
    <cfRule type="cellIs" dxfId="698" priority="741" operator="lessThan">
      <formula>0</formula>
    </cfRule>
  </conditionalFormatting>
  <conditionalFormatting sqref="C409:M409">
    <cfRule type="cellIs" dxfId="697" priority="740" operator="lessThan">
      <formula>0</formula>
    </cfRule>
  </conditionalFormatting>
  <conditionalFormatting sqref="H409">
    <cfRule type="cellIs" dxfId="696" priority="739" operator="lessThan">
      <formula>0</formula>
    </cfRule>
  </conditionalFormatting>
  <conditionalFormatting sqref="B409">
    <cfRule type="cellIs" dxfId="695" priority="738" operator="lessThan">
      <formula>0</formula>
    </cfRule>
  </conditionalFormatting>
  <conditionalFormatting sqref="B409">
    <cfRule type="cellIs" dxfId="694" priority="737" operator="lessThan">
      <formula>0</formula>
    </cfRule>
  </conditionalFormatting>
  <conditionalFormatting sqref="B405:N405">
    <cfRule type="cellIs" dxfId="693" priority="736" operator="lessThan">
      <formula>0</formula>
    </cfRule>
  </conditionalFormatting>
  <conditionalFormatting sqref="B405:N405">
    <cfRule type="cellIs" dxfId="692" priority="735" operator="lessThan">
      <formula>0</formula>
    </cfRule>
  </conditionalFormatting>
  <conditionalFormatting sqref="B405:N405">
    <cfRule type="cellIs" dxfId="691" priority="734" operator="lessThan">
      <formula>0</formula>
    </cfRule>
  </conditionalFormatting>
  <conditionalFormatting sqref="B405:N405">
    <cfRule type="cellIs" dxfId="690" priority="733" operator="lessThan">
      <formula>0</formula>
    </cfRule>
  </conditionalFormatting>
  <conditionalFormatting sqref="B405:N405">
    <cfRule type="cellIs" dxfId="689" priority="732" operator="lessThan">
      <formula>0</formula>
    </cfRule>
  </conditionalFormatting>
  <conditionalFormatting sqref="B405:N405">
    <cfRule type="cellIs" dxfId="688" priority="731" operator="lessThan">
      <formula>0</formula>
    </cfRule>
  </conditionalFormatting>
  <conditionalFormatting sqref="B405:N405">
    <cfRule type="cellIs" dxfId="687" priority="730" operator="lessThan">
      <formula>0</formula>
    </cfRule>
  </conditionalFormatting>
  <conditionalFormatting sqref="B405:N405">
    <cfRule type="cellIs" dxfId="686" priority="729" operator="lessThan">
      <formula>0</formula>
    </cfRule>
  </conditionalFormatting>
  <conditionalFormatting sqref="N408">
    <cfRule type="cellIs" dxfId="685" priority="728" operator="lessThan">
      <formula>0</formula>
    </cfRule>
  </conditionalFormatting>
  <conditionalFormatting sqref="N409">
    <cfRule type="cellIs" dxfId="684" priority="727" operator="lessThan">
      <formula>0</formula>
    </cfRule>
  </conditionalFormatting>
  <conditionalFormatting sqref="N409">
    <cfRule type="cellIs" dxfId="683" priority="726" operator="lessThan">
      <formula>0</formula>
    </cfRule>
  </conditionalFormatting>
  <conditionalFormatting sqref="C415:M415">
    <cfRule type="cellIs" dxfId="682" priority="725" operator="lessThan">
      <formula>0</formula>
    </cfRule>
  </conditionalFormatting>
  <conditionalFormatting sqref="C415:M415">
    <cfRule type="cellIs" dxfId="681" priority="724" operator="lessThan">
      <formula>0</formula>
    </cfRule>
  </conditionalFormatting>
  <conditionalFormatting sqref="H415">
    <cfRule type="cellIs" dxfId="680" priority="723" operator="lessThan">
      <formula>0</formula>
    </cfRule>
  </conditionalFormatting>
  <conditionalFormatting sqref="B415">
    <cfRule type="cellIs" dxfId="679" priority="722" operator="lessThan">
      <formula>0</formula>
    </cfRule>
  </conditionalFormatting>
  <conditionalFormatting sqref="B415">
    <cfRule type="cellIs" dxfId="678" priority="721" operator="lessThan">
      <formula>0</formula>
    </cfRule>
  </conditionalFormatting>
  <conditionalFormatting sqref="B411:N411">
    <cfRule type="cellIs" dxfId="677" priority="720" operator="lessThan">
      <formula>0</formula>
    </cfRule>
  </conditionalFormatting>
  <conditionalFormatting sqref="B411:N411">
    <cfRule type="cellIs" dxfId="676" priority="719" operator="lessThan">
      <formula>0</formula>
    </cfRule>
  </conditionalFormatting>
  <conditionalFormatting sqref="B411:N411">
    <cfRule type="cellIs" dxfId="675" priority="718" operator="lessThan">
      <formula>0</formula>
    </cfRule>
  </conditionalFormatting>
  <conditionalFormatting sqref="B411:N411">
    <cfRule type="cellIs" dxfId="674" priority="717" operator="lessThan">
      <formula>0</formula>
    </cfRule>
  </conditionalFormatting>
  <conditionalFormatting sqref="B411:N411">
    <cfRule type="cellIs" dxfId="673" priority="716" operator="lessThan">
      <formula>0</formula>
    </cfRule>
  </conditionalFormatting>
  <conditionalFormatting sqref="B411:N411">
    <cfRule type="cellIs" dxfId="672" priority="715" operator="lessThan">
      <formula>0</formula>
    </cfRule>
  </conditionalFormatting>
  <conditionalFormatting sqref="B411:N411">
    <cfRule type="cellIs" dxfId="671" priority="714" operator="lessThan">
      <formula>0</formula>
    </cfRule>
  </conditionalFormatting>
  <conditionalFormatting sqref="B411:N411">
    <cfRule type="cellIs" dxfId="670" priority="713" operator="lessThan">
      <formula>0</formula>
    </cfRule>
  </conditionalFormatting>
  <conditionalFormatting sqref="N414">
    <cfRule type="cellIs" dxfId="669" priority="712" operator="lessThan">
      <formula>0</formula>
    </cfRule>
  </conditionalFormatting>
  <conditionalFormatting sqref="N415">
    <cfRule type="cellIs" dxfId="668" priority="711" operator="lessThan">
      <formula>0</formula>
    </cfRule>
  </conditionalFormatting>
  <conditionalFormatting sqref="N415">
    <cfRule type="cellIs" dxfId="667" priority="710" operator="lessThan">
      <formula>0</formula>
    </cfRule>
  </conditionalFormatting>
  <conditionalFormatting sqref="C421:M421">
    <cfRule type="cellIs" dxfId="666" priority="709" operator="lessThan">
      <formula>0</formula>
    </cfRule>
  </conditionalFormatting>
  <conditionalFormatting sqref="C421:M421">
    <cfRule type="cellIs" dxfId="665" priority="708" operator="lessThan">
      <formula>0</formula>
    </cfRule>
  </conditionalFormatting>
  <conditionalFormatting sqref="H421">
    <cfRule type="cellIs" dxfId="664" priority="707" operator="lessThan">
      <formula>0</formula>
    </cfRule>
  </conditionalFormatting>
  <conditionalFormatting sqref="B421">
    <cfRule type="cellIs" dxfId="663" priority="706" operator="lessThan">
      <formula>0</formula>
    </cfRule>
  </conditionalFormatting>
  <conditionalFormatting sqref="B421">
    <cfRule type="cellIs" dxfId="662" priority="705" operator="lessThan">
      <formula>0</formula>
    </cfRule>
  </conditionalFormatting>
  <conditionalFormatting sqref="B417:N417">
    <cfRule type="cellIs" dxfId="661" priority="704" operator="lessThan">
      <formula>0</formula>
    </cfRule>
  </conditionalFormatting>
  <conditionalFormatting sqref="B417:N417">
    <cfRule type="cellIs" dxfId="660" priority="703" operator="lessThan">
      <formula>0</formula>
    </cfRule>
  </conditionalFormatting>
  <conditionalFormatting sqref="B417:N417">
    <cfRule type="cellIs" dxfId="659" priority="702" operator="lessThan">
      <formula>0</formula>
    </cfRule>
  </conditionalFormatting>
  <conditionalFormatting sqref="B417:N417">
    <cfRule type="cellIs" dxfId="658" priority="701" operator="lessThan">
      <formula>0</formula>
    </cfRule>
  </conditionalFormatting>
  <conditionalFormatting sqref="B417:N417">
    <cfRule type="cellIs" dxfId="657" priority="700" operator="lessThan">
      <formula>0</formula>
    </cfRule>
  </conditionalFormatting>
  <conditionalFormatting sqref="B417:N417">
    <cfRule type="cellIs" dxfId="656" priority="699" operator="lessThan">
      <formula>0</formula>
    </cfRule>
  </conditionalFormatting>
  <conditionalFormatting sqref="B417:N417">
    <cfRule type="cellIs" dxfId="655" priority="698" operator="lessThan">
      <formula>0</formula>
    </cfRule>
  </conditionalFormatting>
  <conditionalFormatting sqref="B417:N417">
    <cfRule type="cellIs" dxfId="654" priority="697" operator="lessThan">
      <formula>0</formula>
    </cfRule>
  </conditionalFormatting>
  <conditionalFormatting sqref="N420">
    <cfRule type="cellIs" dxfId="653" priority="696" operator="lessThan">
      <formula>0</formula>
    </cfRule>
  </conditionalFormatting>
  <conditionalFormatting sqref="N421">
    <cfRule type="cellIs" dxfId="652" priority="695" operator="lessThan">
      <formula>0</formula>
    </cfRule>
  </conditionalFormatting>
  <conditionalFormatting sqref="N421">
    <cfRule type="cellIs" dxfId="651" priority="694" operator="lessThan">
      <formula>0</formula>
    </cfRule>
  </conditionalFormatting>
  <conditionalFormatting sqref="C427:M427">
    <cfRule type="cellIs" dxfId="650" priority="693" operator="lessThan">
      <formula>0</formula>
    </cfRule>
  </conditionalFormatting>
  <conditionalFormatting sqref="C427:M427">
    <cfRule type="cellIs" dxfId="649" priority="692" operator="lessThan">
      <formula>0</formula>
    </cfRule>
  </conditionalFormatting>
  <conditionalFormatting sqref="H427">
    <cfRule type="cellIs" dxfId="648" priority="691" operator="lessThan">
      <formula>0</formula>
    </cfRule>
  </conditionalFormatting>
  <conditionalFormatting sqref="B427">
    <cfRule type="cellIs" dxfId="647" priority="690" operator="lessThan">
      <formula>0</formula>
    </cfRule>
  </conditionalFormatting>
  <conditionalFormatting sqref="B427">
    <cfRule type="cellIs" dxfId="646" priority="689" operator="lessThan">
      <formula>0</formula>
    </cfRule>
  </conditionalFormatting>
  <conditionalFormatting sqref="B423:N423">
    <cfRule type="cellIs" dxfId="645" priority="688" operator="lessThan">
      <formula>0</formula>
    </cfRule>
  </conditionalFormatting>
  <conditionalFormatting sqref="B423:N423">
    <cfRule type="cellIs" dxfId="644" priority="687" operator="lessThan">
      <formula>0</formula>
    </cfRule>
  </conditionalFormatting>
  <conditionalFormatting sqref="B423:N423">
    <cfRule type="cellIs" dxfId="643" priority="686" operator="lessThan">
      <formula>0</formula>
    </cfRule>
  </conditionalFormatting>
  <conditionalFormatting sqref="B423:N423">
    <cfRule type="cellIs" dxfId="642" priority="685" operator="lessThan">
      <formula>0</formula>
    </cfRule>
  </conditionalFormatting>
  <conditionalFormatting sqref="B423:N423">
    <cfRule type="cellIs" dxfId="641" priority="684" operator="lessThan">
      <formula>0</formula>
    </cfRule>
  </conditionalFormatting>
  <conditionalFormatting sqref="B423:N423">
    <cfRule type="cellIs" dxfId="640" priority="683" operator="lessThan">
      <formula>0</formula>
    </cfRule>
  </conditionalFormatting>
  <conditionalFormatting sqref="B423:N423">
    <cfRule type="cellIs" dxfId="639" priority="682" operator="lessThan">
      <formula>0</formula>
    </cfRule>
  </conditionalFormatting>
  <conditionalFormatting sqref="B423:N423">
    <cfRule type="cellIs" dxfId="638" priority="681" operator="lessThan">
      <formula>0</formula>
    </cfRule>
  </conditionalFormatting>
  <conditionalFormatting sqref="N426">
    <cfRule type="cellIs" dxfId="637" priority="680" operator="lessThan">
      <formula>0</formula>
    </cfRule>
  </conditionalFormatting>
  <conditionalFormatting sqref="C537:N537">
    <cfRule type="cellIs" dxfId="636" priority="400" operator="lessThan">
      <formula>0</formula>
    </cfRule>
  </conditionalFormatting>
  <conditionalFormatting sqref="C568:N568">
    <cfRule type="cellIs" dxfId="635" priority="397" operator="lessThan">
      <formula>0</formula>
    </cfRule>
  </conditionalFormatting>
  <conditionalFormatting sqref="I552:N552">
    <cfRule type="cellIs" dxfId="634" priority="394" operator="lessThan">
      <formula>0</formula>
    </cfRule>
  </conditionalFormatting>
  <conditionalFormatting sqref="I560:N560">
    <cfRule type="cellIs" dxfId="633" priority="391" operator="lessThan">
      <formula>0</formula>
    </cfRule>
  </conditionalFormatting>
  <conditionalFormatting sqref="B429:N429">
    <cfRule type="cellIs" dxfId="632" priority="668" operator="lessThan">
      <formula>0</formula>
    </cfRule>
  </conditionalFormatting>
  <conditionalFormatting sqref="B429:N429">
    <cfRule type="cellIs" dxfId="631" priority="667" operator="lessThan">
      <formula>0</formula>
    </cfRule>
  </conditionalFormatting>
  <conditionalFormatting sqref="B429:N429">
    <cfRule type="cellIs" dxfId="630" priority="666" operator="lessThan">
      <formula>0</formula>
    </cfRule>
  </conditionalFormatting>
  <conditionalFormatting sqref="B429:N429">
    <cfRule type="cellIs" dxfId="629" priority="665" operator="lessThan">
      <formula>0</formula>
    </cfRule>
  </conditionalFormatting>
  <conditionalFormatting sqref="N432">
    <cfRule type="cellIs" dxfId="628" priority="664" operator="lessThan">
      <formula>0</formula>
    </cfRule>
  </conditionalFormatting>
  <conditionalFormatting sqref="C439:M439">
    <cfRule type="cellIs" dxfId="627" priority="663" operator="lessThan">
      <formula>0</formula>
    </cfRule>
  </conditionalFormatting>
  <conditionalFormatting sqref="C439:M439">
    <cfRule type="cellIs" dxfId="626" priority="662" operator="lessThan">
      <formula>0</formula>
    </cfRule>
  </conditionalFormatting>
  <conditionalFormatting sqref="H439">
    <cfRule type="cellIs" dxfId="625" priority="661" operator="lessThan">
      <formula>0</formula>
    </cfRule>
  </conditionalFormatting>
  <conditionalFormatting sqref="B439">
    <cfRule type="cellIs" dxfId="624" priority="660" operator="lessThan">
      <formula>0</formula>
    </cfRule>
  </conditionalFormatting>
  <conditionalFormatting sqref="B439">
    <cfRule type="cellIs" dxfId="623" priority="659" operator="lessThan">
      <formula>0</formula>
    </cfRule>
  </conditionalFormatting>
  <conditionalFormatting sqref="B435:N435">
    <cfRule type="cellIs" dxfId="622" priority="658" operator="lessThan">
      <formula>0</formula>
    </cfRule>
  </conditionalFormatting>
  <conditionalFormatting sqref="B435:N435">
    <cfRule type="cellIs" dxfId="621" priority="657" operator="lessThan">
      <formula>0</formula>
    </cfRule>
  </conditionalFormatting>
  <conditionalFormatting sqref="C641:N645">
    <cfRule type="cellIs" dxfId="620" priority="376" operator="lessThan">
      <formula>0</formula>
    </cfRule>
  </conditionalFormatting>
  <conditionalFormatting sqref="C597:N597">
    <cfRule type="cellIs" dxfId="619" priority="375" operator="lessThan">
      <formula>0</formula>
    </cfRule>
  </conditionalFormatting>
  <conditionalFormatting sqref="C603:N603">
    <cfRule type="cellIs" dxfId="618" priority="372" operator="lessThan">
      <formula>0</formula>
    </cfRule>
  </conditionalFormatting>
  <conditionalFormatting sqref="C603:N603">
    <cfRule type="cellIs" dxfId="617" priority="371" operator="lessThan">
      <formula>0</formula>
    </cfRule>
  </conditionalFormatting>
  <conditionalFormatting sqref="C603:N603">
    <cfRule type="cellIs" dxfId="616" priority="370" operator="lessThan">
      <formula>0</formula>
    </cfRule>
  </conditionalFormatting>
  <conditionalFormatting sqref="H445">
    <cfRule type="cellIs" dxfId="615" priority="645" operator="lessThan">
      <formula>0</formula>
    </cfRule>
  </conditionalFormatting>
  <conditionalFormatting sqref="B445">
    <cfRule type="cellIs" dxfId="614" priority="644" operator="lessThan">
      <formula>0</formula>
    </cfRule>
  </conditionalFormatting>
  <conditionalFormatting sqref="B445">
    <cfRule type="cellIs" dxfId="613" priority="643" operator="lessThan">
      <formula>0</formula>
    </cfRule>
  </conditionalFormatting>
  <conditionalFormatting sqref="B441:N441">
    <cfRule type="cellIs" dxfId="612" priority="642" operator="lessThan">
      <formula>0</formula>
    </cfRule>
  </conditionalFormatting>
  <conditionalFormatting sqref="B441:N441">
    <cfRule type="cellIs" dxfId="611" priority="641" operator="lessThan">
      <formula>0</formula>
    </cfRule>
  </conditionalFormatting>
  <conditionalFormatting sqref="B441:N441">
    <cfRule type="cellIs" dxfId="610" priority="640" operator="lessThan">
      <formula>0</formula>
    </cfRule>
  </conditionalFormatting>
  <conditionalFormatting sqref="B441:N441">
    <cfRule type="cellIs" dxfId="609" priority="639" operator="lessThan">
      <formula>0</formula>
    </cfRule>
  </conditionalFormatting>
  <conditionalFormatting sqref="B441:N441">
    <cfRule type="cellIs" dxfId="608" priority="638" operator="lessThan">
      <formula>0</formula>
    </cfRule>
  </conditionalFormatting>
  <conditionalFormatting sqref="B441:N441">
    <cfRule type="cellIs" dxfId="607" priority="637" operator="lessThan">
      <formula>0</formula>
    </cfRule>
  </conditionalFormatting>
  <conditionalFormatting sqref="B441:N441">
    <cfRule type="cellIs" dxfId="606" priority="636" operator="lessThan">
      <formula>0</formula>
    </cfRule>
  </conditionalFormatting>
  <conditionalFormatting sqref="B441:N441">
    <cfRule type="cellIs" dxfId="605" priority="635" operator="lessThan">
      <formula>0</formula>
    </cfRule>
  </conditionalFormatting>
  <conditionalFormatting sqref="N444">
    <cfRule type="cellIs" dxfId="604" priority="634" operator="lessThan">
      <formula>0</formula>
    </cfRule>
  </conditionalFormatting>
  <conditionalFormatting sqref="N445">
    <cfRule type="cellIs" dxfId="603" priority="633" operator="lessThan">
      <formula>0</formula>
    </cfRule>
  </conditionalFormatting>
  <conditionalFormatting sqref="N445">
    <cfRule type="cellIs" dxfId="602" priority="632" operator="lessThan">
      <formula>0</formula>
    </cfRule>
  </conditionalFormatting>
  <conditionalFormatting sqref="C452:M452">
    <cfRule type="cellIs" dxfId="601" priority="631" operator="lessThan">
      <formula>0</formula>
    </cfRule>
  </conditionalFormatting>
  <conditionalFormatting sqref="C452:M452">
    <cfRule type="cellIs" dxfId="600" priority="630" operator="lessThan">
      <formula>0</formula>
    </cfRule>
  </conditionalFormatting>
  <conditionalFormatting sqref="H452">
    <cfRule type="cellIs" dxfId="599" priority="629" operator="lessThan">
      <formula>0</formula>
    </cfRule>
  </conditionalFormatting>
  <conditionalFormatting sqref="B452">
    <cfRule type="cellIs" dxfId="598" priority="628" operator="lessThan">
      <formula>0</formula>
    </cfRule>
  </conditionalFormatting>
  <conditionalFormatting sqref="B452">
    <cfRule type="cellIs" dxfId="597" priority="627" operator="lessThan">
      <formula>0</formula>
    </cfRule>
  </conditionalFormatting>
  <conditionalFormatting sqref="B448:N448">
    <cfRule type="cellIs" dxfId="596" priority="626" operator="lessThan">
      <formula>0</formula>
    </cfRule>
  </conditionalFormatting>
  <conditionalFormatting sqref="B448:N448">
    <cfRule type="cellIs" dxfId="595" priority="625" operator="lessThan">
      <formula>0</formula>
    </cfRule>
  </conditionalFormatting>
  <conditionalFormatting sqref="B448:N448">
    <cfRule type="cellIs" dxfId="594" priority="624" operator="lessThan">
      <formula>0</formula>
    </cfRule>
  </conditionalFormatting>
  <conditionalFormatting sqref="B448:N448">
    <cfRule type="cellIs" dxfId="593" priority="623" operator="lessThan">
      <formula>0</formula>
    </cfRule>
  </conditionalFormatting>
  <conditionalFormatting sqref="B448:N448">
    <cfRule type="cellIs" dxfId="592" priority="622" operator="lessThan">
      <formula>0</formula>
    </cfRule>
  </conditionalFormatting>
  <conditionalFormatting sqref="B448:N448">
    <cfRule type="cellIs" dxfId="591" priority="621" operator="lessThan">
      <formula>0</formula>
    </cfRule>
  </conditionalFormatting>
  <conditionalFormatting sqref="B448:N448">
    <cfRule type="cellIs" dxfId="590" priority="620" operator="lessThan">
      <formula>0</formula>
    </cfRule>
  </conditionalFormatting>
  <conditionalFormatting sqref="B448:N448">
    <cfRule type="cellIs" dxfId="589" priority="619" operator="lessThan">
      <formula>0</formula>
    </cfRule>
  </conditionalFormatting>
  <conditionalFormatting sqref="N451">
    <cfRule type="cellIs" dxfId="588" priority="618" operator="lessThan">
      <formula>0</formula>
    </cfRule>
  </conditionalFormatting>
  <conditionalFormatting sqref="N452">
    <cfRule type="cellIs" dxfId="587" priority="617" operator="lessThan">
      <formula>0</formula>
    </cfRule>
  </conditionalFormatting>
  <conditionalFormatting sqref="N452">
    <cfRule type="cellIs" dxfId="586" priority="616" operator="lessThan">
      <formula>0</formula>
    </cfRule>
  </conditionalFormatting>
  <conditionalFormatting sqref="C458:M458">
    <cfRule type="cellIs" dxfId="585" priority="615" operator="lessThan">
      <formula>0</formula>
    </cfRule>
  </conditionalFormatting>
  <conditionalFormatting sqref="C458:M458">
    <cfRule type="cellIs" dxfId="584" priority="614" operator="lessThan">
      <formula>0</formula>
    </cfRule>
  </conditionalFormatting>
  <conditionalFormatting sqref="H458">
    <cfRule type="cellIs" dxfId="583" priority="613" operator="lessThan">
      <formula>0</formula>
    </cfRule>
  </conditionalFormatting>
  <conditionalFormatting sqref="B458">
    <cfRule type="cellIs" dxfId="582" priority="612" operator="lessThan">
      <formula>0</formula>
    </cfRule>
  </conditionalFormatting>
  <conditionalFormatting sqref="B458">
    <cfRule type="cellIs" dxfId="581" priority="611" operator="lessThan">
      <formula>0</formula>
    </cfRule>
  </conditionalFormatting>
  <conditionalFormatting sqref="Q505">
    <cfRule type="cellIs" dxfId="580" priority="333" operator="lessThan">
      <formula>0</formula>
    </cfRule>
  </conditionalFormatting>
  <conditionalFormatting sqref="P505">
    <cfRule type="cellIs" dxfId="579" priority="332" operator="lessThan">
      <formula>0</formula>
    </cfRule>
  </conditionalFormatting>
  <conditionalFormatting sqref="Q513">
    <cfRule type="cellIs" dxfId="578" priority="330" operator="lessThan">
      <formula>0</formula>
    </cfRule>
  </conditionalFormatting>
  <conditionalFormatting sqref="P513">
    <cfRule type="cellIs" dxfId="577" priority="329" operator="lessThan">
      <formula>0</formula>
    </cfRule>
  </conditionalFormatting>
  <conditionalFormatting sqref="Q522">
    <cfRule type="cellIs" dxfId="576" priority="327" operator="lessThan">
      <formula>0</formula>
    </cfRule>
  </conditionalFormatting>
  <conditionalFormatting sqref="P522">
    <cfRule type="cellIs" dxfId="575" priority="326" operator="lessThan">
      <formula>0</formula>
    </cfRule>
  </conditionalFormatting>
  <conditionalFormatting sqref="Q530">
    <cfRule type="cellIs" dxfId="574" priority="324" operator="lessThan">
      <formula>0</formula>
    </cfRule>
  </conditionalFormatting>
  <conditionalFormatting sqref="C461:C464">
    <cfRule type="expression" dxfId="573" priority="598">
      <formula>C461/B461&gt;1</formula>
    </cfRule>
    <cfRule type="expression" dxfId="572" priority="599">
      <formula>C461/B461&lt;1</formula>
    </cfRule>
  </conditionalFormatting>
  <conditionalFormatting sqref="Q538">
    <cfRule type="cellIs" dxfId="571" priority="321" operator="lessThan">
      <formula>0</formula>
    </cfRule>
  </conditionalFormatting>
  <conditionalFormatting sqref="D461:N464">
    <cfRule type="expression" dxfId="570" priority="595">
      <formula>D461/C461&gt;1</formula>
    </cfRule>
    <cfRule type="expression" dxfId="569" priority="596">
      <formula>D461/C461&lt;1</formula>
    </cfRule>
  </conditionalFormatting>
  <conditionalFormatting sqref="Q553">
    <cfRule type="cellIs" dxfId="568" priority="318" operator="lessThan">
      <formula>0</formula>
    </cfRule>
  </conditionalFormatting>
  <conditionalFormatting sqref="B461:B464 B552:N552 B560:N560 B575:N575 B589:N589">
    <cfRule type="expression" dxfId="567" priority="592">
      <formula>B461/#REF!&gt;1</formula>
    </cfRule>
    <cfRule type="expression" dxfId="566" priority="593">
      <formula>B461/#REF!&lt;1</formula>
    </cfRule>
  </conditionalFormatting>
  <conditionalFormatting sqref="Q561">
    <cfRule type="cellIs" dxfId="565" priority="315" operator="lessThan">
      <formula>0</formula>
    </cfRule>
  </conditionalFormatting>
  <conditionalFormatting sqref="B512">
    <cfRule type="expression" dxfId="564" priority="589">
      <formula>B512/#REF!&gt;1</formula>
    </cfRule>
    <cfRule type="expression" dxfId="563" priority="590">
      <formula>B512/#REF!&lt;1</formula>
    </cfRule>
  </conditionalFormatting>
  <conditionalFormatting sqref="Q590">
    <cfRule type="cellIs" dxfId="562" priority="312" operator="lessThan">
      <formula>0</formula>
    </cfRule>
  </conditionalFormatting>
  <conditionalFormatting sqref="C512">
    <cfRule type="expression" dxfId="561" priority="586">
      <formula>C512/B512&gt;1</formula>
    </cfRule>
    <cfRule type="expression" dxfId="560" priority="587">
      <formula>C512/B512&lt;1</formula>
    </cfRule>
  </conditionalFormatting>
  <conditionalFormatting sqref="D512">
    <cfRule type="cellIs" dxfId="559" priority="585" operator="lessThan">
      <formula>0</formula>
    </cfRule>
  </conditionalFormatting>
  <conditionalFormatting sqref="D512">
    <cfRule type="expression" dxfId="558" priority="583">
      <formula>D512/C512&gt;1</formula>
    </cfRule>
    <cfRule type="expression" dxfId="557" priority="584">
      <formula>D512/C512&lt;1</formula>
    </cfRule>
  </conditionalFormatting>
  <conditionalFormatting sqref="E512">
    <cfRule type="cellIs" dxfId="556" priority="582" operator="lessThan">
      <formula>0</formula>
    </cfRule>
  </conditionalFormatting>
  <conditionalFormatting sqref="E512">
    <cfRule type="expression" dxfId="555" priority="580">
      <formula>E512/D512&gt;1</formula>
    </cfRule>
    <cfRule type="expression" dxfId="554" priority="581">
      <formula>E512/D512&lt;1</formula>
    </cfRule>
  </conditionalFormatting>
  <conditionalFormatting sqref="F512">
    <cfRule type="cellIs" dxfId="553" priority="579" operator="lessThan">
      <formula>0</formula>
    </cfRule>
  </conditionalFormatting>
  <conditionalFormatting sqref="F512">
    <cfRule type="expression" dxfId="552" priority="577">
      <formula>F512/E512&gt;1</formula>
    </cfRule>
    <cfRule type="expression" dxfId="551" priority="578">
      <formula>F512/E512&lt;1</formula>
    </cfRule>
  </conditionalFormatting>
  <conditionalFormatting sqref="G512">
    <cfRule type="cellIs" dxfId="550" priority="576" operator="lessThan">
      <formula>0</formula>
    </cfRule>
  </conditionalFormatting>
  <conditionalFormatting sqref="G512">
    <cfRule type="expression" dxfId="549" priority="574">
      <formula>G512/F512&gt;1</formula>
    </cfRule>
    <cfRule type="expression" dxfId="548" priority="575">
      <formula>G512/F512&lt;1</formula>
    </cfRule>
  </conditionalFormatting>
  <conditionalFormatting sqref="H512">
    <cfRule type="cellIs" dxfId="547" priority="573" operator="lessThan">
      <formula>0</formula>
    </cfRule>
  </conditionalFormatting>
  <conditionalFormatting sqref="H512">
    <cfRule type="expression" dxfId="546" priority="571">
      <formula>H512/G512&gt;1</formula>
    </cfRule>
    <cfRule type="expression" dxfId="545" priority="572">
      <formula>H512/G512&lt;1</formula>
    </cfRule>
  </conditionalFormatting>
  <conditionalFormatting sqref="I512:N512">
    <cfRule type="cellIs" dxfId="544" priority="570" operator="lessThan">
      <formula>0</formula>
    </cfRule>
  </conditionalFormatting>
  <conditionalFormatting sqref="I512:N512">
    <cfRule type="expression" dxfId="543" priority="568">
      <formula>I512/H512&gt;1</formula>
    </cfRule>
    <cfRule type="expression" dxfId="542" priority="569">
      <formula>I512/H512&lt;1</formula>
    </cfRule>
  </conditionalFormatting>
  <conditionalFormatting sqref="B552">
    <cfRule type="cellIs" dxfId="541" priority="567" operator="lessThan">
      <formula>0</formula>
    </cfRule>
  </conditionalFormatting>
  <conditionalFormatting sqref="B552">
    <cfRule type="expression" dxfId="540" priority="565">
      <formula>B552/#REF!&gt;1</formula>
    </cfRule>
    <cfRule type="expression" dxfId="539" priority="566">
      <formula>B552/#REF!&lt;1</formula>
    </cfRule>
  </conditionalFormatting>
  <conditionalFormatting sqref="C552">
    <cfRule type="cellIs" dxfId="538" priority="564" operator="lessThan">
      <formula>0</formula>
    </cfRule>
  </conditionalFormatting>
  <conditionalFormatting sqref="C552">
    <cfRule type="expression" dxfId="537" priority="562">
      <formula>C552/B552&gt;1</formula>
    </cfRule>
    <cfRule type="expression" dxfId="536" priority="563">
      <formula>C552/B552&lt;1</formula>
    </cfRule>
  </conditionalFormatting>
  <conditionalFormatting sqref="D552">
    <cfRule type="cellIs" dxfId="535" priority="561" operator="lessThan">
      <formula>0</formula>
    </cfRule>
  </conditionalFormatting>
  <conditionalFormatting sqref="D552">
    <cfRule type="expression" dxfId="534" priority="559">
      <formula>D552/C552&gt;1</formula>
    </cfRule>
    <cfRule type="expression" dxfId="533" priority="560">
      <formula>D552/C552&lt;1</formula>
    </cfRule>
  </conditionalFormatting>
  <conditionalFormatting sqref="E552">
    <cfRule type="cellIs" dxfId="532" priority="558" operator="lessThan">
      <formula>0</formula>
    </cfRule>
  </conditionalFormatting>
  <conditionalFormatting sqref="E552">
    <cfRule type="expression" dxfId="531" priority="556">
      <formula>E552/D552&gt;1</formula>
    </cfRule>
    <cfRule type="expression" dxfId="530" priority="557">
      <formula>E552/D552&lt;1</formula>
    </cfRule>
  </conditionalFormatting>
  <conditionalFormatting sqref="F552">
    <cfRule type="cellIs" dxfId="529" priority="555" operator="lessThan">
      <formula>0</formula>
    </cfRule>
  </conditionalFormatting>
  <conditionalFormatting sqref="F552">
    <cfRule type="expression" dxfId="528" priority="553">
      <formula>F552/E552&gt;1</formula>
    </cfRule>
    <cfRule type="expression" dxfId="527" priority="554">
      <formula>F552/E552&lt;1</formula>
    </cfRule>
  </conditionalFormatting>
  <conditionalFormatting sqref="G552">
    <cfRule type="cellIs" dxfId="526" priority="552" operator="lessThan">
      <formula>0</formula>
    </cfRule>
  </conditionalFormatting>
  <conditionalFormatting sqref="G552">
    <cfRule type="expression" dxfId="525" priority="550">
      <formula>G552/F552&gt;1</formula>
    </cfRule>
    <cfRule type="expression" dxfId="524" priority="551">
      <formula>G552/F552&lt;1</formula>
    </cfRule>
  </conditionalFormatting>
  <conditionalFormatting sqref="H552">
    <cfRule type="cellIs" dxfId="523" priority="549" operator="lessThan">
      <formula>0</formula>
    </cfRule>
  </conditionalFormatting>
  <conditionalFormatting sqref="H552">
    <cfRule type="expression" dxfId="522" priority="547">
      <formula>H552/G552&gt;1</formula>
    </cfRule>
    <cfRule type="expression" dxfId="521" priority="548">
      <formula>H552/G552&lt;1</formula>
    </cfRule>
  </conditionalFormatting>
  <conditionalFormatting sqref="B560">
    <cfRule type="cellIs" dxfId="520" priority="546" operator="lessThan">
      <formula>0</formula>
    </cfRule>
  </conditionalFormatting>
  <conditionalFormatting sqref="B560">
    <cfRule type="expression" dxfId="519" priority="544">
      <formula>B560/#REF!&gt;1</formula>
    </cfRule>
    <cfRule type="expression" dxfId="518" priority="545">
      <formula>B560/#REF!&lt;1</formula>
    </cfRule>
  </conditionalFormatting>
  <conditionalFormatting sqref="C560">
    <cfRule type="cellIs" dxfId="517" priority="543" operator="lessThan">
      <formula>0</formula>
    </cfRule>
  </conditionalFormatting>
  <conditionalFormatting sqref="C560">
    <cfRule type="expression" dxfId="516" priority="541">
      <formula>C560/B560&gt;1</formula>
    </cfRule>
    <cfRule type="expression" dxfId="515" priority="542">
      <formula>C560/B560&lt;1</formula>
    </cfRule>
  </conditionalFormatting>
  <conditionalFormatting sqref="D560">
    <cfRule type="cellIs" dxfId="514" priority="540" operator="lessThan">
      <formula>0</formula>
    </cfRule>
  </conditionalFormatting>
  <conditionalFormatting sqref="D560">
    <cfRule type="expression" dxfId="513" priority="538">
      <formula>D560/C560&gt;1</formula>
    </cfRule>
    <cfRule type="expression" dxfId="512" priority="539">
      <formula>D560/C560&lt;1</formula>
    </cfRule>
  </conditionalFormatting>
  <conditionalFormatting sqref="E560">
    <cfRule type="cellIs" dxfId="511" priority="537" operator="lessThan">
      <formula>0</formula>
    </cfRule>
  </conditionalFormatting>
  <conditionalFormatting sqref="E560">
    <cfRule type="expression" dxfId="510" priority="535">
      <formula>E560/D560&gt;1</formula>
    </cfRule>
    <cfRule type="expression" dxfId="509" priority="536">
      <formula>E560/D560&lt;1</formula>
    </cfRule>
  </conditionalFormatting>
  <conditionalFormatting sqref="F560">
    <cfRule type="cellIs" dxfId="508" priority="534" operator="lessThan">
      <formula>0</formula>
    </cfRule>
  </conditionalFormatting>
  <conditionalFormatting sqref="F560">
    <cfRule type="expression" dxfId="507" priority="532">
      <formula>F560/E560&gt;1</formula>
    </cfRule>
    <cfRule type="expression" dxfId="506" priority="533">
      <formula>F560/E560&lt;1</formula>
    </cfRule>
  </conditionalFormatting>
  <conditionalFormatting sqref="G560">
    <cfRule type="cellIs" dxfId="505" priority="531" operator="lessThan">
      <formula>0</formula>
    </cfRule>
  </conditionalFormatting>
  <conditionalFormatting sqref="G560">
    <cfRule type="expression" dxfId="504" priority="529">
      <formula>G560/F560&gt;1</formula>
    </cfRule>
    <cfRule type="expression" dxfId="503" priority="530">
      <formula>G560/F560&lt;1</formula>
    </cfRule>
  </conditionalFormatting>
  <conditionalFormatting sqref="H560">
    <cfRule type="cellIs" dxfId="502" priority="528" operator="lessThan">
      <formula>0</formula>
    </cfRule>
  </conditionalFormatting>
  <conditionalFormatting sqref="H560">
    <cfRule type="expression" dxfId="501" priority="526">
      <formula>H560/G560&gt;1</formula>
    </cfRule>
    <cfRule type="expression" dxfId="500" priority="527">
      <formula>H560/G560&lt;1</formula>
    </cfRule>
  </conditionalFormatting>
  <conditionalFormatting sqref="O616:O619">
    <cfRule type="cellIs" dxfId="499" priority="278" operator="lessThan">
      <formula>0</formula>
    </cfRule>
  </conditionalFormatting>
  <conditionalFormatting sqref="B589">
    <cfRule type="expression" dxfId="498" priority="523">
      <formula>B589/#REF!&gt;1</formula>
    </cfRule>
    <cfRule type="expression" dxfId="497" priority="524">
      <formula>B589/#REF!&lt;1</formula>
    </cfRule>
  </conditionalFormatting>
  <conditionalFormatting sqref="C589">
    <cfRule type="cellIs" dxfId="496" priority="522" operator="lessThan">
      <formula>0</formula>
    </cfRule>
  </conditionalFormatting>
  <conditionalFormatting sqref="C589">
    <cfRule type="expression" dxfId="495" priority="520">
      <formula>C589/B589&gt;1</formula>
    </cfRule>
    <cfRule type="expression" dxfId="494" priority="521">
      <formula>C589/B589&lt;1</formula>
    </cfRule>
  </conditionalFormatting>
  <conditionalFormatting sqref="O605:O607">
    <cfRule type="cellIs" dxfId="493" priority="272" operator="lessThan">
      <formula>0</formula>
    </cfRule>
  </conditionalFormatting>
  <conditionalFormatting sqref="D589">
    <cfRule type="expression" dxfId="492" priority="517">
      <formula>D589/C589&gt;1</formula>
    </cfRule>
    <cfRule type="expression" dxfId="491" priority="518">
      <formula>D589/C589&lt;1</formula>
    </cfRule>
  </conditionalFormatting>
  <conditionalFormatting sqref="E589">
    <cfRule type="cellIs" dxfId="490" priority="516" operator="lessThan">
      <formula>0</formula>
    </cfRule>
  </conditionalFormatting>
  <conditionalFormatting sqref="E589">
    <cfRule type="expression" dxfId="489" priority="514">
      <formula>E589/D589&gt;1</formula>
    </cfRule>
    <cfRule type="expression" dxfId="488" priority="515">
      <formula>E589/D589&lt;1</formula>
    </cfRule>
  </conditionalFormatting>
  <conditionalFormatting sqref="F589">
    <cfRule type="cellIs" dxfId="487" priority="513" operator="lessThan">
      <formula>0</formula>
    </cfRule>
  </conditionalFormatting>
  <conditionalFormatting sqref="F589">
    <cfRule type="expression" dxfId="486" priority="511">
      <formula>F589/E589&gt;1</formula>
    </cfRule>
    <cfRule type="expression" dxfId="485" priority="512">
      <formula>F589/E589&lt;1</formula>
    </cfRule>
  </conditionalFormatting>
  <conditionalFormatting sqref="O377">
    <cfRule type="cellIs" dxfId="484" priority="263" operator="lessThan">
      <formula>0</formula>
    </cfRule>
  </conditionalFormatting>
  <conditionalFormatting sqref="G589">
    <cfRule type="expression" dxfId="483" priority="508">
      <formula>G589/F589&gt;1</formula>
    </cfRule>
    <cfRule type="expression" dxfId="482" priority="509">
      <formula>G589/F589&lt;1</formula>
    </cfRule>
  </conditionalFormatting>
  <conditionalFormatting sqref="O366">
    <cfRule type="cellIs" dxfId="481" priority="262" operator="lessThan">
      <formula>0</formula>
    </cfRule>
  </conditionalFormatting>
  <conditionalFormatting sqref="H589">
    <cfRule type="expression" dxfId="480" priority="505">
      <formula>H589/G589&gt;1</formula>
    </cfRule>
    <cfRule type="expression" dxfId="479" priority="506">
      <formula>H589/G589&lt;1</formula>
    </cfRule>
  </conditionalFormatting>
  <conditionalFormatting sqref="N596">
    <cfRule type="cellIs" dxfId="478" priority="504" operator="lessThan">
      <formula>0</formula>
    </cfRule>
  </conditionalFormatting>
  <conditionalFormatting sqref="O387">
    <cfRule type="cellIs" dxfId="477" priority="257" operator="lessThan">
      <formula>0</formula>
    </cfRule>
  </conditionalFormatting>
  <conditionalFormatting sqref="O387">
    <cfRule type="cellIs" dxfId="476" priority="258" operator="lessThan">
      <formula>0</formula>
    </cfRule>
  </conditionalFormatting>
  <conditionalFormatting sqref="O387">
    <cfRule type="cellIs" dxfId="475" priority="255" operator="lessThan">
      <formula>0</formula>
    </cfRule>
  </conditionalFormatting>
  <conditionalFormatting sqref="O387">
    <cfRule type="cellIs" dxfId="474" priority="256" operator="lessThan">
      <formula>0</formula>
    </cfRule>
  </conditionalFormatting>
  <conditionalFormatting sqref="N600">
    <cfRule type="cellIs" dxfId="473" priority="503" operator="lessThan">
      <formula>0</formula>
    </cfRule>
  </conditionalFormatting>
  <conditionalFormatting sqref="N600">
    <cfRule type="cellIs" dxfId="472" priority="502" operator="lessThan">
      <formula>0</formula>
    </cfRule>
  </conditionalFormatting>
  <conditionalFormatting sqref="P363">
    <cfRule type="cellIs" dxfId="471" priority="501" operator="lessThan">
      <formula>0</formula>
    </cfRule>
  </conditionalFormatting>
  <conditionalFormatting sqref="P364:P365">
    <cfRule type="cellIs" dxfId="470" priority="500" operator="lessThan">
      <formula>0</formula>
    </cfRule>
  </conditionalFormatting>
  <conditionalFormatting sqref="P461:P464">
    <cfRule type="cellIs" dxfId="469" priority="499" operator="lessThan">
      <formula>0</formula>
    </cfRule>
  </conditionalFormatting>
  <conditionalFormatting sqref="P361">
    <cfRule type="cellIs" dxfId="468" priority="498" operator="lessThan">
      <formula>0</formula>
    </cfRule>
  </conditionalFormatting>
  <conditionalFormatting sqref="P366:P367">
    <cfRule type="cellIs" dxfId="467" priority="497" operator="lessThan">
      <formula>0</formula>
    </cfRule>
  </conditionalFormatting>
  <conditionalFormatting sqref="P369:P373">
    <cfRule type="cellIs" dxfId="466" priority="496" operator="lessThan">
      <formula>0</formula>
    </cfRule>
  </conditionalFormatting>
  <conditionalFormatting sqref="P378:P379">
    <cfRule type="cellIs" dxfId="465" priority="495" operator="lessThan">
      <formula>0</formula>
    </cfRule>
  </conditionalFormatting>
  <conditionalFormatting sqref="P384:P385">
    <cfRule type="cellIs" dxfId="464" priority="494" operator="lessThan">
      <formula>0</formula>
    </cfRule>
  </conditionalFormatting>
  <conditionalFormatting sqref="P390:P391">
    <cfRule type="cellIs" dxfId="463" priority="493" operator="lessThan">
      <formula>0</formula>
    </cfRule>
  </conditionalFormatting>
  <conditionalFormatting sqref="P396:P397">
    <cfRule type="cellIs" dxfId="462" priority="492" operator="lessThan">
      <formula>0</formula>
    </cfRule>
  </conditionalFormatting>
  <conditionalFormatting sqref="P402">
    <cfRule type="cellIs" dxfId="461" priority="491" operator="lessThan">
      <formula>0</formula>
    </cfRule>
  </conditionalFormatting>
  <conditionalFormatting sqref="P408:P409">
    <cfRule type="cellIs" dxfId="460" priority="490" operator="lessThan">
      <formula>0</formula>
    </cfRule>
  </conditionalFormatting>
  <conditionalFormatting sqref="P414:P415">
    <cfRule type="cellIs" dxfId="459" priority="489" operator="lessThan">
      <formula>0</formula>
    </cfRule>
  </conditionalFormatting>
  <conditionalFormatting sqref="P420:P421">
    <cfRule type="cellIs" dxfId="458" priority="488" operator="lessThan">
      <formula>0</formula>
    </cfRule>
  </conditionalFormatting>
  <conditionalFormatting sqref="P426:P427">
    <cfRule type="cellIs" dxfId="457" priority="487" operator="lessThan">
      <formula>0</formula>
    </cfRule>
  </conditionalFormatting>
  <conditionalFormatting sqref="P432:P433">
    <cfRule type="cellIs" dxfId="456" priority="486" operator="lessThan">
      <formula>0</formula>
    </cfRule>
  </conditionalFormatting>
  <conditionalFormatting sqref="P438:P439">
    <cfRule type="cellIs" dxfId="455" priority="485" operator="lessThan">
      <formula>0</formula>
    </cfRule>
  </conditionalFormatting>
  <conditionalFormatting sqref="P444:P445">
    <cfRule type="cellIs" dxfId="454" priority="484" operator="lessThan">
      <formula>0</formula>
    </cfRule>
  </conditionalFormatting>
  <conditionalFormatting sqref="P451:P452">
    <cfRule type="cellIs" dxfId="453" priority="483" operator="lessThan">
      <formula>0</formula>
    </cfRule>
  </conditionalFormatting>
  <conditionalFormatting sqref="P457:P458">
    <cfRule type="cellIs" dxfId="452" priority="482" operator="lessThan">
      <formula>0</formula>
    </cfRule>
  </conditionalFormatting>
  <conditionalFormatting sqref="P465">
    <cfRule type="cellIs" dxfId="451" priority="481" operator="lessThan">
      <formula>0</formula>
    </cfRule>
  </conditionalFormatting>
  <conditionalFormatting sqref="P472">
    <cfRule type="cellIs" dxfId="450" priority="480" operator="lessThan">
      <formula>0</formula>
    </cfRule>
  </conditionalFormatting>
  <conditionalFormatting sqref="P503:P504">
    <cfRule type="cellIs" dxfId="449" priority="479" operator="lessThan">
      <formula>0</formula>
    </cfRule>
  </conditionalFormatting>
  <conditionalFormatting sqref="P511:P512">
    <cfRule type="cellIs" dxfId="448" priority="478" operator="lessThan">
      <formula>0</formula>
    </cfRule>
  </conditionalFormatting>
  <conditionalFormatting sqref="P520:P521">
    <cfRule type="cellIs" dxfId="447" priority="477" operator="lessThan">
      <formula>0</formula>
    </cfRule>
  </conditionalFormatting>
  <conditionalFormatting sqref="P528:P529">
    <cfRule type="cellIs" dxfId="446" priority="476" operator="lessThan">
      <formula>0</formula>
    </cfRule>
  </conditionalFormatting>
  <conditionalFormatting sqref="P544:P545">
    <cfRule type="cellIs" dxfId="445" priority="475" operator="lessThan">
      <formula>0</formula>
    </cfRule>
  </conditionalFormatting>
  <conditionalFormatting sqref="P536:P537">
    <cfRule type="cellIs" dxfId="444" priority="474" operator="lessThan">
      <formula>0</formula>
    </cfRule>
  </conditionalFormatting>
  <conditionalFormatting sqref="P551:P552">
    <cfRule type="cellIs" dxfId="443" priority="473" operator="lessThan">
      <formula>0</formula>
    </cfRule>
  </conditionalFormatting>
  <conditionalFormatting sqref="P559:P560">
    <cfRule type="cellIs" dxfId="442" priority="472" operator="lessThan">
      <formula>0</formula>
    </cfRule>
  </conditionalFormatting>
  <conditionalFormatting sqref="P567:P568">
    <cfRule type="cellIs" dxfId="441" priority="471" operator="lessThan">
      <formula>0</formula>
    </cfRule>
  </conditionalFormatting>
  <conditionalFormatting sqref="P574:P575">
    <cfRule type="cellIs" dxfId="440" priority="470" operator="lessThan">
      <formula>0</formula>
    </cfRule>
  </conditionalFormatting>
  <conditionalFormatting sqref="P581:P582">
    <cfRule type="cellIs" dxfId="439" priority="469" operator="lessThan">
      <formula>0</formula>
    </cfRule>
  </conditionalFormatting>
  <conditionalFormatting sqref="P588:P589">
    <cfRule type="cellIs" dxfId="438" priority="468" operator="lessThan">
      <formula>0</formula>
    </cfRule>
  </conditionalFormatting>
  <conditionalFormatting sqref="P596:P597">
    <cfRule type="cellIs" dxfId="437" priority="467" operator="lessThan">
      <formula>0</formula>
    </cfRule>
  </conditionalFormatting>
  <conditionalFormatting sqref="P603">
    <cfRule type="cellIs" dxfId="436" priority="466" operator="lessThan">
      <formula>0</formula>
    </cfRule>
  </conditionalFormatting>
  <conditionalFormatting sqref="P608">
    <cfRule type="cellIs" dxfId="435" priority="465" operator="lessThan">
      <formula>0</formula>
    </cfRule>
  </conditionalFormatting>
  <conditionalFormatting sqref="O405">
    <cfRule type="cellIs" dxfId="434" priority="215" operator="lessThan">
      <formula>0</formula>
    </cfRule>
  </conditionalFormatting>
  <conditionalFormatting sqref="P632:P634">
    <cfRule type="cellIs" dxfId="433" priority="464" operator="lessThan">
      <formula>0</formula>
    </cfRule>
  </conditionalFormatting>
  <conditionalFormatting sqref="I710:N710 P708:Q711">
    <cfRule type="cellIs" dxfId="432" priority="458" operator="lessThan">
      <formula>0</formula>
    </cfRule>
  </conditionalFormatting>
  <conditionalFormatting sqref="P636:P637 P641:P645">
    <cfRule type="cellIs" dxfId="431" priority="463" operator="lessThan">
      <formula>0</formula>
    </cfRule>
  </conditionalFormatting>
  <conditionalFormatting sqref="P648">
    <cfRule type="cellIs" dxfId="430" priority="462" operator="lessThan">
      <formula>0</formula>
    </cfRule>
  </conditionalFormatting>
  <conditionalFormatting sqref="P649">
    <cfRule type="cellIs" dxfId="429" priority="461" operator="lessThan">
      <formula>0</formula>
    </cfRule>
  </conditionalFormatting>
  <conditionalFormatting sqref="P651">
    <cfRule type="cellIs" dxfId="428" priority="460" operator="lessThan">
      <formula>0</formula>
    </cfRule>
  </conditionalFormatting>
  <conditionalFormatting sqref="P652">
    <cfRule type="cellIs" dxfId="427" priority="459" operator="lessThan">
      <formula>0</formula>
    </cfRule>
  </conditionalFormatting>
  <conditionalFormatting sqref="D654:N654 D651:N651 D648:N649 D632:N634">
    <cfRule type="expression" dxfId="426" priority="431">
      <formula>D632/C632&gt;1</formula>
    </cfRule>
    <cfRule type="expression" dxfId="425" priority="432">
      <formula>D632/C632&lt;1</formula>
    </cfRule>
  </conditionalFormatting>
  <conditionalFormatting sqref="C507:C510">
    <cfRule type="cellIs" dxfId="424" priority="457" operator="lessThan">
      <formula>0</formula>
    </cfRule>
  </conditionalFormatting>
  <conditionalFormatting sqref="C507:C510">
    <cfRule type="expression" dxfId="423" priority="455">
      <formula>C507/B507&gt;1</formula>
    </cfRule>
    <cfRule type="expression" dxfId="422" priority="456">
      <formula>C507/B507&lt;1</formula>
    </cfRule>
  </conditionalFormatting>
  <conditionalFormatting sqref="D507:N510">
    <cfRule type="cellIs" dxfId="421" priority="454" operator="lessThan">
      <formula>0</formula>
    </cfRule>
  </conditionalFormatting>
  <conditionalFormatting sqref="D507:N510">
    <cfRule type="expression" dxfId="420" priority="452">
      <formula>D507/C507&gt;1</formula>
    </cfRule>
    <cfRule type="expression" dxfId="419" priority="453">
      <formula>D507/C507&lt;1</formula>
    </cfRule>
  </conditionalFormatting>
  <conditionalFormatting sqref="B507:B510">
    <cfRule type="cellIs" dxfId="418" priority="451" operator="lessThan">
      <formula>0</formula>
    </cfRule>
  </conditionalFormatting>
  <conditionalFormatting sqref="B507:B510">
    <cfRule type="expression" dxfId="417" priority="449">
      <formula>B507/#REF!&gt;1</formula>
    </cfRule>
    <cfRule type="expression" dxfId="416" priority="450">
      <formula>B507/#REF!&lt;1</formula>
    </cfRule>
  </conditionalFormatting>
  <conditionalFormatting sqref="J588:N588 J574:N574 J559:N559 J551:N551">
    <cfRule type="cellIs" dxfId="415" priority="448" operator="lessThan">
      <formula>0</formula>
    </cfRule>
  </conditionalFormatting>
  <conditionalFormatting sqref="C588:I588 C584:C587 C574:I574 C570:C573 C559:I559 C555:C558 C551:I551 C547:C550">
    <cfRule type="cellIs" dxfId="414" priority="447" operator="lessThan">
      <formula>0</formula>
    </cfRule>
  </conditionalFormatting>
  <conditionalFormatting sqref="C588:M588 C574:M574 C559:M559 C551:M551">
    <cfRule type="cellIs" dxfId="413" priority="446" operator="lessThan">
      <formula>0</formula>
    </cfRule>
  </conditionalFormatting>
  <conditionalFormatting sqref="C584:C587 C570:C573 C555:C558 C547:C550">
    <cfRule type="expression" dxfId="412" priority="444">
      <formula>C547/B547&gt;1</formula>
    </cfRule>
    <cfRule type="expression" dxfId="411" priority="445">
      <formula>C547/B547&lt;1</formula>
    </cfRule>
  </conditionalFormatting>
  <conditionalFormatting sqref="D584:N587 D570:N573 D555:N558 D547:N550">
    <cfRule type="cellIs" dxfId="410" priority="443" operator="lessThan">
      <formula>0</formula>
    </cfRule>
  </conditionalFormatting>
  <conditionalFormatting sqref="D584:N587 D570:N573 D555:N558 D547:N550">
    <cfRule type="expression" dxfId="409" priority="441">
      <formula>D547/C547&gt;1</formula>
    </cfRule>
    <cfRule type="expression" dxfId="408" priority="442">
      <formula>D547/C547&lt;1</formula>
    </cfRule>
  </conditionalFormatting>
  <conditionalFormatting sqref="C588:N588 C574:N574 C559:N559 C551:N551">
    <cfRule type="cellIs" dxfId="407" priority="440" operator="lessThan">
      <formula>0</formula>
    </cfRule>
  </conditionalFormatting>
  <conditionalFormatting sqref="C588:N588 C574:N574 C559:N559 C551:N551">
    <cfRule type="expression" dxfId="406" priority="438">
      <formula>C551/B551&gt;1</formula>
    </cfRule>
    <cfRule type="expression" dxfId="405" priority="439">
      <formula>C551/B551&lt;1</formula>
    </cfRule>
  </conditionalFormatting>
  <conditionalFormatting sqref="B654 B651 B648:B649 B632:B634 B641:B645">
    <cfRule type="cellIs" dxfId="404" priority="437" operator="lessThan">
      <formula>0</formula>
    </cfRule>
  </conditionalFormatting>
  <conditionalFormatting sqref="C654 C651 C648:C649 C632:C634">
    <cfRule type="cellIs" dxfId="403" priority="436" operator="lessThan">
      <formula>0</formula>
    </cfRule>
  </conditionalFormatting>
  <conditionalFormatting sqref="C654 C651 C648:C649 C632:C634">
    <cfRule type="expression" dxfId="402" priority="434">
      <formula>C632/B632&gt;1</formula>
    </cfRule>
    <cfRule type="expression" dxfId="401" priority="435">
      <formula>C632/B632&lt;1</formula>
    </cfRule>
  </conditionalFormatting>
  <conditionalFormatting sqref="D654:N654 D651:N651 D648:N649 D632:N634">
    <cfRule type="cellIs" dxfId="400" priority="433" operator="lessThan">
      <formula>0</formula>
    </cfRule>
  </conditionalFormatting>
  <conditionalFormatting sqref="B504:N504 B537 B568 B597">
    <cfRule type="expression" dxfId="399" priority="1193">
      <formula>B504/#REF!&gt;1</formula>
    </cfRule>
    <cfRule type="expression" dxfId="398" priority="1194">
      <formula>B504/#REF!&lt;1</formula>
    </cfRule>
  </conditionalFormatting>
  <conditionalFormatting sqref="C465">
    <cfRule type="cellIs" dxfId="397" priority="430" operator="lessThan">
      <formula>0</formula>
    </cfRule>
  </conditionalFormatting>
  <conditionalFormatting sqref="C465">
    <cfRule type="expression" dxfId="396" priority="428">
      <formula>C465/B465&gt;1</formula>
    </cfRule>
    <cfRule type="expression" dxfId="395" priority="429">
      <formula>C465/B465&lt;1</formula>
    </cfRule>
  </conditionalFormatting>
  <conditionalFormatting sqref="D465:N465">
    <cfRule type="cellIs" dxfId="394" priority="427" operator="lessThan">
      <formula>0</formula>
    </cfRule>
  </conditionalFormatting>
  <conditionalFormatting sqref="D465:N465">
    <cfRule type="expression" dxfId="393" priority="425">
      <formula>D465/C465&gt;1</formula>
    </cfRule>
    <cfRule type="expression" dxfId="392" priority="426">
      <formula>D465/C465&lt;1</formula>
    </cfRule>
  </conditionalFormatting>
  <conditionalFormatting sqref="B465">
    <cfRule type="cellIs" dxfId="391" priority="424" operator="lessThan">
      <formula>0</formula>
    </cfRule>
  </conditionalFormatting>
  <conditionalFormatting sqref="B465">
    <cfRule type="expression" dxfId="390" priority="422">
      <formula>B465/#REF!&gt;1</formula>
    </cfRule>
    <cfRule type="expression" dxfId="389" priority="423">
      <formula>B465/#REF!&lt;1</formula>
    </cfRule>
  </conditionalFormatting>
  <conditionalFormatting sqref="C511">
    <cfRule type="cellIs" dxfId="388" priority="421" operator="lessThan">
      <formula>0</formula>
    </cfRule>
  </conditionalFormatting>
  <conditionalFormatting sqref="D511:N511">
    <cfRule type="cellIs" dxfId="387" priority="418" operator="lessThan">
      <formula>0</formula>
    </cfRule>
  </conditionalFormatting>
  <conditionalFormatting sqref="C511">
    <cfRule type="expression" dxfId="386" priority="419">
      <formula>C511/B511&gt;1</formula>
    </cfRule>
    <cfRule type="expression" dxfId="385" priority="420">
      <formula>C511/B511&lt;1</formula>
    </cfRule>
  </conditionalFormatting>
  <conditionalFormatting sqref="D511:N511">
    <cfRule type="expression" dxfId="384" priority="416">
      <formula>D511/C511&gt;1</formula>
    </cfRule>
    <cfRule type="expression" dxfId="383" priority="417">
      <formula>D511/C511&lt;1</formula>
    </cfRule>
  </conditionalFormatting>
  <conditionalFormatting sqref="B511">
    <cfRule type="cellIs" dxfId="382" priority="415" operator="lessThan">
      <formula>0</formula>
    </cfRule>
  </conditionalFormatting>
  <conditionalFormatting sqref="B511">
    <cfRule type="expression" dxfId="381" priority="413">
      <formula>B511/#REF!&gt;1</formula>
    </cfRule>
    <cfRule type="expression" dxfId="380" priority="414">
      <formula>B511/#REF!&lt;1</formula>
    </cfRule>
  </conditionalFormatting>
  <conditionalFormatting sqref="B529 B521">
    <cfRule type="cellIs" dxfId="379" priority="412" operator="lessThan">
      <formula>0</formula>
    </cfRule>
  </conditionalFormatting>
  <conditionalFormatting sqref="B529 B521">
    <cfRule type="expression" dxfId="378" priority="410">
      <formula>B521/#REF!&gt;1</formula>
    </cfRule>
    <cfRule type="expression" dxfId="377" priority="411">
      <formula>B521/#REF!&lt;1</formula>
    </cfRule>
  </conditionalFormatting>
  <conditionalFormatting sqref="C521">
    <cfRule type="cellIs" dxfId="376" priority="409" operator="lessThan">
      <formula>0</formula>
    </cfRule>
  </conditionalFormatting>
  <conditionalFormatting sqref="C521 B636:O637">
    <cfRule type="expression" dxfId="375" priority="407">
      <formula>B521/A521&gt;1</formula>
    </cfRule>
    <cfRule type="expression" dxfId="374" priority="408">
      <formula>B521/A521&lt;1</formula>
    </cfRule>
  </conditionalFormatting>
  <conditionalFormatting sqref="C603:N603">
    <cfRule type="expression" dxfId="373" priority="368">
      <formula>C603/B603&gt;1</formula>
    </cfRule>
    <cfRule type="expression" dxfId="372" priority="369">
      <formula>C603/B603&lt;1</formula>
    </cfRule>
  </conditionalFormatting>
  <conditionalFormatting sqref="I552:N552">
    <cfRule type="expression" dxfId="371" priority="392">
      <formula>I552/H552&gt;1</formula>
    </cfRule>
    <cfRule type="expression" dxfId="370" priority="393">
      <formula>I552/H552&lt;1</formula>
    </cfRule>
  </conditionalFormatting>
  <conditionalFormatting sqref="I560:N560">
    <cfRule type="expression" dxfId="369" priority="389">
      <formula>I560/H560&gt;1</formula>
    </cfRule>
    <cfRule type="expression" dxfId="368" priority="390">
      <formula>I560/H560&lt;1</formula>
    </cfRule>
  </conditionalFormatting>
  <conditionalFormatting sqref="B575:N575">
    <cfRule type="cellIs" dxfId="367" priority="388" operator="lessThan">
      <formula>0</formula>
    </cfRule>
  </conditionalFormatting>
  <conditionalFormatting sqref="B575:N575">
    <cfRule type="expression" dxfId="366" priority="386">
      <formula>B575/A575&gt;1</formula>
    </cfRule>
    <cfRule type="expression" dxfId="365" priority="387">
      <formula>B575/A575&lt;1</formula>
    </cfRule>
  </conditionalFormatting>
  <conditionalFormatting sqref="B589:N589">
    <cfRule type="cellIs" dxfId="364" priority="385" operator="lessThan">
      <formula>0</formula>
    </cfRule>
  </conditionalFormatting>
  <conditionalFormatting sqref="B589:N589">
    <cfRule type="expression" dxfId="363" priority="383">
      <formula>B589/A589&gt;1</formula>
    </cfRule>
    <cfRule type="expression" dxfId="362" priority="384">
      <formula>B589/A589&lt;1</formula>
    </cfRule>
  </conditionalFormatting>
  <conditionalFormatting sqref="N608">
    <cfRule type="cellIs" dxfId="361" priority="361" operator="lessThan">
      <formula>0</formula>
    </cfRule>
  </conditionalFormatting>
  <conditionalFormatting sqref="D521:N521">
    <cfRule type="cellIs" dxfId="360" priority="406" operator="lessThan">
      <formula>0</formula>
    </cfRule>
  </conditionalFormatting>
  <conditionalFormatting sqref="D521:N521">
    <cfRule type="expression" dxfId="359" priority="404">
      <formula>D521/C521&gt;1</formula>
    </cfRule>
    <cfRule type="expression" dxfId="358" priority="405">
      <formula>D521/C521&lt;1</formula>
    </cfRule>
  </conditionalFormatting>
  <conditionalFormatting sqref="C529:N529">
    <cfRule type="cellIs" dxfId="357" priority="403" operator="lessThan">
      <formula>0</formula>
    </cfRule>
  </conditionalFormatting>
  <conditionalFormatting sqref="C529:N529">
    <cfRule type="expression" dxfId="356" priority="401">
      <formula>C529/B529&gt;1</formula>
    </cfRule>
    <cfRule type="expression" dxfId="355" priority="402">
      <formula>C529/B529&lt;1</formula>
    </cfRule>
  </conditionalFormatting>
  <conditionalFormatting sqref="C582:N582">
    <cfRule type="expression" dxfId="354" priority="377">
      <formula>C582/B582&gt;1</formula>
    </cfRule>
    <cfRule type="expression" dxfId="353" priority="378">
      <formula>C582/B582&lt;1</formula>
    </cfRule>
  </conditionalFormatting>
  <conditionalFormatting sqref="C537:N537">
    <cfRule type="expression" dxfId="352" priority="398">
      <formula>C537/B537&gt;1</formula>
    </cfRule>
    <cfRule type="expression" dxfId="351" priority="399">
      <formula>C537/B537&lt;1</formula>
    </cfRule>
  </conditionalFormatting>
  <conditionalFormatting sqref="C568:N568">
    <cfRule type="expression" dxfId="350" priority="395">
      <formula>C568/B568&gt;1</formula>
    </cfRule>
    <cfRule type="expression" dxfId="349" priority="396">
      <formula>C568/B568&lt;1</formula>
    </cfRule>
  </conditionalFormatting>
  <conditionalFormatting sqref="C608:M608">
    <cfRule type="expression" dxfId="348" priority="363">
      <formula>C608/B608&gt;1</formula>
    </cfRule>
    <cfRule type="expression" dxfId="347" priority="364">
      <formula>C608/B608&lt;1</formula>
    </cfRule>
  </conditionalFormatting>
  <conditionalFormatting sqref="N608">
    <cfRule type="expression" dxfId="346" priority="358">
      <formula>N608/M608&gt;1</formula>
    </cfRule>
    <cfRule type="expression" dxfId="345" priority="359">
      <formula>N608/M608&lt;1</formula>
    </cfRule>
  </conditionalFormatting>
  <conditionalFormatting sqref="C608:M608">
    <cfRule type="cellIs" dxfId="344" priority="367" operator="lessThan">
      <formula>0</formula>
    </cfRule>
  </conditionalFormatting>
  <conditionalFormatting sqref="C608:M608">
    <cfRule type="cellIs" dxfId="343" priority="366" operator="lessThan">
      <formula>0</formula>
    </cfRule>
  </conditionalFormatting>
  <conditionalFormatting sqref="B582">
    <cfRule type="cellIs" dxfId="342" priority="380" operator="lessThan">
      <formula>0</formula>
    </cfRule>
  </conditionalFormatting>
  <conditionalFormatting sqref="B582">
    <cfRule type="expression" dxfId="341" priority="381">
      <formula>B582/#REF!&gt;1</formula>
    </cfRule>
    <cfRule type="expression" dxfId="340" priority="382">
      <formula>B582/#REF!&lt;1</formula>
    </cfRule>
  </conditionalFormatting>
  <conditionalFormatting sqref="C582:N582">
    <cfRule type="cellIs" dxfId="339" priority="379" operator="lessThan">
      <formula>0</formula>
    </cfRule>
  </conditionalFormatting>
  <conditionalFormatting sqref="C597:N597">
    <cfRule type="expression" dxfId="338" priority="373">
      <formula>C597/B597&gt;1</formula>
    </cfRule>
    <cfRule type="expression" dxfId="337" priority="374">
      <formula>C597/B597&lt;1</formula>
    </cfRule>
  </conditionalFormatting>
  <conditionalFormatting sqref="N608">
    <cfRule type="cellIs" dxfId="336" priority="362" operator="lessThan">
      <formula>0</formula>
    </cfRule>
  </conditionalFormatting>
  <conditionalFormatting sqref="C608:M608">
    <cfRule type="cellIs" dxfId="335" priority="365" operator="lessThan">
      <formula>0</formula>
    </cfRule>
  </conditionalFormatting>
  <conditionalFormatting sqref="N608">
    <cfRule type="cellIs" dxfId="334" priority="360" operator="lessThan">
      <formula>0</formula>
    </cfRule>
  </conditionalFormatting>
  <conditionalFormatting sqref="B676:N679">
    <cfRule type="cellIs" dxfId="333" priority="357" operator="lessThan">
      <formula>0</formula>
    </cfRule>
  </conditionalFormatting>
  <conditionalFormatting sqref="I678:N678 P676:Q679">
    <cfRule type="cellIs" dxfId="332" priority="356" operator="lessThan">
      <formula>0</formula>
    </cfRule>
  </conditionalFormatting>
  <conditionalFormatting sqref="B680:N683">
    <cfRule type="cellIs" dxfId="331" priority="355" operator="lessThan">
      <formula>0</formula>
    </cfRule>
  </conditionalFormatting>
  <conditionalFormatting sqref="I682:N682 P680:Q683">
    <cfRule type="cellIs" dxfId="330" priority="354" operator="lessThan">
      <formula>0</formula>
    </cfRule>
  </conditionalFormatting>
  <conditionalFormatting sqref="B684:N687">
    <cfRule type="cellIs" dxfId="329" priority="353" operator="lessThan">
      <formula>0</formula>
    </cfRule>
  </conditionalFormatting>
  <conditionalFormatting sqref="I686:N686 P684:Q687">
    <cfRule type="cellIs" dxfId="328" priority="352" operator="lessThan">
      <formula>0</formula>
    </cfRule>
  </conditionalFormatting>
  <conditionalFormatting sqref="B688:N691">
    <cfRule type="cellIs" dxfId="327" priority="351" operator="lessThan">
      <formula>0</formula>
    </cfRule>
  </conditionalFormatting>
  <conditionalFormatting sqref="I690:N690 P688:Q691">
    <cfRule type="cellIs" dxfId="326" priority="350" operator="lessThan">
      <formula>0</formula>
    </cfRule>
  </conditionalFormatting>
  <conditionalFormatting sqref="B692:N695 O694">
    <cfRule type="cellIs" dxfId="325" priority="349" operator="lessThan">
      <formula>0</formula>
    </cfRule>
  </conditionalFormatting>
  <conditionalFormatting sqref="P692:Q695 I694:O694">
    <cfRule type="cellIs" dxfId="324" priority="348" operator="lessThan">
      <formula>0</formula>
    </cfRule>
  </conditionalFormatting>
  <conditionalFormatting sqref="B696:N699">
    <cfRule type="cellIs" dxfId="323" priority="347" operator="lessThan">
      <formula>0</formula>
    </cfRule>
  </conditionalFormatting>
  <conditionalFormatting sqref="I698:N698 P696:Q699">
    <cfRule type="cellIs" dxfId="322" priority="346" operator="lessThan">
      <formula>0</formula>
    </cfRule>
  </conditionalFormatting>
  <conditionalFormatting sqref="B700:N703">
    <cfRule type="cellIs" dxfId="321" priority="345" operator="lessThan">
      <formula>0</formula>
    </cfRule>
  </conditionalFormatting>
  <conditionalFormatting sqref="I702:N702 P700:Q703">
    <cfRule type="cellIs" dxfId="320" priority="344" operator="lessThan">
      <formula>0</formula>
    </cfRule>
  </conditionalFormatting>
  <conditionalFormatting sqref="B704:N707">
    <cfRule type="cellIs" dxfId="319" priority="343" operator="lessThan">
      <formula>0</formula>
    </cfRule>
  </conditionalFormatting>
  <conditionalFormatting sqref="I706:N706 P704:Q707">
    <cfRule type="cellIs" dxfId="318" priority="342" operator="lessThan">
      <formula>0</formula>
    </cfRule>
  </conditionalFormatting>
  <conditionalFormatting sqref="B712:N715">
    <cfRule type="cellIs" dxfId="317" priority="341" operator="lessThan">
      <formula>0</formula>
    </cfRule>
  </conditionalFormatting>
  <conditionalFormatting sqref="I714:N714 P712:Q715">
    <cfRule type="cellIs" dxfId="316" priority="340" operator="lessThan">
      <formula>0</formula>
    </cfRule>
  </conditionalFormatting>
  <conditionalFormatting sqref="B716:N719">
    <cfRule type="cellIs" dxfId="315" priority="339" operator="lessThan">
      <formula>0</formula>
    </cfRule>
  </conditionalFormatting>
  <conditionalFormatting sqref="I718:N718 P716:Q719">
    <cfRule type="cellIs" dxfId="314" priority="338" operator="lessThan">
      <formula>0</formula>
    </cfRule>
  </conditionalFormatting>
  <conditionalFormatting sqref="P654">
    <cfRule type="cellIs" dxfId="313" priority="337" operator="lessThan">
      <formula>0</formula>
    </cfRule>
  </conditionalFormatting>
  <conditionalFormatting sqref="Q466">
    <cfRule type="cellIs" dxfId="312" priority="336" operator="lessThan">
      <formula>0</formula>
    </cfRule>
  </conditionalFormatting>
  <conditionalFormatting sqref="P466">
    <cfRule type="cellIs" dxfId="311" priority="335" operator="lessThan">
      <formula>0</formula>
    </cfRule>
  </conditionalFormatting>
  <conditionalFormatting sqref="B466:N466">
    <cfRule type="cellIs" dxfId="310" priority="334" operator="lessThan">
      <formula>0</formula>
    </cfRule>
  </conditionalFormatting>
  <conditionalFormatting sqref="B505:N505">
    <cfRule type="cellIs" dxfId="309" priority="331" operator="lessThan">
      <formula>0</formula>
    </cfRule>
  </conditionalFormatting>
  <conditionalFormatting sqref="B513:N513">
    <cfRule type="cellIs" dxfId="308" priority="328" operator="lessThan">
      <formula>0</formula>
    </cfRule>
  </conditionalFormatting>
  <conditionalFormatting sqref="B522:N522">
    <cfRule type="cellIs" dxfId="307" priority="325" operator="lessThan">
      <formula>0</formula>
    </cfRule>
  </conditionalFormatting>
  <conditionalFormatting sqref="B530:N530">
    <cfRule type="cellIs" dxfId="306" priority="322" operator="lessThan">
      <formula>0</formula>
    </cfRule>
  </conditionalFormatting>
  <conditionalFormatting sqref="B538:N538">
    <cfRule type="cellIs" dxfId="305" priority="319" operator="lessThan">
      <formula>0</formula>
    </cfRule>
  </conditionalFormatting>
  <conditionalFormatting sqref="B553:N553">
    <cfRule type="cellIs" dxfId="304" priority="316" operator="lessThan">
      <formula>0</formula>
    </cfRule>
  </conditionalFormatting>
  <conditionalFormatting sqref="B561:N561">
    <cfRule type="cellIs" dxfId="303" priority="313" operator="lessThan">
      <formula>0</formula>
    </cfRule>
  </conditionalFormatting>
  <conditionalFormatting sqref="B590:N590">
    <cfRule type="cellIs" dxfId="302" priority="310" operator="lessThan">
      <formula>0</formula>
    </cfRule>
  </conditionalFormatting>
  <conditionalFormatting sqref="O608">
    <cfRule type="cellIs" dxfId="301" priority="51" operator="lessThan">
      <formula>0</formula>
    </cfRule>
  </conditionalFormatting>
  <conditionalFormatting sqref="O608">
    <cfRule type="cellIs" dxfId="300" priority="52" operator="lessThan">
      <formula>0</formula>
    </cfRule>
  </conditionalFormatting>
  <conditionalFormatting sqref="O603">
    <cfRule type="cellIs" dxfId="299" priority="55" operator="lessThan">
      <formula>0</formula>
    </cfRule>
  </conditionalFormatting>
  <conditionalFormatting sqref="O603">
    <cfRule type="cellIs" dxfId="298" priority="56" operator="lessThan">
      <formula>0</formula>
    </cfRule>
  </conditionalFormatting>
  <conditionalFormatting sqref="O603">
    <cfRule type="cellIs" dxfId="297" priority="57" operator="lessThan">
      <formula>0</formula>
    </cfRule>
  </conditionalFormatting>
  <conditionalFormatting sqref="O608">
    <cfRule type="cellIs" dxfId="296" priority="50" operator="lessThan">
      <formula>0</formula>
    </cfRule>
  </conditionalFormatting>
  <conditionalFormatting sqref="P491:Q491">
    <cfRule type="cellIs" dxfId="295" priority="309" operator="lessThan">
      <formula>0</formula>
    </cfRule>
  </conditionalFormatting>
  <conditionalFormatting sqref="Q492:Q496">
    <cfRule type="cellIs" dxfId="294" priority="308" operator="lessThan">
      <formula>0</formula>
    </cfRule>
  </conditionalFormatting>
  <conditionalFormatting sqref="P492:P495">
    <cfRule type="cellIs" dxfId="293" priority="307" operator="lessThan">
      <formula>0</formula>
    </cfRule>
  </conditionalFormatting>
  <conditionalFormatting sqref="P496">
    <cfRule type="cellIs" dxfId="292" priority="306" operator="lessThan">
      <formula>0</formula>
    </cfRule>
  </conditionalFormatting>
  <conditionalFormatting sqref="P473:Q473 B473">
    <cfRule type="cellIs" dxfId="291" priority="305" operator="lessThan">
      <formula>0</formula>
    </cfRule>
  </conditionalFormatting>
  <conditionalFormatting sqref="Q474:Q478">
    <cfRule type="cellIs" dxfId="290" priority="304" operator="lessThan">
      <formula>0</formula>
    </cfRule>
  </conditionalFormatting>
  <conditionalFormatting sqref="P474:P477">
    <cfRule type="cellIs" dxfId="289" priority="303" operator="lessThan">
      <formula>0</formula>
    </cfRule>
  </conditionalFormatting>
  <conditionalFormatting sqref="P478">
    <cfRule type="cellIs" dxfId="288" priority="302" operator="lessThan">
      <formula>0</formula>
    </cfRule>
  </conditionalFormatting>
  <conditionalFormatting sqref="P479:Q479 B479">
    <cfRule type="cellIs" dxfId="287" priority="301" operator="lessThan">
      <formula>0</formula>
    </cfRule>
  </conditionalFormatting>
  <conditionalFormatting sqref="Q480:Q484">
    <cfRule type="cellIs" dxfId="286" priority="300" operator="lessThan">
      <formula>0</formula>
    </cfRule>
  </conditionalFormatting>
  <conditionalFormatting sqref="P480:P483">
    <cfRule type="cellIs" dxfId="285" priority="299" operator="lessThan">
      <formula>0</formula>
    </cfRule>
  </conditionalFormatting>
  <conditionalFormatting sqref="P484">
    <cfRule type="cellIs" dxfId="284" priority="298" operator="lessThan">
      <formula>0</formula>
    </cfRule>
  </conditionalFormatting>
  <conditionalFormatting sqref="P485:Q485 B485">
    <cfRule type="cellIs" dxfId="283" priority="297" operator="lessThan">
      <formula>0</formula>
    </cfRule>
  </conditionalFormatting>
  <conditionalFormatting sqref="Q486:Q490">
    <cfRule type="cellIs" dxfId="282" priority="296" operator="lessThan">
      <formula>0</formula>
    </cfRule>
  </conditionalFormatting>
  <conditionalFormatting sqref="P486:P489">
    <cfRule type="cellIs" dxfId="281" priority="295" operator="lessThan">
      <formula>0</formula>
    </cfRule>
  </conditionalFormatting>
  <conditionalFormatting sqref="P490">
    <cfRule type="cellIs" dxfId="280"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9" priority="291" operator="lessThan">
      <formula>0</formula>
    </cfRule>
  </conditionalFormatting>
  <conditionalFormatting sqref="O348">
    <cfRule type="cellIs" dxfId="278" priority="290" operator="lessThan">
      <formula>0</formula>
    </cfRule>
  </conditionalFormatting>
  <conditionalFormatting sqref="O348">
    <cfRule type="cellIs" dxfId="277" priority="289" operator="lessThan">
      <formula>0</formula>
    </cfRule>
  </conditionalFormatting>
  <conditionalFormatting sqref="O351:O354">
    <cfRule type="cellIs" dxfId="276" priority="288" operator="lessThan">
      <formula>0</formula>
    </cfRule>
  </conditionalFormatting>
  <conditionalFormatting sqref="O363:O364">
    <cfRule type="cellIs" dxfId="275" priority="287" operator="lessThan">
      <formula>0</formula>
    </cfRule>
  </conditionalFormatting>
  <conditionalFormatting sqref="O369:O370">
    <cfRule type="cellIs" dxfId="274" priority="286" operator="lessThan">
      <formula>0</formula>
    </cfRule>
  </conditionalFormatting>
  <conditionalFormatting sqref="O375:O376">
    <cfRule type="cellIs" dxfId="273" priority="285" operator="lessThan">
      <formula>0</formula>
    </cfRule>
  </conditionalFormatting>
  <conditionalFormatting sqref="O381:O383">
    <cfRule type="cellIs" dxfId="272" priority="284" operator="lessThan">
      <formula>0</formula>
    </cfRule>
  </conditionalFormatting>
  <conditionalFormatting sqref="O355">
    <cfRule type="cellIs" dxfId="271" priority="283" operator="lessThan">
      <formula>0</formula>
    </cfRule>
  </conditionalFormatting>
  <conditionalFormatting sqref="O593:O595">
    <cfRule type="cellIs" dxfId="270" priority="281" operator="lessThan">
      <formula>0</formula>
    </cfRule>
  </conditionalFormatting>
  <conditionalFormatting sqref="O593:O595">
    <cfRule type="cellIs" dxfId="269" priority="282" operator="lessThan">
      <formula>0</formula>
    </cfRule>
  </conditionalFormatting>
  <conditionalFormatting sqref="O601:O602 O599">
    <cfRule type="cellIs" dxfId="268" priority="280" operator="lessThan">
      <formula>0</formula>
    </cfRule>
  </conditionalFormatting>
  <conditionalFormatting sqref="O621:O624">
    <cfRule type="cellIs" dxfId="267" priority="275" operator="lessThan">
      <formula>0</formula>
    </cfRule>
  </conditionalFormatting>
  <conditionalFormatting sqref="O621:O624">
    <cfRule type="cellIs" dxfId="266" priority="276" operator="lessThan">
      <formula>0</formula>
    </cfRule>
  </conditionalFormatting>
  <conditionalFormatting sqref="O626:O629">
    <cfRule type="cellIs" dxfId="265" priority="274" operator="lessThan">
      <formula>0</formula>
    </cfRule>
  </conditionalFormatting>
  <conditionalFormatting sqref="O611:O614">
    <cfRule type="cellIs" dxfId="264" priority="269" operator="lessThan">
      <formula>0</formula>
    </cfRule>
  </conditionalFormatting>
  <conditionalFormatting sqref="O611:O614">
    <cfRule type="cellIs" dxfId="263" priority="270" operator="lessThan">
      <formula>0</formula>
    </cfRule>
  </conditionalFormatting>
  <conditionalFormatting sqref="O650 O663 O655:O661 O642:O645 O652:O653 O672:O675 O708:O711 O665:O670">
    <cfRule type="cellIs" dxfId="262" priority="268" operator="lessThan">
      <formula>0</formula>
    </cfRule>
  </conditionalFormatting>
  <conditionalFormatting sqref="O674">
    <cfRule type="cellIs" dxfId="261" priority="267" operator="lessThan">
      <formula>0</formula>
    </cfRule>
  </conditionalFormatting>
  <conditionalFormatting sqref="O647">
    <cfRule type="cellIs" dxfId="260" priority="266" operator="lessThan">
      <formula>0</formula>
    </cfRule>
  </conditionalFormatting>
  <conditionalFormatting sqref="O393">
    <cfRule type="cellIs" dxfId="259" priority="245" operator="lessThan">
      <formula>0</formula>
    </cfRule>
  </conditionalFormatting>
  <conditionalFormatting sqref="O390">
    <cfRule type="cellIs" dxfId="258" priority="250" operator="lessThan">
      <formula>0</formula>
    </cfRule>
  </conditionalFormatting>
  <conditionalFormatting sqref="O393">
    <cfRule type="cellIs" dxfId="257" priority="248" operator="lessThan">
      <formula>0</formula>
    </cfRule>
  </conditionalFormatting>
  <conditionalFormatting sqref="O378">
    <cfRule type="cellIs" dxfId="256" priority="260" operator="lessThan">
      <formula>0</formula>
    </cfRule>
  </conditionalFormatting>
  <conditionalFormatting sqref="O372">
    <cfRule type="cellIs" dxfId="255" priority="261" operator="lessThan">
      <formula>0</formula>
    </cfRule>
  </conditionalFormatting>
  <conditionalFormatting sqref="O384">
    <cfRule type="cellIs" dxfId="254" priority="259" operator="lessThan">
      <formula>0</formula>
    </cfRule>
  </conditionalFormatting>
  <conditionalFormatting sqref="O387">
    <cfRule type="cellIs" dxfId="253" priority="254" operator="lessThan">
      <formula>0</formula>
    </cfRule>
  </conditionalFormatting>
  <conditionalFormatting sqref="O387">
    <cfRule type="cellIs" dxfId="252" priority="253" operator="lessThan">
      <formula>0</formula>
    </cfRule>
  </conditionalFormatting>
  <conditionalFormatting sqref="O387">
    <cfRule type="cellIs" dxfId="251" priority="252" operator="lessThan">
      <formula>0</formula>
    </cfRule>
  </conditionalFormatting>
  <conditionalFormatting sqref="O387">
    <cfRule type="cellIs" dxfId="250" priority="251" operator="lessThan">
      <formula>0</formula>
    </cfRule>
  </conditionalFormatting>
  <conditionalFormatting sqref="O393">
    <cfRule type="cellIs" dxfId="249" priority="246" operator="lessThan">
      <formula>0</formula>
    </cfRule>
  </conditionalFormatting>
  <conditionalFormatting sqref="O393">
    <cfRule type="cellIs" dxfId="248" priority="249" operator="lessThan">
      <formula>0</formula>
    </cfRule>
  </conditionalFormatting>
  <conditionalFormatting sqref="O393">
    <cfRule type="cellIs" dxfId="247" priority="244" operator="lessThan">
      <formula>0</formula>
    </cfRule>
  </conditionalFormatting>
  <conditionalFormatting sqref="O393">
    <cfRule type="cellIs" dxfId="246" priority="247" operator="lessThan">
      <formula>0</formula>
    </cfRule>
  </conditionalFormatting>
  <conditionalFormatting sqref="O393">
    <cfRule type="cellIs" dxfId="245" priority="242" operator="lessThan">
      <formula>0</formula>
    </cfRule>
  </conditionalFormatting>
  <conditionalFormatting sqref="O393">
    <cfRule type="cellIs" dxfId="244" priority="243" operator="lessThan">
      <formula>0</formula>
    </cfRule>
  </conditionalFormatting>
  <conditionalFormatting sqref="O399">
    <cfRule type="cellIs" dxfId="243" priority="240" operator="lessThan">
      <formula>0</formula>
    </cfRule>
  </conditionalFormatting>
  <conditionalFormatting sqref="O396">
    <cfRule type="cellIs" dxfId="242" priority="241" operator="lessThan">
      <formula>0</formula>
    </cfRule>
  </conditionalFormatting>
  <conditionalFormatting sqref="O399">
    <cfRule type="cellIs" dxfId="241" priority="239" operator="lessThan">
      <formula>0</formula>
    </cfRule>
  </conditionalFormatting>
  <conditionalFormatting sqref="O399">
    <cfRule type="cellIs" dxfId="240" priority="238" operator="lessThan">
      <formula>0</formula>
    </cfRule>
  </conditionalFormatting>
  <conditionalFormatting sqref="O399">
    <cfRule type="cellIs" dxfId="239" priority="237" operator="lessThan">
      <formula>0</formula>
    </cfRule>
  </conditionalFormatting>
  <conditionalFormatting sqref="O399">
    <cfRule type="cellIs" dxfId="238" priority="236" operator="lessThan">
      <formula>0</formula>
    </cfRule>
  </conditionalFormatting>
  <conditionalFormatting sqref="O399">
    <cfRule type="cellIs" dxfId="237" priority="235" operator="lessThan">
      <formula>0</formula>
    </cfRule>
  </conditionalFormatting>
  <conditionalFormatting sqref="O399">
    <cfRule type="cellIs" dxfId="236" priority="234" operator="lessThan">
      <formula>0</formula>
    </cfRule>
  </conditionalFormatting>
  <conditionalFormatting sqref="O399">
    <cfRule type="cellIs" dxfId="235" priority="233" operator="lessThan">
      <formula>0</formula>
    </cfRule>
  </conditionalFormatting>
  <conditionalFormatting sqref="O402">
    <cfRule type="cellIs" dxfId="234" priority="232" operator="lessThan">
      <formula>0</formula>
    </cfRule>
  </conditionalFormatting>
  <conditionalFormatting sqref="O355">
    <cfRule type="cellIs" dxfId="233" priority="231" operator="lessThan">
      <formula>0</formula>
    </cfRule>
  </conditionalFormatting>
  <conditionalFormatting sqref="O361">
    <cfRule type="cellIs" dxfId="232" priority="230" operator="lessThan">
      <formula>0</formula>
    </cfRule>
  </conditionalFormatting>
  <conditionalFormatting sqref="O361">
    <cfRule type="cellIs" dxfId="231" priority="229" operator="lessThan">
      <formula>0</formula>
    </cfRule>
  </conditionalFormatting>
  <conditionalFormatting sqref="O367">
    <cfRule type="cellIs" dxfId="230" priority="228" operator="lessThan">
      <formula>0</formula>
    </cfRule>
  </conditionalFormatting>
  <conditionalFormatting sqref="O367">
    <cfRule type="cellIs" dxfId="229" priority="227" operator="lessThan">
      <formula>0</formula>
    </cfRule>
  </conditionalFormatting>
  <conditionalFormatting sqref="O373">
    <cfRule type="cellIs" dxfId="228" priority="226" operator="lessThan">
      <formula>0</formula>
    </cfRule>
  </conditionalFormatting>
  <conditionalFormatting sqref="O373">
    <cfRule type="cellIs" dxfId="227" priority="225" operator="lessThan">
      <formula>0</formula>
    </cfRule>
  </conditionalFormatting>
  <conditionalFormatting sqref="O379">
    <cfRule type="cellIs" dxfId="226" priority="224" operator="lessThan">
      <formula>0</formula>
    </cfRule>
  </conditionalFormatting>
  <conditionalFormatting sqref="O379">
    <cfRule type="cellIs" dxfId="225" priority="223" operator="lessThan">
      <formula>0</formula>
    </cfRule>
  </conditionalFormatting>
  <conditionalFormatting sqref="O385">
    <cfRule type="cellIs" dxfId="224" priority="222" operator="lessThan">
      <formula>0</formula>
    </cfRule>
  </conditionalFormatting>
  <conditionalFormatting sqref="O385">
    <cfRule type="cellIs" dxfId="223" priority="221" operator="lessThan">
      <formula>0</formula>
    </cfRule>
  </conditionalFormatting>
  <conditionalFormatting sqref="O391">
    <cfRule type="cellIs" dxfId="222" priority="220" operator="lessThan">
      <formula>0</formula>
    </cfRule>
  </conditionalFormatting>
  <conditionalFormatting sqref="O391">
    <cfRule type="cellIs" dxfId="221" priority="219" operator="lessThan">
      <formula>0</formula>
    </cfRule>
  </conditionalFormatting>
  <conditionalFormatting sqref="O397">
    <cfRule type="cellIs" dxfId="220" priority="218" operator="lessThan">
      <formula>0</formula>
    </cfRule>
  </conditionalFormatting>
  <conditionalFormatting sqref="O397">
    <cfRule type="cellIs" dxfId="219" priority="217" operator="lessThan">
      <formula>0</formula>
    </cfRule>
  </conditionalFormatting>
  <conditionalFormatting sqref="O405">
    <cfRule type="cellIs" dxfId="218" priority="216" operator="lessThan">
      <formula>0</formula>
    </cfRule>
  </conditionalFormatting>
  <conditionalFormatting sqref="O405">
    <cfRule type="cellIs" dxfId="217" priority="214" operator="lessThan">
      <formula>0</formula>
    </cfRule>
  </conditionalFormatting>
  <conditionalFormatting sqref="O405">
    <cfRule type="cellIs" dxfId="216" priority="213" operator="lessThan">
      <formula>0</formula>
    </cfRule>
  </conditionalFormatting>
  <conditionalFormatting sqref="O405">
    <cfRule type="cellIs" dxfId="215" priority="212" operator="lessThan">
      <formula>0</formula>
    </cfRule>
  </conditionalFormatting>
  <conditionalFormatting sqref="O405">
    <cfRule type="cellIs" dxfId="214" priority="211" operator="lessThan">
      <formula>0</formula>
    </cfRule>
  </conditionalFormatting>
  <conditionalFormatting sqref="O405">
    <cfRule type="cellIs" dxfId="213" priority="210" operator="lessThan">
      <formula>0</formula>
    </cfRule>
  </conditionalFormatting>
  <conditionalFormatting sqref="O405">
    <cfRule type="cellIs" dxfId="212" priority="209" operator="lessThan">
      <formula>0</formula>
    </cfRule>
  </conditionalFormatting>
  <conditionalFormatting sqref="O408">
    <cfRule type="cellIs" dxfId="211" priority="208" operator="lessThan">
      <formula>0</formula>
    </cfRule>
  </conditionalFormatting>
  <conditionalFormatting sqref="O409">
    <cfRule type="cellIs" dxfId="210" priority="207" operator="lessThan">
      <formula>0</formula>
    </cfRule>
  </conditionalFormatting>
  <conditionalFormatting sqref="O409">
    <cfRule type="cellIs" dxfId="209" priority="206" operator="lessThan">
      <formula>0</formula>
    </cfRule>
  </conditionalFormatting>
  <conditionalFormatting sqref="O411">
    <cfRule type="cellIs" dxfId="208" priority="205" operator="lessThan">
      <formula>0</formula>
    </cfRule>
  </conditionalFormatting>
  <conditionalFormatting sqref="O411">
    <cfRule type="cellIs" dxfId="207" priority="204" operator="lessThan">
      <formula>0</formula>
    </cfRule>
  </conditionalFormatting>
  <conditionalFormatting sqref="O411">
    <cfRule type="cellIs" dxfId="206" priority="203" operator="lessThan">
      <formula>0</formula>
    </cfRule>
  </conditionalFormatting>
  <conditionalFormatting sqref="O411">
    <cfRule type="cellIs" dxfId="205" priority="202" operator="lessThan">
      <formula>0</formula>
    </cfRule>
  </conditionalFormatting>
  <conditionalFormatting sqref="O411">
    <cfRule type="cellIs" dxfId="204" priority="201" operator="lessThan">
      <formula>0</formula>
    </cfRule>
  </conditionalFormatting>
  <conditionalFormatting sqref="O411">
    <cfRule type="cellIs" dxfId="203" priority="200" operator="lessThan">
      <formula>0</formula>
    </cfRule>
  </conditionalFormatting>
  <conditionalFormatting sqref="O411">
    <cfRule type="cellIs" dxfId="202" priority="199" operator="lessThan">
      <formula>0</formula>
    </cfRule>
  </conditionalFormatting>
  <conditionalFormatting sqref="O411">
    <cfRule type="cellIs" dxfId="201" priority="198" operator="lessThan">
      <formula>0</formula>
    </cfRule>
  </conditionalFormatting>
  <conditionalFormatting sqref="O414">
    <cfRule type="cellIs" dxfId="200" priority="197" operator="lessThan">
      <formula>0</formula>
    </cfRule>
  </conditionalFormatting>
  <conditionalFormatting sqref="O415">
    <cfRule type="cellIs" dxfId="199" priority="196" operator="lessThan">
      <formula>0</formula>
    </cfRule>
  </conditionalFormatting>
  <conditionalFormatting sqref="O415">
    <cfRule type="cellIs" dxfId="198" priority="195" operator="lessThan">
      <formula>0</formula>
    </cfRule>
  </conditionalFormatting>
  <conditionalFormatting sqref="O417">
    <cfRule type="cellIs" dxfId="197" priority="194" operator="lessThan">
      <formula>0</formula>
    </cfRule>
  </conditionalFormatting>
  <conditionalFormatting sqref="O417">
    <cfRule type="cellIs" dxfId="196" priority="193" operator="lessThan">
      <formula>0</formula>
    </cfRule>
  </conditionalFormatting>
  <conditionalFormatting sqref="O417">
    <cfRule type="cellIs" dxfId="195" priority="192" operator="lessThan">
      <formula>0</formula>
    </cfRule>
  </conditionalFormatting>
  <conditionalFormatting sqref="O417">
    <cfRule type="cellIs" dxfId="194" priority="191" operator="lessThan">
      <formula>0</formula>
    </cfRule>
  </conditionalFormatting>
  <conditionalFormatting sqref="O417">
    <cfRule type="cellIs" dxfId="193" priority="190" operator="lessThan">
      <formula>0</formula>
    </cfRule>
  </conditionalFormatting>
  <conditionalFormatting sqref="O417">
    <cfRule type="cellIs" dxfId="192" priority="189" operator="lessThan">
      <formula>0</formula>
    </cfRule>
  </conditionalFormatting>
  <conditionalFormatting sqref="O417">
    <cfRule type="cellIs" dxfId="191" priority="188" operator="lessThan">
      <formula>0</formula>
    </cfRule>
  </conditionalFormatting>
  <conditionalFormatting sqref="O417">
    <cfRule type="cellIs" dxfId="190" priority="187" operator="lessThan">
      <formula>0</formula>
    </cfRule>
  </conditionalFormatting>
  <conditionalFormatting sqref="O420">
    <cfRule type="cellIs" dxfId="189" priority="186" operator="lessThan">
      <formula>0</formula>
    </cfRule>
  </conditionalFormatting>
  <conditionalFormatting sqref="O421">
    <cfRule type="cellIs" dxfId="188" priority="185" operator="lessThan">
      <formula>0</formula>
    </cfRule>
  </conditionalFormatting>
  <conditionalFormatting sqref="O421">
    <cfRule type="cellIs" dxfId="187" priority="184" operator="lessThan">
      <formula>0</formula>
    </cfRule>
  </conditionalFormatting>
  <conditionalFormatting sqref="O423">
    <cfRule type="cellIs" dxfId="186" priority="183" operator="lessThan">
      <formula>0</formula>
    </cfRule>
  </conditionalFormatting>
  <conditionalFormatting sqref="O423">
    <cfRule type="cellIs" dxfId="185" priority="182" operator="lessThan">
      <formula>0</formula>
    </cfRule>
  </conditionalFormatting>
  <conditionalFormatting sqref="O423">
    <cfRule type="cellIs" dxfId="184" priority="181" operator="lessThan">
      <formula>0</formula>
    </cfRule>
  </conditionalFormatting>
  <conditionalFormatting sqref="O423">
    <cfRule type="cellIs" dxfId="183" priority="180" operator="lessThan">
      <formula>0</formula>
    </cfRule>
  </conditionalFormatting>
  <conditionalFormatting sqref="O423">
    <cfRule type="cellIs" dxfId="182" priority="179" operator="lessThan">
      <formula>0</formula>
    </cfRule>
  </conditionalFormatting>
  <conditionalFormatting sqref="O423">
    <cfRule type="cellIs" dxfId="181" priority="178" operator="lessThan">
      <formula>0</formula>
    </cfRule>
  </conditionalFormatting>
  <conditionalFormatting sqref="O423">
    <cfRule type="cellIs" dxfId="180" priority="177" operator="lessThan">
      <formula>0</formula>
    </cfRule>
  </conditionalFormatting>
  <conditionalFormatting sqref="O423">
    <cfRule type="cellIs" dxfId="179" priority="176" operator="lessThan">
      <formula>0</formula>
    </cfRule>
  </conditionalFormatting>
  <conditionalFormatting sqref="O426">
    <cfRule type="cellIs" dxfId="178" priority="175" operator="lessThan">
      <formula>0</formula>
    </cfRule>
  </conditionalFormatting>
  <conditionalFormatting sqref="O427">
    <cfRule type="cellIs" dxfId="177" priority="174" operator="lessThan">
      <formula>0</formula>
    </cfRule>
  </conditionalFormatting>
  <conditionalFormatting sqref="O427">
    <cfRule type="cellIs" dxfId="176" priority="173" operator="lessThan">
      <formula>0</formula>
    </cfRule>
  </conditionalFormatting>
  <conditionalFormatting sqref="O429">
    <cfRule type="cellIs" dxfId="175" priority="172" operator="lessThan">
      <formula>0</formula>
    </cfRule>
  </conditionalFormatting>
  <conditionalFormatting sqref="O429">
    <cfRule type="cellIs" dxfId="174" priority="171" operator="lessThan">
      <formula>0</formula>
    </cfRule>
  </conditionalFormatting>
  <conditionalFormatting sqref="O429">
    <cfRule type="cellIs" dxfId="173" priority="170" operator="lessThan">
      <formula>0</formula>
    </cfRule>
  </conditionalFormatting>
  <conditionalFormatting sqref="O429">
    <cfRule type="cellIs" dxfId="172" priority="169" operator="lessThan">
      <formula>0</formula>
    </cfRule>
  </conditionalFormatting>
  <conditionalFormatting sqref="O429">
    <cfRule type="cellIs" dxfId="171" priority="168" operator="lessThan">
      <formula>0</formula>
    </cfRule>
  </conditionalFormatting>
  <conditionalFormatting sqref="O429">
    <cfRule type="cellIs" dxfId="170" priority="167" operator="lessThan">
      <formula>0</formula>
    </cfRule>
  </conditionalFormatting>
  <conditionalFormatting sqref="O429">
    <cfRule type="cellIs" dxfId="169" priority="166" operator="lessThan">
      <formula>0</formula>
    </cfRule>
  </conditionalFormatting>
  <conditionalFormatting sqref="O429">
    <cfRule type="cellIs" dxfId="168" priority="165" operator="lessThan">
      <formula>0</formula>
    </cfRule>
  </conditionalFormatting>
  <conditionalFormatting sqref="O432">
    <cfRule type="cellIs" dxfId="167" priority="164" operator="lessThan">
      <formula>0</formula>
    </cfRule>
  </conditionalFormatting>
  <conditionalFormatting sqref="O435">
    <cfRule type="cellIs" dxfId="166" priority="163" operator="lessThan">
      <formula>0</formula>
    </cfRule>
  </conditionalFormatting>
  <conditionalFormatting sqref="O435">
    <cfRule type="cellIs" dxfId="165" priority="162" operator="lessThan">
      <formula>0</formula>
    </cfRule>
  </conditionalFormatting>
  <conditionalFormatting sqref="O435">
    <cfRule type="cellIs" dxfId="164" priority="161" operator="lessThan">
      <formula>0</formula>
    </cfRule>
  </conditionalFormatting>
  <conditionalFormatting sqref="O435">
    <cfRule type="cellIs" dxfId="163" priority="160" operator="lessThan">
      <formula>0</formula>
    </cfRule>
  </conditionalFormatting>
  <conditionalFormatting sqref="O435">
    <cfRule type="cellIs" dxfId="162" priority="159" operator="lessThan">
      <formula>0</formula>
    </cfRule>
  </conditionalFormatting>
  <conditionalFormatting sqref="O435">
    <cfRule type="cellIs" dxfId="161" priority="158" operator="lessThan">
      <formula>0</formula>
    </cfRule>
  </conditionalFormatting>
  <conditionalFormatting sqref="O435">
    <cfRule type="cellIs" dxfId="160" priority="157" operator="lessThan">
      <formula>0</formula>
    </cfRule>
  </conditionalFormatting>
  <conditionalFormatting sqref="O435">
    <cfRule type="cellIs" dxfId="159" priority="156" operator="lessThan">
      <formula>0</formula>
    </cfRule>
  </conditionalFormatting>
  <conditionalFormatting sqref="O438">
    <cfRule type="cellIs" dxfId="158" priority="155" operator="lessThan">
      <formula>0</formula>
    </cfRule>
  </conditionalFormatting>
  <conditionalFormatting sqref="O439">
    <cfRule type="cellIs" dxfId="157" priority="154" operator="lessThan">
      <formula>0</formula>
    </cfRule>
  </conditionalFormatting>
  <conditionalFormatting sqref="O439">
    <cfRule type="cellIs" dxfId="156" priority="153" operator="lessThan">
      <formula>0</formula>
    </cfRule>
  </conditionalFormatting>
  <conditionalFormatting sqref="O441">
    <cfRule type="cellIs" dxfId="155" priority="152" operator="lessThan">
      <formula>0</formula>
    </cfRule>
  </conditionalFormatting>
  <conditionalFormatting sqref="O441">
    <cfRule type="cellIs" dxfId="154" priority="151" operator="lessThan">
      <formula>0</formula>
    </cfRule>
  </conditionalFormatting>
  <conditionalFormatting sqref="O441">
    <cfRule type="cellIs" dxfId="153" priority="150" operator="lessThan">
      <formula>0</formula>
    </cfRule>
  </conditionalFormatting>
  <conditionalFormatting sqref="O441">
    <cfRule type="cellIs" dxfId="152" priority="149" operator="lessThan">
      <formula>0</formula>
    </cfRule>
  </conditionalFormatting>
  <conditionalFormatting sqref="O441">
    <cfRule type="cellIs" dxfId="151" priority="148" operator="lessThan">
      <formula>0</formula>
    </cfRule>
  </conditionalFormatting>
  <conditionalFormatting sqref="O441">
    <cfRule type="cellIs" dxfId="150" priority="147" operator="lessThan">
      <formula>0</formula>
    </cfRule>
  </conditionalFormatting>
  <conditionalFormatting sqref="O441">
    <cfRule type="cellIs" dxfId="149" priority="146" operator="lessThan">
      <formula>0</formula>
    </cfRule>
  </conditionalFormatting>
  <conditionalFormatting sqref="O441">
    <cfRule type="cellIs" dxfId="148" priority="145" operator="lessThan">
      <formula>0</formula>
    </cfRule>
  </conditionalFormatting>
  <conditionalFormatting sqref="O444">
    <cfRule type="cellIs" dxfId="147" priority="144" operator="lessThan">
      <formula>0</formula>
    </cfRule>
  </conditionalFormatting>
  <conditionalFormatting sqref="O445">
    <cfRule type="cellIs" dxfId="146" priority="143" operator="lessThan">
      <formula>0</formula>
    </cfRule>
  </conditionalFormatting>
  <conditionalFormatting sqref="O445">
    <cfRule type="cellIs" dxfId="145" priority="142" operator="lessThan">
      <formula>0</formula>
    </cfRule>
  </conditionalFormatting>
  <conditionalFormatting sqref="O448">
    <cfRule type="cellIs" dxfId="144" priority="141" operator="lessThan">
      <formula>0</formula>
    </cfRule>
  </conditionalFormatting>
  <conditionalFormatting sqref="O448">
    <cfRule type="cellIs" dxfId="143" priority="140" operator="lessThan">
      <formula>0</formula>
    </cfRule>
  </conditionalFormatting>
  <conditionalFormatting sqref="O448">
    <cfRule type="cellIs" dxfId="142" priority="139" operator="lessThan">
      <formula>0</formula>
    </cfRule>
  </conditionalFormatting>
  <conditionalFormatting sqref="O448">
    <cfRule type="cellIs" dxfId="141" priority="138" operator="lessThan">
      <formula>0</formula>
    </cfRule>
  </conditionalFormatting>
  <conditionalFormatting sqref="O448">
    <cfRule type="cellIs" dxfId="140" priority="137" operator="lessThan">
      <formula>0</formula>
    </cfRule>
  </conditionalFormatting>
  <conditionalFormatting sqref="O448">
    <cfRule type="cellIs" dxfId="139" priority="136" operator="lessThan">
      <formula>0</formula>
    </cfRule>
  </conditionalFormatting>
  <conditionalFormatting sqref="O448">
    <cfRule type="cellIs" dxfId="138" priority="135" operator="lessThan">
      <formula>0</formula>
    </cfRule>
  </conditionalFormatting>
  <conditionalFormatting sqref="O448">
    <cfRule type="cellIs" dxfId="137" priority="134" operator="lessThan">
      <formula>0</formula>
    </cfRule>
  </conditionalFormatting>
  <conditionalFormatting sqref="O451">
    <cfRule type="cellIs" dxfId="136" priority="133" operator="lessThan">
      <formula>0</formula>
    </cfRule>
  </conditionalFormatting>
  <conditionalFormatting sqref="O452">
    <cfRule type="cellIs" dxfId="135" priority="132" operator="lessThan">
      <formula>0</formula>
    </cfRule>
  </conditionalFormatting>
  <conditionalFormatting sqref="O452">
    <cfRule type="cellIs" dxfId="134" priority="131" operator="lessThan">
      <formula>0</formula>
    </cfRule>
  </conditionalFormatting>
  <conditionalFormatting sqref="O454">
    <cfRule type="cellIs" dxfId="133" priority="130" operator="lessThan">
      <formula>0</formula>
    </cfRule>
  </conditionalFormatting>
  <conditionalFormatting sqref="O454">
    <cfRule type="cellIs" dxfId="132" priority="129" operator="lessThan">
      <formula>0</formula>
    </cfRule>
  </conditionalFormatting>
  <conditionalFormatting sqref="O454">
    <cfRule type="cellIs" dxfId="131" priority="128" operator="lessThan">
      <formula>0</formula>
    </cfRule>
  </conditionalFormatting>
  <conditionalFormatting sqref="O454">
    <cfRule type="cellIs" dxfId="130" priority="127" operator="lessThan">
      <formula>0</formula>
    </cfRule>
  </conditionalFormatting>
  <conditionalFormatting sqref="O454">
    <cfRule type="cellIs" dxfId="129" priority="126" operator="lessThan">
      <formula>0</formula>
    </cfRule>
  </conditionalFormatting>
  <conditionalFormatting sqref="O454">
    <cfRule type="cellIs" dxfId="128" priority="125" operator="lessThan">
      <formula>0</formula>
    </cfRule>
  </conditionalFormatting>
  <conditionalFormatting sqref="O454">
    <cfRule type="cellIs" dxfId="127" priority="124" operator="lessThan">
      <formula>0</formula>
    </cfRule>
  </conditionalFormatting>
  <conditionalFormatting sqref="O454">
    <cfRule type="cellIs" dxfId="126" priority="123" operator="lessThan">
      <formula>0</formula>
    </cfRule>
  </conditionalFormatting>
  <conditionalFormatting sqref="O457">
    <cfRule type="cellIs" dxfId="125" priority="122" operator="lessThan">
      <formula>0</formula>
    </cfRule>
  </conditionalFormatting>
  <conditionalFormatting sqref="O458">
    <cfRule type="cellIs" dxfId="124" priority="121" operator="lessThan">
      <formula>0</formula>
    </cfRule>
  </conditionalFormatting>
  <conditionalFormatting sqref="O458">
    <cfRule type="cellIs" dxfId="123" priority="120" operator="lessThan">
      <formula>0</formula>
    </cfRule>
  </conditionalFormatting>
  <conditionalFormatting sqref="O461:O464">
    <cfRule type="cellIs" dxfId="122" priority="119" operator="lessThan">
      <formula>0</formula>
    </cfRule>
  </conditionalFormatting>
  <conditionalFormatting sqref="O461:O464">
    <cfRule type="expression" dxfId="121" priority="117">
      <formula>O461/N461&gt;1</formula>
    </cfRule>
    <cfRule type="expression" dxfId="120" priority="118">
      <formula>O461/N461&lt;1</formula>
    </cfRule>
  </conditionalFormatting>
  <conditionalFormatting sqref="O552 O560 O575 O589">
    <cfRule type="expression" dxfId="119" priority="115">
      <formula>O552/#REF!&gt;1</formula>
    </cfRule>
    <cfRule type="expression" dxfId="118" priority="116">
      <formula>O552/#REF!&lt;1</formula>
    </cfRule>
  </conditionalFormatting>
  <conditionalFormatting sqref="O512">
    <cfRule type="cellIs" dxfId="117" priority="114" operator="lessThan">
      <formula>0</formula>
    </cfRule>
  </conditionalFormatting>
  <conditionalFormatting sqref="O512">
    <cfRule type="expression" dxfId="116" priority="112">
      <formula>O512/N512&gt;1</formula>
    </cfRule>
    <cfRule type="expression" dxfId="115" priority="113">
      <formula>O512/N512&lt;1</formula>
    </cfRule>
  </conditionalFormatting>
  <conditionalFormatting sqref="O596">
    <cfRule type="cellIs" dxfId="114" priority="111" operator="lessThan">
      <formula>0</formula>
    </cfRule>
  </conditionalFormatting>
  <conditionalFormatting sqref="O600">
    <cfRule type="cellIs" dxfId="113" priority="110" operator="lessThan">
      <formula>0</formula>
    </cfRule>
  </conditionalFormatting>
  <conditionalFormatting sqref="O600">
    <cfRule type="cellIs" dxfId="112" priority="109" operator="lessThan">
      <formula>0</formula>
    </cfRule>
  </conditionalFormatting>
  <conditionalFormatting sqref="O710">
    <cfRule type="cellIs" dxfId="111" priority="108" operator="lessThan">
      <formula>0</formula>
    </cfRule>
  </conditionalFormatting>
  <conditionalFormatting sqref="O654 O651 O648:O649 O632:O634">
    <cfRule type="expression" dxfId="110" priority="95">
      <formula>O632/N632&gt;1</formula>
    </cfRule>
    <cfRule type="expression" dxfId="109" priority="96">
      <formula>O632/N632&lt;1</formula>
    </cfRule>
  </conditionalFormatting>
  <conditionalFormatting sqref="O507:O510">
    <cfRule type="cellIs" dxfId="108" priority="107" operator="lessThan">
      <formula>0</formula>
    </cfRule>
  </conditionalFormatting>
  <conditionalFormatting sqref="O507:O510">
    <cfRule type="expression" dxfId="107" priority="105">
      <formula>O507/N507&gt;1</formula>
    </cfRule>
    <cfRule type="expression" dxfId="106" priority="106">
      <formula>O507/N507&lt;1</formula>
    </cfRule>
  </conditionalFormatting>
  <conditionalFormatting sqref="O588 O574 O559 O551">
    <cfRule type="cellIs" dxfId="105" priority="104" operator="lessThan">
      <formula>0</formula>
    </cfRule>
  </conditionalFormatting>
  <conditionalFormatting sqref="O584:O587 O570:O573 O555:O558 O547:O550">
    <cfRule type="cellIs" dxfId="104" priority="103" operator="lessThan">
      <formula>0</formula>
    </cfRule>
  </conditionalFormatting>
  <conditionalFormatting sqref="O584:O587 O570:O573 O555:O558 O547:O550">
    <cfRule type="expression" dxfId="103" priority="101">
      <formula>O547/N547&gt;1</formula>
    </cfRule>
    <cfRule type="expression" dxfId="102" priority="102">
      <formula>O547/N547&lt;1</formula>
    </cfRule>
  </conditionalFormatting>
  <conditionalFormatting sqref="O588 O574 O559 O551">
    <cfRule type="cellIs" dxfId="101" priority="100" operator="lessThan">
      <formula>0</formula>
    </cfRule>
  </conditionalFormatting>
  <conditionalFormatting sqref="O588 O574 O559 O551">
    <cfRule type="expression" dxfId="100" priority="98">
      <formula>O551/N551&gt;1</formula>
    </cfRule>
    <cfRule type="expression" dxfId="99" priority="99">
      <formula>O551/N551&lt;1</formula>
    </cfRule>
  </conditionalFormatting>
  <conditionalFormatting sqref="O654 O651 O648:O649 O632:O634">
    <cfRule type="cellIs" dxfId="98" priority="97" operator="lessThan">
      <formula>0</formula>
    </cfRule>
  </conditionalFormatting>
  <conditionalFormatting sqref="O504">
    <cfRule type="expression" dxfId="97" priority="292">
      <formula>O504/#REF!&gt;1</formula>
    </cfRule>
    <cfRule type="expression" dxfId="96" priority="293">
      <formula>O504/#REF!&lt;1</formula>
    </cfRule>
  </conditionalFormatting>
  <conditionalFormatting sqref="O465">
    <cfRule type="cellIs" dxfId="95" priority="94" operator="lessThan">
      <formula>0</formula>
    </cfRule>
  </conditionalFormatting>
  <conditionalFormatting sqref="O465">
    <cfRule type="expression" dxfId="94" priority="92">
      <formula>O465/N465&gt;1</formula>
    </cfRule>
    <cfRule type="expression" dxfId="93" priority="93">
      <formula>O465/N465&lt;1</formula>
    </cfRule>
  </conditionalFormatting>
  <conditionalFormatting sqref="O511">
    <cfRule type="cellIs" dxfId="92" priority="91" operator="lessThan">
      <formula>0</formula>
    </cfRule>
  </conditionalFormatting>
  <conditionalFormatting sqref="O511">
    <cfRule type="expression" dxfId="91" priority="89">
      <formula>O511/N511&gt;1</formula>
    </cfRule>
    <cfRule type="expression" dxfId="90" priority="90">
      <formula>O511/N511&lt;1</formula>
    </cfRule>
  </conditionalFormatting>
  <conditionalFormatting sqref="O568">
    <cfRule type="cellIs" dxfId="89" priority="79" operator="lessThan">
      <formula>0</formula>
    </cfRule>
  </conditionalFormatting>
  <conditionalFormatting sqref="O603">
    <cfRule type="expression" dxfId="88" priority="53">
      <formula>O603/N603&gt;1</formula>
    </cfRule>
    <cfRule type="expression" dxfId="87" priority="54">
      <formula>O603/N603&lt;1</formula>
    </cfRule>
  </conditionalFormatting>
  <conditionalFormatting sqref="O552">
    <cfRule type="cellIs" dxfId="86" priority="76" operator="lessThan">
      <formula>0</formula>
    </cfRule>
  </conditionalFormatting>
  <conditionalFormatting sqref="O552">
    <cfRule type="expression" dxfId="85" priority="74">
      <formula>O552/N552&gt;1</formula>
    </cfRule>
    <cfRule type="expression" dxfId="84" priority="75">
      <formula>O552/N552&lt;1</formula>
    </cfRule>
  </conditionalFormatting>
  <conditionalFormatting sqref="O560">
    <cfRule type="cellIs" dxfId="83" priority="73" operator="lessThan">
      <formula>0</formula>
    </cfRule>
  </conditionalFormatting>
  <conditionalFormatting sqref="O560">
    <cfRule type="expression" dxfId="82" priority="71">
      <formula>O560/N560&gt;1</formula>
    </cfRule>
    <cfRule type="expression" dxfId="81" priority="72">
      <formula>O560/N560&lt;1</formula>
    </cfRule>
  </conditionalFormatting>
  <conditionalFormatting sqref="O575">
    <cfRule type="cellIs" dxfId="80" priority="70" operator="lessThan">
      <formula>0</formula>
    </cfRule>
  </conditionalFormatting>
  <conditionalFormatting sqref="O575">
    <cfRule type="expression" dxfId="79" priority="68">
      <formula>O575/N575&gt;1</formula>
    </cfRule>
    <cfRule type="expression" dxfId="78" priority="69">
      <formula>O575/N575&lt;1</formula>
    </cfRule>
  </conditionalFormatting>
  <conditionalFormatting sqref="O589">
    <cfRule type="cellIs" dxfId="77" priority="67" operator="lessThan">
      <formula>0</formula>
    </cfRule>
  </conditionalFormatting>
  <conditionalFormatting sqref="O589">
    <cfRule type="expression" dxfId="76" priority="65">
      <formula>O589/N589&gt;1</formula>
    </cfRule>
    <cfRule type="expression" dxfId="75" priority="66">
      <formula>O589/N589&lt;1</formula>
    </cfRule>
  </conditionalFormatting>
  <conditionalFormatting sqref="O521">
    <cfRule type="cellIs" dxfId="74" priority="88" operator="lessThan">
      <formula>0</formula>
    </cfRule>
  </conditionalFormatting>
  <conditionalFormatting sqref="O521">
    <cfRule type="expression" dxfId="73" priority="86">
      <formula>O521/N521&gt;1</formula>
    </cfRule>
    <cfRule type="expression" dxfId="72" priority="87">
      <formula>O521/N521&lt;1</formula>
    </cfRule>
  </conditionalFormatting>
  <conditionalFormatting sqref="O529">
    <cfRule type="cellIs" dxfId="71" priority="85" operator="lessThan">
      <formula>0</formula>
    </cfRule>
  </conditionalFormatting>
  <conditionalFormatting sqref="O529">
    <cfRule type="expression" dxfId="70" priority="83">
      <formula>O529/N529&gt;1</formula>
    </cfRule>
    <cfRule type="expression" dxfId="69" priority="84">
      <formula>O529/N529&lt;1</formula>
    </cfRule>
  </conditionalFormatting>
  <conditionalFormatting sqref="O582">
    <cfRule type="expression" dxfId="68" priority="62">
      <formula>O582/N582&gt;1</formula>
    </cfRule>
    <cfRule type="expression" dxfId="67" priority="63">
      <formula>O582/N582&lt;1</formula>
    </cfRule>
  </conditionalFormatting>
  <conditionalFormatting sqref="O537">
    <cfRule type="cellIs" dxfId="66" priority="82" operator="lessThan">
      <formula>0</formula>
    </cfRule>
  </conditionalFormatting>
  <conditionalFormatting sqref="O537">
    <cfRule type="expression" dxfId="65" priority="80">
      <formula>O537/N537&gt;1</formula>
    </cfRule>
    <cfRule type="expression" dxfId="64" priority="81">
      <formula>O537/N537&lt;1</formula>
    </cfRule>
  </conditionalFormatting>
  <conditionalFormatting sqref="O641:O645 B636:O637">
    <cfRule type="cellIs" dxfId="63" priority="61" operator="lessThan">
      <formula>0</formula>
    </cfRule>
  </conditionalFormatting>
  <conditionalFormatting sqref="O568">
    <cfRule type="expression" dxfId="62" priority="77">
      <formula>O568/N568&gt;1</formula>
    </cfRule>
    <cfRule type="expression" dxfId="61" priority="78">
      <formula>O568/N568&lt;1</formula>
    </cfRule>
  </conditionalFormatting>
  <conditionalFormatting sqref="O597">
    <cfRule type="cellIs" dxfId="60" priority="60" operator="lessThan">
      <formula>0</formula>
    </cfRule>
  </conditionalFormatting>
  <conditionalFormatting sqref="O608">
    <cfRule type="expression" dxfId="59" priority="48">
      <formula>O608/N608&gt;1</formula>
    </cfRule>
    <cfRule type="expression" dxfId="58" priority="49">
      <formula>O608/N608&lt;1</formula>
    </cfRule>
  </conditionalFormatting>
  <conditionalFormatting sqref="O582">
    <cfRule type="cellIs" dxfId="57" priority="64" operator="lessThan">
      <formula>0</formula>
    </cfRule>
  </conditionalFormatting>
  <conditionalFormatting sqref="O597">
    <cfRule type="expression" dxfId="56" priority="58">
      <formula>O597/N597&gt;1</formula>
    </cfRule>
    <cfRule type="expression" dxfId="55" priority="59">
      <formula>O597/N597&lt;1</formula>
    </cfRule>
  </conditionalFormatting>
  <conditionalFormatting sqref="O676:O679">
    <cfRule type="cellIs" dxfId="54" priority="47" operator="lessThan">
      <formula>0</formula>
    </cfRule>
  </conditionalFormatting>
  <conditionalFormatting sqref="O678">
    <cfRule type="cellIs" dxfId="53" priority="46" operator="lessThan">
      <formula>0</formula>
    </cfRule>
  </conditionalFormatting>
  <conditionalFormatting sqref="O680:O683">
    <cfRule type="cellIs" dxfId="52" priority="45" operator="lessThan">
      <formula>0</formula>
    </cfRule>
  </conditionalFormatting>
  <conditionalFormatting sqref="O682">
    <cfRule type="cellIs" dxfId="51" priority="44" operator="lessThan">
      <formula>0</formula>
    </cfRule>
  </conditionalFormatting>
  <conditionalFormatting sqref="O684:O687">
    <cfRule type="cellIs" dxfId="50" priority="43" operator="lessThan">
      <formula>0</formula>
    </cfRule>
  </conditionalFormatting>
  <conditionalFormatting sqref="O686">
    <cfRule type="cellIs" dxfId="49" priority="42" operator="lessThan">
      <formula>0</formula>
    </cfRule>
  </conditionalFormatting>
  <conditionalFormatting sqref="O688:O691">
    <cfRule type="cellIs" dxfId="48" priority="41" operator="lessThan">
      <formula>0</formula>
    </cfRule>
  </conditionalFormatting>
  <conditionalFormatting sqref="O690">
    <cfRule type="cellIs" dxfId="47" priority="40" operator="lessThan">
      <formula>0</formula>
    </cfRule>
  </conditionalFormatting>
  <conditionalFormatting sqref="O692:O693 O695">
    <cfRule type="cellIs" dxfId="46" priority="39" operator="lessThan">
      <formula>0</formula>
    </cfRule>
  </conditionalFormatting>
  <conditionalFormatting sqref="O696:O699">
    <cfRule type="cellIs" dxfId="45" priority="38" operator="lessThan">
      <formula>0</formula>
    </cfRule>
  </conditionalFormatting>
  <conditionalFormatting sqref="O698">
    <cfRule type="cellIs" dxfId="44" priority="37" operator="lessThan">
      <formula>0</formula>
    </cfRule>
  </conditionalFormatting>
  <conditionalFormatting sqref="O700:O703">
    <cfRule type="cellIs" dxfId="43" priority="36" operator="lessThan">
      <formula>0</formula>
    </cfRule>
  </conditionalFormatting>
  <conditionalFormatting sqref="O702">
    <cfRule type="cellIs" dxfId="42" priority="35" operator="lessThan">
      <formula>0</formula>
    </cfRule>
  </conditionalFormatting>
  <conditionalFormatting sqref="O704:O707">
    <cfRule type="cellIs" dxfId="41" priority="34" operator="lessThan">
      <formula>0</formula>
    </cfRule>
  </conditionalFormatting>
  <conditionalFormatting sqref="O706">
    <cfRule type="cellIs" dxfId="40" priority="33" operator="lessThan">
      <formula>0</formula>
    </cfRule>
  </conditionalFormatting>
  <conditionalFormatting sqref="O712:O715">
    <cfRule type="cellIs" dxfId="39" priority="32" operator="lessThan">
      <formula>0</formula>
    </cfRule>
  </conditionalFormatting>
  <conditionalFormatting sqref="O714">
    <cfRule type="cellIs" dxfId="38" priority="31" operator="lessThan">
      <formula>0</formula>
    </cfRule>
  </conditionalFormatting>
  <conditionalFormatting sqref="O716:O719">
    <cfRule type="cellIs" dxfId="37" priority="30" operator="lessThan">
      <formula>0</formula>
    </cfRule>
  </conditionalFormatting>
  <conditionalFormatting sqref="O718">
    <cfRule type="cellIs" dxfId="36" priority="29" operator="lessThan">
      <formula>0</formula>
    </cfRule>
  </conditionalFormatting>
  <conditionalFormatting sqref="O466">
    <cfRule type="cellIs" dxfId="35" priority="28" operator="lessThan">
      <formula>0</formula>
    </cfRule>
  </conditionalFormatting>
  <conditionalFormatting sqref="O505">
    <cfRule type="cellIs" dxfId="34" priority="27" operator="lessThan">
      <formula>0</formula>
    </cfRule>
  </conditionalFormatting>
  <conditionalFormatting sqref="O513">
    <cfRule type="cellIs" dxfId="33" priority="26" operator="lessThan">
      <formula>0</formula>
    </cfRule>
  </conditionalFormatting>
  <conditionalFormatting sqref="O522">
    <cfRule type="cellIs" dxfId="32" priority="25" operator="lessThan">
      <formula>0</formula>
    </cfRule>
  </conditionalFormatting>
  <conditionalFormatting sqref="O530">
    <cfRule type="cellIs" dxfId="31" priority="24" operator="lessThan">
      <formula>0</formula>
    </cfRule>
  </conditionalFormatting>
  <conditionalFormatting sqref="O538">
    <cfRule type="cellIs" dxfId="30" priority="23" operator="lessThan">
      <formula>0</formula>
    </cfRule>
  </conditionalFormatting>
  <conditionalFormatting sqref="O553">
    <cfRule type="cellIs" dxfId="29" priority="22" operator="lessThan">
      <formula>0</formula>
    </cfRule>
  </conditionalFormatting>
  <conditionalFormatting sqref="O561">
    <cfRule type="cellIs" dxfId="28" priority="21" operator="lessThan">
      <formula>0</formula>
    </cfRule>
  </conditionalFormatting>
  <conditionalFormatting sqref="O590">
    <cfRule type="cellIs" dxfId="27" priority="20" operator="lessThan">
      <formula>0</formula>
    </cfRule>
  </conditionalFormatting>
  <conditionalFormatting sqref="B720:N723">
    <cfRule type="cellIs" dxfId="26" priority="19" operator="lessThan">
      <formula>0</formula>
    </cfRule>
  </conditionalFormatting>
  <conditionalFormatting sqref="I722:N722 P720:Q723">
    <cfRule type="cellIs" dxfId="25" priority="18" operator="lessThan">
      <formula>0</formula>
    </cfRule>
  </conditionalFormatting>
  <conditionalFormatting sqref="O720:O723">
    <cfRule type="cellIs" dxfId="24" priority="17" operator="lessThan">
      <formula>0</formula>
    </cfRule>
  </conditionalFormatting>
  <conditionalFormatting sqref="O722">
    <cfRule type="cellIs" dxfId="23" priority="16" operator="lessThan">
      <formula>0</formula>
    </cfRule>
  </conditionalFormatting>
  <conditionalFormatting sqref="P655:P658">
    <cfRule type="cellIs" dxfId="22" priority="15" operator="lessThan">
      <formula>0</formula>
    </cfRule>
  </conditionalFormatting>
  <conditionalFormatting sqref="P638:Q638 Q639:Q640">
    <cfRule type="cellIs" dxfId="21" priority="14" operator="lessThan">
      <formula>0</formula>
    </cfRule>
  </conditionalFormatting>
  <conditionalFormatting sqref="B638">
    <cfRule type="cellIs" dxfId="20" priority="13" operator="lessThan">
      <formula>0</formula>
    </cfRule>
  </conditionalFormatting>
  <conditionalFormatting sqref="P639:P640">
    <cfRule type="cellIs" dxfId="19" priority="12" operator="lessThan">
      <formula>0</formula>
    </cfRule>
  </conditionalFormatting>
  <conditionalFormatting sqref="B639:O640">
    <cfRule type="expression" dxfId="18" priority="10">
      <formula>B639/A639&gt;1</formula>
    </cfRule>
    <cfRule type="expression" dxfId="17" priority="11">
      <formula>B639/A639&lt;1</formula>
    </cfRule>
  </conditionalFormatting>
  <conditionalFormatting sqref="B639:O640">
    <cfRule type="cellIs" dxfId="16" priority="9" operator="lessThan">
      <formula>0</formula>
    </cfRule>
  </conditionalFormatting>
  <conditionalFormatting sqref="B491">
    <cfRule type="cellIs" dxfId="15" priority="8" operator="lessThan">
      <formula>0</formula>
    </cfRule>
  </conditionalFormatting>
  <conditionalFormatting sqref="B492:N496">
    <cfRule type="cellIs" dxfId="14" priority="7" operator="lessThan">
      <formula>0</formula>
    </cfRule>
  </conditionalFormatting>
  <conditionalFormatting sqref="B492:N496">
    <cfRule type="expression" dxfId="13" priority="5">
      <formula>B492/A492&gt;1</formula>
    </cfRule>
    <cfRule type="expression" dxfId="12" priority="6">
      <formula>B492/A492&lt;1</formula>
    </cfRule>
  </conditionalFormatting>
  <conditionalFormatting sqref="O492:O496">
    <cfRule type="cellIs" dxfId="11" priority="4" operator="lessThan">
      <formula>0</formula>
    </cfRule>
  </conditionalFormatting>
  <conditionalFormatting sqref="O492:O496">
    <cfRule type="expression" dxfId="10" priority="2">
      <formula>O492/N492&gt;1</formula>
    </cfRule>
    <cfRule type="expression" dxfId="9" priority="3">
      <formula>O492/N492&lt;1</formula>
    </cfRule>
  </conditionalFormatting>
  <conditionalFormatting sqref="B357:O360">
    <cfRule type="cellIs" dxfId="8"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X363"/>
  <sheetViews>
    <sheetView topLeftCell="A148" workbookViewId="0">
      <selection activeCell="K28" sqref="K28"/>
    </sheetView>
  </sheetViews>
  <sheetFormatPr defaultColWidth="9" defaultRowHeight="13.8" x14ac:dyDescent="0.25"/>
  <cols>
    <col min="1" max="1" width="62.19921875" style="133" bestFit="1" customWidth="1"/>
    <col min="2" max="2" width="36.296875" style="133" hidden="1" customWidth="1"/>
    <col min="3" max="3" width="46.796875" style="133" hidden="1" customWidth="1"/>
    <col min="4" max="4" width="46.69921875" style="133" hidden="1" customWidth="1"/>
    <col min="5" max="5" width="46.796875" style="133" hidden="1" customWidth="1"/>
    <col min="6" max="6" width="48.69921875" style="133" hidden="1" customWidth="1"/>
    <col min="7" max="7" width="46.796875" style="133" hidden="1" customWidth="1"/>
    <col min="8" max="8" width="46.69921875" style="133" hidden="1" customWidth="1"/>
    <col min="9" max="9" width="46.796875" style="133" hidden="1" customWidth="1"/>
    <col min="10" max="10" width="48.69921875" style="133" hidden="1" customWidth="1"/>
    <col min="11" max="11" width="28.5" style="133" bestFit="1" customWidth="1"/>
    <col min="12" max="12" width="30" style="133" bestFit="1" customWidth="1"/>
    <col min="13" max="13" width="26.09765625" style="133" bestFit="1" customWidth="1"/>
    <col min="14" max="14" width="31.796875" style="133" bestFit="1" customWidth="1"/>
    <col min="15" max="15" width="26.09765625" style="133" bestFit="1" customWidth="1"/>
    <col min="16" max="16" width="31.796875" style="133" bestFit="1" customWidth="1"/>
    <col min="17" max="17" width="26.09765625" style="133" bestFit="1" customWidth="1"/>
    <col min="18" max="18" width="31.796875" style="133" bestFit="1" customWidth="1"/>
    <col min="19" max="19" width="28.5" style="133" hidden="1" customWidth="1"/>
    <col min="20" max="20" width="30" style="133" hidden="1" customWidth="1"/>
    <col min="21" max="21" width="26.09765625" style="133" hidden="1" customWidth="1"/>
    <col min="22" max="22" width="31.796875" style="133" bestFit="1" customWidth="1"/>
    <col min="23" max="23" width="27.59765625" style="133" customWidth="1"/>
    <col min="24" max="24" width="8.69921875"/>
    <col min="25" max="25" width="54.69921875" style="133" bestFit="1" customWidth="1"/>
    <col min="26" max="26" width="55.296875" style="133" bestFit="1" customWidth="1"/>
    <col min="27" max="27" width="56.19921875" style="133" bestFit="1" customWidth="1"/>
    <col min="28" max="28" width="28.5" style="133" bestFit="1" customWidth="1"/>
    <col min="29" max="29" width="30" style="133" bestFit="1" customWidth="1"/>
    <col min="30" max="30" width="26.09765625" style="133" bestFit="1" customWidth="1"/>
    <col min="31" max="31" width="31.796875" style="133" bestFit="1" customWidth="1"/>
    <col min="32" max="16384" width="9" style="133"/>
  </cols>
  <sheetData>
    <row r="1" spans="1:24" x14ac:dyDescent="0.25">
      <c r="A1" s="133" t="s">
        <v>1086</v>
      </c>
      <c r="B1" s="133" t="s">
        <v>1139</v>
      </c>
      <c r="C1" s="133" t="s">
        <v>1140</v>
      </c>
      <c r="D1" s="133" t="s">
        <v>1141</v>
      </c>
      <c r="E1" t="s">
        <v>2167</v>
      </c>
      <c r="F1" t="s">
        <v>2988</v>
      </c>
      <c r="G1" s="133" t="s">
        <v>1142</v>
      </c>
      <c r="H1" s="133" t="s">
        <v>1143</v>
      </c>
      <c r="I1" t="s">
        <v>2168</v>
      </c>
      <c r="J1" t="s">
        <v>2989</v>
      </c>
      <c r="K1" s="133" t="s">
        <v>1087</v>
      </c>
      <c r="L1" s="133" t="s">
        <v>1088</v>
      </c>
      <c r="M1" s="133" t="s">
        <v>1089</v>
      </c>
      <c r="N1" s="133" t="s">
        <v>1090</v>
      </c>
      <c r="P1"/>
      <c r="X1" s="133"/>
    </row>
    <row r="2" spans="1:24" x14ac:dyDescent="0.25">
      <c r="A2" s="168" t="s">
        <v>781</v>
      </c>
      <c r="B2" s="168" t="s">
        <v>911</v>
      </c>
      <c r="C2" s="168" t="s">
        <v>2021</v>
      </c>
      <c r="D2" s="168" t="s">
        <v>2022</v>
      </c>
      <c r="E2" s="168" t="s">
        <v>2112</v>
      </c>
      <c r="F2" s="130" t="s">
        <v>3241</v>
      </c>
      <c r="G2" s="168" t="s">
        <v>2023</v>
      </c>
      <c r="H2" s="168" t="s">
        <v>2024</v>
      </c>
      <c r="I2" s="168" t="s">
        <v>2025</v>
      </c>
      <c r="J2" s="130" t="s">
        <v>3242</v>
      </c>
      <c r="K2" s="168" t="s">
        <v>2960</v>
      </c>
      <c r="L2" s="168" t="s">
        <v>1316</v>
      </c>
      <c r="M2" s="168" t="s">
        <v>911</v>
      </c>
      <c r="N2" s="168" t="s">
        <v>2755</v>
      </c>
      <c r="P2"/>
      <c r="X2" s="133"/>
    </row>
    <row r="3" spans="1:24" x14ac:dyDescent="0.25">
      <c r="A3" s="168" t="s">
        <v>776</v>
      </c>
      <c r="B3" s="168" t="s">
        <v>911</v>
      </c>
      <c r="C3" s="168" t="s">
        <v>1404</v>
      </c>
      <c r="D3" s="168" t="s">
        <v>1405</v>
      </c>
      <c r="E3" s="168" t="s">
        <v>1406</v>
      </c>
      <c r="F3" s="130" t="s">
        <v>2804</v>
      </c>
      <c r="G3" s="168" t="s">
        <v>911</v>
      </c>
      <c r="H3" s="168" t="s">
        <v>911</v>
      </c>
      <c r="I3" s="168" t="s">
        <v>911</v>
      </c>
      <c r="J3" s="130" t="s">
        <v>2805</v>
      </c>
      <c r="K3" s="168" t="s">
        <v>3061</v>
      </c>
      <c r="L3" s="168" t="s">
        <v>2085</v>
      </c>
      <c r="M3" s="168" t="s">
        <v>1431</v>
      </c>
      <c r="N3" s="168" t="s">
        <v>2806</v>
      </c>
      <c r="O3" s="133">
        <v>5.0999999999999996</v>
      </c>
      <c r="P3"/>
      <c r="X3" s="133"/>
    </row>
    <row r="4" spans="1:24" x14ac:dyDescent="0.25">
      <c r="A4" s="168" t="s">
        <v>773</v>
      </c>
      <c r="B4" s="168" t="s">
        <v>911</v>
      </c>
      <c r="C4" s="168" t="s">
        <v>1745</v>
      </c>
      <c r="D4" s="168" t="s">
        <v>1746</v>
      </c>
      <c r="E4" s="168" t="s">
        <v>2098</v>
      </c>
      <c r="F4" s="130" t="s">
        <v>2886</v>
      </c>
      <c r="G4" s="168" t="s">
        <v>1746</v>
      </c>
      <c r="H4" s="168" t="s">
        <v>1747</v>
      </c>
      <c r="I4" s="168" t="s">
        <v>2099</v>
      </c>
      <c r="J4" s="130" t="s">
        <v>2887</v>
      </c>
      <c r="K4" s="168" t="s">
        <v>3179</v>
      </c>
      <c r="L4" s="168" t="s">
        <v>1916</v>
      </c>
      <c r="M4" s="168" t="s">
        <v>1149</v>
      </c>
      <c r="N4" s="168" t="s">
        <v>2673</v>
      </c>
      <c r="P4"/>
      <c r="X4" s="133"/>
    </row>
    <row r="5" spans="1:24" x14ac:dyDescent="0.25">
      <c r="A5" s="168" t="s">
        <v>772</v>
      </c>
      <c r="B5" s="168" t="s">
        <v>911</v>
      </c>
      <c r="C5" s="168" t="s">
        <v>1553</v>
      </c>
      <c r="D5" s="168" t="s">
        <v>1554</v>
      </c>
      <c r="E5" s="168" t="s">
        <v>2227</v>
      </c>
      <c r="F5" s="130" t="s">
        <v>3112</v>
      </c>
      <c r="G5" s="168" t="s">
        <v>1555</v>
      </c>
      <c r="H5" s="168" t="s">
        <v>1556</v>
      </c>
      <c r="I5" s="168" t="s">
        <v>2228</v>
      </c>
      <c r="J5" s="130" t="s">
        <v>3113</v>
      </c>
      <c r="K5" s="168" t="s">
        <v>911</v>
      </c>
      <c r="L5" s="168" t="s">
        <v>911</v>
      </c>
      <c r="M5" s="168" t="s">
        <v>911</v>
      </c>
      <c r="N5" s="168" t="s">
        <v>911</v>
      </c>
      <c r="P5"/>
      <c r="X5" s="133"/>
    </row>
    <row r="6" spans="1:24" x14ac:dyDescent="0.25">
      <c r="A6" s="168" t="s">
        <v>768</v>
      </c>
      <c r="B6" s="168" t="s">
        <v>911</v>
      </c>
      <c r="C6" s="168" t="s">
        <v>1116</v>
      </c>
      <c r="D6" s="168" t="s">
        <v>1117</v>
      </c>
      <c r="E6" s="168" t="s">
        <v>1150</v>
      </c>
      <c r="F6" s="130" t="s">
        <v>2765</v>
      </c>
      <c r="G6" s="168" t="s">
        <v>1118</v>
      </c>
      <c r="H6" s="168" t="s">
        <v>1119</v>
      </c>
      <c r="I6" s="168" t="s">
        <v>1151</v>
      </c>
      <c r="J6" s="130" t="s">
        <v>2766</v>
      </c>
      <c r="K6" s="168" t="s">
        <v>2994</v>
      </c>
      <c r="L6" s="168" t="s">
        <v>1120</v>
      </c>
      <c r="M6" s="168" t="s">
        <v>1186</v>
      </c>
      <c r="N6" s="168" t="s">
        <v>2995</v>
      </c>
      <c r="P6"/>
      <c r="X6" s="133"/>
    </row>
    <row r="7" spans="1:24" x14ac:dyDescent="0.25">
      <c r="A7" s="168" t="s">
        <v>2707</v>
      </c>
      <c r="B7" s="168" t="s">
        <v>911</v>
      </c>
      <c r="C7" s="168" t="s">
        <v>911</v>
      </c>
      <c r="D7" s="168" t="s">
        <v>911</v>
      </c>
      <c r="E7" s="168" t="s">
        <v>911</v>
      </c>
      <c r="F7" s="130" t="s">
        <v>2708</v>
      </c>
      <c r="G7" s="168" t="s">
        <v>911</v>
      </c>
      <c r="H7" s="168" t="s">
        <v>911</v>
      </c>
      <c r="I7" s="168" t="s">
        <v>911</v>
      </c>
      <c r="J7" s="130" t="s">
        <v>2709</v>
      </c>
      <c r="K7" s="168" t="s">
        <v>911</v>
      </c>
      <c r="L7" s="168" t="s">
        <v>911</v>
      </c>
      <c r="M7" s="168" t="s">
        <v>911</v>
      </c>
      <c r="N7" s="168" t="s">
        <v>911</v>
      </c>
      <c r="P7"/>
      <c r="X7" s="133"/>
    </row>
    <row r="8" spans="1:24" x14ac:dyDescent="0.25">
      <c r="A8" s="168" t="s">
        <v>753</v>
      </c>
      <c r="B8" s="168" t="s">
        <v>911</v>
      </c>
      <c r="C8" s="168" t="s">
        <v>1208</v>
      </c>
      <c r="D8" s="168" t="s">
        <v>1548</v>
      </c>
      <c r="E8" s="168" t="s">
        <v>1548</v>
      </c>
      <c r="F8" s="130" t="s">
        <v>3114</v>
      </c>
      <c r="G8" s="168" t="s">
        <v>1558</v>
      </c>
      <c r="H8" s="168" t="s">
        <v>911</v>
      </c>
      <c r="I8" s="168" t="s">
        <v>911</v>
      </c>
      <c r="J8" s="130" t="s">
        <v>1733</v>
      </c>
      <c r="K8" s="168" t="s">
        <v>911</v>
      </c>
      <c r="L8" s="168" t="s">
        <v>911</v>
      </c>
      <c r="M8" s="168" t="s">
        <v>911</v>
      </c>
      <c r="N8" s="168" t="s">
        <v>911</v>
      </c>
      <c r="P8"/>
      <c r="X8" s="133"/>
    </row>
    <row r="9" spans="1:24" x14ac:dyDescent="0.25">
      <c r="A9" s="168" t="s">
        <v>751</v>
      </c>
      <c r="B9" s="168" t="s">
        <v>911</v>
      </c>
      <c r="C9" s="168" t="s">
        <v>1900</v>
      </c>
      <c r="D9" s="168" t="s">
        <v>1901</v>
      </c>
      <c r="E9" s="168" t="s">
        <v>1902</v>
      </c>
      <c r="F9" s="130" t="s">
        <v>1779</v>
      </c>
      <c r="G9" s="168" t="s">
        <v>1903</v>
      </c>
      <c r="H9" s="168" t="s">
        <v>1904</v>
      </c>
      <c r="I9" s="168" t="s">
        <v>1905</v>
      </c>
      <c r="J9" s="130" t="s">
        <v>3214</v>
      </c>
      <c r="K9" s="168" t="s">
        <v>3103</v>
      </c>
      <c r="L9" s="168" t="s">
        <v>1097</v>
      </c>
      <c r="M9" s="168" t="s">
        <v>1216</v>
      </c>
      <c r="N9" s="168" t="s">
        <v>3111</v>
      </c>
      <c r="O9" s="133">
        <v>7.2</v>
      </c>
      <c r="P9"/>
      <c r="X9" s="133"/>
    </row>
    <row r="10" spans="1:24" x14ac:dyDescent="0.25">
      <c r="A10" s="168" t="s">
        <v>750</v>
      </c>
      <c r="B10" s="168" t="s">
        <v>911</v>
      </c>
      <c r="C10" s="168" t="s">
        <v>1726</v>
      </c>
      <c r="D10" s="168" t="s">
        <v>911</v>
      </c>
      <c r="E10" s="168" t="s">
        <v>1718</v>
      </c>
      <c r="F10" s="130" t="s">
        <v>911</v>
      </c>
      <c r="G10" s="168" t="s">
        <v>911</v>
      </c>
      <c r="H10" s="168" t="s">
        <v>911</v>
      </c>
      <c r="I10" s="168" t="s">
        <v>911</v>
      </c>
      <c r="J10" s="130" t="s">
        <v>911</v>
      </c>
      <c r="K10" s="168" t="s">
        <v>911</v>
      </c>
      <c r="L10" s="168" t="s">
        <v>911</v>
      </c>
      <c r="M10" s="168" t="s">
        <v>911</v>
      </c>
      <c r="N10" s="168" t="s">
        <v>911</v>
      </c>
      <c r="P10"/>
      <c r="X10" s="133"/>
    </row>
    <row r="11" spans="1:24" x14ac:dyDescent="0.25">
      <c r="A11" s="168" t="s">
        <v>748</v>
      </c>
      <c r="B11" s="168" t="s">
        <v>911</v>
      </c>
      <c r="C11" s="168" t="s">
        <v>1906</v>
      </c>
      <c r="D11" s="168" t="s">
        <v>1907</v>
      </c>
      <c r="E11" s="168" t="s">
        <v>1908</v>
      </c>
      <c r="F11" s="130" t="s">
        <v>1792</v>
      </c>
      <c r="G11" s="168" t="s">
        <v>1909</v>
      </c>
      <c r="H11" s="168" t="s">
        <v>1281</v>
      </c>
      <c r="I11" s="168" t="s">
        <v>1851</v>
      </c>
      <c r="J11" s="130" t="s">
        <v>2931</v>
      </c>
      <c r="K11" s="168" t="s">
        <v>3215</v>
      </c>
      <c r="L11" s="168" t="s">
        <v>1185</v>
      </c>
      <c r="M11" s="168" t="s">
        <v>911</v>
      </c>
      <c r="N11" s="168" t="s">
        <v>2662</v>
      </c>
      <c r="P11"/>
      <c r="X11" s="133"/>
    </row>
    <row r="12" spans="1:24" x14ac:dyDescent="0.25">
      <c r="A12" s="168" t="s">
        <v>747</v>
      </c>
      <c r="B12" s="168" t="s">
        <v>911</v>
      </c>
      <c r="C12" s="168" t="s">
        <v>2026</v>
      </c>
      <c r="D12" s="168" t="s">
        <v>2027</v>
      </c>
      <c r="E12" s="168" t="s">
        <v>2278</v>
      </c>
      <c r="F12" s="130" t="s">
        <v>3243</v>
      </c>
      <c r="G12" s="168" t="s">
        <v>2028</v>
      </c>
      <c r="H12" s="168" t="s">
        <v>2029</v>
      </c>
      <c r="I12" s="168" t="s">
        <v>2113</v>
      </c>
      <c r="J12" s="130" t="s">
        <v>3244</v>
      </c>
      <c r="K12" s="168" t="s">
        <v>3245</v>
      </c>
      <c r="L12" s="168" t="s">
        <v>1265</v>
      </c>
      <c r="M12" s="168" t="s">
        <v>911</v>
      </c>
      <c r="N12" s="168" t="s">
        <v>3246</v>
      </c>
      <c r="P12"/>
      <c r="X12" s="133"/>
    </row>
    <row r="13" spans="1:24" x14ac:dyDescent="0.25">
      <c r="A13" s="168" t="s">
        <v>746</v>
      </c>
      <c r="B13" s="168" t="s">
        <v>911</v>
      </c>
      <c r="C13" s="168" t="s">
        <v>1910</v>
      </c>
      <c r="D13" s="168" t="s">
        <v>1911</v>
      </c>
      <c r="E13" s="168" t="s">
        <v>1912</v>
      </c>
      <c r="F13" s="130" t="s">
        <v>2932</v>
      </c>
      <c r="G13" s="168" t="s">
        <v>1913</v>
      </c>
      <c r="H13" s="168" t="s">
        <v>1914</v>
      </c>
      <c r="I13" s="168" t="s">
        <v>1915</v>
      </c>
      <c r="J13" s="130" t="s">
        <v>2933</v>
      </c>
      <c r="K13" s="168" t="s">
        <v>2726</v>
      </c>
      <c r="L13" s="168" t="s">
        <v>1136</v>
      </c>
      <c r="M13" s="168" t="s">
        <v>1132</v>
      </c>
      <c r="N13" s="168" t="s">
        <v>3216</v>
      </c>
      <c r="P13"/>
      <c r="X13" s="133"/>
    </row>
    <row r="14" spans="1:24" x14ac:dyDescent="0.25">
      <c r="A14" s="168" t="s">
        <v>744</v>
      </c>
      <c r="B14" s="168" t="s">
        <v>911</v>
      </c>
      <c r="C14" s="168" t="s">
        <v>911</v>
      </c>
      <c r="D14" s="168" t="s">
        <v>911</v>
      </c>
      <c r="E14" s="168" t="s">
        <v>911</v>
      </c>
      <c r="F14" s="130" t="s">
        <v>2802</v>
      </c>
      <c r="G14" s="168" t="s">
        <v>911</v>
      </c>
      <c r="H14" s="168" t="s">
        <v>911</v>
      </c>
      <c r="I14" s="168" t="s">
        <v>911</v>
      </c>
      <c r="J14" s="130" t="s">
        <v>911</v>
      </c>
      <c r="K14" s="168" t="s">
        <v>911</v>
      </c>
      <c r="L14" s="168" t="s">
        <v>911</v>
      </c>
      <c r="M14" s="168" t="s">
        <v>911</v>
      </c>
      <c r="N14" s="168" t="s">
        <v>911</v>
      </c>
      <c r="P14"/>
      <c r="X14" s="133"/>
    </row>
    <row r="15" spans="1:24" x14ac:dyDescent="0.25">
      <c r="A15" s="168" t="s">
        <v>741</v>
      </c>
      <c r="B15" s="168" t="s">
        <v>911</v>
      </c>
      <c r="C15" s="168" t="s">
        <v>911</v>
      </c>
      <c r="D15" s="168" t="s">
        <v>911</v>
      </c>
      <c r="E15" s="168" t="s">
        <v>911</v>
      </c>
      <c r="F15" s="130" t="s">
        <v>1660</v>
      </c>
      <c r="G15" s="168" t="s">
        <v>911</v>
      </c>
      <c r="H15" s="168" t="s">
        <v>911</v>
      </c>
      <c r="I15" s="168" t="s">
        <v>911</v>
      </c>
      <c r="J15" s="130" t="s">
        <v>3136</v>
      </c>
      <c r="K15" s="168" t="s">
        <v>911</v>
      </c>
      <c r="L15" s="168" t="s">
        <v>911</v>
      </c>
      <c r="M15" s="168" t="s">
        <v>911</v>
      </c>
      <c r="N15" s="168" t="s">
        <v>911</v>
      </c>
      <c r="P15"/>
      <c r="X15" s="133"/>
    </row>
    <row r="16" spans="1:24" x14ac:dyDescent="0.25">
      <c r="A16" s="168" t="s">
        <v>734</v>
      </c>
      <c r="B16" s="168" t="s">
        <v>911</v>
      </c>
      <c r="C16" s="168" t="s">
        <v>1124</v>
      </c>
      <c r="D16" s="168" t="s">
        <v>911</v>
      </c>
      <c r="E16" s="168" t="s">
        <v>1559</v>
      </c>
      <c r="F16" s="130" t="s">
        <v>911</v>
      </c>
      <c r="G16" s="168" t="s">
        <v>911</v>
      </c>
      <c r="H16" s="168" t="s">
        <v>911</v>
      </c>
      <c r="I16" s="168" t="s">
        <v>911</v>
      </c>
      <c r="J16" s="130" t="s">
        <v>911</v>
      </c>
      <c r="K16" s="168" t="s">
        <v>911</v>
      </c>
      <c r="L16" s="168" t="s">
        <v>911</v>
      </c>
      <c r="M16" s="168" t="s">
        <v>911</v>
      </c>
      <c r="N16" s="168" t="s">
        <v>911</v>
      </c>
      <c r="P16"/>
      <c r="X16" s="133"/>
    </row>
    <row r="17" spans="1:24" x14ac:dyDescent="0.25">
      <c r="A17" s="168" t="s">
        <v>731</v>
      </c>
      <c r="B17" s="168" t="s">
        <v>911</v>
      </c>
      <c r="C17" s="168" t="s">
        <v>1615</v>
      </c>
      <c r="D17" s="168" t="s">
        <v>1616</v>
      </c>
      <c r="E17" s="168" t="s">
        <v>1617</v>
      </c>
      <c r="F17" s="130" t="s">
        <v>2851</v>
      </c>
      <c r="G17" s="168" t="s">
        <v>1618</v>
      </c>
      <c r="H17" s="168" t="s">
        <v>1619</v>
      </c>
      <c r="I17" s="168" t="s">
        <v>1620</v>
      </c>
      <c r="J17" s="130" t="s">
        <v>2852</v>
      </c>
      <c r="K17" s="168" t="s">
        <v>3137</v>
      </c>
      <c r="L17" s="168" t="s">
        <v>1735</v>
      </c>
      <c r="M17" s="168" t="s">
        <v>2085</v>
      </c>
      <c r="N17" s="168" t="s">
        <v>2853</v>
      </c>
      <c r="P17"/>
      <c r="X17" s="133"/>
    </row>
    <row r="18" spans="1:24" x14ac:dyDescent="0.25">
      <c r="A18" s="168" t="s">
        <v>729</v>
      </c>
      <c r="B18" s="168" t="s">
        <v>911</v>
      </c>
      <c r="C18" s="168" t="s">
        <v>1560</v>
      </c>
      <c r="D18" s="168" t="s">
        <v>1561</v>
      </c>
      <c r="E18" s="168" t="s">
        <v>2093</v>
      </c>
      <c r="F18" s="130" t="s">
        <v>1093</v>
      </c>
      <c r="G18" s="168" t="s">
        <v>1563</v>
      </c>
      <c r="H18" s="168" t="s">
        <v>911</v>
      </c>
      <c r="I18" s="168" t="s">
        <v>1564</v>
      </c>
      <c r="J18" s="130" t="s">
        <v>2055</v>
      </c>
      <c r="K18" s="168" t="s">
        <v>2744</v>
      </c>
      <c r="L18" s="168" t="s">
        <v>1329</v>
      </c>
      <c r="M18" s="168" t="s">
        <v>1166</v>
      </c>
      <c r="N18" s="168" t="s">
        <v>3115</v>
      </c>
      <c r="P18"/>
      <c r="X18" s="133"/>
    </row>
    <row r="19" spans="1:24" x14ac:dyDescent="0.25">
      <c r="A19" s="168" t="s">
        <v>727</v>
      </c>
      <c r="B19" s="168" t="s">
        <v>911</v>
      </c>
      <c r="C19" s="168" t="s">
        <v>1565</v>
      </c>
      <c r="D19" s="168" t="s">
        <v>1566</v>
      </c>
      <c r="E19" s="168" t="s">
        <v>1567</v>
      </c>
      <c r="F19" s="130" t="s">
        <v>3116</v>
      </c>
      <c r="G19" s="168" t="s">
        <v>1568</v>
      </c>
      <c r="H19" s="168" t="s">
        <v>1569</v>
      </c>
      <c r="I19" s="168" t="s">
        <v>1570</v>
      </c>
      <c r="J19" s="130" t="s">
        <v>2698</v>
      </c>
      <c r="K19" s="168" t="s">
        <v>911</v>
      </c>
      <c r="L19" s="168" t="s">
        <v>911</v>
      </c>
      <c r="M19" s="168" t="s">
        <v>911</v>
      </c>
      <c r="N19" s="168" t="s">
        <v>911</v>
      </c>
      <c r="O19" s="133">
        <v>34.21</v>
      </c>
      <c r="P19"/>
      <c r="X19" s="133"/>
    </row>
    <row r="20" spans="1:24" x14ac:dyDescent="0.25">
      <c r="A20" s="168" t="s">
        <v>723</v>
      </c>
      <c r="B20" s="168" t="s">
        <v>911</v>
      </c>
      <c r="C20" s="168" t="s">
        <v>1917</v>
      </c>
      <c r="D20" s="168" t="s">
        <v>1918</v>
      </c>
      <c r="E20" s="168" t="s">
        <v>2107</v>
      </c>
      <c r="F20" s="130" t="s">
        <v>2934</v>
      </c>
      <c r="G20" s="168" t="s">
        <v>1920</v>
      </c>
      <c r="H20" s="168" t="s">
        <v>1921</v>
      </c>
      <c r="I20" s="168" t="s">
        <v>1638</v>
      </c>
      <c r="J20" s="130" t="s">
        <v>2935</v>
      </c>
      <c r="K20" s="168" t="s">
        <v>3217</v>
      </c>
      <c r="L20" s="168" t="s">
        <v>1216</v>
      </c>
      <c r="M20" s="168" t="s">
        <v>911</v>
      </c>
      <c r="N20" s="168" t="s">
        <v>2756</v>
      </c>
      <c r="P20"/>
      <c r="X20" s="133"/>
    </row>
    <row r="21" spans="1:24" x14ac:dyDescent="0.25">
      <c r="A21" s="168" t="s">
        <v>719</v>
      </c>
      <c r="B21" s="168" t="s">
        <v>911</v>
      </c>
      <c r="C21" s="168" t="s">
        <v>2030</v>
      </c>
      <c r="D21" s="168" t="s">
        <v>2031</v>
      </c>
      <c r="E21" s="168" t="s">
        <v>2032</v>
      </c>
      <c r="F21" s="130" t="s">
        <v>2961</v>
      </c>
      <c r="G21" s="168" t="s">
        <v>2033</v>
      </c>
      <c r="H21" s="168" t="s">
        <v>2034</v>
      </c>
      <c r="I21" s="168" t="s">
        <v>2114</v>
      </c>
      <c r="J21" s="130" t="s">
        <v>2114</v>
      </c>
      <c r="K21" s="168" t="s">
        <v>3247</v>
      </c>
      <c r="L21" s="168" t="s">
        <v>1259</v>
      </c>
      <c r="M21" s="168" t="s">
        <v>911</v>
      </c>
      <c r="N21" s="168" t="s">
        <v>930</v>
      </c>
      <c r="P21"/>
      <c r="X21" s="133"/>
    </row>
    <row r="22" spans="1:24" x14ac:dyDescent="0.25">
      <c r="A22" s="168" t="s">
        <v>718</v>
      </c>
      <c r="B22" s="168" t="s">
        <v>911</v>
      </c>
      <c r="C22" s="168" t="s">
        <v>1150</v>
      </c>
      <c r="D22" s="168" t="s">
        <v>911</v>
      </c>
      <c r="E22" s="168" t="s">
        <v>1407</v>
      </c>
      <c r="F22" s="130" t="s">
        <v>911</v>
      </c>
      <c r="G22" s="168" t="s">
        <v>911</v>
      </c>
      <c r="H22" s="168" t="s">
        <v>911</v>
      </c>
      <c r="I22" s="168" t="s">
        <v>911</v>
      </c>
      <c r="J22" s="130" t="s">
        <v>911</v>
      </c>
      <c r="K22" s="168" t="s">
        <v>911</v>
      </c>
      <c r="L22" s="168" t="s">
        <v>911</v>
      </c>
      <c r="M22" s="168" t="s">
        <v>911</v>
      </c>
      <c r="N22" s="168" t="s">
        <v>911</v>
      </c>
      <c r="P22"/>
      <c r="X22" s="133"/>
    </row>
    <row r="23" spans="1:24" x14ac:dyDescent="0.25">
      <c r="A23" s="168" t="s">
        <v>717</v>
      </c>
      <c r="B23" s="168" t="s">
        <v>911</v>
      </c>
      <c r="C23" s="168" t="s">
        <v>1571</v>
      </c>
      <c r="D23" s="168" t="s">
        <v>1423</v>
      </c>
      <c r="E23" s="168" t="s">
        <v>1572</v>
      </c>
      <c r="F23" s="130" t="s">
        <v>2842</v>
      </c>
      <c r="G23" s="168" t="s">
        <v>1573</v>
      </c>
      <c r="H23" s="168" t="s">
        <v>1574</v>
      </c>
      <c r="I23" s="168" t="s">
        <v>1575</v>
      </c>
      <c r="J23" s="130" t="s">
        <v>2843</v>
      </c>
      <c r="K23" s="168" t="s">
        <v>2728</v>
      </c>
      <c r="L23" s="168" t="s">
        <v>1431</v>
      </c>
      <c r="M23" s="168" t="s">
        <v>1621</v>
      </c>
      <c r="N23" s="168" t="s">
        <v>1330</v>
      </c>
      <c r="P23"/>
      <c r="X23" s="133"/>
    </row>
    <row r="24" spans="1:24" x14ac:dyDescent="0.25">
      <c r="A24" s="168" t="s">
        <v>716</v>
      </c>
      <c r="B24" s="168" t="s">
        <v>911</v>
      </c>
      <c r="C24" s="168" t="s">
        <v>1408</v>
      </c>
      <c r="D24" s="168" t="s">
        <v>1409</v>
      </c>
      <c r="E24" s="168" t="s">
        <v>2083</v>
      </c>
      <c r="F24" s="130" t="s">
        <v>2807</v>
      </c>
      <c r="G24" s="168" t="s">
        <v>1410</v>
      </c>
      <c r="H24" s="168" t="s">
        <v>1411</v>
      </c>
      <c r="I24" s="168" t="s">
        <v>2084</v>
      </c>
      <c r="J24" s="130" t="s">
        <v>2808</v>
      </c>
      <c r="K24" s="168" t="s">
        <v>3062</v>
      </c>
      <c r="L24" s="168" t="s">
        <v>1136</v>
      </c>
      <c r="M24" s="168" t="s">
        <v>2686</v>
      </c>
      <c r="N24" s="168" t="s">
        <v>3063</v>
      </c>
      <c r="P24"/>
      <c r="X24" s="133"/>
    </row>
    <row r="25" spans="1:24" x14ac:dyDescent="0.25">
      <c r="A25" s="168" t="s">
        <v>715</v>
      </c>
      <c r="B25" s="168" t="s">
        <v>911</v>
      </c>
      <c r="C25" s="168" t="s">
        <v>1156</v>
      </c>
      <c r="D25" s="168" t="s">
        <v>1157</v>
      </c>
      <c r="E25" s="168" t="s">
        <v>1158</v>
      </c>
      <c r="F25" s="130" t="s">
        <v>2674</v>
      </c>
      <c r="G25" s="168" t="s">
        <v>1159</v>
      </c>
      <c r="H25" s="168" t="s">
        <v>1160</v>
      </c>
      <c r="I25" s="168" t="s">
        <v>2173</v>
      </c>
      <c r="J25" s="130" t="s">
        <v>2174</v>
      </c>
      <c r="K25" s="168" t="s">
        <v>2992</v>
      </c>
      <c r="L25" s="168" t="s">
        <v>1173</v>
      </c>
      <c r="M25" s="168" t="s">
        <v>1378</v>
      </c>
      <c r="N25" s="168" t="s">
        <v>1674</v>
      </c>
      <c r="P25"/>
      <c r="X25" s="133"/>
    </row>
    <row r="26" spans="1:24" x14ac:dyDescent="0.25">
      <c r="A26" s="168" t="s">
        <v>714</v>
      </c>
      <c r="B26" s="168" t="s">
        <v>911</v>
      </c>
      <c r="C26" s="168" t="s">
        <v>1161</v>
      </c>
      <c r="D26" s="168" t="s">
        <v>1162</v>
      </c>
      <c r="E26" s="168" t="s">
        <v>2175</v>
      </c>
      <c r="F26" s="130" t="s">
        <v>3000</v>
      </c>
      <c r="G26" s="168" t="s">
        <v>1163</v>
      </c>
      <c r="H26" s="168" t="s">
        <v>1164</v>
      </c>
      <c r="I26" s="168" t="s">
        <v>2176</v>
      </c>
      <c r="J26" s="130" t="s">
        <v>3001</v>
      </c>
      <c r="K26" s="168" t="s">
        <v>2730</v>
      </c>
      <c r="L26" s="168" t="s">
        <v>1165</v>
      </c>
      <c r="M26" s="168" t="s">
        <v>2731</v>
      </c>
      <c r="N26" s="168" t="s">
        <v>3002</v>
      </c>
      <c r="P26"/>
      <c r="X26" s="133"/>
    </row>
    <row r="27" spans="1:24" x14ac:dyDescent="0.25">
      <c r="A27" s="168" t="s">
        <v>712</v>
      </c>
      <c r="B27" s="168" t="s">
        <v>911</v>
      </c>
      <c r="C27" s="168" t="s">
        <v>1699</v>
      </c>
      <c r="D27" s="168" t="s">
        <v>1700</v>
      </c>
      <c r="E27" s="168" t="s">
        <v>1944</v>
      </c>
      <c r="F27" s="130" t="s">
        <v>3164</v>
      </c>
      <c r="G27" s="168" t="s">
        <v>1701</v>
      </c>
      <c r="H27" s="168" t="s">
        <v>1702</v>
      </c>
      <c r="I27" s="168" t="s">
        <v>2237</v>
      </c>
      <c r="J27" s="130" t="s">
        <v>2968</v>
      </c>
      <c r="K27" s="168" t="s">
        <v>2744</v>
      </c>
      <c r="L27" s="168" t="s">
        <v>2726</v>
      </c>
      <c r="M27" s="168" t="s">
        <v>1104</v>
      </c>
      <c r="N27" s="168" t="s">
        <v>3165</v>
      </c>
      <c r="P27"/>
      <c r="X27" s="133"/>
    </row>
    <row r="28" spans="1:24" x14ac:dyDescent="0.25">
      <c r="A28" s="168" t="s">
        <v>711</v>
      </c>
      <c r="B28" s="168" t="s">
        <v>911</v>
      </c>
      <c r="C28" s="168" t="s">
        <v>1412</v>
      </c>
      <c r="D28" s="168" t="s">
        <v>1413</v>
      </c>
      <c r="E28" s="168" t="s">
        <v>1333</v>
      </c>
      <c r="F28" s="130" t="s">
        <v>2809</v>
      </c>
      <c r="G28" s="168" t="s">
        <v>1414</v>
      </c>
      <c r="H28" s="168" t="s">
        <v>1415</v>
      </c>
      <c r="I28" s="168" t="s">
        <v>1416</v>
      </c>
      <c r="J28" s="130" t="s">
        <v>2810</v>
      </c>
      <c r="K28" s="168" t="s">
        <v>3035</v>
      </c>
      <c r="L28" s="168" t="s">
        <v>1136</v>
      </c>
      <c r="M28" s="168" t="s">
        <v>2668</v>
      </c>
      <c r="N28" s="168" t="s">
        <v>3064</v>
      </c>
      <c r="P28"/>
      <c r="X28" s="133"/>
    </row>
    <row r="29" spans="1:24" x14ac:dyDescent="0.25">
      <c r="A29" s="168" t="s">
        <v>710</v>
      </c>
      <c r="B29" s="168" t="s">
        <v>911</v>
      </c>
      <c r="C29" s="168" t="s">
        <v>1417</v>
      </c>
      <c r="D29" s="168" t="s">
        <v>1418</v>
      </c>
      <c r="E29" s="168" t="s">
        <v>2086</v>
      </c>
      <c r="F29" s="130" t="s">
        <v>3065</v>
      </c>
      <c r="G29" s="168" t="s">
        <v>1419</v>
      </c>
      <c r="H29" s="168" t="s">
        <v>1420</v>
      </c>
      <c r="I29" s="168" t="s">
        <v>2087</v>
      </c>
      <c r="J29" s="130" t="s">
        <v>2087</v>
      </c>
      <c r="K29" s="168" t="s">
        <v>3066</v>
      </c>
      <c r="L29" s="168" t="s">
        <v>1206</v>
      </c>
      <c r="M29" s="168" t="s">
        <v>1146</v>
      </c>
      <c r="N29" s="168" t="s">
        <v>2690</v>
      </c>
      <c r="P29"/>
      <c r="X29" s="133"/>
    </row>
    <row r="30" spans="1:24" x14ac:dyDescent="0.25">
      <c r="A30" s="168" t="s">
        <v>708</v>
      </c>
      <c r="B30" s="168" t="s">
        <v>911</v>
      </c>
      <c r="C30" s="168" t="s">
        <v>1704</v>
      </c>
      <c r="D30" s="168" t="s">
        <v>1705</v>
      </c>
      <c r="E30" s="168" t="s">
        <v>1706</v>
      </c>
      <c r="F30" s="130" t="s">
        <v>2876</v>
      </c>
      <c r="G30" s="168" t="s">
        <v>1707</v>
      </c>
      <c r="H30" s="168" t="s">
        <v>1708</v>
      </c>
      <c r="I30" s="168" t="s">
        <v>2238</v>
      </c>
      <c r="J30" s="130" t="s">
        <v>2877</v>
      </c>
      <c r="K30" s="168" t="s">
        <v>3166</v>
      </c>
      <c r="L30" s="168" t="s">
        <v>2676</v>
      </c>
      <c r="M30" s="168" t="s">
        <v>1131</v>
      </c>
      <c r="N30" s="168" t="s">
        <v>2239</v>
      </c>
      <c r="P30"/>
      <c r="X30" s="133"/>
    </row>
    <row r="31" spans="1:24" x14ac:dyDescent="0.25">
      <c r="A31" s="168" t="s">
        <v>707</v>
      </c>
      <c r="B31" s="168" t="s">
        <v>911</v>
      </c>
      <c r="C31" s="168" t="s">
        <v>1208</v>
      </c>
      <c r="D31" s="168" t="s">
        <v>1209</v>
      </c>
      <c r="E31" s="168" t="s">
        <v>1109</v>
      </c>
      <c r="F31" s="130" t="s">
        <v>3009</v>
      </c>
      <c r="G31" s="168" t="s">
        <v>911</v>
      </c>
      <c r="H31" s="168" t="s">
        <v>911</v>
      </c>
      <c r="I31" s="168" t="s">
        <v>911</v>
      </c>
      <c r="J31" s="130" t="s">
        <v>911</v>
      </c>
      <c r="K31" s="168" t="s">
        <v>911</v>
      </c>
      <c r="L31" s="168" t="s">
        <v>911</v>
      </c>
      <c r="M31" s="168" t="s">
        <v>911</v>
      </c>
      <c r="N31" s="168" t="s">
        <v>911</v>
      </c>
      <c r="P31"/>
      <c r="X31" s="133"/>
    </row>
    <row r="32" spans="1:24" x14ac:dyDescent="0.25">
      <c r="A32" s="168" t="s">
        <v>706</v>
      </c>
      <c r="B32" s="168" t="s">
        <v>911</v>
      </c>
      <c r="C32" s="168" t="s">
        <v>1820</v>
      </c>
      <c r="D32" s="168" t="s">
        <v>1400</v>
      </c>
      <c r="E32" s="168" t="s">
        <v>1789</v>
      </c>
      <c r="F32" s="130" t="s">
        <v>1833</v>
      </c>
      <c r="G32" s="168" t="s">
        <v>1821</v>
      </c>
      <c r="H32" s="168" t="s">
        <v>1822</v>
      </c>
      <c r="I32" s="168" t="s">
        <v>2249</v>
      </c>
      <c r="J32" s="130" t="s">
        <v>3194</v>
      </c>
      <c r="K32" s="168" t="s">
        <v>2855</v>
      </c>
      <c r="L32" s="168" t="s">
        <v>1186</v>
      </c>
      <c r="M32" s="168" t="s">
        <v>1292</v>
      </c>
      <c r="N32" s="168" t="s">
        <v>2799</v>
      </c>
      <c r="P32"/>
      <c r="X32" s="133"/>
    </row>
    <row r="33" spans="1:24" x14ac:dyDescent="0.25">
      <c r="A33" s="168" t="s">
        <v>705</v>
      </c>
      <c r="B33" s="168" t="s">
        <v>911</v>
      </c>
      <c r="C33" s="168" t="s">
        <v>1244</v>
      </c>
      <c r="D33" s="168" t="s">
        <v>2035</v>
      </c>
      <c r="E33" s="168" t="s">
        <v>2279</v>
      </c>
      <c r="F33" s="130" t="s">
        <v>3248</v>
      </c>
      <c r="G33" s="168" t="s">
        <v>2036</v>
      </c>
      <c r="H33" s="168" t="s">
        <v>2037</v>
      </c>
      <c r="I33" s="168" t="s">
        <v>2280</v>
      </c>
      <c r="J33" s="130" t="s">
        <v>3249</v>
      </c>
      <c r="K33" s="168" t="s">
        <v>3250</v>
      </c>
      <c r="L33" s="168" t="s">
        <v>2731</v>
      </c>
      <c r="M33" s="168" t="s">
        <v>1200</v>
      </c>
      <c r="N33" s="168" t="s">
        <v>3251</v>
      </c>
      <c r="P33"/>
      <c r="X33" s="133"/>
    </row>
    <row r="34" spans="1:24" x14ac:dyDescent="0.25">
      <c r="A34" s="168" t="s">
        <v>703</v>
      </c>
      <c r="B34" s="168" t="s">
        <v>911</v>
      </c>
      <c r="C34" s="168" t="s">
        <v>1790</v>
      </c>
      <c r="D34" s="168" t="s">
        <v>1304</v>
      </c>
      <c r="E34" s="168" t="s">
        <v>1304</v>
      </c>
      <c r="F34" s="130" t="s">
        <v>1400</v>
      </c>
      <c r="G34" s="168" t="s">
        <v>1814</v>
      </c>
      <c r="H34" s="168" t="s">
        <v>1883</v>
      </c>
      <c r="I34" s="168" t="s">
        <v>1305</v>
      </c>
      <c r="J34" s="130" t="s">
        <v>3210</v>
      </c>
      <c r="K34" s="168" t="s">
        <v>2689</v>
      </c>
      <c r="L34" s="168" t="s">
        <v>1316</v>
      </c>
      <c r="M34" s="168" t="s">
        <v>1166</v>
      </c>
      <c r="N34" s="168" t="s">
        <v>3211</v>
      </c>
      <c r="P34"/>
      <c r="X34" s="133"/>
    </row>
    <row r="35" spans="1:24" x14ac:dyDescent="0.25">
      <c r="A35" s="168" t="s">
        <v>702</v>
      </c>
      <c r="B35" s="168" t="s">
        <v>911</v>
      </c>
      <c r="C35" s="168" t="s">
        <v>1421</v>
      </c>
      <c r="D35" s="168" t="s">
        <v>1422</v>
      </c>
      <c r="E35" s="168" t="s">
        <v>2088</v>
      </c>
      <c r="F35" s="130" t="s">
        <v>3067</v>
      </c>
      <c r="G35" s="168" t="s">
        <v>1424</v>
      </c>
      <c r="H35" s="168" t="s">
        <v>1425</v>
      </c>
      <c r="I35" s="168" t="s">
        <v>2089</v>
      </c>
      <c r="J35" s="130" t="s">
        <v>3068</v>
      </c>
      <c r="K35" s="168" t="s">
        <v>2884</v>
      </c>
      <c r="L35" s="168" t="s">
        <v>2647</v>
      </c>
      <c r="M35" s="168" t="s">
        <v>1145</v>
      </c>
      <c r="N35" s="168" t="s">
        <v>2811</v>
      </c>
      <c r="P35"/>
      <c r="X35" s="133"/>
    </row>
    <row r="36" spans="1:24" x14ac:dyDescent="0.25">
      <c r="A36" s="168" t="s">
        <v>700</v>
      </c>
      <c r="B36" s="168" t="s">
        <v>911</v>
      </c>
      <c r="C36" s="168" t="s">
        <v>1709</v>
      </c>
      <c r="D36" s="168" t="s">
        <v>1710</v>
      </c>
      <c r="E36" s="168" t="s">
        <v>1711</v>
      </c>
      <c r="F36" s="130" t="s">
        <v>3167</v>
      </c>
      <c r="G36" s="168" t="s">
        <v>1712</v>
      </c>
      <c r="H36" s="168" t="s">
        <v>1713</v>
      </c>
      <c r="I36" s="168" t="s">
        <v>1714</v>
      </c>
      <c r="J36" s="130" t="s">
        <v>2879</v>
      </c>
      <c r="K36" s="168" t="s">
        <v>3168</v>
      </c>
      <c r="L36" s="168" t="s">
        <v>2693</v>
      </c>
      <c r="M36" s="168" t="s">
        <v>1378</v>
      </c>
      <c r="N36" s="168" t="s">
        <v>3169</v>
      </c>
      <c r="P36"/>
      <c r="X36" s="133"/>
    </row>
    <row r="37" spans="1:24" x14ac:dyDescent="0.25">
      <c r="A37" s="168" t="s">
        <v>697</v>
      </c>
      <c r="B37" s="168" t="s">
        <v>911</v>
      </c>
      <c r="C37" s="168" t="s">
        <v>1210</v>
      </c>
      <c r="D37" s="168" t="s">
        <v>1211</v>
      </c>
      <c r="E37" s="168" t="s">
        <v>1212</v>
      </c>
      <c r="F37" s="130" t="s">
        <v>3010</v>
      </c>
      <c r="G37" s="168" t="s">
        <v>1213</v>
      </c>
      <c r="H37" s="168" t="s">
        <v>1214</v>
      </c>
      <c r="I37" s="168" t="s">
        <v>1215</v>
      </c>
      <c r="J37" s="130" t="s">
        <v>2787</v>
      </c>
      <c r="K37" s="168" t="s">
        <v>2901</v>
      </c>
      <c r="L37" s="168" t="s">
        <v>1097</v>
      </c>
      <c r="M37" s="168" t="s">
        <v>1097</v>
      </c>
      <c r="N37" s="168" t="s">
        <v>3011</v>
      </c>
      <c r="P37"/>
      <c r="X37" s="133"/>
    </row>
    <row r="38" spans="1:24" x14ac:dyDescent="0.25">
      <c r="A38" s="168" t="s">
        <v>696</v>
      </c>
      <c r="B38" s="168" t="s">
        <v>911</v>
      </c>
      <c r="C38" s="168" t="s">
        <v>1345</v>
      </c>
      <c r="D38" s="168" t="s">
        <v>1346</v>
      </c>
      <c r="E38" s="168" t="s">
        <v>1347</v>
      </c>
      <c r="F38" s="130" t="s">
        <v>1394</v>
      </c>
      <c r="G38" s="168" t="s">
        <v>1349</v>
      </c>
      <c r="H38" s="168" t="s">
        <v>1350</v>
      </c>
      <c r="I38" s="168" t="s">
        <v>1350</v>
      </c>
      <c r="J38" s="130" t="s">
        <v>2682</v>
      </c>
      <c r="K38" s="168" t="s">
        <v>911</v>
      </c>
      <c r="L38" s="168" t="s">
        <v>911</v>
      </c>
      <c r="M38" s="168" t="s">
        <v>911</v>
      </c>
      <c r="N38" s="168" t="s">
        <v>911</v>
      </c>
      <c r="P38"/>
      <c r="X38" s="133"/>
    </row>
    <row r="39" spans="1:24" x14ac:dyDescent="0.25">
      <c r="A39" s="168" t="s">
        <v>693</v>
      </c>
      <c r="B39" s="168" t="s">
        <v>911</v>
      </c>
      <c r="C39" s="168" t="s">
        <v>1806</v>
      </c>
      <c r="D39" s="168" t="s">
        <v>1807</v>
      </c>
      <c r="E39" s="168" t="s">
        <v>2247</v>
      </c>
      <c r="F39" s="130" t="s">
        <v>2899</v>
      </c>
      <c r="G39" s="168" t="s">
        <v>1808</v>
      </c>
      <c r="H39" s="168" t="s">
        <v>1809</v>
      </c>
      <c r="I39" s="168" t="s">
        <v>2248</v>
      </c>
      <c r="J39" s="130" t="s">
        <v>2900</v>
      </c>
      <c r="K39" s="168" t="s">
        <v>3192</v>
      </c>
      <c r="L39" s="168" t="s">
        <v>1120</v>
      </c>
      <c r="M39" s="168" t="s">
        <v>1387</v>
      </c>
      <c r="N39" s="168" t="s">
        <v>1674</v>
      </c>
      <c r="P39"/>
      <c r="X39" s="133"/>
    </row>
    <row r="40" spans="1:24" x14ac:dyDescent="0.25">
      <c r="A40" s="168" t="s">
        <v>688</v>
      </c>
      <c r="B40" s="168" t="s">
        <v>911</v>
      </c>
      <c r="C40" s="168" t="s">
        <v>1426</v>
      </c>
      <c r="D40" s="168" t="s">
        <v>1427</v>
      </c>
      <c r="E40" s="168" t="s">
        <v>1428</v>
      </c>
      <c r="F40" s="130" t="s">
        <v>3069</v>
      </c>
      <c r="G40" s="168" t="s">
        <v>1429</v>
      </c>
      <c r="H40" s="168" t="s">
        <v>1430</v>
      </c>
      <c r="I40" s="168" t="s">
        <v>2205</v>
      </c>
      <c r="J40" s="130" t="s">
        <v>3070</v>
      </c>
      <c r="K40" s="168" t="s">
        <v>2691</v>
      </c>
      <c r="L40" s="168" t="s">
        <v>1097</v>
      </c>
      <c r="M40" s="168" t="s">
        <v>1121</v>
      </c>
      <c r="N40" s="168" t="s">
        <v>1703</v>
      </c>
      <c r="P40"/>
      <c r="X40" s="133"/>
    </row>
    <row r="41" spans="1:24" x14ac:dyDescent="0.25">
      <c r="A41" s="168" t="s">
        <v>687</v>
      </c>
      <c r="B41" s="168" t="s">
        <v>911</v>
      </c>
      <c r="C41" s="168" t="s">
        <v>1622</v>
      </c>
      <c r="D41" s="168" t="s">
        <v>911</v>
      </c>
      <c r="E41" s="168" t="s">
        <v>911</v>
      </c>
      <c r="F41" s="130" t="s">
        <v>911</v>
      </c>
      <c r="G41" s="168" t="s">
        <v>911</v>
      </c>
      <c r="H41" s="168" t="s">
        <v>911</v>
      </c>
      <c r="I41" s="168" t="s">
        <v>911</v>
      </c>
      <c r="J41" s="130" t="s">
        <v>911</v>
      </c>
      <c r="K41" s="168" t="s">
        <v>911</v>
      </c>
      <c r="L41" s="168" t="s">
        <v>911</v>
      </c>
      <c r="M41" s="168" t="s">
        <v>911</v>
      </c>
      <c r="N41" s="168" t="s">
        <v>911</v>
      </c>
      <c r="P41"/>
      <c r="X41" s="133"/>
    </row>
    <row r="42" spans="1:24" x14ac:dyDescent="0.25">
      <c r="A42" s="168" t="s">
        <v>680</v>
      </c>
      <c r="B42" s="168" t="s">
        <v>911</v>
      </c>
      <c r="C42" s="168" t="s">
        <v>2038</v>
      </c>
      <c r="D42" s="168" t="s">
        <v>2039</v>
      </c>
      <c r="E42" s="168" t="s">
        <v>2115</v>
      </c>
      <c r="F42" s="130" t="s">
        <v>3252</v>
      </c>
      <c r="G42" s="168" t="s">
        <v>2040</v>
      </c>
      <c r="H42" s="168" t="s">
        <v>2041</v>
      </c>
      <c r="I42" s="168" t="s">
        <v>2116</v>
      </c>
      <c r="J42" s="130" t="s">
        <v>3253</v>
      </c>
      <c r="K42" s="168" t="s">
        <v>2884</v>
      </c>
      <c r="L42" s="168" t="s">
        <v>1270</v>
      </c>
      <c r="M42" s="168" t="s">
        <v>2085</v>
      </c>
      <c r="N42" s="168" t="s">
        <v>2963</v>
      </c>
      <c r="P42"/>
      <c r="X42" s="133"/>
    </row>
    <row r="43" spans="1:24" x14ac:dyDescent="0.25">
      <c r="A43" s="168" t="s">
        <v>2042</v>
      </c>
      <c r="B43" s="168" t="s">
        <v>911</v>
      </c>
      <c r="C43" s="168" t="s">
        <v>2043</v>
      </c>
      <c r="D43" s="168" t="s">
        <v>2044</v>
      </c>
      <c r="E43" s="168" t="s">
        <v>2045</v>
      </c>
      <c r="F43" s="130" t="s">
        <v>2660</v>
      </c>
      <c r="G43" s="168" t="s">
        <v>2046</v>
      </c>
      <c r="H43" s="168" t="s">
        <v>2047</v>
      </c>
      <c r="I43" s="168" t="s">
        <v>2048</v>
      </c>
      <c r="J43" s="130" t="s">
        <v>2964</v>
      </c>
      <c r="K43" s="168" t="s">
        <v>3254</v>
      </c>
      <c r="L43" s="168" t="s">
        <v>1200</v>
      </c>
      <c r="M43" s="168" t="s">
        <v>2057</v>
      </c>
      <c r="N43" s="168" t="s">
        <v>2979</v>
      </c>
      <c r="P43"/>
      <c r="X43" s="133"/>
    </row>
    <row r="44" spans="1:24" x14ac:dyDescent="0.25">
      <c r="A44" s="168" t="s">
        <v>675</v>
      </c>
      <c r="B44" s="168" t="s">
        <v>911</v>
      </c>
      <c r="C44" s="168" t="s">
        <v>1623</v>
      </c>
      <c r="D44" s="168" t="s">
        <v>1624</v>
      </c>
      <c r="E44" s="168" t="s">
        <v>1625</v>
      </c>
      <c r="F44" s="130" t="s">
        <v>1279</v>
      </c>
      <c r="G44" s="168" t="s">
        <v>1626</v>
      </c>
      <c r="H44" s="168" t="s">
        <v>1627</v>
      </c>
      <c r="I44" s="168" t="s">
        <v>1628</v>
      </c>
      <c r="J44" s="130" t="s">
        <v>2854</v>
      </c>
      <c r="K44" s="168" t="s">
        <v>3138</v>
      </c>
      <c r="L44" s="168" t="s">
        <v>2741</v>
      </c>
      <c r="M44" s="168" t="s">
        <v>1206</v>
      </c>
      <c r="N44" s="168" t="s">
        <v>3139</v>
      </c>
      <c r="P44"/>
      <c r="X44" s="133"/>
    </row>
    <row r="45" spans="1:24" x14ac:dyDescent="0.25">
      <c r="A45" s="168" t="s">
        <v>671</v>
      </c>
      <c r="B45" s="168" t="s">
        <v>911</v>
      </c>
      <c r="C45" s="168" t="s">
        <v>2006</v>
      </c>
      <c r="D45" s="168" t="s">
        <v>2007</v>
      </c>
      <c r="E45" s="168" t="s">
        <v>2008</v>
      </c>
      <c r="F45" s="130" t="s">
        <v>3233</v>
      </c>
      <c r="G45" s="168" t="s">
        <v>2009</v>
      </c>
      <c r="H45" s="168" t="s">
        <v>2010</v>
      </c>
      <c r="I45" s="168" t="s">
        <v>1893</v>
      </c>
      <c r="J45" s="130" t="s">
        <v>3234</v>
      </c>
      <c r="K45" s="168" t="s">
        <v>3235</v>
      </c>
      <c r="L45" s="168" t="s">
        <v>1231</v>
      </c>
      <c r="M45" s="168" t="s">
        <v>911</v>
      </c>
      <c r="N45" s="168" t="s">
        <v>3236</v>
      </c>
      <c r="P45"/>
      <c r="X45" s="133"/>
    </row>
    <row r="46" spans="1:24" x14ac:dyDescent="0.25">
      <c r="A46" s="168" t="s">
        <v>666</v>
      </c>
      <c r="B46" s="168" t="s">
        <v>911</v>
      </c>
      <c r="C46" s="168" t="s">
        <v>1576</v>
      </c>
      <c r="D46" s="168" t="s">
        <v>1323</v>
      </c>
      <c r="E46" s="168" t="s">
        <v>1577</v>
      </c>
      <c r="F46" s="130" t="s">
        <v>2201</v>
      </c>
      <c r="G46" s="168" t="s">
        <v>1369</v>
      </c>
      <c r="H46" s="168" t="s">
        <v>1208</v>
      </c>
      <c r="I46" s="168" t="s">
        <v>1579</v>
      </c>
      <c r="J46" s="130" t="s">
        <v>2844</v>
      </c>
      <c r="K46" s="168" t="s">
        <v>3117</v>
      </c>
      <c r="L46" s="168" t="s">
        <v>2800</v>
      </c>
      <c r="M46" s="168" t="s">
        <v>1173</v>
      </c>
      <c r="N46" s="168" t="s">
        <v>2845</v>
      </c>
      <c r="P46"/>
      <c r="X46" s="133"/>
    </row>
    <row r="47" spans="1:24" x14ac:dyDescent="0.25">
      <c r="A47" s="168" t="s">
        <v>664</v>
      </c>
      <c r="B47" s="168" t="s">
        <v>911</v>
      </c>
      <c r="C47" s="168" t="s">
        <v>1098</v>
      </c>
      <c r="D47" s="168" t="s">
        <v>1715</v>
      </c>
      <c r="E47" s="168" t="s">
        <v>2240</v>
      </c>
      <c r="F47" s="130" t="s">
        <v>3170</v>
      </c>
      <c r="G47" s="168" t="s">
        <v>1716</v>
      </c>
      <c r="H47" s="168" t="s">
        <v>1717</v>
      </c>
      <c r="I47" s="168" t="s">
        <v>2241</v>
      </c>
      <c r="J47" s="130" t="s">
        <v>3171</v>
      </c>
      <c r="K47" s="168" t="s">
        <v>3172</v>
      </c>
      <c r="L47" s="168" t="s">
        <v>2171</v>
      </c>
      <c r="M47" s="168" t="s">
        <v>1146</v>
      </c>
      <c r="N47" s="168" t="s">
        <v>2882</v>
      </c>
      <c r="P47"/>
      <c r="X47" s="133"/>
    </row>
    <row r="48" spans="1:24" x14ac:dyDescent="0.25">
      <c r="A48" s="168" t="s">
        <v>656</v>
      </c>
      <c r="B48" s="168" t="s">
        <v>911</v>
      </c>
      <c r="C48" s="168" t="s">
        <v>1351</v>
      </c>
      <c r="D48" s="168" t="s">
        <v>1352</v>
      </c>
      <c r="E48" s="168" t="s">
        <v>2198</v>
      </c>
      <c r="F48" s="130" t="s">
        <v>2199</v>
      </c>
      <c r="G48" s="168" t="s">
        <v>1353</v>
      </c>
      <c r="H48" s="168" t="s">
        <v>1354</v>
      </c>
      <c r="I48" s="168" t="s">
        <v>1355</v>
      </c>
      <c r="J48" s="130" t="s">
        <v>2694</v>
      </c>
      <c r="K48" s="168" t="s">
        <v>3050</v>
      </c>
      <c r="L48" s="168" t="s">
        <v>1097</v>
      </c>
      <c r="M48" s="168" t="s">
        <v>1131</v>
      </c>
      <c r="N48" s="168" t="s">
        <v>1703</v>
      </c>
      <c r="P48"/>
      <c r="X48" s="133"/>
    </row>
    <row r="49" spans="1:24" x14ac:dyDescent="0.25">
      <c r="A49" s="168" t="s">
        <v>655</v>
      </c>
      <c r="B49" s="168" t="s">
        <v>911</v>
      </c>
      <c r="C49" s="168" t="s">
        <v>1432</v>
      </c>
      <c r="D49" s="168" t="s">
        <v>1433</v>
      </c>
      <c r="E49" s="168" t="s">
        <v>1434</v>
      </c>
      <c r="F49" s="130" t="s">
        <v>3071</v>
      </c>
      <c r="G49" s="168" t="s">
        <v>1435</v>
      </c>
      <c r="H49" s="168" t="s">
        <v>1436</v>
      </c>
      <c r="I49" s="168" t="s">
        <v>1437</v>
      </c>
      <c r="J49" s="130" t="s">
        <v>3072</v>
      </c>
      <c r="K49" s="168" t="s">
        <v>3073</v>
      </c>
      <c r="L49" s="168" t="s">
        <v>1292</v>
      </c>
      <c r="M49" s="168" t="s">
        <v>1270</v>
      </c>
      <c r="N49" s="168" t="s">
        <v>2979</v>
      </c>
      <c r="P49"/>
      <c r="X49" s="133"/>
    </row>
    <row r="50" spans="1:24" x14ac:dyDescent="0.25">
      <c r="A50" s="168" t="s">
        <v>1217</v>
      </c>
      <c r="B50" s="168" t="s">
        <v>911</v>
      </c>
      <c r="C50" s="168" t="s">
        <v>1218</v>
      </c>
      <c r="D50" s="168" t="s">
        <v>1219</v>
      </c>
      <c r="E50" s="168" t="s">
        <v>1220</v>
      </c>
      <c r="F50" s="130" t="s">
        <v>911</v>
      </c>
      <c r="G50" s="168" t="s">
        <v>911</v>
      </c>
      <c r="H50" s="168" t="s">
        <v>911</v>
      </c>
      <c r="I50" s="168" t="s">
        <v>911</v>
      </c>
      <c r="J50" s="130" t="s">
        <v>911</v>
      </c>
      <c r="K50" s="168" t="s">
        <v>911</v>
      </c>
      <c r="L50" s="168" t="s">
        <v>911</v>
      </c>
      <c r="M50" s="168" t="s">
        <v>911</v>
      </c>
      <c r="N50" s="168" t="s">
        <v>911</v>
      </c>
      <c r="P50"/>
      <c r="X50" s="133"/>
    </row>
    <row r="51" spans="1:24" x14ac:dyDescent="0.25">
      <c r="A51" s="168" t="s">
        <v>647</v>
      </c>
      <c r="B51" s="168" t="s">
        <v>911</v>
      </c>
      <c r="C51" s="168" t="s">
        <v>1221</v>
      </c>
      <c r="D51" s="168" t="s">
        <v>1222</v>
      </c>
      <c r="E51" s="168" t="s">
        <v>1223</v>
      </c>
      <c r="F51" s="130" t="s">
        <v>2788</v>
      </c>
      <c r="G51" s="168" t="s">
        <v>1224</v>
      </c>
      <c r="H51" s="168" t="s">
        <v>1225</v>
      </c>
      <c r="I51" s="168" t="s">
        <v>1226</v>
      </c>
      <c r="J51" s="130" t="s">
        <v>2789</v>
      </c>
      <c r="K51" s="168" t="s">
        <v>3012</v>
      </c>
      <c r="L51" s="168" t="s">
        <v>3013</v>
      </c>
      <c r="M51" s="168" t="s">
        <v>1216</v>
      </c>
      <c r="N51" s="168" t="s">
        <v>3014</v>
      </c>
      <c r="P51"/>
      <c r="X51" s="133"/>
    </row>
    <row r="52" spans="1:24" x14ac:dyDescent="0.25">
      <c r="A52" s="168" t="s">
        <v>644</v>
      </c>
      <c r="B52" s="168" t="s">
        <v>911</v>
      </c>
      <c r="C52" s="168" t="s">
        <v>1227</v>
      </c>
      <c r="D52" s="168" t="s">
        <v>1228</v>
      </c>
      <c r="E52" s="168" t="s">
        <v>2181</v>
      </c>
      <c r="F52" s="130" t="s">
        <v>3015</v>
      </c>
      <c r="G52" s="168" t="s">
        <v>1229</v>
      </c>
      <c r="H52" s="168" t="s">
        <v>1230</v>
      </c>
      <c r="I52" s="168" t="s">
        <v>2182</v>
      </c>
      <c r="J52" s="130" t="s">
        <v>3016</v>
      </c>
      <c r="K52" s="168" t="s">
        <v>2878</v>
      </c>
      <c r="L52" s="168" t="s">
        <v>2743</v>
      </c>
      <c r="M52" s="168" t="s">
        <v>1096</v>
      </c>
      <c r="N52" s="168" t="s">
        <v>2646</v>
      </c>
      <c r="P52"/>
      <c r="X52" s="133"/>
    </row>
    <row r="53" spans="1:24" x14ac:dyDescent="0.25">
      <c r="A53" s="168" t="s">
        <v>643</v>
      </c>
      <c r="B53" s="168" t="s">
        <v>911</v>
      </c>
      <c r="C53" s="168" t="s">
        <v>1629</v>
      </c>
      <c r="D53" s="168" t="s">
        <v>1630</v>
      </c>
      <c r="E53" s="168" t="s">
        <v>1631</v>
      </c>
      <c r="F53" s="130" t="s">
        <v>2856</v>
      </c>
      <c r="G53" s="168" t="s">
        <v>1632</v>
      </c>
      <c r="H53" s="168" t="s">
        <v>1633</v>
      </c>
      <c r="I53" s="168" t="s">
        <v>1634</v>
      </c>
      <c r="J53" s="130" t="s">
        <v>2857</v>
      </c>
      <c r="K53" s="168" t="s">
        <v>2737</v>
      </c>
      <c r="L53" s="168" t="s">
        <v>1145</v>
      </c>
      <c r="M53" s="168" t="s">
        <v>1735</v>
      </c>
      <c r="N53" s="168" t="s">
        <v>3064</v>
      </c>
      <c r="P53"/>
      <c r="X53" s="133"/>
    </row>
    <row r="54" spans="1:24" x14ac:dyDescent="0.25">
      <c r="A54" s="168" t="s">
        <v>639</v>
      </c>
      <c r="B54" s="168" t="s">
        <v>911</v>
      </c>
      <c r="C54" s="168" t="s">
        <v>1922</v>
      </c>
      <c r="D54" s="168" t="s">
        <v>1923</v>
      </c>
      <c r="E54" s="168" t="s">
        <v>1924</v>
      </c>
      <c r="F54" s="130" t="s">
        <v>3218</v>
      </c>
      <c r="G54" s="168" t="s">
        <v>1925</v>
      </c>
      <c r="H54" s="168" t="s">
        <v>1926</v>
      </c>
      <c r="I54" s="168" t="s">
        <v>1927</v>
      </c>
      <c r="J54" s="130" t="s">
        <v>3219</v>
      </c>
      <c r="K54" s="168" t="s">
        <v>3220</v>
      </c>
      <c r="L54" s="168" t="s">
        <v>1149</v>
      </c>
      <c r="M54" s="168" t="s">
        <v>1131</v>
      </c>
      <c r="N54" s="168" t="s">
        <v>3221</v>
      </c>
      <c r="O54" s="133">
        <v>4.53</v>
      </c>
      <c r="P54"/>
      <c r="X54" s="133"/>
    </row>
    <row r="55" spans="1:24" x14ac:dyDescent="0.25">
      <c r="A55" s="168" t="s">
        <v>1864</v>
      </c>
      <c r="B55" s="168" t="s">
        <v>911</v>
      </c>
      <c r="C55" s="168" t="s">
        <v>1380</v>
      </c>
      <c r="D55" s="168" t="s">
        <v>1865</v>
      </c>
      <c r="E55" s="168" t="s">
        <v>1866</v>
      </c>
      <c r="F55" s="130" t="s">
        <v>2915</v>
      </c>
      <c r="G55" s="168" t="s">
        <v>1867</v>
      </c>
      <c r="H55" s="168" t="s">
        <v>1868</v>
      </c>
      <c r="I55" s="168" t="s">
        <v>1869</v>
      </c>
      <c r="J55" s="130" t="s">
        <v>2916</v>
      </c>
      <c r="K55" s="168" t="s">
        <v>3208</v>
      </c>
      <c r="L55" s="168" t="s">
        <v>1206</v>
      </c>
      <c r="M55" s="168" t="s">
        <v>1146</v>
      </c>
      <c r="N55" s="168" t="s">
        <v>3209</v>
      </c>
      <c r="P55"/>
      <c r="X55" s="133"/>
    </row>
    <row r="56" spans="1:24" x14ac:dyDescent="0.25">
      <c r="A56" s="168" t="s">
        <v>636</v>
      </c>
      <c r="B56" s="168" t="s">
        <v>911</v>
      </c>
      <c r="C56" s="168" t="s">
        <v>1232</v>
      </c>
      <c r="D56" s="168" t="s">
        <v>1233</v>
      </c>
      <c r="E56" s="168" t="s">
        <v>1650</v>
      </c>
      <c r="F56" s="130" t="s">
        <v>1650</v>
      </c>
      <c r="G56" s="168" t="s">
        <v>911</v>
      </c>
      <c r="H56" s="168" t="s">
        <v>911</v>
      </c>
      <c r="I56" s="168" t="s">
        <v>2183</v>
      </c>
      <c r="J56" s="130" t="s">
        <v>1720</v>
      </c>
      <c r="K56" s="168" t="s">
        <v>2895</v>
      </c>
      <c r="L56" s="168" t="s">
        <v>2085</v>
      </c>
      <c r="M56" s="168" t="s">
        <v>1378</v>
      </c>
      <c r="N56" s="168" t="s">
        <v>2983</v>
      </c>
      <c r="P56"/>
      <c r="X56" s="133"/>
    </row>
    <row r="57" spans="1:24" x14ac:dyDescent="0.25">
      <c r="A57" s="168" t="s">
        <v>634</v>
      </c>
      <c r="B57" s="168" t="s">
        <v>911</v>
      </c>
      <c r="C57" s="168" t="s">
        <v>1234</v>
      </c>
      <c r="D57" s="168" t="s">
        <v>1235</v>
      </c>
      <c r="E57" s="168" t="s">
        <v>2184</v>
      </c>
      <c r="F57" s="130" t="s">
        <v>2790</v>
      </c>
      <c r="G57" s="168" t="s">
        <v>1236</v>
      </c>
      <c r="H57" s="168" t="s">
        <v>1237</v>
      </c>
      <c r="I57" s="168" t="s">
        <v>2185</v>
      </c>
      <c r="J57" s="130" t="s">
        <v>2791</v>
      </c>
      <c r="K57" s="168" t="s">
        <v>3017</v>
      </c>
      <c r="L57" s="168" t="s">
        <v>1152</v>
      </c>
      <c r="M57" s="168" t="s">
        <v>911</v>
      </c>
      <c r="N57" s="168" t="s">
        <v>3018</v>
      </c>
      <c r="O57" s="133">
        <v>20.9</v>
      </c>
      <c r="P57"/>
      <c r="X57" s="133"/>
    </row>
    <row r="58" spans="1:24" x14ac:dyDescent="0.25">
      <c r="A58" s="168" t="s">
        <v>625</v>
      </c>
      <c r="B58" s="168" t="s">
        <v>911</v>
      </c>
      <c r="C58" s="168" t="s">
        <v>1295</v>
      </c>
      <c r="D58" s="168" t="s">
        <v>1296</v>
      </c>
      <c r="E58" s="168" t="s">
        <v>1297</v>
      </c>
      <c r="F58" s="130" t="s">
        <v>2054</v>
      </c>
      <c r="G58" s="168" t="s">
        <v>1298</v>
      </c>
      <c r="H58" s="168" t="s">
        <v>1299</v>
      </c>
      <c r="I58" s="168" t="s">
        <v>1300</v>
      </c>
      <c r="J58" s="130" t="s">
        <v>1300</v>
      </c>
      <c r="K58" s="168" t="s">
        <v>2727</v>
      </c>
      <c r="L58" s="168" t="s">
        <v>2668</v>
      </c>
      <c r="M58" s="168" t="s">
        <v>2726</v>
      </c>
      <c r="N58" s="168" t="s">
        <v>977</v>
      </c>
      <c r="P58"/>
      <c r="X58" s="133"/>
    </row>
    <row r="59" spans="1:24" x14ac:dyDescent="0.25">
      <c r="A59" s="168" t="s">
        <v>623</v>
      </c>
      <c r="B59" s="168" t="s">
        <v>911</v>
      </c>
      <c r="C59" s="168" t="s">
        <v>1397</v>
      </c>
      <c r="D59" s="168" t="s">
        <v>1347</v>
      </c>
      <c r="E59" s="168" t="s">
        <v>1347</v>
      </c>
      <c r="F59" s="130" t="s">
        <v>911</v>
      </c>
      <c r="G59" s="168" t="s">
        <v>911</v>
      </c>
      <c r="H59" s="168" t="s">
        <v>911</v>
      </c>
      <c r="I59" s="168" t="s">
        <v>911</v>
      </c>
      <c r="J59" s="130" t="s">
        <v>911</v>
      </c>
      <c r="K59" s="168" t="s">
        <v>911</v>
      </c>
      <c r="L59" s="168" t="s">
        <v>911</v>
      </c>
      <c r="M59" s="168" t="s">
        <v>911</v>
      </c>
      <c r="N59" s="168" t="s">
        <v>911</v>
      </c>
      <c r="P59"/>
      <c r="X59" s="133"/>
    </row>
    <row r="60" spans="1:24" x14ac:dyDescent="0.25">
      <c r="A60" s="168" t="s">
        <v>622</v>
      </c>
      <c r="B60" s="168" t="s">
        <v>911</v>
      </c>
      <c r="C60" s="168" t="s">
        <v>1528</v>
      </c>
      <c r="D60" s="168" t="s">
        <v>1529</v>
      </c>
      <c r="E60" s="168" t="s">
        <v>2225</v>
      </c>
      <c r="F60" s="130" t="s">
        <v>2695</v>
      </c>
      <c r="G60" s="168" t="s">
        <v>1530</v>
      </c>
      <c r="H60" s="168" t="s">
        <v>1531</v>
      </c>
      <c r="I60" s="168" t="s">
        <v>1532</v>
      </c>
      <c r="J60" s="130" t="s">
        <v>2696</v>
      </c>
      <c r="K60" s="168" t="s">
        <v>3102</v>
      </c>
      <c r="L60" s="168" t="s">
        <v>3103</v>
      </c>
      <c r="M60" s="168" t="s">
        <v>1165</v>
      </c>
      <c r="N60" s="168" t="s">
        <v>2697</v>
      </c>
      <c r="P60"/>
      <c r="X60" s="133"/>
    </row>
    <row r="61" spans="1:24" x14ac:dyDescent="0.25">
      <c r="A61" s="168" t="s">
        <v>621</v>
      </c>
      <c r="B61" s="168" t="s">
        <v>911</v>
      </c>
      <c r="C61" s="168" t="s">
        <v>1438</v>
      </c>
      <c r="D61" s="168" t="s">
        <v>911</v>
      </c>
      <c r="E61" s="168" t="s">
        <v>911</v>
      </c>
      <c r="F61" s="130" t="s">
        <v>911</v>
      </c>
      <c r="G61" s="168" t="s">
        <v>911</v>
      </c>
      <c r="H61" s="168" t="s">
        <v>911</v>
      </c>
      <c r="I61" s="168" t="s">
        <v>911</v>
      </c>
      <c r="J61" s="130" t="s">
        <v>911</v>
      </c>
      <c r="K61" s="168" t="s">
        <v>911</v>
      </c>
      <c r="L61" s="168" t="s">
        <v>911</v>
      </c>
      <c r="M61" s="168" t="s">
        <v>911</v>
      </c>
      <c r="N61" s="168" t="s">
        <v>911</v>
      </c>
      <c r="P61"/>
      <c r="X61" s="133"/>
    </row>
    <row r="62" spans="1:24" x14ac:dyDescent="0.25">
      <c r="A62" s="168" t="s">
        <v>1748</v>
      </c>
      <c r="B62" s="168" t="s">
        <v>911</v>
      </c>
      <c r="C62" s="168" t="s">
        <v>1749</v>
      </c>
      <c r="D62" s="168" t="s">
        <v>1750</v>
      </c>
      <c r="E62" s="168" t="s">
        <v>1750</v>
      </c>
      <c r="F62" s="130" t="s">
        <v>2888</v>
      </c>
      <c r="G62" s="168" t="s">
        <v>1751</v>
      </c>
      <c r="H62" s="168" t="s">
        <v>1752</v>
      </c>
      <c r="I62" s="168" t="s">
        <v>1753</v>
      </c>
      <c r="J62" s="130" t="s">
        <v>2889</v>
      </c>
      <c r="K62" s="168" t="s">
        <v>2949</v>
      </c>
      <c r="L62" s="168" t="s">
        <v>1136</v>
      </c>
      <c r="M62" s="168" t="s">
        <v>2171</v>
      </c>
      <c r="N62" s="168" t="s">
        <v>2890</v>
      </c>
      <c r="P62"/>
      <c r="X62" s="133"/>
    </row>
    <row r="63" spans="1:24" x14ac:dyDescent="0.25">
      <c r="A63" s="168" t="s">
        <v>832</v>
      </c>
      <c r="B63" s="168" t="s">
        <v>911</v>
      </c>
      <c r="C63" s="168" t="s">
        <v>911</v>
      </c>
      <c r="D63" s="168" t="s">
        <v>911</v>
      </c>
      <c r="E63" s="168" t="s">
        <v>911</v>
      </c>
      <c r="F63" s="130" t="s">
        <v>2246</v>
      </c>
      <c r="G63" s="168" t="s">
        <v>911</v>
      </c>
      <c r="H63" s="168" t="s">
        <v>911</v>
      </c>
      <c r="I63" s="168" t="s">
        <v>911</v>
      </c>
      <c r="J63" s="130" t="s">
        <v>2965</v>
      </c>
      <c r="K63" s="168" t="s">
        <v>911</v>
      </c>
      <c r="L63" s="168" t="s">
        <v>911</v>
      </c>
      <c r="M63" s="168" t="s">
        <v>911</v>
      </c>
      <c r="N63" s="168" t="s">
        <v>911</v>
      </c>
      <c r="P63"/>
      <c r="X63" s="133"/>
    </row>
    <row r="64" spans="1:24" x14ac:dyDescent="0.25">
      <c r="A64" s="168" t="s">
        <v>618</v>
      </c>
      <c r="B64" s="168" t="s">
        <v>911</v>
      </c>
      <c r="C64" s="168" t="s">
        <v>1238</v>
      </c>
      <c r="D64" s="168" t="s">
        <v>1239</v>
      </c>
      <c r="E64" s="168" t="s">
        <v>2064</v>
      </c>
      <c r="F64" s="130" t="s">
        <v>2792</v>
      </c>
      <c r="G64" s="168" t="s">
        <v>1242</v>
      </c>
      <c r="H64" s="168" t="s">
        <v>1243</v>
      </c>
      <c r="I64" s="168" t="s">
        <v>2081</v>
      </c>
      <c r="J64" s="130" t="s">
        <v>2793</v>
      </c>
      <c r="K64" s="168" t="s">
        <v>2863</v>
      </c>
      <c r="L64" s="168" t="s">
        <v>1916</v>
      </c>
      <c r="M64" s="168" t="s">
        <v>1120</v>
      </c>
      <c r="N64" s="168" t="s">
        <v>3019</v>
      </c>
      <c r="P64"/>
      <c r="X64" s="133"/>
    </row>
    <row r="65" spans="1:24" x14ac:dyDescent="0.25">
      <c r="A65" s="168" t="s">
        <v>617</v>
      </c>
      <c r="B65" s="168" t="s">
        <v>911</v>
      </c>
      <c r="C65" s="168" t="s">
        <v>1302</v>
      </c>
      <c r="D65" s="168" t="s">
        <v>1303</v>
      </c>
      <c r="E65" s="168" t="s">
        <v>1303</v>
      </c>
      <c r="F65" s="130" t="s">
        <v>1893</v>
      </c>
      <c r="G65" s="168" t="s">
        <v>1303</v>
      </c>
      <c r="H65" s="168" t="s">
        <v>1305</v>
      </c>
      <c r="I65" s="168" t="s">
        <v>1305</v>
      </c>
      <c r="J65" s="130" t="s">
        <v>3037</v>
      </c>
      <c r="K65" s="168" t="s">
        <v>2737</v>
      </c>
      <c r="L65" s="168" t="s">
        <v>1149</v>
      </c>
      <c r="M65" s="168" t="s">
        <v>1895</v>
      </c>
      <c r="N65" s="168" t="s">
        <v>3038</v>
      </c>
      <c r="P65"/>
      <c r="X65" s="133"/>
    </row>
    <row r="66" spans="1:24" x14ac:dyDescent="0.25">
      <c r="A66" s="168" t="s">
        <v>616</v>
      </c>
      <c r="B66" s="168" t="s">
        <v>911</v>
      </c>
      <c r="C66" s="168" t="s">
        <v>1754</v>
      </c>
      <c r="D66" s="168" t="s">
        <v>1755</v>
      </c>
      <c r="E66" s="168" t="s">
        <v>2100</v>
      </c>
      <c r="F66" s="130" t="s">
        <v>2652</v>
      </c>
      <c r="G66" s="168" t="s">
        <v>1756</v>
      </c>
      <c r="H66" s="168" t="s">
        <v>1757</v>
      </c>
      <c r="I66" s="168" t="s">
        <v>2101</v>
      </c>
      <c r="J66" s="130" t="s">
        <v>2243</v>
      </c>
      <c r="K66" s="168" t="s">
        <v>3180</v>
      </c>
      <c r="L66" s="168" t="s">
        <v>2647</v>
      </c>
      <c r="M66" s="168" t="s">
        <v>2800</v>
      </c>
      <c r="N66" s="168" t="s">
        <v>2011</v>
      </c>
      <c r="P66"/>
      <c r="X66" s="133"/>
    </row>
    <row r="67" spans="1:24" x14ac:dyDescent="0.25">
      <c r="A67" s="168" t="s">
        <v>613</v>
      </c>
      <c r="B67" s="168" t="s">
        <v>911</v>
      </c>
      <c r="C67" s="168" t="s">
        <v>1439</v>
      </c>
      <c r="D67" s="168" t="s">
        <v>1440</v>
      </c>
      <c r="E67" s="168" t="s">
        <v>1441</v>
      </c>
      <c r="F67" s="130" t="s">
        <v>3074</v>
      </c>
      <c r="G67" s="168" t="s">
        <v>1442</v>
      </c>
      <c r="H67" s="168" t="s">
        <v>1443</v>
      </c>
      <c r="I67" s="168" t="s">
        <v>1443</v>
      </c>
      <c r="J67" s="130" t="s">
        <v>3075</v>
      </c>
      <c r="K67" s="168" t="s">
        <v>3076</v>
      </c>
      <c r="L67" s="168" t="s">
        <v>2675</v>
      </c>
      <c r="M67" s="168" t="s">
        <v>1165</v>
      </c>
      <c r="N67" s="168" t="s">
        <v>3077</v>
      </c>
      <c r="P67"/>
      <c r="X67" s="133"/>
    </row>
    <row r="68" spans="1:24" x14ac:dyDescent="0.25">
      <c r="A68" s="168" t="s">
        <v>611</v>
      </c>
      <c r="B68" s="168" t="s">
        <v>911</v>
      </c>
      <c r="C68" s="168" t="s">
        <v>1444</v>
      </c>
      <c r="D68" s="168" t="s">
        <v>1445</v>
      </c>
      <c r="E68" s="168" t="s">
        <v>1446</v>
      </c>
      <c r="F68" s="130" t="s">
        <v>2684</v>
      </c>
      <c r="G68" s="168" t="s">
        <v>1283</v>
      </c>
      <c r="H68" s="168" t="s">
        <v>1447</v>
      </c>
      <c r="I68" s="168" t="s">
        <v>1448</v>
      </c>
      <c r="J68" s="130" t="s">
        <v>2206</v>
      </c>
      <c r="K68" s="168" t="s">
        <v>3078</v>
      </c>
      <c r="L68" s="168" t="s">
        <v>1316</v>
      </c>
      <c r="M68" s="168" t="s">
        <v>1186</v>
      </c>
      <c r="N68" s="168" t="s">
        <v>3079</v>
      </c>
      <c r="P68"/>
      <c r="X68" s="133"/>
    </row>
    <row r="69" spans="1:24" x14ac:dyDescent="0.25">
      <c r="A69" s="168" t="s">
        <v>606</v>
      </c>
      <c r="B69" s="168" t="s">
        <v>911</v>
      </c>
      <c r="C69" s="168" t="s">
        <v>1449</v>
      </c>
      <c r="D69" s="168" t="s">
        <v>1450</v>
      </c>
      <c r="E69" s="168" t="s">
        <v>2207</v>
      </c>
      <c r="F69" s="130" t="s">
        <v>1450</v>
      </c>
      <c r="G69" s="168" t="s">
        <v>1451</v>
      </c>
      <c r="H69" s="168" t="s">
        <v>1452</v>
      </c>
      <c r="I69" s="168" t="s">
        <v>2208</v>
      </c>
      <c r="J69" s="130" t="s">
        <v>2813</v>
      </c>
      <c r="K69" s="168" t="s">
        <v>2670</v>
      </c>
      <c r="L69" s="168" t="s">
        <v>1096</v>
      </c>
      <c r="M69" s="168" t="s">
        <v>1121</v>
      </c>
      <c r="N69" s="168" t="s">
        <v>3080</v>
      </c>
      <c r="P69"/>
      <c r="X69" s="133"/>
    </row>
    <row r="70" spans="1:24" x14ac:dyDescent="0.25">
      <c r="A70" s="168" t="s">
        <v>605</v>
      </c>
      <c r="B70" s="168" t="s">
        <v>911</v>
      </c>
      <c r="C70" s="168" t="s">
        <v>1718</v>
      </c>
      <c r="D70" s="168" t="s">
        <v>1719</v>
      </c>
      <c r="E70" s="168" t="s">
        <v>1576</v>
      </c>
      <c r="F70" s="130" t="s">
        <v>2883</v>
      </c>
      <c r="G70" s="168" t="s">
        <v>1720</v>
      </c>
      <c r="H70" s="168" t="s">
        <v>1721</v>
      </c>
      <c r="I70" s="168" t="s">
        <v>1743</v>
      </c>
      <c r="J70" s="130" t="s">
        <v>2075</v>
      </c>
      <c r="K70" s="168" t="s">
        <v>3173</v>
      </c>
      <c r="L70" s="168" t="s">
        <v>1147</v>
      </c>
      <c r="M70" s="168" t="s">
        <v>1121</v>
      </c>
      <c r="N70" s="168" t="s">
        <v>2651</v>
      </c>
      <c r="P70"/>
      <c r="X70" s="133"/>
    </row>
    <row r="71" spans="1:24" x14ac:dyDescent="0.25">
      <c r="A71" s="168" t="s">
        <v>602</v>
      </c>
      <c r="B71" s="168" t="s">
        <v>911</v>
      </c>
      <c r="C71" s="168" t="s">
        <v>1306</v>
      </c>
      <c r="D71" s="168" t="s">
        <v>1307</v>
      </c>
      <c r="E71" s="168" t="s">
        <v>2192</v>
      </c>
      <c r="F71" s="130" t="s">
        <v>2798</v>
      </c>
      <c r="G71" s="168" t="s">
        <v>1309</v>
      </c>
      <c r="H71" s="168" t="s">
        <v>1310</v>
      </c>
      <c r="I71" s="168" t="s">
        <v>2193</v>
      </c>
      <c r="J71" s="130" t="s">
        <v>3039</v>
      </c>
      <c r="K71" s="168" t="s">
        <v>3040</v>
      </c>
      <c r="L71" s="168" t="s">
        <v>2085</v>
      </c>
      <c r="M71" s="168" t="s">
        <v>1284</v>
      </c>
      <c r="N71" s="168" t="s">
        <v>3041</v>
      </c>
      <c r="P71"/>
      <c r="X71" s="133"/>
    </row>
    <row r="72" spans="1:24" x14ac:dyDescent="0.25">
      <c r="A72" s="168" t="s">
        <v>601</v>
      </c>
      <c r="B72" s="168" t="s">
        <v>911</v>
      </c>
      <c r="C72" s="168" t="s">
        <v>2012</v>
      </c>
      <c r="D72" s="168" t="s">
        <v>2013</v>
      </c>
      <c r="E72" s="168" t="s">
        <v>2275</v>
      </c>
      <c r="F72" s="130" t="s">
        <v>3237</v>
      </c>
      <c r="G72" s="168" t="s">
        <v>2014</v>
      </c>
      <c r="H72" s="168" t="s">
        <v>2015</v>
      </c>
      <c r="I72" s="168" t="s">
        <v>2276</v>
      </c>
      <c r="J72" s="130" t="s">
        <v>3238</v>
      </c>
      <c r="K72" s="168" t="s">
        <v>3239</v>
      </c>
      <c r="L72" s="168" t="s">
        <v>1277</v>
      </c>
      <c r="M72" s="168" t="s">
        <v>911</v>
      </c>
      <c r="N72" s="168" t="s">
        <v>2959</v>
      </c>
      <c r="P72"/>
      <c r="X72" s="133"/>
    </row>
    <row r="73" spans="1:24" x14ac:dyDescent="0.25">
      <c r="A73" s="168" t="s">
        <v>600</v>
      </c>
      <c r="B73" s="168" t="s">
        <v>911</v>
      </c>
      <c r="C73" s="168" t="s">
        <v>1454</v>
      </c>
      <c r="D73" s="168" t="s">
        <v>1455</v>
      </c>
      <c r="E73" s="168" t="s">
        <v>2090</v>
      </c>
      <c r="F73" s="130" t="s">
        <v>2814</v>
      </c>
      <c r="G73" s="168" t="s">
        <v>1456</v>
      </c>
      <c r="H73" s="168" t="s">
        <v>1457</v>
      </c>
      <c r="I73" s="168" t="s">
        <v>1457</v>
      </c>
      <c r="J73" s="130" t="s">
        <v>2815</v>
      </c>
      <c r="K73" s="168" t="s">
        <v>2693</v>
      </c>
      <c r="L73" s="168" t="s">
        <v>1316</v>
      </c>
      <c r="M73" s="168" t="s">
        <v>911</v>
      </c>
      <c r="N73" s="168" t="s">
        <v>3081</v>
      </c>
      <c r="P73"/>
      <c r="X73" s="133"/>
    </row>
    <row r="74" spans="1:24" x14ac:dyDescent="0.25">
      <c r="A74" s="168" t="s">
        <v>586</v>
      </c>
      <c r="B74" s="168" t="s">
        <v>911</v>
      </c>
      <c r="C74" s="168" t="s">
        <v>1928</v>
      </c>
      <c r="D74" s="168" t="s">
        <v>1609</v>
      </c>
      <c r="E74" s="168" t="s">
        <v>1609</v>
      </c>
      <c r="F74" s="130" t="s">
        <v>2711</v>
      </c>
      <c r="G74" s="168" t="s">
        <v>1929</v>
      </c>
      <c r="H74" s="168" t="s">
        <v>1930</v>
      </c>
      <c r="I74" s="168" t="s">
        <v>1931</v>
      </c>
      <c r="J74" s="130" t="s">
        <v>2712</v>
      </c>
      <c r="K74" s="168" t="s">
        <v>911</v>
      </c>
      <c r="L74" s="168" t="s">
        <v>911</v>
      </c>
      <c r="M74" s="168" t="s">
        <v>911</v>
      </c>
      <c r="N74" s="168" t="s">
        <v>911</v>
      </c>
      <c r="P74"/>
      <c r="X74" s="133"/>
    </row>
    <row r="75" spans="1:24" x14ac:dyDescent="0.25">
      <c r="A75" s="168" t="s">
        <v>1870</v>
      </c>
      <c r="B75" s="168" t="s">
        <v>911</v>
      </c>
      <c r="C75" s="168" t="s">
        <v>911</v>
      </c>
      <c r="D75" s="168" t="s">
        <v>911</v>
      </c>
      <c r="E75" s="168" t="s">
        <v>1871</v>
      </c>
      <c r="F75" s="130" t="s">
        <v>2257</v>
      </c>
      <c r="G75" s="168" t="s">
        <v>911</v>
      </c>
      <c r="H75" s="168" t="s">
        <v>911</v>
      </c>
      <c r="I75" s="168" t="s">
        <v>911</v>
      </c>
      <c r="J75" s="130" t="s">
        <v>2258</v>
      </c>
      <c r="K75" s="168" t="s">
        <v>911</v>
      </c>
      <c r="L75" s="168" t="s">
        <v>911</v>
      </c>
      <c r="M75" s="168" t="s">
        <v>911</v>
      </c>
      <c r="N75" s="168" t="s">
        <v>911</v>
      </c>
      <c r="P75"/>
      <c r="X75" s="133"/>
    </row>
    <row r="76" spans="1:24" x14ac:dyDescent="0.25">
      <c r="A76" s="168" t="s">
        <v>576</v>
      </c>
      <c r="B76" s="168" t="s">
        <v>911</v>
      </c>
      <c r="C76" s="168" t="s">
        <v>1092</v>
      </c>
      <c r="D76" s="168" t="s">
        <v>1093</v>
      </c>
      <c r="E76" s="168" t="s">
        <v>1638</v>
      </c>
      <c r="F76" s="130" t="s">
        <v>2990</v>
      </c>
      <c r="G76" s="168" t="s">
        <v>1094</v>
      </c>
      <c r="H76" s="168" t="s">
        <v>1095</v>
      </c>
      <c r="I76" s="168" t="s">
        <v>1144</v>
      </c>
      <c r="J76" s="130" t="s">
        <v>1135</v>
      </c>
      <c r="K76" s="168" t="s">
        <v>2812</v>
      </c>
      <c r="L76" s="168" t="s">
        <v>1120</v>
      </c>
      <c r="M76" s="168" t="s">
        <v>1145</v>
      </c>
      <c r="N76" s="168" t="s">
        <v>2991</v>
      </c>
      <c r="P76"/>
      <c r="X76" s="133"/>
    </row>
    <row r="77" spans="1:24" x14ac:dyDescent="0.25">
      <c r="A77" s="168" t="s">
        <v>575</v>
      </c>
      <c r="B77" s="168" t="s">
        <v>911</v>
      </c>
      <c r="C77" s="168" t="s">
        <v>1723</v>
      </c>
      <c r="D77" s="168" t="s">
        <v>1851</v>
      </c>
      <c r="E77" s="168" t="s">
        <v>1305</v>
      </c>
      <c r="F77" s="130" t="s">
        <v>2913</v>
      </c>
      <c r="G77" s="168" t="s">
        <v>1389</v>
      </c>
      <c r="H77" s="168" t="s">
        <v>1852</v>
      </c>
      <c r="I77" s="168" t="s">
        <v>1853</v>
      </c>
      <c r="J77" s="130" t="s">
        <v>2797</v>
      </c>
      <c r="K77" s="168" t="s">
        <v>2880</v>
      </c>
      <c r="L77" s="168" t="s">
        <v>1145</v>
      </c>
      <c r="M77" s="168" t="s">
        <v>1146</v>
      </c>
      <c r="N77" s="168" t="s">
        <v>2659</v>
      </c>
      <c r="P77"/>
      <c r="X77" s="133"/>
    </row>
    <row r="78" spans="1:24" x14ac:dyDescent="0.25">
      <c r="A78" s="168" t="s">
        <v>570</v>
      </c>
      <c r="B78" s="168" t="s">
        <v>911</v>
      </c>
      <c r="C78" s="168" t="s">
        <v>1244</v>
      </c>
      <c r="D78" s="168" t="s">
        <v>1245</v>
      </c>
      <c r="E78" s="168" t="s">
        <v>2186</v>
      </c>
      <c r="F78" s="130" t="s">
        <v>3020</v>
      </c>
      <c r="G78" s="168" t="s">
        <v>1246</v>
      </c>
      <c r="H78" s="168" t="s">
        <v>1247</v>
      </c>
      <c r="I78" s="168" t="s">
        <v>2187</v>
      </c>
      <c r="J78" s="130" t="s">
        <v>3021</v>
      </c>
      <c r="K78" s="168" t="s">
        <v>3022</v>
      </c>
      <c r="L78" s="168" t="s">
        <v>1248</v>
      </c>
      <c r="M78" s="168" t="s">
        <v>1097</v>
      </c>
      <c r="N78" s="168" t="s">
        <v>2239</v>
      </c>
      <c r="P78"/>
      <c r="X78" s="133"/>
    </row>
    <row r="79" spans="1:24" x14ac:dyDescent="0.25">
      <c r="A79" s="168" t="s">
        <v>567</v>
      </c>
      <c r="B79" s="168" t="s">
        <v>911</v>
      </c>
      <c r="C79" s="168" t="s">
        <v>1458</v>
      </c>
      <c r="D79" s="168" t="s">
        <v>1459</v>
      </c>
      <c r="E79" s="168" t="s">
        <v>2210</v>
      </c>
      <c r="F79" s="130" t="s">
        <v>3082</v>
      </c>
      <c r="G79" s="168" t="s">
        <v>1460</v>
      </c>
      <c r="H79" s="168" t="s">
        <v>1461</v>
      </c>
      <c r="I79" s="168" t="s">
        <v>2211</v>
      </c>
      <c r="J79" s="130" t="s">
        <v>3083</v>
      </c>
      <c r="K79" s="168" t="s">
        <v>3084</v>
      </c>
      <c r="L79" s="168" t="s">
        <v>1329</v>
      </c>
      <c r="M79" s="168" t="s">
        <v>1387</v>
      </c>
      <c r="N79" s="168" t="s">
        <v>2729</v>
      </c>
      <c r="P79"/>
      <c r="X79" s="133"/>
    </row>
    <row r="80" spans="1:24" x14ac:dyDescent="0.25">
      <c r="A80" s="168" t="s">
        <v>560</v>
      </c>
      <c r="B80" s="168" t="s">
        <v>911</v>
      </c>
      <c r="C80" s="168" t="s">
        <v>1462</v>
      </c>
      <c r="D80" s="168" t="s">
        <v>1463</v>
      </c>
      <c r="E80" s="168" t="s">
        <v>1464</v>
      </c>
      <c r="F80" s="130" t="s">
        <v>2816</v>
      </c>
      <c r="G80" s="168" t="s">
        <v>1465</v>
      </c>
      <c r="H80" s="168" t="s">
        <v>1466</v>
      </c>
      <c r="I80" s="168" t="s">
        <v>1467</v>
      </c>
      <c r="J80" s="130" t="s">
        <v>2817</v>
      </c>
      <c r="K80" s="168" t="s">
        <v>3085</v>
      </c>
      <c r="L80" s="168" t="s">
        <v>2266</v>
      </c>
      <c r="M80" s="168" t="s">
        <v>1096</v>
      </c>
      <c r="N80" s="168" t="s">
        <v>2818</v>
      </c>
      <c r="P80"/>
      <c r="X80" s="133"/>
    </row>
    <row r="81" spans="1:24" x14ac:dyDescent="0.25">
      <c r="A81" s="168" t="s">
        <v>559</v>
      </c>
      <c r="B81" s="168" t="s">
        <v>911</v>
      </c>
      <c r="C81" s="168" t="s">
        <v>1468</v>
      </c>
      <c r="D81" s="168" t="s">
        <v>1469</v>
      </c>
      <c r="E81" s="168" t="s">
        <v>1470</v>
      </c>
      <c r="F81" s="130" t="s">
        <v>2819</v>
      </c>
      <c r="G81" s="168" t="s">
        <v>1471</v>
      </c>
      <c r="H81" s="168" t="s">
        <v>1472</v>
      </c>
      <c r="I81" s="168" t="s">
        <v>1473</v>
      </c>
      <c r="J81" s="130" t="s">
        <v>2820</v>
      </c>
      <c r="K81" s="168" t="s">
        <v>3086</v>
      </c>
      <c r="L81" s="168" t="s">
        <v>1174</v>
      </c>
      <c r="M81" s="168" t="s">
        <v>1253</v>
      </c>
      <c r="N81" s="168" t="s">
        <v>2760</v>
      </c>
      <c r="P81"/>
      <c r="X81" s="133"/>
    </row>
    <row r="82" spans="1:24" x14ac:dyDescent="0.25">
      <c r="A82" s="168" t="s">
        <v>557</v>
      </c>
      <c r="B82" s="168" t="s">
        <v>911</v>
      </c>
      <c r="C82" s="168" t="s">
        <v>1533</v>
      </c>
      <c r="D82" s="168" t="s">
        <v>1534</v>
      </c>
      <c r="E82" s="168" t="s">
        <v>1535</v>
      </c>
      <c r="F82" s="130" t="s">
        <v>3104</v>
      </c>
      <c r="G82" s="168" t="s">
        <v>1536</v>
      </c>
      <c r="H82" s="168" t="s">
        <v>1537</v>
      </c>
      <c r="I82" s="168" t="s">
        <v>1537</v>
      </c>
      <c r="J82" s="130" t="s">
        <v>3105</v>
      </c>
      <c r="K82" s="168" t="s">
        <v>2880</v>
      </c>
      <c r="L82" s="168" t="s">
        <v>1253</v>
      </c>
      <c r="M82" s="168" t="s">
        <v>1284</v>
      </c>
      <c r="N82" s="168" t="s">
        <v>3106</v>
      </c>
      <c r="P82"/>
      <c r="X82" s="133"/>
    </row>
    <row r="83" spans="1:24" x14ac:dyDescent="0.25">
      <c r="A83" s="168" t="s">
        <v>554</v>
      </c>
      <c r="B83" s="168" t="s">
        <v>911</v>
      </c>
      <c r="C83" s="168" t="s">
        <v>1249</v>
      </c>
      <c r="D83" s="168" t="s">
        <v>1250</v>
      </c>
      <c r="E83" s="168" t="s">
        <v>2188</v>
      </c>
      <c r="F83" s="130" t="s">
        <v>3023</v>
      </c>
      <c r="G83" s="168" t="s">
        <v>1251</v>
      </c>
      <c r="H83" s="168" t="s">
        <v>1252</v>
      </c>
      <c r="I83" s="168" t="s">
        <v>2189</v>
      </c>
      <c r="J83" s="130" t="s">
        <v>3024</v>
      </c>
      <c r="K83" s="168" t="s">
        <v>3025</v>
      </c>
      <c r="L83" s="168" t="s">
        <v>3003</v>
      </c>
      <c r="M83" s="168" t="s">
        <v>1329</v>
      </c>
      <c r="N83" s="168" t="s">
        <v>2724</v>
      </c>
      <c r="O83" s="133">
        <v>45</v>
      </c>
      <c r="P83"/>
      <c r="X83" s="133"/>
    </row>
    <row r="84" spans="1:24" x14ac:dyDescent="0.25">
      <c r="A84" s="168" t="s">
        <v>1872</v>
      </c>
      <c r="B84" s="168" t="s">
        <v>911</v>
      </c>
      <c r="C84" s="168" t="s">
        <v>1873</v>
      </c>
      <c r="D84" s="168" t="s">
        <v>1874</v>
      </c>
      <c r="E84" s="168" t="s">
        <v>1874</v>
      </c>
      <c r="F84" s="130" t="s">
        <v>911</v>
      </c>
      <c r="G84" s="168" t="s">
        <v>1875</v>
      </c>
      <c r="H84" s="168" t="s">
        <v>1876</v>
      </c>
      <c r="I84" s="168" t="s">
        <v>1876</v>
      </c>
      <c r="J84" s="130" t="s">
        <v>911</v>
      </c>
      <c r="K84" s="168" t="s">
        <v>911</v>
      </c>
      <c r="L84" s="168" t="s">
        <v>911</v>
      </c>
      <c r="M84" s="168" t="s">
        <v>911</v>
      </c>
      <c r="N84" s="168" t="s">
        <v>911</v>
      </c>
      <c r="O84" s="133">
        <v>11.4</v>
      </c>
      <c r="P84"/>
      <c r="X84" s="133"/>
    </row>
    <row r="85" spans="1:24" x14ac:dyDescent="0.25">
      <c r="A85" s="168" t="s">
        <v>552</v>
      </c>
      <c r="B85" s="168" t="s">
        <v>911</v>
      </c>
      <c r="C85" s="168" t="s">
        <v>1635</v>
      </c>
      <c r="D85" s="168" t="s">
        <v>1636</v>
      </c>
      <c r="E85" s="168" t="s">
        <v>1637</v>
      </c>
      <c r="F85" s="130" t="s">
        <v>1518</v>
      </c>
      <c r="G85" s="168" t="s">
        <v>1637</v>
      </c>
      <c r="H85" s="168" t="s">
        <v>911</v>
      </c>
      <c r="I85" s="168" t="s">
        <v>2230</v>
      </c>
      <c r="J85" s="130" t="s">
        <v>2858</v>
      </c>
      <c r="K85" s="168" t="s">
        <v>911</v>
      </c>
      <c r="L85" s="168" t="s">
        <v>911</v>
      </c>
      <c r="M85" s="168" t="s">
        <v>911</v>
      </c>
      <c r="N85" s="168" t="s">
        <v>911</v>
      </c>
      <c r="P85"/>
      <c r="X85" s="133"/>
    </row>
    <row r="86" spans="1:24" x14ac:dyDescent="0.25">
      <c r="A86" s="168" t="s">
        <v>550</v>
      </c>
      <c r="B86" s="168" t="s">
        <v>911</v>
      </c>
      <c r="C86" s="168" t="s">
        <v>1758</v>
      </c>
      <c r="D86" s="168" t="s">
        <v>1759</v>
      </c>
      <c r="E86" s="168" t="s">
        <v>1760</v>
      </c>
      <c r="F86" s="130" t="s">
        <v>2703</v>
      </c>
      <c r="G86" s="168" t="s">
        <v>1761</v>
      </c>
      <c r="H86" s="168" t="s">
        <v>1659</v>
      </c>
      <c r="I86" s="168" t="s">
        <v>1659</v>
      </c>
      <c r="J86" s="130" t="s">
        <v>2704</v>
      </c>
      <c r="K86" s="168" t="s">
        <v>911</v>
      </c>
      <c r="L86" s="168" t="s">
        <v>911</v>
      </c>
      <c r="M86" s="168" t="s">
        <v>911</v>
      </c>
      <c r="N86" s="168" t="s">
        <v>911</v>
      </c>
      <c r="P86"/>
      <c r="X86" s="133"/>
    </row>
    <row r="87" spans="1:24" x14ac:dyDescent="0.25">
      <c r="A87" s="168" t="s">
        <v>547</v>
      </c>
      <c r="B87" s="168" t="s">
        <v>911</v>
      </c>
      <c r="C87" s="168" t="s">
        <v>1600</v>
      </c>
      <c r="D87" s="168" t="s">
        <v>1639</v>
      </c>
      <c r="E87" s="168" t="s">
        <v>1832</v>
      </c>
      <c r="F87" s="130" t="s">
        <v>1257</v>
      </c>
      <c r="G87" s="168" t="s">
        <v>1640</v>
      </c>
      <c r="H87" s="168" t="s">
        <v>911</v>
      </c>
      <c r="I87" s="168" t="s">
        <v>1641</v>
      </c>
      <c r="J87" s="130" t="s">
        <v>3140</v>
      </c>
      <c r="K87" s="168" t="s">
        <v>3127</v>
      </c>
      <c r="L87" s="168" t="s">
        <v>1253</v>
      </c>
      <c r="M87" s="168" t="s">
        <v>1372</v>
      </c>
      <c r="N87" s="168" t="s">
        <v>3063</v>
      </c>
      <c r="P87"/>
      <c r="X87" s="133"/>
    </row>
    <row r="88" spans="1:24" x14ac:dyDescent="0.25">
      <c r="A88" s="168" t="s">
        <v>541</v>
      </c>
      <c r="B88" s="168" t="s">
        <v>911</v>
      </c>
      <c r="C88" s="168" t="s">
        <v>911</v>
      </c>
      <c r="D88" s="168" t="s">
        <v>911</v>
      </c>
      <c r="E88" s="168" t="s">
        <v>1367</v>
      </c>
      <c r="F88" s="130" t="s">
        <v>2281</v>
      </c>
      <c r="G88" s="168" t="s">
        <v>911</v>
      </c>
      <c r="H88" s="168" t="s">
        <v>911</v>
      </c>
      <c r="I88" s="168" t="s">
        <v>2281</v>
      </c>
      <c r="J88" s="130" t="s">
        <v>2966</v>
      </c>
      <c r="K88" s="168" t="s">
        <v>3172</v>
      </c>
      <c r="L88" s="168" t="s">
        <v>2800</v>
      </c>
      <c r="M88" s="168" t="s">
        <v>1316</v>
      </c>
      <c r="N88" s="168" t="s">
        <v>3255</v>
      </c>
      <c r="P88"/>
      <c r="X88" s="133"/>
    </row>
    <row r="89" spans="1:24" x14ac:dyDescent="0.25">
      <c r="A89" s="168" t="s">
        <v>539</v>
      </c>
      <c r="B89" s="168" t="s">
        <v>911</v>
      </c>
      <c r="C89" s="168" t="s">
        <v>1254</v>
      </c>
      <c r="D89" s="168" t="s">
        <v>1255</v>
      </c>
      <c r="E89" s="168" t="s">
        <v>1256</v>
      </c>
      <c r="F89" s="130" t="s">
        <v>2195</v>
      </c>
      <c r="G89" s="168" t="s">
        <v>1255</v>
      </c>
      <c r="H89" s="168" t="s">
        <v>1257</v>
      </c>
      <c r="I89" s="168" t="s">
        <v>1258</v>
      </c>
      <c r="J89" s="130" t="s">
        <v>2794</v>
      </c>
      <c r="K89" s="168" t="s">
        <v>2849</v>
      </c>
      <c r="L89" s="168" t="s">
        <v>1259</v>
      </c>
      <c r="M89" s="168" t="s">
        <v>2172</v>
      </c>
      <c r="N89" s="168" t="s">
        <v>2752</v>
      </c>
      <c r="P89"/>
      <c r="X89" s="133"/>
    </row>
    <row r="90" spans="1:24" x14ac:dyDescent="0.25">
      <c r="A90" s="168" t="s">
        <v>2259</v>
      </c>
      <c r="B90" s="168" t="s">
        <v>911</v>
      </c>
      <c r="C90" s="168" t="s">
        <v>911</v>
      </c>
      <c r="D90" s="168" t="s">
        <v>911</v>
      </c>
      <c r="E90" s="168" t="s">
        <v>911</v>
      </c>
      <c r="F90" s="130" t="s">
        <v>2917</v>
      </c>
      <c r="G90" s="168" t="s">
        <v>911</v>
      </c>
      <c r="H90" s="168" t="s">
        <v>911</v>
      </c>
      <c r="I90" s="168" t="s">
        <v>911</v>
      </c>
      <c r="J90" s="130" t="s">
        <v>2918</v>
      </c>
      <c r="K90" s="168" t="s">
        <v>911</v>
      </c>
      <c r="L90" s="168" t="s">
        <v>911</v>
      </c>
      <c r="M90" s="168" t="s">
        <v>911</v>
      </c>
      <c r="N90" s="168" t="s">
        <v>911</v>
      </c>
      <c r="P90"/>
      <c r="X90" s="133"/>
    </row>
    <row r="91" spans="1:24" x14ac:dyDescent="0.25">
      <c r="A91" s="168" t="s">
        <v>532</v>
      </c>
      <c r="B91" s="168" t="s">
        <v>911</v>
      </c>
      <c r="C91" s="168" t="s">
        <v>1762</v>
      </c>
      <c r="D91" s="168" t="s">
        <v>1763</v>
      </c>
      <c r="E91" s="168" t="s">
        <v>1764</v>
      </c>
      <c r="F91" s="130" t="s">
        <v>2891</v>
      </c>
      <c r="G91" s="168" t="s">
        <v>1466</v>
      </c>
      <c r="H91" s="168" t="s">
        <v>1765</v>
      </c>
      <c r="I91" s="168" t="s">
        <v>1766</v>
      </c>
      <c r="J91" s="130" t="s">
        <v>2892</v>
      </c>
      <c r="K91" s="168" t="s">
        <v>2735</v>
      </c>
      <c r="L91" s="168" t="s">
        <v>2671</v>
      </c>
      <c r="M91" s="168" t="s">
        <v>1104</v>
      </c>
      <c r="N91" s="168" t="s">
        <v>3181</v>
      </c>
      <c r="P91"/>
      <c r="X91" s="133"/>
    </row>
    <row r="92" spans="1:24" x14ac:dyDescent="0.25">
      <c r="A92" s="168" t="s">
        <v>530</v>
      </c>
      <c r="B92" s="168" t="s">
        <v>911</v>
      </c>
      <c r="C92" s="168" t="s">
        <v>911</v>
      </c>
      <c r="D92" s="168" t="s">
        <v>1122</v>
      </c>
      <c r="E92" s="168" t="s">
        <v>911</v>
      </c>
      <c r="F92" s="130" t="s">
        <v>2767</v>
      </c>
      <c r="G92" s="168" t="s">
        <v>911</v>
      </c>
      <c r="H92" s="168" t="s">
        <v>1123</v>
      </c>
      <c r="I92" s="168" t="s">
        <v>911</v>
      </c>
      <c r="J92" s="130" t="s">
        <v>2768</v>
      </c>
      <c r="K92" s="168" t="s">
        <v>2996</v>
      </c>
      <c r="L92" s="168" t="s">
        <v>1096</v>
      </c>
      <c r="M92" s="168" t="s">
        <v>1895</v>
      </c>
      <c r="N92" s="168" t="s">
        <v>2997</v>
      </c>
      <c r="P92"/>
      <c r="X92" s="133"/>
    </row>
    <row r="93" spans="1:24" x14ac:dyDescent="0.25">
      <c r="A93" s="168" t="s">
        <v>528</v>
      </c>
      <c r="B93" s="168" t="s">
        <v>911</v>
      </c>
      <c r="C93" s="168" t="s">
        <v>1474</v>
      </c>
      <c r="D93" s="168" t="s">
        <v>1475</v>
      </c>
      <c r="E93" s="168" t="s">
        <v>2212</v>
      </c>
      <c r="F93" s="130" t="s">
        <v>3087</v>
      </c>
      <c r="G93" s="168" t="s">
        <v>1476</v>
      </c>
      <c r="H93" s="168" t="s">
        <v>1477</v>
      </c>
      <c r="I93" s="168" t="s">
        <v>2213</v>
      </c>
      <c r="J93" s="130" t="s">
        <v>2821</v>
      </c>
      <c r="K93" s="168" t="s">
        <v>2269</v>
      </c>
      <c r="L93" s="168" t="s">
        <v>1120</v>
      </c>
      <c r="M93" s="168" t="s">
        <v>2676</v>
      </c>
      <c r="N93" s="168" t="s">
        <v>2822</v>
      </c>
      <c r="O93" s="133">
        <v>3.1</v>
      </c>
      <c r="P93"/>
      <c r="X93" s="133"/>
    </row>
    <row r="94" spans="1:24" x14ac:dyDescent="0.25">
      <c r="A94" s="168" t="s">
        <v>526</v>
      </c>
      <c r="B94" s="168" t="s">
        <v>911</v>
      </c>
      <c r="C94" s="168" t="s">
        <v>1356</v>
      </c>
      <c r="D94" s="168" t="s">
        <v>1357</v>
      </c>
      <c r="E94" s="168" t="s">
        <v>1358</v>
      </c>
      <c r="F94" s="130" t="s">
        <v>2683</v>
      </c>
      <c r="G94" s="168" t="s">
        <v>1359</v>
      </c>
      <c r="H94" s="168" t="s">
        <v>911</v>
      </c>
      <c r="I94" s="168" t="s">
        <v>1360</v>
      </c>
      <c r="J94" s="130" t="s">
        <v>911</v>
      </c>
      <c r="K94" s="168" t="s">
        <v>911</v>
      </c>
      <c r="L94" s="168" t="s">
        <v>911</v>
      </c>
      <c r="M94" s="168" t="s">
        <v>911</v>
      </c>
      <c r="N94" s="168" t="s">
        <v>911</v>
      </c>
      <c r="P94"/>
      <c r="X94" s="133"/>
    </row>
    <row r="95" spans="1:24" x14ac:dyDescent="0.25">
      <c r="A95" s="168" t="s">
        <v>524</v>
      </c>
      <c r="B95" s="168" t="s">
        <v>911</v>
      </c>
      <c r="C95" s="168" t="s">
        <v>1854</v>
      </c>
      <c r="D95" s="168" t="s">
        <v>1855</v>
      </c>
      <c r="E95" s="168" t="s">
        <v>1856</v>
      </c>
      <c r="F95" s="130" t="s">
        <v>3204</v>
      </c>
      <c r="G95" s="168" t="s">
        <v>1857</v>
      </c>
      <c r="H95" s="168" t="s">
        <v>1858</v>
      </c>
      <c r="I95" s="168" t="s">
        <v>2105</v>
      </c>
      <c r="J95" s="130" t="s">
        <v>3205</v>
      </c>
      <c r="K95" s="168" t="s">
        <v>2741</v>
      </c>
      <c r="L95" s="168" t="s">
        <v>1216</v>
      </c>
      <c r="M95" s="168" t="s">
        <v>1253</v>
      </c>
      <c r="N95" s="168" t="s">
        <v>2977</v>
      </c>
      <c r="P95"/>
      <c r="X95" s="133"/>
    </row>
    <row r="96" spans="1:24" x14ac:dyDescent="0.25">
      <c r="A96" s="168" t="s">
        <v>522</v>
      </c>
      <c r="B96" s="168" t="s">
        <v>911</v>
      </c>
      <c r="C96" s="168" t="s">
        <v>1767</v>
      </c>
      <c r="D96" s="168" t="s">
        <v>1768</v>
      </c>
      <c r="E96" s="168" t="s">
        <v>1769</v>
      </c>
      <c r="F96" s="130" t="s">
        <v>2893</v>
      </c>
      <c r="G96" s="168" t="s">
        <v>1770</v>
      </c>
      <c r="H96" s="168" t="s">
        <v>911</v>
      </c>
      <c r="I96" s="168" t="s">
        <v>1771</v>
      </c>
      <c r="J96" s="130" t="s">
        <v>2894</v>
      </c>
      <c r="K96" s="168" t="s">
        <v>3182</v>
      </c>
      <c r="L96" s="168" t="s">
        <v>3132</v>
      </c>
      <c r="M96" s="168" t="s">
        <v>911</v>
      </c>
      <c r="N96" s="168" t="s">
        <v>2971</v>
      </c>
      <c r="P96"/>
      <c r="X96" s="133"/>
    </row>
    <row r="97" spans="1:24" x14ac:dyDescent="0.25">
      <c r="A97" s="168" t="s">
        <v>1772</v>
      </c>
      <c r="B97" s="168" t="s">
        <v>911</v>
      </c>
      <c r="C97" s="168" t="s">
        <v>1773</v>
      </c>
      <c r="D97" s="168" t="s">
        <v>1774</v>
      </c>
      <c r="E97" s="168" t="s">
        <v>2102</v>
      </c>
      <c r="F97" s="130" t="s">
        <v>2653</v>
      </c>
      <c r="G97" s="168" t="s">
        <v>1775</v>
      </c>
      <c r="H97" s="168" t="s">
        <v>1776</v>
      </c>
      <c r="I97" s="168" t="s">
        <v>2103</v>
      </c>
      <c r="J97" s="130" t="s">
        <v>2654</v>
      </c>
      <c r="K97" s="168" t="s">
        <v>2881</v>
      </c>
      <c r="L97" s="168" t="s">
        <v>1096</v>
      </c>
      <c r="M97" s="168" t="s">
        <v>2658</v>
      </c>
      <c r="N97" s="168" t="s">
        <v>2659</v>
      </c>
      <c r="P97"/>
      <c r="X97" s="133"/>
    </row>
    <row r="98" spans="1:24" x14ac:dyDescent="0.25">
      <c r="A98" s="168" t="s">
        <v>518</v>
      </c>
      <c r="B98" s="168" t="s">
        <v>911</v>
      </c>
      <c r="C98" s="168" t="s">
        <v>1823</v>
      </c>
      <c r="D98" s="168" t="s">
        <v>1824</v>
      </c>
      <c r="E98" s="168" t="s">
        <v>1824</v>
      </c>
      <c r="F98" s="130" t="s">
        <v>2902</v>
      </c>
      <c r="G98" s="168" t="s">
        <v>911</v>
      </c>
      <c r="H98" s="168" t="s">
        <v>1401</v>
      </c>
      <c r="I98" s="168" t="s">
        <v>1401</v>
      </c>
      <c r="J98" s="130" t="s">
        <v>2903</v>
      </c>
      <c r="K98" s="168" t="s">
        <v>3157</v>
      </c>
      <c r="L98" s="168" t="s">
        <v>1387</v>
      </c>
      <c r="M98" s="168" t="s">
        <v>1277</v>
      </c>
      <c r="N98" s="168" t="s">
        <v>2905</v>
      </c>
      <c r="P98"/>
      <c r="X98" s="133"/>
    </row>
    <row r="99" spans="1:24" x14ac:dyDescent="0.25">
      <c r="A99" s="168" t="s">
        <v>517</v>
      </c>
      <c r="B99" s="168" t="s">
        <v>911</v>
      </c>
      <c r="C99" s="168" t="s">
        <v>1777</v>
      </c>
      <c r="D99" s="168" t="s">
        <v>1778</v>
      </c>
      <c r="E99" s="168" t="s">
        <v>1779</v>
      </c>
      <c r="F99" s="130" t="s">
        <v>3183</v>
      </c>
      <c r="G99" s="168" t="s">
        <v>1780</v>
      </c>
      <c r="H99" s="168" t="s">
        <v>1781</v>
      </c>
      <c r="I99" s="168" t="s">
        <v>1782</v>
      </c>
      <c r="J99" s="130" t="s">
        <v>2244</v>
      </c>
      <c r="K99" s="168" t="s">
        <v>3184</v>
      </c>
      <c r="L99" s="168" t="s">
        <v>2693</v>
      </c>
      <c r="M99" s="168" t="s">
        <v>1387</v>
      </c>
      <c r="N99" s="168" t="s">
        <v>3185</v>
      </c>
      <c r="P99"/>
      <c r="X99" s="133"/>
    </row>
    <row r="100" spans="1:24" x14ac:dyDescent="0.25">
      <c r="A100" s="168" t="s">
        <v>516</v>
      </c>
      <c r="B100" s="168" t="s">
        <v>911</v>
      </c>
      <c r="C100" s="168" t="s">
        <v>1580</v>
      </c>
      <c r="D100" s="168" t="s">
        <v>1581</v>
      </c>
      <c r="E100" s="168" t="s">
        <v>1581</v>
      </c>
      <c r="F100" s="130" t="s">
        <v>2846</v>
      </c>
      <c r="G100" s="168" t="s">
        <v>1386</v>
      </c>
      <c r="H100" s="168" t="s">
        <v>1526</v>
      </c>
      <c r="I100" s="168" t="s">
        <v>1582</v>
      </c>
      <c r="J100" s="130" t="s">
        <v>3118</v>
      </c>
      <c r="K100" s="168" t="s">
        <v>3119</v>
      </c>
      <c r="L100" s="168" t="s">
        <v>2726</v>
      </c>
      <c r="M100" s="168" t="s">
        <v>1259</v>
      </c>
      <c r="N100" s="168" t="s">
        <v>1583</v>
      </c>
      <c r="O100" s="133">
        <v>4.7</v>
      </c>
      <c r="P100"/>
      <c r="X100" s="133"/>
    </row>
    <row r="101" spans="1:24" x14ac:dyDescent="0.25">
      <c r="A101" s="168" t="s">
        <v>836</v>
      </c>
      <c r="B101" s="168" t="s">
        <v>911</v>
      </c>
      <c r="C101" s="168" t="s">
        <v>911</v>
      </c>
      <c r="D101" s="168" t="s">
        <v>1783</v>
      </c>
      <c r="E101" s="168" t="s">
        <v>911</v>
      </c>
      <c r="F101" s="130" t="s">
        <v>1260</v>
      </c>
      <c r="G101" s="168" t="s">
        <v>911</v>
      </c>
      <c r="H101" s="168" t="s">
        <v>911</v>
      </c>
      <c r="I101" s="168" t="s">
        <v>911</v>
      </c>
      <c r="J101" s="130" t="s">
        <v>1837</v>
      </c>
      <c r="K101" s="168" t="s">
        <v>2849</v>
      </c>
      <c r="L101" s="168" t="s">
        <v>1149</v>
      </c>
      <c r="M101" s="168" t="s">
        <v>1277</v>
      </c>
      <c r="N101" s="168" t="s">
        <v>2896</v>
      </c>
      <c r="P101"/>
      <c r="X101" s="133"/>
    </row>
    <row r="102" spans="1:24" x14ac:dyDescent="0.25">
      <c r="A102" s="168" t="s">
        <v>511</v>
      </c>
      <c r="B102" s="168" t="s">
        <v>911</v>
      </c>
      <c r="C102" s="168" t="s">
        <v>2049</v>
      </c>
      <c r="D102" s="168" t="s">
        <v>1733</v>
      </c>
      <c r="E102" s="168" t="s">
        <v>2050</v>
      </c>
      <c r="F102" s="130" t="s">
        <v>2661</v>
      </c>
      <c r="G102" s="168" t="s">
        <v>2051</v>
      </c>
      <c r="H102" s="168" t="s">
        <v>2052</v>
      </c>
      <c r="I102" s="168" t="s">
        <v>2053</v>
      </c>
      <c r="J102" s="130" t="s">
        <v>1303</v>
      </c>
      <c r="K102" s="168" t="s">
        <v>3256</v>
      </c>
      <c r="L102" s="168" t="s">
        <v>2686</v>
      </c>
      <c r="M102" s="168" t="s">
        <v>1292</v>
      </c>
      <c r="N102" s="168" t="s">
        <v>3257</v>
      </c>
      <c r="P102"/>
      <c r="X102" s="133"/>
    </row>
    <row r="103" spans="1:24" x14ac:dyDescent="0.25">
      <c r="A103" s="168" t="s">
        <v>509</v>
      </c>
      <c r="B103" s="168" t="s">
        <v>911</v>
      </c>
      <c r="C103" s="168" t="s">
        <v>1260</v>
      </c>
      <c r="D103" s="168" t="s">
        <v>911</v>
      </c>
      <c r="E103" s="168" t="s">
        <v>911</v>
      </c>
      <c r="F103" s="130" t="s">
        <v>911</v>
      </c>
      <c r="G103" s="168" t="s">
        <v>911</v>
      </c>
      <c r="H103" s="168" t="s">
        <v>911</v>
      </c>
      <c r="I103" s="168" t="s">
        <v>911</v>
      </c>
      <c r="J103" s="130" t="s">
        <v>911</v>
      </c>
      <c r="K103" s="168" t="s">
        <v>911</v>
      </c>
      <c r="L103" s="168" t="s">
        <v>911</v>
      </c>
      <c r="M103" s="168" t="s">
        <v>911</v>
      </c>
      <c r="N103" s="168" t="s">
        <v>911</v>
      </c>
      <c r="P103"/>
      <c r="X103" s="133"/>
    </row>
    <row r="104" spans="1:24" x14ac:dyDescent="0.25">
      <c r="A104" s="168" t="s">
        <v>507</v>
      </c>
      <c r="B104" s="168" t="s">
        <v>911</v>
      </c>
      <c r="C104" s="168" t="s">
        <v>1167</v>
      </c>
      <c r="D104" s="168" t="s">
        <v>1168</v>
      </c>
      <c r="E104" s="168" t="s">
        <v>1169</v>
      </c>
      <c r="F104" s="130" t="s">
        <v>2773</v>
      </c>
      <c r="G104" s="168" t="s">
        <v>1170</v>
      </c>
      <c r="H104" s="168" t="s">
        <v>1171</v>
      </c>
      <c r="I104" s="168" t="s">
        <v>1172</v>
      </c>
      <c r="J104" s="130" t="s">
        <v>2774</v>
      </c>
      <c r="K104" s="168" t="s">
        <v>3003</v>
      </c>
      <c r="L104" s="168" t="s">
        <v>1200</v>
      </c>
      <c r="M104" s="168" t="s">
        <v>1284</v>
      </c>
      <c r="N104" s="168" t="s">
        <v>3004</v>
      </c>
      <c r="P104"/>
      <c r="X104" s="133"/>
    </row>
    <row r="105" spans="1:24" x14ac:dyDescent="0.25">
      <c r="A105" s="168" t="s">
        <v>503</v>
      </c>
      <c r="B105" s="168" t="s">
        <v>911</v>
      </c>
      <c r="C105" s="168" t="s">
        <v>1538</v>
      </c>
      <c r="D105" s="168" t="s">
        <v>1539</v>
      </c>
      <c r="E105" s="168" t="s">
        <v>2214</v>
      </c>
      <c r="F105" s="130" t="s">
        <v>1473</v>
      </c>
      <c r="G105" s="168" t="s">
        <v>1103</v>
      </c>
      <c r="H105" s="168" t="s">
        <v>1540</v>
      </c>
      <c r="I105" s="168" t="s">
        <v>2226</v>
      </c>
      <c r="J105" s="130" t="s">
        <v>2840</v>
      </c>
      <c r="K105" s="168" t="s">
        <v>3107</v>
      </c>
      <c r="L105" s="168" t="s">
        <v>2269</v>
      </c>
      <c r="M105" s="168" t="s">
        <v>1216</v>
      </c>
      <c r="N105" s="168" t="s">
        <v>3108</v>
      </c>
      <c r="P105"/>
      <c r="X105" s="133"/>
    </row>
    <row r="106" spans="1:24" x14ac:dyDescent="0.25">
      <c r="A106" s="168" t="s">
        <v>837</v>
      </c>
      <c r="B106" s="168" t="s">
        <v>911</v>
      </c>
      <c r="C106" s="168" t="s">
        <v>911</v>
      </c>
      <c r="D106" s="168" t="s">
        <v>2054</v>
      </c>
      <c r="E106" s="168" t="s">
        <v>2055</v>
      </c>
      <c r="F106" s="130" t="s">
        <v>2967</v>
      </c>
      <c r="G106" s="168" t="s">
        <v>911</v>
      </c>
      <c r="H106" s="168" t="s">
        <v>2056</v>
      </c>
      <c r="I106" s="168" t="s">
        <v>2117</v>
      </c>
      <c r="J106" s="130" t="s">
        <v>2968</v>
      </c>
      <c r="K106" s="168" t="s">
        <v>3258</v>
      </c>
      <c r="L106" s="168" t="s">
        <v>2693</v>
      </c>
      <c r="M106" s="168" t="s">
        <v>1200</v>
      </c>
      <c r="N106" s="168" t="s">
        <v>1293</v>
      </c>
      <c r="P106"/>
      <c r="X106" s="133"/>
    </row>
    <row r="107" spans="1:24" x14ac:dyDescent="0.25">
      <c r="A107" s="168" t="s">
        <v>838</v>
      </c>
      <c r="B107" s="168" t="s">
        <v>911</v>
      </c>
      <c r="C107" s="168" t="s">
        <v>911</v>
      </c>
      <c r="D107" s="168" t="s">
        <v>911</v>
      </c>
      <c r="E107" s="168" t="s">
        <v>1577</v>
      </c>
      <c r="F107" s="130" t="s">
        <v>911</v>
      </c>
      <c r="G107" s="168" t="s">
        <v>911</v>
      </c>
      <c r="H107" s="168" t="s">
        <v>911</v>
      </c>
      <c r="I107" s="168" t="s">
        <v>1358</v>
      </c>
      <c r="J107" s="130" t="s">
        <v>911</v>
      </c>
      <c r="K107" s="168" t="s">
        <v>911</v>
      </c>
      <c r="L107" s="168" t="s">
        <v>911</v>
      </c>
      <c r="M107" s="168" t="s">
        <v>911</v>
      </c>
      <c r="N107" s="168" t="s">
        <v>911</v>
      </c>
      <c r="P107"/>
      <c r="X107" s="133"/>
    </row>
    <row r="108" spans="1:24" x14ac:dyDescent="0.25">
      <c r="A108" s="168" t="s">
        <v>497</v>
      </c>
      <c r="B108" s="168" t="s">
        <v>911</v>
      </c>
      <c r="C108" s="168" t="s">
        <v>1175</v>
      </c>
      <c r="D108" s="168" t="s">
        <v>1176</v>
      </c>
      <c r="E108" s="168" t="s">
        <v>1177</v>
      </c>
      <c r="F108" s="130" t="s">
        <v>2776</v>
      </c>
      <c r="G108" s="168" t="s">
        <v>1178</v>
      </c>
      <c r="H108" s="168" t="s">
        <v>1179</v>
      </c>
      <c r="I108" s="168" t="s">
        <v>1180</v>
      </c>
      <c r="J108" s="130" t="s">
        <v>2777</v>
      </c>
      <c r="K108" s="168" t="s">
        <v>2656</v>
      </c>
      <c r="L108" s="168" t="s">
        <v>1120</v>
      </c>
      <c r="M108" s="168" t="s">
        <v>1248</v>
      </c>
      <c r="N108" s="168" t="s">
        <v>2778</v>
      </c>
      <c r="P108"/>
      <c r="X108" s="133"/>
    </row>
    <row r="109" spans="1:24" x14ac:dyDescent="0.25">
      <c r="A109" s="168" t="s">
        <v>495</v>
      </c>
      <c r="B109" s="168" t="s">
        <v>911</v>
      </c>
      <c r="C109" s="168" t="s">
        <v>1642</v>
      </c>
      <c r="D109" s="168" t="s">
        <v>1643</v>
      </c>
      <c r="E109" s="168" t="s">
        <v>1940</v>
      </c>
      <c r="F109" s="130" t="s">
        <v>2648</v>
      </c>
      <c r="G109" s="168" t="s">
        <v>1268</v>
      </c>
      <c r="H109" s="168" t="s">
        <v>1308</v>
      </c>
      <c r="I109" s="168" t="s">
        <v>1645</v>
      </c>
      <c r="J109" s="130" t="s">
        <v>2649</v>
      </c>
      <c r="K109" s="168" t="s">
        <v>911</v>
      </c>
      <c r="L109" s="168" t="s">
        <v>911</v>
      </c>
      <c r="M109" s="168" t="s">
        <v>911</v>
      </c>
      <c r="N109" s="168" t="s">
        <v>911</v>
      </c>
      <c r="P109"/>
      <c r="X109" s="133"/>
    </row>
    <row r="110" spans="1:24" x14ac:dyDescent="0.25">
      <c r="A110" s="168" t="s">
        <v>494</v>
      </c>
      <c r="B110" s="168" t="s">
        <v>911</v>
      </c>
      <c r="C110" s="168" t="s">
        <v>1181</v>
      </c>
      <c r="D110" s="168" t="s">
        <v>1182</v>
      </c>
      <c r="E110" s="168" t="s">
        <v>2177</v>
      </c>
      <c r="F110" s="130" t="s">
        <v>3005</v>
      </c>
      <c r="G110" s="168" t="s">
        <v>1183</v>
      </c>
      <c r="H110" s="168" t="s">
        <v>1184</v>
      </c>
      <c r="I110" s="168" t="s">
        <v>2178</v>
      </c>
      <c r="J110" s="130" t="s">
        <v>3006</v>
      </c>
      <c r="K110" s="168" t="s">
        <v>2742</v>
      </c>
      <c r="L110" s="168" t="s">
        <v>1185</v>
      </c>
      <c r="M110" s="168" t="s">
        <v>2647</v>
      </c>
      <c r="N110" s="168" t="s">
        <v>1079</v>
      </c>
      <c r="P110"/>
      <c r="X110" s="133"/>
    </row>
    <row r="111" spans="1:24" x14ac:dyDescent="0.25">
      <c r="A111" s="168" t="s">
        <v>493</v>
      </c>
      <c r="B111" s="168" t="s">
        <v>911</v>
      </c>
      <c r="C111" s="168" t="s">
        <v>1584</v>
      </c>
      <c r="D111" s="168" t="s">
        <v>1585</v>
      </c>
      <c r="E111" s="168" t="s">
        <v>1586</v>
      </c>
      <c r="F111" s="130" t="s">
        <v>2847</v>
      </c>
      <c r="G111" s="168" t="s">
        <v>1587</v>
      </c>
      <c r="H111" s="168" t="s">
        <v>1588</v>
      </c>
      <c r="I111" s="168" t="s">
        <v>1589</v>
      </c>
      <c r="J111" s="130" t="s">
        <v>2848</v>
      </c>
      <c r="K111" s="168" t="s">
        <v>3120</v>
      </c>
      <c r="L111" s="168" t="s">
        <v>2111</v>
      </c>
      <c r="M111" s="168" t="s">
        <v>1316</v>
      </c>
      <c r="N111" s="168" t="s">
        <v>3121</v>
      </c>
      <c r="P111"/>
      <c r="X111" s="133"/>
    </row>
    <row r="112" spans="1:24" x14ac:dyDescent="0.25">
      <c r="A112" s="168" t="s">
        <v>484</v>
      </c>
      <c r="B112" s="168" t="s">
        <v>911</v>
      </c>
      <c r="C112" s="168" t="s">
        <v>1932</v>
      </c>
      <c r="D112" s="168" t="s">
        <v>1933</v>
      </c>
      <c r="E112" s="168" t="s">
        <v>1933</v>
      </c>
      <c r="F112" s="130" t="s">
        <v>2261</v>
      </c>
      <c r="G112" s="168" t="s">
        <v>1934</v>
      </c>
      <c r="H112" s="168" t="s">
        <v>1935</v>
      </c>
      <c r="I112" s="168" t="s">
        <v>1935</v>
      </c>
      <c r="J112" s="130" t="s">
        <v>2262</v>
      </c>
      <c r="K112" s="168" t="s">
        <v>911</v>
      </c>
      <c r="L112" s="168" t="s">
        <v>911</v>
      </c>
      <c r="M112" s="168" t="s">
        <v>911</v>
      </c>
      <c r="N112" s="168" t="s">
        <v>911</v>
      </c>
      <c r="O112" s="133">
        <v>5.45</v>
      </c>
      <c r="P112"/>
      <c r="X112" s="133"/>
    </row>
    <row r="113" spans="1:24" x14ac:dyDescent="0.25">
      <c r="A113" s="168" t="s">
        <v>480</v>
      </c>
      <c r="B113" s="168" t="s">
        <v>911</v>
      </c>
      <c r="C113" s="168" t="s">
        <v>1936</v>
      </c>
      <c r="D113" s="168" t="s">
        <v>1937</v>
      </c>
      <c r="E113" s="168" t="s">
        <v>2108</v>
      </c>
      <c r="F113" s="130" t="s">
        <v>2937</v>
      </c>
      <c r="G113" s="168" t="s">
        <v>1938</v>
      </c>
      <c r="H113" s="168" t="s">
        <v>1939</v>
      </c>
      <c r="I113" s="168" t="s">
        <v>2109</v>
      </c>
      <c r="J113" s="130" t="s">
        <v>2938</v>
      </c>
      <c r="K113" s="168" t="s">
        <v>3222</v>
      </c>
      <c r="L113" s="168" t="s">
        <v>1292</v>
      </c>
      <c r="M113" s="168" t="s">
        <v>2796</v>
      </c>
      <c r="N113" s="168" t="s">
        <v>3223</v>
      </c>
      <c r="P113"/>
      <c r="X113" s="133"/>
    </row>
    <row r="114" spans="1:24" x14ac:dyDescent="0.25">
      <c r="A114" s="168" t="s">
        <v>479</v>
      </c>
      <c r="B114" s="168" t="s">
        <v>911</v>
      </c>
      <c r="C114" s="168" t="s">
        <v>1187</v>
      </c>
      <c r="D114" s="168" t="s">
        <v>1188</v>
      </c>
      <c r="E114" s="168" t="s">
        <v>1189</v>
      </c>
      <c r="F114" s="130" t="s">
        <v>911</v>
      </c>
      <c r="G114" s="168" t="s">
        <v>911</v>
      </c>
      <c r="H114" s="168" t="s">
        <v>911</v>
      </c>
      <c r="I114" s="168" t="s">
        <v>911</v>
      </c>
      <c r="J114" s="130" t="s">
        <v>911</v>
      </c>
      <c r="K114" s="168" t="s">
        <v>911</v>
      </c>
      <c r="L114" s="168" t="s">
        <v>911</v>
      </c>
      <c r="M114" s="168" t="s">
        <v>911</v>
      </c>
      <c r="N114" s="168" t="s">
        <v>911</v>
      </c>
      <c r="P114"/>
      <c r="X114" s="133"/>
    </row>
    <row r="115" spans="1:24" x14ac:dyDescent="0.25">
      <c r="A115" s="168" t="s">
        <v>2919</v>
      </c>
      <c r="B115" s="168" t="s">
        <v>911</v>
      </c>
      <c r="C115" s="168" t="s">
        <v>911</v>
      </c>
      <c r="D115" s="168" t="s">
        <v>911</v>
      </c>
      <c r="E115" s="168" t="s">
        <v>911</v>
      </c>
      <c r="F115" s="130" t="s">
        <v>2920</v>
      </c>
      <c r="G115" s="168" t="s">
        <v>911</v>
      </c>
      <c r="H115" s="168" t="s">
        <v>911</v>
      </c>
      <c r="I115" s="168" t="s">
        <v>911</v>
      </c>
      <c r="J115" s="130" t="s">
        <v>2921</v>
      </c>
      <c r="K115" s="168" t="s">
        <v>911</v>
      </c>
      <c r="L115" s="168" t="s">
        <v>911</v>
      </c>
      <c r="M115" s="168" t="s">
        <v>911</v>
      </c>
      <c r="N115" s="168" t="s">
        <v>911</v>
      </c>
      <c r="P115"/>
      <c r="X115" s="133"/>
    </row>
    <row r="116" spans="1:24" x14ac:dyDescent="0.25">
      <c r="A116" s="168" t="s">
        <v>475</v>
      </c>
      <c r="B116" s="168" t="s">
        <v>911</v>
      </c>
      <c r="C116" s="168" t="s">
        <v>1724</v>
      </c>
      <c r="D116" s="168" t="s">
        <v>911</v>
      </c>
      <c r="E116" s="168" t="s">
        <v>1725</v>
      </c>
      <c r="F116" s="130" t="s">
        <v>2673</v>
      </c>
      <c r="G116" s="168" t="s">
        <v>911</v>
      </c>
      <c r="H116" s="168" t="s">
        <v>911</v>
      </c>
      <c r="I116" s="168" t="s">
        <v>911</v>
      </c>
      <c r="J116" s="130" t="s">
        <v>2703</v>
      </c>
      <c r="K116" s="168" t="s">
        <v>911</v>
      </c>
      <c r="L116" s="168" t="s">
        <v>911</v>
      </c>
      <c r="M116" s="168" t="s">
        <v>911</v>
      </c>
      <c r="N116" s="168" t="s">
        <v>911</v>
      </c>
      <c r="P116"/>
      <c r="X116" s="133"/>
    </row>
    <row r="117" spans="1:24" x14ac:dyDescent="0.25">
      <c r="A117" s="168" t="s">
        <v>474</v>
      </c>
      <c r="B117" s="168" t="s">
        <v>911</v>
      </c>
      <c r="C117" s="168" t="s">
        <v>1940</v>
      </c>
      <c r="D117" s="168" t="s">
        <v>1941</v>
      </c>
      <c r="E117" s="168" t="s">
        <v>1833</v>
      </c>
      <c r="F117" s="130" t="s">
        <v>2940</v>
      </c>
      <c r="G117" s="168" t="s">
        <v>1942</v>
      </c>
      <c r="H117" s="168" t="s">
        <v>1943</v>
      </c>
      <c r="I117" s="168" t="s">
        <v>2110</v>
      </c>
      <c r="J117" s="130" t="s">
        <v>1941</v>
      </c>
      <c r="K117" s="168" t="s">
        <v>3222</v>
      </c>
      <c r="L117" s="168" t="s">
        <v>1200</v>
      </c>
      <c r="M117" s="168" t="s">
        <v>1291</v>
      </c>
      <c r="N117" s="168" t="s">
        <v>2754</v>
      </c>
      <c r="P117"/>
      <c r="X117" s="133"/>
    </row>
    <row r="118" spans="1:24" x14ac:dyDescent="0.25">
      <c r="A118" s="168" t="s">
        <v>471</v>
      </c>
      <c r="B118" s="168" t="s">
        <v>911</v>
      </c>
      <c r="C118" s="168" t="s">
        <v>1283</v>
      </c>
      <c r="D118" s="168" t="s">
        <v>1646</v>
      </c>
      <c r="E118" s="168" t="s">
        <v>2097</v>
      </c>
      <c r="F118" s="130" t="s">
        <v>3141</v>
      </c>
      <c r="G118" s="168" t="s">
        <v>1647</v>
      </c>
      <c r="H118" s="168" t="s">
        <v>1648</v>
      </c>
      <c r="I118" s="168" t="s">
        <v>1649</v>
      </c>
      <c r="J118" s="130" t="s">
        <v>3142</v>
      </c>
      <c r="K118" s="168" t="s">
        <v>3143</v>
      </c>
      <c r="L118" s="168" t="s">
        <v>1121</v>
      </c>
      <c r="M118" s="168" t="s">
        <v>911</v>
      </c>
      <c r="N118" s="168" t="s">
        <v>2860</v>
      </c>
      <c r="P118"/>
      <c r="X118" s="133"/>
    </row>
    <row r="119" spans="1:24" x14ac:dyDescent="0.25">
      <c r="A119" s="168" t="s">
        <v>469</v>
      </c>
      <c r="B119" s="168" t="s">
        <v>911</v>
      </c>
      <c r="C119" s="168" t="s">
        <v>1733</v>
      </c>
      <c r="D119" s="168" t="s">
        <v>911</v>
      </c>
      <c r="E119" s="168" t="s">
        <v>911</v>
      </c>
      <c r="F119" s="130" t="s">
        <v>911</v>
      </c>
      <c r="G119" s="168" t="s">
        <v>911</v>
      </c>
      <c r="H119" s="168" t="s">
        <v>911</v>
      </c>
      <c r="I119" s="168" t="s">
        <v>911</v>
      </c>
      <c r="J119" s="130" t="s">
        <v>911</v>
      </c>
      <c r="K119" s="168" t="s">
        <v>911</v>
      </c>
      <c r="L119" s="168" t="s">
        <v>911</v>
      </c>
      <c r="M119" s="168" t="s">
        <v>911</v>
      </c>
      <c r="N119" s="168" t="s">
        <v>911</v>
      </c>
      <c r="P119"/>
      <c r="X119" s="133"/>
    </row>
    <row r="120" spans="1:24" x14ac:dyDescent="0.25">
      <c r="A120" s="168" t="s">
        <v>468</v>
      </c>
      <c r="B120" s="168" t="s">
        <v>911</v>
      </c>
      <c r="C120" s="168" t="s">
        <v>1825</v>
      </c>
      <c r="D120" s="168" t="s">
        <v>1241</v>
      </c>
      <c r="E120" s="168" t="s">
        <v>2251</v>
      </c>
      <c r="F120" s="130" t="s">
        <v>3195</v>
      </c>
      <c r="G120" s="168" t="s">
        <v>1219</v>
      </c>
      <c r="H120" s="168" t="s">
        <v>1826</v>
      </c>
      <c r="I120" s="168" t="s">
        <v>2252</v>
      </c>
      <c r="J120" s="130" t="s">
        <v>3196</v>
      </c>
      <c r="K120" s="168" t="s">
        <v>2171</v>
      </c>
      <c r="L120" s="168" t="s">
        <v>1284</v>
      </c>
      <c r="M120" s="168" t="s">
        <v>2668</v>
      </c>
      <c r="N120" s="168" t="s">
        <v>3197</v>
      </c>
      <c r="P120"/>
      <c r="X120" s="133"/>
    </row>
    <row r="121" spans="1:24" x14ac:dyDescent="0.25">
      <c r="A121" s="168" t="s">
        <v>467</v>
      </c>
      <c r="B121" s="168" t="s">
        <v>911</v>
      </c>
      <c r="C121" s="168" t="s">
        <v>1261</v>
      </c>
      <c r="D121" s="168" t="s">
        <v>1262</v>
      </c>
      <c r="E121" s="168" t="s">
        <v>2190</v>
      </c>
      <c r="F121" s="130" t="s">
        <v>3026</v>
      </c>
      <c r="G121" s="168" t="s">
        <v>1263</v>
      </c>
      <c r="H121" s="168" t="s">
        <v>1264</v>
      </c>
      <c r="I121" s="168" t="s">
        <v>2191</v>
      </c>
      <c r="J121" s="130" t="s">
        <v>3027</v>
      </c>
      <c r="K121" s="168" t="s">
        <v>3028</v>
      </c>
      <c r="L121" s="168" t="s">
        <v>2656</v>
      </c>
      <c r="M121" s="168" t="s">
        <v>1253</v>
      </c>
      <c r="N121" s="168" t="s">
        <v>2795</v>
      </c>
      <c r="P121"/>
      <c r="X121" s="133"/>
    </row>
    <row r="122" spans="1:24" x14ac:dyDescent="0.25">
      <c r="A122" s="168" t="s">
        <v>466</v>
      </c>
      <c r="B122" s="168" t="s">
        <v>911</v>
      </c>
      <c r="C122" s="168" t="s">
        <v>1651</v>
      </c>
      <c r="D122" s="168" t="s">
        <v>911</v>
      </c>
      <c r="E122" s="168" t="s">
        <v>911</v>
      </c>
      <c r="F122" s="130" t="s">
        <v>911</v>
      </c>
      <c r="G122" s="168" t="s">
        <v>911</v>
      </c>
      <c r="H122" s="168" t="s">
        <v>911</v>
      </c>
      <c r="I122" s="168" t="s">
        <v>911</v>
      </c>
      <c r="J122" s="130" t="s">
        <v>911</v>
      </c>
      <c r="K122" s="168" t="s">
        <v>911</v>
      </c>
      <c r="L122" s="168" t="s">
        <v>911</v>
      </c>
      <c r="M122" s="168" t="s">
        <v>911</v>
      </c>
      <c r="N122" s="168" t="s">
        <v>911</v>
      </c>
      <c r="P122"/>
      <c r="X122" s="133"/>
    </row>
    <row r="123" spans="1:24" x14ac:dyDescent="0.25">
      <c r="A123" s="168" t="s">
        <v>458</v>
      </c>
      <c r="B123" s="168" t="s">
        <v>911</v>
      </c>
      <c r="C123" s="168" t="s">
        <v>1266</v>
      </c>
      <c r="D123" s="168" t="s">
        <v>1267</v>
      </c>
      <c r="E123" s="168" t="s">
        <v>2082</v>
      </c>
      <c r="F123" s="130" t="s">
        <v>3029</v>
      </c>
      <c r="G123" s="168" t="s">
        <v>1268</v>
      </c>
      <c r="H123" s="168" t="s">
        <v>1269</v>
      </c>
      <c r="I123" s="168" t="s">
        <v>1301</v>
      </c>
      <c r="J123" s="130" t="s">
        <v>3030</v>
      </c>
      <c r="K123" s="168" t="s">
        <v>3031</v>
      </c>
      <c r="L123" s="168" t="s">
        <v>1270</v>
      </c>
      <c r="M123" s="168" t="s">
        <v>2644</v>
      </c>
      <c r="N123" s="168" t="s">
        <v>930</v>
      </c>
      <c r="P123"/>
      <c r="X123" s="133"/>
    </row>
    <row r="124" spans="1:24" x14ac:dyDescent="0.25">
      <c r="A124" s="168" t="s">
        <v>454</v>
      </c>
      <c r="B124" s="168" t="s">
        <v>911</v>
      </c>
      <c r="C124" s="168" t="s">
        <v>1271</v>
      </c>
      <c r="D124" s="168" t="s">
        <v>1272</v>
      </c>
      <c r="E124" s="168" t="s">
        <v>1273</v>
      </c>
      <c r="F124" s="130" t="s">
        <v>3032</v>
      </c>
      <c r="G124" s="168" t="s">
        <v>1274</v>
      </c>
      <c r="H124" s="168" t="s">
        <v>1275</v>
      </c>
      <c r="I124" s="168" t="s">
        <v>1276</v>
      </c>
      <c r="J124" s="130" t="s">
        <v>3033</v>
      </c>
      <c r="K124" s="168" t="s">
        <v>2714</v>
      </c>
      <c r="L124" s="168" t="s">
        <v>1231</v>
      </c>
      <c r="M124" s="168" t="s">
        <v>1387</v>
      </c>
      <c r="N124" s="168" t="s">
        <v>2977</v>
      </c>
      <c r="P124"/>
      <c r="X124" s="133"/>
    </row>
    <row r="125" spans="1:24" x14ac:dyDescent="0.25">
      <c r="A125" s="168" t="s">
        <v>841</v>
      </c>
      <c r="B125" s="168" t="s">
        <v>911</v>
      </c>
      <c r="C125" s="168" t="s">
        <v>1590</v>
      </c>
      <c r="D125" s="168" t="s">
        <v>1348</v>
      </c>
      <c r="E125" s="168" t="s">
        <v>1591</v>
      </c>
      <c r="F125" s="130" t="s">
        <v>1285</v>
      </c>
      <c r="G125" s="168" t="s">
        <v>1592</v>
      </c>
      <c r="H125" s="168" t="s">
        <v>1593</v>
      </c>
      <c r="I125" s="168" t="s">
        <v>1594</v>
      </c>
      <c r="J125" s="130" t="s">
        <v>3122</v>
      </c>
      <c r="K125" s="168" t="s">
        <v>3123</v>
      </c>
      <c r="L125" s="168" t="s">
        <v>1152</v>
      </c>
      <c r="M125" s="168" t="s">
        <v>1120</v>
      </c>
      <c r="N125" s="168" t="s">
        <v>3124</v>
      </c>
      <c r="P125"/>
      <c r="X125" s="133"/>
    </row>
    <row r="126" spans="1:24" x14ac:dyDescent="0.25">
      <c r="A126" s="168" t="s">
        <v>446</v>
      </c>
      <c r="B126" s="168" t="s">
        <v>911</v>
      </c>
      <c r="C126" s="168" t="s">
        <v>1652</v>
      </c>
      <c r="D126" s="168" t="s">
        <v>1653</v>
      </c>
      <c r="E126" s="168" t="s">
        <v>1654</v>
      </c>
      <c r="F126" s="130" t="s">
        <v>3144</v>
      </c>
      <c r="G126" s="168" t="s">
        <v>1655</v>
      </c>
      <c r="H126" s="168" t="s">
        <v>1656</v>
      </c>
      <c r="I126" s="168" t="s">
        <v>1657</v>
      </c>
      <c r="J126" s="130" t="s">
        <v>3145</v>
      </c>
      <c r="K126" s="168" t="s">
        <v>3146</v>
      </c>
      <c r="L126" s="168" t="s">
        <v>2085</v>
      </c>
      <c r="M126" s="168" t="s">
        <v>911</v>
      </c>
      <c r="N126" s="168" t="s">
        <v>2861</v>
      </c>
      <c r="P126"/>
      <c r="X126" s="133"/>
    </row>
    <row r="127" spans="1:24" x14ac:dyDescent="0.25">
      <c r="A127" s="168" t="s">
        <v>440</v>
      </c>
      <c r="B127" s="168" t="s">
        <v>911</v>
      </c>
      <c r="C127" s="168" t="s">
        <v>1827</v>
      </c>
      <c r="D127" s="168" t="s">
        <v>911</v>
      </c>
      <c r="E127" s="168" t="s">
        <v>1828</v>
      </c>
      <c r="F127" s="130" t="s">
        <v>2706</v>
      </c>
      <c r="G127" s="168" t="s">
        <v>1829</v>
      </c>
      <c r="H127" s="168" t="s">
        <v>911</v>
      </c>
      <c r="I127" s="168" t="s">
        <v>911</v>
      </c>
      <c r="J127" s="130" t="s">
        <v>911</v>
      </c>
      <c r="K127" s="168" t="s">
        <v>911</v>
      </c>
      <c r="L127" s="168" t="s">
        <v>911</v>
      </c>
      <c r="M127" s="168" t="s">
        <v>911</v>
      </c>
      <c r="N127" s="168" t="s">
        <v>911</v>
      </c>
      <c r="P127"/>
      <c r="X127" s="133"/>
    </row>
    <row r="128" spans="1:24" x14ac:dyDescent="0.25">
      <c r="A128" s="168" t="s">
        <v>435</v>
      </c>
      <c r="B128" s="168" t="s">
        <v>911</v>
      </c>
      <c r="C128" s="168" t="s">
        <v>1595</v>
      </c>
      <c r="D128" s="168" t="s">
        <v>1596</v>
      </c>
      <c r="E128" s="168" t="s">
        <v>1597</v>
      </c>
      <c r="F128" s="130" t="s">
        <v>3125</v>
      </c>
      <c r="G128" s="168" t="s">
        <v>1598</v>
      </c>
      <c r="H128" s="168" t="s">
        <v>1599</v>
      </c>
      <c r="I128" s="168" t="s">
        <v>1194</v>
      </c>
      <c r="J128" s="130" t="s">
        <v>3126</v>
      </c>
      <c r="K128" s="168" t="s">
        <v>3127</v>
      </c>
      <c r="L128" s="168" t="s">
        <v>1997</v>
      </c>
      <c r="M128" s="168" t="s">
        <v>1200</v>
      </c>
      <c r="N128" s="168" t="s">
        <v>3128</v>
      </c>
      <c r="P128"/>
      <c r="X128" s="133"/>
    </row>
    <row r="129" spans="1:24" x14ac:dyDescent="0.25">
      <c r="A129" s="168" t="s">
        <v>426</v>
      </c>
      <c r="B129" s="168" t="s">
        <v>911</v>
      </c>
      <c r="C129" s="168" t="s">
        <v>1099</v>
      </c>
      <c r="D129" s="168" t="s">
        <v>1100</v>
      </c>
      <c r="E129" s="168" t="s">
        <v>1799</v>
      </c>
      <c r="F129" s="130" t="s">
        <v>2169</v>
      </c>
      <c r="G129" s="168" t="s">
        <v>1101</v>
      </c>
      <c r="H129" s="168" t="s">
        <v>1102</v>
      </c>
      <c r="I129" s="168" t="s">
        <v>2170</v>
      </c>
      <c r="J129" s="130" t="s">
        <v>2762</v>
      </c>
      <c r="K129" s="168" t="s">
        <v>2992</v>
      </c>
      <c r="L129" s="168" t="s">
        <v>1146</v>
      </c>
      <c r="M129" s="168" t="s">
        <v>1342</v>
      </c>
      <c r="N129" s="168" t="s">
        <v>1074</v>
      </c>
      <c r="P129"/>
      <c r="X129" s="133"/>
    </row>
    <row r="130" spans="1:24" x14ac:dyDescent="0.25">
      <c r="A130" s="168" t="s">
        <v>416</v>
      </c>
      <c r="B130" s="168" t="s">
        <v>911</v>
      </c>
      <c r="C130" s="168" t="s">
        <v>1945</v>
      </c>
      <c r="D130" s="168" t="s">
        <v>1946</v>
      </c>
      <c r="E130" s="168" t="s">
        <v>1946</v>
      </c>
      <c r="F130" s="130" t="s">
        <v>2941</v>
      </c>
      <c r="G130" s="168" t="s">
        <v>1947</v>
      </c>
      <c r="H130" s="168" t="s">
        <v>1948</v>
      </c>
      <c r="I130" s="168" t="s">
        <v>1949</v>
      </c>
      <c r="J130" s="130" t="s">
        <v>2942</v>
      </c>
      <c r="K130" s="168" t="s">
        <v>1231</v>
      </c>
      <c r="L130" s="168" t="s">
        <v>1431</v>
      </c>
      <c r="M130" s="168" t="s">
        <v>3224</v>
      </c>
      <c r="N130" s="168" t="s">
        <v>2688</v>
      </c>
      <c r="P130"/>
      <c r="X130" s="133"/>
    </row>
    <row r="131" spans="1:24" x14ac:dyDescent="0.25">
      <c r="A131" s="168" t="s">
        <v>844</v>
      </c>
      <c r="B131" s="168" t="s">
        <v>911</v>
      </c>
      <c r="C131" s="168" t="s">
        <v>1658</v>
      </c>
      <c r="D131" s="168" t="s">
        <v>1357</v>
      </c>
      <c r="E131" s="168" t="s">
        <v>1659</v>
      </c>
      <c r="F131" s="130" t="s">
        <v>3147</v>
      </c>
      <c r="G131" s="168" t="s">
        <v>1123</v>
      </c>
      <c r="H131" s="168" t="s">
        <v>1660</v>
      </c>
      <c r="I131" s="168" t="s">
        <v>1661</v>
      </c>
      <c r="J131" s="130" t="s">
        <v>3148</v>
      </c>
      <c r="K131" s="168" t="s">
        <v>3149</v>
      </c>
      <c r="L131" s="168" t="s">
        <v>2668</v>
      </c>
      <c r="M131" s="168" t="s">
        <v>2650</v>
      </c>
      <c r="N131" s="168" t="s">
        <v>1074</v>
      </c>
      <c r="P131"/>
      <c r="X131" s="133"/>
    </row>
    <row r="132" spans="1:24" x14ac:dyDescent="0.25">
      <c r="A132" s="168" t="s">
        <v>845</v>
      </c>
      <c r="B132" s="168" t="s">
        <v>911</v>
      </c>
      <c r="C132" s="168" t="s">
        <v>911</v>
      </c>
      <c r="D132" s="168" t="s">
        <v>911</v>
      </c>
      <c r="E132" s="168" t="s">
        <v>911</v>
      </c>
      <c r="F132" s="130" t="s">
        <v>1438</v>
      </c>
      <c r="G132" s="168" t="s">
        <v>911</v>
      </c>
      <c r="H132" s="168" t="s">
        <v>911</v>
      </c>
      <c r="I132" s="168" t="s">
        <v>911</v>
      </c>
      <c r="J132" s="130" t="s">
        <v>2862</v>
      </c>
      <c r="K132" s="168" t="s">
        <v>2699</v>
      </c>
      <c r="L132" s="168" t="s">
        <v>2639</v>
      </c>
      <c r="M132" s="168" t="s">
        <v>1259</v>
      </c>
      <c r="N132" s="168" t="s">
        <v>2655</v>
      </c>
      <c r="P132"/>
      <c r="X132" s="133"/>
    </row>
    <row r="133" spans="1:24" x14ac:dyDescent="0.25">
      <c r="A133" s="168" t="s">
        <v>409</v>
      </c>
      <c r="B133" s="168" t="s">
        <v>911</v>
      </c>
      <c r="C133" s="168" t="s">
        <v>1361</v>
      </c>
      <c r="D133" s="168" t="s">
        <v>1362</v>
      </c>
      <c r="E133" s="168" t="s">
        <v>1363</v>
      </c>
      <c r="F133" s="130" t="s">
        <v>3051</v>
      </c>
      <c r="G133" s="168" t="s">
        <v>1364</v>
      </c>
      <c r="H133" s="168" t="s">
        <v>1365</v>
      </c>
      <c r="I133" s="168" t="s">
        <v>1366</v>
      </c>
      <c r="J133" s="130" t="s">
        <v>911</v>
      </c>
      <c r="K133" s="168" t="s">
        <v>911</v>
      </c>
      <c r="L133" s="168" t="s">
        <v>911</v>
      </c>
      <c r="M133" s="168" t="s">
        <v>911</v>
      </c>
      <c r="N133" s="168" t="s">
        <v>911</v>
      </c>
      <c r="P133"/>
      <c r="X133" s="133"/>
    </row>
    <row r="134" spans="1:24" x14ac:dyDescent="0.25">
      <c r="A134" s="168" t="s">
        <v>408</v>
      </c>
      <c r="B134" s="168" t="s">
        <v>911</v>
      </c>
      <c r="C134" s="168" t="s">
        <v>1821</v>
      </c>
      <c r="D134" s="168" t="s">
        <v>1897</v>
      </c>
      <c r="E134" s="168" t="s">
        <v>1557</v>
      </c>
      <c r="F134" s="130" t="s">
        <v>1729</v>
      </c>
      <c r="G134" s="168" t="s">
        <v>911</v>
      </c>
      <c r="H134" s="168" t="s">
        <v>1565</v>
      </c>
      <c r="I134" s="168" t="s">
        <v>2282</v>
      </c>
      <c r="J134" s="130" t="s">
        <v>2969</v>
      </c>
      <c r="K134" s="168" t="s">
        <v>3095</v>
      </c>
      <c r="L134" s="168" t="s">
        <v>1259</v>
      </c>
      <c r="M134" s="168" t="s">
        <v>2693</v>
      </c>
      <c r="N134" s="168" t="s">
        <v>1077</v>
      </c>
      <c r="P134"/>
      <c r="X134" s="133"/>
    </row>
    <row r="135" spans="1:24" x14ac:dyDescent="0.25">
      <c r="A135" s="168" t="s">
        <v>846</v>
      </c>
      <c r="B135" s="168" t="s">
        <v>911</v>
      </c>
      <c r="C135" s="168" t="s">
        <v>911</v>
      </c>
      <c r="D135" s="168" t="s">
        <v>1453</v>
      </c>
      <c r="E135" s="168" t="s">
        <v>2091</v>
      </c>
      <c r="F135" s="130" t="s">
        <v>3088</v>
      </c>
      <c r="G135" s="168" t="s">
        <v>911</v>
      </c>
      <c r="H135" s="168" t="s">
        <v>1478</v>
      </c>
      <c r="I135" s="168" t="s">
        <v>2092</v>
      </c>
      <c r="J135" s="130" t="s">
        <v>2823</v>
      </c>
      <c r="K135" s="168" t="s">
        <v>2936</v>
      </c>
      <c r="L135" s="168" t="s">
        <v>1121</v>
      </c>
      <c r="M135" s="168" t="s">
        <v>1097</v>
      </c>
      <c r="N135" s="168" t="s">
        <v>2824</v>
      </c>
      <c r="O135" s="133">
        <v>3.05</v>
      </c>
      <c r="P135"/>
      <c r="X135" s="133"/>
    </row>
    <row r="136" spans="1:24" x14ac:dyDescent="0.25">
      <c r="A136" s="168" t="s">
        <v>402</v>
      </c>
      <c r="B136" s="168" t="s">
        <v>911</v>
      </c>
      <c r="C136" s="168" t="s">
        <v>1950</v>
      </c>
      <c r="D136" s="168" t="s">
        <v>1951</v>
      </c>
      <c r="E136" s="168" t="s">
        <v>1952</v>
      </c>
      <c r="F136" s="130" t="s">
        <v>2943</v>
      </c>
      <c r="G136" s="168" t="s">
        <v>1953</v>
      </c>
      <c r="H136" s="168" t="s">
        <v>1954</v>
      </c>
      <c r="I136" s="168" t="s">
        <v>1955</v>
      </c>
      <c r="J136" s="130" t="s">
        <v>2944</v>
      </c>
      <c r="K136" s="168" t="s">
        <v>1973</v>
      </c>
      <c r="L136" s="168" t="s">
        <v>1216</v>
      </c>
      <c r="M136" s="168" t="s">
        <v>1248</v>
      </c>
      <c r="N136" s="168" t="s">
        <v>2945</v>
      </c>
      <c r="P136"/>
      <c r="X136" s="133"/>
    </row>
    <row r="137" spans="1:24" x14ac:dyDescent="0.25">
      <c r="A137" s="168" t="s">
        <v>401</v>
      </c>
      <c r="B137" s="168" t="s">
        <v>911</v>
      </c>
      <c r="C137" s="168" t="s">
        <v>1662</v>
      </c>
      <c r="D137" s="168" t="s">
        <v>1663</v>
      </c>
      <c r="E137" s="168" t="s">
        <v>1514</v>
      </c>
      <c r="F137" s="130" t="s">
        <v>2864</v>
      </c>
      <c r="G137" s="168" t="s">
        <v>1664</v>
      </c>
      <c r="H137" s="168" t="s">
        <v>1665</v>
      </c>
      <c r="I137" s="168" t="s">
        <v>2231</v>
      </c>
      <c r="J137" s="130" t="s">
        <v>2850</v>
      </c>
      <c r="K137" s="168" t="s">
        <v>3150</v>
      </c>
      <c r="L137" s="168" t="s">
        <v>1666</v>
      </c>
      <c r="M137" s="168" t="s">
        <v>1174</v>
      </c>
      <c r="N137" s="168" t="s">
        <v>3151</v>
      </c>
      <c r="P137"/>
      <c r="X137" s="133"/>
    </row>
    <row r="138" spans="1:24" x14ac:dyDescent="0.25">
      <c r="A138" s="168" t="s">
        <v>393</v>
      </c>
      <c r="B138" s="168" t="s">
        <v>911</v>
      </c>
      <c r="C138" s="168" t="s">
        <v>1125</v>
      </c>
      <c r="D138" s="168" t="s">
        <v>911</v>
      </c>
      <c r="E138" s="168" t="s">
        <v>1111</v>
      </c>
      <c r="F138" s="130" t="s">
        <v>2669</v>
      </c>
      <c r="G138" s="168" t="s">
        <v>911</v>
      </c>
      <c r="H138" s="168" t="s">
        <v>911</v>
      </c>
      <c r="I138" s="168" t="s">
        <v>911</v>
      </c>
      <c r="J138" s="130" t="s">
        <v>911</v>
      </c>
      <c r="K138" s="168" t="s">
        <v>911</v>
      </c>
      <c r="L138" s="168" t="s">
        <v>911</v>
      </c>
      <c r="M138" s="168" t="s">
        <v>911</v>
      </c>
      <c r="N138" s="168" t="s">
        <v>911</v>
      </c>
      <c r="P138"/>
      <c r="X138" s="133"/>
    </row>
    <row r="139" spans="1:24" x14ac:dyDescent="0.25">
      <c r="A139" s="168" t="s">
        <v>379</v>
      </c>
      <c r="B139" s="168" t="s">
        <v>911</v>
      </c>
      <c r="C139" s="168" t="s">
        <v>1830</v>
      </c>
      <c r="D139" s="168" t="s">
        <v>1831</v>
      </c>
      <c r="E139" s="168" t="s">
        <v>1838</v>
      </c>
      <c r="F139" s="130" t="s">
        <v>3052</v>
      </c>
      <c r="G139" s="168" t="s">
        <v>1833</v>
      </c>
      <c r="H139" s="168" t="s">
        <v>1289</v>
      </c>
      <c r="I139" s="168" t="s">
        <v>1544</v>
      </c>
      <c r="J139" s="130" t="s">
        <v>3198</v>
      </c>
      <c r="K139" s="168" t="s">
        <v>3199</v>
      </c>
      <c r="L139" s="168" t="s">
        <v>2800</v>
      </c>
      <c r="M139" s="168" t="s">
        <v>2906</v>
      </c>
      <c r="N139" s="168" t="s">
        <v>3200</v>
      </c>
      <c r="P139"/>
      <c r="X139" s="133"/>
    </row>
    <row r="140" spans="1:24" x14ac:dyDescent="0.25">
      <c r="A140" s="168" t="s">
        <v>372</v>
      </c>
      <c r="B140" s="168" t="s">
        <v>911</v>
      </c>
      <c r="C140" s="168" t="s">
        <v>2058</v>
      </c>
      <c r="D140" s="168" t="s">
        <v>1810</v>
      </c>
      <c r="E140" s="168" t="s">
        <v>911</v>
      </c>
      <c r="F140" s="130" t="s">
        <v>911</v>
      </c>
      <c r="G140" s="168" t="s">
        <v>1810</v>
      </c>
      <c r="H140" s="168" t="s">
        <v>911</v>
      </c>
      <c r="I140" s="168" t="s">
        <v>911</v>
      </c>
      <c r="J140" s="130" t="s">
        <v>911</v>
      </c>
      <c r="K140" s="168" t="s">
        <v>911</v>
      </c>
      <c r="L140" s="168" t="s">
        <v>911</v>
      </c>
      <c r="M140" s="168" t="s">
        <v>911</v>
      </c>
      <c r="N140" s="168" t="s">
        <v>911</v>
      </c>
      <c r="P140"/>
      <c r="X140" s="133"/>
    </row>
    <row r="141" spans="1:24" x14ac:dyDescent="0.25">
      <c r="A141" s="168" t="s">
        <v>365</v>
      </c>
      <c r="B141" s="168" t="s">
        <v>911</v>
      </c>
      <c r="C141" s="168" t="s">
        <v>1726</v>
      </c>
      <c r="D141" s="168" t="s">
        <v>1727</v>
      </c>
      <c r="E141" s="168" t="s">
        <v>1728</v>
      </c>
      <c r="F141" s="130" t="s">
        <v>1323</v>
      </c>
      <c r="G141" s="168" t="s">
        <v>1371</v>
      </c>
      <c r="H141" s="168" t="s">
        <v>1729</v>
      </c>
      <c r="I141" s="168" t="s">
        <v>1730</v>
      </c>
      <c r="J141" s="130" t="s">
        <v>1577</v>
      </c>
      <c r="K141" s="168" t="s">
        <v>2962</v>
      </c>
      <c r="L141" s="168" t="s">
        <v>1270</v>
      </c>
      <c r="M141" s="168" t="s">
        <v>1145</v>
      </c>
      <c r="N141" s="168" t="s">
        <v>2710</v>
      </c>
      <c r="P141"/>
      <c r="X141" s="133"/>
    </row>
    <row r="142" spans="1:24" x14ac:dyDescent="0.25">
      <c r="A142" s="168" t="s">
        <v>357</v>
      </c>
      <c r="B142" s="168" t="s">
        <v>911</v>
      </c>
      <c r="C142" s="168" t="s">
        <v>2059</v>
      </c>
      <c r="D142" s="168" t="s">
        <v>2060</v>
      </c>
      <c r="E142" s="168" t="s">
        <v>2061</v>
      </c>
      <c r="F142" s="130" t="s">
        <v>1095</v>
      </c>
      <c r="G142" s="168" t="s">
        <v>2062</v>
      </c>
      <c r="H142" s="168" t="s">
        <v>1610</v>
      </c>
      <c r="I142" s="168" t="s">
        <v>2118</v>
      </c>
      <c r="J142" s="130" t="s">
        <v>3259</v>
      </c>
      <c r="K142" s="168" t="s">
        <v>3260</v>
      </c>
      <c r="L142" s="168" t="s">
        <v>1387</v>
      </c>
      <c r="M142" s="168" t="s">
        <v>1372</v>
      </c>
      <c r="N142" s="168" t="s">
        <v>3261</v>
      </c>
      <c r="P142"/>
      <c r="X142" s="133"/>
    </row>
    <row r="143" spans="1:24" x14ac:dyDescent="0.25">
      <c r="A143" s="168" t="s">
        <v>354</v>
      </c>
      <c r="B143" s="168" t="s">
        <v>911</v>
      </c>
      <c r="C143" s="168" t="s">
        <v>1956</v>
      </c>
      <c r="D143" s="168" t="s">
        <v>1957</v>
      </c>
      <c r="E143" s="168" t="s">
        <v>2264</v>
      </c>
      <c r="F143" s="130" t="s">
        <v>3225</v>
      </c>
      <c r="G143" s="168" t="s">
        <v>1958</v>
      </c>
      <c r="H143" s="168" t="s">
        <v>1959</v>
      </c>
      <c r="I143" s="168" t="s">
        <v>2265</v>
      </c>
      <c r="J143" s="130" t="s">
        <v>2946</v>
      </c>
      <c r="K143" s="168" t="s">
        <v>3090</v>
      </c>
      <c r="L143" s="168" t="s">
        <v>1173</v>
      </c>
      <c r="M143" s="168" t="s">
        <v>1916</v>
      </c>
      <c r="N143" s="168" t="s">
        <v>2659</v>
      </c>
      <c r="P143"/>
      <c r="X143" s="133"/>
    </row>
    <row r="144" spans="1:24" x14ac:dyDescent="0.25">
      <c r="A144" s="168" t="s">
        <v>353</v>
      </c>
      <c r="B144" s="168" t="s">
        <v>911</v>
      </c>
      <c r="C144" s="168" t="s">
        <v>2063</v>
      </c>
      <c r="D144" s="168" t="s">
        <v>1777</v>
      </c>
      <c r="E144" s="168" t="s">
        <v>2283</v>
      </c>
      <c r="F144" s="130" t="s">
        <v>2264</v>
      </c>
      <c r="G144" s="168" t="s">
        <v>2065</v>
      </c>
      <c r="H144" s="168" t="s">
        <v>2066</v>
      </c>
      <c r="I144" s="168" t="s">
        <v>2284</v>
      </c>
      <c r="J144" s="130" t="s">
        <v>3262</v>
      </c>
      <c r="K144" s="168" t="s">
        <v>3193</v>
      </c>
      <c r="L144" s="168" t="s">
        <v>1621</v>
      </c>
      <c r="M144" s="168" t="s">
        <v>1120</v>
      </c>
      <c r="N144" s="168" t="s">
        <v>2271</v>
      </c>
      <c r="P144"/>
      <c r="X144" s="133"/>
    </row>
    <row r="145" spans="1:24" x14ac:dyDescent="0.25">
      <c r="A145" s="168" t="s">
        <v>350</v>
      </c>
      <c r="B145" s="168" t="s">
        <v>911</v>
      </c>
      <c r="C145" s="168" t="s">
        <v>1479</v>
      </c>
      <c r="D145" s="168" t="s">
        <v>1480</v>
      </c>
      <c r="E145" s="168" t="s">
        <v>1480</v>
      </c>
      <c r="F145" s="130" t="s">
        <v>2825</v>
      </c>
      <c r="G145" s="168" t="s">
        <v>1481</v>
      </c>
      <c r="H145" s="168" t="s">
        <v>1482</v>
      </c>
      <c r="I145" s="168" t="s">
        <v>2214</v>
      </c>
      <c r="J145" s="130" t="s">
        <v>3089</v>
      </c>
      <c r="K145" s="168" t="s">
        <v>3078</v>
      </c>
      <c r="L145" s="168" t="s">
        <v>1735</v>
      </c>
      <c r="M145" s="168" t="s">
        <v>1253</v>
      </c>
      <c r="N145" s="168" t="s">
        <v>1330</v>
      </c>
      <c r="P145"/>
      <c r="X145" s="133"/>
    </row>
    <row r="146" spans="1:24" x14ac:dyDescent="0.25">
      <c r="A146" s="168" t="s">
        <v>348</v>
      </c>
      <c r="B146" s="168" t="s">
        <v>911</v>
      </c>
      <c r="C146" s="168" t="s">
        <v>1483</v>
      </c>
      <c r="D146" s="168" t="s">
        <v>1484</v>
      </c>
      <c r="E146" s="168" t="s">
        <v>2215</v>
      </c>
      <c r="F146" s="130" t="s">
        <v>2826</v>
      </c>
      <c r="G146" s="168" t="s">
        <v>1485</v>
      </c>
      <c r="H146" s="168" t="s">
        <v>1486</v>
      </c>
      <c r="I146" s="168" t="s">
        <v>2216</v>
      </c>
      <c r="J146" s="130" t="s">
        <v>2827</v>
      </c>
      <c r="K146" s="168" t="s">
        <v>2737</v>
      </c>
      <c r="L146" s="168" t="s">
        <v>1131</v>
      </c>
      <c r="M146" s="168" t="s">
        <v>1166</v>
      </c>
      <c r="N146" s="168" t="s">
        <v>2828</v>
      </c>
      <c r="P146"/>
      <c r="X146" s="133"/>
    </row>
    <row r="147" spans="1:24" x14ac:dyDescent="0.25">
      <c r="A147" s="168" t="s">
        <v>347</v>
      </c>
      <c r="B147" s="168" t="s">
        <v>911</v>
      </c>
      <c r="C147" s="168" t="s">
        <v>1487</v>
      </c>
      <c r="D147" s="168" t="s">
        <v>1488</v>
      </c>
      <c r="E147" s="168" t="s">
        <v>1489</v>
      </c>
      <c r="F147" s="130" t="s">
        <v>2829</v>
      </c>
      <c r="G147" s="168" t="s">
        <v>1490</v>
      </c>
      <c r="H147" s="168" t="s">
        <v>1491</v>
      </c>
      <c r="I147" s="168" t="s">
        <v>2217</v>
      </c>
      <c r="J147" s="130" t="s">
        <v>2830</v>
      </c>
      <c r="K147" s="168" t="s">
        <v>3090</v>
      </c>
      <c r="L147" s="168" t="s">
        <v>1131</v>
      </c>
      <c r="M147" s="168" t="s">
        <v>1147</v>
      </c>
      <c r="N147" s="168" t="s">
        <v>2687</v>
      </c>
      <c r="P147"/>
      <c r="X147" s="133"/>
    </row>
    <row r="148" spans="1:24" x14ac:dyDescent="0.25">
      <c r="A148" s="168" t="s">
        <v>346</v>
      </c>
      <c r="B148" s="168" t="s">
        <v>911</v>
      </c>
      <c r="C148" s="168" t="s">
        <v>1859</v>
      </c>
      <c r="D148" s="168" t="s">
        <v>1860</v>
      </c>
      <c r="E148" s="168" t="s">
        <v>2255</v>
      </c>
      <c r="F148" s="130" t="s">
        <v>3206</v>
      </c>
      <c r="G148" s="168" t="s">
        <v>1861</v>
      </c>
      <c r="H148" s="168" t="s">
        <v>1862</v>
      </c>
      <c r="I148" s="168" t="s">
        <v>2256</v>
      </c>
      <c r="J148" s="130" t="s">
        <v>2914</v>
      </c>
      <c r="K148" s="168" t="s">
        <v>2994</v>
      </c>
      <c r="L148" s="168" t="s">
        <v>1096</v>
      </c>
      <c r="M148" s="168" t="s">
        <v>1132</v>
      </c>
      <c r="N148" s="168" t="s">
        <v>3207</v>
      </c>
      <c r="P148"/>
      <c r="X148" s="133"/>
    </row>
    <row r="149" spans="1:24" x14ac:dyDescent="0.25">
      <c r="A149" s="168" t="s">
        <v>345</v>
      </c>
      <c r="B149" s="168" t="s">
        <v>911</v>
      </c>
      <c r="C149" s="168" t="s">
        <v>1368</v>
      </c>
      <c r="D149" s="168" t="s">
        <v>1369</v>
      </c>
      <c r="E149" s="168" t="s">
        <v>2200</v>
      </c>
      <c r="F149" s="130" t="s">
        <v>3052</v>
      </c>
      <c r="G149" s="168" t="s">
        <v>1369</v>
      </c>
      <c r="H149" s="168" t="s">
        <v>1370</v>
      </c>
      <c r="I149" s="168" t="s">
        <v>1371</v>
      </c>
      <c r="J149" s="130" t="s">
        <v>2803</v>
      </c>
      <c r="K149" s="168" t="s">
        <v>3053</v>
      </c>
      <c r="L149" s="168" t="s">
        <v>1174</v>
      </c>
      <c r="M149" s="168" t="s">
        <v>1145</v>
      </c>
      <c r="N149" s="168" t="s">
        <v>1018</v>
      </c>
      <c r="P149"/>
      <c r="X149" s="133"/>
    </row>
    <row r="150" spans="1:24" x14ac:dyDescent="0.25">
      <c r="A150" s="168" t="s">
        <v>343</v>
      </c>
      <c r="B150" s="168" t="s">
        <v>911</v>
      </c>
      <c r="C150" s="168" t="s">
        <v>1960</v>
      </c>
      <c r="D150" s="168" t="s">
        <v>1961</v>
      </c>
      <c r="E150" s="168" t="s">
        <v>2267</v>
      </c>
      <c r="F150" s="130" t="s">
        <v>2947</v>
      </c>
      <c r="G150" s="168" t="s">
        <v>1962</v>
      </c>
      <c r="H150" s="168" t="s">
        <v>1963</v>
      </c>
      <c r="I150" s="168" t="s">
        <v>2268</v>
      </c>
      <c r="J150" s="130" t="s">
        <v>2948</v>
      </c>
      <c r="K150" s="168" t="s">
        <v>3226</v>
      </c>
      <c r="L150" s="168" t="s">
        <v>1096</v>
      </c>
      <c r="M150" s="168" t="s">
        <v>1997</v>
      </c>
      <c r="N150" s="168" t="s">
        <v>964</v>
      </c>
      <c r="P150"/>
      <c r="X150" s="133"/>
    </row>
    <row r="151" spans="1:24" x14ac:dyDescent="0.25">
      <c r="A151" s="168" t="s">
        <v>339</v>
      </c>
      <c r="B151" s="168" t="s">
        <v>911</v>
      </c>
      <c r="C151" s="168" t="s">
        <v>1492</v>
      </c>
      <c r="D151" s="168" t="s">
        <v>1493</v>
      </c>
      <c r="E151" s="168" t="s">
        <v>2218</v>
      </c>
      <c r="F151" s="130" t="s">
        <v>2831</v>
      </c>
      <c r="G151" s="168" t="s">
        <v>1494</v>
      </c>
      <c r="H151" s="168" t="s">
        <v>1495</v>
      </c>
      <c r="I151" s="168" t="s">
        <v>2219</v>
      </c>
      <c r="J151" s="130" t="s">
        <v>3091</v>
      </c>
      <c r="K151" s="168" t="s">
        <v>2927</v>
      </c>
      <c r="L151" s="168" t="s">
        <v>1145</v>
      </c>
      <c r="M151" s="168" t="s">
        <v>1248</v>
      </c>
      <c r="N151" s="168" t="s">
        <v>3092</v>
      </c>
      <c r="O151" s="133">
        <v>6.95</v>
      </c>
      <c r="P151"/>
      <c r="X151" s="133"/>
    </row>
    <row r="152" spans="1:24" x14ac:dyDescent="0.25">
      <c r="A152" s="168" t="s">
        <v>338</v>
      </c>
      <c r="B152" s="168" t="s">
        <v>911</v>
      </c>
      <c r="C152" s="168" t="s">
        <v>1128</v>
      </c>
      <c r="D152" s="168" t="s">
        <v>1667</v>
      </c>
      <c r="E152" s="168" t="s">
        <v>1909</v>
      </c>
      <c r="F152" s="130" t="s">
        <v>2908</v>
      </c>
      <c r="G152" s="168" t="s">
        <v>1518</v>
      </c>
      <c r="H152" s="168" t="s">
        <v>1668</v>
      </c>
      <c r="I152" s="168" t="s">
        <v>1562</v>
      </c>
      <c r="J152" s="130" t="s">
        <v>3152</v>
      </c>
      <c r="K152" s="168" t="s">
        <v>3153</v>
      </c>
      <c r="L152" s="168" t="s">
        <v>2998</v>
      </c>
      <c r="M152" s="168" t="s">
        <v>1173</v>
      </c>
      <c r="N152" s="168" t="s">
        <v>3154</v>
      </c>
      <c r="P152"/>
      <c r="X152" s="133"/>
    </row>
    <row r="153" spans="1:24" x14ac:dyDescent="0.25">
      <c r="A153" s="168" t="s">
        <v>335</v>
      </c>
      <c r="B153" s="168" t="s">
        <v>911</v>
      </c>
      <c r="C153" s="168" t="s">
        <v>1731</v>
      </c>
      <c r="D153" s="168" t="s">
        <v>1566</v>
      </c>
      <c r="E153" s="168" t="s">
        <v>1732</v>
      </c>
      <c r="F153" s="130" t="s">
        <v>2885</v>
      </c>
      <c r="G153" s="168" t="s">
        <v>1733</v>
      </c>
      <c r="H153" s="168" t="s">
        <v>1734</v>
      </c>
      <c r="I153" s="168" t="s">
        <v>1254</v>
      </c>
      <c r="J153" s="130" t="s">
        <v>2738</v>
      </c>
      <c r="K153" s="168" t="s">
        <v>2904</v>
      </c>
      <c r="L153" s="168" t="s">
        <v>2057</v>
      </c>
      <c r="M153" s="168" t="s">
        <v>2647</v>
      </c>
      <c r="N153" s="168" t="s">
        <v>2677</v>
      </c>
      <c r="P153"/>
      <c r="X153" s="133"/>
    </row>
    <row r="154" spans="1:24" x14ac:dyDescent="0.25">
      <c r="A154" s="168" t="s">
        <v>1278</v>
      </c>
      <c r="B154" s="168" t="s">
        <v>911</v>
      </c>
      <c r="C154" s="168" t="s">
        <v>1279</v>
      </c>
      <c r="D154" s="168" t="s">
        <v>911</v>
      </c>
      <c r="E154" s="168" t="s">
        <v>911</v>
      </c>
      <c r="F154" s="130" t="s">
        <v>911</v>
      </c>
      <c r="G154" s="168" t="s">
        <v>911</v>
      </c>
      <c r="H154" s="168" t="s">
        <v>911</v>
      </c>
      <c r="I154" s="168" t="s">
        <v>911</v>
      </c>
      <c r="J154" s="130" t="s">
        <v>911</v>
      </c>
      <c r="K154" s="168" t="s">
        <v>911</v>
      </c>
      <c r="L154" s="168" t="s">
        <v>911</v>
      </c>
      <c r="M154" s="168" t="s">
        <v>911</v>
      </c>
      <c r="N154" s="168" t="s">
        <v>911</v>
      </c>
      <c r="P154"/>
      <c r="X154" s="133"/>
    </row>
    <row r="155" spans="1:24" x14ac:dyDescent="0.25">
      <c r="A155" s="168" t="s">
        <v>331</v>
      </c>
      <c r="B155" s="168" t="s">
        <v>911</v>
      </c>
      <c r="C155" s="168" t="s">
        <v>1733</v>
      </c>
      <c r="D155" s="168" t="s">
        <v>1551</v>
      </c>
      <c r="E155" s="168" t="s">
        <v>1964</v>
      </c>
      <c r="F155" s="130" t="s">
        <v>2950</v>
      </c>
      <c r="G155" s="168" t="s">
        <v>1964</v>
      </c>
      <c r="H155" s="168" t="s">
        <v>911</v>
      </c>
      <c r="I155" s="168" t="s">
        <v>911</v>
      </c>
      <c r="J155" s="130" t="s">
        <v>2951</v>
      </c>
      <c r="K155" s="168" t="s">
        <v>911</v>
      </c>
      <c r="L155" s="168" t="s">
        <v>911</v>
      </c>
      <c r="M155" s="168" t="s">
        <v>911</v>
      </c>
      <c r="N155" s="168" t="s">
        <v>911</v>
      </c>
      <c r="P155"/>
      <c r="X155" s="133"/>
    </row>
    <row r="156" spans="1:24" x14ac:dyDescent="0.25">
      <c r="A156" s="168" t="s">
        <v>328</v>
      </c>
      <c r="B156" s="168" t="s">
        <v>911</v>
      </c>
      <c r="C156" s="168" t="s">
        <v>1736</v>
      </c>
      <c r="D156" s="168" t="s">
        <v>1694</v>
      </c>
      <c r="E156" s="168" t="s">
        <v>1350</v>
      </c>
      <c r="F156" s="130" t="s">
        <v>3174</v>
      </c>
      <c r="G156" s="168" t="s">
        <v>1737</v>
      </c>
      <c r="H156" s="168" t="s">
        <v>1738</v>
      </c>
      <c r="I156" s="168" t="s">
        <v>1738</v>
      </c>
      <c r="J156" s="130" t="s">
        <v>1738</v>
      </c>
      <c r="K156" s="168" t="s">
        <v>3175</v>
      </c>
      <c r="L156" s="168" t="s">
        <v>1253</v>
      </c>
      <c r="M156" s="168" t="s">
        <v>1270</v>
      </c>
      <c r="N156" s="168" t="s">
        <v>3176</v>
      </c>
      <c r="O156" s="133">
        <v>9</v>
      </c>
      <c r="P156"/>
      <c r="X156" s="133"/>
    </row>
    <row r="157" spans="1:24" x14ac:dyDescent="0.25">
      <c r="A157" s="168" t="s">
        <v>327</v>
      </c>
      <c r="B157" s="168" t="s">
        <v>911</v>
      </c>
      <c r="C157" s="168" t="s">
        <v>1268</v>
      </c>
      <c r="D157" s="168" t="s">
        <v>1117</v>
      </c>
      <c r="E157" s="168" t="s">
        <v>1280</v>
      </c>
      <c r="F157" s="130" t="s">
        <v>1804</v>
      </c>
      <c r="G157" s="168" t="s">
        <v>1281</v>
      </c>
      <c r="H157" s="168" t="s">
        <v>1282</v>
      </c>
      <c r="I157" s="168" t="s">
        <v>1283</v>
      </c>
      <c r="J157" s="130" t="s">
        <v>1280</v>
      </c>
      <c r="K157" s="168" t="s">
        <v>3034</v>
      </c>
      <c r="L157" s="168" t="s">
        <v>3035</v>
      </c>
      <c r="M157" s="168" t="s">
        <v>1097</v>
      </c>
      <c r="N157" s="168" t="s">
        <v>1703</v>
      </c>
      <c r="P157"/>
      <c r="X157" s="133"/>
    </row>
    <row r="158" spans="1:24" x14ac:dyDescent="0.25">
      <c r="A158" s="168" t="s">
        <v>326</v>
      </c>
      <c r="B158" s="168" t="s">
        <v>911</v>
      </c>
      <c r="C158" s="168" t="s">
        <v>1285</v>
      </c>
      <c r="D158" s="168" t="s">
        <v>911</v>
      </c>
      <c r="E158" s="168" t="s">
        <v>911</v>
      </c>
      <c r="F158" s="130" t="s">
        <v>911</v>
      </c>
      <c r="G158" s="168" t="s">
        <v>911</v>
      </c>
      <c r="H158" s="168" t="s">
        <v>911</v>
      </c>
      <c r="I158" s="168" t="s">
        <v>911</v>
      </c>
      <c r="J158" s="130" t="s">
        <v>911</v>
      </c>
      <c r="K158" s="168" t="s">
        <v>911</v>
      </c>
      <c r="L158" s="168" t="s">
        <v>911</v>
      </c>
      <c r="M158" s="168" t="s">
        <v>911</v>
      </c>
      <c r="N158" s="168" t="s">
        <v>911</v>
      </c>
      <c r="P158"/>
      <c r="X158" s="133"/>
    </row>
    <row r="159" spans="1:24" x14ac:dyDescent="0.25">
      <c r="A159" s="168" t="s">
        <v>851</v>
      </c>
      <c r="B159" s="168" t="s">
        <v>911</v>
      </c>
      <c r="C159" s="168" t="s">
        <v>1373</v>
      </c>
      <c r="D159" s="168" t="s">
        <v>1374</v>
      </c>
      <c r="E159" s="168" t="s">
        <v>911</v>
      </c>
      <c r="F159" s="130" t="s">
        <v>1719</v>
      </c>
      <c r="G159" s="168" t="s">
        <v>1374</v>
      </c>
      <c r="H159" s="168" t="s">
        <v>911</v>
      </c>
      <c r="I159" s="168" t="s">
        <v>911</v>
      </c>
      <c r="J159" s="130" t="s">
        <v>2642</v>
      </c>
      <c r="K159" s="168" t="s">
        <v>911</v>
      </c>
      <c r="L159" s="168" t="s">
        <v>911</v>
      </c>
      <c r="M159" s="168" t="s">
        <v>911</v>
      </c>
      <c r="N159" s="168" t="s">
        <v>911</v>
      </c>
      <c r="P159"/>
      <c r="X159" s="133"/>
    </row>
    <row r="160" spans="1:24" x14ac:dyDescent="0.25">
      <c r="A160" s="168" t="s">
        <v>323</v>
      </c>
      <c r="B160" s="168" t="s">
        <v>911</v>
      </c>
      <c r="C160" s="168" t="s">
        <v>1965</v>
      </c>
      <c r="D160" s="168" t="s">
        <v>1966</v>
      </c>
      <c r="E160" s="168" t="s">
        <v>1967</v>
      </c>
      <c r="F160" s="130" t="s">
        <v>1967</v>
      </c>
      <c r="G160" s="168" t="s">
        <v>1968</v>
      </c>
      <c r="H160" s="168" t="s">
        <v>911</v>
      </c>
      <c r="I160" s="168" t="s">
        <v>1729</v>
      </c>
      <c r="J160" s="130" t="s">
        <v>1285</v>
      </c>
      <c r="K160" s="168" t="s">
        <v>3227</v>
      </c>
      <c r="L160" s="168" t="s">
        <v>1173</v>
      </c>
      <c r="M160" s="168" t="s">
        <v>911</v>
      </c>
      <c r="N160" s="168" t="s">
        <v>2720</v>
      </c>
      <c r="P160"/>
      <c r="X160" s="133"/>
    </row>
    <row r="161" spans="1:24" x14ac:dyDescent="0.25">
      <c r="A161" s="168" t="s">
        <v>322</v>
      </c>
      <c r="B161" s="168" t="s">
        <v>911</v>
      </c>
      <c r="C161" s="168" t="s">
        <v>1601</v>
      </c>
      <c r="D161" s="168" t="s">
        <v>1602</v>
      </c>
      <c r="E161" s="168" t="s">
        <v>1389</v>
      </c>
      <c r="F161" s="130" t="s">
        <v>911</v>
      </c>
      <c r="G161" s="168" t="s">
        <v>911</v>
      </c>
      <c r="H161" s="168" t="s">
        <v>911</v>
      </c>
      <c r="I161" s="168" t="s">
        <v>911</v>
      </c>
      <c r="J161" s="130" t="s">
        <v>911</v>
      </c>
      <c r="K161" s="168" t="s">
        <v>911</v>
      </c>
      <c r="L161" s="168" t="s">
        <v>911</v>
      </c>
      <c r="M161" s="168" t="s">
        <v>911</v>
      </c>
      <c r="N161" s="168" t="s">
        <v>911</v>
      </c>
      <c r="P161"/>
      <c r="X161" s="133"/>
    </row>
    <row r="162" spans="1:24" x14ac:dyDescent="0.25">
      <c r="A162" s="168" t="s">
        <v>320</v>
      </c>
      <c r="B162" s="168" t="s">
        <v>911</v>
      </c>
      <c r="C162" s="168" t="s">
        <v>1547</v>
      </c>
      <c r="D162" s="168" t="s">
        <v>1548</v>
      </c>
      <c r="E162" s="168" t="s">
        <v>1548</v>
      </c>
      <c r="F162" s="130" t="s">
        <v>3109</v>
      </c>
      <c r="G162" s="168" t="s">
        <v>1550</v>
      </c>
      <c r="H162" s="168" t="s">
        <v>1551</v>
      </c>
      <c r="I162" s="168" t="s">
        <v>1551</v>
      </c>
      <c r="J162" s="130" t="s">
        <v>3110</v>
      </c>
      <c r="K162" s="168" t="s">
        <v>2701</v>
      </c>
      <c r="L162" s="168" t="s">
        <v>1152</v>
      </c>
      <c r="M162" s="168" t="s">
        <v>1152</v>
      </c>
      <c r="N162" s="168" t="s">
        <v>3111</v>
      </c>
      <c r="P162"/>
      <c r="X162" s="133"/>
    </row>
    <row r="163" spans="1:24" x14ac:dyDescent="0.25">
      <c r="A163" s="168" t="s">
        <v>854</v>
      </c>
      <c r="B163" s="168" t="s">
        <v>911</v>
      </c>
      <c r="C163" s="168" t="s">
        <v>911</v>
      </c>
      <c r="D163" s="168" t="s">
        <v>911</v>
      </c>
      <c r="E163" s="168" t="s">
        <v>911</v>
      </c>
      <c r="F163" s="130" t="s">
        <v>1287</v>
      </c>
      <c r="G163" s="168" t="s">
        <v>911</v>
      </c>
      <c r="H163" s="168" t="s">
        <v>911</v>
      </c>
      <c r="I163" s="168" t="s">
        <v>911</v>
      </c>
      <c r="J163" s="130" t="s">
        <v>1942</v>
      </c>
      <c r="K163" s="168" t="s">
        <v>911</v>
      </c>
      <c r="L163" s="168" t="s">
        <v>911</v>
      </c>
      <c r="M163" s="168" t="s">
        <v>911</v>
      </c>
      <c r="N163" s="168" t="s">
        <v>911</v>
      </c>
      <c r="P163"/>
      <c r="X163" s="133"/>
    </row>
    <row r="164" spans="1:24" x14ac:dyDescent="0.25">
      <c r="A164" s="168" t="s">
        <v>317</v>
      </c>
      <c r="B164" s="168" t="s">
        <v>911</v>
      </c>
      <c r="C164" s="168" t="s">
        <v>1784</v>
      </c>
      <c r="D164" s="168" t="s">
        <v>911</v>
      </c>
      <c r="E164" s="168" t="s">
        <v>911</v>
      </c>
      <c r="F164" s="130" t="s">
        <v>911</v>
      </c>
      <c r="G164" s="168" t="s">
        <v>911</v>
      </c>
      <c r="H164" s="168" t="s">
        <v>911</v>
      </c>
      <c r="I164" s="168" t="s">
        <v>911</v>
      </c>
      <c r="J164" s="130" t="s">
        <v>911</v>
      </c>
      <c r="K164" s="168" t="s">
        <v>911</v>
      </c>
      <c r="L164" s="168" t="s">
        <v>911</v>
      </c>
      <c r="M164" s="168" t="s">
        <v>911</v>
      </c>
      <c r="N164" s="168" t="s">
        <v>911</v>
      </c>
      <c r="O164" s="133">
        <v>130</v>
      </c>
      <c r="P164"/>
      <c r="X164" s="133"/>
    </row>
    <row r="165" spans="1:24" x14ac:dyDescent="0.25">
      <c r="A165" s="168" t="s">
        <v>315</v>
      </c>
      <c r="B165" s="168" t="s">
        <v>911</v>
      </c>
      <c r="C165" s="168" t="s">
        <v>1785</v>
      </c>
      <c r="D165" s="168" t="s">
        <v>911</v>
      </c>
      <c r="E165" s="168" t="s">
        <v>911</v>
      </c>
      <c r="F165" s="130" t="s">
        <v>911</v>
      </c>
      <c r="G165" s="168" t="s">
        <v>911</v>
      </c>
      <c r="H165" s="168" t="s">
        <v>911</v>
      </c>
      <c r="I165" s="168" t="s">
        <v>911</v>
      </c>
      <c r="J165" s="130" t="s">
        <v>911</v>
      </c>
      <c r="K165" s="168" t="s">
        <v>911</v>
      </c>
      <c r="L165" s="168" t="s">
        <v>911</v>
      </c>
      <c r="M165" s="168" t="s">
        <v>911</v>
      </c>
      <c r="N165" s="168" t="s">
        <v>911</v>
      </c>
      <c r="P165"/>
      <c r="X165" s="133"/>
    </row>
    <row r="166" spans="1:24" x14ac:dyDescent="0.25">
      <c r="A166" s="168" t="s">
        <v>58</v>
      </c>
      <c r="B166" s="168" t="s">
        <v>911</v>
      </c>
      <c r="C166" s="168" t="s">
        <v>1669</v>
      </c>
      <c r="D166" s="168" t="s">
        <v>1670</v>
      </c>
      <c r="E166" s="168" t="s">
        <v>1670</v>
      </c>
      <c r="F166" s="130" t="s">
        <v>2865</v>
      </c>
      <c r="G166" s="168" t="s">
        <v>1671</v>
      </c>
      <c r="H166" s="168" t="s">
        <v>1672</v>
      </c>
      <c r="I166" s="168" t="s">
        <v>1673</v>
      </c>
      <c r="J166" s="130" t="s">
        <v>2053</v>
      </c>
      <c r="K166" s="168" t="s">
        <v>3155</v>
      </c>
      <c r="L166" s="168" t="s">
        <v>1146</v>
      </c>
      <c r="M166" s="168" t="s">
        <v>1146</v>
      </c>
      <c r="N166" s="168" t="s">
        <v>2866</v>
      </c>
      <c r="P166"/>
      <c r="X166" s="133"/>
    </row>
    <row r="167" spans="1:24" x14ac:dyDescent="0.25">
      <c r="A167" s="168" t="s">
        <v>313</v>
      </c>
      <c r="B167" s="168" t="s">
        <v>911</v>
      </c>
      <c r="C167" s="168" t="s">
        <v>1126</v>
      </c>
      <c r="D167" s="168" t="s">
        <v>1127</v>
      </c>
      <c r="E167" s="168" t="s">
        <v>2080</v>
      </c>
      <c r="F167" s="130" t="s">
        <v>2769</v>
      </c>
      <c r="G167" s="168" t="s">
        <v>1129</v>
      </c>
      <c r="H167" s="168" t="s">
        <v>1130</v>
      </c>
      <c r="I167" s="168" t="s">
        <v>1841</v>
      </c>
      <c r="J167" s="130" t="s">
        <v>2250</v>
      </c>
      <c r="K167" s="168" t="s">
        <v>2998</v>
      </c>
      <c r="L167" s="168" t="s">
        <v>1131</v>
      </c>
      <c r="M167" s="168" t="s">
        <v>2671</v>
      </c>
      <c r="N167" s="168" t="s">
        <v>2770</v>
      </c>
      <c r="P167"/>
      <c r="X167" s="133"/>
    </row>
    <row r="168" spans="1:24" x14ac:dyDescent="0.25">
      <c r="A168" s="168" t="s">
        <v>311</v>
      </c>
      <c r="B168" s="168" t="s">
        <v>911</v>
      </c>
      <c r="C168" s="168" t="s">
        <v>1603</v>
      </c>
      <c r="D168" s="168" t="s">
        <v>1604</v>
      </c>
      <c r="E168" s="168" t="s">
        <v>1605</v>
      </c>
      <c r="F168" s="130" t="s">
        <v>3129</v>
      </c>
      <c r="G168" s="168" t="s">
        <v>1606</v>
      </c>
      <c r="H168" s="168" t="s">
        <v>1607</v>
      </c>
      <c r="I168" s="168" t="s">
        <v>1608</v>
      </c>
      <c r="J168" s="130" t="s">
        <v>3130</v>
      </c>
      <c r="K168" s="168" t="s">
        <v>2734</v>
      </c>
      <c r="L168" s="168" t="s">
        <v>2672</v>
      </c>
      <c r="M168" s="168" t="s">
        <v>1277</v>
      </c>
      <c r="N168" s="168" t="s">
        <v>2678</v>
      </c>
      <c r="P168"/>
      <c r="X168" s="133"/>
    </row>
    <row r="169" spans="1:24" x14ac:dyDescent="0.25">
      <c r="A169" s="168" t="s">
        <v>309</v>
      </c>
      <c r="B169" s="168" t="s">
        <v>911</v>
      </c>
      <c r="C169" s="168" t="s">
        <v>1969</v>
      </c>
      <c r="D169" s="168" t="s">
        <v>1970</v>
      </c>
      <c r="E169" s="168" t="s">
        <v>1971</v>
      </c>
      <c r="F169" s="130" t="s">
        <v>2952</v>
      </c>
      <c r="G169" s="168" t="s">
        <v>1240</v>
      </c>
      <c r="H169" s="168" t="s">
        <v>1647</v>
      </c>
      <c r="I169" s="168" t="s">
        <v>1972</v>
      </c>
      <c r="J169" s="130" t="s">
        <v>3228</v>
      </c>
      <c r="K169" s="168" t="s">
        <v>1265</v>
      </c>
      <c r="L169" s="168" t="s">
        <v>1173</v>
      </c>
      <c r="M169" s="168" t="s">
        <v>1666</v>
      </c>
      <c r="N169" s="168" t="s">
        <v>3229</v>
      </c>
      <c r="P169"/>
      <c r="X169" s="133"/>
    </row>
    <row r="170" spans="1:24" x14ac:dyDescent="0.25">
      <c r="A170" s="168" t="s">
        <v>308</v>
      </c>
      <c r="B170" s="168" t="s">
        <v>911</v>
      </c>
      <c r="C170" s="168" t="s">
        <v>1190</v>
      </c>
      <c r="D170" s="168" t="s">
        <v>1191</v>
      </c>
      <c r="E170" s="168" t="s">
        <v>2179</v>
      </c>
      <c r="F170" s="130" t="s">
        <v>2779</v>
      </c>
      <c r="G170" s="168" t="s">
        <v>1192</v>
      </c>
      <c r="H170" s="168" t="s">
        <v>1193</v>
      </c>
      <c r="I170" s="168" t="s">
        <v>2180</v>
      </c>
      <c r="J170" s="130" t="s">
        <v>2780</v>
      </c>
      <c r="K170" s="168" t="s">
        <v>3007</v>
      </c>
      <c r="L170" s="168" t="s">
        <v>1136</v>
      </c>
      <c r="M170" s="168" t="s">
        <v>1137</v>
      </c>
      <c r="N170" s="168" t="s">
        <v>2702</v>
      </c>
      <c r="P170"/>
      <c r="X170" s="133"/>
    </row>
    <row r="171" spans="1:24" x14ac:dyDescent="0.25">
      <c r="A171" s="168" t="s">
        <v>307</v>
      </c>
      <c r="B171" s="168" t="s">
        <v>911</v>
      </c>
      <c r="C171" s="168" t="s">
        <v>1311</v>
      </c>
      <c r="D171" s="168" t="s">
        <v>1312</v>
      </c>
      <c r="E171" s="168" t="s">
        <v>2194</v>
      </c>
      <c r="F171" s="130" t="s">
        <v>3042</v>
      </c>
      <c r="G171" s="168" t="s">
        <v>1313</v>
      </c>
      <c r="H171" s="168" t="s">
        <v>1314</v>
      </c>
      <c r="I171" s="168" t="s">
        <v>1315</v>
      </c>
      <c r="J171" s="130" t="s">
        <v>3043</v>
      </c>
      <c r="K171" s="168" t="s">
        <v>2764</v>
      </c>
      <c r="L171" s="168" t="s">
        <v>1316</v>
      </c>
      <c r="M171" s="168" t="s">
        <v>1186</v>
      </c>
      <c r="N171" s="168" t="s">
        <v>2195</v>
      </c>
      <c r="P171"/>
      <c r="X171" s="133"/>
    </row>
    <row r="172" spans="1:24" x14ac:dyDescent="0.25">
      <c r="A172" s="168" t="s">
        <v>306</v>
      </c>
      <c r="B172" s="168" t="s">
        <v>911</v>
      </c>
      <c r="C172" s="168" t="s">
        <v>1317</v>
      </c>
      <c r="D172" s="168" t="s">
        <v>1318</v>
      </c>
      <c r="E172" s="168" t="s">
        <v>1319</v>
      </c>
      <c r="F172" s="130" t="s">
        <v>1319</v>
      </c>
      <c r="G172" s="168" t="s">
        <v>1320</v>
      </c>
      <c r="H172" s="168" t="s">
        <v>1321</v>
      </c>
      <c r="I172" s="168" t="s">
        <v>1322</v>
      </c>
      <c r="J172" s="130" t="s">
        <v>2681</v>
      </c>
      <c r="K172" s="168" t="s">
        <v>3044</v>
      </c>
      <c r="L172" s="168" t="s">
        <v>1316</v>
      </c>
      <c r="M172" s="168" t="s">
        <v>1291</v>
      </c>
      <c r="N172" s="168" t="s">
        <v>1760</v>
      </c>
      <c r="P172"/>
      <c r="X172" s="133"/>
    </row>
    <row r="173" spans="1:24" x14ac:dyDescent="0.25">
      <c r="A173" s="168" t="s">
        <v>855</v>
      </c>
      <c r="B173" s="168" t="s">
        <v>911</v>
      </c>
      <c r="C173" s="168" t="s">
        <v>1203</v>
      </c>
      <c r="D173" s="168" t="s">
        <v>1884</v>
      </c>
      <c r="E173" s="168" t="s">
        <v>1885</v>
      </c>
      <c r="F173" s="130" t="s">
        <v>2922</v>
      </c>
      <c r="G173" s="168" t="s">
        <v>1886</v>
      </c>
      <c r="H173" s="168" t="s">
        <v>1887</v>
      </c>
      <c r="I173" s="168" t="s">
        <v>1888</v>
      </c>
      <c r="J173" s="130" t="s">
        <v>2657</v>
      </c>
      <c r="K173" s="168" t="s">
        <v>2923</v>
      </c>
      <c r="L173" s="168" t="s">
        <v>1174</v>
      </c>
      <c r="M173" s="168" t="s">
        <v>1173</v>
      </c>
      <c r="N173" s="168" t="s">
        <v>2924</v>
      </c>
      <c r="P173"/>
      <c r="X173" s="133"/>
    </row>
    <row r="174" spans="1:24" x14ac:dyDescent="0.25">
      <c r="A174" s="168" t="s">
        <v>297</v>
      </c>
      <c r="B174" s="168" t="s">
        <v>911</v>
      </c>
      <c r="C174" s="168" t="s">
        <v>1375</v>
      </c>
      <c r="D174" s="168" t="s">
        <v>1285</v>
      </c>
      <c r="E174" s="168" t="s">
        <v>2202</v>
      </c>
      <c r="F174" s="130" t="s">
        <v>3054</v>
      </c>
      <c r="G174" s="168" t="s">
        <v>1376</v>
      </c>
      <c r="H174" s="168" t="s">
        <v>1126</v>
      </c>
      <c r="I174" s="168" t="s">
        <v>2203</v>
      </c>
      <c r="J174" s="130" t="s">
        <v>3055</v>
      </c>
      <c r="K174" s="168" t="s">
        <v>3056</v>
      </c>
      <c r="L174" s="168" t="s">
        <v>1329</v>
      </c>
      <c r="M174" s="168" t="s">
        <v>2906</v>
      </c>
      <c r="N174" s="168" t="s">
        <v>3057</v>
      </c>
      <c r="P174"/>
      <c r="X174" s="133"/>
    </row>
    <row r="175" spans="1:24" x14ac:dyDescent="0.25">
      <c r="A175" s="168" t="s">
        <v>1091</v>
      </c>
      <c r="B175" s="168" t="s">
        <v>911</v>
      </c>
      <c r="C175" s="168" t="s">
        <v>911</v>
      </c>
      <c r="D175" s="168" t="s">
        <v>911</v>
      </c>
      <c r="E175" s="168" t="s">
        <v>911</v>
      </c>
      <c r="F175" s="130" t="s">
        <v>911</v>
      </c>
      <c r="G175" s="168" t="s">
        <v>911</v>
      </c>
      <c r="H175" s="168" t="s">
        <v>911</v>
      </c>
      <c r="I175" s="168" t="s">
        <v>911</v>
      </c>
      <c r="J175" s="130" t="s">
        <v>911</v>
      </c>
      <c r="K175" s="168" t="s">
        <v>6</v>
      </c>
      <c r="L175" s="168" t="s">
        <v>6</v>
      </c>
      <c r="M175" s="168" t="s">
        <v>6</v>
      </c>
      <c r="N175" s="168" t="s">
        <v>6</v>
      </c>
      <c r="P175"/>
      <c r="X175" s="133"/>
    </row>
    <row r="176" spans="1:24" x14ac:dyDescent="0.25">
      <c r="A176" s="168" t="s">
        <v>1114</v>
      </c>
      <c r="B176" s="168" t="s">
        <v>911</v>
      </c>
      <c r="C176" s="168" t="s">
        <v>911</v>
      </c>
      <c r="D176" s="168" t="s">
        <v>911</v>
      </c>
      <c r="E176" s="168" t="s">
        <v>911</v>
      </c>
      <c r="F176" s="130" t="s">
        <v>911</v>
      </c>
      <c r="G176" s="168" t="s">
        <v>911</v>
      </c>
      <c r="H176" s="168" t="s">
        <v>911</v>
      </c>
      <c r="I176" s="168" t="s">
        <v>911</v>
      </c>
      <c r="J176" s="130" t="s">
        <v>911</v>
      </c>
      <c r="K176" s="168" t="s">
        <v>6</v>
      </c>
      <c r="L176" s="168" t="s">
        <v>6</v>
      </c>
      <c r="M176" s="168" t="s">
        <v>6</v>
      </c>
      <c r="N176" s="168" t="s">
        <v>6</v>
      </c>
      <c r="P176"/>
      <c r="X176" s="133"/>
    </row>
    <row r="177" spans="1:24" x14ac:dyDescent="0.25">
      <c r="A177" s="168" t="s">
        <v>1138</v>
      </c>
      <c r="B177" s="168" t="s">
        <v>911</v>
      </c>
      <c r="C177" s="168" t="s">
        <v>911</v>
      </c>
      <c r="D177" s="168" t="s">
        <v>911</v>
      </c>
      <c r="E177" s="168" t="s">
        <v>911</v>
      </c>
      <c r="F177" s="130" t="s">
        <v>911</v>
      </c>
      <c r="G177" s="168" t="s">
        <v>911</v>
      </c>
      <c r="H177" s="168" t="s">
        <v>911</v>
      </c>
      <c r="I177" s="168" t="s">
        <v>911</v>
      </c>
      <c r="J177" s="130" t="s">
        <v>911</v>
      </c>
      <c r="K177" s="168" t="s">
        <v>6</v>
      </c>
      <c r="L177" s="168" t="s">
        <v>6</v>
      </c>
      <c r="M177" s="168" t="s">
        <v>6</v>
      </c>
      <c r="N177" s="168" t="s">
        <v>6</v>
      </c>
      <c r="P177"/>
      <c r="X177" s="133"/>
    </row>
    <row r="178" spans="1:24" x14ac:dyDescent="0.25">
      <c r="A178" s="168" t="s">
        <v>1207</v>
      </c>
      <c r="B178" s="168" t="s">
        <v>911</v>
      </c>
      <c r="C178" s="168" t="s">
        <v>911</v>
      </c>
      <c r="D178" s="168" t="s">
        <v>911</v>
      </c>
      <c r="E178" s="168" t="s">
        <v>911</v>
      </c>
      <c r="F178" s="130" t="s">
        <v>911</v>
      </c>
      <c r="G178" s="168" t="s">
        <v>911</v>
      </c>
      <c r="H178" s="168" t="s">
        <v>911</v>
      </c>
      <c r="I178" s="168" t="s">
        <v>911</v>
      </c>
      <c r="J178" s="130" t="s">
        <v>911</v>
      </c>
      <c r="K178" s="168" t="s">
        <v>6</v>
      </c>
      <c r="L178" s="168" t="s">
        <v>6</v>
      </c>
      <c r="M178" s="168" t="s">
        <v>6</v>
      </c>
      <c r="N178" s="168" t="s">
        <v>6</v>
      </c>
      <c r="P178"/>
      <c r="X178" s="133"/>
    </row>
    <row r="179" spans="1:24" x14ac:dyDescent="0.25">
      <c r="A179" s="168" t="s">
        <v>1294</v>
      </c>
      <c r="B179" s="168" t="s">
        <v>911</v>
      </c>
      <c r="C179" s="168" t="s">
        <v>911</v>
      </c>
      <c r="D179" s="168" t="s">
        <v>911</v>
      </c>
      <c r="E179" s="168" t="s">
        <v>911</v>
      </c>
      <c r="F179" s="130" t="s">
        <v>911</v>
      </c>
      <c r="G179" s="168" t="s">
        <v>911</v>
      </c>
      <c r="H179" s="168" t="s">
        <v>911</v>
      </c>
      <c r="I179" s="168" t="s">
        <v>911</v>
      </c>
      <c r="J179" s="130" t="s">
        <v>911</v>
      </c>
      <c r="K179" s="168" t="s">
        <v>6</v>
      </c>
      <c r="L179" s="168" t="s">
        <v>6</v>
      </c>
      <c r="M179" s="168" t="s">
        <v>6</v>
      </c>
      <c r="N179" s="168" t="s">
        <v>6</v>
      </c>
      <c r="P179"/>
      <c r="X179" s="133"/>
    </row>
    <row r="180" spans="1:24" x14ac:dyDescent="0.25">
      <c r="A180" s="168" t="s">
        <v>1344</v>
      </c>
      <c r="B180" s="168" t="s">
        <v>911</v>
      </c>
      <c r="C180" s="168" t="s">
        <v>911</v>
      </c>
      <c r="D180" s="168" t="s">
        <v>911</v>
      </c>
      <c r="E180" s="168" t="s">
        <v>911</v>
      </c>
      <c r="F180" s="130" t="s">
        <v>911</v>
      </c>
      <c r="G180" s="168" t="s">
        <v>911</v>
      </c>
      <c r="H180" s="168" t="s">
        <v>911</v>
      </c>
      <c r="I180" s="168" t="s">
        <v>911</v>
      </c>
      <c r="J180" s="130" t="s">
        <v>911</v>
      </c>
      <c r="K180" s="168" t="s">
        <v>6</v>
      </c>
      <c r="L180" s="168" t="s">
        <v>6</v>
      </c>
      <c r="M180" s="168" t="s">
        <v>6</v>
      </c>
      <c r="N180" s="168" t="s">
        <v>6</v>
      </c>
      <c r="P180"/>
      <c r="X180" s="133"/>
    </row>
    <row r="181" spans="1:24" x14ac:dyDescent="0.25">
      <c r="A181" s="168" t="s">
        <v>1403</v>
      </c>
      <c r="B181" s="168" t="s">
        <v>911</v>
      </c>
      <c r="C181" s="168" t="s">
        <v>911</v>
      </c>
      <c r="D181" s="168" t="s">
        <v>911</v>
      </c>
      <c r="E181" s="168" t="s">
        <v>911</v>
      </c>
      <c r="F181" s="130" t="s">
        <v>911</v>
      </c>
      <c r="G181" s="168" t="s">
        <v>911</v>
      </c>
      <c r="H181" s="168" t="s">
        <v>911</v>
      </c>
      <c r="I181" s="168" t="s">
        <v>911</v>
      </c>
      <c r="J181" s="130" t="s">
        <v>911</v>
      </c>
      <c r="K181" s="168" t="s">
        <v>6</v>
      </c>
      <c r="L181" s="168" t="s">
        <v>6</v>
      </c>
      <c r="M181" s="168" t="s">
        <v>6</v>
      </c>
      <c r="N181" s="168" t="s">
        <v>6</v>
      </c>
      <c r="P181"/>
      <c r="X181" s="133"/>
    </row>
    <row r="182" spans="1:24" x14ac:dyDescent="0.25">
      <c r="A182" s="168" t="s">
        <v>1527</v>
      </c>
      <c r="B182" s="168" t="s">
        <v>911</v>
      </c>
      <c r="C182" s="168" t="s">
        <v>911</v>
      </c>
      <c r="D182" s="168" t="s">
        <v>911</v>
      </c>
      <c r="E182" s="168" t="s">
        <v>911</v>
      </c>
      <c r="F182" s="130" t="s">
        <v>911</v>
      </c>
      <c r="G182" s="168" t="s">
        <v>911</v>
      </c>
      <c r="H182" s="168" t="s">
        <v>911</v>
      </c>
      <c r="I182" s="168" t="s">
        <v>911</v>
      </c>
      <c r="J182" s="130" t="s">
        <v>911</v>
      </c>
      <c r="K182" s="168" t="s">
        <v>6</v>
      </c>
      <c r="L182" s="168" t="s">
        <v>6</v>
      </c>
      <c r="M182" s="168" t="s">
        <v>6</v>
      </c>
      <c r="N182" s="168" t="s">
        <v>6</v>
      </c>
      <c r="P182"/>
      <c r="X182" s="133"/>
    </row>
    <row r="183" spans="1:24" x14ac:dyDescent="0.25">
      <c r="A183" s="168" t="s">
        <v>1546</v>
      </c>
      <c r="B183" s="168" t="s">
        <v>911</v>
      </c>
      <c r="C183" s="168" t="s">
        <v>911</v>
      </c>
      <c r="D183" s="168" t="s">
        <v>911</v>
      </c>
      <c r="E183" s="168" t="s">
        <v>911</v>
      </c>
      <c r="F183" s="130" t="s">
        <v>911</v>
      </c>
      <c r="G183" s="168" t="s">
        <v>911</v>
      </c>
      <c r="H183" s="168" t="s">
        <v>911</v>
      </c>
      <c r="I183" s="168" t="s">
        <v>911</v>
      </c>
      <c r="J183" s="130" t="s">
        <v>911</v>
      </c>
      <c r="K183" s="168" t="s">
        <v>6</v>
      </c>
      <c r="L183" s="168" t="s">
        <v>6</v>
      </c>
      <c r="M183" s="168" t="s">
        <v>6</v>
      </c>
      <c r="N183" s="168" t="s">
        <v>6</v>
      </c>
      <c r="P183"/>
      <c r="X183" s="133"/>
    </row>
    <row r="184" spans="1:24" x14ac:dyDescent="0.25">
      <c r="A184" s="168" t="s">
        <v>1552</v>
      </c>
      <c r="B184" s="168" t="s">
        <v>911</v>
      </c>
      <c r="C184" s="168" t="s">
        <v>911</v>
      </c>
      <c r="D184" s="168" t="s">
        <v>911</v>
      </c>
      <c r="E184" s="168" t="s">
        <v>911</v>
      </c>
      <c r="F184" s="130" t="s">
        <v>911</v>
      </c>
      <c r="G184" s="168" t="s">
        <v>911</v>
      </c>
      <c r="H184" s="168" t="s">
        <v>911</v>
      </c>
      <c r="I184" s="168" t="s">
        <v>911</v>
      </c>
      <c r="J184" s="130" t="s">
        <v>911</v>
      </c>
      <c r="K184" s="168" t="s">
        <v>6</v>
      </c>
      <c r="L184" s="168" t="s">
        <v>6</v>
      </c>
      <c r="M184" s="168" t="s">
        <v>6</v>
      </c>
      <c r="N184" s="168" t="s">
        <v>6</v>
      </c>
      <c r="P184"/>
      <c r="X184" s="133"/>
    </row>
    <row r="185" spans="1:24" x14ac:dyDescent="0.25">
      <c r="A185" s="168" t="s">
        <v>1614</v>
      </c>
      <c r="B185" s="168" t="s">
        <v>911</v>
      </c>
      <c r="C185" s="168" t="s">
        <v>911</v>
      </c>
      <c r="D185" s="168" t="s">
        <v>911</v>
      </c>
      <c r="E185" s="168" t="s">
        <v>911</v>
      </c>
      <c r="F185" s="130" t="s">
        <v>911</v>
      </c>
      <c r="G185" s="168" t="s">
        <v>911</v>
      </c>
      <c r="H185" s="168" t="s">
        <v>911</v>
      </c>
      <c r="I185" s="168" t="s">
        <v>911</v>
      </c>
      <c r="J185" s="130" t="s">
        <v>911</v>
      </c>
      <c r="K185" s="168" t="s">
        <v>6</v>
      </c>
      <c r="L185" s="168" t="s">
        <v>6</v>
      </c>
      <c r="M185" s="168" t="s">
        <v>6</v>
      </c>
      <c r="N185" s="168" t="s">
        <v>6</v>
      </c>
      <c r="P185"/>
      <c r="X185" s="133"/>
    </row>
    <row r="186" spans="1:24" x14ac:dyDescent="0.25">
      <c r="A186" s="168" t="s">
        <v>1698</v>
      </c>
      <c r="B186" s="168" t="s">
        <v>911</v>
      </c>
      <c r="C186" s="168" t="s">
        <v>911</v>
      </c>
      <c r="D186" s="168" t="s">
        <v>911</v>
      </c>
      <c r="E186" s="168" t="s">
        <v>911</v>
      </c>
      <c r="F186" s="130" t="s">
        <v>911</v>
      </c>
      <c r="G186" s="168" t="s">
        <v>911</v>
      </c>
      <c r="H186" s="168" t="s">
        <v>911</v>
      </c>
      <c r="I186" s="168" t="s">
        <v>911</v>
      </c>
      <c r="J186" s="130" t="s">
        <v>911</v>
      </c>
      <c r="K186" s="168" t="s">
        <v>6</v>
      </c>
      <c r="L186" s="168" t="s">
        <v>6</v>
      </c>
      <c r="M186" s="168" t="s">
        <v>6</v>
      </c>
      <c r="N186" s="168" t="s">
        <v>6</v>
      </c>
      <c r="P186"/>
      <c r="X186" s="133"/>
    </row>
    <row r="187" spans="1:24" x14ac:dyDescent="0.25">
      <c r="A187" s="168" t="s">
        <v>1741</v>
      </c>
      <c r="B187" s="168" t="s">
        <v>911</v>
      </c>
      <c r="C187" s="168" t="s">
        <v>911</v>
      </c>
      <c r="D187" s="168" t="s">
        <v>911</v>
      </c>
      <c r="E187" s="168" t="s">
        <v>911</v>
      </c>
      <c r="F187" s="130" t="s">
        <v>911</v>
      </c>
      <c r="G187" s="168" t="s">
        <v>911</v>
      </c>
      <c r="H187" s="168" t="s">
        <v>911</v>
      </c>
      <c r="I187" s="168" t="s">
        <v>911</v>
      </c>
      <c r="J187" s="130" t="s">
        <v>911</v>
      </c>
      <c r="K187" s="168" t="s">
        <v>6</v>
      </c>
      <c r="L187" s="168" t="s">
        <v>6</v>
      </c>
      <c r="M187" s="168" t="s">
        <v>6</v>
      </c>
      <c r="N187" s="168" t="s">
        <v>6</v>
      </c>
      <c r="P187"/>
      <c r="X187" s="133"/>
    </row>
    <row r="188" spans="1:24" x14ac:dyDescent="0.25">
      <c r="A188" s="168" t="s">
        <v>1744</v>
      </c>
      <c r="B188" s="168" t="s">
        <v>911</v>
      </c>
      <c r="C188" s="168" t="s">
        <v>911</v>
      </c>
      <c r="D188" s="168" t="s">
        <v>911</v>
      </c>
      <c r="E188" s="168" t="s">
        <v>911</v>
      </c>
      <c r="F188" s="130" t="s">
        <v>911</v>
      </c>
      <c r="G188" s="168" t="s">
        <v>911</v>
      </c>
      <c r="H188" s="168" t="s">
        <v>911</v>
      </c>
      <c r="I188" s="168" t="s">
        <v>911</v>
      </c>
      <c r="J188" s="130" t="s">
        <v>911</v>
      </c>
      <c r="K188" s="168" t="s">
        <v>6</v>
      </c>
      <c r="L188" s="168" t="s">
        <v>6</v>
      </c>
      <c r="M188" s="168" t="s">
        <v>6</v>
      </c>
      <c r="N188" s="168" t="s">
        <v>6</v>
      </c>
      <c r="P188"/>
      <c r="X188" s="133"/>
    </row>
    <row r="189" spans="1:24" x14ac:dyDescent="0.25">
      <c r="A189" s="168" t="s">
        <v>1801</v>
      </c>
      <c r="B189" s="168" t="s">
        <v>911</v>
      </c>
      <c r="C189" s="168" t="s">
        <v>911</v>
      </c>
      <c r="D189" s="168" t="s">
        <v>911</v>
      </c>
      <c r="E189" s="168" t="s">
        <v>911</v>
      </c>
      <c r="F189" s="130" t="s">
        <v>911</v>
      </c>
      <c r="G189" s="168" t="s">
        <v>911</v>
      </c>
      <c r="H189" s="168" t="s">
        <v>911</v>
      </c>
      <c r="I189" s="168" t="s">
        <v>911</v>
      </c>
      <c r="J189" s="130" t="s">
        <v>911</v>
      </c>
      <c r="K189" s="168" t="s">
        <v>6</v>
      </c>
      <c r="L189" s="168" t="s">
        <v>6</v>
      </c>
      <c r="M189" s="168" t="s">
        <v>6</v>
      </c>
      <c r="N189" s="168" t="s">
        <v>6</v>
      </c>
      <c r="P189"/>
      <c r="X189" s="133"/>
    </row>
    <row r="190" spans="1:24" x14ac:dyDescent="0.25">
      <c r="A190" s="168" t="s">
        <v>1805</v>
      </c>
      <c r="B190" s="168" t="s">
        <v>911</v>
      </c>
      <c r="C190" s="168" t="s">
        <v>911</v>
      </c>
      <c r="D190" s="168" t="s">
        <v>911</v>
      </c>
      <c r="E190" s="168" t="s">
        <v>911</v>
      </c>
      <c r="F190" s="130" t="s">
        <v>911</v>
      </c>
      <c r="G190" s="168" t="s">
        <v>911</v>
      </c>
      <c r="H190" s="168" t="s">
        <v>911</v>
      </c>
      <c r="I190" s="168" t="s">
        <v>911</v>
      </c>
      <c r="J190" s="130" t="s">
        <v>911</v>
      </c>
      <c r="K190" s="168" t="s">
        <v>6</v>
      </c>
      <c r="L190" s="168" t="s">
        <v>6</v>
      </c>
      <c r="M190" s="168" t="s">
        <v>6</v>
      </c>
      <c r="N190" s="168" t="s">
        <v>6</v>
      </c>
      <c r="P190"/>
      <c r="X190" s="133"/>
    </row>
    <row r="191" spans="1:24" x14ac:dyDescent="0.25">
      <c r="A191" s="168" t="s">
        <v>1819</v>
      </c>
      <c r="B191" s="168" t="s">
        <v>911</v>
      </c>
      <c r="C191" s="168" t="s">
        <v>911</v>
      </c>
      <c r="D191" s="168" t="s">
        <v>911</v>
      </c>
      <c r="E191" s="168" t="s">
        <v>911</v>
      </c>
      <c r="F191" s="130" t="s">
        <v>911</v>
      </c>
      <c r="G191" s="168" t="s">
        <v>911</v>
      </c>
      <c r="H191" s="168" t="s">
        <v>911</v>
      </c>
      <c r="I191" s="168" t="s">
        <v>911</v>
      </c>
      <c r="J191" s="130" t="s">
        <v>911</v>
      </c>
      <c r="K191" s="168" t="s">
        <v>6</v>
      </c>
      <c r="L191" s="168" t="s">
        <v>6</v>
      </c>
      <c r="M191" s="168" t="s">
        <v>6</v>
      </c>
      <c r="N191" s="168" t="s">
        <v>6</v>
      </c>
      <c r="P191"/>
      <c r="X191" s="133"/>
    </row>
    <row r="192" spans="1:24" x14ac:dyDescent="0.25">
      <c r="A192" s="168" t="s">
        <v>1839</v>
      </c>
      <c r="B192" s="168" t="s">
        <v>911</v>
      </c>
      <c r="C192" s="168" t="s">
        <v>911</v>
      </c>
      <c r="D192" s="168" t="s">
        <v>911</v>
      </c>
      <c r="E192" s="168" t="s">
        <v>911</v>
      </c>
      <c r="F192" s="130" t="s">
        <v>911</v>
      </c>
      <c r="G192" s="168" t="s">
        <v>911</v>
      </c>
      <c r="H192" s="168" t="s">
        <v>911</v>
      </c>
      <c r="I192" s="168" t="s">
        <v>911</v>
      </c>
      <c r="J192" s="130" t="s">
        <v>911</v>
      </c>
      <c r="K192" s="168" t="s">
        <v>6</v>
      </c>
      <c r="L192" s="168" t="s">
        <v>6</v>
      </c>
      <c r="M192" s="168" t="s">
        <v>6</v>
      </c>
      <c r="N192" s="168" t="s">
        <v>6</v>
      </c>
      <c r="P192"/>
      <c r="X192" s="133"/>
    </row>
    <row r="193" spans="1:24" x14ac:dyDescent="0.25">
      <c r="A193" s="168" t="s">
        <v>1845</v>
      </c>
      <c r="B193" s="168" t="s">
        <v>911</v>
      </c>
      <c r="C193" s="168" t="s">
        <v>911</v>
      </c>
      <c r="D193" s="168" t="s">
        <v>911</v>
      </c>
      <c r="E193" s="168" t="s">
        <v>911</v>
      </c>
      <c r="F193" s="130" t="s">
        <v>911</v>
      </c>
      <c r="G193" s="168" t="s">
        <v>911</v>
      </c>
      <c r="H193" s="168" t="s">
        <v>911</v>
      </c>
      <c r="I193" s="168" t="s">
        <v>911</v>
      </c>
      <c r="J193" s="130" t="s">
        <v>911</v>
      </c>
      <c r="K193" s="168" t="s">
        <v>6</v>
      </c>
      <c r="L193" s="168" t="s">
        <v>6</v>
      </c>
      <c r="M193" s="168" t="s">
        <v>6</v>
      </c>
      <c r="N193" s="168" t="s">
        <v>6</v>
      </c>
      <c r="P193"/>
      <c r="X193" s="133"/>
    </row>
    <row r="194" spans="1:24" x14ac:dyDescent="0.25">
      <c r="A194" s="168" t="s">
        <v>1850</v>
      </c>
      <c r="B194" s="168" t="s">
        <v>911</v>
      </c>
      <c r="C194" s="168" t="s">
        <v>911</v>
      </c>
      <c r="D194" s="168" t="s">
        <v>911</v>
      </c>
      <c r="E194" s="168" t="s">
        <v>911</v>
      </c>
      <c r="F194" s="130" t="s">
        <v>911</v>
      </c>
      <c r="G194" s="168" t="s">
        <v>911</v>
      </c>
      <c r="H194" s="168" t="s">
        <v>911</v>
      </c>
      <c r="I194" s="168" t="s">
        <v>911</v>
      </c>
      <c r="J194" s="130" t="s">
        <v>911</v>
      </c>
      <c r="K194" s="168" t="s">
        <v>6</v>
      </c>
      <c r="L194" s="168" t="s">
        <v>6</v>
      </c>
      <c r="M194" s="168" t="s">
        <v>6</v>
      </c>
      <c r="N194" s="168" t="s">
        <v>6</v>
      </c>
      <c r="P194"/>
      <c r="X194" s="133"/>
    </row>
    <row r="195" spans="1:24" x14ac:dyDescent="0.25">
      <c r="A195" s="168" t="s">
        <v>1863</v>
      </c>
      <c r="B195" s="168" t="s">
        <v>911</v>
      </c>
      <c r="C195" s="168" t="s">
        <v>911</v>
      </c>
      <c r="D195" s="168" t="s">
        <v>911</v>
      </c>
      <c r="E195" s="168" t="s">
        <v>911</v>
      </c>
      <c r="F195" s="130" t="s">
        <v>911</v>
      </c>
      <c r="G195" s="168" t="s">
        <v>911</v>
      </c>
      <c r="H195" s="168" t="s">
        <v>911</v>
      </c>
      <c r="I195" s="168" t="s">
        <v>911</v>
      </c>
      <c r="J195" s="130" t="s">
        <v>911</v>
      </c>
      <c r="K195" s="168" t="s">
        <v>6</v>
      </c>
      <c r="L195" s="168" t="s">
        <v>6</v>
      </c>
      <c r="M195" s="168" t="s">
        <v>6</v>
      </c>
      <c r="N195" s="168" t="s">
        <v>6</v>
      </c>
      <c r="P195"/>
      <c r="X195" s="133"/>
    </row>
    <row r="196" spans="1:24" x14ac:dyDescent="0.25">
      <c r="A196" s="168" t="s">
        <v>1882</v>
      </c>
      <c r="B196" s="168" t="s">
        <v>911</v>
      </c>
      <c r="C196" s="168" t="s">
        <v>911</v>
      </c>
      <c r="D196" s="168" t="s">
        <v>911</v>
      </c>
      <c r="E196" s="168" t="s">
        <v>911</v>
      </c>
      <c r="F196" s="130" t="s">
        <v>911</v>
      </c>
      <c r="G196" s="168" t="s">
        <v>911</v>
      </c>
      <c r="H196" s="168" t="s">
        <v>911</v>
      </c>
      <c r="I196" s="168" t="s">
        <v>911</v>
      </c>
      <c r="J196" s="130" t="s">
        <v>911</v>
      </c>
      <c r="K196" s="168" t="s">
        <v>6</v>
      </c>
      <c r="L196" s="168" t="s">
        <v>6</v>
      </c>
      <c r="M196" s="168" t="s">
        <v>6</v>
      </c>
      <c r="N196" s="168" t="s">
        <v>6</v>
      </c>
      <c r="P196"/>
      <c r="X196" s="133"/>
    </row>
    <row r="197" spans="1:24" x14ac:dyDescent="0.25">
      <c r="A197" s="168" t="s">
        <v>1896</v>
      </c>
      <c r="B197" s="168" t="s">
        <v>911</v>
      </c>
      <c r="C197" s="168" t="s">
        <v>911</v>
      </c>
      <c r="D197" s="168" t="s">
        <v>911</v>
      </c>
      <c r="E197" s="168" t="s">
        <v>911</v>
      </c>
      <c r="F197" s="130" t="s">
        <v>911</v>
      </c>
      <c r="G197" s="168" t="s">
        <v>911</v>
      </c>
      <c r="H197" s="168" t="s">
        <v>911</v>
      </c>
      <c r="I197" s="168" t="s">
        <v>911</v>
      </c>
      <c r="J197" s="130" t="s">
        <v>911</v>
      </c>
      <c r="K197" s="168" t="s">
        <v>6</v>
      </c>
      <c r="L197" s="168" t="s">
        <v>6</v>
      </c>
      <c r="M197" s="168" t="s">
        <v>6</v>
      </c>
      <c r="N197" s="168" t="s">
        <v>6</v>
      </c>
      <c r="P197"/>
      <c r="X197" s="133"/>
    </row>
    <row r="198" spans="1:24" x14ac:dyDescent="0.25">
      <c r="A198" s="168" t="s">
        <v>1899</v>
      </c>
      <c r="B198" s="168" t="s">
        <v>911</v>
      </c>
      <c r="C198" s="168" t="s">
        <v>911</v>
      </c>
      <c r="D198" s="168" t="s">
        <v>911</v>
      </c>
      <c r="E198" s="168" t="s">
        <v>911</v>
      </c>
      <c r="F198" s="130" t="s">
        <v>911</v>
      </c>
      <c r="G198" s="168" t="s">
        <v>911</v>
      </c>
      <c r="H198" s="168" t="s">
        <v>911</v>
      </c>
      <c r="I198" s="168" t="s">
        <v>911</v>
      </c>
      <c r="J198" s="130" t="s">
        <v>911</v>
      </c>
      <c r="K198" s="168" t="s">
        <v>6</v>
      </c>
      <c r="L198" s="168" t="s">
        <v>6</v>
      </c>
      <c r="M198" s="168" t="s">
        <v>6</v>
      </c>
      <c r="N198" s="168" t="s">
        <v>6</v>
      </c>
      <c r="P198"/>
      <c r="X198" s="133"/>
    </row>
    <row r="199" spans="1:24" x14ac:dyDescent="0.25">
      <c r="A199" s="168" t="s">
        <v>2002</v>
      </c>
      <c r="B199" s="168" t="s">
        <v>911</v>
      </c>
      <c r="C199" s="168" t="s">
        <v>911</v>
      </c>
      <c r="D199" s="168" t="s">
        <v>911</v>
      </c>
      <c r="E199" s="168" t="s">
        <v>911</v>
      </c>
      <c r="F199" s="130" t="s">
        <v>911</v>
      </c>
      <c r="G199" s="168" t="s">
        <v>911</v>
      </c>
      <c r="H199" s="168" t="s">
        <v>911</v>
      </c>
      <c r="I199" s="168" t="s">
        <v>911</v>
      </c>
      <c r="J199" s="130" t="s">
        <v>911</v>
      </c>
      <c r="K199" s="168" t="s">
        <v>6</v>
      </c>
      <c r="L199" s="168" t="s">
        <v>6</v>
      </c>
      <c r="M199" s="168" t="s">
        <v>6</v>
      </c>
      <c r="N199" s="168" t="s">
        <v>6</v>
      </c>
      <c r="P199"/>
      <c r="X199" s="133"/>
    </row>
    <row r="200" spans="1:24" x14ac:dyDescent="0.25">
      <c r="A200" s="168" t="s">
        <v>2005</v>
      </c>
      <c r="B200" s="168" t="s">
        <v>911</v>
      </c>
      <c r="C200" s="168" t="s">
        <v>911</v>
      </c>
      <c r="D200" s="168" t="s">
        <v>911</v>
      </c>
      <c r="E200" s="168" t="s">
        <v>911</v>
      </c>
      <c r="F200" s="130" t="s">
        <v>911</v>
      </c>
      <c r="G200" s="168" t="s">
        <v>911</v>
      </c>
      <c r="H200" s="168" t="s">
        <v>911</v>
      </c>
      <c r="I200" s="168" t="s">
        <v>911</v>
      </c>
      <c r="J200" s="130" t="s">
        <v>911</v>
      </c>
      <c r="K200" s="168" t="s">
        <v>6</v>
      </c>
      <c r="L200" s="168" t="s">
        <v>6</v>
      </c>
      <c r="M200" s="168" t="s">
        <v>6</v>
      </c>
      <c r="N200" s="168" t="s">
        <v>6</v>
      </c>
      <c r="P200"/>
      <c r="X200" s="133"/>
    </row>
    <row r="201" spans="1:24" x14ac:dyDescent="0.25">
      <c r="A201" s="168" t="s">
        <v>2020</v>
      </c>
      <c r="B201" s="168" t="s">
        <v>911</v>
      </c>
      <c r="C201" s="168" t="s">
        <v>911</v>
      </c>
      <c r="D201" s="168" t="s">
        <v>911</v>
      </c>
      <c r="E201" s="168" t="s">
        <v>911</v>
      </c>
      <c r="F201" s="130" t="s">
        <v>911</v>
      </c>
      <c r="G201" s="168" t="s">
        <v>911</v>
      </c>
      <c r="H201" s="168" t="s">
        <v>911</v>
      </c>
      <c r="I201" s="168" t="s">
        <v>911</v>
      </c>
      <c r="J201" s="130" t="s">
        <v>911</v>
      </c>
      <c r="K201" s="168" t="s">
        <v>6</v>
      </c>
      <c r="L201" s="168" t="s">
        <v>6</v>
      </c>
      <c r="M201" s="168" t="s">
        <v>6</v>
      </c>
      <c r="N201" s="168" t="s">
        <v>6</v>
      </c>
      <c r="P201"/>
      <c r="X201" s="133"/>
    </row>
    <row r="202" spans="1:24" x14ac:dyDescent="0.25">
      <c r="A202" s="168" t="s">
        <v>294</v>
      </c>
      <c r="B202" s="168" t="s">
        <v>911</v>
      </c>
      <c r="C202" s="168" t="s">
        <v>1974</v>
      </c>
      <c r="D202" s="168" t="s">
        <v>1975</v>
      </c>
      <c r="E202" s="168" t="s">
        <v>1445</v>
      </c>
      <c r="F202" s="130" t="s">
        <v>2713</v>
      </c>
      <c r="G202" s="168" t="s">
        <v>1976</v>
      </c>
      <c r="H202" s="168" t="s">
        <v>1977</v>
      </c>
      <c r="I202" s="168" t="s">
        <v>1978</v>
      </c>
      <c r="J202" s="130" t="s">
        <v>1977</v>
      </c>
      <c r="K202" s="168" t="s">
        <v>911</v>
      </c>
      <c r="L202" s="168" t="s">
        <v>911</v>
      </c>
      <c r="M202" s="168" t="s">
        <v>911</v>
      </c>
      <c r="N202" s="168" t="s">
        <v>911</v>
      </c>
      <c r="O202" s="133">
        <v>11.35</v>
      </c>
      <c r="P202"/>
      <c r="X202" s="133"/>
    </row>
    <row r="203" spans="1:24" x14ac:dyDescent="0.25">
      <c r="A203" s="168" t="s">
        <v>293</v>
      </c>
      <c r="B203" s="168" t="s">
        <v>911</v>
      </c>
      <c r="C203" s="168" t="s">
        <v>1699</v>
      </c>
      <c r="D203" s="168" t="s">
        <v>1979</v>
      </c>
      <c r="E203" s="168" t="s">
        <v>1980</v>
      </c>
      <c r="F203" s="130" t="s">
        <v>2270</v>
      </c>
      <c r="G203" s="168" t="s">
        <v>1981</v>
      </c>
      <c r="H203" s="168" t="s">
        <v>1982</v>
      </c>
      <c r="I203" s="168" t="s">
        <v>1983</v>
      </c>
      <c r="J203" s="130" t="s">
        <v>1983</v>
      </c>
      <c r="K203" s="168" t="s">
        <v>2875</v>
      </c>
      <c r="L203" s="168" t="s">
        <v>1259</v>
      </c>
      <c r="M203" s="168" t="s">
        <v>1131</v>
      </c>
      <c r="N203" s="168" t="s">
        <v>2833</v>
      </c>
      <c r="P203"/>
      <c r="X203" s="133"/>
    </row>
    <row r="204" spans="1:24" x14ac:dyDescent="0.25">
      <c r="A204" s="168" t="s">
        <v>292</v>
      </c>
      <c r="B204" s="168" t="s">
        <v>911</v>
      </c>
      <c r="C204" s="168" t="s">
        <v>1742</v>
      </c>
      <c r="D204" s="168" t="s">
        <v>1889</v>
      </c>
      <c r="E204" s="168" t="s">
        <v>1889</v>
      </c>
      <c r="F204" s="130" t="s">
        <v>2925</v>
      </c>
      <c r="G204" s="168" t="s">
        <v>1890</v>
      </c>
      <c r="H204" s="168" t="s">
        <v>1891</v>
      </c>
      <c r="I204" s="168" t="s">
        <v>1892</v>
      </c>
      <c r="J204" s="130" t="s">
        <v>1369</v>
      </c>
      <c r="K204" s="168" t="s">
        <v>3212</v>
      </c>
      <c r="L204" s="168" t="s">
        <v>2668</v>
      </c>
      <c r="M204" s="168" t="s">
        <v>1216</v>
      </c>
      <c r="N204" s="168" t="s">
        <v>2260</v>
      </c>
      <c r="O204" s="133">
        <v>18</v>
      </c>
      <c r="P204"/>
      <c r="X204" s="133"/>
    </row>
    <row r="205" spans="1:24" x14ac:dyDescent="0.25">
      <c r="A205" s="168" t="s">
        <v>287</v>
      </c>
      <c r="B205" s="168" t="s">
        <v>911</v>
      </c>
      <c r="C205" s="168" t="s">
        <v>2016</v>
      </c>
      <c r="D205" s="168" t="s">
        <v>2017</v>
      </c>
      <c r="E205" s="168" t="s">
        <v>2018</v>
      </c>
      <c r="F205" s="130" t="s">
        <v>2277</v>
      </c>
      <c r="G205" s="168" t="s">
        <v>1920</v>
      </c>
      <c r="H205" s="168" t="s">
        <v>2019</v>
      </c>
      <c r="I205" s="168" t="s">
        <v>1578</v>
      </c>
      <c r="J205" s="130" t="s">
        <v>1366</v>
      </c>
      <c r="K205" s="168" t="s">
        <v>3240</v>
      </c>
      <c r="L205" s="168" t="s">
        <v>1096</v>
      </c>
      <c r="M205" s="168" t="s">
        <v>911</v>
      </c>
      <c r="N205" s="168" t="s">
        <v>1069</v>
      </c>
      <c r="P205"/>
      <c r="X205" s="133"/>
    </row>
    <row r="206" spans="1:24" x14ac:dyDescent="0.25">
      <c r="A206" s="168" t="s">
        <v>283</v>
      </c>
      <c r="B206" s="168" t="s">
        <v>911</v>
      </c>
      <c r="C206" s="168" t="s">
        <v>1286</v>
      </c>
      <c r="D206" s="168" t="s">
        <v>1287</v>
      </c>
      <c r="E206" s="168" t="s">
        <v>1288</v>
      </c>
      <c r="F206" s="130" t="s">
        <v>2797</v>
      </c>
      <c r="G206" s="168" t="s">
        <v>911</v>
      </c>
      <c r="H206" s="168" t="s">
        <v>1289</v>
      </c>
      <c r="I206" s="168" t="s">
        <v>1290</v>
      </c>
      <c r="J206" s="130" t="s">
        <v>2229</v>
      </c>
      <c r="K206" s="168" t="s">
        <v>3036</v>
      </c>
      <c r="L206" s="168" t="s">
        <v>1291</v>
      </c>
      <c r="M206" s="168" t="s">
        <v>1096</v>
      </c>
      <c r="N206" s="168" t="s">
        <v>1583</v>
      </c>
      <c r="P206"/>
      <c r="X206" s="133"/>
    </row>
    <row r="207" spans="1:24" x14ac:dyDescent="0.25">
      <c r="A207" s="168" t="s">
        <v>282</v>
      </c>
      <c r="B207" s="168" t="s">
        <v>911</v>
      </c>
      <c r="C207" s="168" t="s">
        <v>1985</v>
      </c>
      <c r="D207" s="168" t="s">
        <v>1986</v>
      </c>
      <c r="E207" s="168" t="s">
        <v>1987</v>
      </c>
      <c r="F207" s="130" t="s">
        <v>2953</v>
      </c>
      <c r="G207" s="168" t="s">
        <v>1988</v>
      </c>
      <c r="H207" s="168" t="s">
        <v>1989</v>
      </c>
      <c r="I207" s="168" t="s">
        <v>1990</v>
      </c>
      <c r="J207" s="130" t="s">
        <v>1865</v>
      </c>
      <c r="K207" s="168" t="s">
        <v>2927</v>
      </c>
      <c r="L207" s="168" t="s">
        <v>1165</v>
      </c>
      <c r="M207" s="168" t="s">
        <v>1152</v>
      </c>
      <c r="N207" s="168" t="s">
        <v>996</v>
      </c>
      <c r="P207"/>
      <c r="X207" s="133"/>
    </row>
    <row r="208" spans="1:24" x14ac:dyDescent="0.25">
      <c r="A208" s="168" t="s">
        <v>280</v>
      </c>
      <c r="B208" s="168" t="s">
        <v>911</v>
      </c>
      <c r="C208" s="168" t="s">
        <v>1897</v>
      </c>
      <c r="D208" s="168" t="s">
        <v>1898</v>
      </c>
      <c r="E208" s="168" t="s">
        <v>2209</v>
      </c>
      <c r="F208" s="130" t="s">
        <v>2704</v>
      </c>
      <c r="G208" s="168" t="s">
        <v>911</v>
      </c>
      <c r="H208" s="168" t="s">
        <v>1360</v>
      </c>
      <c r="I208" s="168" t="s">
        <v>1919</v>
      </c>
      <c r="J208" s="130" t="s">
        <v>2929</v>
      </c>
      <c r="K208" s="168" t="s">
        <v>2930</v>
      </c>
      <c r="L208" s="168" t="s">
        <v>1186</v>
      </c>
      <c r="M208" s="168" t="s">
        <v>1120</v>
      </c>
      <c r="N208" s="168" t="s">
        <v>2710</v>
      </c>
      <c r="P208"/>
      <c r="X208" s="133"/>
    </row>
    <row r="209" spans="1:24" x14ac:dyDescent="0.25">
      <c r="A209" s="168" t="s">
        <v>269</v>
      </c>
      <c r="B209" s="168" t="s">
        <v>911</v>
      </c>
      <c r="C209" s="168" t="s">
        <v>911</v>
      </c>
      <c r="D209" s="168" t="s">
        <v>911</v>
      </c>
      <c r="E209" s="168" t="s">
        <v>1893</v>
      </c>
      <c r="F209" s="130" t="s">
        <v>2926</v>
      </c>
      <c r="G209" s="168" t="s">
        <v>911</v>
      </c>
      <c r="H209" s="168" t="s">
        <v>911</v>
      </c>
      <c r="I209" s="168" t="s">
        <v>1894</v>
      </c>
      <c r="J209" s="130" t="s">
        <v>1288</v>
      </c>
      <c r="K209" s="168" t="s">
        <v>3213</v>
      </c>
      <c r="L209" s="168" t="s">
        <v>1277</v>
      </c>
      <c r="M209" s="168" t="s">
        <v>2111</v>
      </c>
      <c r="N209" s="168" t="s">
        <v>2928</v>
      </c>
      <c r="P209"/>
      <c r="X209" s="133"/>
    </row>
    <row r="210" spans="1:24" x14ac:dyDescent="0.25">
      <c r="A210" s="168" t="s">
        <v>267</v>
      </c>
      <c r="B210" s="168" t="s">
        <v>911</v>
      </c>
      <c r="C210" s="168" t="s">
        <v>1802</v>
      </c>
      <c r="D210" s="168" t="s">
        <v>1803</v>
      </c>
      <c r="E210" s="168" t="s">
        <v>911</v>
      </c>
      <c r="F210" s="130" t="s">
        <v>1803</v>
      </c>
      <c r="G210" s="168" t="s">
        <v>1804</v>
      </c>
      <c r="H210" s="168" t="s">
        <v>1389</v>
      </c>
      <c r="I210" s="168" t="s">
        <v>911</v>
      </c>
      <c r="J210" s="130" t="s">
        <v>1389</v>
      </c>
      <c r="K210" s="168" t="s">
        <v>2775</v>
      </c>
      <c r="L210" s="168" t="s">
        <v>1120</v>
      </c>
      <c r="M210" s="168" t="s">
        <v>2671</v>
      </c>
      <c r="N210" s="168" t="s">
        <v>3191</v>
      </c>
      <c r="P210"/>
      <c r="X210" s="133"/>
    </row>
    <row r="211" spans="1:24" x14ac:dyDescent="0.25">
      <c r="A211" s="168" t="s">
        <v>2232</v>
      </c>
      <c r="B211" s="168" t="s">
        <v>911</v>
      </c>
      <c r="C211" s="168" t="s">
        <v>911</v>
      </c>
      <c r="D211" s="168" t="s">
        <v>911</v>
      </c>
      <c r="E211" s="168" t="s">
        <v>911</v>
      </c>
      <c r="F211" s="130" t="s">
        <v>2732</v>
      </c>
      <c r="G211" s="168" t="s">
        <v>911</v>
      </c>
      <c r="H211" s="168" t="s">
        <v>911</v>
      </c>
      <c r="I211" s="168" t="s">
        <v>911</v>
      </c>
      <c r="J211" s="130" t="s">
        <v>2733</v>
      </c>
      <c r="K211" s="168" t="s">
        <v>3156</v>
      </c>
      <c r="L211" s="168" t="s">
        <v>1496</v>
      </c>
      <c r="M211" s="168" t="s">
        <v>1329</v>
      </c>
      <c r="N211" s="168" t="s">
        <v>2799</v>
      </c>
      <c r="P211"/>
      <c r="X211" s="133"/>
    </row>
    <row r="212" spans="1:24" x14ac:dyDescent="0.25">
      <c r="A212" s="168" t="s">
        <v>260</v>
      </c>
      <c r="B212" s="168" t="s">
        <v>911</v>
      </c>
      <c r="C212" s="168" t="s">
        <v>1991</v>
      </c>
      <c r="D212" s="168" t="s">
        <v>1992</v>
      </c>
      <c r="E212" s="168" t="s">
        <v>1993</v>
      </c>
      <c r="F212" s="130" t="s">
        <v>2954</v>
      </c>
      <c r="G212" s="168" t="s">
        <v>1994</v>
      </c>
      <c r="H212" s="168" t="s">
        <v>1995</v>
      </c>
      <c r="I212" s="168" t="s">
        <v>1996</v>
      </c>
      <c r="J212" s="130" t="s">
        <v>2955</v>
      </c>
      <c r="K212" s="168" t="s">
        <v>1265</v>
      </c>
      <c r="L212" s="168" t="s">
        <v>1145</v>
      </c>
      <c r="M212" s="168" t="s">
        <v>1231</v>
      </c>
      <c r="N212" s="168" t="s">
        <v>2271</v>
      </c>
      <c r="P212"/>
      <c r="X212" s="133"/>
    </row>
    <row r="213" spans="1:24" x14ac:dyDescent="0.25">
      <c r="A213" s="168" t="s">
        <v>255</v>
      </c>
      <c r="B213" s="168" t="s">
        <v>911</v>
      </c>
      <c r="C213" s="168" t="s">
        <v>1497</v>
      </c>
      <c r="D213" s="168" t="s">
        <v>1498</v>
      </c>
      <c r="E213" s="168" t="s">
        <v>2220</v>
      </c>
      <c r="F213" s="130" t="s">
        <v>3093</v>
      </c>
      <c r="G213" s="168" t="s">
        <v>1436</v>
      </c>
      <c r="H213" s="168" t="s">
        <v>1499</v>
      </c>
      <c r="I213" s="168" t="s">
        <v>2221</v>
      </c>
      <c r="J213" s="130" t="s">
        <v>2832</v>
      </c>
      <c r="K213" s="168" t="s">
        <v>3094</v>
      </c>
      <c r="L213" s="168" t="s">
        <v>1097</v>
      </c>
      <c r="M213" s="168" t="s">
        <v>1146</v>
      </c>
      <c r="N213" s="168" t="s">
        <v>2985</v>
      </c>
      <c r="P213"/>
      <c r="X213" s="133"/>
    </row>
    <row r="214" spans="1:24" x14ac:dyDescent="0.25">
      <c r="A214" s="168" t="s">
        <v>253</v>
      </c>
      <c r="B214" s="168" t="s">
        <v>911</v>
      </c>
      <c r="C214" s="168" t="s">
        <v>1379</v>
      </c>
      <c r="D214" s="168" t="s">
        <v>911</v>
      </c>
      <c r="E214" s="168" t="s">
        <v>1110</v>
      </c>
      <c r="F214" s="130" t="s">
        <v>1110</v>
      </c>
      <c r="G214" s="168" t="s">
        <v>911</v>
      </c>
      <c r="H214" s="168" t="s">
        <v>911</v>
      </c>
      <c r="I214" s="168" t="s">
        <v>911</v>
      </c>
      <c r="J214" s="130" t="s">
        <v>911</v>
      </c>
      <c r="K214" s="168" t="s">
        <v>911</v>
      </c>
      <c r="L214" s="168" t="s">
        <v>911</v>
      </c>
      <c r="M214" s="168" t="s">
        <v>911</v>
      </c>
      <c r="N214" s="168" t="s">
        <v>911</v>
      </c>
      <c r="P214"/>
      <c r="X214" s="133"/>
    </row>
    <row r="215" spans="1:24" x14ac:dyDescent="0.25">
      <c r="A215" s="168" t="s">
        <v>248</v>
      </c>
      <c r="B215" s="168" t="s">
        <v>911</v>
      </c>
      <c r="C215" s="168" t="s">
        <v>1500</v>
      </c>
      <c r="D215" s="168" t="s">
        <v>1501</v>
      </c>
      <c r="E215" s="168" t="s">
        <v>1502</v>
      </c>
      <c r="F215" s="130" t="s">
        <v>2834</v>
      </c>
      <c r="G215" s="168" t="s">
        <v>1503</v>
      </c>
      <c r="H215" s="168" t="s">
        <v>1504</v>
      </c>
      <c r="I215" s="168" t="s">
        <v>1505</v>
      </c>
      <c r="J215" s="130" t="s">
        <v>2835</v>
      </c>
      <c r="K215" s="168" t="s">
        <v>3095</v>
      </c>
      <c r="L215" s="168" t="s">
        <v>1270</v>
      </c>
      <c r="M215" s="168" t="s">
        <v>1146</v>
      </c>
      <c r="N215" s="168" t="s">
        <v>2836</v>
      </c>
      <c r="P215"/>
      <c r="X215" s="133"/>
    </row>
    <row r="216" spans="1:24" x14ac:dyDescent="0.25">
      <c r="A216" s="168" t="s">
        <v>245</v>
      </c>
      <c r="B216" s="168" t="s">
        <v>911</v>
      </c>
      <c r="C216" s="168" t="s">
        <v>1105</v>
      </c>
      <c r="D216" s="168" t="s">
        <v>1106</v>
      </c>
      <c r="E216" s="168" t="s">
        <v>2079</v>
      </c>
      <c r="F216" s="130" t="s">
        <v>2763</v>
      </c>
      <c r="G216" s="168" t="s">
        <v>1107</v>
      </c>
      <c r="H216" s="168" t="s">
        <v>1108</v>
      </c>
      <c r="I216" s="168" t="s">
        <v>1148</v>
      </c>
      <c r="J216" s="130" t="s">
        <v>2993</v>
      </c>
      <c r="K216" s="168" t="s">
        <v>1174</v>
      </c>
      <c r="L216" s="168" t="s">
        <v>1131</v>
      </c>
      <c r="M216" s="168" t="s">
        <v>2764</v>
      </c>
      <c r="N216" s="168" t="s">
        <v>2641</v>
      </c>
      <c r="P216"/>
      <c r="X216" s="133"/>
    </row>
    <row r="217" spans="1:24" x14ac:dyDescent="0.25">
      <c r="A217" s="168" t="s">
        <v>244</v>
      </c>
      <c r="B217" s="168" t="s">
        <v>911</v>
      </c>
      <c r="C217" s="168" t="s">
        <v>1133</v>
      </c>
      <c r="D217" s="168" t="s">
        <v>1134</v>
      </c>
      <c r="E217" s="168" t="s">
        <v>1154</v>
      </c>
      <c r="F217" s="130" t="s">
        <v>1154</v>
      </c>
      <c r="G217" s="168" t="s">
        <v>1135</v>
      </c>
      <c r="H217" s="168" t="s">
        <v>1102</v>
      </c>
      <c r="I217" s="168" t="s">
        <v>1155</v>
      </c>
      <c r="J217" s="130" t="s">
        <v>2771</v>
      </c>
      <c r="K217" s="168" t="s">
        <v>2999</v>
      </c>
      <c r="L217" s="168" t="s">
        <v>1173</v>
      </c>
      <c r="M217" s="168" t="s">
        <v>1137</v>
      </c>
      <c r="N217" s="168" t="s">
        <v>2772</v>
      </c>
      <c r="P217"/>
      <c r="X217" s="133"/>
    </row>
    <row r="218" spans="1:24" x14ac:dyDescent="0.25">
      <c r="A218" s="168" t="s">
        <v>240</v>
      </c>
      <c r="B218" s="168" t="s">
        <v>911</v>
      </c>
      <c r="C218" s="168" t="s">
        <v>1381</v>
      </c>
      <c r="D218" s="168" t="s">
        <v>1382</v>
      </c>
      <c r="E218" s="168" t="s">
        <v>1383</v>
      </c>
      <c r="F218" s="130" t="s">
        <v>1618</v>
      </c>
      <c r="G218" s="168" t="s">
        <v>1384</v>
      </c>
      <c r="H218" s="168" t="s">
        <v>1385</v>
      </c>
      <c r="I218" s="168" t="s">
        <v>2204</v>
      </c>
      <c r="J218" s="130" t="s">
        <v>3058</v>
      </c>
      <c r="K218" s="168" t="s">
        <v>3059</v>
      </c>
      <c r="L218" s="168" t="s">
        <v>1431</v>
      </c>
      <c r="M218" s="168" t="s">
        <v>1431</v>
      </c>
      <c r="N218" s="168" t="s">
        <v>2859</v>
      </c>
      <c r="P218"/>
      <c r="X218" s="133"/>
    </row>
    <row r="219" spans="1:24" x14ac:dyDescent="0.25">
      <c r="A219" s="168" t="s">
        <v>239</v>
      </c>
      <c r="B219" s="168" t="s">
        <v>911</v>
      </c>
      <c r="C219" s="168" t="s">
        <v>1846</v>
      </c>
      <c r="D219" s="168" t="s">
        <v>1847</v>
      </c>
      <c r="E219" s="168" t="s">
        <v>2253</v>
      </c>
      <c r="F219" s="130" t="s">
        <v>2910</v>
      </c>
      <c r="G219" s="168" t="s">
        <v>1848</v>
      </c>
      <c r="H219" s="168" t="s">
        <v>1849</v>
      </c>
      <c r="I219" s="168" t="s">
        <v>2254</v>
      </c>
      <c r="J219" s="130" t="s">
        <v>3203</v>
      </c>
      <c r="K219" s="168" t="s">
        <v>1137</v>
      </c>
      <c r="L219" s="168" t="s">
        <v>1329</v>
      </c>
      <c r="M219" s="168" t="s">
        <v>2911</v>
      </c>
      <c r="N219" s="168" t="s">
        <v>2912</v>
      </c>
      <c r="O219" s="133">
        <v>2.86</v>
      </c>
      <c r="P219"/>
      <c r="X219" s="133"/>
    </row>
    <row r="220" spans="1:24" x14ac:dyDescent="0.25">
      <c r="A220" s="168" t="s">
        <v>235</v>
      </c>
      <c r="B220" s="168" t="s">
        <v>911</v>
      </c>
      <c r="C220" s="168" t="s">
        <v>1389</v>
      </c>
      <c r="D220" s="168" t="s">
        <v>1390</v>
      </c>
      <c r="E220" s="168" t="s">
        <v>1391</v>
      </c>
      <c r="F220" s="130" t="s">
        <v>911</v>
      </c>
      <c r="G220" s="168" t="s">
        <v>911</v>
      </c>
      <c r="H220" s="168" t="s">
        <v>911</v>
      </c>
      <c r="I220" s="168" t="s">
        <v>911</v>
      </c>
      <c r="J220" s="130" t="s">
        <v>911</v>
      </c>
      <c r="K220" s="168" t="s">
        <v>911</v>
      </c>
      <c r="L220" s="168" t="s">
        <v>911</v>
      </c>
      <c r="M220" s="168" t="s">
        <v>911</v>
      </c>
      <c r="N220" s="168" t="s">
        <v>911</v>
      </c>
      <c r="P220"/>
      <c r="X220" s="133"/>
    </row>
    <row r="221" spans="1:24" x14ac:dyDescent="0.25">
      <c r="A221" s="168" t="s">
        <v>233</v>
      </c>
      <c r="B221" s="168" t="s">
        <v>911</v>
      </c>
      <c r="C221" s="168" t="s">
        <v>911</v>
      </c>
      <c r="D221" s="168" t="s">
        <v>911</v>
      </c>
      <c r="E221" s="168" t="s">
        <v>911</v>
      </c>
      <c r="F221" s="130" t="s">
        <v>1892</v>
      </c>
      <c r="G221" s="168" t="s">
        <v>911</v>
      </c>
      <c r="H221" s="168" t="s">
        <v>911</v>
      </c>
      <c r="I221" s="168" t="s">
        <v>911</v>
      </c>
      <c r="J221" s="130" t="s">
        <v>1123</v>
      </c>
      <c r="K221" s="168" t="s">
        <v>2867</v>
      </c>
      <c r="L221" s="168" t="s">
        <v>2672</v>
      </c>
      <c r="M221" s="168" t="s">
        <v>2085</v>
      </c>
      <c r="N221" s="168" t="s">
        <v>2700</v>
      </c>
      <c r="P221"/>
      <c r="X221" s="133"/>
    </row>
    <row r="222" spans="1:24" x14ac:dyDescent="0.25">
      <c r="A222" s="168" t="s">
        <v>231</v>
      </c>
      <c r="B222" s="168" t="s">
        <v>911</v>
      </c>
      <c r="C222" s="168" t="s">
        <v>911</v>
      </c>
      <c r="D222" s="168" t="s">
        <v>911</v>
      </c>
      <c r="E222" s="168" t="s">
        <v>911</v>
      </c>
      <c r="F222" s="130" t="s">
        <v>2705</v>
      </c>
      <c r="G222" s="168" t="s">
        <v>911</v>
      </c>
      <c r="H222" s="168" t="s">
        <v>911</v>
      </c>
      <c r="I222" s="168" t="s">
        <v>911</v>
      </c>
      <c r="J222" s="130" t="s">
        <v>2837</v>
      </c>
      <c r="K222" s="168" t="s">
        <v>911</v>
      </c>
      <c r="L222" s="168" t="s">
        <v>911</v>
      </c>
      <c r="M222" s="168" t="s">
        <v>911</v>
      </c>
      <c r="N222" s="168" t="s">
        <v>911</v>
      </c>
      <c r="P222"/>
      <c r="X222" s="133"/>
    </row>
    <row r="223" spans="1:24" x14ac:dyDescent="0.25">
      <c r="A223" s="168" t="s">
        <v>228</v>
      </c>
      <c r="B223" s="168" t="s">
        <v>911</v>
      </c>
      <c r="C223" s="168" t="s">
        <v>1541</v>
      </c>
      <c r="D223" s="168" t="s">
        <v>1542</v>
      </c>
      <c r="E223" s="168" t="s">
        <v>1543</v>
      </c>
      <c r="F223" s="130" t="s">
        <v>1909</v>
      </c>
      <c r="G223" s="168" t="s">
        <v>1518</v>
      </c>
      <c r="H223" s="168" t="s">
        <v>1544</v>
      </c>
      <c r="I223" s="168" t="s">
        <v>1545</v>
      </c>
      <c r="J223" s="130" t="s">
        <v>1500</v>
      </c>
      <c r="K223" s="168" t="s">
        <v>2904</v>
      </c>
      <c r="L223" s="168" t="s">
        <v>1253</v>
      </c>
      <c r="M223" s="168" t="s">
        <v>1329</v>
      </c>
      <c r="N223" s="168" t="s">
        <v>2841</v>
      </c>
      <c r="P223"/>
      <c r="X223" s="133"/>
    </row>
    <row r="224" spans="1:24" x14ac:dyDescent="0.25">
      <c r="A224" s="168" t="s">
        <v>224</v>
      </c>
      <c r="B224" s="168" t="s">
        <v>911</v>
      </c>
      <c r="C224" s="168" t="s">
        <v>1786</v>
      </c>
      <c r="D224" s="168" t="s">
        <v>1787</v>
      </c>
      <c r="E224" s="168" t="s">
        <v>2245</v>
      </c>
      <c r="F224" s="130" t="s">
        <v>1615</v>
      </c>
      <c r="G224" s="168" t="s">
        <v>1788</v>
      </c>
      <c r="H224" s="168" t="s">
        <v>1789</v>
      </c>
      <c r="I224" s="168" t="s">
        <v>2246</v>
      </c>
      <c r="J224" s="130" t="s">
        <v>3186</v>
      </c>
      <c r="K224" s="168" t="s">
        <v>3187</v>
      </c>
      <c r="L224" s="168" t="s">
        <v>2644</v>
      </c>
      <c r="M224" s="168" t="s">
        <v>1284</v>
      </c>
      <c r="N224" s="168" t="s">
        <v>2723</v>
      </c>
      <c r="P224"/>
      <c r="X224" s="133"/>
    </row>
    <row r="225" spans="1:24" x14ac:dyDescent="0.25">
      <c r="A225" s="168" t="s">
        <v>223</v>
      </c>
      <c r="B225" s="168" t="s">
        <v>911</v>
      </c>
      <c r="C225" s="168" t="s">
        <v>1377</v>
      </c>
      <c r="D225" s="168" t="s">
        <v>911</v>
      </c>
      <c r="E225" s="168" t="s">
        <v>1392</v>
      </c>
      <c r="F225" s="130" t="s">
        <v>1374</v>
      </c>
      <c r="G225" s="168" t="s">
        <v>1374</v>
      </c>
      <c r="H225" s="168" t="s">
        <v>911</v>
      </c>
      <c r="I225" s="168" t="s">
        <v>911</v>
      </c>
      <c r="J225" s="130" t="s">
        <v>911</v>
      </c>
      <c r="K225" s="168" t="s">
        <v>911</v>
      </c>
      <c r="L225" s="168" t="s">
        <v>911</v>
      </c>
      <c r="M225" s="168" t="s">
        <v>911</v>
      </c>
      <c r="N225" s="168" t="s">
        <v>911</v>
      </c>
      <c r="P225"/>
      <c r="X225" s="133"/>
    </row>
    <row r="226" spans="1:24" x14ac:dyDescent="0.25">
      <c r="A226" s="168" t="s">
        <v>217</v>
      </c>
      <c r="B226" s="168" t="s">
        <v>911</v>
      </c>
      <c r="C226" s="168" t="s">
        <v>1324</v>
      </c>
      <c r="D226" s="168" t="s">
        <v>1325</v>
      </c>
      <c r="E226" s="168" t="s">
        <v>2196</v>
      </c>
      <c r="F226" s="130" t="s">
        <v>3045</v>
      </c>
      <c r="G226" s="168" t="s">
        <v>1326</v>
      </c>
      <c r="H226" s="168" t="s">
        <v>1327</v>
      </c>
      <c r="I226" s="168" t="s">
        <v>1328</v>
      </c>
      <c r="J226" s="130" t="s">
        <v>1328</v>
      </c>
      <c r="K226" s="168" t="s">
        <v>3044</v>
      </c>
      <c r="L226" s="168" t="s">
        <v>1292</v>
      </c>
      <c r="M226" s="168" t="s">
        <v>2686</v>
      </c>
      <c r="N226" s="168" t="s">
        <v>2643</v>
      </c>
      <c r="P226"/>
      <c r="X226" s="133"/>
    </row>
    <row r="227" spans="1:24" x14ac:dyDescent="0.25">
      <c r="A227" s="168" t="s">
        <v>214</v>
      </c>
      <c r="B227" s="168" t="s">
        <v>911</v>
      </c>
      <c r="C227" s="168" t="s">
        <v>1195</v>
      </c>
      <c r="D227" s="168" t="s">
        <v>1196</v>
      </c>
      <c r="E227" s="168" t="s">
        <v>1197</v>
      </c>
      <c r="F227" s="130" t="s">
        <v>2781</v>
      </c>
      <c r="G227" s="168" t="s">
        <v>1196</v>
      </c>
      <c r="H227" s="168" t="s">
        <v>1198</v>
      </c>
      <c r="I227" s="168" t="s">
        <v>1199</v>
      </c>
      <c r="J227" s="130" t="s">
        <v>2782</v>
      </c>
      <c r="K227" s="168" t="s">
        <v>2685</v>
      </c>
      <c r="L227" s="168" t="s">
        <v>1173</v>
      </c>
      <c r="M227" s="168" t="s">
        <v>2171</v>
      </c>
      <c r="N227" s="168" t="s">
        <v>2677</v>
      </c>
      <c r="P227"/>
      <c r="X227" s="133"/>
    </row>
    <row r="228" spans="1:24" x14ac:dyDescent="0.25">
      <c r="A228" s="168" t="s">
        <v>207</v>
      </c>
      <c r="B228" s="168" t="s">
        <v>911</v>
      </c>
      <c r="C228" s="168" t="s">
        <v>1393</v>
      </c>
      <c r="D228" s="168" t="s">
        <v>911</v>
      </c>
      <c r="E228" s="168" t="s">
        <v>911</v>
      </c>
      <c r="F228" s="130" t="s">
        <v>1363</v>
      </c>
      <c r="G228" s="168" t="s">
        <v>1394</v>
      </c>
      <c r="H228" s="168" t="s">
        <v>911</v>
      </c>
      <c r="I228" s="168" t="s">
        <v>911</v>
      </c>
      <c r="J228" s="130" t="s">
        <v>2645</v>
      </c>
      <c r="K228" s="168" t="s">
        <v>3060</v>
      </c>
      <c r="L228" s="168" t="s">
        <v>1206</v>
      </c>
      <c r="M228" s="168" t="s">
        <v>1342</v>
      </c>
      <c r="N228" s="168" t="s">
        <v>2753</v>
      </c>
      <c r="P228"/>
      <c r="X228" s="133"/>
    </row>
    <row r="229" spans="1:24" x14ac:dyDescent="0.25">
      <c r="A229" s="168" t="s">
        <v>2067</v>
      </c>
      <c r="B229" s="168" t="s">
        <v>911</v>
      </c>
      <c r="C229" s="168" t="s">
        <v>2068</v>
      </c>
      <c r="D229" s="168" t="s">
        <v>1690</v>
      </c>
      <c r="E229" s="168" t="s">
        <v>1970</v>
      </c>
      <c r="F229" s="130" t="s">
        <v>3263</v>
      </c>
      <c r="G229" s="168" t="s">
        <v>2069</v>
      </c>
      <c r="H229" s="168" t="s">
        <v>911</v>
      </c>
      <c r="I229" s="168" t="s">
        <v>2070</v>
      </c>
      <c r="J229" s="130" t="s">
        <v>911</v>
      </c>
      <c r="K229" s="168" t="s">
        <v>911</v>
      </c>
      <c r="L229" s="168" t="s">
        <v>911</v>
      </c>
      <c r="M229" s="168" t="s">
        <v>911</v>
      </c>
      <c r="N229" s="168" t="s">
        <v>911</v>
      </c>
      <c r="P229"/>
      <c r="X229" s="133"/>
    </row>
    <row r="230" spans="1:24" x14ac:dyDescent="0.25">
      <c r="A230" s="168" t="s">
        <v>206</v>
      </c>
      <c r="B230" s="168" t="s">
        <v>911</v>
      </c>
      <c r="C230" s="168" t="s">
        <v>1675</v>
      </c>
      <c r="D230" s="168" t="s">
        <v>1676</v>
      </c>
      <c r="E230" s="168" t="s">
        <v>1677</v>
      </c>
      <c r="F230" s="130" t="s">
        <v>2868</v>
      </c>
      <c r="G230" s="168" t="s">
        <v>1676</v>
      </c>
      <c r="H230" s="168" t="s">
        <v>1678</v>
      </c>
      <c r="I230" s="168" t="s">
        <v>1679</v>
      </c>
      <c r="J230" s="130" t="s">
        <v>1475</v>
      </c>
      <c r="K230" s="168" t="s">
        <v>3157</v>
      </c>
      <c r="L230" s="168" t="s">
        <v>1270</v>
      </c>
      <c r="M230" s="168" t="s">
        <v>1206</v>
      </c>
      <c r="N230" s="168" t="s">
        <v>1031</v>
      </c>
      <c r="P230"/>
      <c r="X230" s="133"/>
    </row>
    <row r="231" spans="1:24" x14ac:dyDescent="0.25">
      <c r="A231" s="168" t="s">
        <v>201</v>
      </c>
      <c r="B231" s="168" t="s">
        <v>911</v>
      </c>
      <c r="C231" s="168" t="s">
        <v>2071</v>
      </c>
      <c r="D231" s="168" t="s">
        <v>2072</v>
      </c>
      <c r="E231" s="168" t="s">
        <v>2073</v>
      </c>
      <c r="F231" s="130" t="s">
        <v>3264</v>
      </c>
      <c r="G231" s="168" t="s">
        <v>911</v>
      </c>
      <c r="H231" s="168" t="s">
        <v>911</v>
      </c>
      <c r="I231" s="168" t="s">
        <v>911</v>
      </c>
      <c r="J231" s="130" t="s">
        <v>911</v>
      </c>
      <c r="K231" s="168" t="s">
        <v>911</v>
      </c>
      <c r="L231" s="168" t="s">
        <v>911</v>
      </c>
      <c r="M231" s="168" t="s">
        <v>911</v>
      </c>
      <c r="N231" s="168" t="s">
        <v>911</v>
      </c>
      <c r="P231"/>
      <c r="X231" s="133"/>
    </row>
    <row r="232" spans="1:24" x14ac:dyDescent="0.25">
      <c r="A232" s="168" t="s">
        <v>198</v>
      </c>
      <c r="B232" s="168" t="s">
        <v>911</v>
      </c>
      <c r="C232" s="168" t="s">
        <v>1609</v>
      </c>
      <c r="D232" s="168" t="s">
        <v>1610</v>
      </c>
      <c r="E232" s="168" t="s">
        <v>1611</v>
      </c>
      <c r="F232" s="130" t="s">
        <v>3131</v>
      </c>
      <c r="G232" s="168" t="s">
        <v>1480</v>
      </c>
      <c r="H232" s="168" t="s">
        <v>1612</v>
      </c>
      <c r="I232" s="168" t="s">
        <v>2094</v>
      </c>
      <c r="J232" s="130" t="s">
        <v>1865</v>
      </c>
      <c r="K232" s="168" t="s">
        <v>3132</v>
      </c>
      <c r="L232" s="168" t="s">
        <v>1329</v>
      </c>
      <c r="M232" s="168" t="s">
        <v>2647</v>
      </c>
      <c r="N232" s="168" t="s">
        <v>1031</v>
      </c>
      <c r="P232"/>
      <c r="X232" s="133"/>
    </row>
    <row r="233" spans="1:24" x14ac:dyDescent="0.25">
      <c r="A233" s="168" t="s">
        <v>197</v>
      </c>
      <c r="B233" s="168" t="s">
        <v>911</v>
      </c>
      <c r="C233" s="168" t="s">
        <v>1399</v>
      </c>
      <c r="D233" s="168" t="s">
        <v>1791</v>
      </c>
      <c r="E233" s="168" t="s">
        <v>1792</v>
      </c>
      <c r="F233" s="130" t="s">
        <v>3188</v>
      </c>
      <c r="G233" s="168" t="s">
        <v>1793</v>
      </c>
      <c r="H233" s="168" t="s">
        <v>1794</v>
      </c>
      <c r="I233" s="168" t="s">
        <v>1795</v>
      </c>
      <c r="J233" s="130" t="s">
        <v>1794</v>
      </c>
      <c r="K233" s="168" t="s">
        <v>911</v>
      </c>
      <c r="L233" s="168" t="s">
        <v>1120</v>
      </c>
      <c r="M233" s="168" t="s">
        <v>911</v>
      </c>
      <c r="N233" s="168" t="s">
        <v>3189</v>
      </c>
      <c r="P233"/>
      <c r="X233" s="133"/>
    </row>
    <row r="234" spans="1:24" x14ac:dyDescent="0.25">
      <c r="A234" s="168" t="s">
        <v>195</v>
      </c>
      <c r="B234" s="168" t="s">
        <v>911</v>
      </c>
      <c r="C234" s="168" t="s">
        <v>1650</v>
      </c>
      <c r="D234" s="168" t="s">
        <v>1722</v>
      </c>
      <c r="E234" s="168" t="s">
        <v>1722</v>
      </c>
      <c r="F234" s="130" t="s">
        <v>2242</v>
      </c>
      <c r="G234" s="168" t="s">
        <v>1739</v>
      </c>
      <c r="H234" s="168" t="s">
        <v>1558</v>
      </c>
      <c r="I234" s="168" t="s">
        <v>1558</v>
      </c>
      <c r="J234" s="130" t="s">
        <v>1823</v>
      </c>
      <c r="K234" s="168" t="s">
        <v>3177</v>
      </c>
      <c r="L234" s="168" t="s">
        <v>1149</v>
      </c>
      <c r="M234" s="168" t="s">
        <v>1200</v>
      </c>
      <c r="N234" s="168" t="s">
        <v>3178</v>
      </c>
      <c r="P234"/>
      <c r="X234" s="133"/>
    </row>
    <row r="235" spans="1:24" x14ac:dyDescent="0.25">
      <c r="A235" s="168" t="s">
        <v>190</v>
      </c>
      <c r="B235" s="168" t="s">
        <v>911</v>
      </c>
      <c r="C235" s="168" t="s">
        <v>1810</v>
      </c>
      <c r="D235" s="168" t="s">
        <v>1811</v>
      </c>
      <c r="E235" s="168" t="s">
        <v>1593</v>
      </c>
      <c r="F235" s="130" t="s">
        <v>1812</v>
      </c>
      <c r="G235" s="168" t="s">
        <v>1813</v>
      </c>
      <c r="H235" s="168" t="s">
        <v>1696</v>
      </c>
      <c r="I235" s="168" t="s">
        <v>911</v>
      </c>
      <c r="J235" s="130" t="s">
        <v>911</v>
      </c>
      <c r="K235" s="168" t="s">
        <v>911</v>
      </c>
      <c r="L235" s="168" t="s">
        <v>911</v>
      </c>
      <c r="M235" s="168" t="s">
        <v>911</v>
      </c>
      <c r="N235" s="168" t="s">
        <v>911</v>
      </c>
      <c r="P235"/>
      <c r="X235" s="133"/>
    </row>
    <row r="236" spans="1:24" x14ac:dyDescent="0.25">
      <c r="A236" s="168" t="s">
        <v>860</v>
      </c>
      <c r="B236" s="168" t="s">
        <v>911</v>
      </c>
      <c r="C236" s="168" t="s">
        <v>911</v>
      </c>
      <c r="D236" s="168" t="s">
        <v>911</v>
      </c>
      <c r="E236" s="168" t="s">
        <v>2095</v>
      </c>
      <c r="F236" s="130" t="s">
        <v>3133</v>
      </c>
      <c r="G236" s="168" t="s">
        <v>911</v>
      </c>
      <c r="H236" s="168" t="s">
        <v>911</v>
      </c>
      <c r="I236" s="168" t="s">
        <v>2096</v>
      </c>
      <c r="J236" s="130" t="s">
        <v>3134</v>
      </c>
      <c r="K236" s="168" t="s">
        <v>3135</v>
      </c>
      <c r="L236" s="168" t="s">
        <v>1166</v>
      </c>
      <c r="M236" s="168" t="s">
        <v>1173</v>
      </c>
      <c r="N236" s="168" t="s">
        <v>2680</v>
      </c>
      <c r="P236"/>
      <c r="X236" s="133"/>
    </row>
    <row r="237" spans="1:24" x14ac:dyDescent="0.25">
      <c r="A237" s="168" t="s">
        <v>186</v>
      </c>
      <c r="B237" s="168" t="s">
        <v>911</v>
      </c>
      <c r="C237" s="168" t="s">
        <v>1201</v>
      </c>
      <c r="D237" s="168" t="s">
        <v>1202</v>
      </c>
      <c r="E237" s="168" t="s">
        <v>1203</v>
      </c>
      <c r="F237" s="130" t="s">
        <v>2783</v>
      </c>
      <c r="G237" s="168" t="s">
        <v>1204</v>
      </c>
      <c r="H237" s="168" t="s">
        <v>1205</v>
      </c>
      <c r="I237" s="168" t="s">
        <v>1194</v>
      </c>
      <c r="J237" s="130" t="s">
        <v>2784</v>
      </c>
      <c r="K237" s="168" t="s">
        <v>2949</v>
      </c>
      <c r="L237" s="168" t="s">
        <v>1216</v>
      </c>
      <c r="M237" s="168" t="s">
        <v>2671</v>
      </c>
      <c r="N237" s="168" t="s">
        <v>3008</v>
      </c>
      <c r="P237"/>
      <c r="X237" s="133"/>
    </row>
    <row r="238" spans="1:24" x14ac:dyDescent="0.25">
      <c r="A238" s="168" t="s">
        <v>184</v>
      </c>
      <c r="B238" s="168" t="s">
        <v>911</v>
      </c>
      <c r="C238" s="168" t="s">
        <v>1391</v>
      </c>
      <c r="D238" s="168" t="s">
        <v>911</v>
      </c>
      <c r="E238" s="168" t="s">
        <v>1613</v>
      </c>
      <c r="F238" s="130" t="s">
        <v>911</v>
      </c>
      <c r="G238" s="168" t="s">
        <v>911</v>
      </c>
      <c r="H238" s="168" t="s">
        <v>911</v>
      </c>
      <c r="I238" s="168" t="s">
        <v>911</v>
      </c>
      <c r="J238" s="130" t="s">
        <v>911</v>
      </c>
      <c r="K238" s="168" t="s">
        <v>911</v>
      </c>
      <c r="L238" s="168" t="s">
        <v>911</v>
      </c>
      <c r="M238" s="168" t="s">
        <v>911</v>
      </c>
      <c r="N238" s="168" t="s">
        <v>911</v>
      </c>
      <c r="P238"/>
      <c r="X238" s="133"/>
    </row>
    <row r="239" spans="1:24" x14ac:dyDescent="0.25">
      <c r="A239" s="168" t="s">
        <v>183</v>
      </c>
      <c r="B239" s="168" t="s">
        <v>911</v>
      </c>
      <c r="C239" s="168" t="s">
        <v>1680</v>
      </c>
      <c r="D239" s="168" t="s">
        <v>1681</v>
      </c>
      <c r="E239" s="168" t="s">
        <v>1549</v>
      </c>
      <c r="F239" s="130" t="s">
        <v>2869</v>
      </c>
      <c r="G239" s="168" t="s">
        <v>1682</v>
      </c>
      <c r="H239" s="168" t="s">
        <v>1515</v>
      </c>
      <c r="I239" s="168" t="s">
        <v>1683</v>
      </c>
      <c r="J239" s="130" t="s">
        <v>2233</v>
      </c>
      <c r="K239" s="168" t="s">
        <v>3158</v>
      </c>
      <c r="L239" s="168" t="s">
        <v>2639</v>
      </c>
      <c r="M239" s="168" t="s">
        <v>1097</v>
      </c>
      <c r="N239" s="168" t="s">
        <v>1041</v>
      </c>
      <c r="P239"/>
      <c r="X239" s="133"/>
    </row>
    <row r="240" spans="1:24" x14ac:dyDescent="0.25">
      <c r="A240" s="168" t="s">
        <v>175</v>
      </c>
      <c r="B240" s="168" t="s">
        <v>911</v>
      </c>
      <c r="C240" s="168" t="s">
        <v>1566</v>
      </c>
      <c r="D240" s="168" t="s">
        <v>1941</v>
      </c>
      <c r="E240" s="168" t="s">
        <v>2274</v>
      </c>
      <c r="F240" s="130" t="s">
        <v>2956</v>
      </c>
      <c r="G240" s="168" t="s">
        <v>1681</v>
      </c>
      <c r="H240" s="168" t="s">
        <v>2003</v>
      </c>
      <c r="I240" s="168" t="s">
        <v>2004</v>
      </c>
      <c r="J240" s="130" t="s">
        <v>2957</v>
      </c>
      <c r="K240" s="168" t="s">
        <v>1895</v>
      </c>
      <c r="L240" s="168" t="s">
        <v>1253</v>
      </c>
      <c r="M240" s="168" t="s">
        <v>2640</v>
      </c>
      <c r="N240" s="168" t="s">
        <v>2958</v>
      </c>
      <c r="O240" s="133">
        <v>5</v>
      </c>
      <c r="P240"/>
      <c r="X240" s="133"/>
    </row>
    <row r="241" spans="1:24" x14ac:dyDescent="0.25">
      <c r="A241" s="168" t="s">
        <v>166</v>
      </c>
      <c r="B241" s="168" t="s">
        <v>911</v>
      </c>
      <c r="C241" s="168" t="s">
        <v>1331</v>
      </c>
      <c r="D241" s="168" t="s">
        <v>1332</v>
      </c>
      <c r="E241" s="168" t="s">
        <v>1333</v>
      </c>
      <c r="F241" s="130" t="s">
        <v>3046</v>
      </c>
      <c r="G241" s="168" t="s">
        <v>1334</v>
      </c>
      <c r="H241" s="168" t="s">
        <v>1335</v>
      </c>
      <c r="I241" s="168" t="s">
        <v>1336</v>
      </c>
      <c r="J241" s="130" t="s">
        <v>3047</v>
      </c>
      <c r="K241" s="168" t="s">
        <v>3048</v>
      </c>
      <c r="L241" s="168" t="s">
        <v>1666</v>
      </c>
      <c r="M241" s="168" t="s">
        <v>1259</v>
      </c>
      <c r="N241" s="168" t="s">
        <v>3049</v>
      </c>
      <c r="P241"/>
      <c r="X241" s="133"/>
    </row>
    <row r="242" spans="1:24" x14ac:dyDescent="0.25">
      <c r="A242" s="168" t="s">
        <v>164</v>
      </c>
      <c r="B242" s="168" t="s">
        <v>911</v>
      </c>
      <c r="C242" s="168" t="s">
        <v>1506</v>
      </c>
      <c r="D242" s="168" t="s">
        <v>1507</v>
      </c>
      <c r="E242" s="168" t="s">
        <v>2222</v>
      </c>
      <c r="F242" s="130" t="s">
        <v>3096</v>
      </c>
      <c r="G242" s="168" t="s">
        <v>1508</v>
      </c>
      <c r="H242" s="168" t="s">
        <v>1509</v>
      </c>
      <c r="I242" s="168" t="s">
        <v>2223</v>
      </c>
      <c r="J242" s="130" t="s">
        <v>2838</v>
      </c>
      <c r="K242" s="168" t="s">
        <v>2939</v>
      </c>
      <c r="L242" s="168" t="s">
        <v>1136</v>
      </c>
      <c r="M242" s="168" t="s">
        <v>1735</v>
      </c>
      <c r="N242" s="168" t="s">
        <v>2839</v>
      </c>
      <c r="P242"/>
      <c r="X242" s="133"/>
    </row>
    <row r="243" spans="1:24" x14ac:dyDescent="0.25">
      <c r="A243" s="168" t="s">
        <v>158</v>
      </c>
      <c r="B243" s="168" t="s">
        <v>911</v>
      </c>
      <c r="C243" s="168" t="s">
        <v>1337</v>
      </c>
      <c r="D243" s="168" t="s">
        <v>1338</v>
      </c>
      <c r="E243" s="168" t="s">
        <v>1339</v>
      </c>
      <c r="F243" s="130" t="s">
        <v>2801</v>
      </c>
      <c r="G243" s="168" t="s">
        <v>1340</v>
      </c>
      <c r="H243" s="168" t="s">
        <v>911</v>
      </c>
      <c r="I243" s="168" t="s">
        <v>1341</v>
      </c>
      <c r="J243" s="130" t="s">
        <v>2197</v>
      </c>
      <c r="K243" s="168" t="s">
        <v>2881</v>
      </c>
      <c r="L243" s="168" t="s">
        <v>1136</v>
      </c>
      <c r="M243" s="168" t="s">
        <v>1666</v>
      </c>
      <c r="N243" s="168" t="s">
        <v>973</v>
      </c>
      <c r="P243"/>
      <c r="X243" s="133"/>
    </row>
    <row r="244" spans="1:24" x14ac:dyDescent="0.25">
      <c r="A244" s="168" t="s">
        <v>157</v>
      </c>
      <c r="B244" s="168" t="s">
        <v>911</v>
      </c>
      <c r="C244" s="168" t="s">
        <v>1510</v>
      </c>
      <c r="D244" s="168" t="s">
        <v>1511</v>
      </c>
      <c r="E244" s="168" t="s">
        <v>1512</v>
      </c>
      <c r="F244" s="130" t="s">
        <v>1511</v>
      </c>
      <c r="G244" s="168" t="s">
        <v>1513</v>
      </c>
      <c r="H244" s="168" t="s">
        <v>1514</v>
      </c>
      <c r="I244" s="168" t="s">
        <v>1514</v>
      </c>
      <c r="J244" s="130" t="s">
        <v>2692</v>
      </c>
      <c r="K244" s="168" t="s">
        <v>1973</v>
      </c>
      <c r="L244" s="168" t="s">
        <v>1131</v>
      </c>
      <c r="M244" s="168" t="s">
        <v>2111</v>
      </c>
      <c r="N244" s="168" t="s">
        <v>2721</v>
      </c>
      <c r="P244"/>
      <c r="X244" s="133"/>
    </row>
    <row r="245" spans="1:24" x14ac:dyDescent="0.25">
      <c r="A245" s="168" t="s">
        <v>152</v>
      </c>
      <c r="B245" s="168" t="s">
        <v>911</v>
      </c>
      <c r="C245" s="168" t="s">
        <v>1815</v>
      </c>
      <c r="D245" s="168" t="s">
        <v>1153</v>
      </c>
      <c r="E245" s="168" t="s">
        <v>1153</v>
      </c>
      <c r="F245" s="130" t="s">
        <v>1153</v>
      </c>
      <c r="G245" s="168" t="s">
        <v>1816</v>
      </c>
      <c r="H245" s="168" t="s">
        <v>1817</v>
      </c>
      <c r="I245" s="168" t="s">
        <v>1818</v>
      </c>
      <c r="J245" s="130" t="s">
        <v>1818</v>
      </c>
      <c r="K245" s="168" t="s">
        <v>3076</v>
      </c>
      <c r="L245" s="168" t="s">
        <v>3193</v>
      </c>
      <c r="M245" s="168" t="s">
        <v>1378</v>
      </c>
      <c r="N245" s="168" t="s">
        <v>2687</v>
      </c>
      <c r="P245"/>
      <c r="X245" s="133"/>
    </row>
    <row r="246" spans="1:24" x14ac:dyDescent="0.25">
      <c r="A246" s="168" t="s">
        <v>1084</v>
      </c>
      <c r="B246" s="168" t="s">
        <v>911</v>
      </c>
      <c r="C246" s="168" t="s">
        <v>1796</v>
      </c>
      <c r="D246" s="168" t="s">
        <v>1797</v>
      </c>
      <c r="E246" s="168" t="s">
        <v>1797</v>
      </c>
      <c r="F246" s="130" t="s">
        <v>2897</v>
      </c>
      <c r="G246" s="168" t="s">
        <v>1798</v>
      </c>
      <c r="H246" s="168" t="s">
        <v>1799</v>
      </c>
      <c r="I246" s="168" t="s">
        <v>1800</v>
      </c>
      <c r="J246" s="130" t="s">
        <v>2898</v>
      </c>
      <c r="K246" s="168" t="s">
        <v>3190</v>
      </c>
      <c r="L246" s="168" t="s">
        <v>1431</v>
      </c>
      <c r="M246" s="168" t="s">
        <v>911</v>
      </c>
      <c r="N246" s="168" t="s">
        <v>2750</v>
      </c>
      <c r="P246"/>
      <c r="X246" s="133"/>
    </row>
    <row r="247" spans="1:24" x14ac:dyDescent="0.25">
      <c r="A247" s="168" t="s">
        <v>144</v>
      </c>
      <c r="B247" s="168" t="s">
        <v>911</v>
      </c>
      <c r="C247" s="168" t="s">
        <v>1515</v>
      </c>
      <c r="D247" s="168" t="s">
        <v>1516</v>
      </c>
      <c r="E247" s="168" t="s">
        <v>1517</v>
      </c>
      <c r="F247" s="130" t="s">
        <v>1517</v>
      </c>
      <c r="G247" s="168" t="s">
        <v>1516</v>
      </c>
      <c r="H247" s="168" t="s">
        <v>911</v>
      </c>
      <c r="I247" s="168" t="s">
        <v>1518</v>
      </c>
      <c r="J247" s="130" t="s">
        <v>1518</v>
      </c>
      <c r="K247" s="168" t="s">
        <v>911</v>
      </c>
      <c r="L247" s="168" t="s">
        <v>911</v>
      </c>
      <c r="M247" s="168" t="s">
        <v>911</v>
      </c>
      <c r="N247" s="168" t="s">
        <v>911</v>
      </c>
      <c r="P247"/>
      <c r="X247" s="133"/>
    </row>
    <row r="248" spans="1:24" x14ac:dyDescent="0.25">
      <c r="A248" s="168" t="s">
        <v>141</v>
      </c>
      <c r="B248" s="168" t="s">
        <v>911</v>
      </c>
      <c r="C248" s="168" t="s">
        <v>1742</v>
      </c>
      <c r="D248" s="168" t="s">
        <v>1743</v>
      </c>
      <c r="E248" s="168" t="s">
        <v>911</v>
      </c>
      <c r="F248" s="130" t="s">
        <v>911</v>
      </c>
      <c r="G248" s="168" t="s">
        <v>1743</v>
      </c>
      <c r="H248" s="168" t="s">
        <v>911</v>
      </c>
      <c r="I248" s="168" t="s">
        <v>911</v>
      </c>
      <c r="J248" s="130" t="s">
        <v>911</v>
      </c>
      <c r="K248" s="168" t="s">
        <v>911</v>
      </c>
      <c r="L248" s="168" t="s">
        <v>911</v>
      </c>
      <c r="M248" s="168" t="s">
        <v>911</v>
      </c>
      <c r="N248" s="168" t="s">
        <v>911</v>
      </c>
      <c r="O248" s="133">
        <v>4.3</v>
      </c>
      <c r="P248"/>
      <c r="X248" s="133"/>
    </row>
    <row r="249" spans="1:24" x14ac:dyDescent="0.25">
      <c r="A249" s="168" t="s">
        <v>139</v>
      </c>
      <c r="B249" s="168" t="s">
        <v>911</v>
      </c>
      <c r="C249" s="168" t="s">
        <v>1388</v>
      </c>
      <c r="D249" s="168" t="s">
        <v>911</v>
      </c>
      <c r="E249" s="168" t="s">
        <v>911</v>
      </c>
      <c r="F249" s="130" t="s">
        <v>911</v>
      </c>
      <c r="G249" s="168" t="s">
        <v>911</v>
      </c>
      <c r="H249" s="168" t="s">
        <v>911</v>
      </c>
      <c r="I249" s="168" t="s">
        <v>911</v>
      </c>
      <c r="J249" s="130" t="s">
        <v>911</v>
      </c>
      <c r="K249" s="168" t="s">
        <v>911</v>
      </c>
      <c r="L249" s="168" t="s">
        <v>911</v>
      </c>
      <c r="M249" s="168" t="s">
        <v>911</v>
      </c>
      <c r="N249" s="168" t="s">
        <v>911</v>
      </c>
      <c r="P249"/>
      <c r="X249" s="133"/>
    </row>
    <row r="250" spans="1:24" x14ac:dyDescent="0.25">
      <c r="A250" s="168" t="s">
        <v>138</v>
      </c>
      <c r="B250" s="168" t="s">
        <v>911</v>
      </c>
      <c r="C250" s="168" t="s">
        <v>911</v>
      </c>
      <c r="D250" s="168" t="s">
        <v>911</v>
      </c>
      <c r="E250" s="168" t="s">
        <v>2074</v>
      </c>
      <c r="F250" s="130" t="s">
        <v>3265</v>
      </c>
      <c r="G250" s="168" t="s">
        <v>911</v>
      </c>
      <c r="H250" s="168" t="s">
        <v>911</v>
      </c>
      <c r="I250" s="168" t="s">
        <v>1984</v>
      </c>
      <c r="J250" s="130" t="s">
        <v>3266</v>
      </c>
      <c r="K250" s="168" t="s">
        <v>3267</v>
      </c>
      <c r="L250" s="168" t="s">
        <v>1259</v>
      </c>
      <c r="M250" s="168" t="s">
        <v>1165</v>
      </c>
      <c r="N250" s="168" t="s">
        <v>3268</v>
      </c>
      <c r="P250"/>
      <c r="X250" s="133"/>
    </row>
    <row r="251" spans="1:24" x14ac:dyDescent="0.25">
      <c r="A251" s="168" t="s">
        <v>863</v>
      </c>
      <c r="B251" s="168" t="s">
        <v>911</v>
      </c>
      <c r="C251" s="168" t="s">
        <v>911</v>
      </c>
      <c r="D251" s="168" t="s">
        <v>911</v>
      </c>
      <c r="E251" s="168" t="s">
        <v>911</v>
      </c>
      <c r="F251" s="130" t="s">
        <v>2785</v>
      </c>
      <c r="G251" s="168" t="s">
        <v>911</v>
      </c>
      <c r="H251" s="168" t="s">
        <v>911</v>
      </c>
      <c r="I251" s="168" t="s">
        <v>911</v>
      </c>
      <c r="J251" s="130" t="s">
        <v>2786</v>
      </c>
      <c r="K251" s="168" t="s">
        <v>2263</v>
      </c>
      <c r="L251" s="168" t="s">
        <v>1165</v>
      </c>
      <c r="M251" s="168" t="s">
        <v>1121</v>
      </c>
      <c r="N251" s="168" t="s">
        <v>910</v>
      </c>
      <c r="O251" s="133">
        <v>2.1</v>
      </c>
      <c r="P251"/>
      <c r="X251" s="133"/>
    </row>
    <row r="252" spans="1:24" x14ac:dyDescent="0.25">
      <c r="A252" s="168" t="s">
        <v>137</v>
      </c>
      <c r="B252" s="168" t="s">
        <v>911</v>
      </c>
      <c r="C252" s="168" t="s">
        <v>1395</v>
      </c>
      <c r="D252" s="168" t="s">
        <v>1396</v>
      </c>
      <c r="E252" s="168" t="s">
        <v>1396</v>
      </c>
      <c r="F252" s="130" t="s">
        <v>911</v>
      </c>
      <c r="G252" s="168" t="s">
        <v>1397</v>
      </c>
      <c r="H252" s="168" t="s">
        <v>911</v>
      </c>
      <c r="I252" s="168" t="s">
        <v>911</v>
      </c>
      <c r="J252" s="130" t="s">
        <v>911</v>
      </c>
      <c r="K252" s="168" t="s">
        <v>911</v>
      </c>
      <c r="L252" s="168" t="s">
        <v>911</v>
      </c>
      <c r="M252" s="168" t="s">
        <v>911</v>
      </c>
      <c r="N252" s="168" t="s">
        <v>911</v>
      </c>
      <c r="P252"/>
      <c r="X252" s="133"/>
    </row>
    <row r="253" spans="1:24" x14ac:dyDescent="0.25">
      <c r="A253" s="168" t="s">
        <v>134</v>
      </c>
      <c r="B253" s="168" t="s">
        <v>911</v>
      </c>
      <c r="C253" s="168" t="s">
        <v>1519</v>
      </c>
      <c r="D253" s="168" t="s">
        <v>1520</v>
      </c>
      <c r="E253" s="168" t="s">
        <v>2224</v>
      </c>
      <c r="F253" s="130" t="s">
        <v>3097</v>
      </c>
      <c r="G253" s="168" t="s">
        <v>1521</v>
      </c>
      <c r="H253" s="168" t="s">
        <v>1522</v>
      </c>
      <c r="I253" s="168" t="s">
        <v>1523</v>
      </c>
      <c r="J253" s="130" t="s">
        <v>3098</v>
      </c>
      <c r="K253" s="168" t="s">
        <v>3099</v>
      </c>
      <c r="L253" s="168" t="s">
        <v>1149</v>
      </c>
      <c r="M253" s="168" t="s">
        <v>1291</v>
      </c>
      <c r="N253" s="168" t="s">
        <v>3100</v>
      </c>
      <c r="O253" s="133">
        <v>8.1999999999999993</v>
      </c>
      <c r="P253"/>
      <c r="X253" s="133"/>
    </row>
    <row r="254" spans="1:24" x14ac:dyDescent="0.25">
      <c r="A254" s="168" t="s">
        <v>133</v>
      </c>
      <c r="B254" s="168" t="s">
        <v>911</v>
      </c>
      <c r="C254" s="168" t="s">
        <v>1684</v>
      </c>
      <c r="D254" s="168" t="s">
        <v>1685</v>
      </c>
      <c r="E254" s="168" t="s">
        <v>2234</v>
      </c>
      <c r="F254" s="130" t="s">
        <v>3159</v>
      </c>
      <c r="G254" s="168" t="s">
        <v>1686</v>
      </c>
      <c r="H254" s="168" t="s">
        <v>1687</v>
      </c>
      <c r="I254" s="168" t="s">
        <v>2235</v>
      </c>
      <c r="J254" s="130" t="s">
        <v>3160</v>
      </c>
      <c r="K254" s="168" t="s">
        <v>2870</v>
      </c>
      <c r="L254" s="168" t="s">
        <v>1206</v>
      </c>
      <c r="M254" s="168" t="s">
        <v>2676</v>
      </c>
      <c r="N254" s="168" t="s">
        <v>2871</v>
      </c>
      <c r="P254"/>
      <c r="X254" s="133"/>
    </row>
    <row r="255" spans="1:24" x14ac:dyDescent="0.25">
      <c r="A255" s="168" t="s">
        <v>130</v>
      </c>
      <c r="B255" s="168" t="s">
        <v>911</v>
      </c>
      <c r="C255" s="168" t="s">
        <v>1688</v>
      </c>
      <c r="D255" s="168" t="s">
        <v>1115</v>
      </c>
      <c r="E255" s="168" t="s">
        <v>1689</v>
      </c>
      <c r="F255" s="130" t="s">
        <v>2872</v>
      </c>
      <c r="G255" s="168" t="s">
        <v>1691</v>
      </c>
      <c r="H255" s="168" t="s">
        <v>1692</v>
      </c>
      <c r="I255" s="168" t="s">
        <v>2236</v>
      </c>
      <c r="J255" s="130" t="s">
        <v>3161</v>
      </c>
      <c r="K255" s="168" t="s">
        <v>3007</v>
      </c>
      <c r="L255" s="168" t="s">
        <v>1146</v>
      </c>
      <c r="M255" s="168" t="s">
        <v>2679</v>
      </c>
      <c r="N255" s="168" t="s">
        <v>3162</v>
      </c>
      <c r="P255"/>
      <c r="X255" s="133"/>
    </row>
    <row r="256" spans="1:24" x14ac:dyDescent="0.25">
      <c r="A256" s="168" t="s">
        <v>127</v>
      </c>
      <c r="B256" s="168" t="s">
        <v>911</v>
      </c>
      <c r="C256" s="168" t="s">
        <v>911</v>
      </c>
      <c r="D256" s="168" t="s">
        <v>1110</v>
      </c>
      <c r="E256" s="168" t="s">
        <v>1111</v>
      </c>
      <c r="F256" s="130" t="s">
        <v>1111</v>
      </c>
      <c r="G256" s="168" t="s">
        <v>911</v>
      </c>
      <c r="H256" s="168" t="s">
        <v>1112</v>
      </c>
      <c r="I256" s="168" t="s">
        <v>1113</v>
      </c>
      <c r="J256" s="130" t="s">
        <v>2052</v>
      </c>
      <c r="K256" s="168" t="s">
        <v>911</v>
      </c>
      <c r="L256" s="168" t="s">
        <v>911</v>
      </c>
      <c r="M256" s="168" t="s">
        <v>911</v>
      </c>
      <c r="N256" s="168" t="s">
        <v>911</v>
      </c>
      <c r="O256" s="133">
        <v>5</v>
      </c>
      <c r="P256"/>
      <c r="X256" s="133"/>
    </row>
    <row r="257" spans="1:24" x14ac:dyDescent="0.25">
      <c r="A257" s="168" t="s">
        <v>117</v>
      </c>
      <c r="B257" s="168" t="s">
        <v>911</v>
      </c>
      <c r="C257" s="168" t="s">
        <v>1392</v>
      </c>
      <c r="D257" s="168" t="s">
        <v>1398</v>
      </c>
      <c r="E257" s="168" t="s">
        <v>1399</v>
      </c>
      <c r="F257" s="130" t="s">
        <v>1400</v>
      </c>
      <c r="G257" s="168" t="s">
        <v>1401</v>
      </c>
      <c r="H257" s="168" t="s">
        <v>1402</v>
      </c>
      <c r="I257" s="168" t="s">
        <v>911</v>
      </c>
      <c r="J257" s="130" t="s">
        <v>911</v>
      </c>
      <c r="K257" s="168" t="s">
        <v>911</v>
      </c>
      <c r="L257" s="168" t="s">
        <v>911</v>
      </c>
      <c r="M257" s="168" t="s">
        <v>911</v>
      </c>
      <c r="N257" s="168" t="s">
        <v>911</v>
      </c>
      <c r="P257"/>
      <c r="X257" s="133"/>
    </row>
    <row r="258" spans="1:24" x14ac:dyDescent="0.25">
      <c r="A258" s="168" t="s">
        <v>109</v>
      </c>
      <c r="B258" s="168" t="s">
        <v>911</v>
      </c>
      <c r="C258" s="168" t="s">
        <v>1840</v>
      </c>
      <c r="D258" s="168" t="s">
        <v>1841</v>
      </c>
      <c r="E258" s="168" t="s">
        <v>1842</v>
      </c>
      <c r="F258" s="130" t="s">
        <v>1780</v>
      </c>
      <c r="G258" s="168" t="s">
        <v>1780</v>
      </c>
      <c r="H258" s="168" t="s">
        <v>1843</v>
      </c>
      <c r="I258" s="168" t="s">
        <v>1844</v>
      </c>
      <c r="J258" s="130" t="s">
        <v>2909</v>
      </c>
      <c r="K258" s="168" t="s">
        <v>911</v>
      </c>
      <c r="L258" s="168" t="s">
        <v>911</v>
      </c>
      <c r="M258" s="168" t="s">
        <v>911</v>
      </c>
      <c r="N258" s="168" t="s">
        <v>911</v>
      </c>
      <c r="P258"/>
      <c r="X258" s="133"/>
    </row>
    <row r="259" spans="1:24" x14ac:dyDescent="0.25">
      <c r="A259" s="168" t="s">
        <v>104</v>
      </c>
      <c r="B259" s="168" t="s">
        <v>911</v>
      </c>
      <c r="C259" s="168" t="s">
        <v>1834</v>
      </c>
      <c r="D259" s="168" t="s">
        <v>1541</v>
      </c>
      <c r="E259" s="168" t="s">
        <v>1644</v>
      </c>
      <c r="F259" s="130" t="s">
        <v>1127</v>
      </c>
      <c r="G259" s="168" t="s">
        <v>1835</v>
      </c>
      <c r="H259" s="168" t="s">
        <v>1525</v>
      </c>
      <c r="I259" s="168" t="s">
        <v>2104</v>
      </c>
      <c r="J259" s="130" t="s">
        <v>3201</v>
      </c>
      <c r="K259" s="168" t="s">
        <v>3202</v>
      </c>
      <c r="L259" s="168" t="s">
        <v>1149</v>
      </c>
      <c r="M259" s="168" t="s">
        <v>2650</v>
      </c>
      <c r="N259" s="168" t="s">
        <v>2757</v>
      </c>
      <c r="R259"/>
      <c r="X259" s="133"/>
    </row>
    <row r="260" spans="1:24" x14ac:dyDescent="0.25">
      <c r="A260" s="168" t="s">
        <v>103</v>
      </c>
      <c r="B260" s="168" t="s">
        <v>911</v>
      </c>
      <c r="C260" s="168" t="s">
        <v>1381</v>
      </c>
      <c r="D260" s="168" t="s">
        <v>911</v>
      </c>
      <c r="E260" s="168" t="s">
        <v>1740</v>
      </c>
      <c r="F260" s="130" t="s">
        <v>1638</v>
      </c>
      <c r="G260" s="168" t="s">
        <v>911</v>
      </c>
      <c r="H260" s="168" t="s">
        <v>911</v>
      </c>
      <c r="I260" s="168" t="s">
        <v>911</v>
      </c>
      <c r="J260" s="130" t="s">
        <v>1560</v>
      </c>
      <c r="K260" s="168" t="s">
        <v>911</v>
      </c>
      <c r="L260" s="168" t="s">
        <v>911</v>
      </c>
      <c r="M260" s="168" t="s">
        <v>911</v>
      </c>
      <c r="N260" s="168" t="s">
        <v>911</v>
      </c>
      <c r="V260"/>
      <c r="X260" s="133"/>
    </row>
    <row r="261" spans="1:24" x14ac:dyDescent="0.25">
      <c r="A261" s="168" t="s">
        <v>100</v>
      </c>
      <c r="B261" s="168" t="s">
        <v>911</v>
      </c>
      <c r="C261" s="168" t="s">
        <v>1343</v>
      </c>
      <c r="D261" s="168" t="s">
        <v>911</v>
      </c>
      <c r="E261" s="168" t="s">
        <v>911</v>
      </c>
      <c r="F261" s="130" t="s">
        <v>911</v>
      </c>
      <c r="G261" s="168" t="s">
        <v>911</v>
      </c>
      <c r="H261" s="168" t="s">
        <v>911</v>
      </c>
      <c r="I261" s="168" t="s">
        <v>911</v>
      </c>
      <c r="J261" s="130" t="s">
        <v>911</v>
      </c>
      <c r="K261" s="168" t="s">
        <v>911</v>
      </c>
      <c r="L261" s="168" t="s">
        <v>911</v>
      </c>
      <c r="M261" s="168" t="s">
        <v>911</v>
      </c>
      <c r="N261" s="168" t="s">
        <v>911</v>
      </c>
      <c r="V261"/>
      <c r="X261" s="133"/>
    </row>
    <row r="262" spans="1:24" x14ac:dyDescent="0.25">
      <c r="A262" s="168" t="s">
        <v>97</v>
      </c>
      <c r="B262" s="168" t="s">
        <v>911</v>
      </c>
      <c r="C262" s="168" t="s">
        <v>2019</v>
      </c>
      <c r="D262" s="168" t="s">
        <v>911</v>
      </c>
      <c r="E262" s="168" t="s">
        <v>911</v>
      </c>
      <c r="F262" s="130" t="s">
        <v>911</v>
      </c>
      <c r="G262" s="168" t="s">
        <v>911</v>
      </c>
      <c r="H262" s="168" t="s">
        <v>911</v>
      </c>
      <c r="I262" s="168" t="s">
        <v>911</v>
      </c>
      <c r="J262" s="130" t="s">
        <v>911</v>
      </c>
      <c r="K262" s="168" t="s">
        <v>911</v>
      </c>
      <c r="L262" s="168" t="s">
        <v>911</v>
      </c>
      <c r="M262" s="168" t="s">
        <v>911</v>
      </c>
      <c r="N262" s="168" t="s">
        <v>911</v>
      </c>
      <c r="V262"/>
      <c r="X262" s="133"/>
    </row>
    <row r="263" spans="1:24" x14ac:dyDescent="0.25">
      <c r="A263" s="168" t="s">
        <v>92</v>
      </c>
      <c r="B263" s="168" t="s">
        <v>911</v>
      </c>
      <c r="C263" s="168" t="s">
        <v>1998</v>
      </c>
      <c r="D263" s="168" t="s">
        <v>1999</v>
      </c>
      <c r="E263" s="168" t="s">
        <v>2272</v>
      </c>
      <c r="F263" s="130" t="s">
        <v>3230</v>
      </c>
      <c r="G263" s="168" t="s">
        <v>2000</v>
      </c>
      <c r="H263" s="168" t="s">
        <v>2001</v>
      </c>
      <c r="I263" s="168" t="s">
        <v>2273</v>
      </c>
      <c r="J263" s="130" t="s">
        <v>3231</v>
      </c>
      <c r="K263" s="168" t="s">
        <v>3232</v>
      </c>
      <c r="L263" s="168" t="s">
        <v>1259</v>
      </c>
      <c r="M263" s="168" t="s">
        <v>1735</v>
      </c>
      <c r="N263" s="168" t="s">
        <v>1040</v>
      </c>
      <c r="V263"/>
      <c r="X263" s="133"/>
    </row>
    <row r="264" spans="1:24" x14ac:dyDescent="0.25">
      <c r="A264" s="168" t="s">
        <v>1877</v>
      </c>
      <c r="B264" s="168" t="s">
        <v>911</v>
      </c>
      <c r="C264" s="168" t="s">
        <v>1878</v>
      </c>
      <c r="D264" s="168" t="s">
        <v>1879</v>
      </c>
      <c r="E264" s="168" t="s">
        <v>1879</v>
      </c>
      <c r="F264" s="130" t="s">
        <v>2739</v>
      </c>
      <c r="G264" s="168" t="s">
        <v>1880</v>
      </c>
      <c r="H264" s="168" t="s">
        <v>1881</v>
      </c>
      <c r="I264" s="168" t="s">
        <v>2106</v>
      </c>
      <c r="J264" s="130" t="s">
        <v>2740</v>
      </c>
      <c r="K264" s="168" t="s">
        <v>911</v>
      </c>
      <c r="L264" s="168" t="s">
        <v>911</v>
      </c>
      <c r="M264" s="168" t="s">
        <v>911</v>
      </c>
      <c r="N264" s="168" t="s">
        <v>911</v>
      </c>
      <c r="T264" s="133">
        <v>7.72</v>
      </c>
      <c r="V264"/>
      <c r="X264" s="133"/>
    </row>
    <row r="265" spans="1:24" x14ac:dyDescent="0.25">
      <c r="A265" s="168" t="s">
        <v>91</v>
      </c>
      <c r="B265" s="168" t="s">
        <v>911</v>
      </c>
      <c r="C265" s="168" t="s">
        <v>1524</v>
      </c>
      <c r="D265" s="168" t="s">
        <v>1525</v>
      </c>
      <c r="E265" s="168" t="s">
        <v>1526</v>
      </c>
      <c r="F265" s="130" t="s">
        <v>3101</v>
      </c>
      <c r="G265" s="168" t="s">
        <v>1525</v>
      </c>
      <c r="H265" s="168" t="s">
        <v>911</v>
      </c>
      <c r="I265" s="168" t="s">
        <v>911</v>
      </c>
      <c r="J265" s="130" t="s">
        <v>1385</v>
      </c>
      <c r="K265" s="168" t="s">
        <v>2736</v>
      </c>
      <c r="L265" s="168" t="s">
        <v>1431</v>
      </c>
      <c r="M265" s="168" t="s">
        <v>1132</v>
      </c>
      <c r="N265" s="168" t="s">
        <v>2882</v>
      </c>
      <c r="V265"/>
      <c r="X265" s="133"/>
    </row>
    <row r="266" spans="1:24" x14ac:dyDescent="0.25">
      <c r="A266" s="168" t="s">
        <v>90</v>
      </c>
      <c r="B266" s="168" t="s">
        <v>911</v>
      </c>
      <c r="C266" s="168" t="s">
        <v>2075</v>
      </c>
      <c r="D266" s="168" t="s">
        <v>2076</v>
      </c>
      <c r="E266" s="168" t="s">
        <v>1547</v>
      </c>
      <c r="F266" s="130" t="s">
        <v>3269</v>
      </c>
      <c r="G266" s="168" t="s">
        <v>1889</v>
      </c>
      <c r="H266" s="168" t="s">
        <v>911</v>
      </c>
      <c r="I266" s="168" t="s">
        <v>2285</v>
      </c>
      <c r="J266" s="130" t="s">
        <v>1670</v>
      </c>
      <c r="K266" s="168" t="s">
        <v>2970</v>
      </c>
      <c r="L266" s="168" t="s">
        <v>2675</v>
      </c>
      <c r="M266" s="168" t="s">
        <v>1378</v>
      </c>
      <c r="N266" s="168" t="s">
        <v>3041</v>
      </c>
      <c r="T266" s="133">
        <v>4.2</v>
      </c>
      <c r="V266"/>
      <c r="X266" s="133"/>
    </row>
    <row r="267" spans="1:24" x14ac:dyDescent="0.25">
      <c r="A267" s="168" t="s">
        <v>86</v>
      </c>
      <c r="B267" s="168" t="s">
        <v>911</v>
      </c>
      <c r="C267" s="168" t="s">
        <v>1836</v>
      </c>
      <c r="D267" s="168" t="s">
        <v>1578</v>
      </c>
      <c r="E267" s="168" t="s">
        <v>1837</v>
      </c>
      <c r="F267" s="130" t="s">
        <v>2907</v>
      </c>
      <c r="G267" s="168" t="s">
        <v>1726</v>
      </c>
      <c r="H267" s="168" t="s">
        <v>1376</v>
      </c>
      <c r="I267" s="168" t="s">
        <v>1838</v>
      </c>
      <c r="J267" s="130" t="s">
        <v>2908</v>
      </c>
      <c r="K267" s="168" t="s">
        <v>2725</v>
      </c>
      <c r="L267" s="168" t="s">
        <v>1270</v>
      </c>
      <c r="M267" s="168" t="s">
        <v>2085</v>
      </c>
      <c r="N267" s="168" t="s">
        <v>2239</v>
      </c>
      <c r="T267" s="133">
        <v>4.45</v>
      </c>
      <c r="V267"/>
      <c r="X267" s="133"/>
    </row>
    <row r="268" spans="1:24" x14ac:dyDescent="0.25">
      <c r="A268" s="168" t="s">
        <v>79</v>
      </c>
      <c r="B268" s="168" t="s">
        <v>911</v>
      </c>
      <c r="C268" s="168" t="s">
        <v>1693</v>
      </c>
      <c r="D268" s="168" t="s">
        <v>1694</v>
      </c>
      <c r="E268" s="168" t="s">
        <v>1695</v>
      </c>
      <c r="F268" s="130" t="s">
        <v>2873</v>
      </c>
      <c r="G268" s="168" t="s">
        <v>911</v>
      </c>
      <c r="H268" s="168" t="s">
        <v>1696</v>
      </c>
      <c r="I268" s="168" t="s">
        <v>1697</v>
      </c>
      <c r="J268" s="130" t="s">
        <v>1721</v>
      </c>
      <c r="K268" s="168" t="s">
        <v>3163</v>
      </c>
      <c r="L268" s="168" t="s">
        <v>1149</v>
      </c>
      <c r="M268" s="168" t="s">
        <v>1120</v>
      </c>
      <c r="N268" s="168" t="s">
        <v>2874</v>
      </c>
      <c r="V268" s="133">
        <v>2.76</v>
      </c>
    </row>
    <row r="269" spans="1:24" x14ac:dyDescent="0.25">
      <c r="V269" s="133">
        <v>4.4000000000000004</v>
      </c>
    </row>
    <row r="270" spans="1:24" x14ac:dyDescent="0.25">
      <c r="V270" s="133">
        <v>180</v>
      </c>
    </row>
    <row r="271" spans="1:24" x14ac:dyDescent="0.25">
      <c r="V271" s="133">
        <v>7.4</v>
      </c>
    </row>
    <row r="272" spans="1:24" x14ac:dyDescent="0.25">
      <c r="V272" s="133">
        <v>7.2</v>
      </c>
    </row>
    <row r="273" spans="1:22" x14ac:dyDescent="0.25">
      <c r="A273" s="133" t="s">
        <v>2122</v>
      </c>
      <c r="V273" s="133">
        <v>5.0999999999999996</v>
      </c>
    </row>
    <row r="274" spans="1:22" x14ac:dyDescent="0.25">
      <c r="A274" s="133" t="s">
        <v>2123</v>
      </c>
      <c r="V274" s="133">
        <v>15</v>
      </c>
    </row>
    <row r="275" spans="1:22" x14ac:dyDescent="0.25">
      <c r="A275" s="133" t="s">
        <v>2124</v>
      </c>
      <c r="V275" s="133">
        <v>3.8</v>
      </c>
    </row>
    <row r="276" spans="1:22" x14ac:dyDescent="0.25">
      <c r="A276" s="133" t="s">
        <v>2125</v>
      </c>
      <c r="V276" s="133">
        <v>12.45</v>
      </c>
    </row>
    <row r="277" spans="1:22" x14ac:dyDescent="0.25">
      <c r="A277" s="133" t="s">
        <v>2126</v>
      </c>
      <c r="V277" s="133">
        <v>13.79</v>
      </c>
    </row>
    <row r="278" spans="1:22" x14ac:dyDescent="0.25">
      <c r="A278" s="133" t="s">
        <v>2127</v>
      </c>
      <c r="V278" s="133">
        <v>34.21</v>
      </c>
    </row>
    <row r="279" spans="1:22" x14ac:dyDescent="0.25">
      <c r="A279" s="133" t="s">
        <v>2128</v>
      </c>
      <c r="V279" s="133">
        <v>34</v>
      </c>
    </row>
    <row r="280" spans="1:22" x14ac:dyDescent="0.25">
      <c r="A280" s="133" t="s">
        <v>2129</v>
      </c>
      <c r="V280" s="133">
        <v>30</v>
      </c>
    </row>
    <row r="281" spans="1:22" x14ac:dyDescent="0.25">
      <c r="A281" s="133" t="s">
        <v>2130</v>
      </c>
      <c r="V281" s="133">
        <v>6.39</v>
      </c>
    </row>
    <row r="282" spans="1:22" x14ac:dyDescent="0.25">
      <c r="A282" s="133" t="s">
        <v>2131</v>
      </c>
      <c r="V282" s="133">
        <v>2.1</v>
      </c>
    </row>
    <row r="283" spans="1:22" x14ac:dyDescent="0.25">
      <c r="A283" s="133" t="s">
        <v>2132</v>
      </c>
      <c r="V283" s="133">
        <v>4.53</v>
      </c>
    </row>
    <row r="284" spans="1:22" x14ac:dyDescent="0.25">
      <c r="A284" s="133" t="s">
        <v>2133</v>
      </c>
      <c r="V284" s="133">
        <v>44.5</v>
      </c>
    </row>
    <row r="285" spans="1:22" x14ac:dyDescent="0.25">
      <c r="A285" s="133" t="s">
        <v>2134</v>
      </c>
      <c r="V285" s="133">
        <v>20.9</v>
      </c>
    </row>
    <row r="286" spans="1:22" x14ac:dyDescent="0.25">
      <c r="A286" s="133" t="s">
        <v>2135</v>
      </c>
      <c r="V286" s="133">
        <v>26</v>
      </c>
    </row>
    <row r="287" spans="1:22" x14ac:dyDescent="0.25">
      <c r="A287" s="133" t="s">
        <v>2136</v>
      </c>
      <c r="V287" s="133">
        <v>20</v>
      </c>
    </row>
    <row r="288" spans="1:22" x14ac:dyDescent="0.25">
      <c r="A288" s="133" t="s">
        <v>2137</v>
      </c>
      <c r="V288" s="133">
        <v>2.2999999999999998</v>
      </c>
    </row>
    <row r="289" spans="1:22" x14ac:dyDescent="0.25">
      <c r="A289" s="133" t="s">
        <v>2138</v>
      </c>
      <c r="V289" s="133">
        <v>2.6</v>
      </c>
    </row>
    <row r="290" spans="1:22" x14ac:dyDescent="0.25">
      <c r="A290" s="133" t="s">
        <v>2139</v>
      </c>
      <c r="V290" s="133">
        <v>45</v>
      </c>
    </row>
    <row r="291" spans="1:22" x14ac:dyDescent="0.25">
      <c r="A291" s="133" t="s">
        <v>2140</v>
      </c>
      <c r="V291" s="133">
        <v>11.4</v>
      </c>
    </row>
    <row r="292" spans="1:22" x14ac:dyDescent="0.25">
      <c r="A292" s="133" t="s">
        <v>2141</v>
      </c>
      <c r="V292" s="133">
        <v>2.96</v>
      </c>
    </row>
    <row r="293" spans="1:22" x14ac:dyDescent="0.25">
      <c r="A293" s="133" t="s">
        <v>2142</v>
      </c>
      <c r="V293" s="133">
        <v>35</v>
      </c>
    </row>
    <row r="294" spans="1:22" x14ac:dyDescent="0.25">
      <c r="A294" s="133" t="s">
        <v>2143</v>
      </c>
      <c r="V294" s="133">
        <v>4.0999999999999996</v>
      </c>
    </row>
    <row r="295" spans="1:22" x14ac:dyDescent="0.25">
      <c r="A295" s="133" t="s">
        <v>2144</v>
      </c>
      <c r="V295" s="133">
        <v>4.8</v>
      </c>
    </row>
    <row r="296" spans="1:22" x14ac:dyDescent="0.25">
      <c r="A296" s="133" t="s">
        <v>2145</v>
      </c>
      <c r="V296" s="133">
        <v>21.9</v>
      </c>
    </row>
    <row r="297" spans="1:22" x14ac:dyDescent="0.25">
      <c r="A297" s="133" t="s">
        <v>2146</v>
      </c>
      <c r="V297" s="133">
        <v>4.87</v>
      </c>
    </row>
    <row r="298" spans="1:22" x14ac:dyDescent="0.25">
      <c r="A298" s="133" t="s">
        <v>2147</v>
      </c>
      <c r="V298" s="133">
        <v>3.1</v>
      </c>
    </row>
    <row r="299" spans="1:22" x14ac:dyDescent="0.25">
      <c r="A299" s="133" t="s">
        <v>2148</v>
      </c>
      <c r="V299" s="133">
        <v>30.7</v>
      </c>
    </row>
    <row r="300" spans="1:22" x14ac:dyDescent="0.25">
      <c r="A300" s="133" t="s">
        <v>2149</v>
      </c>
      <c r="V300" s="133">
        <v>4.7</v>
      </c>
    </row>
    <row r="301" spans="1:22" x14ac:dyDescent="0.25">
      <c r="A301" s="133" t="s">
        <v>2150</v>
      </c>
      <c r="V301" s="133">
        <v>6.7</v>
      </c>
    </row>
    <row r="302" spans="1:22" x14ac:dyDescent="0.25">
      <c r="A302" s="133" t="s">
        <v>2151</v>
      </c>
      <c r="V302" s="133">
        <v>49.75</v>
      </c>
    </row>
    <row r="303" spans="1:22" x14ac:dyDescent="0.25">
      <c r="A303" s="133" t="s">
        <v>2152</v>
      </c>
      <c r="V303" s="133">
        <v>0.6</v>
      </c>
    </row>
    <row r="304" spans="1:22" x14ac:dyDescent="0.25">
      <c r="A304" s="133" t="s">
        <v>2153</v>
      </c>
      <c r="V304" s="133">
        <v>5.45</v>
      </c>
    </row>
    <row r="305" spans="1:22" x14ac:dyDescent="0.25">
      <c r="A305" s="133" t="s">
        <v>2154</v>
      </c>
      <c r="V305" s="133">
        <v>4.9000000000000004</v>
      </c>
    </row>
    <row r="306" spans="1:22" x14ac:dyDescent="0.25">
      <c r="A306" s="133" t="s">
        <v>2155</v>
      </c>
      <c r="V306" s="133">
        <v>27.7</v>
      </c>
    </row>
    <row r="307" spans="1:22" x14ac:dyDescent="0.25">
      <c r="A307" s="133" t="s">
        <v>2156</v>
      </c>
      <c r="V307" s="133">
        <v>47.6</v>
      </c>
    </row>
    <row r="308" spans="1:22" x14ac:dyDescent="0.25">
      <c r="A308" s="133" t="s">
        <v>2157</v>
      </c>
      <c r="V308" s="133">
        <v>3.05</v>
      </c>
    </row>
    <row r="309" spans="1:22" x14ac:dyDescent="0.25">
      <c r="A309" s="133" t="s">
        <v>2158</v>
      </c>
      <c r="V309" s="133">
        <v>0.85</v>
      </c>
    </row>
    <row r="310" spans="1:22" x14ac:dyDescent="0.25">
      <c r="A310" s="133" t="s">
        <v>2159</v>
      </c>
      <c r="V310" s="133">
        <v>7.3</v>
      </c>
    </row>
    <row r="311" spans="1:22" x14ac:dyDescent="0.25">
      <c r="A311" s="133" t="s">
        <v>2160</v>
      </c>
      <c r="V311" s="133">
        <v>32.5</v>
      </c>
    </row>
    <row r="312" spans="1:22" x14ac:dyDescent="0.25">
      <c r="A312" s="133" t="s">
        <v>2161</v>
      </c>
      <c r="V312" s="133">
        <v>60</v>
      </c>
    </row>
    <row r="313" spans="1:22" x14ac:dyDescent="0.25">
      <c r="A313" s="133" t="s">
        <v>475</v>
      </c>
      <c r="V313" s="133">
        <v>6.95</v>
      </c>
    </row>
    <row r="314" spans="1:22" x14ac:dyDescent="0.25">
      <c r="A314" s="133" t="s">
        <v>449</v>
      </c>
      <c r="V314" s="133">
        <v>9</v>
      </c>
    </row>
    <row r="315" spans="1:22" x14ac:dyDescent="0.25">
      <c r="A315" s="133" t="s">
        <v>425</v>
      </c>
      <c r="V315" s="133">
        <v>130</v>
      </c>
    </row>
    <row r="316" spans="1:22" x14ac:dyDescent="0.25">
      <c r="A316" s="133" t="s">
        <v>403</v>
      </c>
      <c r="V316" s="133">
        <v>1.89</v>
      </c>
    </row>
    <row r="317" spans="1:22" x14ac:dyDescent="0.25">
      <c r="A317" s="133" t="s">
        <v>372</v>
      </c>
      <c r="V317" s="133">
        <v>6.3</v>
      </c>
    </row>
    <row r="318" spans="1:22" x14ac:dyDescent="0.25">
      <c r="A318" s="133" t="s">
        <v>360</v>
      </c>
      <c r="V318" s="133">
        <v>7.4</v>
      </c>
    </row>
    <row r="319" spans="1:22" x14ac:dyDescent="0.25">
      <c r="A319" s="133" t="s">
        <v>351</v>
      </c>
      <c r="V319" s="133">
        <v>37.33</v>
      </c>
    </row>
    <row r="320" spans="1:22" x14ac:dyDescent="0.25">
      <c r="A320" s="133" t="s">
        <v>349</v>
      </c>
      <c r="V320" s="133">
        <v>11.35</v>
      </c>
    </row>
    <row r="321" spans="1:22" x14ac:dyDescent="0.25">
      <c r="A321" s="133" t="s">
        <v>337</v>
      </c>
      <c r="V321" s="133">
        <v>6.4</v>
      </c>
    </row>
    <row r="322" spans="1:22" x14ac:dyDescent="0.25">
      <c r="A322" s="133" t="s">
        <v>328</v>
      </c>
      <c r="V322" s="133">
        <v>12.6</v>
      </c>
    </row>
    <row r="323" spans="1:22" x14ac:dyDescent="0.25">
      <c r="A323" s="133" t="s">
        <v>322</v>
      </c>
      <c r="V323" s="133">
        <v>44</v>
      </c>
    </row>
    <row r="324" spans="1:22" x14ac:dyDescent="0.25">
      <c r="A324" s="133" t="s">
        <v>308</v>
      </c>
      <c r="V324" s="133">
        <v>18</v>
      </c>
    </row>
    <row r="325" spans="1:22" x14ac:dyDescent="0.25">
      <c r="A325" s="133" t="s">
        <v>302</v>
      </c>
      <c r="V325" s="133">
        <v>12.75</v>
      </c>
    </row>
    <row r="326" spans="1:22" x14ac:dyDescent="0.25">
      <c r="A326" s="133" t="s">
        <v>301</v>
      </c>
      <c r="V326" s="133">
        <v>4.3499999999999996</v>
      </c>
    </row>
    <row r="327" spans="1:22" x14ac:dyDescent="0.25">
      <c r="A327" s="133" t="s">
        <v>856</v>
      </c>
      <c r="V327" s="133">
        <v>9.64</v>
      </c>
    </row>
    <row r="328" spans="1:22" x14ac:dyDescent="0.25">
      <c r="A328" s="133" t="s">
        <v>281</v>
      </c>
      <c r="V328" s="133">
        <v>22.9</v>
      </c>
    </row>
    <row r="329" spans="1:22" x14ac:dyDescent="0.25">
      <c r="A329" s="133" t="s">
        <v>280</v>
      </c>
      <c r="V329" s="133">
        <v>8.65</v>
      </c>
    </row>
    <row r="330" spans="1:22" x14ac:dyDescent="0.25">
      <c r="A330" s="133" t="s">
        <v>277</v>
      </c>
      <c r="V330" s="133">
        <v>10.7</v>
      </c>
    </row>
    <row r="331" spans="1:22" x14ac:dyDescent="0.25">
      <c r="A331" s="133" t="s">
        <v>275</v>
      </c>
      <c r="V331" s="133">
        <v>1.35</v>
      </c>
    </row>
    <row r="332" spans="1:22" x14ac:dyDescent="0.25">
      <c r="A332" s="133" t="s">
        <v>270</v>
      </c>
      <c r="V332" s="133">
        <v>3.9</v>
      </c>
    </row>
    <row r="333" spans="1:22" x14ac:dyDescent="0.25">
      <c r="A333" s="133" t="s">
        <v>267</v>
      </c>
      <c r="V333" s="133">
        <v>9.06</v>
      </c>
    </row>
    <row r="334" spans="1:22" x14ac:dyDescent="0.25">
      <c r="A334" s="133" t="s">
        <v>858</v>
      </c>
      <c r="V334" s="133">
        <v>2.86</v>
      </c>
    </row>
    <row r="335" spans="1:22" x14ac:dyDescent="0.25">
      <c r="A335" s="133" t="s">
        <v>264</v>
      </c>
      <c r="V335" s="133">
        <v>197</v>
      </c>
    </row>
    <row r="336" spans="1:22" x14ac:dyDescent="0.25">
      <c r="A336" s="133" t="s">
        <v>262</v>
      </c>
      <c r="V336" s="133">
        <v>34.25</v>
      </c>
    </row>
    <row r="337" spans="1:22" x14ac:dyDescent="0.25">
      <c r="A337" s="133" t="s">
        <v>258</v>
      </c>
      <c r="V337" s="133">
        <v>10.6</v>
      </c>
    </row>
    <row r="338" spans="1:22" x14ac:dyDescent="0.25">
      <c r="A338" s="133" t="s">
        <v>254</v>
      </c>
      <c r="V338" s="133">
        <v>4.3</v>
      </c>
    </row>
    <row r="339" spans="1:22" x14ac:dyDescent="0.25">
      <c r="A339" s="133" t="s">
        <v>236</v>
      </c>
      <c r="V339" s="133">
        <v>34.200000000000003</v>
      </c>
    </row>
    <row r="340" spans="1:22" x14ac:dyDescent="0.25">
      <c r="A340" s="133" t="s">
        <v>232</v>
      </c>
      <c r="V340" s="133">
        <v>6.8</v>
      </c>
    </row>
    <row r="341" spans="1:22" x14ac:dyDescent="0.25">
      <c r="A341" s="133" t="s">
        <v>231</v>
      </c>
      <c r="V341" s="133">
        <v>16</v>
      </c>
    </row>
    <row r="342" spans="1:22" x14ac:dyDescent="0.25">
      <c r="A342" s="133" t="s">
        <v>221</v>
      </c>
      <c r="V342" s="133">
        <v>9</v>
      </c>
    </row>
    <row r="343" spans="1:22" x14ac:dyDescent="0.25">
      <c r="A343" s="133" t="s">
        <v>207</v>
      </c>
      <c r="V343" s="133">
        <v>17.899999999999999</v>
      </c>
    </row>
    <row r="344" spans="1:22" x14ac:dyDescent="0.25">
      <c r="A344" s="133" t="s">
        <v>204</v>
      </c>
      <c r="V344" s="133">
        <v>14</v>
      </c>
    </row>
    <row r="345" spans="1:22" x14ac:dyDescent="0.25">
      <c r="A345" s="133" t="s">
        <v>194</v>
      </c>
      <c r="V345" s="133">
        <v>3.95</v>
      </c>
    </row>
    <row r="346" spans="1:22" x14ac:dyDescent="0.25">
      <c r="A346" s="133" t="s">
        <v>182</v>
      </c>
      <c r="V346" s="133">
        <v>5</v>
      </c>
    </row>
    <row r="347" spans="1:22" x14ac:dyDescent="0.25">
      <c r="A347" s="133" t="s">
        <v>180</v>
      </c>
      <c r="V347" s="133">
        <v>5.3</v>
      </c>
    </row>
    <row r="348" spans="1:22" x14ac:dyDescent="0.25">
      <c r="A348" s="133" t="s">
        <v>172</v>
      </c>
      <c r="V348" s="133">
        <v>4.3</v>
      </c>
    </row>
    <row r="349" spans="1:22" x14ac:dyDescent="0.25">
      <c r="A349" s="133" t="s">
        <v>169</v>
      </c>
      <c r="V349" s="133">
        <v>6.25</v>
      </c>
    </row>
    <row r="350" spans="1:22" x14ac:dyDescent="0.25">
      <c r="A350" s="133" t="s">
        <v>167</v>
      </c>
      <c r="V350" s="133">
        <v>2.1</v>
      </c>
    </row>
    <row r="351" spans="1:22" x14ac:dyDescent="0.25">
      <c r="A351" s="133" t="s">
        <v>165</v>
      </c>
      <c r="V351" s="133">
        <v>8.1999999999999993</v>
      </c>
    </row>
    <row r="352" spans="1:22" x14ac:dyDescent="0.25">
      <c r="A352" s="133" t="s">
        <v>161</v>
      </c>
      <c r="V352" s="133">
        <v>5</v>
      </c>
    </row>
    <row r="353" spans="1:22" x14ac:dyDescent="0.25">
      <c r="A353" s="133" t="s">
        <v>159</v>
      </c>
      <c r="V353" s="133">
        <v>23.6</v>
      </c>
    </row>
    <row r="354" spans="1:22" x14ac:dyDescent="0.25">
      <c r="A354" s="133" t="b">
        <v>1</v>
      </c>
      <c r="V354" s="133">
        <v>25.7</v>
      </c>
    </row>
    <row r="355" spans="1:22" x14ac:dyDescent="0.25">
      <c r="A355" s="133" t="s">
        <v>141</v>
      </c>
    </row>
    <row r="356" spans="1:22" x14ac:dyDescent="0.25">
      <c r="A356" s="133" t="s">
        <v>123</v>
      </c>
    </row>
    <row r="357" spans="1:22" x14ac:dyDescent="0.25">
      <c r="A357" s="133" t="s">
        <v>117</v>
      </c>
    </row>
    <row r="358" spans="1:22" x14ac:dyDescent="0.25">
      <c r="A358" s="133" t="s">
        <v>105</v>
      </c>
    </row>
    <row r="359" spans="1:22" x14ac:dyDescent="0.25">
      <c r="A359" s="133" t="s">
        <v>103</v>
      </c>
    </row>
    <row r="360" spans="1:22" x14ac:dyDescent="0.25">
      <c r="A360" s="133" t="s">
        <v>97</v>
      </c>
    </row>
    <row r="361" spans="1:22" x14ac:dyDescent="0.25">
      <c r="A361" s="133" t="s">
        <v>91</v>
      </c>
    </row>
    <row r="362" spans="1:22" x14ac:dyDescent="0.25">
      <c r="A362" s="133" t="s">
        <v>83</v>
      </c>
    </row>
    <row r="363" spans="1:22" x14ac:dyDescent="0.25">
      <c r="A363"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DN723"/>
  <sheetViews>
    <sheetView zoomScaleNormal="100" workbookViewId="0">
      <selection activeCell="B584" sqref="B584"/>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25">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25">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25">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25">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25">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25">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25">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25">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25">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25">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25">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25">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25">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25">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25">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25">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25">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2305</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25">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25">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2305</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25">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2305</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25">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2305</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25">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25">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25">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25">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25">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25">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25">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25">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25">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25">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25">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25">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38"/>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25">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2307</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42"/>
      <c r="C647" s="142"/>
      <c r="D647" s="142"/>
      <c r="E647" s="142"/>
      <c r="F647" s="142"/>
      <c r="G647" s="142"/>
      <c r="H647" s="142"/>
      <c r="I647" s="142"/>
      <c r="J647" s="142"/>
      <c r="K647" s="142"/>
      <c r="L647" s="142"/>
      <c r="M647" s="142"/>
      <c r="N647" s="143"/>
      <c r="O647" s="143"/>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25">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25">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25">
      <c r="B651" s="141"/>
      <c r="C651" s="141"/>
      <c r="D651" s="141"/>
      <c r="E651" s="141"/>
      <c r="F651" s="141"/>
      <c r="G651" s="141"/>
      <c r="H651" s="141"/>
      <c r="I651" s="141"/>
      <c r="J651" s="141"/>
      <c r="K651" s="141"/>
      <c r="L651" s="141"/>
      <c r="M651" s="141"/>
      <c r="N651" s="141"/>
      <c r="O651" s="141"/>
      <c r="P651" s="6"/>
      <c r="Q651" s="90" t="s">
        <v>47</v>
      </c>
    </row>
    <row r="652" spans="2:17" x14ac:dyDescent="0.25">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25">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25">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25">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25">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25">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25">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x14ac:dyDescent="0.25">
      <c r="A659" s="99"/>
      <c r="B659" s="141"/>
      <c r="C659" s="141"/>
      <c r="D659" s="141"/>
      <c r="E659" s="141"/>
      <c r="F659" s="141"/>
      <c r="G659" s="141"/>
      <c r="H659" s="141"/>
      <c r="I659" s="141"/>
      <c r="J659" s="141"/>
      <c r="K659" s="141"/>
      <c r="L659" s="141"/>
      <c r="M659" s="141"/>
      <c r="N659" s="148"/>
      <c r="O659" s="148"/>
      <c r="P659" s="31"/>
      <c r="Q659" s="37" t="s">
        <v>55</v>
      </c>
    </row>
    <row r="660" spans="1:17" s="71" customFormat="1" x14ac:dyDescent="0.25">
      <c r="A660" s="100"/>
      <c r="B660" s="141"/>
      <c r="C660" s="141"/>
      <c r="D660" s="141"/>
      <c r="E660" s="141"/>
      <c r="F660" s="141"/>
      <c r="G660" s="141"/>
      <c r="H660" s="141"/>
      <c r="I660" s="141"/>
      <c r="J660" s="141"/>
      <c r="K660" s="141"/>
      <c r="L660" s="141"/>
      <c r="M660" s="141"/>
      <c r="N660" s="148"/>
      <c r="O660" s="148"/>
      <c r="P660" s="38"/>
      <c r="Q660" s="39" t="s">
        <v>56</v>
      </c>
    </row>
    <row r="661" spans="1:17" s="3" customFormat="1" x14ac:dyDescent="0.25">
      <c r="A661" s="101"/>
      <c r="B661" s="149"/>
      <c r="C661" s="149"/>
      <c r="D661" s="149"/>
      <c r="E661" s="149"/>
      <c r="F661" s="149"/>
      <c r="G661" s="149"/>
      <c r="H661" s="149"/>
      <c r="I661" s="149"/>
      <c r="J661" s="149"/>
      <c r="K661" s="149"/>
      <c r="L661" s="149"/>
      <c r="M661" s="149"/>
      <c r="N661" s="150"/>
      <c r="O661" s="152" t="e">
        <f>VLOOKUP($P661,Price!$A:$E,5,FALSE)</f>
        <v>#N/A</v>
      </c>
      <c r="P661" s="151" t="s">
        <v>2309</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25">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25">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25">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x14ac:dyDescent="0.25">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x14ac:dyDescent="0.25">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25">
      <c r="B669" s="105"/>
      <c r="D669" s="105"/>
      <c r="F669" s="105"/>
      <c r="H669" s="105"/>
      <c r="I669" s="96"/>
      <c r="J669" s="95"/>
      <c r="K669" s="96"/>
      <c r="L669" s="95"/>
      <c r="M669" s="96"/>
      <c r="N669" s="97" t="e">
        <f>N664/N661-1</f>
        <v>#DIV/0!</v>
      </c>
      <c r="O669" s="97" t="e">
        <f>O664/O661-1</f>
        <v>#N/A</v>
      </c>
      <c r="P669" s="28"/>
      <c r="Q669" s="98" t="s">
        <v>71</v>
      </c>
    </row>
    <row r="670" spans="1:17" x14ac:dyDescent="0.25">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x14ac:dyDescent="0.25">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x14ac:dyDescent="0.25">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x14ac:dyDescent="0.25">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x14ac:dyDescent="0.25">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x14ac:dyDescent="0.25">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x14ac:dyDescent="0.25">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x14ac:dyDescent="0.25">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x14ac:dyDescent="0.25">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x14ac:dyDescent="0.25">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x14ac:dyDescent="0.25">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x14ac:dyDescent="0.25">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x14ac:dyDescent="0.25">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x14ac:dyDescent="0.25">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x14ac:dyDescent="0.25">
      <c r="B698" s="72"/>
      <c r="I698" s="61"/>
      <c r="J698" s="61"/>
      <c r="K698" s="61"/>
      <c r="L698" s="61"/>
      <c r="M698" s="61"/>
      <c r="N698" s="62"/>
      <c r="O698" s="62" t="e">
        <f>+O697/H697-1</f>
        <v>#N/A</v>
      </c>
      <c r="P698" s="31"/>
      <c r="Q698" s="63" t="s">
        <v>76</v>
      </c>
    </row>
    <row r="699" spans="1:17" s="70" customFormat="1" x14ac:dyDescent="0.25">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x14ac:dyDescent="0.25">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x14ac:dyDescent="0.25">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x14ac:dyDescent="0.25">
      <c r="B702" s="72"/>
      <c r="I702" s="61"/>
      <c r="J702" s="61"/>
      <c r="K702" s="61"/>
      <c r="L702" s="61"/>
      <c r="M702" s="61"/>
      <c r="N702" s="62"/>
      <c r="O702" s="62" t="e">
        <f>+O701/I701-1</f>
        <v>#N/A</v>
      </c>
      <c r="P702" s="31"/>
      <c r="Q702" s="63" t="s">
        <v>76</v>
      </c>
    </row>
    <row r="703" spans="1:17" s="70" customFormat="1" x14ac:dyDescent="0.25">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x14ac:dyDescent="0.25">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x14ac:dyDescent="0.25">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x14ac:dyDescent="0.25">
      <c r="B706" s="72"/>
      <c r="I706" s="61"/>
      <c r="J706" s="61"/>
      <c r="K706" s="61"/>
      <c r="L706" s="61"/>
      <c r="M706" s="61"/>
      <c r="N706" s="62"/>
      <c r="O706" s="62" t="e">
        <f>+O705/J705-1</f>
        <v>#N/A</v>
      </c>
      <c r="P706" s="31"/>
      <c r="Q706" s="63" t="s">
        <v>76</v>
      </c>
    </row>
    <row r="707" spans="1:17" s="70" customFormat="1" x14ac:dyDescent="0.25">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x14ac:dyDescent="0.25">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x14ac:dyDescent="0.25">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x14ac:dyDescent="0.25">
      <c r="B710" s="72"/>
      <c r="I710" s="61"/>
      <c r="J710" s="61"/>
      <c r="K710" s="61"/>
      <c r="L710" s="61"/>
      <c r="M710" s="61"/>
      <c r="N710" s="62"/>
      <c r="O710" s="62" t="e">
        <f>+O709/K709-1</f>
        <v>#N/A</v>
      </c>
      <c r="P710" s="31"/>
      <c r="Q710" s="63" t="s">
        <v>76</v>
      </c>
    </row>
    <row r="711" spans="1:17" s="70" customFormat="1" x14ac:dyDescent="0.25">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x14ac:dyDescent="0.25">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x14ac:dyDescent="0.25">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x14ac:dyDescent="0.25">
      <c r="B714" s="72"/>
      <c r="I714" s="61"/>
      <c r="J714" s="61"/>
      <c r="K714" s="61"/>
      <c r="L714" s="61"/>
      <c r="M714" s="61"/>
      <c r="N714" s="62"/>
      <c r="O714" s="62" t="e">
        <f>+O713/L713-1</f>
        <v>#N/A</v>
      </c>
      <c r="P714" s="31"/>
      <c r="Q714" s="63" t="s">
        <v>76</v>
      </c>
    </row>
    <row r="715" spans="1:17" s="70" customFormat="1" x14ac:dyDescent="0.25">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x14ac:dyDescent="0.25">
      <c r="B716" s="73"/>
      <c r="C716" s="74"/>
      <c r="D716" s="74"/>
      <c r="E716" s="74"/>
      <c r="F716" s="74"/>
      <c r="G716" s="74"/>
      <c r="H716" s="74"/>
      <c r="I716" s="74"/>
      <c r="J716" s="74"/>
      <c r="K716" s="74"/>
      <c r="L716" s="74"/>
      <c r="M716" s="74"/>
      <c r="N716" s="75">
        <f>+M$651+M716</f>
        <v>0</v>
      </c>
      <c r="O716" s="75">
        <f>+N$651+N716</f>
        <v>0</v>
      </c>
      <c r="P716" s="31"/>
      <c r="Q716" s="36" t="s">
        <v>74</v>
      </c>
    </row>
    <row r="717" spans="1:17" s="3" customFormat="1" x14ac:dyDescent="0.25">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x14ac:dyDescent="0.25">
      <c r="B718" s="72"/>
      <c r="I718" s="61"/>
      <c r="J718" s="61"/>
      <c r="K718" s="61"/>
      <c r="L718" s="61"/>
      <c r="M718" s="61"/>
      <c r="N718" s="62"/>
      <c r="O718" s="62" t="e">
        <f>+O717/M717-1</f>
        <v>#N/A</v>
      </c>
      <c r="P718" s="31"/>
      <c r="Q718" s="63" t="s">
        <v>76</v>
      </c>
    </row>
    <row r="719" spans="1:17" s="70" customFormat="1" x14ac:dyDescent="0.25">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x14ac:dyDescent="0.25">
      <c r="B720" s="73"/>
      <c r="C720" s="74"/>
      <c r="D720" s="74"/>
      <c r="E720" s="74"/>
      <c r="F720" s="74"/>
      <c r="G720" s="74"/>
      <c r="H720" s="74"/>
      <c r="I720" s="74"/>
      <c r="J720" s="74"/>
      <c r="K720" s="74"/>
      <c r="L720" s="74"/>
      <c r="M720" s="74"/>
      <c r="N720" s="75"/>
      <c r="O720" s="75">
        <f>+N$651+N720</f>
        <v>0</v>
      </c>
      <c r="P720" s="31"/>
      <c r="Q720" s="36" t="s">
        <v>74</v>
      </c>
    </row>
    <row r="721" spans="1:17" s="3" customFormat="1" x14ac:dyDescent="0.25">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x14ac:dyDescent="0.25">
      <c r="B722" s="72"/>
      <c r="I722" s="61"/>
      <c r="J722" s="61"/>
      <c r="K722" s="61"/>
      <c r="L722" s="61"/>
      <c r="M722" s="61"/>
      <c r="N722" s="62"/>
      <c r="O722" s="62" t="e">
        <f>+O721/N721-1</f>
        <v>#N/A</v>
      </c>
      <c r="P722" s="31"/>
      <c r="Q722" s="63" t="s">
        <v>76</v>
      </c>
    </row>
    <row r="723" spans="1:17" s="70" customFormat="1" x14ac:dyDescent="0.25">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8889" priority="1217" operator="lessThan">
      <formula>0</formula>
    </cfRule>
  </conditionalFormatting>
  <conditionalFormatting sqref="P583">
    <cfRule type="cellIs" dxfId="18888" priority="1212" operator="lessThan">
      <formula>0</formula>
    </cfRule>
  </conditionalFormatting>
  <conditionalFormatting sqref="B348:N348">
    <cfRule type="cellIs" dxfId="18887" priority="1211" operator="lessThan">
      <formula>0</formula>
    </cfRule>
  </conditionalFormatting>
  <conditionalFormatting sqref="P514:P515">
    <cfRule type="cellIs" dxfId="18886" priority="1213" operator="lessThan">
      <formula>0</formula>
    </cfRule>
  </conditionalFormatting>
  <conditionalFormatting sqref="P523 Q529 Q539:Q545">
    <cfRule type="cellIs" dxfId="18885" priority="1214" operator="lessThan">
      <formula>0</formula>
    </cfRule>
  </conditionalFormatting>
  <conditionalFormatting sqref="P531">
    <cfRule type="cellIs" dxfId="18884" priority="1215" operator="lessThan">
      <formula>0</formula>
    </cfRule>
  </conditionalFormatting>
  <conditionalFormatting sqref="P562">
    <cfRule type="cellIs" dxfId="18883" priority="1216" operator="lessThan">
      <formula>0</formula>
    </cfRule>
  </conditionalFormatting>
  <conditionalFormatting sqref="B348:N348">
    <cfRule type="cellIs" dxfId="18882" priority="1210" operator="lessThan">
      <formula>0</formula>
    </cfRule>
  </conditionalFormatting>
  <conditionalFormatting sqref="Q588">
    <cfRule type="cellIs" dxfId="18881" priority="1195" operator="lessThan">
      <formula>0</formula>
    </cfRule>
  </conditionalFormatting>
  <conditionalFormatting sqref="Q499:Q502">
    <cfRule type="cellIs" dxfId="18880" priority="1209" operator="lessThan">
      <formula>0</formula>
    </cfRule>
  </conditionalFormatting>
  <conditionalFormatting sqref="Q503">
    <cfRule type="cellIs" dxfId="18879" priority="1208" operator="lessThan">
      <formula>0</formula>
    </cfRule>
  </conditionalFormatting>
  <conditionalFormatting sqref="Q503">
    <cfRule type="cellIs" dxfId="18878" priority="1207" operator="lessThan">
      <formula>0</formula>
    </cfRule>
  </conditionalFormatting>
  <conditionalFormatting sqref="B514">
    <cfRule type="cellIs" dxfId="18877" priority="1205" operator="lessThan">
      <formula>0</formula>
    </cfRule>
  </conditionalFormatting>
  <conditionalFormatting sqref="B531">
    <cfRule type="cellIs" dxfId="18876" priority="1204" operator="lessThan">
      <formula>0</formula>
    </cfRule>
  </conditionalFormatting>
  <conditionalFormatting sqref="Q520">
    <cfRule type="cellIs" dxfId="18875" priority="1203" operator="lessThan">
      <formula>0</formula>
    </cfRule>
  </conditionalFormatting>
  <conditionalFormatting sqref="Q520">
    <cfRule type="cellIs" dxfId="18874" priority="1202" operator="lessThan">
      <formula>0</formula>
    </cfRule>
  </conditionalFormatting>
  <conditionalFormatting sqref="Q567">
    <cfRule type="cellIs" dxfId="18873" priority="1197" operator="lessThan">
      <formula>0</formula>
    </cfRule>
  </conditionalFormatting>
  <conditionalFormatting sqref="B523 B515">
    <cfRule type="cellIs" dxfId="18872" priority="1206" operator="lessThan">
      <formula>0</formula>
    </cfRule>
  </conditionalFormatting>
  <conditionalFormatting sqref="Q528">
    <cfRule type="cellIs" dxfId="18871" priority="1200" operator="lessThan">
      <formula>0</formula>
    </cfRule>
  </conditionalFormatting>
  <conditionalFormatting sqref="Q536">
    <cfRule type="cellIs" dxfId="18870" priority="1199" operator="lessThan">
      <formula>0</formula>
    </cfRule>
  </conditionalFormatting>
  <conditionalFormatting sqref="Q536">
    <cfRule type="cellIs" dxfId="18869" priority="1198" operator="lessThan">
      <formula>0</formula>
    </cfRule>
  </conditionalFormatting>
  <conditionalFormatting sqref="P539">
    <cfRule type="cellIs" dxfId="18868" priority="1186" operator="lessThan">
      <formula>0</formula>
    </cfRule>
  </conditionalFormatting>
  <conditionalFormatting sqref="Q528">
    <cfRule type="cellIs" dxfId="18867" priority="1201" operator="lessThan">
      <formula>0</formula>
    </cfRule>
  </conditionalFormatting>
  <conditionalFormatting sqref="Q567">
    <cfRule type="cellIs" dxfId="18866" priority="1196" operator="lessThan">
      <formula>0</formula>
    </cfRule>
  </conditionalFormatting>
  <conditionalFormatting sqref="P584:P587">
    <cfRule type="cellIs" dxfId="18865" priority="1188" operator="lessThan">
      <formula>0</formula>
    </cfRule>
  </conditionalFormatting>
  <conditionalFormatting sqref="P563:P566">
    <cfRule type="cellIs" dxfId="18864" priority="1189" operator="lessThan">
      <formula>0</formula>
    </cfRule>
  </conditionalFormatting>
  <conditionalFormatting sqref="Q366">
    <cfRule type="cellIs" dxfId="18863" priority="1147" operator="lessThan">
      <formula>0</formula>
    </cfRule>
  </conditionalFormatting>
  <conditionalFormatting sqref="Q588">
    <cfRule type="cellIs" dxfId="18862" priority="1194" operator="lessThan">
      <formula>0</formula>
    </cfRule>
  </conditionalFormatting>
  <conditionalFormatting sqref="Q544">
    <cfRule type="cellIs" dxfId="18861" priority="1185" operator="lessThan">
      <formula>0</formula>
    </cfRule>
  </conditionalFormatting>
  <conditionalFormatting sqref="J353:N354 K351:N352">
    <cfRule type="cellIs" dxfId="18860" priority="1174" operator="lessThan">
      <formula>0</formula>
    </cfRule>
  </conditionalFormatting>
  <conditionalFormatting sqref="P516:P519">
    <cfRule type="cellIs" dxfId="18859" priority="1193" operator="lessThan">
      <formula>0</formula>
    </cfRule>
  </conditionalFormatting>
  <conditionalFormatting sqref="P524:P527">
    <cfRule type="cellIs" dxfId="18858" priority="1192" operator="lessThan">
      <formula>0</formula>
    </cfRule>
  </conditionalFormatting>
  <conditionalFormatting sqref="P539:P543">
    <cfRule type="cellIs" dxfId="18857" priority="1191" operator="lessThan">
      <formula>0</formula>
    </cfRule>
  </conditionalFormatting>
  <conditionalFormatting sqref="P532:P535">
    <cfRule type="cellIs" dxfId="18856" priority="1190" operator="lessThan">
      <formula>0</formula>
    </cfRule>
  </conditionalFormatting>
  <conditionalFormatting sqref="Q544">
    <cfRule type="cellIs" dxfId="18855" priority="1184" operator="lessThan">
      <formula>0</formula>
    </cfRule>
  </conditionalFormatting>
  <conditionalFormatting sqref="Q354">
    <cfRule type="cellIs" dxfId="18854" priority="1167" operator="lessThan">
      <formula>0</formula>
    </cfRule>
  </conditionalFormatting>
  <conditionalFormatting sqref="Q540:Q543 B539">
    <cfRule type="cellIs" dxfId="18853" priority="1187" operator="lessThan">
      <formula>0</formula>
    </cfRule>
  </conditionalFormatting>
  <conditionalFormatting sqref="P555:P558">
    <cfRule type="cellIs" dxfId="18852" priority="1179" operator="lessThan">
      <formula>0</formula>
    </cfRule>
  </conditionalFormatting>
  <conditionalFormatting sqref="Q555:Q558 Q560">
    <cfRule type="cellIs" dxfId="18851" priority="1182" operator="lessThan">
      <formula>0</formula>
    </cfRule>
  </conditionalFormatting>
  <conditionalFormatting sqref="Q559">
    <cfRule type="cellIs" dxfId="18850" priority="1181" operator="lessThan">
      <formula>0</formula>
    </cfRule>
  </conditionalFormatting>
  <conditionalFormatting sqref="Q468:Q472">
    <cfRule type="cellIs" dxfId="18849" priority="1178" operator="lessThan">
      <formula>0</formula>
    </cfRule>
  </conditionalFormatting>
  <conditionalFormatting sqref="Q559">
    <cfRule type="cellIs" dxfId="18848" priority="1180" operator="lessThan">
      <formula>0</formula>
    </cfRule>
  </conditionalFormatting>
  <conditionalFormatting sqref="J351">
    <cfRule type="cellIs" dxfId="18847" priority="1173" operator="lessThan">
      <formula>0</formula>
    </cfRule>
  </conditionalFormatting>
  <conditionalFormatting sqref="P540:P543">
    <cfRule type="cellIs" dxfId="18846" priority="1183" operator="lessThan">
      <formula>0</formula>
    </cfRule>
  </conditionalFormatting>
  <conditionalFormatting sqref="P349:Q350 Q351:Q353">
    <cfRule type="cellIs" dxfId="18845" priority="1177" operator="lessThan">
      <formula>0</formula>
    </cfRule>
  </conditionalFormatting>
  <conditionalFormatting sqref="Q396">
    <cfRule type="cellIs" dxfId="18844" priority="1100" operator="lessThan">
      <formula>0</formula>
    </cfRule>
  </conditionalFormatting>
  <conditionalFormatting sqref="B349">
    <cfRule type="cellIs" dxfId="18843" priority="1172" operator="lessThan">
      <formula>0</formula>
    </cfRule>
  </conditionalFormatting>
  <conditionalFormatting sqref="P393:P395">
    <cfRule type="cellIs" dxfId="18842" priority="1104" operator="lessThan">
      <formula>0</formula>
    </cfRule>
  </conditionalFormatting>
  <conditionalFormatting sqref="Q397">
    <cfRule type="cellIs" dxfId="18841" priority="1102" operator="lessThan">
      <formula>0</formula>
    </cfRule>
  </conditionalFormatting>
  <conditionalFormatting sqref="P349:P350">
    <cfRule type="cellIs" dxfId="18840" priority="1176" operator="lessThan">
      <formula>0</formula>
    </cfRule>
  </conditionalFormatting>
  <conditionalFormatting sqref="P351:P354">
    <cfRule type="cellIs" dxfId="18839" priority="1175" operator="lessThan">
      <formula>0</formula>
    </cfRule>
  </conditionalFormatting>
  <conditionalFormatting sqref="C397:M397">
    <cfRule type="cellIs" dxfId="18838" priority="1099" operator="lessThan">
      <formula>0</formula>
    </cfRule>
  </conditionalFormatting>
  <conditionalFormatting sqref="Q355">
    <cfRule type="cellIs" dxfId="18837" priority="1170" operator="lessThan">
      <formula>0</formula>
    </cfRule>
  </conditionalFormatting>
  <conditionalFormatting sqref="P398:Q398 Q399:Q401">
    <cfRule type="cellIs" dxfId="18836" priority="1098" operator="lessThan">
      <formula>0</formula>
    </cfRule>
  </conditionalFormatting>
  <conditionalFormatting sqref="P399:P401">
    <cfRule type="cellIs" dxfId="18835" priority="1096" operator="lessThan">
      <formula>0</formula>
    </cfRule>
  </conditionalFormatting>
  <conditionalFormatting sqref="H385">
    <cfRule type="cellIs" dxfId="18834" priority="1061" operator="lessThan">
      <formula>0</formula>
    </cfRule>
  </conditionalFormatting>
  <conditionalFormatting sqref="Q402">
    <cfRule type="cellIs" dxfId="18833" priority="1094" operator="lessThan">
      <formula>0</formula>
    </cfRule>
  </conditionalFormatting>
  <conditionalFormatting sqref="B350">
    <cfRule type="cellIs" dxfId="18832" priority="1171" operator="lessThan">
      <formula>0</formula>
    </cfRule>
  </conditionalFormatting>
  <conditionalFormatting sqref="J352">
    <cfRule type="cellIs" dxfId="18831" priority="1168" operator="lessThan">
      <formula>0</formula>
    </cfRule>
  </conditionalFormatting>
  <conditionalFormatting sqref="P355">
    <cfRule type="cellIs" dxfId="18830" priority="1169" operator="lessThan">
      <formula>0</formula>
    </cfRule>
  </conditionalFormatting>
  <conditionalFormatting sqref="P440">
    <cfRule type="cellIs" dxfId="18829" priority="1047" operator="lessThan">
      <formula>0</formula>
    </cfRule>
  </conditionalFormatting>
  <conditionalFormatting sqref="Q354">
    <cfRule type="cellIs" dxfId="18828" priority="1166" operator="lessThan">
      <formula>0</formula>
    </cfRule>
  </conditionalFormatting>
  <conditionalFormatting sqref="P356:Q356 Q357:Q359">
    <cfRule type="cellIs" dxfId="18827" priority="1165" operator="lessThan">
      <formula>0</formula>
    </cfRule>
  </conditionalFormatting>
  <conditionalFormatting sqref="P356">
    <cfRule type="cellIs" dxfId="18826" priority="1164" operator="lessThan">
      <formula>0</formula>
    </cfRule>
  </conditionalFormatting>
  <conditionalFormatting sqref="P357:P360">
    <cfRule type="cellIs" dxfId="18825" priority="1163" operator="lessThan">
      <formula>0</formula>
    </cfRule>
  </conditionalFormatting>
  <conditionalFormatting sqref="B356">
    <cfRule type="cellIs" dxfId="18824" priority="1159" operator="lessThan">
      <formula>0</formula>
    </cfRule>
  </conditionalFormatting>
  <conditionalFormatting sqref="Q361">
    <cfRule type="cellIs" dxfId="18823" priority="1158" operator="lessThan">
      <formula>0</formula>
    </cfRule>
  </conditionalFormatting>
  <conditionalFormatting sqref="Q360">
    <cfRule type="cellIs" dxfId="18822" priority="1156" operator="lessThan">
      <formula>0</formula>
    </cfRule>
  </conditionalFormatting>
  <conditionalFormatting sqref="Q360">
    <cfRule type="cellIs" dxfId="18821" priority="1155" operator="lessThan">
      <formula>0</formula>
    </cfRule>
  </conditionalFormatting>
  <conditionalFormatting sqref="P362:Q362 Q363:Q365">
    <cfRule type="cellIs" dxfId="18820" priority="1154" operator="lessThan">
      <formula>0</formula>
    </cfRule>
  </conditionalFormatting>
  <conditionalFormatting sqref="P362">
    <cfRule type="cellIs" dxfId="18819" priority="1153" operator="lessThan">
      <formula>0</formula>
    </cfRule>
  </conditionalFormatting>
  <conditionalFormatting sqref="J363">
    <cfRule type="cellIs" dxfId="18818" priority="1151" operator="lessThan">
      <formula>0</formula>
    </cfRule>
  </conditionalFormatting>
  <conditionalFormatting sqref="K363:N364 J365:M366">
    <cfRule type="cellIs" dxfId="18817" priority="1152" operator="lessThan">
      <formula>0</formula>
    </cfRule>
  </conditionalFormatting>
  <conditionalFormatting sqref="P368">
    <cfRule type="cellIs" dxfId="18816" priority="1144" operator="lessThan">
      <formula>0</formula>
    </cfRule>
  </conditionalFormatting>
  <conditionalFormatting sqref="Q367">
    <cfRule type="cellIs" dxfId="18815" priority="1149" operator="lessThan">
      <formula>0</formula>
    </cfRule>
  </conditionalFormatting>
  <conditionalFormatting sqref="B362">
    <cfRule type="cellIs" dxfId="18814" priority="1150" operator="lessThan">
      <formula>0</formula>
    </cfRule>
  </conditionalFormatting>
  <conditionalFormatting sqref="P405:P407">
    <cfRule type="cellIs" dxfId="18813" priority="1082" operator="lessThan">
      <formula>0</formula>
    </cfRule>
  </conditionalFormatting>
  <conditionalFormatting sqref="J364">
    <cfRule type="cellIs" dxfId="18812" priority="1148" operator="lessThan">
      <formula>0</formula>
    </cfRule>
  </conditionalFormatting>
  <conditionalFormatting sqref="Q366">
    <cfRule type="cellIs" dxfId="18811" priority="1146" operator="lessThan">
      <formula>0</formula>
    </cfRule>
  </conditionalFormatting>
  <conditionalFormatting sqref="P368:Q368 Q369:Q371">
    <cfRule type="cellIs" dxfId="18810" priority="1145" operator="lessThan">
      <formula>0</formula>
    </cfRule>
  </conditionalFormatting>
  <conditionalFormatting sqref="Q372">
    <cfRule type="cellIs" dxfId="18809" priority="1136" operator="lessThan">
      <formula>0</formula>
    </cfRule>
  </conditionalFormatting>
  <conditionalFormatting sqref="I370 K369:N370 C371:M372">
    <cfRule type="cellIs" dxfId="18808" priority="1143" operator="lessThan">
      <formula>0</formula>
    </cfRule>
  </conditionalFormatting>
  <conditionalFormatting sqref="I369">
    <cfRule type="cellIs" dxfId="18807" priority="1141" operator="lessThan">
      <formula>0</formula>
    </cfRule>
  </conditionalFormatting>
  <conditionalFormatting sqref="C369:J369">
    <cfRule type="cellIs" dxfId="18806" priority="1142" operator="lessThan">
      <formula>0</formula>
    </cfRule>
  </conditionalFormatting>
  <conditionalFormatting sqref="B368">
    <cfRule type="cellIs" dxfId="18805" priority="1140" operator="lessThan">
      <formula>0</formula>
    </cfRule>
  </conditionalFormatting>
  <conditionalFormatting sqref="Q373">
    <cfRule type="cellIs" dxfId="18804" priority="1139" operator="lessThan">
      <formula>0</formula>
    </cfRule>
  </conditionalFormatting>
  <conditionalFormatting sqref="P411:P413">
    <cfRule type="cellIs" dxfId="18803" priority="1075" operator="lessThan">
      <formula>0</formula>
    </cfRule>
  </conditionalFormatting>
  <conditionalFormatting sqref="C370:J370">
    <cfRule type="cellIs" dxfId="18802" priority="1138" operator="lessThan">
      <formula>0</formula>
    </cfRule>
  </conditionalFormatting>
  <conditionalFormatting sqref="Q372">
    <cfRule type="cellIs" dxfId="18801" priority="1137" operator="lessThan">
      <formula>0</formula>
    </cfRule>
  </conditionalFormatting>
  <conditionalFormatting sqref="P374:Q374 Q375:Q377">
    <cfRule type="cellIs" dxfId="18800" priority="1135" operator="lessThan">
      <formula>0</formula>
    </cfRule>
  </conditionalFormatting>
  <conditionalFormatting sqref="P374">
    <cfRule type="cellIs" dxfId="18799" priority="1134" operator="lessThan">
      <formula>0</formula>
    </cfRule>
  </conditionalFormatting>
  <conditionalFormatting sqref="P375:P377">
    <cfRule type="cellIs" dxfId="18798" priority="1133" operator="lessThan">
      <formula>0</formula>
    </cfRule>
  </conditionalFormatting>
  <conditionalFormatting sqref="I376 K375:N376 C377:M378">
    <cfRule type="cellIs" dxfId="18797" priority="1132" operator="lessThan">
      <formula>0</formula>
    </cfRule>
  </conditionalFormatting>
  <conditionalFormatting sqref="I375">
    <cfRule type="cellIs" dxfId="18796" priority="1130" operator="lessThan">
      <formula>0</formula>
    </cfRule>
  </conditionalFormatting>
  <conditionalFormatting sqref="C375:J375">
    <cfRule type="cellIs" dxfId="18795" priority="1131" operator="lessThan">
      <formula>0</formula>
    </cfRule>
  </conditionalFormatting>
  <conditionalFormatting sqref="B374">
    <cfRule type="cellIs" dxfId="18794" priority="1129" operator="lessThan">
      <formula>0</formula>
    </cfRule>
  </conditionalFormatting>
  <conditionalFormatting sqref="Q379">
    <cfRule type="cellIs" dxfId="18793" priority="1128" operator="lessThan">
      <formula>0</formula>
    </cfRule>
  </conditionalFormatting>
  <conditionalFormatting sqref="C376:J376">
    <cfRule type="cellIs" dxfId="18792" priority="1127" operator="lessThan">
      <formula>0</formula>
    </cfRule>
  </conditionalFormatting>
  <conditionalFormatting sqref="Q378">
    <cfRule type="cellIs" dxfId="18791" priority="1126" operator="lessThan">
      <formula>0</formula>
    </cfRule>
  </conditionalFormatting>
  <conditionalFormatting sqref="Q378">
    <cfRule type="cellIs" dxfId="18790" priority="1125" operator="lessThan">
      <formula>0</formula>
    </cfRule>
  </conditionalFormatting>
  <conditionalFormatting sqref="P380:Q380 Q381:Q383">
    <cfRule type="cellIs" dxfId="18789" priority="1124" operator="lessThan">
      <formula>0</formula>
    </cfRule>
  </conditionalFormatting>
  <conditionalFormatting sqref="P380">
    <cfRule type="cellIs" dxfId="18788" priority="1123" operator="lessThan">
      <formula>0</formula>
    </cfRule>
  </conditionalFormatting>
  <conditionalFormatting sqref="P381:P383">
    <cfRule type="cellIs" dxfId="18787" priority="1122" operator="lessThan">
      <formula>0</formula>
    </cfRule>
  </conditionalFormatting>
  <conditionalFormatting sqref="I382 K381:N382 C383:N383 C384:M384">
    <cfRule type="cellIs" dxfId="18786" priority="1121" operator="lessThan">
      <formula>0</formula>
    </cfRule>
  </conditionalFormatting>
  <conditionalFormatting sqref="I381">
    <cfRule type="cellIs" dxfId="18785" priority="1119" operator="lessThan">
      <formula>0</formula>
    </cfRule>
  </conditionalFormatting>
  <conditionalFormatting sqref="C381:J381">
    <cfRule type="cellIs" dxfId="18784" priority="1120" operator="lessThan">
      <formula>0</formula>
    </cfRule>
  </conditionalFormatting>
  <conditionalFormatting sqref="B380">
    <cfRule type="cellIs" dxfId="18783" priority="1118" operator="lessThan">
      <formula>0</formula>
    </cfRule>
  </conditionalFormatting>
  <conditionalFormatting sqref="Q385">
    <cfRule type="cellIs" dxfId="18782" priority="1117" operator="lessThan">
      <formula>0</formula>
    </cfRule>
  </conditionalFormatting>
  <conditionalFormatting sqref="C382:J382">
    <cfRule type="cellIs" dxfId="18781" priority="1116" operator="lessThan">
      <formula>0</formula>
    </cfRule>
  </conditionalFormatting>
  <conditionalFormatting sqref="Q384">
    <cfRule type="cellIs" dxfId="18780" priority="1115" operator="lessThan">
      <formula>0</formula>
    </cfRule>
  </conditionalFormatting>
  <conditionalFormatting sqref="Q384">
    <cfRule type="cellIs" dxfId="18779" priority="1114" operator="lessThan">
      <formula>0</formula>
    </cfRule>
  </conditionalFormatting>
  <conditionalFormatting sqref="P386:Q386 Q387:Q389">
    <cfRule type="cellIs" dxfId="18778" priority="1113" operator="lessThan">
      <formula>0</formula>
    </cfRule>
  </conditionalFormatting>
  <conditionalFormatting sqref="P386">
    <cfRule type="cellIs" dxfId="18777" priority="1112" operator="lessThan">
      <formula>0</formula>
    </cfRule>
  </conditionalFormatting>
  <conditionalFormatting sqref="P387:P389">
    <cfRule type="cellIs" dxfId="18776" priority="1111" operator="lessThan">
      <formula>0</formula>
    </cfRule>
  </conditionalFormatting>
  <conditionalFormatting sqref="B386">
    <cfRule type="cellIs" dxfId="18775" priority="1110" operator="lessThan">
      <formula>0</formula>
    </cfRule>
  </conditionalFormatting>
  <conditionalFormatting sqref="Q391">
    <cfRule type="cellIs" dxfId="18774" priority="1109" operator="lessThan">
      <formula>0</formula>
    </cfRule>
  </conditionalFormatting>
  <conditionalFormatting sqref="Q390">
    <cfRule type="cellIs" dxfId="18773" priority="1108" operator="lessThan">
      <formula>0</formula>
    </cfRule>
  </conditionalFormatting>
  <conditionalFormatting sqref="Q390">
    <cfRule type="cellIs" dxfId="18772" priority="1107" operator="lessThan">
      <formula>0</formula>
    </cfRule>
  </conditionalFormatting>
  <conditionalFormatting sqref="P392:Q392 Q393:Q395">
    <cfRule type="cellIs" dxfId="18771" priority="1106" operator="lessThan">
      <formula>0</formula>
    </cfRule>
  </conditionalFormatting>
  <conditionalFormatting sqref="P392">
    <cfRule type="cellIs" dxfId="18770" priority="1105" operator="lessThan">
      <formula>0</formula>
    </cfRule>
  </conditionalFormatting>
  <conditionalFormatting sqref="H397">
    <cfRule type="cellIs" dxfId="18769" priority="1064" operator="lessThan">
      <formula>0</formula>
    </cfRule>
  </conditionalFormatting>
  <conditionalFormatting sqref="B392">
    <cfRule type="cellIs" dxfId="18768" priority="1103" operator="lessThan">
      <formula>0</formula>
    </cfRule>
  </conditionalFormatting>
  <conditionalFormatting sqref="H378">
    <cfRule type="cellIs" dxfId="18767" priority="1060" operator="lessThan">
      <formula>0</formula>
    </cfRule>
  </conditionalFormatting>
  <conditionalFormatting sqref="Q396">
    <cfRule type="cellIs" dxfId="18766" priority="1101" operator="lessThan">
      <formula>0</formula>
    </cfRule>
  </conditionalFormatting>
  <conditionalFormatting sqref="H361">
    <cfRule type="cellIs" dxfId="18765" priority="1057" operator="lessThan">
      <formula>0</formula>
    </cfRule>
  </conditionalFormatting>
  <conditionalFormatting sqref="P398">
    <cfRule type="cellIs" dxfId="18764" priority="1097" operator="lessThan">
      <formula>0</formula>
    </cfRule>
  </conditionalFormatting>
  <conditionalFormatting sqref="Q438">
    <cfRule type="cellIs" dxfId="18763" priority="1050" operator="lessThan">
      <formula>0</formula>
    </cfRule>
  </conditionalFormatting>
  <conditionalFormatting sqref="H372">
    <cfRule type="cellIs" dxfId="18762" priority="1056" operator="lessThan">
      <formula>0</formula>
    </cfRule>
  </conditionalFormatting>
  <conditionalFormatting sqref="Q402">
    <cfRule type="cellIs" dxfId="18761" priority="1095" operator="lessThan">
      <formula>0</formula>
    </cfRule>
  </conditionalFormatting>
  <conditionalFormatting sqref="P440:Q440 Q441:Q443">
    <cfRule type="cellIs" dxfId="18760" priority="1048" operator="lessThan">
      <formula>0</formula>
    </cfRule>
  </conditionalFormatting>
  <conditionalFormatting sqref="C391:M391">
    <cfRule type="cellIs" dxfId="18759" priority="1093" operator="lessThan">
      <formula>0</formula>
    </cfRule>
  </conditionalFormatting>
  <conditionalFormatting sqref="C385:M385">
    <cfRule type="cellIs" dxfId="18758" priority="1092" operator="lessThan">
      <formula>0</formula>
    </cfRule>
  </conditionalFormatting>
  <conditionalFormatting sqref="C379:M379">
    <cfRule type="cellIs" dxfId="18757" priority="1091" operator="lessThan">
      <formula>0</formula>
    </cfRule>
  </conditionalFormatting>
  <conditionalFormatting sqref="C373:M373">
    <cfRule type="cellIs" dxfId="18756" priority="1090" operator="lessThan">
      <formula>0</formula>
    </cfRule>
  </conditionalFormatting>
  <conditionalFormatting sqref="J367:M367">
    <cfRule type="cellIs" dxfId="18755" priority="1089" operator="lessThan">
      <formula>0</formula>
    </cfRule>
  </conditionalFormatting>
  <conditionalFormatting sqref="C361:M361">
    <cfRule type="cellIs" dxfId="18754" priority="1088" operator="lessThan">
      <formula>0</formula>
    </cfRule>
  </conditionalFormatting>
  <conditionalFormatting sqref="J355:N355">
    <cfRule type="cellIs" dxfId="18753" priority="1087" operator="lessThan">
      <formula>0</formula>
    </cfRule>
  </conditionalFormatting>
  <conditionalFormatting sqref="B398">
    <cfRule type="cellIs" dxfId="18752" priority="1086" operator="lessThan">
      <formula>0</formula>
    </cfRule>
  </conditionalFormatting>
  <conditionalFormatting sqref="B403">
    <cfRule type="cellIs" dxfId="18751" priority="1085" operator="lessThan">
      <formula>0</formula>
    </cfRule>
  </conditionalFormatting>
  <conditionalFormatting sqref="Q408">
    <cfRule type="cellIs" dxfId="18750" priority="1079" operator="lessThan">
      <formula>0</formula>
    </cfRule>
  </conditionalFormatting>
  <conditionalFormatting sqref="Q409">
    <cfRule type="cellIs" dxfId="18749" priority="1081" operator="lessThan">
      <formula>0</formula>
    </cfRule>
  </conditionalFormatting>
  <conditionalFormatting sqref="P404:Q404 Q405:Q407">
    <cfRule type="cellIs" dxfId="18748" priority="1084" operator="lessThan">
      <formula>0</formula>
    </cfRule>
  </conditionalFormatting>
  <conditionalFormatting sqref="P404">
    <cfRule type="cellIs" dxfId="18747" priority="1083" operator="lessThan">
      <formula>0</formula>
    </cfRule>
  </conditionalFormatting>
  <conditionalFormatting sqref="Q408">
    <cfRule type="cellIs" dxfId="18746" priority="1080" operator="lessThan">
      <formula>0</formula>
    </cfRule>
  </conditionalFormatting>
  <conditionalFormatting sqref="B404">
    <cfRule type="cellIs" dxfId="18745" priority="1078" operator="lessThan">
      <formula>0</formula>
    </cfRule>
  </conditionalFormatting>
  <conditionalFormatting sqref="Q414">
    <cfRule type="cellIs" dxfId="18744" priority="1072" operator="lessThan">
      <formula>0</formula>
    </cfRule>
  </conditionalFormatting>
  <conditionalFormatting sqref="Q415">
    <cfRule type="cellIs" dxfId="18743" priority="1074" operator="lessThan">
      <formula>0</formula>
    </cfRule>
  </conditionalFormatting>
  <conditionalFormatting sqref="P410:Q410 Q411:Q413">
    <cfRule type="cellIs" dxfId="18742" priority="1077" operator="lessThan">
      <formula>0</formula>
    </cfRule>
  </conditionalFormatting>
  <conditionalFormatting sqref="P410">
    <cfRule type="cellIs" dxfId="18741" priority="1076" operator="lessThan">
      <formula>0</formula>
    </cfRule>
  </conditionalFormatting>
  <conditionalFormatting sqref="Q414">
    <cfRule type="cellIs" dxfId="18740" priority="1073" operator="lessThan">
      <formula>0</formula>
    </cfRule>
  </conditionalFormatting>
  <conditionalFormatting sqref="B410">
    <cfRule type="cellIs" dxfId="18739" priority="1071" operator="lessThan">
      <formula>0</formula>
    </cfRule>
  </conditionalFormatting>
  <conditionalFormatting sqref="Q432">
    <cfRule type="cellIs" dxfId="18738" priority="1065" operator="lessThan">
      <formula>0</formula>
    </cfRule>
  </conditionalFormatting>
  <conditionalFormatting sqref="P429:P431">
    <cfRule type="cellIs" dxfId="18737" priority="1068" operator="lessThan">
      <formula>0</formula>
    </cfRule>
  </conditionalFormatting>
  <conditionalFormatting sqref="Q433">
    <cfRule type="cellIs" dxfId="18736" priority="1067" operator="lessThan">
      <formula>0</formula>
    </cfRule>
  </conditionalFormatting>
  <conditionalFormatting sqref="P428:Q428 Q429:Q431">
    <cfRule type="cellIs" dxfId="18735" priority="1070" operator="lessThan">
      <formula>0</formula>
    </cfRule>
  </conditionalFormatting>
  <conditionalFormatting sqref="P428">
    <cfRule type="cellIs" dxfId="18734" priority="1069" operator="lessThan">
      <formula>0</formula>
    </cfRule>
  </conditionalFormatting>
  <conditionalFormatting sqref="Q432">
    <cfRule type="cellIs" dxfId="18733" priority="1066" operator="lessThan">
      <formula>0</formula>
    </cfRule>
  </conditionalFormatting>
  <conditionalFormatting sqref="H391">
    <cfRule type="cellIs" dxfId="18732" priority="1063" operator="lessThan">
      <formula>0</formula>
    </cfRule>
  </conditionalFormatting>
  <conditionalFormatting sqref="P435:P437">
    <cfRule type="cellIs" dxfId="18731" priority="1052" operator="lessThan">
      <formula>0</formula>
    </cfRule>
  </conditionalFormatting>
  <conditionalFormatting sqref="Q444">
    <cfRule type="cellIs" dxfId="18730" priority="1044" operator="lessThan">
      <formula>0</formula>
    </cfRule>
  </conditionalFormatting>
  <conditionalFormatting sqref="H384">
    <cfRule type="cellIs" dxfId="18729" priority="1062" operator="lessThan">
      <formula>0</formula>
    </cfRule>
  </conditionalFormatting>
  <conditionalFormatting sqref="H379">
    <cfRule type="cellIs" dxfId="18728" priority="1059" operator="lessThan">
      <formula>0</formula>
    </cfRule>
  </conditionalFormatting>
  <conditionalFormatting sqref="Q438">
    <cfRule type="cellIs" dxfId="18727" priority="1051" operator="lessThan">
      <formula>0</formula>
    </cfRule>
  </conditionalFormatting>
  <conditionalFormatting sqref="H373">
    <cfRule type="cellIs" dxfId="18726" priority="1055" operator="lessThan">
      <formula>0</formula>
    </cfRule>
  </conditionalFormatting>
  <conditionalFormatting sqref="P441:P443">
    <cfRule type="cellIs" dxfId="18725" priority="1046" operator="lessThan">
      <formula>0</formula>
    </cfRule>
  </conditionalFormatting>
  <conditionalFormatting sqref="P434:Q434 Q435:Q437">
    <cfRule type="cellIs" dxfId="18724" priority="1054" operator="lessThan">
      <formula>0</formula>
    </cfRule>
  </conditionalFormatting>
  <conditionalFormatting sqref="P434">
    <cfRule type="cellIs" dxfId="18723" priority="1053" operator="lessThan">
      <formula>0</formula>
    </cfRule>
  </conditionalFormatting>
  <conditionalFormatting sqref="B434">
    <cfRule type="cellIs" dxfId="18722" priority="1049" operator="lessThan">
      <formula>0</formula>
    </cfRule>
  </conditionalFormatting>
  <conditionalFormatting sqref="Q445:Q446">
    <cfRule type="cellIs" dxfId="18721" priority="1040" operator="lessThan">
      <formula>0</formula>
    </cfRule>
  </conditionalFormatting>
  <conditionalFormatting sqref="Q444">
    <cfRule type="cellIs" dxfId="18720" priority="1043" operator="lessThan">
      <formula>0</formula>
    </cfRule>
  </conditionalFormatting>
  <conditionalFormatting sqref="B446">
    <cfRule type="cellIs" dxfId="18719" priority="1039" operator="lessThan">
      <formula>0</formula>
    </cfRule>
  </conditionalFormatting>
  <conditionalFormatting sqref="B440">
    <cfRule type="cellIs" dxfId="18718" priority="1042" operator="lessThan">
      <formula>0</formula>
    </cfRule>
  </conditionalFormatting>
  <conditionalFormatting sqref="P446">
    <cfRule type="cellIs" dxfId="18717" priority="1045" operator="lessThan">
      <formula>0</formula>
    </cfRule>
  </conditionalFormatting>
  <conditionalFormatting sqref="B447">
    <cfRule type="cellIs" dxfId="18716" priority="1038" operator="lessThan">
      <formula>0</formula>
    </cfRule>
  </conditionalFormatting>
  <conditionalFormatting sqref="Q439">
    <cfRule type="cellIs" dxfId="18715" priority="1041" operator="lessThan">
      <formula>0</formula>
    </cfRule>
  </conditionalFormatting>
  <conditionalFormatting sqref="Q448:Q450">
    <cfRule type="cellIs" dxfId="18714" priority="1037" operator="lessThan">
      <formula>0</formula>
    </cfRule>
  </conditionalFormatting>
  <conditionalFormatting sqref="P448:P450">
    <cfRule type="cellIs" dxfId="18713" priority="1036" operator="lessThan">
      <formula>0</formula>
    </cfRule>
  </conditionalFormatting>
  <conditionalFormatting sqref="Q603">
    <cfRule type="cellIs" dxfId="18712" priority="1011" operator="lessThan">
      <formula>0</formula>
    </cfRule>
  </conditionalFormatting>
  <conditionalFormatting sqref="B625">
    <cfRule type="cellIs" dxfId="18711" priority="975" operator="lessThan">
      <formula>0</formula>
    </cfRule>
  </conditionalFormatting>
  <conditionalFormatting sqref="P454:P456">
    <cfRule type="cellIs" dxfId="18710" priority="1032" operator="lessThan">
      <formula>0</formula>
    </cfRule>
  </conditionalFormatting>
  <conditionalFormatting sqref="Q457">
    <cfRule type="cellIs" dxfId="18709" priority="1031" operator="lessThan">
      <formula>0</formula>
    </cfRule>
  </conditionalFormatting>
  <conditionalFormatting sqref="Q597">
    <cfRule type="cellIs" dxfId="18708" priority="1020" operator="lessThan">
      <formula>0</formula>
    </cfRule>
  </conditionalFormatting>
  <conditionalFormatting sqref="Q451">
    <cfRule type="cellIs" dxfId="18707" priority="1035" operator="lessThan">
      <formula>0</formula>
    </cfRule>
  </conditionalFormatting>
  <conditionalFormatting sqref="Q451">
    <cfRule type="cellIs" dxfId="18706" priority="1034" operator="lessThan">
      <formula>0</formula>
    </cfRule>
  </conditionalFormatting>
  <conditionalFormatting sqref="Q457">
    <cfRule type="cellIs" dxfId="18705" priority="1030" operator="lessThan">
      <formula>0</formula>
    </cfRule>
  </conditionalFormatting>
  <conditionalFormatting sqref="J593:N595 J596:M596">
    <cfRule type="cellIs" dxfId="18704" priority="1024" operator="lessThan">
      <formula>0</formula>
    </cfRule>
  </conditionalFormatting>
  <conditionalFormatting sqref="B453">
    <cfRule type="cellIs" dxfId="18703" priority="1028" operator="lessThan">
      <formula>0</formula>
    </cfRule>
  </conditionalFormatting>
  <conditionalFormatting sqref="P599:P602">
    <cfRule type="cellIs" dxfId="18702" priority="1017" operator="lessThan">
      <formula>0</formula>
    </cfRule>
  </conditionalFormatting>
  <conditionalFormatting sqref="Q454:Q456">
    <cfRule type="cellIs" dxfId="18701" priority="1033" operator="lessThan">
      <formula>0</formula>
    </cfRule>
  </conditionalFormatting>
  <conditionalFormatting sqref="Q593:Q595">
    <cfRule type="cellIs" dxfId="18700" priority="1027" operator="lessThan">
      <formula>0</formula>
    </cfRule>
  </conditionalFormatting>
  <conditionalFormatting sqref="Q596">
    <cfRule type="cellIs" dxfId="18699" priority="1022" operator="lessThan">
      <formula>0</formula>
    </cfRule>
  </conditionalFormatting>
  <conditionalFormatting sqref="Q452">
    <cfRule type="cellIs" dxfId="18698" priority="1029" operator="lessThan">
      <formula>0</formula>
    </cfRule>
  </conditionalFormatting>
  <conditionalFormatting sqref="B592">
    <cfRule type="cellIs" dxfId="18697" priority="1019" operator="lessThan">
      <formula>0</formula>
    </cfRule>
  </conditionalFormatting>
  <conditionalFormatting sqref="P593:P595">
    <cfRule type="cellIs" dxfId="18696" priority="1026" operator="lessThan">
      <formula>0</formula>
    </cfRule>
  </conditionalFormatting>
  <conditionalFormatting sqref="J594">
    <cfRule type="cellIs" dxfId="18695" priority="1023" operator="lessThan">
      <formula>0</formula>
    </cfRule>
  </conditionalFormatting>
  <conditionalFormatting sqref="Q602">
    <cfRule type="cellIs" dxfId="18694" priority="1012" operator="lessThan">
      <formula>0</formula>
    </cfRule>
  </conditionalFormatting>
  <conditionalFormatting sqref="J595:N595 K593:N594 J596:M596">
    <cfRule type="cellIs" dxfId="18693" priority="1025" operator="lessThan">
      <formula>0</formula>
    </cfRule>
  </conditionalFormatting>
  <conditionalFormatting sqref="Q596">
    <cfRule type="cellIs" dxfId="18692" priority="1021" operator="lessThan">
      <formula>0</formula>
    </cfRule>
  </conditionalFormatting>
  <conditionalFormatting sqref="J599:N599 J601:N602 J600:M600">
    <cfRule type="cellIs" dxfId="18691" priority="1015" operator="lessThan">
      <formula>0</formula>
    </cfRule>
  </conditionalFormatting>
  <conditionalFormatting sqref="P616:P619">
    <cfRule type="cellIs" dxfId="18690" priority="1009" operator="lessThan">
      <formula>0</formula>
    </cfRule>
  </conditionalFormatting>
  <conditionalFormatting sqref="Q602">
    <cfRule type="cellIs" dxfId="18689" priority="1013" operator="lessThan">
      <formula>0</formula>
    </cfRule>
  </conditionalFormatting>
  <conditionalFormatting sqref="J600">
    <cfRule type="cellIs" dxfId="18688" priority="1014" operator="lessThan">
      <formula>0</formula>
    </cfRule>
  </conditionalFormatting>
  <conditionalFormatting sqref="J601:N602 K599:N599 K600:M600">
    <cfRule type="cellIs" dxfId="18687" priority="1016" operator="lessThan">
      <formula>0</formula>
    </cfRule>
  </conditionalFormatting>
  <conditionalFormatting sqref="Q599:Q601">
    <cfRule type="cellIs" dxfId="18686" priority="1018" operator="lessThan">
      <formula>0</formula>
    </cfRule>
  </conditionalFormatting>
  <conditionalFormatting sqref="Q629">
    <cfRule type="cellIs" dxfId="18685" priority="979" operator="lessThan">
      <formula>0</formula>
    </cfRule>
  </conditionalFormatting>
  <conditionalFormatting sqref="I626">
    <cfRule type="cellIs" dxfId="18684" priority="982" operator="lessThan">
      <formula>0</formula>
    </cfRule>
  </conditionalFormatting>
  <conditionalFormatting sqref="C616:N619">
    <cfRule type="cellIs" dxfId="18683" priority="1007" operator="lessThan">
      <formula>0</formula>
    </cfRule>
  </conditionalFormatting>
  <conditionalFormatting sqref="Q619">
    <cfRule type="cellIs" dxfId="18682" priority="1003" operator="lessThan">
      <formula>0</formula>
    </cfRule>
  </conditionalFormatting>
  <conditionalFormatting sqref="I616">
    <cfRule type="cellIs" dxfId="18681" priority="1006" operator="lessThan">
      <formula>0</formula>
    </cfRule>
  </conditionalFormatting>
  <conditionalFormatting sqref="H621:H624">
    <cfRule type="cellIs" dxfId="18680" priority="989" operator="lessThan">
      <formula>0</formula>
    </cfRule>
  </conditionalFormatting>
  <conditionalFormatting sqref="Q619">
    <cfRule type="cellIs" dxfId="18679" priority="1004" operator="lessThan">
      <formula>0</formula>
    </cfRule>
  </conditionalFormatting>
  <conditionalFormatting sqref="H616">
    <cfRule type="cellIs" dxfId="18678" priority="1000" operator="lessThan">
      <formula>0</formula>
    </cfRule>
  </conditionalFormatting>
  <conditionalFormatting sqref="H616:H619">
    <cfRule type="cellIs" dxfId="18677" priority="1001" operator="lessThan">
      <formula>0</formula>
    </cfRule>
  </conditionalFormatting>
  <conditionalFormatting sqref="C617:J617">
    <cfRule type="cellIs" dxfId="18676" priority="1005" operator="lessThan">
      <formula>0</formula>
    </cfRule>
  </conditionalFormatting>
  <conditionalFormatting sqref="H617:H619">
    <cfRule type="cellIs" dxfId="18675" priority="1002" operator="lessThan">
      <formula>0</formula>
    </cfRule>
  </conditionalFormatting>
  <conditionalFormatting sqref="I617 K616:N617 C618:N619">
    <cfRule type="cellIs" dxfId="18674" priority="1008" operator="lessThan">
      <formula>0</formula>
    </cfRule>
  </conditionalFormatting>
  <conditionalFormatting sqref="Q616:Q618">
    <cfRule type="cellIs" dxfId="18673" priority="1010" operator="lessThan">
      <formula>0</formula>
    </cfRule>
  </conditionalFormatting>
  <conditionalFormatting sqref="B615">
    <cfRule type="cellIs" dxfId="18672" priority="999" operator="lessThan">
      <formula>0</formula>
    </cfRule>
  </conditionalFormatting>
  <conditionalFormatting sqref="Q624">
    <cfRule type="cellIs" dxfId="18671" priority="991" operator="lessThan">
      <formula>0</formula>
    </cfRule>
  </conditionalFormatting>
  <conditionalFormatting sqref="I621">
    <cfRule type="cellIs" dxfId="18670" priority="994" operator="lessThan">
      <formula>0</formula>
    </cfRule>
  </conditionalFormatting>
  <conditionalFormatting sqref="C621:N624">
    <cfRule type="cellIs" dxfId="18669" priority="995" operator="lessThan">
      <formula>0</formula>
    </cfRule>
  </conditionalFormatting>
  <conditionalFormatting sqref="Q624">
    <cfRule type="cellIs" dxfId="18668" priority="992" operator="lessThan">
      <formula>0</formula>
    </cfRule>
  </conditionalFormatting>
  <conditionalFormatting sqref="H621">
    <cfRule type="cellIs" dxfId="18667" priority="988" operator="lessThan">
      <formula>0</formula>
    </cfRule>
  </conditionalFormatting>
  <conditionalFormatting sqref="P621:P624">
    <cfRule type="cellIs" dxfId="18666" priority="997" operator="lessThan">
      <formula>0</formula>
    </cfRule>
  </conditionalFormatting>
  <conditionalFormatting sqref="C622:J622">
    <cfRule type="cellIs" dxfId="18665" priority="993" operator="lessThan">
      <formula>0</formula>
    </cfRule>
  </conditionalFormatting>
  <conditionalFormatting sqref="H622:H624">
    <cfRule type="cellIs" dxfId="18664" priority="990" operator="lessThan">
      <formula>0</formula>
    </cfRule>
  </conditionalFormatting>
  <conditionalFormatting sqref="I622 K621:N622 C623:N624">
    <cfRule type="cellIs" dxfId="18663" priority="996" operator="lessThan">
      <formula>0</formula>
    </cfRule>
  </conditionalFormatting>
  <conditionalFormatting sqref="Q621:Q623">
    <cfRule type="cellIs" dxfId="18662" priority="998" operator="lessThan">
      <formula>0</formula>
    </cfRule>
  </conditionalFormatting>
  <conditionalFormatting sqref="B620">
    <cfRule type="cellIs" dxfId="18661" priority="987" operator="lessThan">
      <formula>0</formula>
    </cfRule>
  </conditionalFormatting>
  <conditionalFormatting sqref="C626:N629">
    <cfRule type="cellIs" dxfId="18660" priority="983" operator="lessThan">
      <formula>0</formula>
    </cfRule>
  </conditionalFormatting>
  <conditionalFormatting sqref="Q629">
    <cfRule type="cellIs" dxfId="18659" priority="980" operator="lessThan">
      <formula>0</formula>
    </cfRule>
  </conditionalFormatting>
  <conditionalFormatting sqref="H626">
    <cfRule type="cellIs" dxfId="18658" priority="976" operator="lessThan">
      <formula>0</formula>
    </cfRule>
  </conditionalFormatting>
  <conditionalFormatting sqref="H626:H629">
    <cfRule type="cellIs" dxfId="18657" priority="977" operator="lessThan">
      <formula>0</formula>
    </cfRule>
  </conditionalFormatting>
  <conditionalFormatting sqref="P626:P629">
    <cfRule type="cellIs" dxfId="18656" priority="985" operator="lessThan">
      <formula>0</formula>
    </cfRule>
  </conditionalFormatting>
  <conditionalFormatting sqref="C627:J627">
    <cfRule type="cellIs" dxfId="18655" priority="981" operator="lessThan">
      <formula>0</formula>
    </cfRule>
  </conditionalFormatting>
  <conditionalFormatting sqref="H627:H629">
    <cfRule type="cellIs" dxfId="18654" priority="978" operator="lessThan">
      <formula>0</formula>
    </cfRule>
  </conditionalFormatting>
  <conditionalFormatting sqref="I627 K626:N627 C628:N629">
    <cfRule type="cellIs" dxfId="18653" priority="984" operator="lessThan">
      <formula>0</formula>
    </cfRule>
  </conditionalFormatting>
  <conditionalFormatting sqref="Q626:Q628">
    <cfRule type="cellIs" dxfId="18652" priority="986" operator="lessThan">
      <formula>0</formula>
    </cfRule>
  </conditionalFormatting>
  <conditionalFormatting sqref="C351:I351">
    <cfRule type="cellIs" dxfId="18651" priority="972" operator="lessThan">
      <formula>0</formula>
    </cfRule>
  </conditionalFormatting>
  <conditionalFormatting sqref="C353:I354">
    <cfRule type="cellIs" dxfId="18650" priority="973" operator="lessThan">
      <formula>0</formula>
    </cfRule>
  </conditionalFormatting>
  <conditionalFormatting sqref="P506:Q506">
    <cfRule type="cellIs" dxfId="18649" priority="956" operator="lessThan">
      <formula>0</formula>
    </cfRule>
  </conditionalFormatting>
  <conditionalFormatting sqref="P499:P502">
    <cfRule type="cellIs" dxfId="18648" priority="957" operator="lessThan">
      <formula>0</formula>
    </cfRule>
  </conditionalFormatting>
  <conditionalFormatting sqref="Q611:Q613">
    <cfRule type="cellIs" dxfId="18647" priority="919" operator="lessThan">
      <formula>0</formula>
    </cfRule>
  </conditionalFormatting>
  <conditionalFormatting sqref="B498">
    <cfRule type="cellIs" dxfId="18646" priority="974" operator="lessThan">
      <formula>0</formula>
    </cfRule>
  </conditionalFormatting>
  <conditionalFormatting sqref="N427">
    <cfRule type="cellIs" dxfId="18645" priority="693" operator="lessThan">
      <formula>0</formula>
    </cfRule>
  </conditionalFormatting>
  <conditionalFormatting sqref="C352:I352">
    <cfRule type="cellIs" dxfId="18644" priority="971" operator="lessThan">
      <formula>0</formula>
    </cfRule>
  </conditionalFormatting>
  <conditionalFormatting sqref="C355:I355">
    <cfRule type="cellIs" dxfId="18643" priority="970" operator="lessThan">
      <formula>0</formula>
    </cfRule>
  </conditionalFormatting>
  <conditionalFormatting sqref="C365:I366">
    <cfRule type="cellIs" dxfId="18642" priority="969" operator="lessThan">
      <formula>0</formula>
    </cfRule>
  </conditionalFormatting>
  <conditionalFormatting sqref="C363:I363">
    <cfRule type="cellIs" dxfId="18641" priority="968" operator="lessThan">
      <formula>0</formula>
    </cfRule>
  </conditionalFormatting>
  <conditionalFormatting sqref="C364:I364">
    <cfRule type="cellIs" dxfId="18640" priority="967" operator="lessThan">
      <formula>0</formula>
    </cfRule>
  </conditionalFormatting>
  <conditionalFormatting sqref="C367:I367">
    <cfRule type="cellIs" dxfId="18639" priority="966" operator="lessThan">
      <formula>0</formula>
    </cfRule>
  </conditionalFormatting>
  <conditionalFormatting sqref="C593:I596">
    <cfRule type="cellIs" dxfId="18638" priority="964" operator="lessThan">
      <formula>0</formula>
    </cfRule>
  </conditionalFormatting>
  <conditionalFormatting sqref="C594:I594">
    <cfRule type="cellIs" dxfId="18637" priority="963" operator="lessThan">
      <formula>0</formula>
    </cfRule>
  </conditionalFormatting>
  <conditionalFormatting sqref="C595:I596">
    <cfRule type="cellIs" dxfId="18636" priority="965" operator="lessThan">
      <formula>0</formula>
    </cfRule>
  </conditionalFormatting>
  <conditionalFormatting sqref="Q551">
    <cfRule type="cellIs" dxfId="18635" priority="945" operator="lessThan">
      <formula>0</formula>
    </cfRule>
  </conditionalFormatting>
  <conditionalFormatting sqref="Q551">
    <cfRule type="cellIs" dxfId="18634" priority="946" operator="lessThan">
      <formula>0</formula>
    </cfRule>
  </conditionalFormatting>
  <conditionalFormatting sqref="C599:I602">
    <cfRule type="cellIs" dxfId="18633" priority="961" operator="lessThan">
      <formula>0</formula>
    </cfRule>
  </conditionalFormatting>
  <conditionalFormatting sqref="C600:I600">
    <cfRule type="cellIs" dxfId="18632" priority="960" operator="lessThan">
      <formula>0</formula>
    </cfRule>
  </conditionalFormatting>
  <conditionalFormatting sqref="C601:I602">
    <cfRule type="cellIs" dxfId="18631" priority="962" operator="lessThan">
      <formula>0</formula>
    </cfRule>
  </conditionalFormatting>
  <conditionalFormatting sqref="C461:C464">
    <cfRule type="cellIs" dxfId="18630" priority="959" operator="lessThan">
      <formula>0</formula>
    </cfRule>
  </conditionalFormatting>
  <conditionalFormatting sqref="P468:P471">
    <cfRule type="cellIs" dxfId="18629" priority="958" operator="lessThan">
      <formula>0</formula>
    </cfRule>
  </conditionalFormatting>
  <conditionalFormatting sqref="Q507:Q510">
    <cfRule type="cellIs" dxfId="18628" priority="955" operator="lessThan">
      <formula>0</formula>
    </cfRule>
  </conditionalFormatting>
  <conditionalFormatting sqref="Q511:Q512">
    <cfRule type="cellIs" dxfId="18627" priority="954" operator="lessThan">
      <formula>0</formula>
    </cfRule>
  </conditionalFormatting>
  <conditionalFormatting sqref="Q512">
    <cfRule type="cellIs" dxfId="18626" priority="953" operator="lessThan">
      <formula>0</formula>
    </cfRule>
  </conditionalFormatting>
  <conditionalFormatting sqref="Q511">
    <cfRule type="cellIs" dxfId="18625" priority="952" operator="lessThan">
      <formula>0</formula>
    </cfRule>
  </conditionalFormatting>
  <conditionalFormatting sqref="P507:P510">
    <cfRule type="cellIs" dxfId="18624" priority="951" operator="lessThan">
      <formula>0</formula>
    </cfRule>
  </conditionalFormatting>
  <conditionalFormatting sqref="B506">
    <cfRule type="cellIs" dxfId="18623" priority="950" operator="lessThan">
      <formula>0</formula>
    </cfRule>
  </conditionalFormatting>
  <conditionalFormatting sqref="C611:N614">
    <cfRule type="cellIs" dxfId="18622" priority="916" operator="lessThan">
      <formula>0</formula>
    </cfRule>
  </conditionalFormatting>
  <conditionalFormatting sqref="Q614">
    <cfRule type="cellIs" dxfId="18621" priority="913" operator="lessThan">
      <formula>0</formula>
    </cfRule>
  </conditionalFormatting>
  <conditionalFormatting sqref="P547:P550">
    <cfRule type="cellIs" dxfId="18620" priority="944" operator="lessThan">
      <formula>0</formula>
    </cfRule>
  </conditionalFormatting>
  <conditionalFormatting sqref="H611:H614">
    <cfRule type="cellIs" dxfId="18619" priority="910" operator="lessThan">
      <formula>0</formula>
    </cfRule>
  </conditionalFormatting>
  <conditionalFormatting sqref="Q504">
    <cfRule type="cellIs" dxfId="18618" priority="949" operator="lessThan">
      <formula>0</formula>
    </cfRule>
  </conditionalFormatting>
  <conditionalFormatting sqref="Q547:Q550 Q552 Q554:Q560">
    <cfRule type="cellIs" dxfId="18617" priority="948" operator="lessThan">
      <formula>0</formula>
    </cfRule>
  </conditionalFormatting>
  <conditionalFormatting sqref="P546">
    <cfRule type="cellIs" dxfId="18616" priority="947" operator="lessThan">
      <formula>0</formula>
    </cfRule>
  </conditionalFormatting>
  <conditionalFormatting sqref="P554:P558">
    <cfRule type="cellIs" dxfId="18615" priority="943" operator="lessThan">
      <formula>0</formula>
    </cfRule>
  </conditionalFormatting>
  <conditionalFormatting sqref="Q570:Q573 Q575">
    <cfRule type="cellIs" dxfId="18614" priority="941" operator="lessThan">
      <formula>0</formula>
    </cfRule>
  </conditionalFormatting>
  <conditionalFormatting sqref="B546">
    <cfRule type="cellIs" dxfId="18613" priority="942" operator="lessThan">
      <formula>0</formula>
    </cfRule>
  </conditionalFormatting>
  <conditionalFormatting sqref="P569">
    <cfRule type="cellIs" dxfId="18612" priority="940" operator="lessThan">
      <formula>0</formula>
    </cfRule>
  </conditionalFormatting>
  <conditionalFormatting sqref="Q574">
    <cfRule type="cellIs" dxfId="18611" priority="939" operator="lessThan">
      <formula>0</formula>
    </cfRule>
  </conditionalFormatting>
  <conditionalFormatting sqref="Q574">
    <cfRule type="cellIs" dxfId="18610" priority="938" operator="lessThan">
      <formula>0</formula>
    </cfRule>
  </conditionalFormatting>
  <conditionalFormatting sqref="P570:P573">
    <cfRule type="cellIs" dxfId="18609" priority="937" operator="lessThan">
      <formula>0</formula>
    </cfRule>
  </conditionalFormatting>
  <conditionalFormatting sqref="Q582 Q577:Q580">
    <cfRule type="cellIs" dxfId="18608" priority="935" operator="lessThan">
      <formula>0</formula>
    </cfRule>
  </conditionalFormatting>
  <conditionalFormatting sqref="Q581">
    <cfRule type="cellIs" dxfId="18607" priority="933" operator="lessThan">
      <formula>0</formula>
    </cfRule>
  </conditionalFormatting>
  <conditionalFormatting sqref="B569">
    <cfRule type="cellIs" dxfId="18606" priority="936" operator="lessThan">
      <formula>0</formula>
    </cfRule>
  </conditionalFormatting>
  <conditionalFormatting sqref="P576">
    <cfRule type="cellIs" dxfId="18605" priority="934" operator="lessThan">
      <formula>0</formula>
    </cfRule>
  </conditionalFormatting>
  <conditionalFormatting sqref="P577:P580">
    <cfRule type="cellIs" dxfId="18604" priority="931" operator="lessThan">
      <formula>0</formula>
    </cfRule>
  </conditionalFormatting>
  <conditionalFormatting sqref="Q581">
    <cfRule type="cellIs" dxfId="18603" priority="932" operator="lessThan">
      <formula>0</formula>
    </cfRule>
  </conditionalFormatting>
  <conditionalFormatting sqref="P605:P607 P609">
    <cfRule type="cellIs" dxfId="18602" priority="929" operator="lessThan">
      <formula>0</formula>
    </cfRule>
  </conditionalFormatting>
  <conditionalFormatting sqref="Q605:Q607">
    <cfRule type="cellIs" dxfId="18601" priority="930" operator="lessThan">
      <formula>0</formula>
    </cfRule>
  </conditionalFormatting>
  <conditionalFormatting sqref="C607:I607">
    <cfRule type="cellIs" dxfId="18600" priority="922" operator="lessThan">
      <formula>0</formula>
    </cfRule>
  </conditionalFormatting>
  <conditionalFormatting sqref="C605:I607">
    <cfRule type="cellIs" dxfId="18599" priority="921" operator="lessThan">
      <formula>0</formula>
    </cfRule>
  </conditionalFormatting>
  <conditionalFormatting sqref="B604">
    <cfRule type="cellIs" dxfId="18598" priority="923" operator="lessThan">
      <formula>0</formula>
    </cfRule>
  </conditionalFormatting>
  <conditionalFormatting sqref="J605:N607">
    <cfRule type="cellIs" dxfId="18597" priority="927" operator="lessThan">
      <formula>0</formula>
    </cfRule>
  </conditionalFormatting>
  <conditionalFormatting sqref="P611:P614">
    <cfRule type="cellIs" dxfId="18596" priority="918" operator="lessThan">
      <formula>0</formula>
    </cfRule>
  </conditionalFormatting>
  <conditionalFormatting sqref="Q608:Q609">
    <cfRule type="cellIs" dxfId="18595" priority="924" operator="lessThan">
      <formula>0</formula>
    </cfRule>
  </conditionalFormatting>
  <conditionalFormatting sqref="C433:M433">
    <cfRule type="cellIs" dxfId="18594" priority="691" operator="lessThan">
      <formula>0</formula>
    </cfRule>
  </conditionalFormatting>
  <conditionalFormatting sqref="Q608:Q609">
    <cfRule type="cellIs" dxfId="18593" priority="925" operator="lessThan">
      <formula>0</formula>
    </cfRule>
  </conditionalFormatting>
  <conditionalFormatting sqref="J606">
    <cfRule type="cellIs" dxfId="18592" priority="926" operator="lessThan">
      <formula>0</formula>
    </cfRule>
  </conditionalFormatting>
  <conditionalFormatting sqref="J607:N607 K605:N606">
    <cfRule type="cellIs" dxfId="18591" priority="928" operator="lessThan">
      <formula>0</formula>
    </cfRule>
  </conditionalFormatting>
  <conditionalFormatting sqref="I612 K611:N612 C613:N614">
    <cfRule type="cellIs" dxfId="18590" priority="917" operator="lessThan">
      <formula>0</formula>
    </cfRule>
  </conditionalFormatting>
  <conditionalFormatting sqref="N427">
    <cfRule type="cellIs" dxfId="18589" priority="694" operator="lessThan">
      <formula>0</formula>
    </cfRule>
  </conditionalFormatting>
  <conditionalFormatting sqref="B429:N429">
    <cfRule type="cellIs" dxfId="18588" priority="686" operator="lessThan">
      <formula>0</formula>
    </cfRule>
  </conditionalFormatting>
  <conditionalFormatting sqref="C606:I606">
    <cfRule type="cellIs" dxfId="18587" priority="920" operator="lessThan">
      <formula>0</formula>
    </cfRule>
  </conditionalFormatting>
  <conditionalFormatting sqref="B429:N429">
    <cfRule type="cellIs" dxfId="18586" priority="687" operator="lessThan">
      <formula>0</formula>
    </cfRule>
  </conditionalFormatting>
  <conditionalFormatting sqref="H433">
    <cfRule type="cellIs" dxfId="18585" priority="690" operator="lessThan">
      <formula>0</formula>
    </cfRule>
  </conditionalFormatting>
  <conditionalFormatting sqref="B433">
    <cfRule type="cellIs" dxfId="18584" priority="689" operator="lessThan">
      <formula>0</formula>
    </cfRule>
  </conditionalFormatting>
  <conditionalFormatting sqref="B433">
    <cfRule type="cellIs" dxfId="18583" priority="688" operator="lessThan">
      <formula>0</formula>
    </cfRule>
  </conditionalFormatting>
  <conditionalFormatting sqref="B429:N429">
    <cfRule type="cellIs" dxfId="18582" priority="684" operator="lessThan">
      <formula>0</formula>
    </cfRule>
  </conditionalFormatting>
  <conditionalFormatting sqref="B429:N429">
    <cfRule type="cellIs" dxfId="18581" priority="685" operator="lessThan">
      <formula>0</formula>
    </cfRule>
  </conditionalFormatting>
  <conditionalFormatting sqref="B435:N435">
    <cfRule type="cellIs" dxfId="18580" priority="671" operator="lessThan">
      <formula>0</formula>
    </cfRule>
  </conditionalFormatting>
  <conditionalFormatting sqref="H611">
    <cfRule type="cellIs" dxfId="18579" priority="909" operator="lessThan">
      <formula>0</formula>
    </cfRule>
  </conditionalFormatting>
  <conditionalFormatting sqref="C433:M433">
    <cfRule type="cellIs" dxfId="18578" priority="692" operator="lessThan">
      <formula>0</formula>
    </cfRule>
  </conditionalFormatting>
  <conditionalFormatting sqref="H612:H614">
    <cfRule type="cellIs" dxfId="18577" priority="911" operator="lessThan">
      <formula>0</formula>
    </cfRule>
  </conditionalFormatting>
  <conditionalFormatting sqref="Q614">
    <cfRule type="cellIs" dxfId="18576" priority="912" operator="lessThan">
      <formula>0</formula>
    </cfRule>
  </conditionalFormatting>
  <conditionalFormatting sqref="I611">
    <cfRule type="cellIs" dxfId="18575" priority="915" operator="lessThan">
      <formula>0</formula>
    </cfRule>
  </conditionalFormatting>
  <conditionalFormatting sqref="N439">
    <cfRule type="cellIs" dxfId="18574" priority="664" operator="lessThan">
      <formula>0</formula>
    </cfRule>
  </conditionalFormatting>
  <conditionalFormatting sqref="C612:J612">
    <cfRule type="cellIs" dxfId="18573" priority="914" operator="lessThan">
      <formula>0</formula>
    </cfRule>
  </conditionalFormatting>
  <conditionalFormatting sqref="B610">
    <cfRule type="cellIs" dxfId="18572" priority="908" operator="lessThan">
      <formula>0</formula>
    </cfRule>
  </conditionalFormatting>
  <conditionalFormatting sqref="B435:N435">
    <cfRule type="cellIs" dxfId="18571" priority="670" operator="lessThan">
      <formula>0</formula>
    </cfRule>
  </conditionalFormatting>
  <conditionalFormatting sqref="C445:M445">
    <cfRule type="cellIs" dxfId="18570" priority="661" operator="lessThan">
      <formula>0</formula>
    </cfRule>
  </conditionalFormatting>
  <conditionalFormatting sqref="C445:M445">
    <cfRule type="cellIs" dxfId="18569" priority="662" operator="lessThan">
      <formula>0</formula>
    </cfRule>
  </conditionalFormatting>
  <conditionalFormatting sqref="B435:N435">
    <cfRule type="cellIs" dxfId="18568" priority="669" operator="lessThan">
      <formula>0</formula>
    </cfRule>
  </conditionalFormatting>
  <conditionalFormatting sqref="N438">
    <cfRule type="cellIs" dxfId="18567" priority="665" operator="lessThan">
      <formula>0</formula>
    </cfRule>
  </conditionalFormatting>
  <conditionalFormatting sqref="B435:N435">
    <cfRule type="cellIs" dxfId="18566" priority="668" operator="lessThan">
      <formula>0</formula>
    </cfRule>
  </conditionalFormatting>
  <conditionalFormatting sqref="B435:N435">
    <cfRule type="cellIs" dxfId="18565" priority="666" operator="lessThan">
      <formula>0</formula>
    </cfRule>
  </conditionalFormatting>
  <conditionalFormatting sqref="B598">
    <cfRule type="cellIs" dxfId="18564" priority="907" operator="lessThan">
      <formula>0</formula>
    </cfRule>
  </conditionalFormatting>
  <conditionalFormatting sqref="N439">
    <cfRule type="cellIs" dxfId="18563" priority="663" operator="lessThan">
      <formula>0</formula>
    </cfRule>
  </conditionalFormatting>
  <conditionalFormatting sqref="B435:N435">
    <cfRule type="cellIs" dxfId="18562" priority="667" operator="lessThan">
      <formula>0</formula>
    </cfRule>
  </conditionalFormatting>
  <conditionalFormatting sqref="B598">
    <cfRule type="cellIs" dxfId="18561" priority="906" operator="lessThan">
      <formula>0</formula>
    </cfRule>
  </conditionalFormatting>
  <conditionalFormatting sqref="B641">
    <cfRule type="cellIs" dxfId="18560" priority="894" operator="lessThan">
      <formula>0</formula>
    </cfRule>
  </conditionalFormatting>
  <conditionalFormatting sqref="B591">
    <cfRule type="cellIs" dxfId="18559" priority="904" operator="lessThan">
      <formula>0</formula>
    </cfRule>
  </conditionalFormatting>
  <conditionalFormatting sqref="B591">
    <cfRule type="cellIs" dxfId="18558" priority="905" operator="lessThan">
      <formula>0</formula>
    </cfRule>
  </conditionalFormatting>
  <conditionalFormatting sqref="B609">
    <cfRule type="cellIs" dxfId="18557" priority="902" operator="lessThan">
      <formula>0</formula>
    </cfRule>
  </conditionalFormatting>
  <conditionalFormatting sqref="B609">
    <cfRule type="cellIs" dxfId="18556"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8555" priority="901" operator="lessThan">
      <formula>0</formula>
    </cfRule>
  </conditionalFormatting>
  <conditionalFormatting sqref="B646">
    <cfRule type="cellIs" dxfId="18554" priority="898" operator="lessThan">
      <formula>0</formula>
    </cfRule>
  </conditionalFormatting>
  <conditionalFormatting sqref="B631">
    <cfRule type="cellIs" dxfId="18553" priority="900" operator="lessThan">
      <formula>0</formula>
    </cfRule>
  </conditionalFormatting>
  <conditionalFormatting sqref="B635">
    <cfRule type="cellIs" dxfId="18552" priority="899" operator="lessThan">
      <formula>0</formula>
    </cfRule>
  </conditionalFormatting>
  <conditionalFormatting sqref="B662">
    <cfRule type="cellIs" dxfId="18551" priority="897" operator="lessThan">
      <formula>0</formula>
    </cfRule>
  </conditionalFormatting>
  <conditionalFormatting sqref="B671">
    <cfRule type="cellIs" dxfId="18550" priority="896" operator="lessThan">
      <formula>0</formula>
    </cfRule>
  </conditionalFormatting>
  <conditionalFormatting sqref="I674:N674 P672:Q675">
    <cfRule type="cellIs" dxfId="18549" priority="895" operator="lessThan">
      <formula>0</formula>
    </cfRule>
  </conditionalFormatting>
  <conditionalFormatting sqref="P641">
    <cfRule type="cellIs" dxfId="18548" priority="892" operator="lessThan">
      <formula>0</formula>
    </cfRule>
  </conditionalFormatting>
  <conditionalFormatting sqref="P641">
    <cfRule type="cellIs" dxfId="18547" priority="893" operator="lessThan">
      <formula>0</formula>
    </cfRule>
  </conditionalFormatting>
  <conditionalFormatting sqref="P422:Q422 Q423:Q425">
    <cfRule type="cellIs" dxfId="18546" priority="879" operator="lessThan">
      <formula>0</formula>
    </cfRule>
  </conditionalFormatting>
  <conditionalFormatting sqref="B416">
    <cfRule type="cellIs" dxfId="18545" priority="880" operator="lessThan">
      <formula>0</formula>
    </cfRule>
  </conditionalFormatting>
  <conditionalFormatting sqref="P423:P425">
    <cfRule type="cellIs" dxfId="18544" priority="877" operator="lessThan">
      <formula>0</formula>
    </cfRule>
  </conditionalFormatting>
  <conditionalFormatting sqref="P422">
    <cfRule type="cellIs" dxfId="18543" priority="878" operator="lessThan">
      <formula>0</formula>
    </cfRule>
  </conditionalFormatting>
  <conditionalFormatting sqref="Q426">
    <cfRule type="cellIs" dxfId="18542" priority="875" operator="lessThan">
      <formula>0</formula>
    </cfRule>
  </conditionalFormatting>
  <conditionalFormatting sqref="Q427">
    <cfRule type="cellIs" dxfId="18541" priority="876" operator="lessThan">
      <formula>0</formula>
    </cfRule>
  </conditionalFormatting>
  <conditionalFormatting sqref="B422">
    <cfRule type="cellIs" dxfId="18540" priority="873" operator="lessThan">
      <formula>0</formula>
    </cfRule>
  </conditionalFormatting>
  <conditionalFormatting sqref="Q426">
    <cfRule type="cellIs" dxfId="18539" priority="874" operator="lessThan">
      <formula>0</formula>
    </cfRule>
  </conditionalFormatting>
  <conditionalFormatting sqref="B454:N454">
    <cfRule type="cellIs" dxfId="18538" priority="624" operator="lessThan">
      <formula>0</formula>
    </cfRule>
  </conditionalFormatting>
  <conditionalFormatting sqref="B454:N454">
    <cfRule type="cellIs" dxfId="18537" priority="625" operator="lessThan">
      <formula>0</formula>
    </cfRule>
  </conditionalFormatting>
  <conditionalFormatting sqref="C652:I652">
    <cfRule type="cellIs" dxfId="18536" priority="891" operator="lessThan">
      <formula>0</formula>
    </cfRule>
  </conditionalFormatting>
  <conditionalFormatting sqref="C653:I653">
    <cfRule type="cellIs" dxfId="18535" priority="890" operator="lessThan">
      <formula>0</formula>
    </cfRule>
  </conditionalFormatting>
  <conditionalFormatting sqref="C658:M658">
    <cfRule type="cellIs" dxfId="18534" priority="889" operator="lessThan">
      <formula>0</formula>
    </cfRule>
  </conditionalFormatting>
  <conditionalFormatting sqref="C647:N647">
    <cfRule type="cellIs" dxfId="18533" priority="888" operator="lessThan">
      <formula>0</formula>
    </cfRule>
  </conditionalFormatting>
  <conditionalFormatting sqref="P650">
    <cfRule type="cellIs" dxfId="18532" priority="887" operator="lessThan">
      <formula>0</formula>
    </cfRule>
  </conditionalFormatting>
  <conditionalFormatting sqref="P417:P419">
    <cfRule type="cellIs" dxfId="18531" priority="884" operator="lessThan">
      <formula>0</formula>
    </cfRule>
  </conditionalFormatting>
  <conditionalFormatting sqref="Q420">
    <cfRule type="cellIs" dxfId="18530" priority="881" operator="lessThan">
      <formula>0</formula>
    </cfRule>
  </conditionalFormatting>
  <conditionalFormatting sqref="Q421">
    <cfRule type="cellIs" dxfId="18529" priority="883" operator="lessThan">
      <formula>0</formula>
    </cfRule>
  </conditionalFormatting>
  <conditionalFormatting sqref="P416:Q416 Q417:Q419">
    <cfRule type="cellIs" dxfId="18528" priority="886" operator="lessThan">
      <formula>0</formula>
    </cfRule>
  </conditionalFormatting>
  <conditionalFormatting sqref="P416">
    <cfRule type="cellIs" dxfId="18527" priority="885" operator="lessThan">
      <formula>0</formula>
    </cfRule>
  </conditionalFormatting>
  <conditionalFormatting sqref="Q420">
    <cfRule type="cellIs" dxfId="18526" priority="882" operator="lessThan">
      <formula>0</formula>
    </cfRule>
  </conditionalFormatting>
  <conditionalFormatting sqref="B454:N454">
    <cfRule type="cellIs" dxfId="18525" priority="623" operator="lessThan">
      <formula>0</formula>
    </cfRule>
  </conditionalFormatting>
  <conditionalFormatting sqref="B454:N454">
    <cfRule type="cellIs" dxfId="18524" priority="622" operator="lessThan">
      <formula>0</formula>
    </cfRule>
  </conditionalFormatting>
  <conditionalFormatting sqref="B454:N454">
    <cfRule type="cellIs" dxfId="18523" priority="621" operator="lessThan">
      <formula>0</formula>
    </cfRule>
  </conditionalFormatting>
  <conditionalFormatting sqref="B454:N454">
    <cfRule type="cellIs" dxfId="18522" priority="619" operator="lessThan">
      <formula>0</formula>
    </cfRule>
  </conditionalFormatting>
  <conditionalFormatting sqref="B454:N454">
    <cfRule type="cellIs" dxfId="18521" priority="620" operator="lessThan">
      <formula>0</formula>
    </cfRule>
  </conditionalFormatting>
  <conditionalFormatting sqref="N457">
    <cfRule type="cellIs" dxfId="18520" priority="617" operator="lessThan">
      <formula>0</formula>
    </cfRule>
  </conditionalFormatting>
  <conditionalFormatting sqref="B454:N454">
    <cfRule type="cellIs" dxfId="18519" priority="618" operator="lessThan">
      <formula>0</formula>
    </cfRule>
  </conditionalFormatting>
  <conditionalFormatting sqref="N458">
    <cfRule type="cellIs" dxfId="18518" priority="616" operator="lessThan">
      <formula>0</formula>
    </cfRule>
  </conditionalFormatting>
  <conditionalFormatting sqref="P530">
    <cfRule type="cellIs" dxfId="18517" priority="336" operator="lessThan">
      <formula>0</formula>
    </cfRule>
  </conditionalFormatting>
  <conditionalFormatting sqref="N458">
    <cfRule type="cellIs" dxfId="18516" priority="615" operator="lessThan">
      <formula>0</formula>
    </cfRule>
  </conditionalFormatting>
  <conditionalFormatting sqref="D461:N464">
    <cfRule type="cellIs" dxfId="18515" priority="612" operator="lessThan">
      <formula>0</formula>
    </cfRule>
  </conditionalFormatting>
  <conditionalFormatting sqref="P538">
    <cfRule type="cellIs" dxfId="18514" priority="333" operator="lessThan">
      <formula>0</formula>
    </cfRule>
  </conditionalFormatting>
  <conditionalFormatting sqref="B461:B464">
    <cfRule type="cellIs" dxfId="18513" priority="609" operator="lessThan">
      <formula>0</formula>
    </cfRule>
  </conditionalFormatting>
  <conditionalFormatting sqref="P553">
    <cfRule type="cellIs" dxfId="18512" priority="330" operator="lessThan">
      <formula>0</formula>
    </cfRule>
  </conditionalFormatting>
  <conditionalFormatting sqref="B512">
    <cfRule type="cellIs" dxfId="18511" priority="606" operator="lessThan">
      <formula>0</formula>
    </cfRule>
  </conditionalFormatting>
  <conditionalFormatting sqref="C512">
    <cfRule type="cellIs" dxfId="18510" priority="603" operator="lessThan">
      <formula>0</formula>
    </cfRule>
  </conditionalFormatting>
  <conditionalFormatting sqref="P561">
    <cfRule type="cellIs" dxfId="18509" priority="327" operator="lessThan">
      <formula>0</formula>
    </cfRule>
  </conditionalFormatting>
  <conditionalFormatting sqref="P590">
    <cfRule type="cellIs" dxfId="18508" priority="324" operator="lessThan">
      <formula>0</formula>
    </cfRule>
  </conditionalFormatting>
  <conditionalFormatting sqref="N365">
    <cfRule type="cellIs" dxfId="18507" priority="872" operator="lessThan">
      <formula>0</formula>
    </cfRule>
  </conditionalFormatting>
  <conditionalFormatting sqref="N371">
    <cfRule type="cellIs" dxfId="18506" priority="871" operator="lessThan">
      <formula>0</formula>
    </cfRule>
  </conditionalFormatting>
  <conditionalFormatting sqref="N377">
    <cfRule type="cellIs" dxfId="18505" priority="870" operator="lessThan">
      <formula>0</formula>
    </cfRule>
  </conditionalFormatting>
  <conditionalFormatting sqref="B376">
    <cfRule type="cellIs" dxfId="18504" priority="853" operator="lessThan">
      <formula>0</formula>
    </cfRule>
  </conditionalFormatting>
  <conditionalFormatting sqref="B588">
    <cfRule type="cellIs" dxfId="18503" priority="863" operator="lessThan">
      <formula>0</formula>
    </cfRule>
  </conditionalFormatting>
  <conditionalFormatting sqref="B371:B372">
    <cfRule type="cellIs" dxfId="18502" priority="858" operator="lessThan">
      <formula>0</formula>
    </cfRule>
  </conditionalFormatting>
  <conditionalFormatting sqref="B377:B378">
    <cfRule type="cellIs" dxfId="18501" priority="855" operator="lessThan">
      <formula>0</formula>
    </cfRule>
  </conditionalFormatting>
  <conditionalFormatting sqref="C351:M354">
    <cfRule type="cellIs" dxfId="18500" priority="868" operator="lessThan">
      <formula>0</formula>
    </cfRule>
  </conditionalFormatting>
  <conditionalFormatting sqref="B428">
    <cfRule type="cellIs" dxfId="18499" priority="867" operator="lessThan">
      <formula>0</formula>
    </cfRule>
  </conditionalFormatting>
  <conditionalFormatting sqref="B428">
    <cfRule type="cellIs" dxfId="18498" priority="866" operator="lessThan">
      <formula>0</formula>
    </cfRule>
  </conditionalFormatting>
  <conditionalFormatting sqref="B391 B397 B381:B385 B375:B379 B369:B373 B363:B367 B361 B351:B355">
    <cfRule type="cellIs" dxfId="18497" priority="865" operator="lessThan">
      <formula>0</formula>
    </cfRule>
  </conditionalFormatting>
  <conditionalFormatting sqref="B585:B587">
    <cfRule type="cellIs" dxfId="18496" priority="864" operator="lessThan">
      <formula>0</formula>
    </cfRule>
  </conditionalFormatting>
  <conditionalFormatting sqref="B584">
    <cfRule type="cellIs" dxfId="18495" priority="862" operator="lessThan">
      <formula>0</formula>
    </cfRule>
  </conditionalFormatting>
  <conditionalFormatting sqref="B397">
    <cfRule type="cellIs" dxfId="18494" priority="849" operator="lessThan">
      <formula>0</formula>
    </cfRule>
  </conditionalFormatting>
  <conditionalFormatting sqref="B369">
    <cfRule type="cellIs" dxfId="18493" priority="857" operator="lessThan">
      <formula>0</formula>
    </cfRule>
  </conditionalFormatting>
  <conditionalFormatting sqref="B370">
    <cfRule type="cellIs" dxfId="18492" priority="856" operator="lessThan">
      <formula>0</formula>
    </cfRule>
  </conditionalFormatting>
  <conditionalFormatting sqref="B375">
    <cfRule type="cellIs" dxfId="18491" priority="854" operator="lessThan">
      <formula>0</formula>
    </cfRule>
  </conditionalFormatting>
  <conditionalFormatting sqref="B383:B384">
    <cfRule type="cellIs" dxfId="18490" priority="852" operator="lessThan">
      <formula>0</formula>
    </cfRule>
  </conditionalFormatting>
  <conditionalFormatting sqref="B381">
    <cfRule type="cellIs" dxfId="18489" priority="851" operator="lessThan">
      <formula>0</formula>
    </cfRule>
  </conditionalFormatting>
  <conditionalFormatting sqref="B382">
    <cfRule type="cellIs" dxfId="18488" priority="850" operator="lessThan">
      <formula>0</formula>
    </cfRule>
  </conditionalFormatting>
  <conditionalFormatting sqref="B391">
    <cfRule type="cellIs" dxfId="18487" priority="848" operator="lessThan">
      <formula>0</formula>
    </cfRule>
  </conditionalFormatting>
  <conditionalFormatting sqref="B385">
    <cfRule type="cellIs" dxfId="18486" priority="847" operator="lessThan">
      <formula>0</formula>
    </cfRule>
  </conditionalFormatting>
  <conditionalFormatting sqref="B379">
    <cfRule type="cellIs" dxfId="18485" priority="846" operator="lessThan">
      <formula>0</formula>
    </cfRule>
  </conditionalFormatting>
  <conditionalFormatting sqref="B373">
    <cfRule type="cellIs" dxfId="18484" priority="845" operator="lessThan">
      <formula>0</formula>
    </cfRule>
  </conditionalFormatting>
  <conditionalFormatting sqref="B361">
    <cfRule type="cellIs" dxfId="18483" priority="844" operator="lessThan">
      <formula>0</formula>
    </cfRule>
  </conditionalFormatting>
  <conditionalFormatting sqref="B621:B624">
    <cfRule type="cellIs" dxfId="18482" priority="839" operator="lessThan">
      <formula>0</formula>
    </cfRule>
  </conditionalFormatting>
  <conditionalFormatting sqref="B616:B619">
    <cfRule type="cellIs" dxfId="18481" priority="842" operator="lessThan">
      <formula>0</formula>
    </cfRule>
  </conditionalFormatting>
  <conditionalFormatting sqref="B617">
    <cfRule type="cellIs" dxfId="18480" priority="841" operator="lessThan">
      <formula>0</formula>
    </cfRule>
  </conditionalFormatting>
  <conditionalFormatting sqref="B618:B619">
    <cfRule type="cellIs" dxfId="18479" priority="843" operator="lessThan">
      <formula>0</formula>
    </cfRule>
  </conditionalFormatting>
  <conditionalFormatting sqref="B628:B629">
    <cfRule type="cellIs" dxfId="18478" priority="837" operator="lessThan">
      <formula>0</formula>
    </cfRule>
  </conditionalFormatting>
  <conditionalFormatting sqref="B622">
    <cfRule type="cellIs" dxfId="18477" priority="838" operator="lessThan">
      <formula>0</formula>
    </cfRule>
  </conditionalFormatting>
  <conditionalFormatting sqref="B623:B624">
    <cfRule type="cellIs" dxfId="18476" priority="840" operator="lessThan">
      <formula>0</formula>
    </cfRule>
  </conditionalFormatting>
  <conditionalFormatting sqref="B626:B629">
    <cfRule type="cellIs" dxfId="18475" priority="836" operator="lessThan">
      <formula>0</formula>
    </cfRule>
  </conditionalFormatting>
  <conditionalFormatting sqref="B627">
    <cfRule type="cellIs" dxfId="18474" priority="835" operator="lessThan">
      <formula>0</formula>
    </cfRule>
  </conditionalFormatting>
  <conditionalFormatting sqref="B365:B366">
    <cfRule type="cellIs" dxfId="18473" priority="830" operator="lessThan">
      <formula>0</formula>
    </cfRule>
  </conditionalFormatting>
  <conditionalFormatting sqref="B355">
    <cfRule type="cellIs" dxfId="18472" priority="831" operator="lessThan">
      <formula>0</formula>
    </cfRule>
  </conditionalFormatting>
  <conditionalFormatting sqref="B393:N393">
    <cfRule type="cellIs" dxfId="18471" priority="785" operator="lessThan">
      <formula>0</formula>
    </cfRule>
  </conditionalFormatting>
  <conditionalFormatting sqref="B387:N387">
    <cfRule type="cellIs" dxfId="18470" priority="796" operator="lessThan">
      <formula>0</formula>
    </cfRule>
  </conditionalFormatting>
  <conditionalFormatting sqref="B387:N387">
    <cfRule type="cellIs" dxfId="18469" priority="795" operator="lessThan">
      <formula>0</formula>
    </cfRule>
  </conditionalFormatting>
  <conditionalFormatting sqref="B353:B354">
    <cfRule type="cellIs" dxfId="18468" priority="834" operator="lessThan">
      <formula>0</formula>
    </cfRule>
  </conditionalFormatting>
  <conditionalFormatting sqref="B351">
    <cfRule type="cellIs" dxfId="18467" priority="833" operator="lessThan">
      <formula>0</formula>
    </cfRule>
  </conditionalFormatting>
  <conditionalFormatting sqref="B352">
    <cfRule type="cellIs" dxfId="18466" priority="832" operator="lessThan">
      <formula>0</formula>
    </cfRule>
  </conditionalFormatting>
  <conditionalFormatting sqref="B363">
    <cfRule type="cellIs" dxfId="18465" priority="829" operator="lessThan">
      <formula>0</formula>
    </cfRule>
  </conditionalFormatting>
  <conditionalFormatting sqref="B364">
    <cfRule type="cellIs" dxfId="18464" priority="828" operator="lessThan">
      <formula>0</formula>
    </cfRule>
  </conditionalFormatting>
  <conditionalFormatting sqref="B367">
    <cfRule type="cellIs" dxfId="18463" priority="827" operator="lessThan">
      <formula>0</formula>
    </cfRule>
  </conditionalFormatting>
  <conditionalFormatting sqref="B593:B596">
    <cfRule type="cellIs" dxfId="18462" priority="825" operator="lessThan">
      <formula>0</formula>
    </cfRule>
  </conditionalFormatting>
  <conditionalFormatting sqref="B594">
    <cfRule type="cellIs" dxfId="18461" priority="824" operator="lessThan">
      <formula>0</formula>
    </cfRule>
  </conditionalFormatting>
  <conditionalFormatting sqref="B595:B596">
    <cfRule type="cellIs" dxfId="18460" priority="826" operator="lessThan">
      <formula>0</formula>
    </cfRule>
  </conditionalFormatting>
  <conditionalFormatting sqref="B603">
    <cfRule type="cellIs" dxfId="18459" priority="819" operator="lessThan">
      <formula>0</formula>
    </cfRule>
  </conditionalFormatting>
  <conditionalFormatting sqref="B603">
    <cfRule type="cellIs" dxfId="18458" priority="820" operator="lessThan">
      <formula>0</formula>
    </cfRule>
  </conditionalFormatting>
  <conditionalFormatting sqref="B599:B602">
    <cfRule type="cellIs" dxfId="18457" priority="822" operator="lessThan">
      <formula>0</formula>
    </cfRule>
  </conditionalFormatting>
  <conditionalFormatting sqref="B600">
    <cfRule type="cellIs" dxfId="18456" priority="821" operator="lessThan">
      <formula>0</formula>
    </cfRule>
  </conditionalFormatting>
  <conditionalFormatting sqref="B601:B602">
    <cfRule type="cellIs" dxfId="18455" priority="823" operator="lessThan">
      <formula>0</formula>
    </cfRule>
  </conditionalFormatting>
  <conditionalFormatting sqref="N390">
    <cfRule type="cellIs" dxfId="18454" priority="790" operator="lessThan">
      <formula>0</formula>
    </cfRule>
  </conditionalFormatting>
  <conditionalFormatting sqref="B393:N393">
    <cfRule type="cellIs" dxfId="18453" priority="788" operator="lessThan">
      <formula>0</formula>
    </cfRule>
  </conditionalFormatting>
  <conditionalFormatting sqref="B571:B573">
    <cfRule type="cellIs" dxfId="18452" priority="818" operator="lessThan">
      <formula>0</formula>
    </cfRule>
  </conditionalFormatting>
  <conditionalFormatting sqref="B574">
    <cfRule type="cellIs" dxfId="18451" priority="817" operator="lessThan">
      <formula>0</formula>
    </cfRule>
  </conditionalFormatting>
  <conditionalFormatting sqref="B570">
    <cfRule type="cellIs" dxfId="18450" priority="816" operator="lessThan">
      <formula>0</formula>
    </cfRule>
  </conditionalFormatting>
  <conditionalFormatting sqref="B607:B608">
    <cfRule type="cellIs" dxfId="18449" priority="815" operator="lessThan">
      <formula>0</formula>
    </cfRule>
  </conditionalFormatting>
  <conditionalFormatting sqref="B605:B608">
    <cfRule type="cellIs" dxfId="18448" priority="814" operator="lessThan">
      <formula>0</formula>
    </cfRule>
  </conditionalFormatting>
  <conditionalFormatting sqref="B589">
    <cfRule type="cellIs" dxfId="18447" priority="540" operator="lessThan">
      <formula>0</formula>
    </cfRule>
  </conditionalFormatting>
  <conditionalFormatting sqref="B613:B614">
    <cfRule type="cellIs" dxfId="18446" priority="812" operator="lessThan">
      <formula>0</formula>
    </cfRule>
  </conditionalFormatting>
  <conditionalFormatting sqref="B606">
    <cfRule type="cellIs" dxfId="18445" priority="813" operator="lessThan">
      <formula>0</formula>
    </cfRule>
  </conditionalFormatting>
  <conditionalFormatting sqref="B611:B614">
    <cfRule type="cellIs" dxfId="18444" priority="811" operator="lessThan">
      <formula>0</formula>
    </cfRule>
  </conditionalFormatting>
  <conditionalFormatting sqref="O616:O619">
    <cfRule type="cellIs" dxfId="18443" priority="286" operator="lessThan">
      <formula>0</formula>
    </cfRule>
  </conditionalFormatting>
  <conditionalFormatting sqref="O599 O601:O602">
    <cfRule type="cellIs" dxfId="18442" priority="288" operator="lessThan">
      <formula>0</formula>
    </cfRule>
  </conditionalFormatting>
  <conditionalFormatting sqref="B612">
    <cfRule type="cellIs" dxfId="18441" priority="810" operator="lessThan">
      <formula>0</formula>
    </cfRule>
  </conditionalFormatting>
  <conditionalFormatting sqref="D589">
    <cfRule type="cellIs" dxfId="18440" priority="534" operator="lessThan">
      <formula>0</formula>
    </cfRule>
  </conditionalFormatting>
  <conditionalFormatting sqref="O605:O607">
    <cfRule type="cellIs" dxfId="18439" priority="280" operator="lessThan">
      <formula>0</formula>
    </cfRule>
  </conditionalFormatting>
  <conditionalFormatting sqref="O626:O629">
    <cfRule type="cellIs" dxfId="18438" priority="282" operator="lessThan">
      <formula>0</formula>
    </cfRule>
  </conditionalFormatting>
  <conditionalFormatting sqref="B650 B655:B657 B663 B665:B668 B642:B645 B670">
    <cfRule type="cellIs" dxfId="18437" priority="809" operator="lessThan">
      <formula>0</formula>
    </cfRule>
  </conditionalFormatting>
  <conditionalFormatting sqref="N378">
    <cfRule type="cellIs" dxfId="18436" priority="800" operator="lessThan">
      <formula>0</formula>
    </cfRule>
  </conditionalFormatting>
  <conditionalFormatting sqref="N372">
    <cfRule type="cellIs" dxfId="18435" priority="801" operator="lessThan">
      <formula>0</formula>
    </cfRule>
  </conditionalFormatting>
  <conditionalFormatting sqref="B387:N387">
    <cfRule type="cellIs" dxfId="18434" priority="798" operator="lessThan">
      <formula>0</formula>
    </cfRule>
  </conditionalFormatting>
  <conditionalFormatting sqref="N384">
    <cfRule type="cellIs" dxfId="18433" priority="799" operator="lessThan">
      <formula>0</formula>
    </cfRule>
  </conditionalFormatting>
  <conditionalFormatting sqref="B387:N387">
    <cfRule type="cellIs" dxfId="18432" priority="797" operator="lessThan">
      <formula>0</formula>
    </cfRule>
  </conditionalFormatting>
  <conditionalFormatting sqref="B387:N387">
    <cfRule type="cellIs" dxfId="18431" priority="794" operator="lessThan">
      <formula>0</formula>
    </cfRule>
  </conditionalFormatting>
  <conditionalFormatting sqref="B652">
    <cfRule type="cellIs" dxfId="18430" priority="808" operator="lessThan">
      <formula>0</formula>
    </cfRule>
  </conditionalFormatting>
  <conditionalFormatting sqref="B653">
    <cfRule type="cellIs" dxfId="18429" priority="807" operator="lessThan">
      <formula>0</formula>
    </cfRule>
  </conditionalFormatting>
  <conditionalFormatting sqref="B658">
    <cfRule type="cellIs" dxfId="18428" priority="806" operator="lessThan">
      <formula>0</formula>
    </cfRule>
  </conditionalFormatting>
  <conditionalFormatting sqref="B647">
    <cfRule type="cellIs" dxfId="18427" priority="805" operator="lessThan">
      <formula>0</formula>
    </cfRule>
  </conditionalFormatting>
  <conditionalFormatting sqref="O365">
    <cfRule type="cellIs" dxfId="18426" priority="274" operator="lessThan">
      <formula>0</formula>
    </cfRule>
  </conditionalFormatting>
  <conditionalFormatting sqref="O371">
    <cfRule type="cellIs" dxfId="18425" priority="273" operator="lessThan">
      <formula>0</formula>
    </cfRule>
  </conditionalFormatting>
  <conditionalFormatting sqref="G589">
    <cfRule type="cellIs" dxfId="18424" priority="525" operator="lessThan">
      <formula>0</formula>
    </cfRule>
  </conditionalFormatting>
  <conditionalFormatting sqref="H589">
    <cfRule type="cellIs" dxfId="18423" priority="522" operator="lessThan">
      <formula>0</formula>
    </cfRule>
  </conditionalFormatting>
  <conditionalFormatting sqref="B351:B354">
    <cfRule type="cellIs" dxfId="18422" priority="804" operator="lessThan">
      <formula>0</formula>
    </cfRule>
  </conditionalFormatting>
  <conditionalFormatting sqref="N366">
    <cfRule type="cellIs" dxfId="18421" priority="802" operator="lessThan">
      <formula>0</formula>
    </cfRule>
  </conditionalFormatting>
  <conditionalFormatting sqref="B387:N387">
    <cfRule type="cellIs" dxfId="18420" priority="793" operator="lessThan">
      <formula>0</formula>
    </cfRule>
  </conditionalFormatting>
  <conditionalFormatting sqref="B387:N387">
    <cfRule type="cellIs" dxfId="18419" priority="792" operator="lessThan">
      <formula>0</formula>
    </cfRule>
  </conditionalFormatting>
  <conditionalFormatting sqref="B387:N387">
    <cfRule type="cellIs" dxfId="18418" priority="791" operator="lessThan">
      <formula>0</formula>
    </cfRule>
  </conditionalFormatting>
  <conditionalFormatting sqref="B393:N393">
    <cfRule type="cellIs" dxfId="18417" priority="786" operator="lessThan">
      <formula>0</formula>
    </cfRule>
  </conditionalFormatting>
  <conditionalFormatting sqref="B393:N393">
    <cfRule type="cellIs" dxfId="18416" priority="789" operator="lessThan">
      <formula>0</formula>
    </cfRule>
  </conditionalFormatting>
  <conditionalFormatting sqref="B393:N393">
    <cfRule type="cellIs" dxfId="18415" priority="784" operator="lessThan">
      <formula>0</formula>
    </cfRule>
  </conditionalFormatting>
  <conditionalFormatting sqref="B393:N393">
    <cfRule type="cellIs" dxfId="18414" priority="787" operator="lessThan">
      <formula>0</formula>
    </cfRule>
  </conditionalFormatting>
  <conditionalFormatting sqref="B393:N393">
    <cfRule type="cellIs" dxfId="18413" priority="782" operator="lessThan">
      <formula>0</formula>
    </cfRule>
  </conditionalFormatting>
  <conditionalFormatting sqref="B393:N393">
    <cfRule type="cellIs" dxfId="18412" priority="783" operator="lessThan">
      <formula>0</formula>
    </cfRule>
  </conditionalFormatting>
  <conditionalFormatting sqref="B399:N399">
    <cfRule type="cellIs" dxfId="18411" priority="780" operator="lessThan">
      <formula>0</formula>
    </cfRule>
  </conditionalFormatting>
  <conditionalFormatting sqref="N396">
    <cfRule type="cellIs" dxfId="18410" priority="781" operator="lessThan">
      <formula>0</formula>
    </cfRule>
  </conditionalFormatting>
  <conditionalFormatting sqref="B399:N399">
    <cfRule type="cellIs" dxfId="18409" priority="779" operator="lessThan">
      <formula>0</formula>
    </cfRule>
  </conditionalFormatting>
  <conditionalFormatting sqref="B399:N399">
    <cfRule type="cellIs" dxfId="18408" priority="778" operator="lessThan">
      <formula>0</formula>
    </cfRule>
  </conditionalFormatting>
  <conditionalFormatting sqref="B399:N399">
    <cfRule type="cellIs" dxfId="18407" priority="777" operator="lessThan">
      <formula>0</formula>
    </cfRule>
  </conditionalFormatting>
  <conditionalFormatting sqref="B399:N399">
    <cfRule type="cellIs" dxfId="18406" priority="776" operator="lessThan">
      <formula>0</formula>
    </cfRule>
  </conditionalFormatting>
  <conditionalFormatting sqref="B399:N399">
    <cfRule type="cellIs" dxfId="18405" priority="775" operator="lessThan">
      <formula>0</formula>
    </cfRule>
  </conditionalFormatting>
  <conditionalFormatting sqref="B399:N399">
    <cfRule type="cellIs" dxfId="18404" priority="774" operator="lessThan">
      <formula>0</formula>
    </cfRule>
  </conditionalFormatting>
  <conditionalFormatting sqref="B399:N399">
    <cfRule type="cellIs" dxfId="18403" priority="773" operator="lessThan">
      <formula>0</formula>
    </cfRule>
  </conditionalFormatting>
  <conditionalFormatting sqref="N402">
    <cfRule type="cellIs" dxfId="18402" priority="772" operator="lessThan">
      <formula>0</formula>
    </cfRule>
  </conditionalFormatting>
  <conditionalFormatting sqref="N355">
    <cfRule type="cellIs" dxfId="18401" priority="771" operator="lessThan">
      <formula>0</formula>
    </cfRule>
  </conditionalFormatting>
  <conditionalFormatting sqref="N361">
    <cfRule type="cellIs" dxfId="18400" priority="770" operator="lessThan">
      <formula>0</formula>
    </cfRule>
  </conditionalFormatting>
  <conditionalFormatting sqref="N361">
    <cfRule type="cellIs" dxfId="18399" priority="769" operator="lessThan">
      <formula>0</formula>
    </cfRule>
  </conditionalFormatting>
  <conditionalFormatting sqref="N367">
    <cfRule type="cellIs" dxfId="18398" priority="768" operator="lessThan">
      <formula>0</formula>
    </cfRule>
  </conditionalFormatting>
  <conditionalFormatting sqref="N367">
    <cfRule type="cellIs" dxfId="18397" priority="767" operator="lessThan">
      <formula>0</formula>
    </cfRule>
  </conditionalFormatting>
  <conditionalFormatting sqref="N373">
    <cfRule type="cellIs" dxfId="18396" priority="766" operator="lessThan">
      <formula>0</formula>
    </cfRule>
  </conditionalFormatting>
  <conditionalFormatting sqref="N373">
    <cfRule type="cellIs" dxfId="18395" priority="765" operator="lessThan">
      <formula>0</formula>
    </cfRule>
  </conditionalFormatting>
  <conditionalFormatting sqref="N379">
    <cfRule type="cellIs" dxfId="18394" priority="764" operator="lessThan">
      <formula>0</formula>
    </cfRule>
  </conditionalFormatting>
  <conditionalFormatting sqref="N379">
    <cfRule type="cellIs" dxfId="18393" priority="763" operator="lessThan">
      <formula>0</formula>
    </cfRule>
  </conditionalFormatting>
  <conditionalFormatting sqref="N385">
    <cfRule type="cellIs" dxfId="18392" priority="762" operator="lessThan">
      <formula>0</formula>
    </cfRule>
  </conditionalFormatting>
  <conditionalFormatting sqref="N385">
    <cfRule type="cellIs" dxfId="18391" priority="761" operator="lessThan">
      <formula>0</formula>
    </cfRule>
  </conditionalFormatting>
  <conditionalFormatting sqref="N391">
    <cfRule type="cellIs" dxfId="18390" priority="760" operator="lessThan">
      <formula>0</formula>
    </cfRule>
  </conditionalFormatting>
  <conditionalFormatting sqref="N391">
    <cfRule type="cellIs" dxfId="18389" priority="759" operator="lessThan">
      <formula>0</formula>
    </cfRule>
  </conditionalFormatting>
  <conditionalFormatting sqref="N397">
    <cfRule type="cellIs" dxfId="18388" priority="758" operator="lessThan">
      <formula>0</formula>
    </cfRule>
  </conditionalFormatting>
  <conditionalFormatting sqref="N397">
    <cfRule type="cellIs" dxfId="18387" priority="757" operator="lessThan">
      <formula>0</formula>
    </cfRule>
  </conditionalFormatting>
  <conditionalFormatting sqref="C409:M409">
    <cfRule type="cellIs" dxfId="18386" priority="756" operator="lessThan">
      <formula>0</formula>
    </cfRule>
  </conditionalFormatting>
  <conditionalFormatting sqref="C409:M409">
    <cfRule type="cellIs" dxfId="18385" priority="755" operator="lessThan">
      <formula>0</formula>
    </cfRule>
  </conditionalFormatting>
  <conditionalFormatting sqref="H409">
    <cfRule type="cellIs" dxfId="18384" priority="754" operator="lessThan">
      <formula>0</formula>
    </cfRule>
  </conditionalFormatting>
  <conditionalFormatting sqref="B409">
    <cfRule type="cellIs" dxfId="18383" priority="753" operator="lessThan">
      <formula>0</formula>
    </cfRule>
  </conditionalFormatting>
  <conditionalFormatting sqref="B409">
    <cfRule type="cellIs" dxfId="18382" priority="752" operator="lessThan">
      <formula>0</formula>
    </cfRule>
  </conditionalFormatting>
  <conditionalFormatting sqref="B405:N405">
    <cfRule type="cellIs" dxfId="18381" priority="751" operator="lessThan">
      <formula>0</formula>
    </cfRule>
  </conditionalFormatting>
  <conditionalFormatting sqref="B405:N405">
    <cfRule type="cellIs" dxfId="18380" priority="750" operator="lessThan">
      <formula>0</formula>
    </cfRule>
  </conditionalFormatting>
  <conditionalFormatting sqref="B405:N405">
    <cfRule type="cellIs" dxfId="18379" priority="749" operator="lessThan">
      <formula>0</formula>
    </cfRule>
  </conditionalFormatting>
  <conditionalFormatting sqref="B405:N405">
    <cfRule type="cellIs" dxfId="18378" priority="748" operator="lessThan">
      <formula>0</formula>
    </cfRule>
  </conditionalFormatting>
  <conditionalFormatting sqref="B405:N405">
    <cfRule type="cellIs" dxfId="18377" priority="747" operator="lessThan">
      <formula>0</formula>
    </cfRule>
  </conditionalFormatting>
  <conditionalFormatting sqref="B405:N405">
    <cfRule type="cellIs" dxfId="18376" priority="746" operator="lessThan">
      <formula>0</formula>
    </cfRule>
  </conditionalFormatting>
  <conditionalFormatting sqref="B405:N405">
    <cfRule type="cellIs" dxfId="18375" priority="745" operator="lessThan">
      <formula>0</formula>
    </cfRule>
  </conditionalFormatting>
  <conditionalFormatting sqref="B405:N405">
    <cfRule type="cellIs" dxfId="18374" priority="744" operator="lessThan">
      <formula>0</formula>
    </cfRule>
  </conditionalFormatting>
  <conditionalFormatting sqref="N408">
    <cfRule type="cellIs" dxfId="18373" priority="743" operator="lessThan">
      <formula>0</formula>
    </cfRule>
  </conditionalFormatting>
  <conditionalFormatting sqref="N409">
    <cfRule type="cellIs" dxfId="18372" priority="742" operator="lessThan">
      <formula>0</formula>
    </cfRule>
  </conditionalFormatting>
  <conditionalFormatting sqref="N409">
    <cfRule type="cellIs" dxfId="18371" priority="741" operator="lessThan">
      <formula>0</formula>
    </cfRule>
  </conditionalFormatting>
  <conditionalFormatting sqref="C415:M415">
    <cfRule type="cellIs" dxfId="18370" priority="740" operator="lessThan">
      <formula>0</formula>
    </cfRule>
  </conditionalFormatting>
  <conditionalFormatting sqref="C415:M415">
    <cfRule type="cellIs" dxfId="18369" priority="739" operator="lessThan">
      <formula>0</formula>
    </cfRule>
  </conditionalFormatting>
  <conditionalFormatting sqref="H415">
    <cfRule type="cellIs" dxfId="18368" priority="738" operator="lessThan">
      <formula>0</formula>
    </cfRule>
  </conditionalFormatting>
  <conditionalFormatting sqref="B415">
    <cfRule type="cellIs" dxfId="18367" priority="737" operator="lessThan">
      <formula>0</formula>
    </cfRule>
  </conditionalFormatting>
  <conditionalFormatting sqref="B415">
    <cfRule type="cellIs" dxfId="18366" priority="736" operator="lessThan">
      <formula>0</formula>
    </cfRule>
  </conditionalFormatting>
  <conditionalFormatting sqref="B411:N411">
    <cfRule type="cellIs" dxfId="18365" priority="735" operator="lessThan">
      <formula>0</formula>
    </cfRule>
  </conditionalFormatting>
  <conditionalFormatting sqref="B411:N411">
    <cfRule type="cellIs" dxfId="18364" priority="734" operator="lessThan">
      <formula>0</formula>
    </cfRule>
  </conditionalFormatting>
  <conditionalFormatting sqref="B411:N411">
    <cfRule type="cellIs" dxfId="18363" priority="733" operator="lessThan">
      <formula>0</formula>
    </cfRule>
  </conditionalFormatting>
  <conditionalFormatting sqref="B411:N411">
    <cfRule type="cellIs" dxfId="18362" priority="732" operator="lessThan">
      <formula>0</formula>
    </cfRule>
  </conditionalFormatting>
  <conditionalFormatting sqref="B411:N411">
    <cfRule type="cellIs" dxfId="18361" priority="731" operator="lessThan">
      <formula>0</formula>
    </cfRule>
  </conditionalFormatting>
  <conditionalFormatting sqref="B411:N411">
    <cfRule type="cellIs" dxfId="18360" priority="730" operator="lessThan">
      <formula>0</formula>
    </cfRule>
  </conditionalFormatting>
  <conditionalFormatting sqref="B411:N411">
    <cfRule type="cellIs" dxfId="18359" priority="729" operator="lessThan">
      <formula>0</formula>
    </cfRule>
  </conditionalFormatting>
  <conditionalFormatting sqref="B411:N411">
    <cfRule type="cellIs" dxfId="18358" priority="728" operator="lessThan">
      <formula>0</formula>
    </cfRule>
  </conditionalFormatting>
  <conditionalFormatting sqref="N414">
    <cfRule type="cellIs" dxfId="18357" priority="727" operator="lessThan">
      <formula>0</formula>
    </cfRule>
  </conditionalFormatting>
  <conditionalFormatting sqref="N415">
    <cfRule type="cellIs" dxfId="18356" priority="726" operator="lessThan">
      <formula>0</formula>
    </cfRule>
  </conditionalFormatting>
  <conditionalFormatting sqref="N415">
    <cfRule type="cellIs" dxfId="18355" priority="725" operator="lessThan">
      <formula>0</formula>
    </cfRule>
  </conditionalFormatting>
  <conditionalFormatting sqref="C421:M421">
    <cfRule type="cellIs" dxfId="18354" priority="724" operator="lessThan">
      <formula>0</formula>
    </cfRule>
  </conditionalFormatting>
  <conditionalFormatting sqref="C421:M421">
    <cfRule type="cellIs" dxfId="18353" priority="723" operator="lessThan">
      <formula>0</formula>
    </cfRule>
  </conditionalFormatting>
  <conditionalFormatting sqref="H421">
    <cfRule type="cellIs" dxfId="18352" priority="722" operator="lessThan">
      <formula>0</formula>
    </cfRule>
  </conditionalFormatting>
  <conditionalFormatting sqref="B421">
    <cfRule type="cellIs" dxfId="18351" priority="721" operator="lessThan">
      <formula>0</formula>
    </cfRule>
  </conditionalFormatting>
  <conditionalFormatting sqref="B421">
    <cfRule type="cellIs" dxfId="18350" priority="720" operator="lessThan">
      <formula>0</formula>
    </cfRule>
  </conditionalFormatting>
  <conditionalFormatting sqref="B417:N417">
    <cfRule type="cellIs" dxfId="18349" priority="719" operator="lessThan">
      <formula>0</formula>
    </cfRule>
  </conditionalFormatting>
  <conditionalFormatting sqref="B417:N417">
    <cfRule type="cellIs" dxfId="18348" priority="718" operator="lessThan">
      <formula>0</formula>
    </cfRule>
  </conditionalFormatting>
  <conditionalFormatting sqref="B417:N417">
    <cfRule type="cellIs" dxfId="18347" priority="717" operator="lessThan">
      <formula>0</formula>
    </cfRule>
  </conditionalFormatting>
  <conditionalFormatting sqref="B417:N417">
    <cfRule type="cellIs" dxfId="18346" priority="716" operator="lessThan">
      <formula>0</formula>
    </cfRule>
  </conditionalFormatting>
  <conditionalFormatting sqref="B417:N417">
    <cfRule type="cellIs" dxfId="18345" priority="715" operator="lessThan">
      <formula>0</formula>
    </cfRule>
  </conditionalFormatting>
  <conditionalFormatting sqref="B417:N417">
    <cfRule type="cellIs" dxfId="18344" priority="714" operator="lessThan">
      <formula>0</formula>
    </cfRule>
  </conditionalFormatting>
  <conditionalFormatting sqref="B417:N417">
    <cfRule type="cellIs" dxfId="18343" priority="713" operator="lessThan">
      <formula>0</formula>
    </cfRule>
  </conditionalFormatting>
  <conditionalFormatting sqref="B417:N417">
    <cfRule type="cellIs" dxfId="18342" priority="712" operator="lessThan">
      <formula>0</formula>
    </cfRule>
  </conditionalFormatting>
  <conditionalFormatting sqref="N420">
    <cfRule type="cellIs" dxfId="18341" priority="711" operator="lessThan">
      <formula>0</formula>
    </cfRule>
  </conditionalFormatting>
  <conditionalFormatting sqref="N421">
    <cfRule type="cellIs" dxfId="18340" priority="710" operator="lessThan">
      <formula>0</formula>
    </cfRule>
  </conditionalFormatting>
  <conditionalFormatting sqref="N421">
    <cfRule type="cellIs" dxfId="18339" priority="709" operator="lessThan">
      <formula>0</formula>
    </cfRule>
  </conditionalFormatting>
  <conditionalFormatting sqref="C427:M427">
    <cfRule type="cellIs" dxfId="18338" priority="708" operator="lessThan">
      <formula>0</formula>
    </cfRule>
  </conditionalFormatting>
  <conditionalFormatting sqref="C427:M427">
    <cfRule type="cellIs" dxfId="18337" priority="707" operator="lessThan">
      <formula>0</formula>
    </cfRule>
  </conditionalFormatting>
  <conditionalFormatting sqref="H427">
    <cfRule type="cellIs" dxfId="18336" priority="706" operator="lessThan">
      <formula>0</formula>
    </cfRule>
  </conditionalFormatting>
  <conditionalFormatting sqref="B427">
    <cfRule type="cellIs" dxfId="18335" priority="705" operator="lessThan">
      <formula>0</formula>
    </cfRule>
  </conditionalFormatting>
  <conditionalFormatting sqref="B427">
    <cfRule type="cellIs" dxfId="18334" priority="704" operator="lessThan">
      <formula>0</formula>
    </cfRule>
  </conditionalFormatting>
  <conditionalFormatting sqref="B423:N423">
    <cfRule type="cellIs" dxfId="18333" priority="703" operator="lessThan">
      <formula>0</formula>
    </cfRule>
  </conditionalFormatting>
  <conditionalFormatting sqref="B423:N423">
    <cfRule type="cellIs" dxfId="18332" priority="702" operator="lessThan">
      <formula>0</formula>
    </cfRule>
  </conditionalFormatting>
  <conditionalFormatting sqref="B423:N423">
    <cfRule type="cellIs" dxfId="18331" priority="701" operator="lessThan">
      <formula>0</formula>
    </cfRule>
  </conditionalFormatting>
  <conditionalFormatting sqref="B423:N423">
    <cfRule type="cellIs" dxfId="18330" priority="700" operator="lessThan">
      <formula>0</formula>
    </cfRule>
  </conditionalFormatting>
  <conditionalFormatting sqref="B423:N423">
    <cfRule type="cellIs" dxfId="18329" priority="699" operator="lessThan">
      <formula>0</formula>
    </cfRule>
  </conditionalFormatting>
  <conditionalFormatting sqref="B423:N423">
    <cfRule type="cellIs" dxfId="18328" priority="698" operator="lessThan">
      <formula>0</formula>
    </cfRule>
  </conditionalFormatting>
  <conditionalFormatting sqref="B423:N423">
    <cfRule type="cellIs" dxfId="18327" priority="697" operator="lessThan">
      <formula>0</formula>
    </cfRule>
  </conditionalFormatting>
  <conditionalFormatting sqref="B423:N423">
    <cfRule type="cellIs" dxfId="18326" priority="696" operator="lessThan">
      <formula>0</formula>
    </cfRule>
  </conditionalFormatting>
  <conditionalFormatting sqref="N426">
    <cfRule type="cellIs" dxfId="18325" priority="695" operator="lessThan">
      <formula>0</formula>
    </cfRule>
  </conditionalFormatting>
  <conditionalFormatting sqref="C537:N537">
    <cfRule type="cellIs" dxfId="18324" priority="415" operator="lessThan">
      <formula>0</formula>
    </cfRule>
  </conditionalFormatting>
  <conditionalFormatting sqref="C568:N568">
    <cfRule type="cellIs" dxfId="18323" priority="412" operator="lessThan">
      <formula>0</formula>
    </cfRule>
  </conditionalFormatting>
  <conditionalFormatting sqref="I552:N552">
    <cfRule type="cellIs" dxfId="18322" priority="409" operator="lessThan">
      <formula>0</formula>
    </cfRule>
  </conditionalFormatting>
  <conditionalFormatting sqref="I560:N560">
    <cfRule type="cellIs" dxfId="18321" priority="406" operator="lessThan">
      <formula>0</formula>
    </cfRule>
  </conditionalFormatting>
  <conditionalFormatting sqref="B429:N429">
    <cfRule type="cellIs" dxfId="18320" priority="683" operator="lessThan">
      <formula>0</formula>
    </cfRule>
  </conditionalFormatting>
  <conditionalFormatting sqref="B429:N429">
    <cfRule type="cellIs" dxfId="18319" priority="682" operator="lessThan">
      <formula>0</formula>
    </cfRule>
  </conditionalFormatting>
  <conditionalFormatting sqref="B429:N429">
    <cfRule type="cellIs" dxfId="18318" priority="681" operator="lessThan">
      <formula>0</formula>
    </cfRule>
  </conditionalFormatting>
  <conditionalFormatting sqref="B429:N429">
    <cfRule type="cellIs" dxfId="18317" priority="680" operator="lessThan">
      <formula>0</formula>
    </cfRule>
  </conditionalFormatting>
  <conditionalFormatting sqref="N432">
    <cfRule type="cellIs" dxfId="18316" priority="679" operator="lessThan">
      <formula>0</formula>
    </cfRule>
  </conditionalFormatting>
  <conditionalFormatting sqref="C439:M439">
    <cfRule type="cellIs" dxfId="18315" priority="678" operator="lessThan">
      <formula>0</formula>
    </cfRule>
  </conditionalFormatting>
  <conditionalFormatting sqref="C439:M439">
    <cfRule type="cellIs" dxfId="18314" priority="677" operator="lessThan">
      <formula>0</formula>
    </cfRule>
  </conditionalFormatting>
  <conditionalFormatting sqref="H439">
    <cfRule type="cellIs" dxfId="18313" priority="676" operator="lessThan">
      <formula>0</formula>
    </cfRule>
  </conditionalFormatting>
  <conditionalFormatting sqref="B439">
    <cfRule type="cellIs" dxfId="18312" priority="675" operator="lessThan">
      <formula>0</formula>
    </cfRule>
  </conditionalFormatting>
  <conditionalFormatting sqref="B439">
    <cfRule type="cellIs" dxfId="18311" priority="674" operator="lessThan">
      <formula>0</formula>
    </cfRule>
  </conditionalFormatting>
  <conditionalFormatting sqref="B435:N435">
    <cfRule type="cellIs" dxfId="18310" priority="673" operator="lessThan">
      <formula>0</formula>
    </cfRule>
  </conditionalFormatting>
  <conditionalFormatting sqref="B435:N435">
    <cfRule type="cellIs" dxfId="18309" priority="672" operator="lessThan">
      <formula>0</formula>
    </cfRule>
  </conditionalFormatting>
  <conditionalFormatting sqref="C641:N645">
    <cfRule type="cellIs" dxfId="18308" priority="391" operator="lessThan">
      <formula>0</formula>
    </cfRule>
  </conditionalFormatting>
  <conditionalFormatting sqref="C597:N597">
    <cfRule type="cellIs" dxfId="18307" priority="388" operator="lessThan">
      <formula>0</formula>
    </cfRule>
  </conditionalFormatting>
  <conditionalFormatting sqref="C603:N603">
    <cfRule type="cellIs" dxfId="18306" priority="385" operator="lessThan">
      <formula>0</formula>
    </cfRule>
  </conditionalFormatting>
  <conditionalFormatting sqref="C603:N603">
    <cfRule type="cellIs" dxfId="18305" priority="384" operator="lessThan">
      <formula>0</formula>
    </cfRule>
  </conditionalFormatting>
  <conditionalFormatting sqref="C603:N603">
    <cfRule type="cellIs" dxfId="18304" priority="383" operator="lessThan">
      <formula>0</formula>
    </cfRule>
  </conditionalFormatting>
  <conditionalFormatting sqref="H445">
    <cfRule type="cellIs" dxfId="18303" priority="660" operator="lessThan">
      <formula>0</formula>
    </cfRule>
  </conditionalFormatting>
  <conditionalFormatting sqref="B445">
    <cfRule type="cellIs" dxfId="18302" priority="659" operator="lessThan">
      <formula>0</formula>
    </cfRule>
  </conditionalFormatting>
  <conditionalFormatting sqref="B445">
    <cfRule type="cellIs" dxfId="18301" priority="658" operator="lessThan">
      <formula>0</formula>
    </cfRule>
  </conditionalFormatting>
  <conditionalFormatting sqref="B441:N441">
    <cfRule type="cellIs" dxfId="18300" priority="657" operator="lessThan">
      <formula>0</formula>
    </cfRule>
  </conditionalFormatting>
  <conditionalFormatting sqref="B441:N441">
    <cfRule type="cellIs" dxfId="18299" priority="656" operator="lessThan">
      <formula>0</formula>
    </cfRule>
  </conditionalFormatting>
  <conditionalFormatting sqref="B441:N441">
    <cfRule type="cellIs" dxfId="18298" priority="655" operator="lessThan">
      <formula>0</formula>
    </cfRule>
  </conditionalFormatting>
  <conditionalFormatting sqref="B441:N441">
    <cfRule type="cellIs" dxfId="18297" priority="654" operator="lessThan">
      <formula>0</formula>
    </cfRule>
  </conditionalFormatting>
  <conditionalFormatting sqref="B441:N441">
    <cfRule type="cellIs" dxfId="18296" priority="653" operator="lessThan">
      <formula>0</formula>
    </cfRule>
  </conditionalFormatting>
  <conditionalFormatting sqref="B441:N441">
    <cfRule type="cellIs" dxfId="18295" priority="652" operator="lessThan">
      <formula>0</formula>
    </cfRule>
  </conditionalFormatting>
  <conditionalFormatting sqref="B441:N441">
    <cfRule type="cellIs" dxfId="18294" priority="651" operator="lessThan">
      <formula>0</formula>
    </cfRule>
  </conditionalFormatting>
  <conditionalFormatting sqref="B441:N441">
    <cfRule type="cellIs" dxfId="18293" priority="650" operator="lessThan">
      <formula>0</formula>
    </cfRule>
  </conditionalFormatting>
  <conditionalFormatting sqref="N444">
    <cfRule type="cellIs" dxfId="18292" priority="649" operator="lessThan">
      <formula>0</formula>
    </cfRule>
  </conditionalFormatting>
  <conditionalFormatting sqref="N445">
    <cfRule type="cellIs" dxfId="18291" priority="648" operator="lessThan">
      <formula>0</formula>
    </cfRule>
  </conditionalFormatting>
  <conditionalFormatting sqref="N445">
    <cfRule type="cellIs" dxfId="18290" priority="647" operator="lessThan">
      <formula>0</formula>
    </cfRule>
  </conditionalFormatting>
  <conditionalFormatting sqref="C452:M452">
    <cfRule type="cellIs" dxfId="18289" priority="646" operator="lessThan">
      <formula>0</formula>
    </cfRule>
  </conditionalFormatting>
  <conditionalFormatting sqref="C452:M452">
    <cfRule type="cellIs" dxfId="18288" priority="645" operator="lessThan">
      <formula>0</formula>
    </cfRule>
  </conditionalFormatting>
  <conditionalFormatting sqref="H452">
    <cfRule type="cellIs" dxfId="18287" priority="644" operator="lessThan">
      <formula>0</formula>
    </cfRule>
  </conditionalFormatting>
  <conditionalFormatting sqref="B452">
    <cfRule type="cellIs" dxfId="18286" priority="643" operator="lessThan">
      <formula>0</formula>
    </cfRule>
  </conditionalFormatting>
  <conditionalFormatting sqref="B452">
    <cfRule type="cellIs" dxfId="18285" priority="642" operator="lessThan">
      <formula>0</formula>
    </cfRule>
  </conditionalFormatting>
  <conditionalFormatting sqref="B448:N448">
    <cfRule type="cellIs" dxfId="18284" priority="641" operator="lessThan">
      <formula>0</formula>
    </cfRule>
  </conditionalFormatting>
  <conditionalFormatting sqref="B448:N448">
    <cfRule type="cellIs" dxfId="18283" priority="640" operator="lessThan">
      <formula>0</formula>
    </cfRule>
  </conditionalFormatting>
  <conditionalFormatting sqref="B448:N448">
    <cfRule type="cellIs" dxfId="18282" priority="639" operator="lessThan">
      <formula>0</formula>
    </cfRule>
  </conditionalFormatting>
  <conditionalFormatting sqref="B448:N448">
    <cfRule type="cellIs" dxfId="18281" priority="638" operator="lessThan">
      <formula>0</formula>
    </cfRule>
  </conditionalFormatting>
  <conditionalFormatting sqref="B448:N448">
    <cfRule type="cellIs" dxfId="18280" priority="637" operator="lessThan">
      <formula>0</formula>
    </cfRule>
  </conditionalFormatting>
  <conditionalFormatting sqref="B448:N448">
    <cfRule type="cellIs" dxfId="18279" priority="636" operator="lessThan">
      <formula>0</formula>
    </cfRule>
  </conditionalFormatting>
  <conditionalFormatting sqref="B448:N448">
    <cfRule type="cellIs" dxfId="18278" priority="635" operator="lessThan">
      <formula>0</formula>
    </cfRule>
  </conditionalFormatting>
  <conditionalFormatting sqref="B448:N448">
    <cfRule type="cellIs" dxfId="18277" priority="634" operator="lessThan">
      <formula>0</formula>
    </cfRule>
  </conditionalFormatting>
  <conditionalFormatting sqref="N451">
    <cfRule type="cellIs" dxfId="18276" priority="633" operator="lessThan">
      <formula>0</formula>
    </cfRule>
  </conditionalFormatting>
  <conditionalFormatting sqref="N452">
    <cfRule type="cellIs" dxfId="18275" priority="632" operator="lessThan">
      <formula>0</formula>
    </cfRule>
  </conditionalFormatting>
  <conditionalFormatting sqref="N452">
    <cfRule type="cellIs" dxfId="18274" priority="631" operator="lessThan">
      <formula>0</formula>
    </cfRule>
  </conditionalFormatting>
  <conditionalFormatting sqref="C458:M458">
    <cfRule type="cellIs" dxfId="18273" priority="630" operator="lessThan">
      <formula>0</formula>
    </cfRule>
  </conditionalFormatting>
  <conditionalFormatting sqref="C458:M458">
    <cfRule type="cellIs" dxfId="18272" priority="629" operator="lessThan">
      <formula>0</formula>
    </cfRule>
  </conditionalFormatting>
  <conditionalFormatting sqref="H458">
    <cfRule type="cellIs" dxfId="18271" priority="628" operator="lessThan">
      <formula>0</formula>
    </cfRule>
  </conditionalFormatting>
  <conditionalFormatting sqref="B458">
    <cfRule type="cellIs" dxfId="18270" priority="627" operator="lessThan">
      <formula>0</formula>
    </cfRule>
  </conditionalFormatting>
  <conditionalFormatting sqref="B458">
    <cfRule type="cellIs" dxfId="18269" priority="626" operator="lessThan">
      <formula>0</formula>
    </cfRule>
  </conditionalFormatting>
  <conditionalFormatting sqref="Q505">
    <cfRule type="cellIs" dxfId="18268" priority="346" operator="lessThan">
      <formula>0</formula>
    </cfRule>
  </conditionalFormatting>
  <conditionalFormatting sqref="P505">
    <cfRule type="cellIs" dxfId="18267" priority="345" operator="lessThan">
      <formula>0</formula>
    </cfRule>
  </conditionalFormatting>
  <conditionalFormatting sqref="Q513">
    <cfRule type="cellIs" dxfId="18266" priority="343" operator="lessThan">
      <formula>0</formula>
    </cfRule>
  </conditionalFormatting>
  <conditionalFormatting sqref="P513">
    <cfRule type="cellIs" dxfId="18265" priority="342" operator="lessThan">
      <formula>0</formula>
    </cfRule>
  </conditionalFormatting>
  <conditionalFormatting sqref="Q522">
    <cfRule type="cellIs" dxfId="18264" priority="340" operator="lessThan">
      <formula>0</formula>
    </cfRule>
  </conditionalFormatting>
  <conditionalFormatting sqref="P522">
    <cfRule type="cellIs" dxfId="18263" priority="339" operator="lessThan">
      <formula>0</formula>
    </cfRule>
  </conditionalFormatting>
  <conditionalFormatting sqref="Q530">
    <cfRule type="cellIs" dxfId="18262" priority="337" operator="lessThan">
      <formula>0</formula>
    </cfRule>
  </conditionalFormatting>
  <conditionalFormatting sqref="C461:C464">
    <cfRule type="expression" dxfId="18261" priority="613">
      <formula>C461/B461&gt;1</formula>
    </cfRule>
    <cfRule type="expression" dxfId="18260" priority="614">
      <formula>C461/B461&lt;1</formula>
    </cfRule>
  </conditionalFormatting>
  <conditionalFormatting sqref="Q538">
    <cfRule type="cellIs" dxfId="18259" priority="334" operator="lessThan">
      <formula>0</formula>
    </cfRule>
  </conditionalFormatting>
  <conditionalFormatting sqref="D461:N464">
    <cfRule type="expression" dxfId="18258" priority="610">
      <formula>D461/C461&gt;1</formula>
    </cfRule>
    <cfRule type="expression" dxfId="18257" priority="611">
      <formula>D461/C461&lt;1</formula>
    </cfRule>
  </conditionalFormatting>
  <conditionalFormatting sqref="Q553">
    <cfRule type="cellIs" dxfId="18256" priority="331" operator="lessThan">
      <formula>0</formula>
    </cfRule>
  </conditionalFormatting>
  <conditionalFormatting sqref="B461:B464 B552:N552 B560:N560 B575:N575 B589:N589">
    <cfRule type="expression" dxfId="18255" priority="607">
      <formula>B461/#REF!&gt;1</formula>
    </cfRule>
    <cfRule type="expression" dxfId="18254" priority="608">
      <formula>B461/#REF!&lt;1</formula>
    </cfRule>
  </conditionalFormatting>
  <conditionalFormatting sqref="Q561">
    <cfRule type="cellIs" dxfId="18253" priority="328" operator="lessThan">
      <formula>0</formula>
    </cfRule>
  </conditionalFormatting>
  <conditionalFormatting sqref="B512">
    <cfRule type="expression" dxfId="18252" priority="604">
      <formula>B512/#REF!&gt;1</formula>
    </cfRule>
    <cfRule type="expression" dxfId="18251" priority="605">
      <formula>B512/#REF!&lt;1</formula>
    </cfRule>
  </conditionalFormatting>
  <conditionalFormatting sqref="Q590">
    <cfRule type="cellIs" dxfId="18250" priority="325" operator="lessThan">
      <formula>0</formula>
    </cfRule>
  </conditionalFormatting>
  <conditionalFormatting sqref="C512">
    <cfRule type="expression" dxfId="18249" priority="601">
      <formula>C512/B512&gt;1</formula>
    </cfRule>
    <cfRule type="expression" dxfId="18248" priority="602">
      <formula>C512/B512&lt;1</formula>
    </cfRule>
  </conditionalFormatting>
  <conditionalFormatting sqref="D512">
    <cfRule type="cellIs" dxfId="18247" priority="600" operator="lessThan">
      <formula>0</formula>
    </cfRule>
  </conditionalFormatting>
  <conditionalFormatting sqref="D512">
    <cfRule type="expression" dxfId="18246" priority="598">
      <formula>D512/C512&gt;1</formula>
    </cfRule>
    <cfRule type="expression" dxfId="18245" priority="599">
      <formula>D512/C512&lt;1</formula>
    </cfRule>
  </conditionalFormatting>
  <conditionalFormatting sqref="E512">
    <cfRule type="cellIs" dxfId="18244" priority="597" operator="lessThan">
      <formula>0</formula>
    </cfRule>
  </conditionalFormatting>
  <conditionalFormatting sqref="E512">
    <cfRule type="expression" dxfId="18243" priority="595">
      <formula>E512/D512&gt;1</formula>
    </cfRule>
    <cfRule type="expression" dxfId="18242" priority="596">
      <formula>E512/D512&lt;1</formula>
    </cfRule>
  </conditionalFormatting>
  <conditionalFormatting sqref="F512">
    <cfRule type="cellIs" dxfId="18241" priority="594" operator="lessThan">
      <formula>0</formula>
    </cfRule>
  </conditionalFormatting>
  <conditionalFormatting sqref="F512">
    <cfRule type="expression" dxfId="18240" priority="592">
      <formula>F512/E512&gt;1</formula>
    </cfRule>
    <cfRule type="expression" dxfId="18239" priority="593">
      <formula>F512/E512&lt;1</formula>
    </cfRule>
  </conditionalFormatting>
  <conditionalFormatting sqref="G512">
    <cfRule type="cellIs" dxfId="18238" priority="591" operator="lessThan">
      <formula>0</formula>
    </cfRule>
  </conditionalFormatting>
  <conditionalFormatting sqref="G512">
    <cfRule type="expression" dxfId="18237" priority="589">
      <formula>G512/F512&gt;1</formula>
    </cfRule>
    <cfRule type="expression" dxfId="18236" priority="590">
      <formula>G512/F512&lt;1</formula>
    </cfRule>
  </conditionalFormatting>
  <conditionalFormatting sqref="H512">
    <cfRule type="cellIs" dxfId="18235" priority="588" operator="lessThan">
      <formula>0</formula>
    </cfRule>
  </conditionalFormatting>
  <conditionalFormatting sqref="H512">
    <cfRule type="expression" dxfId="18234" priority="586">
      <formula>H512/G512&gt;1</formula>
    </cfRule>
    <cfRule type="expression" dxfId="18233" priority="587">
      <formula>H512/G512&lt;1</formula>
    </cfRule>
  </conditionalFormatting>
  <conditionalFormatting sqref="I512:N512">
    <cfRule type="cellIs" dxfId="18232" priority="585" operator="lessThan">
      <formula>0</formula>
    </cfRule>
  </conditionalFormatting>
  <conditionalFormatting sqref="I512:N512">
    <cfRule type="expression" dxfId="18231" priority="583">
      <formula>I512/H512&gt;1</formula>
    </cfRule>
    <cfRule type="expression" dxfId="18230" priority="584">
      <formula>I512/H512&lt;1</formula>
    </cfRule>
  </conditionalFormatting>
  <conditionalFormatting sqref="B552">
    <cfRule type="cellIs" dxfId="18229" priority="582" operator="lessThan">
      <formula>0</formula>
    </cfRule>
  </conditionalFormatting>
  <conditionalFormatting sqref="B552">
    <cfRule type="expression" dxfId="18228" priority="580">
      <formula>B552/#REF!&gt;1</formula>
    </cfRule>
    <cfRule type="expression" dxfId="18227" priority="581">
      <formula>B552/#REF!&lt;1</formula>
    </cfRule>
  </conditionalFormatting>
  <conditionalFormatting sqref="C552">
    <cfRule type="cellIs" dxfId="18226" priority="579" operator="lessThan">
      <formula>0</formula>
    </cfRule>
  </conditionalFormatting>
  <conditionalFormatting sqref="C552">
    <cfRule type="expression" dxfId="18225" priority="577">
      <formula>C552/B552&gt;1</formula>
    </cfRule>
    <cfRule type="expression" dxfId="18224" priority="578">
      <formula>C552/B552&lt;1</formula>
    </cfRule>
  </conditionalFormatting>
  <conditionalFormatting sqref="D552">
    <cfRule type="cellIs" dxfId="18223" priority="576" operator="lessThan">
      <formula>0</formula>
    </cfRule>
  </conditionalFormatting>
  <conditionalFormatting sqref="D552">
    <cfRule type="expression" dxfId="18222" priority="574">
      <formula>D552/C552&gt;1</formula>
    </cfRule>
    <cfRule type="expression" dxfId="18221" priority="575">
      <formula>D552/C552&lt;1</formula>
    </cfRule>
  </conditionalFormatting>
  <conditionalFormatting sqref="E552">
    <cfRule type="cellIs" dxfId="18220" priority="573" operator="lessThan">
      <formula>0</formula>
    </cfRule>
  </conditionalFormatting>
  <conditionalFormatting sqref="E552">
    <cfRule type="expression" dxfId="18219" priority="571">
      <formula>E552/D552&gt;1</formula>
    </cfRule>
    <cfRule type="expression" dxfId="18218" priority="572">
      <formula>E552/D552&lt;1</formula>
    </cfRule>
  </conditionalFormatting>
  <conditionalFormatting sqref="F552">
    <cfRule type="cellIs" dxfId="18217" priority="570" operator="lessThan">
      <formula>0</formula>
    </cfRule>
  </conditionalFormatting>
  <conditionalFormatting sqref="F552">
    <cfRule type="expression" dxfId="18216" priority="568">
      <formula>F552/E552&gt;1</formula>
    </cfRule>
    <cfRule type="expression" dxfId="18215" priority="569">
      <formula>F552/E552&lt;1</formula>
    </cfRule>
  </conditionalFormatting>
  <conditionalFormatting sqref="G552">
    <cfRule type="cellIs" dxfId="18214" priority="567" operator="lessThan">
      <formula>0</formula>
    </cfRule>
  </conditionalFormatting>
  <conditionalFormatting sqref="G552">
    <cfRule type="expression" dxfId="18213" priority="565">
      <formula>G552/F552&gt;1</formula>
    </cfRule>
    <cfRule type="expression" dxfId="18212" priority="566">
      <formula>G552/F552&lt;1</formula>
    </cfRule>
  </conditionalFormatting>
  <conditionalFormatting sqref="H552">
    <cfRule type="cellIs" dxfId="18211" priority="564" operator="lessThan">
      <formula>0</formula>
    </cfRule>
  </conditionalFormatting>
  <conditionalFormatting sqref="H552">
    <cfRule type="expression" dxfId="18210" priority="562">
      <formula>H552/G552&gt;1</formula>
    </cfRule>
    <cfRule type="expression" dxfId="18209" priority="563">
      <formula>H552/G552&lt;1</formula>
    </cfRule>
  </conditionalFormatting>
  <conditionalFormatting sqref="B560">
    <cfRule type="cellIs" dxfId="18208" priority="561" operator="lessThan">
      <formula>0</formula>
    </cfRule>
  </conditionalFormatting>
  <conditionalFormatting sqref="B560">
    <cfRule type="expression" dxfId="18207" priority="559">
      <formula>B560/#REF!&gt;1</formula>
    </cfRule>
    <cfRule type="expression" dxfId="18206" priority="560">
      <formula>B560/#REF!&lt;1</formula>
    </cfRule>
  </conditionalFormatting>
  <conditionalFormatting sqref="C560">
    <cfRule type="cellIs" dxfId="18205" priority="558" operator="lessThan">
      <formula>0</formula>
    </cfRule>
  </conditionalFormatting>
  <conditionalFormatting sqref="C560">
    <cfRule type="expression" dxfId="18204" priority="556">
      <formula>C560/B560&gt;1</formula>
    </cfRule>
    <cfRule type="expression" dxfId="18203" priority="557">
      <formula>C560/B560&lt;1</formula>
    </cfRule>
  </conditionalFormatting>
  <conditionalFormatting sqref="D560">
    <cfRule type="cellIs" dxfId="18202" priority="555" operator="lessThan">
      <formula>0</formula>
    </cfRule>
  </conditionalFormatting>
  <conditionalFormatting sqref="D560">
    <cfRule type="expression" dxfId="18201" priority="553">
      <formula>D560/C560&gt;1</formula>
    </cfRule>
    <cfRule type="expression" dxfId="18200" priority="554">
      <formula>D560/C560&lt;1</formula>
    </cfRule>
  </conditionalFormatting>
  <conditionalFormatting sqref="E560">
    <cfRule type="cellIs" dxfId="18199" priority="552" operator="lessThan">
      <formula>0</formula>
    </cfRule>
  </conditionalFormatting>
  <conditionalFormatting sqref="E560">
    <cfRule type="expression" dxfId="18198" priority="550">
      <formula>E560/D560&gt;1</formula>
    </cfRule>
    <cfRule type="expression" dxfId="18197" priority="551">
      <formula>E560/D560&lt;1</formula>
    </cfRule>
  </conditionalFormatting>
  <conditionalFormatting sqref="F560">
    <cfRule type="cellIs" dxfId="18196" priority="549" operator="lessThan">
      <formula>0</formula>
    </cfRule>
  </conditionalFormatting>
  <conditionalFormatting sqref="F560">
    <cfRule type="expression" dxfId="18195" priority="547">
      <formula>F560/E560&gt;1</formula>
    </cfRule>
    <cfRule type="expression" dxfId="18194" priority="548">
      <formula>F560/E560&lt;1</formula>
    </cfRule>
  </conditionalFormatting>
  <conditionalFormatting sqref="G560">
    <cfRule type="cellIs" dxfId="18193" priority="546" operator="lessThan">
      <formula>0</formula>
    </cfRule>
  </conditionalFormatting>
  <conditionalFormatting sqref="G560">
    <cfRule type="expression" dxfId="18192" priority="544">
      <formula>G560/F560&gt;1</formula>
    </cfRule>
    <cfRule type="expression" dxfId="18191" priority="545">
      <formula>G560/F560&lt;1</formula>
    </cfRule>
  </conditionalFormatting>
  <conditionalFormatting sqref="H560">
    <cfRule type="cellIs" dxfId="18190" priority="543" operator="lessThan">
      <formula>0</formula>
    </cfRule>
  </conditionalFormatting>
  <conditionalFormatting sqref="H560">
    <cfRule type="expression" dxfId="18189" priority="541">
      <formula>H560/G560&gt;1</formula>
    </cfRule>
    <cfRule type="expression" dxfId="18188" priority="542">
      <formula>H560/G560&lt;1</formula>
    </cfRule>
  </conditionalFormatting>
  <conditionalFormatting sqref="O616:O619">
    <cfRule type="cellIs" dxfId="18187" priority="287" operator="lessThan">
      <formula>0</formula>
    </cfRule>
  </conditionalFormatting>
  <conditionalFormatting sqref="B589">
    <cfRule type="expression" dxfId="18186" priority="538">
      <formula>B589/#REF!&gt;1</formula>
    </cfRule>
    <cfRule type="expression" dxfId="18185" priority="539">
      <formula>B589/#REF!&lt;1</formula>
    </cfRule>
  </conditionalFormatting>
  <conditionalFormatting sqref="C589">
    <cfRule type="cellIs" dxfId="18184" priority="537" operator="lessThan">
      <formula>0</formula>
    </cfRule>
  </conditionalFormatting>
  <conditionalFormatting sqref="C589">
    <cfRule type="expression" dxfId="18183" priority="535">
      <formula>C589/B589&gt;1</formula>
    </cfRule>
    <cfRule type="expression" dxfId="18182" priority="536">
      <formula>C589/B589&lt;1</formula>
    </cfRule>
  </conditionalFormatting>
  <conditionalFormatting sqref="O605:O607">
    <cfRule type="cellIs" dxfId="18181" priority="281" operator="lessThan">
      <formula>0</formula>
    </cfRule>
  </conditionalFormatting>
  <conditionalFormatting sqref="D589">
    <cfRule type="expression" dxfId="18180" priority="532">
      <formula>D589/C589&gt;1</formula>
    </cfRule>
    <cfRule type="expression" dxfId="18179" priority="533">
      <formula>D589/C589&lt;1</formula>
    </cfRule>
  </conditionalFormatting>
  <conditionalFormatting sqref="E589">
    <cfRule type="cellIs" dxfId="18178" priority="531" operator="lessThan">
      <formula>0</formula>
    </cfRule>
  </conditionalFormatting>
  <conditionalFormatting sqref="E589">
    <cfRule type="expression" dxfId="18177" priority="529">
      <formula>E589/D589&gt;1</formula>
    </cfRule>
    <cfRule type="expression" dxfId="18176" priority="530">
      <formula>E589/D589&lt;1</formula>
    </cfRule>
  </conditionalFormatting>
  <conditionalFormatting sqref="F589">
    <cfRule type="cellIs" dxfId="18175" priority="528" operator="lessThan">
      <formula>0</formula>
    </cfRule>
  </conditionalFormatting>
  <conditionalFormatting sqref="F589">
    <cfRule type="expression" dxfId="18174" priority="526">
      <formula>F589/E589&gt;1</formula>
    </cfRule>
    <cfRule type="expression" dxfId="18173" priority="527">
      <formula>F589/E589&lt;1</formula>
    </cfRule>
  </conditionalFormatting>
  <conditionalFormatting sqref="O377">
    <cfRule type="cellIs" dxfId="18172" priority="272" operator="lessThan">
      <formula>0</formula>
    </cfRule>
  </conditionalFormatting>
  <conditionalFormatting sqref="G589">
    <cfRule type="expression" dxfId="18171" priority="523">
      <formula>G589/F589&gt;1</formula>
    </cfRule>
    <cfRule type="expression" dxfId="18170" priority="524">
      <formula>G589/F589&lt;1</formula>
    </cfRule>
  </conditionalFormatting>
  <conditionalFormatting sqref="O366">
    <cfRule type="cellIs" dxfId="18169" priority="269" operator="lessThan">
      <formula>0</formula>
    </cfRule>
  </conditionalFormatting>
  <conditionalFormatting sqref="H589">
    <cfRule type="expression" dxfId="18168" priority="520">
      <formula>H589/G589&gt;1</formula>
    </cfRule>
    <cfRule type="expression" dxfId="18167" priority="521">
      <formula>H589/G589&lt;1</formula>
    </cfRule>
  </conditionalFormatting>
  <conditionalFormatting sqref="N596">
    <cfRule type="cellIs" dxfId="18166" priority="519" operator="lessThan">
      <formula>0</formula>
    </cfRule>
  </conditionalFormatting>
  <conditionalFormatting sqref="O387">
    <cfRule type="cellIs" dxfId="18165" priority="264" operator="lessThan">
      <formula>0</formula>
    </cfRule>
  </conditionalFormatting>
  <conditionalFormatting sqref="O387">
    <cfRule type="cellIs" dxfId="18164" priority="265" operator="lessThan">
      <formula>0</formula>
    </cfRule>
  </conditionalFormatting>
  <conditionalFormatting sqref="O387">
    <cfRule type="cellIs" dxfId="18163" priority="262" operator="lessThan">
      <formula>0</formula>
    </cfRule>
  </conditionalFormatting>
  <conditionalFormatting sqref="O387">
    <cfRule type="cellIs" dxfId="18162" priority="263" operator="lessThan">
      <formula>0</formula>
    </cfRule>
  </conditionalFormatting>
  <conditionalFormatting sqref="N600">
    <cfRule type="cellIs" dxfId="18161" priority="518" operator="lessThan">
      <formula>0</formula>
    </cfRule>
  </conditionalFormatting>
  <conditionalFormatting sqref="N600">
    <cfRule type="cellIs" dxfId="18160" priority="517" operator="lessThan">
      <formula>0</formula>
    </cfRule>
  </conditionalFormatting>
  <conditionalFormatting sqref="P363">
    <cfRule type="cellIs" dxfId="18159" priority="516" operator="lessThan">
      <formula>0</formula>
    </cfRule>
  </conditionalFormatting>
  <conditionalFormatting sqref="P364:P365">
    <cfRule type="cellIs" dxfId="18158" priority="515" operator="lessThan">
      <formula>0</formula>
    </cfRule>
  </conditionalFormatting>
  <conditionalFormatting sqref="P461:P464">
    <cfRule type="cellIs" dxfId="18157" priority="514" operator="lessThan">
      <formula>0</formula>
    </cfRule>
  </conditionalFormatting>
  <conditionalFormatting sqref="P361">
    <cfRule type="cellIs" dxfId="18156" priority="513" operator="lessThan">
      <formula>0</formula>
    </cfRule>
  </conditionalFormatting>
  <conditionalFormatting sqref="P366:P367">
    <cfRule type="cellIs" dxfId="18155" priority="512" operator="lessThan">
      <formula>0</formula>
    </cfRule>
  </conditionalFormatting>
  <conditionalFormatting sqref="P369:P373">
    <cfRule type="cellIs" dxfId="18154" priority="511" operator="lessThan">
      <formula>0</formula>
    </cfRule>
  </conditionalFormatting>
  <conditionalFormatting sqref="P378:P379">
    <cfRule type="cellIs" dxfId="18153" priority="510" operator="lessThan">
      <formula>0</formula>
    </cfRule>
  </conditionalFormatting>
  <conditionalFormatting sqref="P384:P385">
    <cfRule type="cellIs" dxfId="18152" priority="509" operator="lessThan">
      <formula>0</formula>
    </cfRule>
  </conditionalFormatting>
  <conditionalFormatting sqref="P390:P391">
    <cfRule type="cellIs" dxfId="18151" priority="508" operator="lessThan">
      <formula>0</formula>
    </cfRule>
  </conditionalFormatting>
  <conditionalFormatting sqref="P396:P397">
    <cfRule type="cellIs" dxfId="18150" priority="507" operator="lessThan">
      <formula>0</formula>
    </cfRule>
  </conditionalFormatting>
  <conditionalFormatting sqref="P402">
    <cfRule type="cellIs" dxfId="18149" priority="506" operator="lessThan">
      <formula>0</formula>
    </cfRule>
  </conditionalFormatting>
  <conditionalFormatting sqref="P408:P409">
    <cfRule type="cellIs" dxfId="18148" priority="505" operator="lessThan">
      <formula>0</formula>
    </cfRule>
  </conditionalFormatting>
  <conditionalFormatting sqref="P414:P415">
    <cfRule type="cellIs" dxfId="18147" priority="504" operator="lessThan">
      <formula>0</formula>
    </cfRule>
  </conditionalFormatting>
  <conditionalFormatting sqref="P420:P421">
    <cfRule type="cellIs" dxfId="18146" priority="503" operator="lessThan">
      <formula>0</formula>
    </cfRule>
  </conditionalFormatting>
  <conditionalFormatting sqref="P426:P427">
    <cfRule type="cellIs" dxfId="18145" priority="502" operator="lessThan">
      <formula>0</formula>
    </cfRule>
  </conditionalFormatting>
  <conditionalFormatting sqref="P432:P433">
    <cfRule type="cellIs" dxfId="18144" priority="501" operator="lessThan">
      <formula>0</formula>
    </cfRule>
  </conditionalFormatting>
  <conditionalFormatting sqref="P438:P439">
    <cfRule type="cellIs" dxfId="18143" priority="500" operator="lessThan">
      <formula>0</formula>
    </cfRule>
  </conditionalFormatting>
  <conditionalFormatting sqref="P444:P445">
    <cfRule type="cellIs" dxfId="18142" priority="499" operator="lessThan">
      <formula>0</formula>
    </cfRule>
  </conditionalFormatting>
  <conditionalFormatting sqref="P451:P452">
    <cfRule type="cellIs" dxfId="18141" priority="498" operator="lessThan">
      <formula>0</formula>
    </cfRule>
  </conditionalFormatting>
  <conditionalFormatting sqref="P457:P458">
    <cfRule type="cellIs" dxfId="18140" priority="497" operator="lessThan">
      <formula>0</formula>
    </cfRule>
  </conditionalFormatting>
  <conditionalFormatting sqref="P465">
    <cfRule type="cellIs" dxfId="18139" priority="496" operator="lessThan">
      <formula>0</formula>
    </cfRule>
  </conditionalFormatting>
  <conditionalFormatting sqref="P472">
    <cfRule type="cellIs" dxfId="18138" priority="495" operator="lessThan">
      <formula>0</formula>
    </cfRule>
  </conditionalFormatting>
  <conditionalFormatting sqref="P503:P504">
    <cfRule type="cellIs" dxfId="18137" priority="494" operator="lessThan">
      <formula>0</formula>
    </cfRule>
  </conditionalFormatting>
  <conditionalFormatting sqref="P511:P512">
    <cfRule type="cellIs" dxfId="18136" priority="493" operator="lessThan">
      <formula>0</formula>
    </cfRule>
  </conditionalFormatting>
  <conditionalFormatting sqref="P520:P521">
    <cfRule type="cellIs" dxfId="18135" priority="492" operator="lessThan">
      <formula>0</formula>
    </cfRule>
  </conditionalFormatting>
  <conditionalFormatting sqref="P528:P529">
    <cfRule type="cellIs" dxfId="18134" priority="491" operator="lessThan">
      <formula>0</formula>
    </cfRule>
  </conditionalFormatting>
  <conditionalFormatting sqref="P544:P545">
    <cfRule type="cellIs" dxfId="18133" priority="490" operator="lessThan">
      <formula>0</formula>
    </cfRule>
  </conditionalFormatting>
  <conditionalFormatting sqref="P536:P537">
    <cfRule type="cellIs" dxfId="18132" priority="489" operator="lessThan">
      <formula>0</formula>
    </cfRule>
  </conditionalFormatting>
  <conditionalFormatting sqref="P551:P552">
    <cfRule type="cellIs" dxfId="18131" priority="488" operator="lessThan">
      <formula>0</formula>
    </cfRule>
  </conditionalFormatting>
  <conditionalFormatting sqref="P559:P560">
    <cfRule type="cellIs" dxfId="18130" priority="487" operator="lessThan">
      <formula>0</formula>
    </cfRule>
  </conditionalFormatting>
  <conditionalFormatting sqref="P567:P568">
    <cfRule type="cellIs" dxfId="18129" priority="486" operator="lessThan">
      <formula>0</formula>
    </cfRule>
  </conditionalFormatting>
  <conditionalFormatting sqref="P574:P575">
    <cfRule type="cellIs" dxfId="18128" priority="485" operator="lessThan">
      <formula>0</formula>
    </cfRule>
  </conditionalFormatting>
  <conditionalFormatting sqref="P581:P582">
    <cfRule type="cellIs" dxfId="18127" priority="484" operator="lessThan">
      <formula>0</formula>
    </cfRule>
  </conditionalFormatting>
  <conditionalFormatting sqref="P588:P589">
    <cfRule type="cellIs" dxfId="18126" priority="483" operator="lessThan">
      <formula>0</formula>
    </cfRule>
  </conditionalFormatting>
  <conditionalFormatting sqref="P596:P597">
    <cfRule type="cellIs" dxfId="18125" priority="482" operator="lessThan">
      <formula>0</formula>
    </cfRule>
  </conditionalFormatting>
  <conditionalFormatting sqref="P603">
    <cfRule type="cellIs" dxfId="18124" priority="481" operator="lessThan">
      <formula>0</formula>
    </cfRule>
  </conditionalFormatting>
  <conditionalFormatting sqref="P608">
    <cfRule type="cellIs" dxfId="18123" priority="480" operator="lessThan">
      <formula>0</formula>
    </cfRule>
  </conditionalFormatting>
  <conditionalFormatting sqref="O405">
    <cfRule type="cellIs" dxfId="18122" priority="222" operator="lessThan">
      <formula>0</formula>
    </cfRule>
  </conditionalFormatting>
  <conditionalFormatting sqref="P632:P634">
    <cfRule type="cellIs" dxfId="18121" priority="479" operator="lessThan">
      <formula>0</formula>
    </cfRule>
  </conditionalFormatting>
  <conditionalFormatting sqref="I710:N710 P708:Q711">
    <cfRule type="cellIs" dxfId="18120" priority="473" operator="lessThan">
      <formula>0</formula>
    </cfRule>
  </conditionalFormatting>
  <conditionalFormatting sqref="P636:P637 P641:P645">
    <cfRule type="cellIs" dxfId="18119" priority="478" operator="lessThan">
      <formula>0</formula>
    </cfRule>
  </conditionalFormatting>
  <conditionalFormatting sqref="P648">
    <cfRule type="cellIs" dxfId="18118" priority="477" operator="lessThan">
      <formula>0</formula>
    </cfRule>
  </conditionalFormatting>
  <conditionalFormatting sqref="P649">
    <cfRule type="cellIs" dxfId="18117" priority="476" operator="lessThan">
      <formula>0</formula>
    </cfRule>
  </conditionalFormatting>
  <conditionalFormatting sqref="P651">
    <cfRule type="cellIs" dxfId="18116" priority="475" operator="lessThan">
      <formula>0</formula>
    </cfRule>
  </conditionalFormatting>
  <conditionalFormatting sqref="P652">
    <cfRule type="cellIs" dxfId="18115" priority="474" operator="lessThan">
      <formula>0</formula>
    </cfRule>
  </conditionalFormatting>
  <conditionalFormatting sqref="D654:N654 D651:N651 D648:N649 D632:N634">
    <cfRule type="expression" dxfId="18114" priority="446">
      <formula>D632/C632&gt;1</formula>
    </cfRule>
    <cfRule type="expression" dxfId="18113" priority="447">
      <formula>D632/C632&lt;1</formula>
    </cfRule>
  </conditionalFormatting>
  <conditionalFormatting sqref="C507:C510">
    <cfRule type="cellIs" dxfId="18112" priority="472" operator="lessThan">
      <formula>0</formula>
    </cfRule>
  </conditionalFormatting>
  <conditionalFormatting sqref="C507:C510">
    <cfRule type="expression" dxfId="18111" priority="470">
      <formula>C507/B507&gt;1</formula>
    </cfRule>
    <cfRule type="expression" dxfId="18110" priority="471">
      <formula>C507/B507&lt;1</formula>
    </cfRule>
  </conditionalFormatting>
  <conditionalFormatting sqref="D507:N510">
    <cfRule type="cellIs" dxfId="18109" priority="469" operator="lessThan">
      <formula>0</formula>
    </cfRule>
  </conditionalFormatting>
  <conditionalFormatting sqref="D507:N510">
    <cfRule type="expression" dxfId="18108" priority="467">
      <formula>D507/C507&gt;1</formula>
    </cfRule>
    <cfRule type="expression" dxfId="18107" priority="468">
      <formula>D507/C507&lt;1</formula>
    </cfRule>
  </conditionalFormatting>
  <conditionalFormatting sqref="B507:B510">
    <cfRule type="cellIs" dxfId="18106" priority="466" operator="lessThan">
      <formula>0</formula>
    </cfRule>
  </conditionalFormatting>
  <conditionalFormatting sqref="B507:B510">
    <cfRule type="expression" dxfId="18105" priority="464">
      <formula>B507/#REF!&gt;1</formula>
    </cfRule>
    <cfRule type="expression" dxfId="18104" priority="465">
      <formula>B507/#REF!&lt;1</formula>
    </cfRule>
  </conditionalFormatting>
  <conditionalFormatting sqref="J588:N588 J574:N574 J559:N559 J551:N551">
    <cfRule type="cellIs" dxfId="18103" priority="463" operator="lessThan">
      <formula>0</formula>
    </cfRule>
  </conditionalFormatting>
  <conditionalFormatting sqref="C588:I588 C584:C587 C574:I574 C570:C573 C559:I559 C555:C558 C551:I551 C547:C550">
    <cfRule type="cellIs" dxfId="18102" priority="462" operator="lessThan">
      <formula>0</formula>
    </cfRule>
  </conditionalFormatting>
  <conditionalFormatting sqref="C588:M588 C574:M574 C559:M559 C551:M551">
    <cfRule type="cellIs" dxfId="18101" priority="461" operator="lessThan">
      <formula>0</formula>
    </cfRule>
  </conditionalFormatting>
  <conditionalFormatting sqref="C584:C587 C570:C573 C555:C558 C547:C550">
    <cfRule type="expression" dxfId="18100" priority="459">
      <formula>C547/B547&gt;1</formula>
    </cfRule>
    <cfRule type="expression" dxfId="18099" priority="460">
      <formula>C547/B547&lt;1</formula>
    </cfRule>
  </conditionalFormatting>
  <conditionalFormatting sqref="D584:N587 D570:N573 D555:N558 D547:N550">
    <cfRule type="cellIs" dxfId="18098" priority="458" operator="lessThan">
      <formula>0</formula>
    </cfRule>
  </conditionalFormatting>
  <conditionalFormatting sqref="D584:N587 D570:N573 D555:N558 D547:N550">
    <cfRule type="expression" dxfId="18097" priority="456">
      <formula>D547/C547&gt;1</formula>
    </cfRule>
    <cfRule type="expression" dxfId="18096" priority="457">
      <formula>D547/C547&lt;1</formula>
    </cfRule>
  </conditionalFormatting>
  <conditionalFormatting sqref="C588:N588 C574:N574 C559:N559 C551:N551">
    <cfRule type="cellIs" dxfId="18095" priority="455" operator="lessThan">
      <formula>0</formula>
    </cfRule>
  </conditionalFormatting>
  <conditionalFormatting sqref="C588:N588 C574:N574 C559:N559 C551:N551">
    <cfRule type="expression" dxfId="18094" priority="453">
      <formula>C551/B551&gt;1</formula>
    </cfRule>
    <cfRule type="expression" dxfId="18093" priority="454">
      <formula>C551/B551&lt;1</formula>
    </cfRule>
  </conditionalFormatting>
  <conditionalFormatting sqref="B654 B651 B648:B649 B632:B634 B641:B645">
    <cfRule type="cellIs" dxfId="18092" priority="452" operator="lessThan">
      <formula>0</formula>
    </cfRule>
  </conditionalFormatting>
  <conditionalFormatting sqref="C654 C651 C648:C649 C632:C634">
    <cfRule type="cellIs" dxfId="18091" priority="451" operator="lessThan">
      <formula>0</formula>
    </cfRule>
  </conditionalFormatting>
  <conditionalFormatting sqref="C654 C651 C648:C649 C632:C634">
    <cfRule type="expression" dxfId="18090" priority="449">
      <formula>C632/B632&gt;1</formula>
    </cfRule>
    <cfRule type="expression" dxfId="18089" priority="450">
      <formula>C632/B632&lt;1</formula>
    </cfRule>
  </conditionalFormatting>
  <conditionalFormatting sqref="D654:N654 D651:N651 D648:N649 D632:N634">
    <cfRule type="cellIs" dxfId="18088" priority="448" operator="lessThan">
      <formula>0</formula>
    </cfRule>
  </conditionalFormatting>
  <conditionalFormatting sqref="B504:N504 B537 B568 B597">
    <cfRule type="expression" dxfId="18087" priority="1218">
      <formula>B504/#REF!&gt;1</formula>
    </cfRule>
    <cfRule type="expression" dxfId="18086" priority="1219">
      <formula>B504/#REF!&lt;1</formula>
    </cfRule>
  </conditionalFormatting>
  <conditionalFormatting sqref="C465">
    <cfRule type="cellIs" dxfId="18085" priority="445" operator="lessThan">
      <formula>0</formula>
    </cfRule>
  </conditionalFormatting>
  <conditionalFormatting sqref="C465">
    <cfRule type="expression" dxfId="18084" priority="443">
      <formula>C465/B465&gt;1</formula>
    </cfRule>
    <cfRule type="expression" dxfId="18083" priority="444">
      <formula>C465/B465&lt;1</formula>
    </cfRule>
  </conditionalFormatting>
  <conditionalFormatting sqref="D465:N465">
    <cfRule type="cellIs" dxfId="18082" priority="442" operator="lessThan">
      <formula>0</formula>
    </cfRule>
  </conditionalFormatting>
  <conditionalFormatting sqref="D465:N465">
    <cfRule type="expression" dxfId="18081" priority="440">
      <formula>D465/C465&gt;1</formula>
    </cfRule>
    <cfRule type="expression" dxfId="18080" priority="441">
      <formula>D465/C465&lt;1</formula>
    </cfRule>
  </conditionalFormatting>
  <conditionalFormatting sqref="B465">
    <cfRule type="cellIs" dxfId="18079" priority="439" operator="lessThan">
      <formula>0</formula>
    </cfRule>
  </conditionalFormatting>
  <conditionalFormatting sqref="B465">
    <cfRule type="expression" dxfId="18078" priority="437">
      <formula>B465/#REF!&gt;1</formula>
    </cfRule>
    <cfRule type="expression" dxfId="18077" priority="438">
      <formula>B465/#REF!&lt;1</formula>
    </cfRule>
  </conditionalFormatting>
  <conditionalFormatting sqref="C511">
    <cfRule type="cellIs" dxfId="18076" priority="436" operator="lessThan">
      <formula>0</formula>
    </cfRule>
  </conditionalFormatting>
  <conditionalFormatting sqref="D511:N511">
    <cfRule type="cellIs" dxfId="18075" priority="433" operator="lessThan">
      <formula>0</formula>
    </cfRule>
  </conditionalFormatting>
  <conditionalFormatting sqref="C511">
    <cfRule type="expression" dxfId="18074" priority="434">
      <formula>C511/B511&gt;1</formula>
    </cfRule>
    <cfRule type="expression" dxfId="18073" priority="435">
      <formula>C511/B511&lt;1</formula>
    </cfRule>
  </conditionalFormatting>
  <conditionalFormatting sqref="D511:N511">
    <cfRule type="expression" dxfId="18072" priority="431">
      <formula>D511/C511&gt;1</formula>
    </cfRule>
    <cfRule type="expression" dxfId="18071" priority="432">
      <formula>D511/C511&lt;1</formula>
    </cfRule>
  </conditionalFormatting>
  <conditionalFormatting sqref="B511">
    <cfRule type="cellIs" dxfId="18070" priority="430" operator="lessThan">
      <formula>0</formula>
    </cfRule>
  </conditionalFormatting>
  <conditionalFormatting sqref="B511">
    <cfRule type="expression" dxfId="18069" priority="428">
      <formula>B511/#REF!&gt;1</formula>
    </cfRule>
    <cfRule type="expression" dxfId="18068" priority="429">
      <formula>B511/#REF!&lt;1</formula>
    </cfRule>
  </conditionalFormatting>
  <conditionalFormatting sqref="B529 B521">
    <cfRule type="cellIs" dxfId="18067" priority="427" operator="lessThan">
      <formula>0</formula>
    </cfRule>
  </conditionalFormatting>
  <conditionalFormatting sqref="B529 B521">
    <cfRule type="expression" dxfId="18066" priority="425">
      <formula>B521/#REF!&gt;1</formula>
    </cfRule>
    <cfRule type="expression" dxfId="18065" priority="426">
      <formula>B521/#REF!&lt;1</formula>
    </cfRule>
  </conditionalFormatting>
  <conditionalFormatting sqref="C521">
    <cfRule type="cellIs" dxfId="18064" priority="424" operator="lessThan">
      <formula>0</formula>
    </cfRule>
  </conditionalFormatting>
  <conditionalFormatting sqref="C521 B636:O637">
    <cfRule type="expression" dxfId="18063" priority="422">
      <formula>B521/A521&gt;1</formula>
    </cfRule>
    <cfRule type="expression" dxfId="18062" priority="423">
      <formula>B521/A521&lt;1</formula>
    </cfRule>
  </conditionalFormatting>
  <conditionalFormatting sqref="C603:N603">
    <cfRule type="expression" dxfId="18061" priority="381">
      <formula>C603/B603&gt;1</formula>
    </cfRule>
    <cfRule type="expression" dxfId="18060" priority="382">
      <formula>C603/B603&lt;1</formula>
    </cfRule>
  </conditionalFormatting>
  <conditionalFormatting sqref="I552:N552">
    <cfRule type="expression" dxfId="18059" priority="407">
      <formula>I552/H552&gt;1</formula>
    </cfRule>
    <cfRule type="expression" dxfId="18058" priority="408">
      <formula>I552/H552&lt;1</formula>
    </cfRule>
  </conditionalFormatting>
  <conditionalFormatting sqref="I560:N560">
    <cfRule type="expression" dxfId="18057" priority="404">
      <formula>I560/H560&gt;1</formula>
    </cfRule>
    <cfRule type="expression" dxfId="18056" priority="405">
      <formula>I560/H560&lt;1</formula>
    </cfRule>
  </conditionalFormatting>
  <conditionalFormatting sqref="B575:N575">
    <cfRule type="cellIs" dxfId="18055" priority="403" operator="lessThan">
      <formula>0</formula>
    </cfRule>
  </conditionalFormatting>
  <conditionalFormatting sqref="B575:N575">
    <cfRule type="expression" dxfId="18054" priority="401">
      <formula>B575/A575&gt;1</formula>
    </cfRule>
    <cfRule type="expression" dxfId="18053" priority="402">
      <formula>B575/A575&lt;1</formula>
    </cfRule>
  </conditionalFormatting>
  <conditionalFormatting sqref="B589:N589">
    <cfRule type="cellIs" dxfId="18052" priority="400" operator="lessThan">
      <formula>0</formula>
    </cfRule>
  </conditionalFormatting>
  <conditionalFormatting sqref="B589:N589">
    <cfRule type="expression" dxfId="18051" priority="398">
      <formula>B589/A589&gt;1</formula>
    </cfRule>
    <cfRule type="expression" dxfId="18050" priority="399">
      <formula>B589/A589&lt;1</formula>
    </cfRule>
  </conditionalFormatting>
  <conditionalFormatting sqref="N608">
    <cfRule type="cellIs" dxfId="18049" priority="374" operator="lessThan">
      <formula>0</formula>
    </cfRule>
  </conditionalFormatting>
  <conditionalFormatting sqref="D521:N521">
    <cfRule type="cellIs" dxfId="18048" priority="421" operator="lessThan">
      <formula>0</formula>
    </cfRule>
  </conditionalFormatting>
  <conditionalFormatting sqref="D521:N521">
    <cfRule type="expression" dxfId="18047" priority="419">
      <formula>D521/C521&gt;1</formula>
    </cfRule>
    <cfRule type="expression" dxfId="18046" priority="420">
      <formula>D521/C521&lt;1</formula>
    </cfRule>
  </conditionalFormatting>
  <conditionalFormatting sqref="C529:N529">
    <cfRule type="cellIs" dxfId="18045" priority="418" operator="lessThan">
      <formula>0</formula>
    </cfRule>
  </conditionalFormatting>
  <conditionalFormatting sqref="C529:N529">
    <cfRule type="expression" dxfId="18044" priority="416">
      <formula>C529/B529&gt;1</formula>
    </cfRule>
    <cfRule type="expression" dxfId="18043" priority="417">
      <formula>C529/B529&lt;1</formula>
    </cfRule>
  </conditionalFormatting>
  <conditionalFormatting sqref="C582:N582">
    <cfRule type="expression" dxfId="18042" priority="392">
      <formula>C582/B582&gt;1</formula>
    </cfRule>
    <cfRule type="expression" dxfId="18041" priority="393">
      <formula>C582/B582&lt;1</formula>
    </cfRule>
  </conditionalFormatting>
  <conditionalFormatting sqref="C537:N537">
    <cfRule type="expression" dxfId="18040" priority="413">
      <formula>C537/B537&gt;1</formula>
    </cfRule>
    <cfRule type="expression" dxfId="18039" priority="414">
      <formula>C537/B537&lt;1</formula>
    </cfRule>
  </conditionalFormatting>
  <conditionalFormatting sqref="C568:N568">
    <cfRule type="expression" dxfId="18038" priority="410">
      <formula>C568/B568&gt;1</formula>
    </cfRule>
    <cfRule type="expression" dxfId="18037" priority="411">
      <formula>C568/B568&lt;1</formula>
    </cfRule>
  </conditionalFormatting>
  <conditionalFormatting sqref="C608:M608">
    <cfRule type="expression" dxfId="18036" priority="376">
      <formula>C608/B608&gt;1</formula>
    </cfRule>
    <cfRule type="expression" dxfId="18035" priority="377">
      <formula>C608/B608&lt;1</formula>
    </cfRule>
  </conditionalFormatting>
  <conditionalFormatting sqref="N608">
    <cfRule type="expression" dxfId="18034" priority="371">
      <formula>N608/M608&gt;1</formula>
    </cfRule>
    <cfRule type="expression" dxfId="18033" priority="372">
      <formula>N608/M608&lt;1</formula>
    </cfRule>
  </conditionalFormatting>
  <conditionalFormatting sqref="C608:M608">
    <cfRule type="cellIs" dxfId="18032" priority="380" operator="lessThan">
      <formula>0</formula>
    </cfRule>
  </conditionalFormatting>
  <conditionalFormatting sqref="C608:M608">
    <cfRule type="cellIs" dxfId="18031" priority="379" operator="lessThan">
      <formula>0</formula>
    </cfRule>
  </conditionalFormatting>
  <conditionalFormatting sqref="B582">
    <cfRule type="cellIs" dxfId="18030" priority="395" operator="lessThan">
      <formula>0</formula>
    </cfRule>
  </conditionalFormatting>
  <conditionalFormatting sqref="B582">
    <cfRule type="expression" dxfId="18029" priority="396">
      <formula>B582/#REF!&gt;1</formula>
    </cfRule>
    <cfRule type="expression" dxfId="18028" priority="397">
      <formula>B582/#REF!&lt;1</formula>
    </cfRule>
  </conditionalFormatting>
  <conditionalFormatting sqref="C582:N582">
    <cfRule type="cellIs" dxfId="18027" priority="394" operator="lessThan">
      <formula>0</formula>
    </cfRule>
  </conditionalFormatting>
  <conditionalFormatting sqref="C597:N597">
    <cfRule type="expression" dxfId="18026" priority="386">
      <formula>C597/B597&gt;1</formula>
    </cfRule>
    <cfRule type="expression" dxfId="18025" priority="387">
      <formula>C597/B597&lt;1</formula>
    </cfRule>
  </conditionalFormatting>
  <conditionalFormatting sqref="N608">
    <cfRule type="cellIs" dxfId="18024" priority="375" operator="lessThan">
      <formula>0</formula>
    </cfRule>
  </conditionalFormatting>
  <conditionalFormatting sqref="C608:M608">
    <cfRule type="cellIs" dxfId="18023" priority="378" operator="lessThan">
      <formula>0</formula>
    </cfRule>
  </conditionalFormatting>
  <conditionalFormatting sqref="N608">
    <cfRule type="cellIs" dxfId="18022" priority="373" operator="lessThan">
      <formula>0</formula>
    </cfRule>
  </conditionalFormatting>
  <conditionalFormatting sqref="B676:N679">
    <cfRule type="cellIs" dxfId="18021" priority="370" operator="lessThan">
      <formula>0</formula>
    </cfRule>
  </conditionalFormatting>
  <conditionalFormatting sqref="I678:N678 P676:Q679">
    <cfRule type="cellIs" dxfId="18020" priority="369" operator="lessThan">
      <formula>0</formula>
    </cfRule>
  </conditionalFormatting>
  <conditionalFormatting sqref="B680:N683">
    <cfRule type="cellIs" dxfId="18019" priority="368" operator="lessThan">
      <formula>0</formula>
    </cfRule>
  </conditionalFormatting>
  <conditionalFormatting sqref="I682:N682 P680:Q683">
    <cfRule type="cellIs" dxfId="18018" priority="367" operator="lessThan">
      <formula>0</formula>
    </cfRule>
  </conditionalFormatting>
  <conditionalFormatting sqref="B684:N687">
    <cfRule type="cellIs" dxfId="18017" priority="366" operator="lessThan">
      <formula>0</formula>
    </cfRule>
  </conditionalFormatting>
  <conditionalFormatting sqref="I686:N686 P684:Q687">
    <cfRule type="cellIs" dxfId="18016" priority="365" operator="lessThan">
      <formula>0</formula>
    </cfRule>
  </conditionalFormatting>
  <conditionalFormatting sqref="B688:N691">
    <cfRule type="cellIs" dxfId="18015" priority="364" operator="lessThan">
      <formula>0</formula>
    </cfRule>
  </conditionalFormatting>
  <conditionalFormatting sqref="I690:N690 P688:Q691">
    <cfRule type="cellIs" dxfId="18014" priority="363" operator="lessThan">
      <formula>0</formula>
    </cfRule>
  </conditionalFormatting>
  <conditionalFormatting sqref="B692:N695 O694">
    <cfRule type="cellIs" dxfId="18013" priority="362" operator="lessThan">
      <formula>0</formula>
    </cfRule>
  </conditionalFormatting>
  <conditionalFormatting sqref="P692:Q695 I694:O694">
    <cfRule type="cellIs" dxfId="18012" priority="361" operator="lessThan">
      <formula>0</formula>
    </cfRule>
  </conditionalFormatting>
  <conditionalFormatting sqref="B696:N699">
    <cfRule type="cellIs" dxfId="18011" priority="360" operator="lessThan">
      <formula>0</formula>
    </cfRule>
  </conditionalFormatting>
  <conditionalFormatting sqref="I698:N698 P696:Q699">
    <cfRule type="cellIs" dxfId="18010" priority="359" operator="lessThan">
      <formula>0</formula>
    </cfRule>
  </conditionalFormatting>
  <conditionalFormatting sqref="B700:N703">
    <cfRule type="cellIs" dxfId="18009" priority="358" operator="lessThan">
      <formula>0</formula>
    </cfRule>
  </conditionalFormatting>
  <conditionalFormatting sqref="I702:N702 P700:Q703">
    <cfRule type="cellIs" dxfId="18008" priority="357" operator="lessThan">
      <formula>0</formula>
    </cfRule>
  </conditionalFormatting>
  <conditionalFormatting sqref="B704:N707">
    <cfRule type="cellIs" dxfId="18007" priority="356" operator="lessThan">
      <formula>0</formula>
    </cfRule>
  </conditionalFormatting>
  <conditionalFormatting sqref="I706:N706 P704:Q707">
    <cfRule type="cellIs" dxfId="18006" priority="355" operator="lessThan">
      <formula>0</formula>
    </cfRule>
  </conditionalFormatting>
  <conditionalFormatting sqref="B712:N715">
    <cfRule type="cellIs" dxfId="18005" priority="354" operator="lessThan">
      <formula>0</formula>
    </cfRule>
  </conditionalFormatting>
  <conditionalFormatting sqref="I714:N714 P712:Q715">
    <cfRule type="cellIs" dxfId="18004" priority="353" operator="lessThan">
      <formula>0</formula>
    </cfRule>
  </conditionalFormatting>
  <conditionalFormatting sqref="B716:N719">
    <cfRule type="cellIs" dxfId="18003" priority="352" operator="lessThan">
      <formula>0</formula>
    </cfRule>
  </conditionalFormatting>
  <conditionalFormatting sqref="I718:N718 P716:Q719">
    <cfRule type="cellIs" dxfId="18002" priority="351" operator="lessThan">
      <formula>0</formula>
    </cfRule>
  </conditionalFormatting>
  <conditionalFormatting sqref="P654">
    <cfRule type="cellIs" dxfId="18001" priority="350" operator="lessThan">
      <formula>0</formula>
    </cfRule>
  </conditionalFormatting>
  <conditionalFormatting sqref="Q466">
    <cfRule type="cellIs" dxfId="18000" priority="349" operator="lessThan">
      <formula>0</formula>
    </cfRule>
  </conditionalFormatting>
  <conditionalFormatting sqref="P466">
    <cfRule type="cellIs" dxfId="17999" priority="348" operator="lessThan">
      <formula>0</formula>
    </cfRule>
  </conditionalFormatting>
  <conditionalFormatting sqref="B466:N466">
    <cfRule type="cellIs" dxfId="17998" priority="347" operator="lessThan">
      <formula>0</formula>
    </cfRule>
  </conditionalFormatting>
  <conditionalFormatting sqref="B505:N505">
    <cfRule type="cellIs" dxfId="17997" priority="344" operator="lessThan">
      <formula>0</formula>
    </cfRule>
  </conditionalFormatting>
  <conditionalFormatting sqref="B513:N513">
    <cfRule type="cellIs" dxfId="17996" priority="341" operator="lessThan">
      <formula>0</formula>
    </cfRule>
  </conditionalFormatting>
  <conditionalFormatting sqref="B522:N522">
    <cfRule type="cellIs" dxfId="17995" priority="338" operator="lessThan">
      <formula>0</formula>
    </cfRule>
  </conditionalFormatting>
  <conditionalFormatting sqref="B530:N530">
    <cfRule type="cellIs" dxfId="17994" priority="335" operator="lessThan">
      <formula>0</formula>
    </cfRule>
  </conditionalFormatting>
  <conditionalFormatting sqref="B538:N538">
    <cfRule type="cellIs" dxfId="17993" priority="332" operator="lessThan">
      <formula>0</formula>
    </cfRule>
  </conditionalFormatting>
  <conditionalFormatting sqref="B553:N553">
    <cfRule type="cellIs" dxfId="17992" priority="329" operator="lessThan">
      <formula>0</formula>
    </cfRule>
  </conditionalFormatting>
  <conditionalFormatting sqref="B561:N561">
    <cfRule type="cellIs" dxfId="17991" priority="326" operator="lessThan">
      <formula>0</formula>
    </cfRule>
  </conditionalFormatting>
  <conditionalFormatting sqref="B590:N590">
    <cfRule type="cellIs" dxfId="17990" priority="323" operator="lessThan">
      <formula>0</formula>
    </cfRule>
  </conditionalFormatting>
  <conditionalFormatting sqref="O608">
    <cfRule type="cellIs" dxfId="17989" priority="56" operator="lessThan">
      <formula>0</formula>
    </cfRule>
  </conditionalFormatting>
  <conditionalFormatting sqref="O608">
    <cfRule type="cellIs" dxfId="17988" priority="57" operator="lessThan">
      <formula>0</formula>
    </cfRule>
  </conditionalFormatting>
  <conditionalFormatting sqref="O603">
    <cfRule type="cellIs" dxfId="17987" priority="60" operator="lessThan">
      <formula>0</formula>
    </cfRule>
  </conditionalFormatting>
  <conditionalFormatting sqref="O603">
    <cfRule type="cellIs" dxfId="17986" priority="61" operator="lessThan">
      <formula>0</formula>
    </cfRule>
  </conditionalFormatting>
  <conditionalFormatting sqref="O603">
    <cfRule type="cellIs" dxfId="17985" priority="62" operator="lessThan">
      <formula>0</formula>
    </cfRule>
  </conditionalFormatting>
  <conditionalFormatting sqref="O608">
    <cfRule type="cellIs" dxfId="17984" priority="55" operator="lessThan">
      <formula>0</formula>
    </cfRule>
  </conditionalFormatting>
  <conditionalFormatting sqref="P491:Q491">
    <cfRule type="cellIs" dxfId="17983" priority="322" operator="lessThan">
      <formula>0</formula>
    </cfRule>
  </conditionalFormatting>
  <conditionalFormatting sqref="Q492:Q496">
    <cfRule type="cellIs" dxfId="17982" priority="321" operator="lessThan">
      <formula>0</formula>
    </cfRule>
  </conditionalFormatting>
  <conditionalFormatting sqref="P492:P495">
    <cfRule type="cellIs" dxfId="17981" priority="320" operator="lessThan">
      <formula>0</formula>
    </cfRule>
  </conditionalFormatting>
  <conditionalFormatting sqref="P496">
    <cfRule type="cellIs" dxfId="17980" priority="319" operator="lessThan">
      <formula>0</formula>
    </cfRule>
  </conditionalFormatting>
  <conditionalFormatting sqref="P473:Q473 B473">
    <cfRule type="cellIs" dxfId="17979" priority="318" operator="lessThan">
      <formula>0</formula>
    </cfRule>
  </conditionalFormatting>
  <conditionalFormatting sqref="Q474:Q478">
    <cfRule type="cellIs" dxfId="17978" priority="317" operator="lessThan">
      <formula>0</formula>
    </cfRule>
  </conditionalFormatting>
  <conditionalFormatting sqref="P474:P477">
    <cfRule type="cellIs" dxfId="17977" priority="316" operator="lessThan">
      <formula>0</formula>
    </cfRule>
  </conditionalFormatting>
  <conditionalFormatting sqref="P478">
    <cfRule type="cellIs" dxfId="17976" priority="315" operator="lessThan">
      <formula>0</formula>
    </cfRule>
  </conditionalFormatting>
  <conditionalFormatting sqref="P479:Q479 B479">
    <cfRule type="cellIs" dxfId="17975" priority="314" operator="lessThan">
      <formula>0</formula>
    </cfRule>
  </conditionalFormatting>
  <conditionalFormatting sqref="Q480:Q484">
    <cfRule type="cellIs" dxfId="17974" priority="313" operator="lessThan">
      <formula>0</formula>
    </cfRule>
  </conditionalFormatting>
  <conditionalFormatting sqref="P480:P483">
    <cfRule type="cellIs" dxfId="17973" priority="312" operator="lessThan">
      <formula>0</formula>
    </cfRule>
  </conditionalFormatting>
  <conditionalFormatting sqref="P484">
    <cfRule type="cellIs" dxfId="17972" priority="311" operator="lessThan">
      <formula>0</formula>
    </cfRule>
  </conditionalFormatting>
  <conditionalFormatting sqref="P485:Q485 B485">
    <cfRule type="cellIs" dxfId="17971" priority="310" operator="lessThan">
      <formula>0</formula>
    </cfRule>
  </conditionalFormatting>
  <conditionalFormatting sqref="Q486:Q490">
    <cfRule type="cellIs" dxfId="17970" priority="309" operator="lessThan">
      <formula>0</formula>
    </cfRule>
  </conditionalFormatting>
  <conditionalFormatting sqref="P486:P489">
    <cfRule type="cellIs" dxfId="17969" priority="308" operator="lessThan">
      <formula>0</formula>
    </cfRule>
  </conditionalFormatting>
  <conditionalFormatting sqref="P490">
    <cfRule type="cellIs" dxfId="17968"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7967" priority="301" operator="lessThan">
      <formula>0</formula>
    </cfRule>
  </conditionalFormatting>
  <conditionalFormatting sqref="O348">
    <cfRule type="cellIs" dxfId="17966" priority="300" operator="lessThan">
      <formula>0</formula>
    </cfRule>
  </conditionalFormatting>
  <conditionalFormatting sqref="O348">
    <cfRule type="cellIs" dxfId="17965" priority="299" operator="lessThan">
      <formula>0</formula>
    </cfRule>
  </conditionalFormatting>
  <conditionalFormatting sqref="O351:O354">
    <cfRule type="cellIs" dxfId="17964" priority="298" operator="lessThan">
      <formula>0</formula>
    </cfRule>
  </conditionalFormatting>
  <conditionalFormatting sqref="O363:O364">
    <cfRule type="cellIs" dxfId="17963" priority="296" operator="lessThan">
      <formula>0</formula>
    </cfRule>
  </conditionalFormatting>
  <conditionalFormatting sqref="O369:O370">
    <cfRule type="cellIs" dxfId="17962" priority="295" operator="lessThan">
      <formula>0</formula>
    </cfRule>
  </conditionalFormatting>
  <conditionalFormatting sqref="O375:O376">
    <cfRule type="cellIs" dxfId="17961" priority="294" operator="lessThan">
      <formula>0</formula>
    </cfRule>
  </conditionalFormatting>
  <conditionalFormatting sqref="O381:O383">
    <cfRule type="cellIs" dxfId="17960" priority="293" operator="lessThan">
      <formula>0</formula>
    </cfRule>
  </conditionalFormatting>
  <conditionalFormatting sqref="O355">
    <cfRule type="cellIs" dxfId="17959" priority="292" operator="lessThan">
      <formula>0</formula>
    </cfRule>
  </conditionalFormatting>
  <conditionalFormatting sqref="O593:O595">
    <cfRule type="cellIs" dxfId="17958" priority="290" operator="lessThan">
      <formula>0</formula>
    </cfRule>
  </conditionalFormatting>
  <conditionalFormatting sqref="O593:O595">
    <cfRule type="cellIs" dxfId="17957" priority="291" operator="lessThan">
      <formula>0</formula>
    </cfRule>
  </conditionalFormatting>
  <conditionalFormatting sqref="O601:O602 O599">
    <cfRule type="cellIs" dxfId="17956" priority="289" operator="lessThan">
      <formula>0</formula>
    </cfRule>
  </conditionalFormatting>
  <conditionalFormatting sqref="O621:O624">
    <cfRule type="cellIs" dxfId="17955" priority="284" operator="lessThan">
      <formula>0</formula>
    </cfRule>
  </conditionalFormatting>
  <conditionalFormatting sqref="O621:O624">
    <cfRule type="cellIs" dxfId="17954" priority="285" operator="lessThan">
      <formula>0</formula>
    </cfRule>
  </conditionalFormatting>
  <conditionalFormatting sqref="O626:O629">
    <cfRule type="cellIs" dxfId="17953" priority="283" operator="lessThan">
      <formula>0</formula>
    </cfRule>
  </conditionalFormatting>
  <conditionalFormatting sqref="O611:O614">
    <cfRule type="cellIs" dxfId="17952" priority="278" operator="lessThan">
      <formula>0</formula>
    </cfRule>
  </conditionalFormatting>
  <conditionalFormatting sqref="O611:O614">
    <cfRule type="cellIs" dxfId="17951" priority="279" operator="lessThan">
      <formula>0</formula>
    </cfRule>
  </conditionalFormatting>
  <conditionalFormatting sqref="O650 O663 O655:O661 O642:O645 O652:O653 O672:O675 O708:O711 O665:O670">
    <cfRule type="cellIs" dxfId="17950" priority="277" operator="lessThan">
      <formula>0</formula>
    </cfRule>
  </conditionalFormatting>
  <conditionalFormatting sqref="O674">
    <cfRule type="cellIs" dxfId="17949" priority="276" operator="lessThan">
      <formula>0</formula>
    </cfRule>
  </conditionalFormatting>
  <conditionalFormatting sqref="O647">
    <cfRule type="cellIs" dxfId="17948" priority="275" operator="lessThan">
      <formula>0</formula>
    </cfRule>
  </conditionalFormatting>
  <conditionalFormatting sqref="O393">
    <cfRule type="cellIs" dxfId="17947" priority="252" operator="lessThan">
      <formula>0</formula>
    </cfRule>
  </conditionalFormatting>
  <conditionalFormatting sqref="O390">
    <cfRule type="cellIs" dxfId="17946" priority="257" operator="lessThan">
      <formula>0</formula>
    </cfRule>
  </conditionalFormatting>
  <conditionalFormatting sqref="O393">
    <cfRule type="cellIs" dxfId="17945" priority="255" operator="lessThan">
      <formula>0</formula>
    </cfRule>
  </conditionalFormatting>
  <conditionalFormatting sqref="O378">
    <cfRule type="cellIs" dxfId="17944" priority="267" operator="lessThan">
      <formula>0</formula>
    </cfRule>
  </conditionalFormatting>
  <conditionalFormatting sqref="O372">
    <cfRule type="cellIs" dxfId="17943" priority="268" operator="lessThan">
      <formula>0</formula>
    </cfRule>
  </conditionalFormatting>
  <conditionalFormatting sqref="O384">
    <cfRule type="cellIs" dxfId="17942" priority="266" operator="lessThan">
      <formula>0</formula>
    </cfRule>
  </conditionalFormatting>
  <conditionalFormatting sqref="O387">
    <cfRule type="cellIs" dxfId="17941" priority="261" operator="lessThan">
      <formula>0</formula>
    </cfRule>
  </conditionalFormatting>
  <conditionalFormatting sqref="O387">
    <cfRule type="cellIs" dxfId="17940" priority="260" operator="lessThan">
      <formula>0</formula>
    </cfRule>
  </conditionalFormatting>
  <conditionalFormatting sqref="O387">
    <cfRule type="cellIs" dxfId="17939" priority="259" operator="lessThan">
      <formula>0</formula>
    </cfRule>
  </conditionalFormatting>
  <conditionalFormatting sqref="O387">
    <cfRule type="cellIs" dxfId="17938" priority="258" operator="lessThan">
      <formula>0</formula>
    </cfRule>
  </conditionalFormatting>
  <conditionalFormatting sqref="O393">
    <cfRule type="cellIs" dxfId="17937" priority="253" operator="lessThan">
      <formula>0</formula>
    </cfRule>
  </conditionalFormatting>
  <conditionalFormatting sqref="O393">
    <cfRule type="cellIs" dxfId="17936" priority="256" operator="lessThan">
      <formula>0</formula>
    </cfRule>
  </conditionalFormatting>
  <conditionalFormatting sqref="O393">
    <cfRule type="cellIs" dxfId="17935" priority="251" operator="lessThan">
      <formula>0</formula>
    </cfRule>
  </conditionalFormatting>
  <conditionalFormatting sqref="O393">
    <cfRule type="cellIs" dxfId="17934" priority="254" operator="lessThan">
      <formula>0</formula>
    </cfRule>
  </conditionalFormatting>
  <conditionalFormatting sqref="O393">
    <cfRule type="cellIs" dxfId="17933" priority="249" operator="lessThan">
      <formula>0</formula>
    </cfRule>
  </conditionalFormatting>
  <conditionalFormatting sqref="O393">
    <cfRule type="cellIs" dxfId="17932" priority="250" operator="lessThan">
      <formula>0</formula>
    </cfRule>
  </conditionalFormatting>
  <conditionalFormatting sqref="O399">
    <cfRule type="cellIs" dxfId="17931" priority="247" operator="lessThan">
      <formula>0</formula>
    </cfRule>
  </conditionalFormatting>
  <conditionalFormatting sqref="O396">
    <cfRule type="cellIs" dxfId="17930" priority="248" operator="lessThan">
      <formula>0</formula>
    </cfRule>
  </conditionalFormatting>
  <conditionalFormatting sqref="O399">
    <cfRule type="cellIs" dxfId="17929" priority="246" operator="lessThan">
      <formula>0</formula>
    </cfRule>
  </conditionalFormatting>
  <conditionalFormatting sqref="O399">
    <cfRule type="cellIs" dxfId="17928" priority="245" operator="lessThan">
      <formula>0</formula>
    </cfRule>
  </conditionalFormatting>
  <conditionalFormatting sqref="O399">
    <cfRule type="cellIs" dxfId="17927" priority="244" operator="lessThan">
      <formula>0</formula>
    </cfRule>
  </conditionalFormatting>
  <conditionalFormatting sqref="O399">
    <cfRule type="cellIs" dxfId="17926" priority="243" operator="lessThan">
      <formula>0</formula>
    </cfRule>
  </conditionalFormatting>
  <conditionalFormatting sqref="O399">
    <cfRule type="cellIs" dxfId="17925" priority="242" operator="lessThan">
      <formula>0</formula>
    </cfRule>
  </conditionalFormatting>
  <conditionalFormatting sqref="O399">
    <cfRule type="cellIs" dxfId="17924" priority="241" operator="lessThan">
      <formula>0</formula>
    </cfRule>
  </conditionalFormatting>
  <conditionalFormatting sqref="O399">
    <cfRule type="cellIs" dxfId="17923" priority="240" operator="lessThan">
      <formula>0</formula>
    </cfRule>
  </conditionalFormatting>
  <conditionalFormatting sqref="O402">
    <cfRule type="cellIs" dxfId="17922" priority="239" operator="lessThan">
      <formula>0</formula>
    </cfRule>
  </conditionalFormatting>
  <conditionalFormatting sqref="O355">
    <cfRule type="cellIs" dxfId="17921" priority="238" operator="lessThan">
      <formula>0</formula>
    </cfRule>
  </conditionalFormatting>
  <conditionalFormatting sqref="O361">
    <cfRule type="cellIs" dxfId="17920" priority="237" operator="lessThan">
      <formula>0</formula>
    </cfRule>
  </conditionalFormatting>
  <conditionalFormatting sqref="O361">
    <cfRule type="cellIs" dxfId="17919" priority="236" operator="lessThan">
      <formula>0</formula>
    </cfRule>
  </conditionalFormatting>
  <conditionalFormatting sqref="O367">
    <cfRule type="cellIs" dxfId="17918" priority="235" operator="lessThan">
      <formula>0</formula>
    </cfRule>
  </conditionalFormatting>
  <conditionalFormatting sqref="O367">
    <cfRule type="cellIs" dxfId="17917" priority="234" operator="lessThan">
      <formula>0</formula>
    </cfRule>
  </conditionalFormatting>
  <conditionalFormatting sqref="O373">
    <cfRule type="cellIs" dxfId="17916" priority="233" operator="lessThan">
      <formula>0</formula>
    </cfRule>
  </conditionalFormatting>
  <conditionalFormatting sqref="O373">
    <cfRule type="cellIs" dxfId="17915" priority="232" operator="lessThan">
      <formula>0</formula>
    </cfRule>
  </conditionalFormatting>
  <conditionalFormatting sqref="O379">
    <cfRule type="cellIs" dxfId="17914" priority="231" operator="lessThan">
      <formula>0</formula>
    </cfRule>
  </conditionalFormatting>
  <conditionalFormatting sqref="O379">
    <cfRule type="cellIs" dxfId="17913" priority="230" operator="lessThan">
      <formula>0</formula>
    </cfRule>
  </conditionalFormatting>
  <conditionalFormatting sqref="O385">
    <cfRule type="cellIs" dxfId="17912" priority="229" operator="lessThan">
      <formula>0</formula>
    </cfRule>
  </conditionalFormatting>
  <conditionalFormatting sqref="O385">
    <cfRule type="cellIs" dxfId="17911" priority="228" operator="lessThan">
      <formula>0</formula>
    </cfRule>
  </conditionalFormatting>
  <conditionalFormatting sqref="O391">
    <cfRule type="cellIs" dxfId="17910" priority="227" operator="lessThan">
      <formula>0</formula>
    </cfRule>
  </conditionalFormatting>
  <conditionalFormatting sqref="O391">
    <cfRule type="cellIs" dxfId="17909" priority="226" operator="lessThan">
      <formula>0</formula>
    </cfRule>
  </conditionalFormatting>
  <conditionalFormatting sqref="O397">
    <cfRule type="cellIs" dxfId="17908" priority="225" operator="lessThan">
      <formula>0</formula>
    </cfRule>
  </conditionalFormatting>
  <conditionalFormatting sqref="O397">
    <cfRule type="cellIs" dxfId="17907" priority="224" operator="lessThan">
      <formula>0</formula>
    </cfRule>
  </conditionalFormatting>
  <conditionalFormatting sqref="O405">
    <cfRule type="cellIs" dxfId="17906" priority="223" operator="lessThan">
      <formula>0</formula>
    </cfRule>
  </conditionalFormatting>
  <conditionalFormatting sqref="O405">
    <cfRule type="cellIs" dxfId="17905" priority="221" operator="lessThan">
      <formula>0</formula>
    </cfRule>
  </conditionalFormatting>
  <conditionalFormatting sqref="O405">
    <cfRule type="cellIs" dxfId="17904" priority="220" operator="lessThan">
      <formula>0</formula>
    </cfRule>
  </conditionalFormatting>
  <conditionalFormatting sqref="O405">
    <cfRule type="cellIs" dxfId="17903" priority="219" operator="lessThan">
      <formula>0</formula>
    </cfRule>
  </conditionalFormatting>
  <conditionalFormatting sqref="O405">
    <cfRule type="cellIs" dxfId="17902" priority="218" operator="lessThan">
      <formula>0</formula>
    </cfRule>
  </conditionalFormatting>
  <conditionalFormatting sqref="O405">
    <cfRule type="cellIs" dxfId="17901" priority="217" operator="lessThan">
      <formula>0</formula>
    </cfRule>
  </conditionalFormatting>
  <conditionalFormatting sqref="O405">
    <cfRule type="cellIs" dxfId="17900" priority="216" operator="lessThan">
      <formula>0</formula>
    </cfRule>
  </conditionalFormatting>
  <conditionalFormatting sqref="O408">
    <cfRule type="cellIs" dxfId="17899" priority="215" operator="lessThan">
      <formula>0</formula>
    </cfRule>
  </conditionalFormatting>
  <conditionalFormatting sqref="O409">
    <cfRule type="cellIs" dxfId="17898" priority="214" operator="lessThan">
      <formula>0</formula>
    </cfRule>
  </conditionalFormatting>
  <conditionalFormatting sqref="O409">
    <cfRule type="cellIs" dxfId="17897" priority="213" operator="lessThan">
      <formula>0</formula>
    </cfRule>
  </conditionalFormatting>
  <conditionalFormatting sqref="O411">
    <cfRule type="cellIs" dxfId="17896" priority="212" operator="lessThan">
      <formula>0</formula>
    </cfRule>
  </conditionalFormatting>
  <conditionalFormatting sqref="O411">
    <cfRule type="cellIs" dxfId="17895" priority="211" operator="lessThan">
      <formula>0</formula>
    </cfRule>
  </conditionalFormatting>
  <conditionalFormatting sqref="O411">
    <cfRule type="cellIs" dxfId="17894" priority="210" operator="lessThan">
      <formula>0</formula>
    </cfRule>
  </conditionalFormatting>
  <conditionalFormatting sqref="O411">
    <cfRule type="cellIs" dxfId="17893" priority="209" operator="lessThan">
      <formula>0</formula>
    </cfRule>
  </conditionalFormatting>
  <conditionalFormatting sqref="O411">
    <cfRule type="cellIs" dxfId="17892" priority="208" operator="lessThan">
      <formula>0</formula>
    </cfRule>
  </conditionalFormatting>
  <conditionalFormatting sqref="O411">
    <cfRule type="cellIs" dxfId="17891" priority="207" operator="lessThan">
      <formula>0</formula>
    </cfRule>
  </conditionalFormatting>
  <conditionalFormatting sqref="O411">
    <cfRule type="cellIs" dxfId="17890" priority="206" operator="lessThan">
      <formula>0</formula>
    </cfRule>
  </conditionalFormatting>
  <conditionalFormatting sqref="O411">
    <cfRule type="cellIs" dxfId="17889" priority="205" operator="lessThan">
      <formula>0</formula>
    </cfRule>
  </conditionalFormatting>
  <conditionalFormatting sqref="O414">
    <cfRule type="cellIs" dxfId="17888" priority="204" operator="lessThan">
      <formula>0</formula>
    </cfRule>
  </conditionalFormatting>
  <conditionalFormatting sqref="O415">
    <cfRule type="cellIs" dxfId="17887" priority="203" operator="lessThan">
      <formula>0</formula>
    </cfRule>
  </conditionalFormatting>
  <conditionalFormatting sqref="O415">
    <cfRule type="cellIs" dxfId="17886" priority="202" operator="lessThan">
      <formula>0</formula>
    </cfRule>
  </conditionalFormatting>
  <conditionalFormatting sqref="O417">
    <cfRule type="cellIs" dxfId="17885" priority="201" operator="lessThan">
      <formula>0</formula>
    </cfRule>
  </conditionalFormatting>
  <conditionalFormatting sqref="O417">
    <cfRule type="cellIs" dxfId="17884" priority="200" operator="lessThan">
      <formula>0</formula>
    </cfRule>
  </conditionalFormatting>
  <conditionalFormatting sqref="O417">
    <cfRule type="cellIs" dxfId="17883" priority="199" operator="lessThan">
      <formula>0</formula>
    </cfRule>
  </conditionalFormatting>
  <conditionalFormatting sqref="O417">
    <cfRule type="cellIs" dxfId="17882" priority="198" operator="lessThan">
      <formula>0</formula>
    </cfRule>
  </conditionalFormatting>
  <conditionalFormatting sqref="O417">
    <cfRule type="cellIs" dxfId="17881" priority="197" operator="lessThan">
      <formula>0</formula>
    </cfRule>
  </conditionalFormatting>
  <conditionalFormatting sqref="O417">
    <cfRule type="cellIs" dxfId="17880" priority="196" operator="lessThan">
      <formula>0</formula>
    </cfRule>
  </conditionalFormatting>
  <conditionalFormatting sqref="O417">
    <cfRule type="cellIs" dxfId="17879" priority="195" operator="lessThan">
      <formula>0</formula>
    </cfRule>
  </conditionalFormatting>
  <conditionalFormatting sqref="O417">
    <cfRule type="cellIs" dxfId="17878" priority="194" operator="lessThan">
      <formula>0</formula>
    </cfRule>
  </conditionalFormatting>
  <conditionalFormatting sqref="O420">
    <cfRule type="cellIs" dxfId="17877" priority="193" operator="lessThan">
      <formula>0</formula>
    </cfRule>
  </conditionalFormatting>
  <conditionalFormatting sqref="O421">
    <cfRule type="cellIs" dxfId="17876" priority="192" operator="lessThan">
      <formula>0</formula>
    </cfRule>
  </conditionalFormatting>
  <conditionalFormatting sqref="O421">
    <cfRule type="cellIs" dxfId="17875" priority="191" operator="lessThan">
      <formula>0</formula>
    </cfRule>
  </conditionalFormatting>
  <conditionalFormatting sqref="O423">
    <cfRule type="cellIs" dxfId="17874" priority="190" operator="lessThan">
      <formula>0</formula>
    </cfRule>
  </conditionalFormatting>
  <conditionalFormatting sqref="O423">
    <cfRule type="cellIs" dxfId="17873" priority="189" operator="lessThan">
      <formula>0</formula>
    </cfRule>
  </conditionalFormatting>
  <conditionalFormatting sqref="O423">
    <cfRule type="cellIs" dxfId="17872" priority="188" operator="lessThan">
      <formula>0</formula>
    </cfRule>
  </conditionalFormatting>
  <conditionalFormatting sqref="O423">
    <cfRule type="cellIs" dxfId="17871" priority="187" operator="lessThan">
      <formula>0</formula>
    </cfRule>
  </conditionalFormatting>
  <conditionalFormatting sqref="O423">
    <cfRule type="cellIs" dxfId="17870" priority="186" operator="lessThan">
      <formula>0</formula>
    </cfRule>
  </conditionalFormatting>
  <conditionalFormatting sqref="O423">
    <cfRule type="cellIs" dxfId="17869" priority="185" operator="lessThan">
      <formula>0</formula>
    </cfRule>
  </conditionalFormatting>
  <conditionalFormatting sqref="O423">
    <cfRule type="cellIs" dxfId="17868" priority="184" operator="lessThan">
      <formula>0</formula>
    </cfRule>
  </conditionalFormatting>
  <conditionalFormatting sqref="O423">
    <cfRule type="cellIs" dxfId="17867" priority="183" operator="lessThan">
      <formula>0</formula>
    </cfRule>
  </conditionalFormatting>
  <conditionalFormatting sqref="O426">
    <cfRule type="cellIs" dxfId="17866" priority="182" operator="lessThan">
      <formula>0</formula>
    </cfRule>
  </conditionalFormatting>
  <conditionalFormatting sqref="O427">
    <cfRule type="cellIs" dxfId="17865" priority="181" operator="lessThan">
      <formula>0</formula>
    </cfRule>
  </conditionalFormatting>
  <conditionalFormatting sqref="O427">
    <cfRule type="cellIs" dxfId="17864" priority="180" operator="lessThan">
      <formula>0</formula>
    </cfRule>
  </conditionalFormatting>
  <conditionalFormatting sqref="O429">
    <cfRule type="cellIs" dxfId="17863" priority="179" operator="lessThan">
      <formula>0</formula>
    </cfRule>
  </conditionalFormatting>
  <conditionalFormatting sqref="O429">
    <cfRule type="cellIs" dxfId="17862" priority="178" operator="lessThan">
      <formula>0</formula>
    </cfRule>
  </conditionalFormatting>
  <conditionalFormatting sqref="O429">
    <cfRule type="cellIs" dxfId="17861" priority="177" operator="lessThan">
      <formula>0</formula>
    </cfRule>
  </conditionalFormatting>
  <conditionalFormatting sqref="O429">
    <cfRule type="cellIs" dxfId="17860" priority="176" operator="lessThan">
      <formula>0</formula>
    </cfRule>
  </conditionalFormatting>
  <conditionalFormatting sqref="O429">
    <cfRule type="cellIs" dxfId="17859" priority="175" operator="lessThan">
      <formula>0</formula>
    </cfRule>
  </conditionalFormatting>
  <conditionalFormatting sqref="O429">
    <cfRule type="cellIs" dxfId="17858" priority="174" operator="lessThan">
      <formula>0</formula>
    </cfRule>
  </conditionalFormatting>
  <conditionalFormatting sqref="O429">
    <cfRule type="cellIs" dxfId="17857" priority="173" operator="lessThan">
      <formula>0</formula>
    </cfRule>
  </conditionalFormatting>
  <conditionalFormatting sqref="O429">
    <cfRule type="cellIs" dxfId="17856" priority="172" operator="lessThan">
      <formula>0</formula>
    </cfRule>
  </conditionalFormatting>
  <conditionalFormatting sqref="O432">
    <cfRule type="cellIs" dxfId="17855" priority="171" operator="lessThan">
      <formula>0</formula>
    </cfRule>
  </conditionalFormatting>
  <conditionalFormatting sqref="O435">
    <cfRule type="cellIs" dxfId="17854" priority="170" operator="lessThan">
      <formula>0</formula>
    </cfRule>
  </conditionalFormatting>
  <conditionalFormatting sqref="O435">
    <cfRule type="cellIs" dxfId="17853" priority="169" operator="lessThan">
      <formula>0</formula>
    </cfRule>
  </conditionalFormatting>
  <conditionalFormatting sqref="O435">
    <cfRule type="cellIs" dxfId="17852" priority="168" operator="lessThan">
      <formula>0</formula>
    </cfRule>
  </conditionalFormatting>
  <conditionalFormatting sqref="O435">
    <cfRule type="cellIs" dxfId="17851" priority="167" operator="lessThan">
      <formula>0</formula>
    </cfRule>
  </conditionalFormatting>
  <conditionalFormatting sqref="O435">
    <cfRule type="cellIs" dxfId="17850" priority="166" operator="lessThan">
      <formula>0</formula>
    </cfRule>
  </conditionalFormatting>
  <conditionalFormatting sqref="O435">
    <cfRule type="cellIs" dxfId="17849" priority="165" operator="lessThan">
      <formula>0</formula>
    </cfRule>
  </conditionalFormatting>
  <conditionalFormatting sqref="O435">
    <cfRule type="cellIs" dxfId="17848" priority="164" operator="lessThan">
      <formula>0</formula>
    </cfRule>
  </conditionalFormatting>
  <conditionalFormatting sqref="O435">
    <cfRule type="cellIs" dxfId="17847" priority="163" operator="lessThan">
      <formula>0</formula>
    </cfRule>
  </conditionalFormatting>
  <conditionalFormatting sqref="O438">
    <cfRule type="cellIs" dxfId="17846" priority="162" operator="lessThan">
      <formula>0</formula>
    </cfRule>
  </conditionalFormatting>
  <conditionalFormatting sqref="O439">
    <cfRule type="cellIs" dxfId="17845" priority="161" operator="lessThan">
      <formula>0</formula>
    </cfRule>
  </conditionalFormatting>
  <conditionalFormatting sqref="O439">
    <cfRule type="cellIs" dxfId="17844" priority="160" operator="lessThan">
      <formula>0</formula>
    </cfRule>
  </conditionalFormatting>
  <conditionalFormatting sqref="O441">
    <cfRule type="cellIs" dxfId="17843" priority="159" operator="lessThan">
      <formula>0</formula>
    </cfRule>
  </conditionalFormatting>
  <conditionalFormatting sqref="O441">
    <cfRule type="cellIs" dxfId="17842" priority="158" operator="lessThan">
      <formula>0</formula>
    </cfRule>
  </conditionalFormatting>
  <conditionalFormatting sqref="O441">
    <cfRule type="cellIs" dxfId="17841" priority="157" operator="lessThan">
      <formula>0</formula>
    </cfRule>
  </conditionalFormatting>
  <conditionalFormatting sqref="O441">
    <cfRule type="cellIs" dxfId="17840" priority="156" operator="lessThan">
      <formula>0</formula>
    </cfRule>
  </conditionalFormatting>
  <conditionalFormatting sqref="O441">
    <cfRule type="cellIs" dxfId="17839" priority="155" operator="lessThan">
      <formula>0</formula>
    </cfRule>
  </conditionalFormatting>
  <conditionalFormatting sqref="O441">
    <cfRule type="cellIs" dxfId="17838" priority="154" operator="lessThan">
      <formula>0</formula>
    </cfRule>
  </conditionalFormatting>
  <conditionalFormatting sqref="O441">
    <cfRule type="cellIs" dxfId="17837" priority="153" operator="lessThan">
      <formula>0</formula>
    </cfRule>
  </conditionalFormatting>
  <conditionalFormatting sqref="O441">
    <cfRule type="cellIs" dxfId="17836" priority="152" operator="lessThan">
      <formula>0</formula>
    </cfRule>
  </conditionalFormatting>
  <conditionalFormatting sqref="O444">
    <cfRule type="cellIs" dxfId="17835" priority="151" operator="lessThan">
      <formula>0</formula>
    </cfRule>
  </conditionalFormatting>
  <conditionalFormatting sqref="O445">
    <cfRule type="cellIs" dxfId="17834" priority="150" operator="lessThan">
      <formula>0</formula>
    </cfRule>
  </conditionalFormatting>
  <conditionalFormatting sqref="O445">
    <cfRule type="cellIs" dxfId="17833" priority="149" operator="lessThan">
      <formula>0</formula>
    </cfRule>
  </conditionalFormatting>
  <conditionalFormatting sqref="O448">
    <cfRule type="cellIs" dxfId="17832" priority="148" operator="lessThan">
      <formula>0</formula>
    </cfRule>
  </conditionalFormatting>
  <conditionalFormatting sqref="O448">
    <cfRule type="cellIs" dxfId="17831" priority="147" operator="lessThan">
      <formula>0</formula>
    </cfRule>
  </conditionalFormatting>
  <conditionalFormatting sqref="O448">
    <cfRule type="cellIs" dxfId="17830" priority="146" operator="lessThan">
      <formula>0</formula>
    </cfRule>
  </conditionalFormatting>
  <conditionalFormatting sqref="O448">
    <cfRule type="cellIs" dxfId="17829" priority="145" operator="lessThan">
      <formula>0</formula>
    </cfRule>
  </conditionalFormatting>
  <conditionalFormatting sqref="O448">
    <cfRule type="cellIs" dxfId="17828" priority="144" operator="lessThan">
      <formula>0</formula>
    </cfRule>
  </conditionalFormatting>
  <conditionalFormatting sqref="O448">
    <cfRule type="cellIs" dxfId="17827" priority="143" operator="lessThan">
      <formula>0</formula>
    </cfRule>
  </conditionalFormatting>
  <conditionalFormatting sqref="O448">
    <cfRule type="cellIs" dxfId="17826" priority="142" operator="lessThan">
      <formula>0</formula>
    </cfRule>
  </conditionalFormatting>
  <conditionalFormatting sqref="O448">
    <cfRule type="cellIs" dxfId="17825" priority="141" operator="lessThan">
      <formula>0</formula>
    </cfRule>
  </conditionalFormatting>
  <conditionalFormatting sqref="O451">
    <cfRule type="cellIs" dxfId="17824" priority="140" operator="lessThan">
      <formula>0</formula>
    </cfRule>
  </conditionalFormatting>
  <conditionalFormatting sqref="O452">
    <cfRule type="cellIs" dxfId="17823" priority="139" operator="lessThan">
      <formula>0</formula>
    </cfRule>
  </conditionalFormatting>
  <conditionalFormatting sqref="O452">
    <cfRule type="cellIs" dxfId="17822" priority="138" operator="lessThan">
      <formula>0</formula>
    </cfRule>
  </conditionalFormatting>
  <conditionalFormatting sqref="O454">
    <cfRule type="cellIs" dxfId="17821" priority="137" operator="lessThan">
      <formula>0</formula>
    </cfRule>
  </conditionalFormatting>
  <conditionalFormatting sqref="O454">
    <cfRule type="cellIs" dxfId="17820" priority="136" operator="lessThan">
      <formula>0</formula>
    </cfRule>
  </conditionalFormatting>
  <conditionalFormatting sqref="O454">
    <cfRule type="cellIs" dxfId="17819" priority="135" operator="lessThan">
      <formula>0</formula>
    </cfRule>
  </conditionalFormatting>
  <conditionalFormatting sqref="O454">
    <cfRule type="cellIs" dxfId="17818" priority="134" operator="lessThan">
      <formula>0</formula>
    </cfRule>
  </conditionalFormatting>
  <conditionalFormatting sqref="O454">
    <cfRule type="cellIs" dxfId="17817" priority="133" operator="lessThan">
      <formula>0</formula>
    </cfRule>
  </conditionalFormatting>
  <conditionalFormatting sqref="O454">
    <cfRule type="cellIs" dxfId="17816" priority="132" operator="lessThan">
      <formula>0</formula>
    </cfRule>
  </conditionalFormatting>
  <conditionalFormatting sqref="O454">
    <cfRule type="cellIs" dxfId="17815" priority="131" operator="lessThan">
      <formula>0</formula>
    </cfRule>
  </conditionalFormatting>
  <conditionalFormatting sqref="O454">
    <cfRule type="cellIs" dxfId="17814" priority="130" operator="lessThan">
      <formula>0</formula>
    </cfRule>
  </conditionalFormatting>
  <conditionalFormatting sqref="O457">
    <cfRule type="cellIs" dxfId="17813" priority="129" operator="lessThan">
      <formula>0</formula>
    </cfRule>
  </conditionalFormatting>
  <conditionalFormatting sqref="O458">
    <cfRule type="cellIs" dxfId="17812" priority="128" operator="lessThan">
      <formula>0</formula>
    </cfRule>
  </conditionalFormatting>
  <conditionalFormatting sqref="O458">
    <cfRule type="cellIs" dxfId="17811" priority="127" operator="lessThan">
      <formula>0</formula>
    </cfRule>
  </conditionalFormatting>
  <conditionalFormatting sqref="O461:O464">
    <cfRule type="cellIs" dxfId="17810" priority="126" operator="lessThan">
      <formula>0</formula>
    </cfRule>
  </conditionalFormatting>
  <conditionalFormatting sqref="O461:O464">
    <cfRule type="expression" dxfId="17809" priority="124">
      <formula>O461/N461&gt;1</formula>
    </cfRule>
    <cfRule type="expression" dxfId="17808" priority="125">
      <formula>O461/N461&lt;1</formula>
    </cfRule>
  </conditionalFormatting>
  <conditionalFormatting sqref="O552 O560 O575 O589">
    <cfRule type="expression" dxfId="17807" priority="122">
      <formula>O552/#REF!&gt;1</formula>
    </cfRule>
    <cfRule type="expression" dxfId="17806" priority="123">
      <formula>O552/#REF!&lt;1</formula>
    </cfRule>
  </conditionalFormatting>
  <conditionalFormatting sqref="O512">
    <cfRule type="cellIs" dxfId="17805" priority="121" operator="lessThan">
      <formula>0</formula>
    </cfRule>
  </conditionalFormatting>
  <conditionalFormatting sqref="O512">
    <cfRule type="expression" dxfId="17804" priority="119">
      <formula>O512/N512&gt;1</formula>
    </cfRule>
    <cfRule type="expression" dxfId="17803" priority="120">
      <formula>O512/N512&lt;1</formula>
    </cfRule>
  </conditionalFormatting>
  <conditionalFormatting sqref="O596">
    <cfRule type="cellIs" dxfId="17802" priority="118" operator="lessThan">
      <formula>0</formula>
    </cfRule>
  </conditionalFormatting>
  <conditionalFormatting sqref="O600">
    <cfRule type="cellIs" dxfId="17801" priority="117" operator="lessThan">
      <formula>0</formula>
    </cfRule>
  </conditionalFormatting>
  <conditionalFormatting sqref="O600">
    <cfRule type="cellIs" dxfId="17800" priority="116" operator="lessThan">
      <formula>0</formula>
    </cfRule>
  </conditionalFormatting>
  <conditionalFormatting sqref="O710">
    <cfRule type="cellIs" dxfId="17799" priority="115" operator="lessThan">
      <formula>0</formula>
    </cfRule>
  </conditionalFormatting>
  <conditionalFormatting sqref="O654 O651 O648:O649 O632:O634">
    <cfRule type="expression" dxfId="17798" priority="102">
      <formula>O632/N632&gt;1</formula>
    </cfRule>
    <cfRule type="expression" dxfId="17797" priority="103">
      <formula>O632/N632&lt;1</formula>
    </cfRule>
  </conditionalFormatting>
  <conditionalFormatting sqref="O507:O510">
    <cfRule type="cellIs" dxfId="17796" priority="114" operator="lessThan">
      <formula>0</formula>
    </cfRule>
  </conditionalFormatting>
  <conditionalFormatting sqref="O507:O510">
    <cfRule type="expression" dxfId="17795" priority="112">
      <formula>O507/N507&gt;1</formula>
    </cfRule>
    <cfRule type="expression" dxfId="17794" priority="113">
      <formula>O507/N507&lt;1</formula>
    </cfRule>
  </conditionalFormatting>
  <conditionalFormatting sqref="O588 O574 O559 O551">
    <cfRule type="cellIs" dxfId="17793" priority="111" operator="lessThan">
      <formula>0</formula>
    </cfRule>
  </conditionalFormatting>
  <conditionalFormatting sqref="O584:O587 O570:O573 O555:O558 O547:O550">
    <cfRule type="cellIs" dxfId="17792" priority="110" operator="lessThan">
      <formula>0</formula>
    </cfRule>
  </conditionalFormatting>
  <conditionalFormatting sqref="O584:O587 O570:O573 O555:O558 O547:O550">
    <cfRule type="expression" dxfId="17791" priority="108">
      <formula>O547/N547&gt;1</formula>
    </cfRule>
    <cfRule type="expression" dxfId="17790" priority="109">
      <formula>O547/N547&lt;1</formula>
    </cfRule>
  </conditionalFormatting>
  <conditionalFormatting sqref="O588 O574 O559 O551">
    <cfRule type="cellIs" dxfId="17789" priority="107" operator="lessThan">
      <formula>0</formula>
    </cfRule>
  </conditionalFormatting>
  <conditionalFormatting sqref="O588 O574 O559 O551">
    <cfRule type="expression" dxfId="17788" priority="105">
      <formula>O551/N551&gt;1</formula>
    </cfRule>
    <cfRule type="expression" dxfId="17787" priority="106">
      <formula>O551/N551&lt;1</formula>
    </cfRule>
  </conditionalFormatting>
  <conditionalFormatting sqref="O654 O651 O648:O649 O632:O634">
    <cfRule type="cellIs" dxfId="17786" priority="104" operator="lessThan">
      <formula>0</formula>
    </cfRule>
  </conditionalFormatting>
  <conditionalFormatting sqref="O504">
    <cfRule type="expression" dxfId="17785" priority="302">
      <formula>O504/#REF!&gt;1</formula>
    </cfRule>
    <cfRule type="expression" dxfId="17784" priority="303">
      <formula>O504/#REF!&lt;1</formula>
    </cfRule>
  </conditionalFormatting>
  <conditionalFormatting sqref="O465">
    <cfRule type="cellIs" dxfId="17783" priority="101" operator="lessThan">
      <formula>0</formula>
    </cfRule>
  </conditionalFormatting>
  <conditionalFormatting sqref="O465">
    <cfRule type="expression" dxfId="17782" priority="99">
      <formula>O465/N465&gt;1</formula>
    </cfRule>
    <cfRule type="expression" dxfId="17781" priority="100">
      <formula>O465/N465&lt;1</formula>
    </cfRule>
  </conditionalFormatting>
  <conditionalFormatting sqref="O511">
    <cfRule type="cellIs" dxfId="17780" priority="98" operator="lessThan">
      <formula>0</formula>
    </cfRule>
  </conditionalFormatting>
  <conditionalFormatting sqref="O511">
    <cfRule type="expression" dxfId="17779" priority="96">
      <formula>O511/N511&gt;1</formula>
    </cfRule>
    <cfRule type="expression" dxfId="17778" priority="97">
      <formula>O511/N511&lt;1</formula>
    </cfRule>
  </conditionalFormatting>
  <conditionalFormatting sqref="O568">
    <cfRule type="cellIs" dxfId="17777" priority="86" operator="lessThan">
      <formula>0</formula>
    </cfRule>
  </conditionalFormatting>
  <conditionalFormatting sqref="O603">
    <cfRule type="expression" dxfId="17776" priority="58">
      <formula>O603/N603&gt;1</formula>
    </cfRule>
    <cfRule type="expression" dxfId="17775" priority="59">
      <formula>O603/N603&lt;1</formula>
    </cfRule>
  </conditionalFormatting>
  <conditionalFormatting sqref="O552">
    <cfRule type="cellIs" dxfId="17774" priority="83" operator="lessThan">
      <formula>0</formula>
    </cfRule>
  </conditionalFormatting>
  <conditionalFormatting sqref="O552">
    <cfRule type="expression" dxfId="17773" priority="81">
      <formula>O552/N552&gt;1</formula>
    </cfRule>
    <cfRule type="expression" dxfId="17772" priority="82">
      <formula>O552/N552&lt;1</formula>
    </cfRule>
  </conditionalFormatting>
  <conditionalFormatting sqref="O560">
    <cfRule type="cellIs" dxfId="17771" priority="80" operator="lessThan">
      <formula>0</formula>
    </cfRule>
  </conditionalFormatting>
  <conditionalFormatting sqref="O560">
    <cfRule type="expression" dxfId="17770" priority="78">
      <formula>O560/N560&gt;1</formula>
    </cfRule>
    <cfRule type="expression" dxfId="17769" priority="79">
      <formula>O560/N560&lt;1</formula>
    </cfRule>
  </conditionalFormatting>
  <conditionalFormatting sqref="O575">
    <cfRule type="cellIs" dxfId="17768" priority="77" operator="lessThan">
      <formula>0</formula>
    </cfRule>
  </conditionalFormatting>
  <conditionalFormatting sqref="O575">
    <cfRule type="expression" dxfId="17767" priority="75">
      <formula>O575/N575&gt;1</formula>
    </cfRule>
    <cfRule type="expression" dxfId="17766" priority="76">
      <formula>O575/N575&lt;1</formula>
    </cfRule>
  </conditionalFormatting>
  <conditionalFormatting sqref="O589">
    <cfRule type="cellIs" dxfId="17765" priority="74" operator="lessThan">
      <formula>0</formula>
    </cfRule>
  </conditionalFormatting>
  <conditionalFormatting sqref="O589">
    <cfRule type="expression" dxfId="17764" priority="72">
      <formula>O589/N589&gt;1</formula>
    </cfRule>
    <cfRule type="expression" dxfId="17763" priority="73">
      <formula>O589/N589&lt;1</formula>
    </cfRule>
  </conditionalFormatting>
  <conditionalFormatting sqref="O521">
    <cfRule type="cellIs" dxfId="17762" priority="95" operator="lessThan">
      <formula>0</formula>
    </cfRule>
  </conditionalFormatting>
  <conditionalFormatting sqref="O521">
    <cfRule type="expression" dxfId="17761" priority="93">
      <formula>O521/N521&gt;1</formula>
    </cfRule>
    <cfRule type="expression" dxfId="17760" priority="94">
      <formula>O521/N521&lt;1</formula>
    </cfRule>
  </conditionalFormatting>
  <conditionalFormatting sqref="O529">
    <cfRule type="cellIs" dxfId="17759" priority="92" operator="lessThan">
      <formula>0</formula>
    </cfRule>
  </conditionalFormatting>
  <conditionalFormatting sqref="O529">
    <cfRule type="expression" dxfId="17758" priority="90">
      <formula>O529/N529&gt;1</formula>
    </cfRule>
    <cfRule type="expression" dxfId="17757" priority="91">
      <formula>O529/N529&lt;1</formula>
    </cfRule>
  </conditionalFormatting>
  <conditionalFormatting sqref="O582">
    <cfRule type="expression" dxfId="17756" priority="69">
      <formula>O582/N582&gt;1</formula>
    </cfRule>
    <cfRule type="expression" dxfId="17755" priority="70">
      <formula>O582/N582&lt;1</formula>
    </cfRule>
  </conditionalFormatting>
  <conditionalFormatting sqref="O537">
    <cfRule type="cellIs" dxfId="17754" priority="89" operator="lessThan">
      <formula>0</formula>
    </cfRule>
  </conditionalFormatting>
  <conditionalFormatting sqref="O537">
    <cfRule type="expression" dxfId="17753" priority="87">
      <formula>O537/N537&gt;1</formula>
    </cfRule>
    <cfRule type="expression" dxfId="17752" priority="88">
      <formula>O537/N537&lt;1</formula>
    </cfRule>
  </conditionalFormatting>
  <conditionalFormatting sqref="O641:O645 B636:O637">
    <cfRule type="cellIs" dxfId="17751" priority="68" operator="lessThan">
      <formula>0</formula>
    </cfRule>
  </conditionalFormatting>
  <conditionalFormatting sqref="O568">
    <cfRule type="expression" dxfId="17750" priority="84">
      <formula>O568/N568&gt;1</formula>
    </cfRule>
    <cfRule type="expression" dxfId="17749" priority="85">
      <formula>O568/N568&lt;1</formula>
    </cfRule>
  </conditionalFormatting>
  <conditionalFormatting sqref="O597">
    <cfRule type="cellIs" dxfId="17748" priority="65" operator="lessThan">
      <formula>0</formula>
    </cfRule>
  </conditionalFormatting>
  <conditionalFormatting sqref="O608">
    <cfRule type="expression" dxfId="17747" priority="53">
      <formula>O608/N608&gt;1</formula>
    </cfRule>
    <cfRule type="expression" dxfId="17746" priority="54">
      <formula>O608/N608&lt;1</formula>
    </cfRule>
  </conditionalFormatting>
  <conditionalFormatting sqref="O582">
    <cfRule type="cellIs" dxfId="17745" priority="71" operator="lessThan">
      <formula>0</formula>
    </cfRule>
  </conditionalFormatting>
  <conditionalFormatting sqref="O597">
    <cfRule type="expression" dxfId="17744" priority="63">
      <formula>O597/N597&gt;1</formula>
    </cfRule>
    <cfRule type="expression" dxfId="17743" priority="64">
      <formula>O597/N597&lt;1</formula>
    </cfRule>
  </conditionalFormatting>
  <conditionalFormatting sqref="O676:O679">
    <cfRule type="cellIs" dxfId="17742" priority="52" operator="lessThan">
      <formula>0</formula>
    </cfRule>
  </conditionalFormatting>
  <conditionalFormatting sqref="O678">
    <cfRule type="cellIs" dxfId="17741" priority="51" operator="lessThan">
      <formula>0</formula>
    </cfRule>
  </conditionalFormatting>
  <conditionalFormatting sqref="O680:O683">
    <cfRule type="cellIs" dxfId="17740" priority="50" operator="lessThan">
      <formula>0</formula>
    </cfRule>
  </conditionalFormatting>
  <conditionalFormatting sqref="O682">
    <cfRule type="cellIs" dxfId="17739" priority="49" operator="lessThan">
      <formula>0</formula>
    </cfRule>
  </conditionalFormatting>
  <conditionalFormatting sqref="O684:O687">
    <cfRule type="cellIs" dxfId="17738" priority="48" operator="lessThan">
      <formula>0</formula>
    </cfRule>
  </conditionalFormatting>
  <conditionalFormatting sqref="O686">
    <cfRule type="cellIs" dxfId="17737" priority="47" operator="lessThan">
      <formula>0</formula>
    </cfRule>
  </conditionalFormatting>
  <conditionalFormatting sqref="O688:O691">
    <cfRule type="cellIs" dxfId="17736" priority="46" operator="lessThan">
      <formula>0</formula>
    </cfRule>
  </conditionalFormatting>
  <conditionalFormatting sqref="O690">
    <cfRule type="cellIs" dxfId="17735" priority="45" operator="lessThan">
      <formula>0</formula>
    </cfRule>
  </conditionalFormatting>
  <conditionalFormatting sqref="O692:O693 O695">
    <cfRule type="cellIs" dxfId="17734" priority="44" operator="lessThan">
      <formula>0</formula>
    </cfRule>
  </conditionalFormatting>
  <conditionalFormatting sqref="O696:O699">
    <cfRule type="cellIs" dxfId="17733" priority="43" operator="lessThan">
      <formula>0</formula>
    </cfRule>
  </conditionalFormatting>
  <conditionalFormatting sqref="O698">
    <cfRule type="cellIs" dxfId="17732" priority="42" operator="lessThan">
      <formula>0</formula>
    </cfRule>
  </conditionalFormatting>
  <conditionalFormatting sqref="O700:O703">
    <cfRule type="cellIs" dxfId="17731" priority="41" operator="lessThan">
      <formula>0</formula>
    </cfRule>
  </conditionalFormatting>
  <conditionalFormatting sqref="O702">
    <cfRule type="cellIs" dxfId="17730" priority="40" operator="lessThan">
      <formula>0</formula>
    </cfRule>
  </conditionalFormatting>
  <conditionalFormatting sqref="O704:O707">
    <cfRule type="cellIs" dxfId="17729" priority="39" operator="lessThan">
      <formula>0</formula>
    </cfRule>
  </conditionalFormatting>
  <conditionalFormatting sqref="O706">
    <cfRule type="cellIs" dxfId="17728" priority="38" operator="lessThan">
      <formula>0</formula>
    </cfRule>
  </conditionalFormatting>
  <conditionalFormatting sqref="O712:O715">
    <cfRule type="cellIs" dxfId="17727" priority="37" operator="lessThan">
      <formula>0</formula>
    </cfRule>
  </conditionalFormatting>
  <conditionalFormatting sqref="O714">
    <cfRule type="cellIs" dxfId="17726" priority="36" operator="lessThan">
      <formula>0</formula>
    </cfRule>
  </conditionalFormatting>
  <conditionalFormatting sqref="O716:O719">
    <cfRule type="cellIs" dxfId="17725" priority="35" operator="lessThan">
      <formula>0</formula>
    </cfRule>
  </conditionalFormatting>
  <conditionalFormatting sqref="O718">
    <cfRule type="cellIs" dxfId="17724" priority="34" operator="lessThan">
      <formula>0</formula>
    </cfRule>
  </conditionalFormatting>
  <conditionalFormatting sqref="O466">
    <cfRule type="cellIs" dxfId="17723" priority="33" operator="lessThan">
      <formula>0</formula>
    </cfRule>
  </conditionalFormatting>
  <conditionalFormatting sqref="O505">
    <cfRule type="cellIs" dxfId="17722" priority="32" operator="lessThan">
      <formula>0</formula>
    </cfRule>
  </conditionalFormatting>
  <conditionalFormatting sqref="O513">
    <cfRule type="cellIs" dxfId="17721" priority="31" operator="lessThan">
      <formula>0</formula>
    </cfRule>
  </conditionalFormatting>
  <conditionalFormatting sqref="O522">
    <cfRule type="cellIs" dxfId="17720" priority="30" operator="lessThan">
      <formula>0</formula>
    </cfRule>
  </conditionalFormatting>
  <conditionalFormatting sqref="O530">
    <cfRule type="cellIs" dxfId="17719" priority="29" operator="lessThan">
      <formula>0</formula>
    </cfRule>
  </conditionalFormatting>
  <conditionalFormatting sqref="O538">
    <cfRule type="cellIs" dxfId="17718" priority="28" operator="lessThan">
      <formula>0</formula>
    </cfRule>
  </conditionalFormatting>
  <conditionalFormatting sqref="O553">
    <cfRule type="cellIs" dxfId="17717" priority="27" operator="lessThan">
      <formula>0</formula>
    </cfRule>
  </conditionalFormatting>
  <conditionalFormatting sqref="O561">
    <cfRule type="cellIs" dxfId="17716" priority="26" operator="lessThan">
      <formula>0</formula>
    </cfRule>
  </conditionalFormatting>
  <conditionalFormatting sqref="O590">
    <cfRule type="cellIs" dxfId="17715" priority="25" operator="lessThan">
      <formula>0</formula>
    </cfRule>
  </conditionalFormatting>
  <conditionalFormatting sqref="B720:N723">
    <cfRule type="cellIs" dxfId="17714" priority="21" operator="lessThan">
      <formula>0</formula>
    </cfRule>
  </conditionalFormatting>
  <conditionalFormatting sqref="I722:N722 P720:Q723">
    <cfRule type="cellIs" dxfId="17713" priority="20" operator="lessThan">
      <formula>0</formula>
    </cfRule>
  </conditionalFormatting>
  <conditionalFormatting sqref="O720:O723">
    <cfRule type="cellIs" dxfId="17712" priority="19" operator="lessThan">
      <formula>0</formula>
    </cfRule>
  </conditionalFormatting>
  <conditionalFormatting sqref="O722">
    <cfRule type="cellIs" dxfId="17711" priority="18" operator="lessThan">
      <formula>0</formula>
    </cfRule>
  </conditionalFormatting>
  <conditionalFormatting sqref="P655:P658">
    <cfRule type="cellIs" dxfId="17710" priority="17" operator="lessThan">
      <formula>0</formula>
    </cfRule>
  </conditionalFormatting>
  <conditionalFormatting sqref="P638:Q638 Q639:Q640">
    <cfRule type="cellIs" dxfId="17709" priority="16" operator="lessThan">
      <formula>0</formula>
    </cfRule>
  </conditionalFormatting>
  <conditionalFormatting sqref="B638">
    <cfRule type="cellIs" dxfId="17708" priority="15" operator="lessThan">
      <formula>0</formula>
    </cfRule>
  </conditionalFormatting>
  <conditionalFormatting sqref="P639:P640">
    <cfRule type="cellIs" dxfId="17707" priority="14" operator="lessThan">
      <formula>0</formula>
    </cfRule>
  </conditionalFormatting>
  <conditionalFormatting sqref="B639:O640">
    <cfRule type="expression" dxfId="17706" priority="11">
      <formula>B639/A639&gt;1</formula>
    </cfRule>
    <cfRule type="expression" dxfId="17705" priority="12">
      <formula>B639/A639&lt;1</formula>
    </cfRule>
  </conditionalFormatting>
  <conditionalFormatting sqref="B639:O640">
    <cfRule type="cellIs" dxfId="17704" priority="9" operator="lessThan">
      <formula>0</formula>
    </cfRule>
  </conditionalFormatting>
  <conditionalFormatting sqref="B491">
    <cfRule type="cellIs" dxfId="17703" priority="8" operator="lessThan">
      <formula>0</formula>
    </cfRule>
  </conditionalFormatting>
  <conditionalFormatting sqref="B492:N496">
    <cfRule type="cellIs" dxfId="17702" priority="7" operator="lessThan">
      <formula>0</formula>
    </cfRule>
  </conditionalFormatting>
  <conditionalFormatting sqref="B492:N496">
    <cfRule type="expression" dxfId="17701" priority="5">
      <formula>B492/A492&gt;1</formula>
    </cfRule>
    <cfRule type="expression" dxfId="17700" priority="6">
      <formula>B492/A492&lt;1</formula>
    </cfRule>
  </conditionalFormatting>
  <conditionalFormatting sqref="O492:O496">
    <cfRule type="cellIs" dxfId="17699" priority="4" operator="lessThan">
      <formula>0</formula>
    </cfRule>
  </conditionalFormatting>
  <conditionalFormatting sqref="O492:O496">
    <cfRule type="expression" dxfId="17698" priority="2">
      <formula>O492/N492&gt;1</formula>
    </cfRule>
    <cfRule type="expression" dxfId="17697" priority="3">
      <formula>O492/N492&lt;1</formula>
    </cfRule>
  </conditionalFormatting>
  <conditionalFormatting sqref="B357:O360">
    <cfRule type="cellIs" dxfId="17696"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outlinePr summaryBelow="0" summaryRight="0"/>
  </sheetPr>
  <dimension ref="A1:DN671"/>
  <sheetViews>
    <sheetView topLeftCell="B610" zoomScaleNormal="100" workbookViewId="0">
      <selection activeCell="B547" sqref="B547"/>
    </sheetView>
  </sheetViews>
  <sheetFormatPr defaultColWidth="12.59765625" defaultRowHeight="13.8" x14ac:dyDescent="0.25"/>
  <cols>
    <col min="1" max="1" width="88.09765625" style="79" bestFit="1" customWidth="1"/>
    <col min="2" max="7" width="15" style="79" bestFit="1" customWidth="1"/>
    <col min="8" max="12" width="8.296875" style="79" bestFit="1" customWidth="1"/>
    <col min="13" max="13" width="8.59765625" style="79" bestFit="1" customWidth="1"/>
    <col min="14" max="14" width="8.2968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x14ac:dyDescent="0.25">
      <c r="A1" s="1" t="s">
        <v>0</v>
      </c>
    </row>
    <row r="2" spans="1:55" s="3" customFormat="1" x14ac:dyDescent="0.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25">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25">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2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25">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25">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25">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2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25">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25">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25">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2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25">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2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2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25">
      <c r="BA98" s="80"/>
    </row>
    <row r="99" spans="1:55" x14ac:dyDescent="0.25">
      <c r="BA99" s="80"/>
    </row>
    <row r="100" spans="1:55" x14ac:dyDescent="0.25">
      <c r="BA100" s="80"/>
    </row>
    <row r="101" spans="1:55" x14ac:dyDescent="0.25">
      <c r="BA101" s="80"/>
    </row>
    <row r="102" spans="1:55" x14ac:dyDescent="0.25">
      <c r="BA102" s="80"/>
    </row>
    <row r="103" spans="1:55" x14ac:dyDescent="0.25">
      <c r="BA103" s="80"/>
    </row>
    <row r="104" spans="1:55" x14ac:dyDescent="0.25">
      <c r="BA104" s="80"/>
    </row>
    <row r="105" spans="1:55" x14ac:dyDescent="0.25">
      <c r="BA105" s="80"/>
    </row>
    <row r="106" spans="1:55" x14ac:dyDescent="0.25">
      <c r="BA106" s="80"/>
    </row>
    <row r="107" spans="1:55" x14ac:dyDescent="0.25">
      <c r="BA107" s="80"/>
    </row>
    <row r="108" spans="1:55" x14ac:dyDescent="0.25">
      <c r="BA108" s="80"/>
    </row>
    <row r="109" spans="1:55" x14ac:dyDescent="0.25">
      <c r="BA109" s="80"/>
    </row>
    <row r="110" spans="1:55" x14ac:dyDescent="0.25">
      <c r="BA110" s="80"/>
    </row>
    <row r="111" spans="1:55" x14ac:dyDescent="0.25">
      <c r="BA111" s="80"/>
    </row>
    <row r="112" spans="1:55" x14ac:dyDescent="0.25">
      <c r="BA112" s="80"/>
    </row>
    <row r="113" spans="1:69" x14ac:dyDescent="0.25">
      <c r="A113" s="131" t="s">
        <v>796</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25">
      <c r="A114" s="131" t="s">
        <v>799</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25">
      <c r="A115" s="131" t="s">
        <v>801</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25">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25">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25">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25">
      <c r="A119" t="s">
        <v>2300</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25">
      <c r="A120" t="s">
        <v>2301</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25">
      <c r="A121" s="155" t="s">
        <v>2304</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25">
      <c r="A122" s="81" t="s">
        <v>888</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2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25">
      <c r="A124" s="4" t="s">
        <v>5</v>
      </c>
    </row>
    <row r="125" spans="1:69" s="3" customForma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25">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25">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25">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25">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25">
      <c r="A215" s="1" t="s">
        <v>8</v>
      </c>
    </row>
    <row r="216" spans="1:118"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25">
      <c r="BA319" s="80"/>
    </row>
    <row r="320" spans="1:55" x14ac:dyDescent="0.25">
      <c r="BA320" s="80"/>
    </row>
    <row r="321" spans="2:53" x14ac:dyDescent="0.25">
      <c r="BA321" s="8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25">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25">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25">
      <c r="P346" s="136" t="s">
        <v>2165</v>
      </c>
      <c r="Q346" s="136" t="s">
        <v>2166</v>
      </c>
    </row>
    <row r="347" spans="1:53" s="83" customFormat="1" ht="15.6" thickBot="1" x14ac:dyDescent="0.3">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25">
      <c r="A348" s="84"/>
      <c r="B348" s="192" t="s">
        <v>11</v>
      </c>
      <c r="C348" s="192"/>
      <c r="D348" s="192"/>
      <c r="E348" s="192"/>
      <c r="F348" s="192"/>
      <c r="G348" s="192"/>
      <c r="H348" s="192"/>
      <c r="I348" s="192"/>
      <c r="J348" s="192"/>
      <c r="K348" s="192"/>
      <c r="L348" s="192"/>
      <c r="M348" s="192"/>
      <c r="N348" s="192"/>
      <c r="O348" s="192"/>
      <c r="P348" s="6"/>
      <c r="Q348" s="3"/>
    </row>
    <row r="349" spans="1:53" x14ac:dyDescent="0.25">
      <c r="B349" s="213" t="s">
        <v>787</v>
      </c>
      <c r="C349" s="213"/>
      <c r="D349" s="213"/>
      <c r="E349" s="213"/>
      <c r="F349" s="213"/>
      <c r="G349" s="213"/>
      <c r="H349" s="213"/>
      <c r="I349" s="213"/>
      <c r="J349" s="213"/>
      <c r="K349" s="213"/>
      <c r="L349" s="213"/>
      <c r="M349" s="213"/>
      <c r="N349" s="213"/>
      <c r="O349" s="213"/>
      <c r="P349" s="6"/>
      <c r="Q349" s="3"/>
    </row>
    <row r="350" spans="1:53" x14ac:dyDescent="0.25">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25">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25">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25">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25">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2305</v>
      </c>
    </row>
    <row r="355" spans="2:17" x14ac:dyDescent="0.25">
      <c r="B355" s="213" t="s">
        <v>2300</v>
      </c>
      <c r="C355" s="213"/>
      <c r="D355" s="213"/>
      <c r="E355" s="213"/>
      <c r="F355" s="213"/>
      <c r="G355" s="213"/>
      <c r="H355" s="213"/>
      <c r="I355" s="213"/>
      <c r="J355" s="213"/>
      <c r="K355" s="213"/>
      <c r="L355" s="213"/>
      <c r="M355" s="213"/>
      <c r="N355" s="213"/>
      <c r="O355" s="213"/>
      <c r="P355" s="6"/>
      <c r="Q355" s="3"/>
    </row>
    <row r="356" spans="2:17" x14ac:dyDescent="0.25">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25">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25">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25">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25">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2305</v>
      </c>
    </row>
    <row r="361" spans="2:17" x14ac:dyDescent="0.25">
      <c r="B361" s="222" t="s">
        <v>791</v>
      </c>
      <c r="C361" s="223"/>
      <c r="D361" s="223"/>
      <c r="E361" s="223"/>
      <c r="F361" s="223"/>
      <c r="G361" s="223"/>
      <c r="H361" s="223"/>
      <c r="I361" s="223"/>
      <c r="J361" s="223"/>
      <c r="K361" s="223"/>
      <c r="L361" s="223"/>
      <c r="M361" s="223"/>
      <c r="N361" s="223"/>
      <c r="O361" s="224"/>
      <c r="P361" s="6"/>
      <c r="Q361" s="3"/>
    </row>
    <row r="362" spans="2:17" x14ac:dyDescent="0.25">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25">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25">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25">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25">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2305</v>
      </c>
    </row>
    <row r="367" spans="2:17" x14ac:dyDescent="0.25">
      <c r="B367" s="213" t="s">
        <v>2301</v>
      </c>
      <c r="C367" s="213"/>
      <c r="D367" s="213"/>
      <c r="E367" s="213"/>
      <c r="F367" s="213"/>
      <c r="G367" s="213"/>
      <c r="H367" s="213"/>
      <c r="I367" s="213"/>
      <c r="J367" s="213"/>
      <c r="K367" s="213"/>
      <c r="L367" s="213"/>
      <c r="M367" s="213"/>
      <c r="N367" s="213"/>
      <c r="O367" s="213"/>
      <c r="P367" s="6"/>
      <c r="Q367" s="3"/>
    </row>
    <row r="368" spans="2:17" x14ac:dyDescent="0.25">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25">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25">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25">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25">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2305</v>
      </c>
    </row>
    <row r="373" spans="2:17" x14ac:dyDescent="0.25">
      <c r="B373" s="214" t="s">
        <v>2304</v>
      </c>
      <c r="C373" s="214"/>
      <c r="D373" s="214"/>
      <c r="E373" s="214"/>
      <c r="F373" s="214"/>
      <c r="G373" s="214"/>
      <c r="H373" s="214"/>
      <c r="I373" s="214"/>
      <c r="J373" s="214"/>
      <c r="K373" s="214"/>
      <c r="L373" s="214"/>
      <c r="M373" s="214"/>
      <c r="N373" s="214"/>
      <c r="O373" s="214"/>
      <c r="P373" s="6"/>
      <c r="Q373" s="3"/>
    </row>
    <row r="374" spans="2:17" x14ac:dyDescent="0.25">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25">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25">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25">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25">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2305</v>
      </c>
    </row>
    <row r="379" spans="2:17" x14ac:dyDescent="0.25">
      <c r="B379" s="213" t="s">
        <v>792</v>
      </c>
      <c r="C379" s="213"/>
      <c r="D379" s="213"/>
      <c r="E379" s="213"/>
      <c r="F379" s="213"/>
      <c r="G379" s="213"/>
      <c r="H379" s="213"/>
      <c r="I379" s="213"/>
      <c r="J379" s="213"/>
      <c r="K379" s="213"/>
      <c r="L379" s="213"/>
      <c r="M379" s="213"/>
      <c r="N379" s="213"/>
      <c r="O379" s="213"/>
      <c r="P379" s="6"/>
      <c r="Q379" s="3"/>
    </row>
    <row r="380" spans="2:17" x14ac:dyDescent="0.25">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25">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25">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25">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25">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2305</v>
      </c>
    </row>
    <row r="385" spans="1:17" x14ac:dyDescent="0.25">
      <c r="B385" s="213" t="s">
        <v>793</v>
      </c>
      <c r="C385" s="213"/>
      <c r="D385" s="213"/>
      <c r="E385" s="213"/>
      <c r="F385" s="213"/>
      <c r="G385" s="213"/>
      <c r="H385" s="213"/>
      <c r="I385" s="213"/>
      <c r="J385" s="213"/>
      <c r="K385" s="213"/>
      <c r="L385" s="213"/>
      <c r="M385" s="213"/>
      <c r="N385" s="213"/>
      <c r="O385" s="213"/>
      <c r="P385" s="6"/>
      <c r="Q385" s="3"/>
    </row>
    <row r="386" spans="1:17" x14ac:dyDescent="0.25">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25">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25">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25">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25">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2305</v>
      </c>
    </row>
    <row r="391" spans="1:17" x14ac:dyDescent="0.25">
      <c r="B391" s="214" t="s">
        <v>794</v>
      </c>
      <c r="C391" s="214"/>
      <c r="D391" s="214"/>
      <c r="E391" s="214"/>
      <c r="F391" s="214"/>
      <c r="G391" s="214"/>
      <c r="H391" s="214"/>
      <c r="I391" s="214"/>
      <c r="J391" s="214"/>
      <c r="K391" s="214"/>
      <c r="L391" s="214"/>
      <c r="M391" s="214"/>
      <c r="N391" s="214"/>
      <c r="O391" s="214"/>
      <c r="P391" s="6"/>
      <c r="Q391" s="3"/>
    </row>
    <row r="392" spans="1:17" x14ac:dyDescent="0.25">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25">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25">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25">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25">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2305</v>
      </c>
    </row>
    <row r="397" spans="1:17" x14ac:dyDescent="0.25">
      <c r="B397" s="192" t="s">
        <v>795</v>
      </c>
      <c r="C397" s="192"/>
      <c r="D397" s="192"/>
      <c r="E397" s="192"/>
      <c r="F397" s="192"/>
      <c r="G397" s="192"/>
      <c r="H397" s="192"/>
      <c r="I397" s="192"/>
      <c r="J397" s="192"/>
      <c r="K397" s="192"/>
      <c r="L397" s="192"/>
      <c r="M397" s="192"/>
      <c r="N397" s="192"/>
      <c r="O397" s="192"/>
      <c r="P397" s="6"/>
      <c r="Q397" s="3"/>
    </row>
    <row r="398" spans="1:17" x14ac:dyDescent="0.25">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25">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25">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25">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25">
      <c r="B402" s="209" t="s">
        <v>1</v>
      </c>
      <c r="C402" s="209"/>
      <c r="D402" s="209"/>
      <c r="E402" s="209"/>
      <c r="F402" s="209"/>
      <c r="G402" s="209"/>
      <c r="H402" s="209"/>
      <c r="I402" s="209"/>
      <c r="J402" s="209"/>
      <c r="K402" s="209"/>
      <c r="L402" s="209"/>
      <c r="M402" s="209"/>
      <c r="N402" s="209"/>
      <c r="O402" s="209"/>
    </row>
    <row r="403" spans="1:17" x14ac:dyDescent="0.25">
      <c r="B403" s="210" t="s">
        <v>2</v>
      </c>
      <c r="C403" s="210"/>
      <c r="D403" s="210"/>
      <c r="E403" s="210"/>
      <c r="F403" s="210"/>
      <c r="G403" s="210"/>
      <c r="H403" s="210"/>
      <c r="I403" s="210"/>
      <c r="J403" s="210"/>
      <c r="K403" s="210"/>
      <c r="L403" s="210"/>
      <c r="M403" s="210"/>
      <c r="N403" s="210"/>
      <c r="O403" s="210"/>
      <c r="P403" s="6"/>
      <c r="Q403" s="3"/>
    </row>
    <row r="404" spans="1:17" x14ac:dyDescent="0.25">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25">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25">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25">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25">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2305</v>
      </c>
    </row>
    <row r="409" spans="1:17" x14ac:dyDescent="0.25">
      <c r="B409" s="215" t="s">
        <v>3</v>
      </c>
      <c r="C409" s="215"/>
      <c r="D409" s="215"/>
      <c r="E409" s="215"/>
      <c r="F409" s="215"/>
      <c r="G409" s="215"/>
      <c r="H409" s="215"/>
      <c r="I409" s="215"/>
      <c r="J409" s="215"/>
      <c r="K409" s="215"/>
      <c r="L409" s="215"/>
      <c r="M409" s="215"/>
      <c r="N409" s="215"/>
      <c r="O409" s="215"/>
      <c r="P409" s="6"/>
      <c r="Q409" s="3"/>
    </row>
    <row r="410" spans="1:17" x14ac:dyDescent="0.25">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25">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25">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25">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25">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2305</v>
      </c>
    </row>
    <row r="415" spans="1:17" x14ac:dyDescent="0.25">
      <c r="B415" s="217" t="s">
        <v>4</v>
      </c>
      <c r="C415" s="217"/>
      <c r="D415" s="217"/>
      <c r="E415" s="217"/>
      <c r="F415" s="217"/>
      <c r="G415" s="217"/>
      <c r="H415" s="217"/>
      <c r="I415" s="217"/>
      <c r="J415" s="217"/>
      <c r="K415" s="217"/>
      <c r="L415" s="217"/>
      <c r="M415" s="217"/>
      <c r="N415" s="217"/>
      <c r="O415" s="217"/>
      <c r="P415" s="6"/>
      <c r="Q415" s="3"/>
    </row>
    <row r="416" spans="1:17" x14ac:dyDescent="0.25">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25">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25">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25">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25">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2305</v>
      </c>
    </row>
    <row r="421" spans="2:17" x14ac:dyDescent="0.25">
      <c r="B421" s="209" t="s">
        <v>803</v>
      </c>
      <c r="C421" s="209"/>
      <c r="D421" s="209"/>
      <c r="E421" s="209"/>
      <c r="F421" s="209"/>
      <c r="G421" s="209"/>
      <c r="H421" s="209"/>
      <c r="I421" s="209"/>
      <c r="J421" s="209"/>
      <c r="K421" s="209"/>
      <c r="L421" s="209"/>
      <c r="M421" s="209"/>
      <c r="N421" s="209"/>
      <c r="O421" s="209"/>
      <c r="P421" s="6"/>
      <c r="Q421" s="3"/>
    </row>
    <row r="422" spans="2:17" x14ac:dyDescent="0.25">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25">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25">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25">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25">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2305</v>
      </c>
    </row>
    <row r="427" spans="2:17" x14ac:dyDescent="0.25">
      <c r="B427" s="208" t="s">
        <v>17</v>
      </c>
      <c r="C427" s="208"/>
      <c r="D427" s="208"/>
      <c r="E427" s="208"/>
      <c r="F427" s="208"/>
      <c r="G427" s="208"/>
      <c r="H427" s="208"/>
      <c r="I427" s="208"/>
      <c r="J427" s="208"/>
      <c r="K427" s="208"/>
      <c r="L427" s="208"/>
      <c r="M427" s="208"/>
      <c r="N427" s="208"/>
      <c r="O427" s="208"/>
      <c r="P427" s="6"/>
      <c r="Q427" s="11"/>
    </row>
    <row r="428" spans="2:17" x14ac:dyDescent="0.25">
      <c r="B428" s="221" t="s">
        <v>804</v>
      </c>
      <c r="C428" s="221"/>
      <c r="D428" s="221"/>
      <c r="E428" s="221"/>
      <c r="F428" s="221"/>
      <c r="G428" s="221"/>
      <c r="H428" s="221"/>
      <c r="I428" s="221"/>
      <c r="J428" s="221"/>
      <c r="K428" s="221"/>
      <c r="L428" s="221"/>
      <c r="M428" s="221"/>
      <c r="N428" s="221"/>
      <c r="O428" s="221"/>
    </row>
    <row r="429" spans="2:17" x14ac:dyDescent="0.25">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25">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25">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25">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25">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2305</v>
      </c>
    </row>
    <row r="434" spans="1:18" x14ac:dyDescent="0.25">
      <c r="B434" s="208" t="s">
        <v>805</v>
      </c>
      <c r="C434" s="208"/>
      <c r="D434" s="208"/>
      <c r="E434" s="208"/>
      <c r="F434" s="208"/>
      <c r="G434" s="208"/>
      <c r="H434" s="208"/>
      <c r="I434" s="208"/>
      <c r="J434" s="208"/>
      <c r="K434" s="208"/>
      <c r="L434" s="208"/>
      <c r="M434" s="208"/>
      <c r="N434" s="208"/>
      <c r="O434" s="208"/>
    </row>
    <row r="435" spans="1:18" x14ac:dyDescent="0.25">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25">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25">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25">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25">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2305</v>
      </c>
    </row>
    <row r="440" spans="1:18" x14ac:dyDescent="0.25">
      <c r="B440" s="192" t="s">
        <v>18</v>
      </c>
      <c r="C440" s="192"/>
      <c r="D440" s="192"/>
      <c r="E440" s="192"/>
      <c r="F440" s="192"/>
      <c r="G440" s="192"/>
      <c r="H440" s="192"/>
      <c r="I440" s="192"/>
      <c r="J440" s="192"/>
      <c r="K440" s="192"/>
      <c r="L440" s="192"/>
      <c r="M440" s="192"/>
      <c r="N440" s="192"/>
      <c r="O440" s="192"/>
      <c r="P440" s="6"/>
      <c r="Q440" s="15"/>
    </row>
    <row r="441" spans="1:18" x14ac:dyDescent="0.25">
      <c r="B441" s="192" t="s">
        <v>869</v>
      </c>
      <c r="C441" s="192"/>
      <c r="D441" s="192"/>
      <c r="E441" s="192"/>
      <c r="F441" s="192"/>
      <c r="G441" s="192"/>
      <c r="H441" s="192"/>
      <c r="I441" s="192"/>
      <c r="J441" s="192"/>
      <c r="K441" s="192"/>
      <c r="L441" s="192"/>
      <c r="M441" s="192"/>
      <c r="N441" s="192"/>
      <c r="O441" s="192"/>
      <c r="P441" s="6"/>
      <c r="Q441" s="9"/>
    </row>
    <row r="442" spans="1:18" x14ac:dyDescent="0.25">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25">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25">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25">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25">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25">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25">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2305</v>
      </c>
    </row>
    <row r="449" spans="1:17" x14ac:dyDescent="0.25">
      <c r="B449" s="192" t="s">
        <v>2302</v>
      </c>
      <c r="C449" s="192"/>
      <c r="D449" s="192"/>
      <c r="E449" s="192"/>
      <c r="F449" s="192"/>
      <c r="G449" s="192"/>
      <c r="H449" s="192"/>
      <c r="I449" s="192"/>
      <c r="J449" s="192"/>
      <c r="K449" s="192"/>
      <c r="L449" s="192"/>
      <c r="M449" s="192"/>
      <c r="N449" s="192"/>
      <c r="O449" s="192"/>
      <c r="P449" s="6"/>
      <c r="Q449" s="9"/>
    </row>
    <row r="450" spans="1:17" x14ac:dyDescent="0.25">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25">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25">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25">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25">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25">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25">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2305</v>
      </c>
    </row>
    <row r="457" spans="1:17" x14ac:dyDescent="0.25">
      <c r="B457" s="192" t="s">
        <v>786</v>
      </c>
      <c r="C457" s="192"/>
      <c r="D457" s="192"/>
      <c r="E457" s="192"/>
      <c r="F457" s="192"/>
      <c r="G457" s="192"/>
      <c r="H457" s="192"/>
      <c r="I457" s="192"/>
      <c r="J457" s="192"/>
      <c r="K457" s="192"/>
      <c r="L457" s="192"/>
      <c r="M457" s="192"/>
      <c r="N457" s="192"/>
      <c r="O457" s="192"/>
      <c r="P457" s="6"/>
      <c r="Q457" s="9"/>
    </row>
    <row r="458" spans="1:17" x14ac:dyDescent="0.25">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25">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25">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25">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25">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25">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25">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2305</v>
      </c>
    </row>
    <row r="465" spans="2:17" x14ac:dyDescent="0.25">
      <c r="B465" s="192" t="s">
        <v>876</v>
      </c>
      <c r="C465" s="192"/>
      <c r="D465" s="192"/>
      <c r="E465" s="192"/>
      <c r="F465" s="192"/>
      <c r="G465" s="192"/>
      <c r="H465" s="192"/>
      <c r="I465" s="192"/>
      <c r="J465" s="192"/>
      <c r="K465" s="192"/>
      <c r="L465" s="192"/>
      <c r="M465" s="192"/>
      <c r="N465" s="192"/>
      <c r="O465" s="192"/>
      <c r="P465" s="6"/>
      <c r="Q465" s="9"/>
    </row>
    <row r="466" spans="2:17" x14ac:dyDescent="0.25">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25">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25">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25">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25">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25">
      <c r="B471" s="192" t="s">
        <v>877</v>
      </c>
      <c r="C471" s="192"/>
      <c r="D471" s="192"/>
      <c r="E471" s="192"/>
      <c r="F471" s="192"/>
      <c r="G471" s="192"/>
      <c r="H471" s="192"/>
      <c r="I471" s="192"/>
      <c r="J471" s="192"/>
      <c r="K471" s="192"/>
      <c r="L471" s="192"/>
      <c r="M471" s="192"/>
      <c r="N471" s="192"/>
      <c r="O471" s="192"/>
      <c r="P471" s="6"/>
      <c r="Q471" s="9"/>
    </row>
    <row r="472" spans="2:17" x14ac:dyDescent="0.25">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25">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25">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25">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25">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25">
      <c r="B477" s="192" t="s">
        <v>870</v>
      </c>
      <c r="C477" s="192"/>
      <c r="D477" s="192"/>
      <c r="E477" s="192"/>
      <c r="F477" s="192"/>
      <c r="G477" s="192"/>
      <c r="H477" s="192"/>
      <c r="I477" s="192"/>
      <c r="J477" s="192"/>
      <c r="K477" s="192"/>
      <c r="L477" s="192"/>
      <c r="M477" s="192"/>
      <c r="N477" s="192"/>
      <c r="O477" s="192"/>
      <c r="P477" s="6"/>
      <c r="Q477" s="9"/>
    </row>
    <row r="478" spans="2:17" s="2" customFormat="1" x14ac:dyDescent="0.25">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25">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25">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25">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25">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25">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25">
      <c r="B484" s="217" t="s">
        <v>878</v>
      </c>
      <c r="C484" s="217"/>
      <c r="D484" s="217"/>
      <c r="E484" s="217"/>
      <c r="F484" s="217"/>
      <c r="G484" s="217"/>
      <c r="H484" s="217"/>
      <c r="I484" s="217"/>
      <c r="J484" s="217"/>
      <c r="K484" s="217"/>
      <c r="L484" s="217"/>
      <c r="M484" s="217"/>
      <c r="N484" s="217"/>
      <c r="O484" s="217"/>
      <c r="P484" s="6"/>
      <c r="Q484" s="9"/>
    </row>
    <row r="485" spans="1:17" x14ac:dyDescent="0.25">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25">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25">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25">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25">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25">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25">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2305</v>
      </c>
    </row>
    <row r="492" spans="1:17" x14ac:dyDescent="0.25">
      <c r="B492" s="208" t="s">
        <v>889</v>
      </c>
      <c r="C492" s="208"/>
      <c r="D492" s="208"/>
      <c r="E492" s="208"/>
      <c r="F492" s="208"/>
      <c r="G492" s="208"/>
      <c r="H492" s="208"/>
      <c r="I492" s="208"/>
      <c r="J492" s="208"/>
      <c r="K492" s="208"/>
      <c r="L492" s="208"/>
      <c r="M492" s="208"/>
      <c r="N492" s="208"/>
      <c r="O492" s="208"/>
      <c r="P492" s="6"/>
      <c r="Q492" s="9"/>
    </row>
    <row r="493" spans="1:17" x14ac:dyDescent="0.25">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25">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25">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25">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25">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25">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25">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25">
      <c r="B500" s="217" t="s">
        <v>872</v>
      </c>
      <c r="C500" s="217"/>
      <c r="D500" s="217"/>
      <c r="E500" s="217"/>
      <c r="F500" s="217"/>
      <c r="G500" s="217"/>
      <c r="H500" s="217"/>
      <c r="I500" s="217"/>
      <c r="J500" s="217"/>
      <c r="K500" s="217"/>
      <c r="L500" s="217"/>
      <c r="M500" s="217"/>
      <c r="N500" s="217"/>
      <c r="O500" s="217"/>
      <c r="P500" s="6"/>
      <c r="Q500" s="9"/>
    </row>
    <row r="501" spans="1:17" x14ac:dyDescent="0.25">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25">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25">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25">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25">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25">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2305</v>
      </c>
    </row>
    <row r="507" spans="1:17" s="87" customFormat="1" x14ac:dyDescent="0.25">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25">
      <c r="B508" s="208" t="s">
        <v>25</v>
      </c>
      <c r="C508" s="208"/>
      <c r="D508" s="208"/>
      <c r="E508" s="208"/>
      <c r="F508" s="208"/>
      <c r="G508" s="208"/>
      <c r="H508" s="208"/>
      <c r="I508" s="208"/>
      <c r="J508" s="208"/>
      <c r="K508" s="208"/>
      <c r="L508" s="208"/>
      <c r="M508" s="208"/>
      <c r="N508" s="208"/>
      <c r="O508" s="208"/>
      <c r="P508" s="6"/>
      <c r="Q508" s="9"/>
    </row>
    <row r="509" spans="1:17" x14ac:dyDescent="0.25">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25">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25">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25">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25">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25">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25">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25">
      <c r="B516" s="217" t="s">
        <v>881</v>
      </c>
      <c r="C516" s="217"/>
      <c r="D516" s="217"/>
      <c r="E516" s="217"/>
      <c r="F516" s="217"/>
      <c r="G516" s="217"/>
      <c r="H516" s="217"/>
      <c r="I516" s="217"/>
      <c r="J516" s="217"/>
      <c r="K516" s="217"/>
      <c r="L516" s="217"/>
      <c r="M516" s="217"/>
      <c r="N516" s="217"/>
      <c r="O516" s="217"/>
      <c r="P516" s="6"/>
      <c r="Q516" s="9"/>
    </row>
    <row r="517" spans="1:17" x14ac:dyDescent="0.25">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25">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25">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25">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25">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25">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2305</v>
      </c>
    </row>
    <row r="523" spans="1:17" s="87" customFormat="1" x14ac:dyDescent="0.25">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25">
      <c r="B524" s="217" t="s">
        <v>2303</v>
      </c>
      <c r="C524" s="217"/>
      <c r="D524" s="217"/>
      <c r="E524" s="217"/>
      <c r="F524" s="217"/>
      <c r="G524" s="217"/>
      <c r="H524" s="217"/>
      <c r="I524" s="217"/>
      <c r="J524" s="217"/>
      <c r="K524" s="217"/>
      <c r="L524" s="217"/>
      <c r="M524" s="217"/>
      <c r="N524" s="217"/>
      <c r="O524" s="217"/>
      <c r="P524" s="6"/>
      <c r="Q524" s="9"/>
    </row>
    <row r="525" spans="1:17" x14ac:dyDescent="0.25">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25">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25">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25">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25">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25">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2305</v>
      </c>
    </row>
    <row r="531" spans="1:17" s="87" customFormat="1" x14ac:dyDescent="0.25">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25">
      <c r="B532" s="208" t="s">
        <v>29</v>
      </c>
      <c r="C532" s="208"/>
      <c r="D532" s="208"/>
      <c r="E532" s="208"/>
      <c r="F532" s="208"/>
      <c r="G532" s="208"/>
      <c r="H532" s="208"/>
      <c r="I532" s="208"/>
      <c r="J532" s="208"/>
      <c r="K532" s="208"/>
      <c r="L532" s="208"/>
      <c r="M532" s="208"/>
      <c r="N532" s="208"/>
      <c r="O532" s="208"/>
      <c r="P532" s="6"/>
      <c r="Q532" s="3"/>
    </row>
    <row r="533" spans="1:17" x14ac:dyDescent="0.25">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25">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25">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25">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25">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25">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25">
      <c r="B539" s="211" t="s">
        <v>879</v>
      </c>
      <c r="C539" s="211"/>
      <c r="D539" s="211"/>
      <c r="E539" s="211"/>
      <c r="F539" s="211"/>
      <c r="G539" s="211"/>
      <c r="H539" s="211"/>
      <c r="I539" s="211"/>
      <c r="J539" s="211"/>
      <c r="K539" s="211"/>
      <c r="L539" s="211"/>
      <c r="M539" s="211"/>
      <c r="N539" s="211"/>
      <c r="O539" s="211"/>
      <c r="P539" s="6"/>
      <c r="Q539" s="3"/>
    </row>
    <row r="540" spans="1:17" x14ac:dyDescent="0.25">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25">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25">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25">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25">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25">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25">
      <c r="B546" s="208" t="s">
        <v>3277</v>
      </c>
      <c r="C546" s="208"/>
      <c r="D546" s="208"/>
      <c r="E546" s="208"/>
      <c r="F546" s="208"/>
      <c r="G546" s="208"/>
      <c r="H546" s="208"/>
      <c r="I546" s="208"/>
      <c r="J546" s="208"/>
      <c r="K546" s="208"/>
      <c r="L546" s="208"/>
      <c r="M546" s="208"/>
      <c r="N546" s="208"/>
      <c r="O546" s="208"/>
      <c r="P546" s="6"/>
      <c r="Q546" s="3"/>
    </row>
    <row r="547" spans="1:17" x14ac:dyDescent="0.25">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25">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25">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25">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25">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25">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25">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25">
      <c r="B554" s="192" t="s">
        <v>9</v>
      </c>
      <c r="C554" s="192"/>
      <c r="D554" s="192"/>
      <c r="E554" s="192"/>
      <c r="F554" s="192"/>
      <c r="G554" s="192"/>
      <c r="H554" s="192"/>
      <c r="I554" s="192"/>
      <c r="J554" s="192"/>
      <c r="K554" s="192"/>
      <c r="L554" s="192"/>
      <c r="M554" s="192"/>
      <c r="N554" s="192"/>
      <c r="O554" s="192"/>
    </row>
    <row r="555" spans="1:17" x14ac:dyDescent="0.25">
      <c r="B555" s="193" t="s">
        <v>880</v>
      </c>
      <c r="C555" s="193"/>
      <c r="D555" s="193"/>
      <c r="E555" s="193"/>
      <c r="F555" s="193"/>
      <c r="G555" s="193"/>
      <c r="H555" s="193"/>
      <c r="I555" s="193"/>
      <c r="J555" s="193"/>
      <c r="K555" s="193"/>
      <c r="L555" s="193"/>
      <c r="M555" s="193"/>
      <c r="N555" s="193"/>
      <c r="O555" s="193"/>
    </row>
    <row r="556" spans="1:17" x14ac:dyDescent="0.25">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25">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25">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25">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25">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2305</v>
      </c>
    </row>
    <row r="561" spans="2:17" x14ac:dyDescent="0.25">
      <c r="B561" s="192" t="s">
        <v>882</v>
      </c>
      <c r="C561" s="192"/>
      <c r="D561" s="192"/>
      <c r="E561" s="192"/>
      <c r="F561" s="192"/>
      <c r="G561" s="192"/>
      <c r="H561" s="192"/>
      <c r="I561" s="192"/>
      <c r="J561" s="192"/>
      <c r="K561" s="192"/>
      <c r="L561" s="192"/>
      <c r="M561" s="192"/>
      <c r="N561" s="192"/>
      <c r="O561" s="192"/>
    </row>
    <row r="562" spans="2:17" x14ac:dyDescent="0.25">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25">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25">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25">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25">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25">
      <c r="B567" s="208" t="s">
        <v>34</v>
      </c>
      <c r="C567" s="208"/>
      <c r="D567" s="208"/>
      <c r="E567" s="208"/>
      <c r="F567" s="208"/>
      <c r="G567" s="208"/>
      <c r="H567" s="208"/>
      <c r="I567" s="208"/>
      <c r="J567" s="208"/>
      <c r="K567" s="208"/>
      <c r="L567" s="208"/>
      <c r="M567" s="208"/>
      <c r="N567" s="208"/>
      <c r="O567" s="208"/>
    </row>
    <row r="568" spans="2:17" x14ac:dyDescent="0.25">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25">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25">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25">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25">
      <c r="B572" s="216" t="s">
        <v>10</v>
      </c>
      <c r="C572" s="216"/>
      <c r="D572" s="216"/>
      <c r="E572" s="216"/>
      <c r="F572" s="216"/>
      <c r="G572" s="216"/>
      <c r="H572" s="216"/>
      <c r="I572" s="216"/>
      <c r="J572" s="216"/>
      <c r="K572" s="216"/>
      <c r="L572" s="216"/>
      <c r="M572" s="216"/>
      <c r="N572" s="216"/>
      <c r="O572" s="216"/>
      <c r="P572" s="6"/>
      <c r="Q572" s="9"/>
    </row>
    <row r="573" spans="2:17" x14ac:dyDescent="0.25">
      <c r="B573" s="210" t="s">
        <v>883</v>
      </c>
      <c r="C573" s="210"/>
      <c r="D573" s="210"/>
      <c r="E573" s="210"/>
      <c r="F573" s="210"/>
      <c r="G573" s="210"/>
      <c r="H573" s="210"/>
      <c r="I573" s="210"/>
      <c r="J573" s="210"/>
      <c r="K573" s="210"/>
      <c r="L573" s="210"/>
      <c r="M573" s="210"/>
      <c r="N573" s="210"/>
      <c r="O573" s="210"/>
    </row>
    <row r="574" spans="2:17" x14ac:dyDescent="0.25">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25">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25">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25">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25">
      <c r="B578" s="211" t="s">
        <v>884</v>
      </c>
      <c r="C578" s="211"/>
      <c r="D578" s="211"/>
      <c r="E578" s="211"/>
      <c r="F578" s="211"/>
      <c r="G578" s="211"/>
      <c r="H578" s="211"/>
      <c r="I578" s="211"/>
      <c r="J578" s="211"/>
      <c r="K578" s="211"/>
      <c r="L578" s="211"/>
      <c r="M578" s="211"/>
      <c r="N578" s="211"/>
      <c r="O578" s="211"/>
    </row>
    <row r="579" spans="2:17" x14ac:dyDescent="0.25">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25">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25">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25">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25">
      <c r="B583" s="208" t="s">
        <v>885</v>
      </c>
      <c r="C583" s="208"/>
      <c r="D583" s="208"/>
      <c r="E583" s="208"/>
      <c r="F583" s="208"/>
      <c r="G583" s="208"/>
      <c r="H583" s="208"/>
      <c r="I583" s="208"/>
      <c r="J583" s="208"/>
      <c r="K583" s="208"/>
      <c r="L583" s="208"/>
      <c r="M583" s="208"/>
      <c r="N583" s="208"/>
      <c r="O583" s="208"/>
    </row>
    <row r="584" spans="2:17" x14ac:dyDescent="0.25">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25">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25">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25">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25">
      <c r="B588" s="219" t="s">
        <v>886</v>
      </c>
      <c r="C588" s="219"/>
      <c r="D588" s="219"/>
      <c r="E588" s="219"/>
      <c r="F588" s="219"/>
      <c r="G588" s="219"/>
      <c r="H588" s="219"/>
      <c r="I588" s="219"/>
      <c r="J588" s="219"/>
      <c r="K588" s="219"/>
      <c r="L588" s="219"/>
      <c r="M588" s="219"/>
      <c r="N588" s="219"/>
      <c r="O588" s="219"/>
    </row>
    <row r="589" spans="2:17" x14ac:dyDescent="0.25">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25">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25">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25">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25">
      <c r="B593" s="220" t="s">
        <v>35</v>
      </c>
      <c r="C593" s="220"/>
      <c r="D593" s="220"/>
      <c r="E593" s="220"/>
      <c r="F593" s="220"/>
      <c r="G593" s="220"/>
      <c r="H593" s="220"/>
      <c r="I593" s="220"/>
      <c r="J593" s="220"/>
      <c r="K593" s="220"/>
      <c r="L593" s="220"/>
      <c r="M593" s="220"/>
      <c r="N593" s="220"/>
      <c r="O593" s="220"/>
      <c r="P593" s="28"/>
      <c r="Q593" s="89"/>
    </row>
    <row r="594" spans="2:17" x14ac:dyDescent="0.25">
      <c r="B594" s="218" t="s">
        <v>36</v>
      </c>
      <c r="C594" s="218"/>
      <c r="D594" s="218"/>
      <c r="E594" s="218"/>
      <c r="F594" s="218"/>
      <c r="G594" s="218"/>
      <c r="H594" s="218"/>
      <c r="I594" s="218"/>
      <c r="J594" s="218"/>
      <c r="K594" s="218"/>
      <c r="L594" s="218"/>
      <c r="M594" s="218"/>
      <c r="N594" s="218"/>
      <c r="O594" s="218"/>
      <c r="P594" s="28"/>
      <c r="Q594" s="89"/>
    </row>
    <row r="595" spans="2:17" x14ac:dyDescent="0.25">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25">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25">
      <c r="B597" s="218" t="s">
        <v>887</v>
      </c>
      <c r="C597" s="218"/>
      <c r="D597" s="218"/>
      <c r="E597" s="218"/>
      <c r="F597" s="218"/>
      <c r="G597" s="218"/>
      <c r="H597" s="218"/>
      <c r="I597" s="218"/>
      <c r="J597" s="218"/>
      <c r="K597" s="218"/>
      <c r="L597" s="218"/>
      <c r="M597" s="218"/>
      <c r="N597" s="218"/>
      <c r="O597" s="218"/>
      <c r="P597" s="28"/>
      <c r="Q597" s="89"/>
    </row>
    <row r="598" spans="2:17" x14ac:dyDescent="0.25">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25">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25">
      <c r="B600" s="218" t="s">
        <v>42</v>
      </c>
      <c r="C600" s="218"/>
      <c r="D600" s="218"/>
      <c r="E600" s="218"/>
      <c r="F600" s="218"/>
      <c r="G600" s="218"/>
      <c r="H600" s="218"/>
      <c r="I600" s="218"/>
      <c r="J600" s="218"/>
      <c r="K600" s="218"/>
      <c r="L600" s="218"/>
      <c r="M600" s="218"/>
      <c r="N600" s="218"/>
      <c r="O600" s="218"/>
      <c r="P600" s="28"/>
      <c r="Q600" s="89"/>
    </row>
    <row r="601" spans="2:17" x14ac:dyDescent="0.25">
      <c r="B601" s="160"/>
      <c r="C601" s="160"/>
      <c r="D601" s="160"/>
      <c r="E601" s="160"/>
      <c r="F601" s="160"/>
      <c r="G601" s="160"/>
      <c r="H601" s="160"/>
      <c r="I601" s="160"/>
      <c r="J601" s="160"/>
      <c r="K601" s="160"/>
      <c r="L601" s="160"/>
      <c r="M601" s="160"/>
      <c r="N601" s="160"/>
      <c r="O601" s="160"/>
      <c r="P601" s="30"/>
      <c r="Q601" s="90" t="s">
        <v>43</v>
      </c>
    </row>
    <row r="602" spans="2:17" x14ac:dyDescent="0.25">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25">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25">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25">
      <c r="B605" s="140"/>
      <c r="C605" s="140"/>
      <c r="D605" s="140"/>
      <c r="E605" s="140"/>
      <c r="F605" s="140"/>
      <c r="G605" s="140"/>
      <c r="H605" s="140"/>
      <c r="I605" s="140"/>
      <c r="J605" s="140"/>
      <c r="K605" s="140"/>
      <c r="L605" s="140"/>
      <c r="M605" s="140"/>
      <c r="N605" s="140"/>
      <c r="O605" s="140"/>
      <c r="P605" s="6"/>
      <c r="Q605" s="90" t="s">
        <v>47</v>
      </c>
    </row>
    <row r="606" spans="2:17" x14ac:dyDescent="0.25">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25">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25">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25">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25">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25">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x14ac:dyDescent="0.25">
      <c r="A612" s="99"/>
      <c r="B612" s="144"/>
      <c r="C612" s="144"/>
      <c r="D612" s="144"/>
      <c r="E612" s="144"/>
      <c r="F612" s="144"/>
      <c r="G612" s="144"/>
      <c r="H612" s="144"/>
      <c r="I612" s="144"/>
      <c r="J612" s="144"/>
      <c r="K612" s="144"/>
      <c r="L612" s="144"/>
      <c r="M612" s="144"/>
      <c r="N612" s="145"/>
      <c r="O612" s="145"/>
      <c r="P612" s="31"/>
      <c r="Q612" s="37" t="s">
        <v>55</v>
      </c>
    </row>
    <row r="613" spans="1:17" s="71" customFormat="1" x14ac:dyDescent="0.25">
      <c r="A613" s="100"/>
      <c r="B613" s="146"/>
      <c r="C613" s="146"/>
      <c r="D613" s="146"/>
      <c r="E613" s="146"/>
      <c r="F613" s="146"/>
      <c r="G613" s="146"/>
      <c r="H613" s="146"/>
      <c r="I613" s="146"/>
      <c r="J613" s="146"/>
      <c r="K613" s="146"/>
      <c r="L613" s="146"/>
      <c r="M613" s="146"/>
      <c r="N613" s="147"/>
      <c r="O613" s="147"/>
      <c r="P613" s="38"/>
      <c r="Q613" s="39" t="s">
        <v>56</v>
      </c>
    </row>
    <row r="614" spans="1:17" s="3" customFormat="1" x14ac:dyDescent="0.25">
      <c r="A614" s="101"/>
      <c r="B614" s="149"/>
      <c r="C614" s="149"/>
      <c r="D614" s="149"/>
      <c r="E614" s="149"/>
      <c r="F614" s="149"/>
      <c r="G614" s="149"/>
      <c r="H614" s="149"/>
      <c r="I614" s="149"/>
      <c r="J614" s="149"/>
      <c r="K614" s="149"/>
      <c r="L614" s="149"/>
      <c r="M614" s="149"/>
      <c r="N614" s="150"/>
      <c r="O614" s="152" t="e">
        <f>VLOOKUP($P614,Price!$A:$E,5,FALSE)</f>
        <v>#N/A</v>
      </c>
      <c r="P614" s="153" t="s">
        <v>2309</v>
      </c>
      <c r="Q614" s="36" t="s">
        <v>57</v>
      </c>
    </row>
    <row r="615" spans="1:17" x14ac:dyDescent="0.25">
      <c r="B615" s="188" t="s">
        <v>64</v>
      </c>
      <c r="C615" s="189"/>
      <c r="D615" s="189"/>
      <c r="E615" s="189"/>
      <c r="F615" s="189"/>
      <c r="G615" s="189"/>
      <c r="H615" s="189"/>
      <c r="I615" s="189"/>
      <c r="J615" s="189"/>
      <c r="K615" s="189"/>
      <c r="L615" s="189"/>
      <c r="M615" s="189"/>
      <c r="N615" s="189"/>
      <c r="O615" s="128"/>
      <c r="P615" s="28"/>
      <c r="Q615" s="89"/>
    </row>
    <row r="616" spans="1:17" x14ac:dyDescent="0.25">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25">
      <c r="B617" s="105"/>
      <c r="D617" s="105"/>
      <c r="F617" s="105"/>
      <c r="H617" s="105"/>
      <c r="I617" s="106"/>
      <c r="J617" s="107"/>
      <c r="K617" s="106"/>
      <c r="L617" s="107"/>
      <c r="M617" s="106"/>
      <c r="N617" s="108"/>
      <c r="O617" s="137" t="e">
        <f>IF(VLOOKUP($P614,Concensus!$A$2:$Y$481,14,FALSE)="-",VLOOKUP($P614,Concensus!$A$2:$Y$481,15,FALSE),VLOOKUP($P614,Concensus!$A$2:$Y$481,14,FALSE))</f>
        <v>#N/A</v>
      </c>
      <c r="P617" s="30"/>
      <c r="Q617" s="90" t="s">
        <v>66</v>
      </c>
    </row>
    <row r="618" spans="1:17" x14ac:dyDescent="0.25">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25">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25">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25">
      <c r="B621" s="105"/>
      <c r="D621" s="105"/>
      <c r="F621" s="105"/>
      <c r="H621" s="105"/>
      <c r="I621" s="96"/>
      <c r="J621" s="95"/>
      <c r="K621" s="96"/>
      <c r="L621" s="95"/>
      <c r="M621" s="96"/>
      <c r="N621" s="97" t="e">
        <f>N617/N614-1</f>
        <v>#DIV/0!</v>
      </c>
      <c r="O621" s="97" t="e">
        <f>O617/O614-1</f>
        <v>#N/A</v>
      </c>
      <c r="P621" s="28"/>
      <c r="Q621" s="98" t="s">
        <v>71</v>
      </c>
    </row>
    <row r="622" spans="1:17" x14ac:dyDescent="0.25">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25">
      <c r="B623" s="190" t="s">
        <v>73</v>
      </c>
      <c r="C623" s="191"/>
      <c r="D623" s="191"/>
      <c r="E623" s="191"/>
      <c r="F623" s="191"/>
      <c r="G623" s="191"/>
      <c r="H623" s="191"/>
      <c r="I623" s="191"/>
      <c r="J623" s="191"/>
      <c r="K623" s="191"/>
      <c r="L623" s="191"/>
      <c r="M623" s="191"/>
      <c r="N623" s="191"/>
      <c r="O623" s="129"/>
      <c r="P623" s="28"/>
      <c r="Q623" s="89"/>
    </row>
    <row r="624" spans="1:17" s="3" customFormat="1" x14ac:dyDescent="0.25">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x14ac:dyDescent="0.25">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x14ac:dyDescent="0.25">
      <c r="B626" s="72"/>
      <c r="I626" s="61"/>
      <c r="J626" s="61"/>
      <c r="K626" s="61"/>
      <c r="L626" s="61"/>
      <c r="M626" s="61"/>
      <c r="N626" s="62" t="e">
        <f>+N625/B625-1</f>
        <v>#DIV/0!</v>
      </c>
      <c r="O626" s="62" t="e">
        <f>+O625/C625-1</f>
        <v>#N/A</v>
      </c>
      <c r="P626" s="31"/>
      <c r="Q626" s="63" t="s">
        <v>76</v>
      </c>
    </row>
    <row r="627" spans="1:17" s="70" customFormat="1" x14ac:dyDescent="0.25">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x14ac:dyDescent="0.25">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x14ac:dyDescent="0.25">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x14ac:dyDescent="0.25">
      <c r="B630" s="72"/>
      <c r="I630" s="61"/>
      <c r="J630" s="61"/>
      <c r="K630" s="61"/>
      <c r="L630" s="61"/>
      <c r="M630" s="61"/>
      <c r="N630" s="62" t="e">
        <f>+N629/C629-1</f>
        <v>#DIV/0!</v>
      </c>
      <c r="O630" s="62" t="e">
        <f>+O629/D629-1</f>
        <v>#N/A</v>
      </c>
      <c r="P630" s="31"/>
      <c r="Q630" s="63" t="s">
        <v>76</v>
      </c>
    </row>
    <row r="631" spans="1:17" s="70" customFormat="1" x14ac:dyDescent="0.25">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x14ac:dyDescent="0.25">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x14ac:dyDescent="0.25">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x14ac:dyDescent="0.25">
      <c r="B634" s="72"/>
      <c r="I634" s="61"/>
      <c r="J634" s="61"/>
      <c r="K634" s="61"/>
      <c r="L634" s="61"/>
      <c r="M634" s="61"/>
      <c r="N634" s="62" t="e">
        <f>+N633/D633-1</f>
        <v>#DIV/0!</v>
      </c>
      <c r="O634" s="62" t="e">
        <f>+O633/E633-1</f>
        <v>#N/A</v>
      </c>
      <c r="P634" s="31"/>
      <c r="Q634" s="63" t="s">
        <v>76</v>
      </c>
    </row>
    <row r="635" spans="1:17" s="70" customFormat="1" x14ac:dyDescent="0.25">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x14ac:dyDescent="0.25">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x14ac:dyDescent="0.25">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x14ac:dyDescent="0.25">
      <c r="B638" s="72"/>
      <c r="I638" s="61"/>
      <c r="J638" s="61"/>
      <c r="K638" s="61"/>
      <c r="L638" s="61"/>
      <c r="M638" s="61"/>
      <c r="N638" s="62" t="e">
        <f>+N637/E637-1</f>
        <v>#DIV/0!</v>
      </c>
      <c r="O638" s="62" t="e">
        <f>+O637/F637-1</f>
        <v>#N/A</v>
      </c>
      <c r="P638" s="31"/>
      <c r="Q638" s="63" t="s">
        <v>76</v>
      </c>
    </row>
    <row r="639" spans="1:17" s="70" customFormat="1" x14ac:dyDescent="0.25">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x14ac:dyDescent="0.25">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x14ac:dyDescent="0.25">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x14ac:dyDescent="0.25">
      <c r="B642" s="72"/>
      <c r="I642" s="61"/>
      <c r="J642" s="61"/>
      <c r="K642" s="61"/>
      <c r="L642" s="61"/>
      <c r="M642" s="61"/>
      <c r="N642" s="62" t="e">
        <f>+N641/F641-1</f>
        <v>#DIV/0!</v>
      </c>
      <c r="O642" s="62" t="e">
        <f>+O641/G641-1</f>
        <v>#N/A</v>
      </c>
      <c r="P642" s="31"/>
      <c r="Q642" s="63" t="s">
        <v>76</v>
      </c>
    </row>
    <row r="643" spans="1:17" s="70" customFormat="1" x14ac:dyDescent="0.25">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x14ac:dyDescent="0.25">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x14ac:dyDescent="0.25">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x14ac:dyDescent="0.25">
      <c r="B646" s="72"/>
      <c r="I646" s="61"/>
      <c r="J646" s="61"/>
      <c r="K646" s="61"/>
      <c r="L646" s="61"/>
      <c r="M646" s="61"/>
      <c r="N646" s="62" t="e">
        <f>+N645/G645-1</f>
        <v>#DIV/0!</v>
      </c>
      <c r="O646" s="62" t="e">
        <f>+O645/H645-1</f>
        <v>#N/A</v>
      </c>
      <c r="P646" s="31"/>
      <c r="Q646" s="63" t="s">
        <v>76</v>
      </c>
    </row>
    <row r="647" spans="1:17" s="70" customFormat="1" x14ac:dyDescent="0.25">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x14ac:dyDescent="0.25">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x14ac:dyDescent="0.25">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x14ac:dyDescent="0.25">
      <c r="B650" s="72"/>
      <c r="I650" s="61"/>
      <c r="J650" s="61"/>
      <c r="K650" s="61"/>
      <c r="L650" s="61"/>
      <c r="M650" s="61"/>
      <c r="N650" s="62" t="e">
        <f>+N649/H649-1</f>
        <v>#DIV/0!</v>
      </c>
      <c r="O650" s="62" t="e">
        <f>+O649/I649-1</f>
        <v>#N/A</v>
      </c>
      <c r="P650" s="31"/>
      <c r="Q650" s="63" t="s">
        <v>76</v>
      </c>
    </row>
    <row r="651" spans="1:17" s="70" customFormat="1" x14ac:dyDescent="0.25">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x14ac:dyDescent="0.25">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x14ac:dyDescent="0.25">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x14ac:dyDescent="0.25">
      <c r="B654" s="72"/>
      <c r="I654" s="61"/>
      <c r="J654" s="61"/>
      <c r="K654" s="61"/>
      <c r="L654" s="61"/>
      <c r="M654" s="61"/>
      <c r="N654" s="62" t="e">
        <f>+N653/I653-1</f>
        <v>#DIV/0!</v>
      </c>
      <c r="O654" s="62" t="e">
        <f>+O653/J653-1</f>
        <v>#N/A</v>
      </c>
      <c r="P654" s="31"/>
      <c r="Q654" s="63" t="s">
        <v>76</v>
      </c>
    </row>
    <row r="655" spans="1:17" s="70" customFormat="1" x14ac:dyDescent="0.25">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x14ac:dyDescent="0.25">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x14ac:dyDescent="0.25">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x14ac:dyDescent="0.25">
      <c r="B658" s="72"/>
      <c r="I658" s="61"/>
      <c r="J658" s="61"/>
      <c r="K658" s="61"/>
      <c r="L658" s="61"/>
      <c r="M658" s="61"/>
      <c r="N658" s="62" t="e">
        <f>+N657/J657-1</f>
        <v>#DIV/0!</v>
      </c>
      <c r="O658" s="62" t="e">
        <f>+O657/K657-1</f>
        <v>#N/A</v>
      </c>
      <c r="P658" s="31"/>
      <c r="Q658" s="63" t="s">
        <v>76</v>
      </c>
    </row>
    <row r="659" spans="1:17" s="70" customFormat="1" x14ac:dyDescent="0.25">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x14ac:dyDescent="0.25">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x14ac:dyDescent="0.25">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x14ac:dyDescent="0.25">
      <c r="B662" s="72"/>
      <c r="I662" s="61"/>
      <c r="J662" s="61"/>
      <c r="K662" s="61"/>
      <c r="L662" s="61"/>
      <c r="M662" s="61"/>
      <c r="N662" s="62" t="e">
        <f>+N661/K661-1</f>
        <v>#DIV/0!</v>
      </c>
      <c r="O662" s="62" t="e">
        <f>+O661/L661-1</f>
        <v>#N/A</v>
      </c>
      <c r="P662" s="31"/>
      <c r="Q662" s="63" t="s">
        <v>76</v>
      </c>
    </row>
    <row r="663" spans="1:17" s="70" customFormat="1" x14ac:dyDescent="0.25">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x14ac:dyDescent="0.25">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x14ac:dyDescent="0.25">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x14ac:dyDescent="0.25">
      <c r="B666" s="72"/>
      <c r="I666" s="61"/>
      <c r="J666" s="61"/>
      <c r="K666" s="61"/>
      <c r="L666" s="61"/>
      <c r="M666" s="61"/>
      <c r="N666" s="62" t="e">
        <f>+N665/L665-1</f>
        <v>#DIV/0!</v>
      </c>
      <c r="O666" s="62" t="e">
        <f>+O665/M665-1</f>
        <v>#N/A</v>
      </c>
      <c r="P666" s="31"/>
      <c r="Q666" s="63" t="s">
        <v>76</v>
      </c>
    </row>
    <row r="667" spans="1:17" s="70" customFormat="1" x14ac:dyDescent="0.25">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x14ac:dyDescent="0.25">
      <c r="B668" s="73"/>
      <c r="C668" s="74"/>
      <c r="D668" s="74"/>
      <c r="E668" s="74"/>
      <c r="F668" s="74"/>
      <c r="G668" s="74"/>
      <c r="H668" s="74"/>
      <c r="I668" s="74"/>
      <c r="J668" s="74"/>
      <c r="K668" s="74"/>
      <c r="L668" s="74"/>
      <c r="M668" s="74"/>
      <c r="N668" s="75">
        <f>+M$605+M668</f>
        <v>0</v>
      </c>
      <c r="O668" s="75">
        <f>+N$605+N668</f>
        <v>0</v>
      </c>
      <c r="P668" s="31"/>
      <c r="Q668" s="36" t="s">
        <v>74</v>
      </c>
    </row>
    <row r="669" spans="1:17" s="3" customFormat="1" x14ac:dyDescent="0.25">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x14ac:dyDescent="0.25">
      <c r="B670" s="72"/>
      <c r="I670" s="61"/>
      <c r="J670" s="61"/>
      <c r="K670" s="61"/>
      <c r="L670" s="61"/>
      <c r="M670" s="61"/>
      <c r="N670" s="62" t="e">
        <f>+N669/M669-1</f>
        <v>#DIV/0!</v>
      </c>
      <c r="O670" s="62" t="e">
        <f>+O669/N669-1</f>
        <v>#N/A</v>
      </c>
      <c r="P670" s="31"/>
      <c r="Q670" s="63" t="s">
        <v>76</v>
      </c>
    </row>
    <row r="671" spans="1:17" s="70" customFormat="1" x14ac:dyDescent="0.25">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7695" priority="1310" operator="lessThan">
      <formula>0</formula>
    </cfRule>
  </conditionalFormatting>
  <conditionalFormatting sqref="P546">
    <cfRule type="cellIs" dxfId="17694" priority="1308" operator="lessThan">
      <formula>0</formula>
    </cfRule>
  </conditionalFormatting>
  <conditionalFormatting sqref="B347:N347">
    <cfRule type="cellIs" dxfId="17693" priority="1307" operator="lessThan">
      <formula>0</formula>
    </cfRule>
  </conditionalFormatting>
  <conditionalFormatting sqref="B347:N347">
    <cfRule type="cellIs" dxfId="17692" priority="1306" operator="lessThan">
      <formula>0</formula>
    </cfRule>
  </conditionalFormatting>
  <conditionalFormatting sqref="Q551">
    <cfRule type="cellIs" dxfId="17691" priority="1298" operator="lessThan">
      <formula>0</formula>
    </cfRule>
  </conditionalFormatting>
  <conditionalFormatting sqref="Q485:Q488">
    <cfRule type="cellIs" dxfId="17690" priority="1305" operator="lessThan">
      <formula>0</formula>
    </cfRule>
  </conditionalFormatting>
  <conditionalFormatting sqref="Q489:Q490">
    <cfRule type="cellIs" dxfId="17689" priority="1304" operator="lessThan">
      <formula>0</formula>
    </cfRule>
  </conditionalFormatting>
  <conditionalFormatting sqref="Q489:Q490">
    <cfRule type="cellIs" dxfId="17688" priority="1303" operator="lessThan">
      <formula>0</formula>
    </cfRule>
  </conditionalFormatting>
  <conditionalFormatting sqref="P547:P550">
    <cfRule type="cellIs" dxfId="17687" priority="1295" operator="lessThan">
      <formula>0</formula>
    </cfRule>
  </conditionalFormatting>
  <conditionalFormatting sqref="Q371">
    <cfRule type="cellIs" dxfId="17686" priority="1263" operator="lessThan">
      <formula>0</formula>
    </cfRule>
  </conditionalFormatting>
  <conditionalFormatting sqref="Q551">
    <cfRule type="cellIs" dxfId="17685" priority="1297" operator="lessThan">
      <formula>0</formula>
    </cfRule>
  </conditionalFormatting>
  <conditionalFormatting sqref="J352:N353 K350:N351">
    <cfRule type="cellIs" dxfId="17684" priority="1290" operator="lessThan">
      <formula>0</formula>
    </cfRule>
  </conditionalFormatting>
  <conditionalFormatting sqref="Q353">
    <cfRule type="cellIs" dxfId="17683" priority="1283" operator="lessThan">
      <formula>0</formula>
    </cfRule>
  </conditionalFormatting>
  <conditionalFormatting sqref="Q450:Q454">
    <cfRule type="cellIs" dxfId="17682" priority="1294" operator="lessThan">
      <formula>0</formula>
    </cfRule>
  </conditionalFormatting>
  <conditionalFormatting sqref="J350">
    <cfRule type="cellIs" dxfId="17681" priority="1289" operator="lessThan">
      <formula>0</formula>
    </cfRule>
  </conditionalFormatting>
  <conditionalFormatting sqref="P348:Q349 Q350:Q352">
    <cfRule type="cellIs" dxfId="17680" priority="1293" operator="lessThan">
      <formula>0</formula>
    </cfRule>
  </conditionalFormatting>
  <conditionalFormatting sqref="B348">
    <cfRule type="cellIs" dxfId="17679" priority="1288" operator="lessThan">
      <formula>0</formula>
    </cfRule>
  </conditionalFormatting>
  <conditionalFormatting sqref="P397:Q397 Q398:Q400">
    <cfRule type="cellIs" dxfId="17678" priority="1233" operator="lessThan">
      <formula>0</formula>
    </cfRule>
  </conditionalFormatting>
  <conditionalFormatting sqref="P348:P349">
    <cfRule type="cellIs" dxfId="17677" priority="1292" operator="lessThan">
      <formula>0</formula>
    </cfRule>
  </conditionalFormatting>
  <conditionalFormatting sqref="P350:P353">
    <cfRule type="cellIs" dxfId="17676" priority="1291" operator="lessThan">
      <formula>0</formula>
    </cfRule>
  </conditionalFormatting>
  <conditionalFormatting sqref="Q401">
    <cfRule type="cellIs" dxfId="17675" priority="1230" operator="lessThan">
      <formula>0</formula>
    </cfRule>
  </conditionalFormatting>
  <conditionalFormatting sqref="Q354">
    <cfRule type="cellIs" dxfId="17674" priority="1286" operator="lessThan">
      <formula>0</formula>
    </cfRule>
  </conditionalFormatting>
  <conditionalFormatting sqref="Q408">
    <cfRule type="cellIs" dxfId="17673" priority="1217" operator="lessThan">
      <formula>0</formula>
    </cfRule>
  </conditionalFormatting>
  <conditionalFormatting sqref="P398:P400">
    <cfRule type="cellIs" dxfId="17672" priority="1231" operator="lessThan">
      <formula>0</formula>
    </cfRule>
  </conditionalFormatting>
  <conditionalFormatting sqref="P386:P388">
    <cfRule type="cellIs" dxfId="17671" priority="1249" operator="lessThan">
      <formula>0</formula>
    </cfRule>
  </conditionalFormatting>
  <conditionalFormatting sqref="H390">
    <cfRule type="cellIs" dxfId="17670" priority="1205" operator="lessThan">
      <formula>0</formula>
    </cfRule>
  </conditionalFormatting>
  <conditionalFormatting sqref="Q401">
    <cfRule type="cellIs" dxfId="17669" priority="1229" operator="lessThan">
      <formula>0</formula>
    </cfRule>
  </conditionalFormatting>
  <conditionalFormatting sqref="B349">
    <cfRule type="cellIs" dxfId="17668" priority="1287" operator="lessThan">
      <formula>0</formula>
    </cfRule>
  </conditionalFormatting>
  <conditionalFormatting sqref="J351">
    <cfRule type="cellIs" dxfId="17667" priority="1284" operator="lessThan">
      <formula>0</formula>
    </cfRule>
  </conditionalFormatting>
  <conditionalFormatting sqref="P354">
    <cfRule type="cellIs" dxfId="17666" priority="1285" operator="lessThan">
      <formula>0</formula>
    </cfRule>
  </conditionalFormatting>
  <conditionalFormatting sqref="P421">
    <cfRule type="cellIs" dxfId="17665" priority="1199" operator="lessThan">
      <formula>0</formula>
    </cfRule>
  </conditionalFormatting>
  <conditionalFormatting sqref="Q353">
    <cfRule type="cellIs" dxfId="17664" priority="1282" operator="lessThan">
      <formula>0</formula>
    </cfRule>
  </conditionalFormatting>
  <conditionalFormatting sqref="P355:Q355 Q356:Q358">
    <cfRule type="cellIs" dxfId="17663" priority="1281" operator="lessThan">
      <formula>0</formula>
    </cfRule>
  </conditionalFormatting>
  <conditionalFormatting sqref="P355">
    <cfRule type="cellIs" dxfId="17662" priority="1280" operator="lessThan">
      <formula>0</formula>
    </cfRule>
  </conditionalFormatting>
  <conditionalFormatting sqref="P356:P359">
    <cfRule type="cellIs" dxfId="17661" priority="1279" operator="lessThan">
      <formula>0</formula>
    </cfRule>
  </conditionalFormatting>
  <conditionalFormatting sqref="P385">
    <cfRule type="cellIs" dxfId="17660" priority="1250" operator="lessThan">
      <formula>0</formula>
    </cfRule>
  </conditionalFormatting>
  <conditionalFormatting sqref="C386:J386">
    <cfRule type="cellIs" dxfId="17659" priority="1247" operator="lessThan">
      <formula>0</formula>
    </cfRule>
  </conditionalFormatting>
  <conditionalFormatting sqref="I387 K386:N387 C388:N388 C389:M389">
    <cfRule type="cellIs" dxfId="17658" priority="1248" operator="lessThan">
      <formula>0</formula>
    </cfRule>
  </conditionalFormatting>
  <conditionalFormatting sqref="Q360">
    <cfRule type="cellIs" dxfId="17657" priority="1274" operator="lessThan">
      <formula>0</formula>
    </cfRule>
  </conditionalFormatting>
  <conditionalFormatting sqref="B385">
    <cfRule type="cellIs" dxfId="17656" priority="1245" operator="lessThan">
      <formula>0</formula>
    </cfRule>
  </conditionalFormatting>
  <conditionalFormatting sqref="Q359">
    <cfRule type="cellIs" dxfId="17655" priority="1272" operator="lessThan">
      <formula>0</formula>
    </cfRule>
  </conditionalFormatting>
  <conditionalFormatting sqref="Q359">
    <cfRule type="cellIs" dxfId="17654" priority="1271" operator="lessThan">
      <formula>0</formula>
    </cfRule>
  </conditionalFormatting>
  <conditionalFormatting sqref="P367:Q367 Q368:Q370">
    <cfRule type="cellIs" dxfId="17653" priority="1270" operator="lessThan">
      <formula>0</formula>
    </cfRule>
  </conditionalFormatting>
  <conditionalFormatting sqref="P367">
    <cfRule type="cellIs" dxfId="17652" priority="1269" operator="lessThan">
      <formula>0</formula>
    </cfRule>
  </conditionalFormatting>
  <conditionalFormatting sqref="J368">
    <cfRule type="cellIs" dxfId="17651" priority="1267" operator="lessThan">
      <formula>0</formula>
    </cfRule>
  </conditionalFormatting>
  <conditionalFormatting sqref="K368:N369 J370:M371">
    <cfRule type="cellIs" dxfId="17650" priority="1268" operator="lessThan">
      <formula>0</formula>
    </cfRule>
  </conditionalFormatting>
  <conditionalFormatting sqref="P379">
    <cfRule type="cellIs" dxfId="17649" priority="1260" operator="lessThan">
      <formula>0</formula>
    </cfRule>
  </conditionalFormatting>
  <conditionalFormatting sqref="Q372">
    <cfRule type="cellIs" dxfId="17648" priority="1265" operator="lessThan">
      <formula>0</formula>
    </cfRule>
  </conditionalFormatting>
  <conditionalFormatting sqref="B367">
    <cfRule type="cellIs" dxfId="17647" priority="1266" operator="lessThan">
      <formula>0</formula>
    </cfRule>
  </conditionalFormatting>
  <conditionalFormatting sqref="P404:P406">
    <cfRule type="cellIs" dxfId="17646" priority="1218" operator="lessThan">
      <formula>0</formula>
    </cfRule>
  </conditionalFormatting>
  <conditionalFormatting sqref="J369">
    <cfRule type="cellIs" dxfId="17645" priority="1264" operator="lessThan">
      <formula>0</formula>
    </cfRule>
  </conditionalFormatting>
  <conditionalFormatting sqref="Q371">
    <cfRule type="cellIs" dxfId="17644" priority="1262" operator="lessThan">
      <formula>0</formula>
    </cfRule>
  </conditionalFormatting>
  <conditionalFormatting sqref="P379:Q379 Q380:Q382">
    <cfRule type="cellIs" dxfId="17643" priority="1261" operator="lessThan">
      <formula>0</formula>
    </cfRule>
  </conditionalFormatting>
  <conditionalFormatting sqref="Q383">
    <cfRule type="cellIs" dxfId="17642" priority="1252" operator="lessThan">
      <formula>0</formula>
    </cfRule>
  </conditionalFormatting>
  <conditionalFormatting sqref="I381 K380:N381 C382:M383">
    <cfRule type="cellIs" dxfId="17641" priority="1259" operator="lessThan">
      <formula>0</formula>
    </cfRule>
  </conditionalFormatting>
  <conditionalFormatting sqref="I380">
    <cfRule type="cellIs" dxfId="17640" priority="1257" operator="lessThan">
      <formula>0</formula>
    </cfRule>
  </conditionalFormatting>
  <conditionalFormatting sqref="C380:J380">
    <cfRule type="cellIs" dxfId="17639" priority="1258" operator="lessThan">
      <formula>0</formula>
    </cfRule>
  </conditionalFormatting>
  <conditionalFormatting sqref="B379">
    <cfRule type="cellIs" dxfId="17638" priority="1256" operator="lessThan">
      <formula>0</formula>
    </cfRule>
  </conditionalFormatting>
  <conditionalFormatting sqref="Q384">
    <cfRule type="cellIs" dxfId="17637" priority="1255" operator="lessThan">
      <formula>0</formula>
    </cfRule>
  </conditionalFormatting>
  <conditionalFormatting sqref="Q429:Q431">
    <cfRule type="cellIs" dxfId="17636" priority="1190" operator="lessThan">
      <formula>0</formula>
    </cfRule>
  </conditionalFormatting>
  <conditionalFormatting sqref="C381:J381">
    <cfRule type="cellIs" dxfId="17635" priority="1254" operator="lessThan">
      <formula>0</formula>
    </cfRule>
  </conditionalFormatting>
  <conditionalFormatting sqref="Q383">
    <cfRule type="cellIs" dxfId="17634" priority="1253" operator="lessThan">
      <formula>0</formula>
    </cfRule>
  </conditionalFormatting>
  <conditionalFormatting sqref="Q389">
    <cfRule type="cellIs" dxfId="17633" priority="1241" operator="lessThan">
      <formula>0</formula>
    </cfRule>
  </conditionalFormatting>
  <conditionalFormatting sqref="P391:Q391 Q392:Q394">
    <cfRule type="cellIs" dxfId="17632" priority="1240" operator="lessThan">
      <formula>0</formula>
    </cfRule>
  </conditionalFormatting>
  <conditionalFormatting sqref="P391">
    <cfRule type="cellIs" dxfId="17631" priority="1239" operator="lessThan">
      <formula>0</formula>
    </cfRule>
  </conditionalFormatting>
  <conditionalFormatting sqref="P392:P394">
    <cfRule type="cellIs" dxfId="17630" priority="1238" operator="lessThan">
      <formula>0</formula>
    </cfRule>
  </conditionalFormatting>
  <conditionalFormatting sqref="Q396">
    <cfRule type="cellIs" dxfId="17629" priority="1236" operator="lessThan">
      <formula>0</formula>
    </cfRule>
  </conditionalFormatting>
  <conditionalFormatting sqref="B391">
    <cfRule type="cellIs" dxfId="17628" priority="1237" operator="lessThan">
      <formula>0</formula>
    </cfRule>
  </conditionalFormatting>
  <conditionalFormatting sqref="Q395">
    <cfRule type="cellIs" dxfId="17627" priority="1235" operator="lessThan">
      <formula>0</formula>
    </cfRule>
  </conditionalFormatting>
  <conditionalFormatting sqref="P385:Q385 Q386:Q388">
    <cfRule type="cellIs" dxfId="17626" priority="1251" operator="lessThan">
      <formula>0</formula>
    </cfRule>
  </conditionalFormatting>
  <conditionalFormatting sqref="Q395">
    <cfRule type="cellIs" dxfId="17625" priority="1234" operator="lessThan">
      <formula>0</formula>
    </cfRule>
  </conditionalFormatting>
  <conditionalFormatting sqref="J372:M372">
    <cfRule type="cellIs" dxfId="17624" priority="1225" operator="lessThan">
      <formula>0</formula>
    </cfRule>
  </conditionalFormatting>
  <conditionalFormatting sqref="C360:M360">
    <cfRule type="cellIs" dxfId="17623" priority="1224" operator="lessThan">
      <formula>0</formula>
    </cfRule>
  </conditionalFormatting>
  <conditionalFormatting sqref="J354:N354">
    <cfRule type="cellIs" dxfId="17622" priority="1223" operator="lessThan">
      <formula>0</formula>
    </cfRule>
  </conditionalFormatting>
  <conditionalFormatting sqref="I386">
    <cfRule type="cellIs" dxfId="17621" priority="1246" operator="lessThan">
      <formula>0</formula>
    </cfRule>
  </conditionalFormatting>
  <conditionalFormatting sqref="Q390">
    <cfRule type="cellIs" dxfId="17620" priority="1244" operator="lessThan">
      <formula>0</formula>
    </cfRule>
  </conditionalFormatting>
  <conditionalFormatting sqref="C387:J387">
    <cfRule type="cellIs" dxfId="17619" priority="1243" operator="lessThan">
      <formula>0</formula>
    </cfRule>
  </conditionalFormatting>
  <conditionalFormatting sqref="Q389">
    <cfRule type="cellIs" dxfId="17618" priority="1242" operator="lessThan">
      <formula>0</formula>
    </cfRule>
  </conditionalFormatting>
  <conditionalFormatting sqref="P397">
    <cfRule type="cellIs" dxfId="17617" priority="1232" operator="lessThan">
      <formula>0</formula>
    </cfRule>
  </conditionalFormatting>
  <conditionalFormatting sqref="C396:M396">
    <cfRule type="cellIs" dxfId="17616" priority="1228" operator="lessThan">
      <formula>0</formula>
    </cfRule>
  </conditionalFormatting>
  <conditionalFormatting sqref="C390:M390">
    <cfRule type="cellIs" dxfId="17615" priority="1227" operator="lessThan">
      <formula>0</formula>
    </cfRule>
  </conditionalFormatting>
  <conditionalFormatting sqref="C384:M384">
    <cfRule type="cellIs" dxfId="17614" priority="1226" operator="lessThan">
      <formula>0</formula>
    </cfRule>
  </conditionalFormatting>
  <conditionalFormatting sqref="Q425">
    <cfRule type="cellIs" dxfId="17613" priority="1195" operator="lessThan">
      <formula>0</formula>
    </cfRule>
  </conditionalFormatting>
  <conditionalFormatting sqref="H383">
    <cfRule type="cellIs" dxfId="17612" priority="1202" operator="lessThan">
      <formula>0</formula>
    </cfRule>
  </conditionalFormatting>
  <conditionalFormatting sqref="J557">
    <cfRule type="cellIs" dxfId="17611" priority="1176" operator="lessThan">
      <formula>0</formula>
    </cfRule>
  </conditionalFormatting>
  <conditionalFormatting sqref="H360">
    <cfRule type="cellIs" dxfId="17610" priority="1203" operator="lessThan">
      <formula>0</formula>
    </cfRule>
  </conditionalFormatting>
  <conditionalFormatting sqref="P422:P424">
    <cfRule type="cellIs" dxfId="17609" priority="1198" operator="lessThan">
      <formula>0</formula>
    </cfRule>
  </conditionalFormatting>
  <conditionalFormatting sqref="B427">
    <cfRule type="cellIs" dxfId="17608" priority="1192" operator="lessThan">
      <formula>0</formula>
    </cfRule>
  </conditionalFormatting>
  <conditionalFormatting sqref="B403">
    <cfRule type="cellIs" dxfId="17607" priority="1214" operator="lessThan">
      <formula>0</formula>
    </cfRule>
  </conditionalFormatting>
  <conditionalFormatting sqref="P421:Q421 Q422:Q424">
    <cfRule type="cellIs" dxfId="17606" priority="1200" operator="lessThan">
      <formula>0</formula>
    </cfRule>
  </conditionalFormatting>
  <conditionalFormatting sqref="Q438">
    <cfRule type="cellIs" dxfId="17605" priority="1183" operator="lessThan">
      <formula>0</formula>
    </cfRule>
  </conditionalFormatting>
  <conditionalFormatting sqref="B397">
    <cfRule type="cellIs" dxfId="17604" priority="1222" operator="lessThan">
      <formula>0</formula>
    </cfRule>
  </conditionalFormatting>
  <conditionalFormatting sqref="B402">
    <cfRule type="cellIs" dxfId="17603" priority="1221" operator="lessThan">
      <formula>0</formula>
    </cfRule>
  </conditionalFormatting>
  <conditionalFormatting sqref="Q407">
    <cfRule type="cellIs" dxfId="17602" priority="1215" operator="lessThan">
      <formula>0</formula>
    </cfRule>
  </conditionalFormatting>
  <conditionalFormatting sqref="P403:Q403 Q404:Q406">
    <cfRule type="cellIs" dxfId="17601" priority="1220" operator="lessThan">
      <formula>0</formula>
    </cfRule>
  </conditionalFormatting>
  <conditionalFormatting sqref="P403">
    <cfRule type="cellIs" dxfId="17600" priority="1219" operator="lessThan">
      <formula>0</formula>
    </cfRule>
  </conditionalFormatting>
  <conditionalFormatting sqref="Q407">
    <cfRule type="cellIs" dxfId="17599" priority="1216" operator="lessThan">
      <formula>0</formula>
    </cfRule>
  </conditionalFormatting>
  <conditionalFormatting sqref="B434">
    <cfRule type="cellIs" dxfId="17598" priority="1181" operator="lessThan">
      <formula>0</formula>
    </cfRule>
  </conditionalFormatting>
  <conditionalFormatting sqref="H384">
    <cfRule type="cellIs" dxfId="17597" priority="1201" operator="lessThan">
      <formula>0</formula>
    </cfRule>
  </conditionalFormatting>
  <conditionalFormatting sqref="Q433">
    <cfRule type="cellIs" dxfId="17596" priority="1182" operator="lessThan">
      <formula>0</formula>
    </cfRule>
  </conditionalFormatting>
  <conditionalFormatting sqref="Q556:Q558">
    <cfRule type="cellIs" dxfId="17595" priority="1180" operator="lessThan">
      <formula>0</formula>
    </cfRule>
  </conditionalFormatting>
  <conditionalFormatting sqref="J558:N558 K556:N557 J559:M559">
    <cfRule type="cellIs" dxfId="17594" priority="1178" operator="lessThan">
      <formula>0</formula>
    </cfRule>
  </conditionalFormatting>
  <conditionalFormatting sqref="Q432">
    <cfRule type="cellIs" dxfId="17593" priority="1187" operator="lessThan">
      <formula>0</formula>
    </cfRule>
  </conditionalFormatting>
  <conditionalFormatting sqref="Q435:Q437">
    <cfRule type="cellIs" dxfId="17592" priority="1186" operator="lessThan">
      <formula>0</formula>
    </cfRule>
  </conditionalFormatting>
  <conditionalFormatting sqref="P429:P431">
    <cfRule type="cellIs" dxfId="17591" priority="1189" operator="lessThan">
      <formula>0</formula>
    </cfRule>
  </conditionalFormatting>
  <conditionalFormatting sqref="Q432">
    <cfRule type="cellIs" dxfId="17590" priority="1188" operator="lessThan">
      <formula>0</formula>
    </cfRule>
  </conditionalFormatting>
  <conditionalFormatting sqref="P556:P558">
    <cfRule type="cellIs" dxfId="17589" priority="1179" operator="lessThan">
      <formula>0</formula>
    </cfRule>
  </conditionalFormatting>
  <conditionalFormatting sqref="H396">
    <cfRule type="cellIs" dxfId="17588" priority="1207" operator="lessThan">
      <formula>0</formula>
    </cfRule>
  </conditionalFormatting>
  <conditionalFormatting sqref="Q438">
    <cfRule type="cellIs" dxfId="17587" priority="1184" operator="lessThan">
      <formula>0</formula>
    </cfRule>
  </conditionalFormatting>
  <conditionalFormatting sqref="Q425">
    <cfRule type="cellIs" dxfId="17586" priority="1196" operator="lessThan">
      <formula>0</formula>
    </cfRule>
  </conditionalFormatting>
  <conditionalFormatting sqref="H389">
    <cfRule type="cellIs" dxfId="17585" priority="1206" operator="lessThan">
      <formula>0</formula>
    </cfRule>
  </conditionalFormatting>
  <conditionalFormatting sqref="B428">
    <cfRule type="cellIs" dxfId="17584" priority="1191" operator="lessThan">
      <formula>0</formula>
    </cfRule>
  </conditionalFormatting>
  <conditionalFormatting sqref="Q559">
    <cfRule type="cellIs" dxfId="17583" priority="1175" operator="lessThan">
      <formula>0</formula>
    </cfRule>
  </conditionalFormatting>
  <conditionalFormatting sqref="Q559">
    <cfRule type="cellIs" dxfId="17582" priority="1174" operator="lessThan">
      <formula>0</formula>
    </cfRule>
  </conditionalFormatting>
  <conditionalFormatting sqref="P435:P437">
    <cfRule type="cellIs" dxfId="17581" priority="1185" operator="lessThan">
      <formula>0</formula>
    </cfRule>
  </conditionalFormatting>
  <conditionalFormatting sqref="P427">
    <cfRule type="cellIs" dxfId="17580" priority="1197" operator="lessThan">
      <formula>0</formula>
    </cfRule>
  </conditionalFormatting>
  <conditionalFormatting sqref="Q426:Q427">
    <cfRule type="cellIs" dxfId="17579" priority="1193" operator="lessThan">
      <formula>0</formula>
    </cfRule>
  </conditionalFormatting>
  <conditionalFormatting sqref="J562:N562 J564:N565 J563:M563">
    <cfRule type="cellIs" dxfId="17578" priority="1168" operator="lessThan">
      <formula>0</formula>
    </cfRule>
  </conditionalFormatting>
  <conditionalFormatting sqref="B421">
    <cfRule type="cellIs" dxfId="17577" priority="1194" operator="lessThan">
      <formula>0</formula>
    </cfRule>
  </conditionalFormatting>
  <conditionalFormatting sqref="Q560">
    <cfRule type="cellIs" dxfId="17576" priority="1173" operator="lessThan">
      <formula>0</formula>
    </cfRule>
  </conditionalFormatting>
  <conditionalFormatting sqref="J563">
    <cfRule type="cellIs" dxfId="17575" priority="1167" operator="lessThan">
      <formula>0</formula>
    </cfRule>
  </conditionalFormatting>
  <conditionalFormatting sqref="Q565">
    <cfRule type="cellIs" dxfId="17574" priority="1166" operator="lessThan">
      <formula>0</formula>
    </cfRule>
  </conditionalFormatting>
  <conditionalFormatting sqref="Q566">
    <cfRule type="cellIs" dxfId="17573" priority="1164" operator="lessThan">
      <formula>0</formula>
    </cfRule>
  </conditionalFormatting>
  <conditionalFormatting sqref="B588">
    <cfRule type="cellIs" dxfId="17572" priority="1128" operator="lessThan">
      <formula>0</formula>
    </cfRule>
  </conditionalFormatting>
  <conditionalFormatting sqref="I580 K579:N580 C581:N582">
    <cfRule type="cellIs" dxfId="17571" priority="1161" operator="lessThan">
      <formula>0</formula>
    </cfRule>
  </conditionalFormatting>
  <conditionalFormatting sqref="C579:N582">
    <cfRule type="cellIs" dxfId="17570" priority="1160" operator="lessThan">
      <formula>0</formula>
    </cfRule>
  </conditionalFormatting>
  <conditionalFormatting sqref="Q582">
    <cfRule type="cellIs" dxfId="17569" priority="1156" operator="lessThan">
      <formula>0</formula>
    </cfRule>
  </conditionalFormatting>
  <conditionalFormatting sqref="I579">
    <cfRule type="cellIs" dxfId="17568" priority="1159" operator="lessThan">
      <formula>0</formula>
    </cfRule>
  </conditionalFormatting>
  <conditionalFormatting sqref="J556:N558 J559:M559">
    <cfRule type="cellIs" dxfId="17567" priority="1177" operator="lessThan">
      <formula>0</formula>
    </cfRule>
  </conditionalFormatting>
  <conditionalFormatting sqref="P562:P565">
    <cfRule type="cellIs" dxfId="17566" priority="1170" operator="lessThan">
      <formula>0</formula>
    </cfRule>
  </conditionalFormatting>
  <conditionalFormatting sqref="J564:N565 K562:N562 K563:M563">
    <cfRule type="cellIs" dxfId="17565" priority="1169" operator="lessThan">
      <formula>0</formula>
    </cfRule>
  </conditionalFormatting>
  <conditionalFormatting sqref="B555">
    <cfRule type="cellIs" dxfId="17564" priority="1172" operator="lessThan">
      <formula>0</formula>
    </cfRule>
  </conditionalFormatting>
  <conditionalFormatting sqref="Q565">
    <cfRule type="cellIs" dxfId="17563" priority="1165" operator="lessThan">
      <formula>0</formula>
    </cfRule>
  </conditionalFormatting>
  <conditionalFormatting sqref="C580:J580">
    <cfRule type="cellIs" dxfId="17562" priority="1158" operator="lessThan">
      <formula>0</formula>
    </cfRule>
  </conditionalFormatting>
  <conditionalFormatting sqref="Q562:Q564">
    <cfRule type="cellIs" dxfId="17561" priority="1171" operator="lessThan">
      <formula>0</formula>
    </cfRule>
  </conditionalFormatting>
  <conditionalFormatting sqref="Q579:Q581">
    <cfRule type="cellIs" dxfId="17560" priority="1163" operator="lessThan">
      <formula>0</formula>
    </cfRule>
  </conditionalFormatting>
  <conditionalFormatting sqref="P579:P582">
    <cfRule type="cellIs" dxfId="17559" priority="1162" operator="lessThan">
      <formula>0</formula>
    </cfRule>
  </conditionalFormatting>
  <conditionalFormatting sqref="Q582">
    <cfRule type="cellIs" dxfId="17558" priority="1157" operator="lessThan">
      <formula>0</formula>
    </cfRule>
  </conditionalFormatting>
  <conditionalFormatting sqref="Q592">
    <cfRule type="cellIs" dxfId="17557" priority="1132" operator="lessThan">
      <formula>0</formula>
    </cfRule>
  </conditionalFormatting>
  <conditionalFormatting sqref="I589">
    <cfRule type="cellIs" dxfId="17556" priority="1135" operator="lessThan">
      <formula>0</formula>
    </cfRule>
  </conditionalFormatting>
  <conditionalFormatting sqref="H580:H582">
    <cfRule type="cellIs" dxfId="17555" priority="1155" operator="lessThan">
      <formula>0</formula>
    </cfRule>
  </conditionalFormatting>
  <conditionalFormatting sqref="H584:H587">
    <cfRule type="cellIs" dxfId="17554" priority="1142" operator="lessThan">
      <formula>0</formula>
    </cfRule>
  </conditionalFormatting>
  <conditionalFormatting sqref="H579">
    <cfRule type="cellIs" dxfId="17553" priority="1153" operator="lessThan">
      <formula>0</formula>
    </cfRule>
  </conditionalFormatting>
  <conditionalFormatting sqref="H579:H582">
    <cfRule type="cellIs" dxfId="17552" priority="1154" operator="lessThan">
      <formula>0</formula>
    </cfRule>
  </conditionalFormatting>
  <conditionalFormatting sqref="B578">
    <cfRule type="cellIs" dxfId="17551" priority="1152" operator="lessThan">
      <formula>0</formula>
    </cfRule>
  </conditionalFormatting>
  <conditionalFormatting sqref="Q587">
    <cfRule type="cellIs" dxfId="17550" priority="1144" operator="lessThan">
      <formula>0</formula>
    </cfRule>
  </conditionalFormatting>
  <conditionalFormatting sqref="I584">
    <cfRule type="cellIs" dxfId="17549" priority="1147" operator="lessThan">
      <formula>0</formula>
    </cfRule>
  </conditionalFormatting>
  <conditionalFormatting sqref="C584:N587">
    <cfRule type="cellIs" dxfId="17548" priority="1148" operator="lessThan">
      <formula>0</formula>
    </cfRule>
  </conditionalFormatting>
  <conditionalFormatting sqref="Q587">
    <cfRule type="cellIs" dxfId="17547" priority="1145" operator="lessThan">
      <formula>0</formula>
    </cfRule>
  </conditionalFormatting>
  <conditionalFormatting sqref="H584">
    <cfRule type="cellIs" dxfId="17546" priority="1141" operator="lessThan">
      <formula>0</formula>
    </cfRule>
  </conditionalFormatting>
  <conditionalFormatting sqref="P584:P587">
    <cfRule type="cellIs" dxfId="17545" priority="1150" operator="lessThan">
      <formula>0</formula>
    </cfRule>
  </conditionalFormatting>
  <conditionalFormatting sqref="C585:J585">
    <cfRule type="cellIs" dxfId="17544" priority="1146" operator="lessThan">
      <formula>0</formula>
    </cfRule>
  </conditionalFormatting>
  <conditionalFormatting sqref="H585:H587">
    <cfRule type="cellIs" dxfId="17543" priority="1143" operator="lessThan">
      <formula>0</formula>
    </cfRule>
  </conditionalFormatting>
  <conditionalFormatting sqref="I585 K584:N585 C586:N587">
    <cfRule type="cellIs" dxfId="17542" priority="1149" operator="lessThan">
      <formula>0</formula>
    </cfRule>
  </conditionalFormatting>
  <conditionalFormatting sqref="Q584:Q586">
    <cfRule type="cellIs" dxfId="17541" priority="1151" operator="lessThan">
      <formula>0</formula>
    </cfRule>
  </conditionalFormatting>
  <conditionalFormatting sqref="B583">
    <cfRule type="cellIs" dxfId="17540" priority="1140" operator="lessThan">
      <formula>0</formula>
    </cfRule>
  </conditionalFormatting>
  <conditionalFormatting sqref="C589:N592">
    <cfRule type="cellIs" dxfId="17539" priority="1136" operator="lessThan">
      <formula>0</formula>
    </cfRule>
  </conditionalFormatting>
  <conditionalFormatting sqref="Q592">
    <cfRule type="cellIs" dxfId="17538" priority="1133" operator="lessThan">
      <formula>0</formula>
    </cfRule>
  </conditionalFormatting>
  <conditionalFormatting sqref="H589">
    <cfRule type="cellIs" dxfId="17537" priority="1129" operator="lessThan">
      <formula>0</formula>
    </cfRule>
  </conditionalFormatting>
  <conditionalFormatting sqref="H589:H592">
    <cfRule type="cellIs" dxfId="17536" priority="1130" operator="lessThan">
      <formula>0</formula>
    </cfRule>
  </conditionalFormatting>
  <conditionalFormatting sqref="P589:P592">
    <cfRule type="cellIs" dxfId="17535" priority="1138" operator="lessThan">
      <formula>0</formula>
    </cfRule>
  </conditionalFormatting>
  <conditionalFormatting sqref="C590:J590">
    <cfRule type="cellIs" dxfId="17534" priority="1134" operator="lessThan">
      <formula>0</formula>
    </cfRule>
  </conditionalFormatting>
  <conditionalFormatting sqref="H590:H592">
    <cfRule type="cellIs" dxfId="17533" priority="1131" operator="lessThan">
      <formula>0</formula>
    </cfRule>
  </conditionalFormatting>
  <conditionalFormatting sqref="I590 K589:N590 C591:N592">
    <cfRule type="cellIs" dxfId="17532" priority="1137" operator="lessThan">
      <formula>0</formula>
    </cfRule>
  </conditionalFormatting>
  <conditionalFormatting sqref="Q589:Q591">
    <cfRule type="cellIs" dxfId="17531" priority="1139" operator="lessThan">
      <formula>0</formula>
    </cfRule>
  </conditionalFormatting>
  <conditionalFormatting sqref="C350:I350">
    <cfRule type="cellIs" dxfId="17530" priority="1125" operator="lessThan">
      <formula>0</formula>
    </cfRule>
  </conditionalFormatting>
  <conditionalFormatting sqref="C352:I353">
    <cfRule type="cellIs" dxfId="17529" priority="1126" operator="lessThan">
      <formula>0</formula>
    </cfRule>
  </conditionalFormatting>
  <conditionalFormatting sqref="P492:Q492">
    <cfRule type="cellIs" dxfId="17528" priority="1109" operator="lessThan">
      <formula>0</formula>
    </cfRule>
  </conditionalFormatting>
  <conditionalFormatting sqref="P485:P488">
    <cfRule type="cellIs" dxfId="17527" priority="1110" operator="lessThan">
      <formula>0</formula>
    </cfRule>
  </conditionalFormatting>
  <conditionalFormatting sqref="Q574:Q576">
    <cfRule type="cellIs" dxfId="17526" priority="1079" operator="lessThan">
      <formula>0</formula>
    </cfRule>
  </conditionalFormatting>
  <conditionalFormatting sqref="B484">
    <cfRule type="cellIs" dxfId="17525" priority="1127" operator="lessThan">
      <formula>0</formula>
    </cfRule>
  </conditionalFormatting>
  <conditionalFormatting sqref="N420">
    <cfRule type="cellIs" dxfId="17524" priority="891" operator="lessThan">
      <formula>0</formula>
    </cfRule>
  </conditionalFormatting>
  <conditionalFormatting sqref="C351:I351">
    <cfRule type="cellIs" dxfId="17523" priority="1124" operator="lessThan">
      <formula>0</formula>
    </cfRule>
  </conditionalFormatting>
  <conditionalFormatting sqref="C354:I354">
    <cfRule type="cellIs" dxfId="17522" priority="1123" operator="lessThan">
      <formula>0</formula>
    </cfRule>
  </conditionalFormatting>
  <conditionalFormatting sqref="C370:I371">
    <cfRule type="cellIs" dxfId="17521" priority="1122" operator="lessThan">
      <formula>0</formula>
    </cfRule>
  </conditionalFormatting>
  <conditionalFormatting sqref="C368:I368">
    <cfRule type="cellIs" dxfId="17520" priority="1121" operator="lessThan">
      <formula>0</formula>
    </cfRule>
  </conditionalFormatting>
  <conditionalFormatting sqref="C369:I369">
    <cfRule type="cellIs" dxfId="17519" priority="1120" operator="lessThan">
      <formula>0</formula>
    </cfRule>
  </conditionalFormatting>
  <conditionalFormatting sqref="C372:I372">
    <cfRule type="cellIs" dxfId="17518" priority="1119" operator="lessThan">
      <formula>0</formula>
    </cfRule>
  </conditionalFormatting>
  <conditionalFormatting sqref="C556:I559">
    <cfRule type="cellIs" dxfId="17517" priority="1117" operator="lessThan">
      <formula>0</formula>
    </cfRule>
  </conditionalFormatting>
  <conditionalFormatting sqref="C557:I557">
    <cfRule type="cellIs" dxfId="17516" priority="1116" operator="lessThan">
      <formula>0</formula>
    </cfRule>
  </conditionalFormatting>
  <conditionalFormatting sqref="C558:I559">
    <cfRule type="cellIs" dxfId="17515" priority="1118" operator="lessThan">
      <formula>0</formula>
    </cfRule>
  </conditionalFormatting>
  <conditionalFormatting sqref="C562:I565">
    <cfRule type="cellIs" dxfId="17514" priority="1114" operator="lessThan">
      <formula>0</formula>
    </cfRule>
  </conditionalFormatting>
  <conditionalFormatting sqref="C563:I563">
    <cfRule type="cellIs" dxfId="17513" priority="1113" operator="lessThan">
      <formula>0</formula>
    </cfRule>
  </conditionalFormatting>
  <conditionalFormatting sqref="C564:I565">
    <cfRule type="cellIs" dxfId="17512" priority="1115" operator="lessThan">
      <formula>0</formula>
    </cfRule>
  </conditionalFormatting>
  <conditionalFormatting sqref="C442:C445">
    <cfRule type="cellIs" dxfId="17511" priority="1112" operator="lessThan">
      <formula>0</formula>
    </cfRule>
  </conditionalFormatting>
  <conditionalFormatting sqref="P450:P453">
    <cfRule type="cellIs" dxfId="17510" priority="1111" operator="lessThan">
      <formula>0</formula>
    </cfRule>
  </conditionalFormatting>
  <conditionalFormatting sqref="Q493:Q496">
    <cfRule type="cellIs" dxfId="17509" priority="1108" operator="lessThan">
      <formula>0</formula>
    </cfRule>
  </conditionalFormatting>
  <conditionalFormatting sqref="Q497:Q498">
    <cfRule type="cellIs" dxfId="17508" priority="1107" operator="lessThan">
      <formula>0</formula>
    </cfRule>
  </conditionalFormatting>
  <conditionalFormatting sqref="Q498">
    <cfRule type="cellIs" dxfId="17507" priority="1106" operator="lessThan">
      <formula>0</formula>
    </cfRule>
  </conditionalFormatting>
  <conditionalFormatting sqref="Q497">
    <cfRule type="cellIs" dxfId="17506" priority="1105" operator="lessThan">
      <formula>0</formula>
    </cfRule>
  </conditionalFormatting>
  <conditionalFormatting sqref="P493:P496">
    <cfRule type="cellIs" dxfId="17505" priority="1104" operator="lessThan">
      <formula>0</formula>
    </cfRule>
  </conditionalFormatting>
  <conditionalFormatting sqref="B492">
    <cfRule type="cellIs" dxfId="17504" priority="1103" operator="lessThan">
      <formula>0</formula>
    </cfRule>
  </conditionalFormatting>
  <conditionalFormatting sqref="C574:N577">
    <cfRule type="cellIs" dxfId="17503" priority="1076" operator="lessThan">
      <formula>0</formula>
    </cfRule>
  </conditionalFormatting>
  <conditionalFormatting sqref="Q577">
    <cfRule type="cellIs" dxfId="17502" priority="1073" operator="lessThan">
      <formula>0</formula>
    </cfRule>
  </conditionalFormatting>
  <conditionalFormatting sqref="H574:H577">
    <cfRule type="cellIs" dxfId="17501" priority="1070" operator="lessThan">
      <formula>0</formula>
    </cfRule>
  </conditionalFormatting>
  <conditionalFormatting sqref="Q491">
    <cfRule type="cellIs" dxfId="17500" priority="1102" operator="lessThan">
      <formula>0</formula>
    </cfRule>
  </conditionalFormatting>
  <conditionalFormatting sqref="Q533:Q536 Q538">
    <cfRule type="cellIs" dxfId="17499" priority="1101" operator="lessThan">
      <formula>0</formula>
    </cfRule>
  </conditionalFormatting>
  <conditionalFormatting sqref="P532">
    <cfRule type="cellIs" dxfId="17498" priority="1100" operator="lessThan">
      <formula>0</formula>
    </cfRule>
  </conditionalFormatting>
  <conditionalFormatting sqref="Q537">
    <cfRule type="cellIs" dxfId="17497" priority="1099" operator="lessThan">
      <formula>0</formula>
    </cfRule>
  </conditionalFormatting>
  <conditionalFormatting sqref="Q537">
    <cfRule type="cellIs" dxfId="17496" priority="1098" operator="lessThan">
      <formula>0</formula>
    </cfRule>
  </conditionalFormatting>
  <conditionalFormatting sqref="P533:P536">
    <cfRule type="cellIs" dxfId="17495" priority="1097" operator="lessThan">
      <formula>0</formula>
    </cfRule>
  </conditionalFormatting>
  <conditionalFormatting sqref="Q545 Q540:Q543">
    <cfRule type="cellIs" dxfId="17494" priority="1095" operator="lessThan">
      <formula>0</formula>
    </cfRule>
  </conditionalFormatting>
  <conditionalFormatting sqref="Q544">
    <cfRule type="cellIs" dxfId="17493" priority="1093" operator="lessThan">
      <formula>0</formula>
    </cfRule>
  </conditionalFormatting>
  <conditionalFormatting sqref="B532">
    <cfRule type="cellIs" dxfId="17492" priority="1096" operator="lessThan">
      <formula>0</formula>
    </cfRule>
  </conditionalFormatting>
  <conditionalFormatting sqref="P539">
    <cfRule type="cellIs" dxfId="17491" priority="1094" operator="lessThan">
      <formula>0</formula>
    </cfRule>
  </conditionalFormatting>
  <conditionalFormatting sqref="P540:P543">
    <cfRule type="cellIs" dxfId="17490" priority="1091" operator="lessThan">
      <formula>0</formula>
    </cfRule>
  </conditionalFormatting>
  <conditionalFormatting sqref="Q544">
    <cfRule type="cellIs" dxfId="17489" priority="1092" operator="lessThan">
      <formula>0</formula>
    </cfRule>
  </conditionalFormatting>
  <conditionalFormatting sqref="P568:P570 P572">
    <cfRule type="cellIs" dxfId="17488" priority="1089" operator="lessThan">
      <formula>0</formula>
    </cfRule>
  </conditionalFormatting>
  <conditionalFormatting sqref="Q568:Q570">
    <cfRule type="cellIs" dxfId="17487" priority="1090" operator="lessThan">
      <formula>0</formula>
    </cfRule>
  </conditionalFormatting>
  <conditionalFormatting sqref="C570:I570">
    <cfRule type="cellIs" dxfId="17486" priority="1082" operator="lessThan">
      <formula>0</formula>
    </cfRule>
  </conditionalFormatting>
  <conditionalFormatting sqref="C568:I570">
    <cfRule type="cellIs" dxfId="17485" priority="1081" operator="lessThan">
      <formula>0</formula>
    </cfRule>
  </conditionalFormatting>
  <conditionalFormatting sqref="B567">
    <cfRule type="cellIs" dxfId="17484" priority="1083" operator="lessThan">
      <formula>0</formula>
    </cfRule>
  </conditionalFormatting>
  <conditionalFormatting sqref="J568:N570">
    <cfRule type="cellIs" dxfId="17483" priority="1087" operator="lessThan">
      <formula>0</formula>
    </cfRule>
  </conditionalFormatting>
  <conditionalFormatting sqref="P574:P577">
    <cfRule type="cellIs" dxfId="17482" priority="1078" operator="lessThan">
      <formula>0</formula>
    </cfRule>
  </conditionalFormatting>
  <conditionalFormatting sqref="Q571:Q572">
    <cfRule type="cellIs" dxfId="17481" priority="1084" operator="lessThan">
      <formula>0</formula>
    </cfRule>
  </conditionalFormatting>
  <conditionalFormatting sqref="C433:M433">
    <cfRule type="cellIs" dxfId="17480" priority="859" operator="lessThan">
      <formula>0</formula>
    </cfRule>
  </conditionalFormatting>
  <conditionalFormatting sqref="Q571:Q572">
    <cfRule type="cellIs" dxfId="17479" priority="1085" operator="lessThan">
      <formula>0</formula>
    </cfRule>
  </conditionalFormatting>
  <conditionalFormatting sqref="J569">
    <cfRule type="cellIs" dxfId="17478" priority="1086" operator="lessThan">
      <formula>0</formula>
    </cfRule>
  </conditionalFormatting>
  <conditionalFormatting sqref="J570:N570 K568:N569">
    <cfRule type="cellIs" dxfId="17477" priority="1088" operator="lessThan">
      <formula>0</formula>
    </cfRule>
  </conditionalFormatting>
  <conditionalFormatting sqref="I575 K574:N575 C576:N577">
    <cfRule type="cellIs" dxfId="17476" priority="1077" operator="lessThan">
      <formula>0</formula>
    </cfRule>
  </conditionalFormatting>
  <conditionalFormatting sqref="N420">
    <cfRule type="cellIs" dxfId="17475" priority="892" operator="lessThan">
      <formula>0</formula>
    </cfRule>
  </conditionalFormatting>
  <conditionalFormatting sqref="B429:N429">
    <cfRule type="cellIs" dxfId="17474" priority="854" operator="lessThan">
      <formula>0</formula>
    </cfRule>
  </conditionalFormatting>
  <conditionalFormatting sqref="C569:I569">
    <cfRule type="cellIs" dxfId="17473" priority="1080" operator="lessThan">
      <formula>0</formula>
    </cfRule>
  </conditionalFormatting>
  <conditionalFormatting sqref="B429:N429">
    <cfRule type="cellIs" dxfId="17472" priority="855" operator="lessThan">
      <formula>0</formula>
    </cfRule>
  </conditionalFormatting>
  <conditionalFormatting sqref="H433">
    <cfRule type="cellIs" dxfId="17471" priority="858" operator="lessThan">
      <formula>0</formula>
    </cfRule>
  </conditionalFormatting>
  <conditionalFormatting sqref="B433">
    <cfRule type="cellIs" dxfId="17470" priority="857" operator="lessThan">
      <formula>0</formula>
    </cfRule>
  </conditionalFormatting>
  <conditionalFormatting sqref="B433">
    <cfRule type="cellIs" dxfId="17469" priority="856" operator="lessThan">
      <formula>0</formula>
    </cfRule>
  </conditionalFormatting>
  <conditionalFormatting sqref="B429:N429">
    <cfRule type="cellIs" dxfId="17468" priority="852" operator="lessThan">
      <formula>0</formula>
    </cfRule>
  </conditionalFormatting>
  <conditionalFormatting sqref="B429:N429">
    <cfRule type="cellIs" dxfId="17467" priority="853" operator="lessThan">
      <formula>0</formula>
    </cfRule>
  </conditionalFormatting>
  <conditionalFormatting sqref="B422:N422">
    <cfRule type="cellIs" dxfId="17466" priority="864" operator="lessThan">
      <formula>0</formula>
    </cfRule>
  </conditionalFormatting>
  <conditionalFormatting sqref="H574">
    <cfRule type="cellIs" dxfId="17465" priority="1069" operator="lessThan">
      <formula>0</formula>
    </cfRule>
  </conditionalFormatting>
  <conditionalFormatting sqref="C433:M433">
    <cfRule type="cellIs" dxfId="17464" priority="860" operator="lessThan">
      <formula>0</formula>
    </cfRule>
  </conditionalFormatting>
  <conditionalFormatting sqref="H575:H577">
    <cfRule type="cellIs" dxfId="17463" priority="1071" operator="lessThan">
      <formula>0</formula>
    </cfRule>
  </conditionalFormatting>
  <conditionalFormatting sqref="Q577">
    <cfRule type="cellIs" dxfId="17462" priority="1072" operator="lessThan">
      <formula>0</formula>
    </cfRule>
  </conditionalFormatting>
  <conditionalFormatting sqref="I574">
    <cfRule type="cellIs" dxfId="17461" priority="1075" operator="lessThan">
      <formula>0</formula>
    </cfRule>
  </conditionalFormatting>
  <conditionalFormatting sqref="H426">
    <cfRule type="cellIs" dxfId="17460" priority="874" operator="lessThan">
      <formula>0</formula>
    </cfRule>
  </conditionalFormatting>
  <conditionalFormatting sqref="C575:J575">
    <cfRule type="cellIs" dxfId="17459" priority="1074" operator="lessThan">
      <formula>0</formula>
    </cfRule>
  </conditionalFormatting>
  <conditionalFormatting sqref="B573">
    <cfRule type="cellIs" dxfId="17458" priority="1068" operator="lessThan">
      <formula>0</formula>
    </cfRule>
  </conditionalFormatting>
  <conditionalFormatting sqref="N425">
    <cfRule type="cellIs" dxfId="17457" priority="863" operator="lessThan">
      <formula>0</formula>
    </cfRule>
  </conditionalFormatting>
  <conditionalFormatting sqref="C426:M426">
    <cfRule type="cellIs" dxfId="17456" priority="875" operator="lessThan">
      <formula>0</formula>
    </cfRule>
  </conditionalFormatting>
  <conditionalFormatting sqref="C426:M426">
    <cfRule type="cellIs" dxfId="17455" priority="876" operator="lessThan">
      <formula>0</formula>
    </cfRule>
  </conditionalFormatting>
  <conditionalFormatting sqref="N426">
    <cfRule type="cellIs" dxfId="17454" priority="862" operator="lessThan">
      <formula>0</formula>
    </cfRule>
  </conditionalFormatting>
  <conditionalFormatting sqref="B429:N429">
    <cfRule type="cellIs" dxfId="17453" priority="850" operator="lessThan">
      <formula>0</formula>
    </cfRule>
  </conditionalFormatting>
  <conditionalFormatting sqref="N426">
    <cfRule type="cellIs" dxfId="17452" priority="861" operator="lessThan">
      <formula>0</formula>
    </cfRule>
  </conditionalFormatting>
  <conditionalFormatting sqref="B429:N429">
    <cfRule type="cellIs" dxfId="17451" priority="851" operator="lessThan">
      <formula>0</formula>
    </cfRule>
  </conditionalFormatting>
  <conditionalFormatting sqref="B561">
    <cfRule type="cellIs" dxfId="17450" priority="1067" operator="lessThan">
      <formula>0</formula>
    </cfRule>
  </conditionalFormatting>
  <conditionalFormatting sqref="B426">
    <cfRule type="cellIs" dxfId="17449" priority="873" operator="lessThan">
      <formula>0</formula>
    </cfRule>
  </conditionalFormatting>
  <conditionalFormatting sqref="N433">
    <cfRule type="cellIs" dxfId="17448" priority="845" operator="lessThan">
      <formula>0</formula>
    </cfRule>
  </conditionalFormatting>
  <conditionalFormatting sqref="B561">
    <cfRule type="cellIs" dxfId="17447" priority="1066" operator="lessThan">
      <formula>0</formula>
    </cfRule>
  </conditionalFormatting>
  <conditionalFormatting sqref="B554">
    <cfRule type="cellIs" dxfId="17446" priority="1064" operator="lessThan">
      <formula>0</formula>
    </cfRule>
  </conditionalFormatting>
  <conditionalFormatting sqref="B554">
    <cfRule type="cellIs" dxfId="17445" priority="1065" operator="lessThan">
      <formula>0</formula>
    </cfRule>
  </conditionalFormatting>
  <conditionalFormatting sqref="B572">
    <cfRule type="cellIs" dxfId="17444" priority="1062" operator="lessThan">
      <formula>0</formula>
    </cfRule>
  </conditionalFormatting>
  <conditionalFormatting sqref="B572">
    <cfRule type="cellIs" dxfId="17443"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17442" priority="1061" operator="lessThan">
      <formula>0</formula>
    </cfRule>
  </conditionalFormatting>
  <conditionalFormatting sqref="B600">
    <cfRule type="cellIs" dxfId="17441" priority="1058" operator="lessThan">
      <formula>0</formula>
    </cfRule>
  </conditionalFormatting>
  <conditionalFormatting sqref="B594">
    <cfRule type="cellIs" dxfId="17440" priority="1060" operator="lessThan">
      <formula>0</formula>
    </cfRule>
  </conditionalFormatting>
  <conditionalFormatting sqref="B597">
    <cfRule type="cellIs" dxfId="17439" priority="1059" operator="lessThan">
      <formula>0</formula>
    </cfRule>
  </conditionalFormatting>
  <conditionalFormatting sqref="B615">
    <cfRule type="cellIs" dxfId="17438" priority="1057" operator="lessThan">
      <formula>0</formula>
    </cfRule>
  </conditionalFormatting>
  <conditionalFormatting sqref="B623">
    <cfRule type="cellIs" dxfId="17437" priority="1056" operator="lessThan">
      <formula>0</formula>
    </cfRule>
  </conditionalFormatting>
  <conditionalFormatting sqref="I626:N626 P624:Q627">
    <cfRule type="cellIs" dxfId="17436" priority="1055" operator="lessThan">
      <formula>0</formula>
    </cfRule>
  </conditionalFormatting>
  <conditionalFormatting sqref="P415:Q415 Q416:Q418">
    <cfRule type="cellIs" dxfId="17435" priority="1040" operator="lessThan">
      <formula>0</formula>
    </cfRule>
  </conditionalFormatting>
  <conditionalFormatting sqref="B409">
    <cfRule type="cellIs" dxfId="17434" priority="1041" operator="lessThan">
      <formula>0</formula>
    </cfRule>
  </conditionalFormatting>
  <conditionalFormatting sqref="P416:P418">
    <cfRule type="cellIs" dxfId="17433" priority="1038" operator="lessThan">
      <formula>0</formula>
    </cfRule>
  </conditionalFormatting>
  <conditionalFormatting sqref="P415">
    <cfRule type="cellIs" dxfId="17432" priority="1039" operator="lessThan">
      <formula>0</formula>
    </cfRule>
  </conditionalFormatting>
  <conditionalFormatting sqref="Q419">
    <cfRule type="cellIs" dxfId="17431" priority="1036" operator="lessThan">
      <formula>0</formula>
    </cfRule>
  </conditionalFormatting>
  <conditionalFormatting sqref="Q420">
    <cfRule type="cellIs" dxfId="17430" priority="1037" operator="lessThan">
      <formula>0</formula>
    </cfRule>
  </conditionalFormatting>
  <conditionalFormatting sqref="B415">
    <cfRule type="cellIs" dxfId="17429" priority="1034" operator="lessThan">
      <formula>0</formula>
    </cfRule>
  </conditionalFormatting>
  <conditionalFormatting sqref="Q419">
    <cfRule type="cellIs" dxfId="17428" priority="1035" operator="lessThan">
      <formula>0</formula>
    </cfRule>
  </conditionalFormatting>
  <conditionalFormatting sqref="B435:N435">
    <cfRule type="cellIs" dxfId="17427" priority="838" operator="lessThan">
      <formula>0</formula>
    </cfRule>
  </conditionalFormatting>
  <conditionalFormatting sqref="B435:N435">
    <cfRule type="cellIs" dxfId="17426" priority="839" operator="lessThan">
      <formula>0</formula>
    </cfRule>
  </conditionalFormatting>
  <conditionalFormatting sqref="C606:I606">
    <cfRule type="cellIs" dxfId="17425" priority="1051" operator="lessThan">
      <formula>0</formula>
    </cfRule>
  </conditionalFormatting>
  <conditionalFormatting sqref="C607:I607">
    <cfRule type="cellIs" dxfId="17424" priority="1050" operator="lessThan">
      <formula>0</formula>
    </cfRule>
  </conditionalFormatting>
  <conditionalFormatting sqref="C611:M611">
    <cfRule type="cellIs" dxfId="17423" priority="1049" operator="lessThan">
      <formula>0</formula>
    </cfRule>
  </conditionalFormatting>
  <conditionalFormatting sqref="P604">
    <cfRule type="cellIs" dxfId="17422" priority="1048" operator="lessThan">
      <formula>0</formula>
    </cfRule>
  </conditionalFormatting>
  <conditionalFormatting sqref="P410:P412">
    <cfRule type="cellIs" dxfId="17421" priority="1045" operator="lessThan">
      <formula>0</formula>
    </cfRule>
  </conditionalFormatting>
  <conditionalFormatting sqref="Q413">
    <cfRule type="cellIs" dxfId="17420" priority="1042" operator="lessThan">
      <formula>0</formula>
    </cfRule>
  </conditionalFormatting>
  <conditionalFormatting sqref="Q414">
    <cfRule type="cellIs" dxfId="17419" priority="1044" operator="lessThan">
      <formula>0</formula>
    </cfRule>
  </conditionalFormatting>
  <conditionalFormatting sqref="P409:Q409 Q410:Q412">
    <cfRule type="cellIs" dxfId="17418" priority="1047" operator="lessThan">
      <formula>0</formula>
    </cfRule>
  </conditionalFormatting>
  <conditionalFormatting sqref="P409">
    <cfRule type="cellIs" dxfId="17417" priority="1046" operator="lessThan">
      <formula>0</formula>
    </cfRule>
  </conditionalFormatting>
  <conditionalFormatting sqref="Q413">
    <cfRule type="cellIs" dxfId="17416" priority="1043" operator="lessThan">
      <formula>0</formula>
    </cfRule>
  </conditionalFormatting>
  <conditionalFormatting sqref="B435:N435">
    <cfRule type="cellIs" dxfId="17415" priority="837" operator="lessThan">
      <formula>0</formula>
    </cfRule>
  </conditionalFormatting>
  <conditionalFormatting sqref="B435:N435">
    <cfRule type="cellIs" dxfId="17414" priority="836" operator="lessThan">
      <formula>0</formula>
    </cfRule>
  </conditionalFormatting>
  <conditionalFormatting sqref="B435:N435">
    <cfRule type="cellIs" dxfId="17413" priority="835" operator="lessThan">
      <formula>0</formula>
    </cfRule>
  </conditionalFormatting>
  <conditionalFormatting sqref="B435:N435">
    <cfRule type="cellIs" dxfId="17412" priority="833" operator="lessThan">
      <formula>0</formula>
    </cfRule>
  </conditionalFormatting>
  <conditionalFormatting sqref="B435:N435">
    <cfRule type="cellIs" dxfId="17411" priority="834" operator="lessThan">
      <formula>0</formula>
    </cfRule>
  </conditionalFormatting>
  <conditionalFormatting sqref="N438">
    <cfRule type="cellIs" dxfId="17410" priority="831" operator="lessThan">
      <formula>0</formula>
    </cfRule>
  </conditionalFormatting>
  <conditionalFormatting sqref="B435:N435">
    <cfRule type="cellIs" dxfId="17409" priority="832" operator="lessThan">
      <formula>0</formula>
    </cfRule>
  </conditionalFormatting>
  <conditionalFormatting sqref="N439">
    <cfRule type="cellIs" dxfId="17408" priority="830" operator="lessThan">
      <formula>0</formula>
    </cfRule>
  </conditionalFormatting>
  <conditionalFormatting sqref="N439">
    <cfRule type="cellIs" dxfId="17407" priority="829" operator="lessThan">
      <formula>0</formula>
    </cfRule>
  </conditionalFormatting>
  <conditionalFormatting sqref="D442:N445">
    <cfRule type="cellIs" dxfId="17406" priority="826" operator="lessThan">
      <formula>0</formula>
    </cfRule>
  </conditionalFormatting>
  <conditionalFormatting sqref="B442:B445">
    <cfRule type="cellIs" dxfId="17405" priority="823" operator="lessThan">
      <formula>0</formula>
    </cfRule>
  </conditionalFormatting>
  <conditionalFormatting sqref="B498">
    <cfRule type="cellIs" dxfId="17404" priority="820" operator="lessThan">
      <formula>0</formula>
    </cfRule>
  </conditionalFormatting>
  <conditionalFormatting sqref="C498">
    <cfRule type="cellIs" dxfId="17403" priority="817" operator="lessThan">
      <formula>0</formula>
    </cfRule>
  </conditionalFormatting>
  <conditionalFormatting sqref="P553">
    <cfRule type="cellIs" dxfId="17402" priority="618" operator="lessThan">
      <formula>0</formula>
    </cfRule>
  </conditionalFormatting>
  <conditionalFormatting sqref="N370">
    <cfRule type="cellIs" dxfId="17401" priority="1033" operator="lessThan">
      <formula>0</formula>
    </cfRule>
  </conditionalFormatting>
  <conditionalFormatting sqref="N382">
    <cfRule type="cellIs" dxfId="17400" priority="1032" operator="lessThan">
      <formula>0</formula>
    </cfRule>
  </conditionalFormatting>
  <conditionalFormatting sqref="B354">
    <cfRule type="cellIs" dxfId="17399" priority="998" operator="lessThan">
      <formula>0</formula>
    </cfRule>
  </conditionalFormatting>
  <conditionalFormatting sqref="B589:B592">
    <cfRule type="cellIs" dxfId="17398" priority="1003" operator="lessThan">
      <formula>0</formula>
    </cfRule>
  </conditionalFormatting>
  <conditionalFormatting sqref="B351">
    <cfRule type="cellIs" dxfId="17397" priority="999" operator="lessThan">
      <formula>0</formula>
    </cfRule>
  </conditionalFormatting>
  <conditionalFormatting sqref="B551">
    <cfRule type="cellIs" dxfId="17396" priority="1025" operator="lessThan">
      <formula>0</formula>
    </cfRule>
  </conditionalFormatting>
  <conditionalFormatting sqref="B382:B383">
    <cfRule type="cellIs" dxfId="17395" priority="1020" operator="lessThan">
      <formula>0</formula>
    </cfRule>
  </conditionalFormatting>
  <conditionalFormatting sqref="B386">
    <cfRule type="cellIs" dxfId="17394" priority="1016" operator="lessThan">
      <formula>0</formula>
    </cfRule>
  </conditionalFormatting>
  <conditionalFormatting sqref="C350:M353">
    <cfRule type="cellIs" dxfId="17393" priority="1030" operator="lessThan">
      <formula>0</formula>
    </cfRule>
  </conditionalFormatting>
  <conditionalFormatting sqref="B368">
    <cfRule type="cellIs" dxfId="17392" priority="996" operator="lessThan">
      <formula>0</formula>
    </cfRule>
  </conditionalFormatting>
  <conditionalFormatting sqref="B396 B386:B390 B380:B384 B368:B372 B360 B350:B354">
    <cfRule type="cellIs" dxfId="17391" priority="1027" operator="lessThan">
      <formula>0</formula>
    </cfRule>
  </conditionalFormatting>
  <conditionalFormatting sqref="B369">
    <cfRule type="cellIs" dxfId="17390" priority="995" operator="lessThan">
      <formula>0</formula>
    </cfRule>
  </conditionalFormatting>
  <conditionalFormatting sqref="B372">
    <cfRule type="cellIs" dxfId="17389" priority="994" operator="lessThan">
      <formula>0</formula>
    </cfRule>
  </conditionalFormatting>
  <conditionalFormatting sqref="B548:B550">
    <cfRule type="cellIs" dxfId="17388" priority="1026" operator="lessThan">
      <formula>0</formula>
    </cfRule>
  </conditionalFormatting>
  <conditionalFormatting sqref="B547">
    <cfRule type="cellIs" dxfId="17387" priority="1024" operator="lessThan">
      <formula>0</formula>
    </cfRule>
  </conditionalFormatting>
  <conditionalFormatting sqref="B384">
    <cfRule type="cellIs" dxfId="17386" priority="1012" operator="lessThan">
      <formula>0</formula>
    </cfRule>
  </conditionalFormatting>
  <conditionalFormatting sqref="B558:B559">
    <cfRule type="cellIs" dxfId="17385" priority="993" operator="lessThan">
      <formula>0</formula>
    </cfRule>
  </conditionalFormatting>
  <conditionalFormatting sqref="B380">
    <cfRule type="cellIs" dxfId="17384" priority="1019" operator="lessThan">
      <formula>0</formula>
    </cfRule>
  </conditionalFormatting>
  <conditionalFormatting sqref="B381">
    <cfRule type="cellIs" dxfId="17383" priority="1018" operator="lessThan">
      <formula>0</formula>
    </cfRule>
  </conditionalFormatting>
  <conditionalFormatting sqref="B387">
    <cfRule type="cellIs" dxfId="17382" priority="1015" operator="lessThan">
      <formula>0</formula>
    </cfRule>
  </conditionalFormatting>
  <conditionalFormatting sqref="B388:B389">
    <cfRule type="cellIs" dxfId="17381" priority="1017" operator="lessThan">
      <formula>0</formula>
    </cfRule>
  </conditionalFormatting>
  <conditionalFormatting sqref="B352:B353">
    <cfRule type="cellIs" dxfId="17380" priority="1001" operator="lessThan">
      <formula>0</formula>
    </cfRule>
  </conditionalFormatting>
  <conditionalFormatting sqref="B350">
    <cfRule type="cellIs" dxfId="17379" priority="1000" operator="lessThan">
      <formula>0</formula>
    </cfRule>
  </conditionalFormatting>
  <conditionalFormatting sqref="B396">
    <cfRule type="cellIs" dxfId="17378" priority="1014" operator="lessThan">
      <formula>0</formula>
    </cfRule>
  </conditionalFormatting>
  <conditionalFormatting sqref="B390">
    <cfRule type="cellIs" dxfId="17377" priority="1013" operator="lessThan">
      <formula>0</formula>
    </cfRule>
  </conditionalFormatting>
  <conditionalFormatting sqref="B579:B582">
    <cfRule type="cellIs" dxfId="17376" priority="1009" operator="lessThan">
      <formula>0</formula>
    </cfRule>
  </conditionalFormatting>
  <conditionalFormatting sqref="B360">
    <cfRule type="cellIs" dxfId="17375" priority="1011" operator="lessThan">
      <formula>0</formula>
    </cfRule>
  </conditionalFormatting>
  <conditionalFormatting sqref="B584:B587">
    <cfRule type="cellIs" dxfId="17374" priority="1006" operator="lessThan">
      <formula>0</formula>
    </cfRule>
  </conditionalFormatting>
  <conditionalFormatting sqref="B556:B559">
    <cfRule type="cellIs" dxfId="17373" priority="992" operator="lessThan">
      <formula>0</formula>
    </cfRule>
  </conditionalFormatting>
  <conditionalFormatting sqref="B580">
    <cfRule type="cellIs" dxfId="17372" priority="1008" operator="lessThan">
      <formula>0</formula>
    </cfRule>
  </conditionalFormatting>
  <conditionalFormatting sqref="B581:B582">
    <cfRule type="cellIs" dxfId="17371" priority="1010" operator="lessThan">
      <formula>0</formula>
    </cfRule>
  </conditionalFormatting>
  <conditionalFormatting sqref="B591:B592">
    <cfRule type="cellIs" dxfId="17370" priority="1004" operator="lessThan">
      <formula>0</formula>
    </cfRule>
  </conditionalFormatting>
  <conditionalFormatting sqref="B585">
    <cfRule type="cellIs" dxfId="17369" priority="1005" operator="lessThan">
      <formula>0</formula>
    </cfRule>
  </conditionalFormatting>
  <conditionalFormatting sqref="B586:B587">
    <cfRule type="cellIs" dxfId="17368" priority="1007" operator="lessThan">
      <formula>0</formula>
    </cfRule>
  </conditionalFormatting>
  <conditionalFormatting sqref="B590">
    <cfRule type="cellIs" dxfId="17367" priority="1002" operator="lessThan">
      <formula>0</formula>
    </cfRule>
  </conditionalFormatting>
  <conditionalFormatting sqref="B370:B371">
    <cfRule type="cellIs" dxfId="17366" priority="997" operator="lessThan">
      <formula>0</formula>
    </cfRule>
  </conditionalFormatting>
  <conditionalFormatting sqref="B564:B565">
    <cfRule type="cellIs" dxfId="17365" priority="990" operator="lessThan">
      <formula>0</formula>
    </cfRule>
  </conditionalFormatting>
  <conditionalFormatting sqref="B392:N392">
    <cfRule type="cellIs" dxfId="17364" priority="965" operator="lessThan">
      <formula>0</formula>
    </cfRule>
  </conditionalFormatting>
  <conditionalFormatting sqref="B392:N392">
    <cfRule type="cellIs" dxfId="17363" priority="964" operator="lessThan">
      <formula>0</formula>
    </cfRule>
  </conditionalFormatting>
  <conditionalFormatting sqref="B537">
    <cfRule type="cellIs" dxfId="17362" priority="984" operator="lessThan">
      <formula>0</formula>
    </cfRule>
  </conditionalFormatting>
  <conditionalFormatting sqref="B533">
    <cfRule type="cellIs" dxfId="17361" priority="983" operator="lessThan">
      <formula>0</formula>
    </cfRule>
  </conditionalFormatting>
  <conditionalFormatting sqref="B570:B571">
    <cfRule type="cellIs" dxfId="17360" priority="982" operator="lessThan">
      <formula>0</formula>
    </cfRule>
  </conditionalFormatting>
  <conditionalFormatting sqref="B557">
    <cfRule type="cellIs" dxfId="17359" priority="991" operator="lessThan">
      <formula>0</formula>
    </cfRule>
  </conditionalFormatting>
  <conditionalFormatting sqref="B574:B577">
    <cfRule type="cellIs" dxfId="17358" priority="978" operator="lessThan">
      <formula>0</formula>
    </cfRule>
  </conditionalFormatting>
  <conditionalFormatting sqref="B575">
    <cfRule type="cellIs" dxfId="17357" priority="977" operator="lessThan">
      <formula>0</formula>
    </cfRule>
  </conditionalFormatting>
  <conditionalFormatting sqref="B566">
    <cfRule type="cellIs" dxfId="17356" priority="986" operator="lessThan">
      <formula>0</formula>
    </cfRule>
  </conditionalFormatting>
  <conditionalFormatting sqref="B566">
    <cfRule type="cellIs" dxfId="17355" priority="987" operator="lessThan">
      <formula>0</formula>
    </cfRule>
  </conditionalFormatting>
  <conditionalFormatting sqref="B562:B565">
    <cfRule type="cellIs" dxfId="17354" priority="989" operator="lessThan">
      <formula>0</formula>
    </cfRule>
  </conditionalFormatting>
  <conditionalFormatting sqref="B563">
    <cfRule type="cellIs" dxfId="17353" priority="988" operator="lessThan">
      <formula>0</formula>
    </cfRule>
  </conditionalFormatting>
  <conditionalFormatting sqref="B350:B353">
    <cfRule type="cellIs" dxfId="17352" priority="972" operator="lessThan">
      <formula>0</formula>
    </cfRule>
  </conditionalFormatting>
  <conditionalFormatting sqref="N395">
    <cfRule type="cellIs" dxfId="17351" priority="959" operator="lessThan">
      <formula>0</formula>
    </cfRule>
  </conditionalFormatting>
  <conditionalFormatting sqref="B534:B536">
    <cfRule type="cellIs" dxfId="17350" priority="985" operator="lessThan">
      <formula>0</formula>
    </cfRule>
  </conditionalFormatting>
  <conditionalFormatting sqref="B568:B571">
    <cfRule type="cellIs" dxfId="17349" priority="981" operator="lessThan">
      <formula>0</formula>
    </cfRule>
  </conditionalFormatting>
  <conditionalFormatting sqref="B552">
    <cfRule type="cellIs" dxfId="17348" priority="796" operator="lessThan">
      <formula>0</formula>
    </cfRule>
  </conditionalFormatting>
  <conditionalFormatting sqref="B576:B577">
    <cfRule type="cellIs" dxfId="17347" priority="979" operator="lessThan">
      <formula>0</formula>
    </cfRule>
  </conditionalFormatting>
  <conditionalFormatting sqref="B569">
    <cfRule type="cellIs" dxfId="17346" priority="980" operator="lessThan">
      <formula>0</formula>
    </cfRule>
  </conditionalFormatting>
  <conditionalFormatting sqref="D552">
    <cfRule type="cellIs" dxfId="17345" priority="790" operator="lessThan">
      <formula>0</formula>
    </cfRule>
  </conditionalFormatting>
  <conditionalFormatting sqref="B604 B609:B610 B616 B622">
    <cfRule type="cellIs" dxfId="17344" priority="976" operator="lessThan">
      <formula>0</formula>
    </cfRule>
  </conditionalFormatting>
  <conditionalFormatting sqref="B398:N398">
    <cfRule type="cellIs" dxfId="17343" priority="957" operator="lessThan">
      <formula>0</formula>
    </cfRule>
  </conditionalFormatting>
  <conditionalFormatting sqref="N383">
    <cfRule type="cellIs" dxfId="17342" priority="969" operator="lessThan">
      <formula>0</formula>
    </cfRule>
  </conditionalFormatting>
  <conditionalFormatting sqref="B392:N392">
    <cfRule type="cellIs" dxfId="17341" priority="967" operator="lessThan">
      <formula>0</formula>
    </cfRule>
  </conditionalFormatting>
  <conditionalFormatting sqref="N389">
    <cfRule type="cellIs" dxfId="17340" priority="968" operator="lessThan">
      <formula>0</formula>
    </cfRule>
  </conditionalFormatting>
  <conditionalFormatting sqref="B392:N392">
    <cfRule type="cellIs" dxfId="17339" priority="966" operator="lessThan">
      <formula>0</formula>
    </cfRule>
  </conditionalFormatting>
  <conditionalFormatting sqref="B392:N392">
    <cfRule type="cellIs" dxfId="17338" priority="963" operator="lessThan">
      <formula>0</formula>
    </cfRule>
  </conditionalFormatting>
  <conditionalFormatting sqref="B606">
    <cfRule type="cellIs" dxfId="17337" priority="975" operator="lessThan">
      <formula>0</formula>
    </cfRule>
  </conditionalFormatting>
  <conditionalFormatting sqref="B607">
    <cfRule type="cellIs" dxfId="17336" priority="974" operator="lessThan">
      <formula>0</formula>
    </cfRule>
  </conditionalFormatting>
  <conditionalFormatting sqref="B611">
    <cfRule type="cellIs" dxfId="17335" priority="973" operator="lessThan">
      <formula>0</formula>
    </cfRule>
  </conditionalFormatting>
  <conditionalFormatting sqref="G552">
    <cfRule type="cellIs" dxfId="17334" priority="781" operator="lessThan">
      <formula>0</formula>
    </cfRule>
  </conditionalFormatting>
  <conditionalFormatting sqref="H552">
    <cfRule type="cellIs" dxfId="17333" priority="778" operator="lessThan">
      <formula>0</formula>
    </cfRule>
  </conditionalFormatting>
  <conditionalFormatting sqref="N384">
    <cfRule type="cellIs" dxfId="17332" priority="943" operator="lessThan">
      <formula>0</formula>
    </cfRule>
  </conditionalFormatting>
  <conditionalFormatting sqref="N371">
    <cfRule type="cellIs" dxfId="17331" priority="970" operator="lessThan">
      <formula>0</formula>
    </cfRule>
  </conditionalFormatting>
  <conditionalFormatting sqref="B392:N392">
    <cfRule type="cellIs" dxfId="17330" priority="962" operator="lessThan">
      <formula>0</formula>
    </cfRule>
  </conditionalFormatting>
  <conditionalFormatting sqref="B392:N392">
    <cfRule type="cellIs" dxfId="17329" priority="961" operator="lessThan">
      <formula>0</formula>
    </cfRule>
  </conditionalFormatting>
  <conditionalFormatting sqref="B392:N392">
    <cfRule type="cellIs" dxfId="17328" priority="960" operator="lessThan">
      <formula>0</formula>
    </cfRule>
  </conditionalFormatting>
  <conditionalFormatting sqref="B398:N398">
    <cfRule type="cellIs" dxfId="17327" priority="958" operator="lessThan">
      <formula>0</formula>
    </cfRule>
  </conditionalFormatting>
  <conditionalFormatting sqref="N390">
    <cfRule type="cellIs" dxfId="17326" priority="942" operator="lessThan">
      <formula>0</formula>
    </cfRule>
  </conditionalFormatting>
  <conditionalFormatting sqref="B398:N398">
    <cfRule type="cellIs" dxfId="17325" priority="956" operator="lessThan">
      <formula>0</formula>
    </cfRule>
  </conditionalFormatting>
  <conditionalFormatting sqref="B398:N398">
    <cfRule type="cellIs" dxfId="17324" priority="955" operator="lessThan">
      <formula>0</formula>
    </cfRule>
  </conditionalFormatting>
  <conditionalFormatting sqref="B398:N398">
    <cfRule type="cellIs" dxfId="17323" priority="954" operator="lessThan">
      <formula>0</formula>
    </cfRule>
  </conditionalFormatting>
  <conditionalFormatting sqref="B398:N398">
    <cfRule type="cellIs" dxfId="17322" priority="953" operator="lessThan">
      <formula>0</formula>
    </cfRule>
  </conditionalFormatting>
  <conditionalFormatting sqref="B398:N398">
    <cfRule type="cellIs" dxfId="17321" priority="952" operator="lessThan">
      <formula>0</formula>
    </cfRule>
  </conditionalFormatting>
  <conditionalFormatting sqref="B398:N398">
    <cfRule type="cellIs" dxfId="17320" priority="951" operator="lessThan">
      <formula>0</formula>
    </cfRule>
  </conditionalFormatting>
  <conditionalFormatting sqref="N401">
    <cfRule type="cellIs" dxfId="17319" priority="950" operator="lessThan">
      <formula>0</formula>
    </cfRule>
  </conditionalFormatting>
  <conditionalFormatting sqref="N354">
    <cfRule type="cellIs" dxfId="17318" priority="949" operator="lessThan">
      <formula>0</formula>
    </cfRule>
  </conditionalFormatting>
  <conditionalFormatting sqref="N360">
    <cfRule type="cellIs" dxfId="17317" priority="948" operator="lessThan">
      <formula>0</formula>
    </cfRule>
  </conditionalFormatting>
  <conditionalFormatting sqref="N360">
    <cfRule type="cellIs" dxfId="17316" priority="947" operator="lessThan">
      <formula>0</formula>
    </cfRule>
  </conditionalFormatting>
  <conditionalFormatting sqref="N372">
    <cfRule type="cellIs" dxfId="17315" priority="946" operator="lessThan">
      <formula>0</formula>
    </cfRule>
  </conditionalFormatting>
  <conditionalFormatting sqref="N372">
    <cfRule type="cellIs" dxfId="17314" priority="945" operator="lessThan">
      <formula>0</formula>
    </cfRule>
  </conditionalFormatting>
  <conditionalFormatting sqref="N384">
    <cfRule type="cellIs" dxfId="17313" priority="944" operator="lessThan">
      <formula>0</formula>
    </cfRule>
  </conditionalFormatting>
  <conditionalFormatting sqref="N396">
    <cfRule type="cellIs" dxfId="17312" priority="940" operator="lessThan">
      <formula>0</formula>
    </cfRule>
  </conditionalFormatting>
  <conditionalFormatting sqref="N396">
    <cfRule type="cellIs" dxfId="17311" priority="939" operator="lessThan">
      <formula>0</formula>
    </cfRule>
  </conditionalFormatting>
  <conditionalFormatting sqref="N390">
    <cfRule type="cellIs" dxfId="17310" priority="941" operator="lessThan">
      <formula>0</formula>
    </cfRule>
  </conditionalFormatting>
  <conditionalFormatting sqref="N407">
    <cfRule type="cellIs" dxfId="17309" priority="925" operator="lessThan">
      <formula>0</formula>
    </cfRule>
  </conditionalFormatting>
  <conditionalFormatting sqref="N408">
    <cfRule type="cellIs" dxfId="17308" priority="924" operator="lessThan">
      <formula>0</formula>
    </cfRule>
  </conditionalFormatting>
  <conditionalFormatting sqref="H408">
    <cfRule type="cellIs" dxfId="17307" priority="936" operator="lessThan">
      <formula>0</formula>
    </cfRule>
  </conditionalFormatting>
  <conditionalFormatting sqref="B408">
    <cfRule type="cellIs" dxfId="17306" priority="935" operator="lessThan">
      <formula>0</formula>
    </cfRule>
  </conditionalFormatting>
  <conditionalFormatting sqref="C408:M408">
    <cfRule type="cellIs" dxfId="17305" priority="938" operator="lessThan">
      <formula>0</formula>
    </cfRule>
  </conditionalFormatting>
  <conditionalFormatting sqref="C408:M408">
    <cfRule type="cellIs" dxfId="17304" priority="937" operator="lessThan">
      <formula>0</formula>
    </cfRule>
  </conditionalFormatting>
  <conditionalFormatting sqref="B414">
    <cfRule type="cellIs" dxfId="17303" priority="918" operator="lessThan">
      <formula>0</formula>
    </cfRule>
  </conditionalFormatting>
  <conditionalFormatting sqref="B410:N410">
    <cfRule type="cellIs" dxfId="17302" priority="917" operator="lessThan">
      <formula>0</formula>
    </cfRule>
  </conditionalFormatting>
  <conditionalFormatting sqref="B408">
    <cfRule type="cellIs" dxfId="17301" priority="934" operator="lessThan">
      <formula>0</formula>
    </cfRule>
  </conditionalFormatting>
  <conditionalFormatting sqref="B404:N404">
    <cfRule type="cellIs" dxfId="17300" priority="933" operator="lessThan">
      <formula>0</formula>
    </cfRule>
  </conditionalFormatting>
  <conditionalFormatting sqref="B404:N404">
    <cfRule type="cellIs" dxfId="17299" priority="932" operator="lessThan">
      <formula>0</formula>
    </cfRule>
  </conditionalFormatting>
  <conditionalFormatting sqref="B404:N404">
    <cfRule type="cellIs" dxfId="17298" priority="931" operator="lessThan">
      <formula>0</formula>
    </cfRule>
  </conditionalFormatting>
  <conditionalFormatting sqref="B404:N404">
    <cfRule type="cellIs" dxfId="17297" priority="930" operator="lessThan">
      <formula>0</formula>
    </cfRule>
  </conditionalFormatting>
  <conditionalFormatting sqref="B404:N404">
    <cfRule type="cellIs" dxfId="17296" priority="929" operator="lessThan">
      <formula>0</formula>
    </cfRule>
  </conditionalFormatting>
  <conditionalFormatting sqref="B404:N404">
    <cfRule type="cellIs" dxfId="17295" priority="928" operator="lessThan">
      <formula>0</formula>
    </cfRule>
  </conditionalFormatting>
  <conditionalFormatting sqref="B404:N404">
    <cfRule type="cellIs" dxfId="17294" priority="927" operator="lessThan">
      <formula>0</formula>
    </cfRule>
  </conditionalFormatting>
  <conditionalFormatting sqref="B404:N404">
    <cfRule type="cellIs" dxfId="17293" priority="926" operator="lessThan">
      <formula>0</formula>
    </cfRule>
  </conditionalFormatting>
  <conditionalFormatting sqref="N408">
    <cfRule type="cellIs" dxfId="17292" priority="923" operator="lessThan">
      <formula>0</formula>
    </cfRule>
  </conditionalFormatting>
  <conditionalFormatting sqref="B410:N410">
    <cfRule type="cellIs" dxfId="17291" priority="916" operator="lessThan">
      <formula>0</formula>
    </cfRule>
  </conditionalFormatting>
  <conditionalFormatting sqref="B410:N410">
    <cfRule type="cellIs" dxfId="17290" priority="915" operator="lessThan">
      <formula>0</formula>
    </cfRule>
  </conditionalFormatting>
  <conditionalFormatting sqref="B410:N410">
    <cfRule type="cellIs" dxfId="17289" priority="914" operator="lessThan">
      <formula>0</formula>
    </cfRule>
  </conditionalFormatting>
  <conditionalFormatting sqref="B410:N410">
    <cfRule type="cellIs" dxfId="17288" priority="913" operator="lessThan">
      <formula>0</formula>
    </cfRule>
  </conditionalFormatting>
  <conditionalFormatting sqref="B410:N410">
    <cfRule type="cellIs" dxfId="17287" priority="912" operator="lessThan">
      <formula>0</formula>
    </cfRule>
  </conditionalFormatting>
  <conditionalFormatting sqref="B410:N410">
    <cfRule type="cellIs" dxfId="17286" priority="911" operator="lessThan">
      <formula>0</formula>
    </cfRule>
  </conditionalFormatting>
  <conditionalFormatting sqref="B410:N410">
    <cfRule type="cellIs" dxfId="17285" priority="910" operator="lessThan">
      <formula>0</formula>
    </cfRule>
  </conditionalFormatting>
  <conditionalFormatting sqref="N413">
    <cfRule type="cellIs" dxfId="17284" priority="909" operator="lessThan">
      <formula>0</formula>
    </cfRule>
  </conditionalFormatting>
  <conditionalFormatting sqref="N414">
    <cfRule type="cellIs" dxfId="17283" priority="908" operator="lessThan">
      <formula>0</formula>
    </cfRule>
  </conditionalFormatting>
  <conditionalFormatting sqref="N414">
    <cfRule type="cellIs" dxfId="17282" priority="907" operator="lessThan">
      <formula>0</formula>
    </cfRule>
  </conditionalFormatting>
  <conditionalFormatting sqref="C420:M420">
    <cfRule type="cellIs" dxfId="17281" priority="906" operator="lessThan">
      <formula>0</formula>
    </cfRule>
  </conditionalFormatting>
  <conditionalFormatting sqref="C414:M414">
    <cfRule type="cellIs" dxfId="17280" priority="922" operator="lessThan">
      <formula>0</formula>
    </cfRule>
  </conditionalFormatting>
  <conditionalFormatting sqref="C414:M414">
    <cfRule type="cellIs" dxfId="17279" priority="921" operator="lessThan">
      <formula>0</formula>
    </cfRule>
  </conditionalFormatting>
  <conditionalFormatting sqref="H414">
    <cfRule type="cellIs" dxfId="17278" priority="920" operator="lessThan">
      <formula>0</formula>
    </cfRule>
  </conditionalFormatting>
  <conditionalFormatting sqref="B414">
    <cfRule type="cellIs" dxfId="17277" priority="919" operator="lessThan">
      <formula>0</formula>
    </cfRule>
  </conditionalFormatting>
  <conditionalFormatting sqref="C420:M420">
    <cfRule type="cellIs" dxfId="17276" priority="905" operator="lessThan">
      <formula>0</formula>
    </cfRule>
  </conditionalFormatting>
  <conditionalFormatting sqref="H420">
    <cfRule type="cellIs" dxfId="17275" priority="904" operator="lessThan">
      <formula>0</formula>
    </cfRule>
  </conditionalFormatting>
  <conditionalFormatting sqref="B420">
    <cfRule type="cellIs" dxfId="17274" priority="903" operator="lessThan">
      <formula>0</formula>
    </cfRule>
  </conditionalFormatting>
  <conditionalFormatting sqref="B420">
    <cfRule type="cellIs" dxfId="17273" priority="902" operator="lessThan">
      <formula>0</formula>
    </cfRule>
  </conditionalFormatting>
  <conditionalFormatting sqref="B416:N416">
    <cfRule type="cellIs" dxfId="17272" priority="900" operator="lessThan">
      <formula>0</formula>
    </cfRule>
  </conditionalFormatting>
  <conditionalFormatting sqref="B416:N416">
    <cfRule type="cellIs" dxfId="17271" priority="899" operator="lessThan">
      <formula>0</formula>
    </cfRule>
  </conditionalFormatting>
  <conditionalFormatting sqref="B416:N416">
    <cfRule type="cellIs" dxfId="17270" priority="898" operator="lessThan">
      <formula>0</formula>
    </cfRule>
  </conditionalFormatting>
  <conditionalFormatting sqref="B416:N416">
    <cfRule type="cellIs" dxfId="17269" priority="897" operator="lessThan">
      <formula>0</formula>
    </cfRule>
  </conditionalFormatting>
  <conditionalFormatting sqref="B416:N416">
    <cfRule type="cellIs" dxfId="17268" priority="896" operator="lessThan">
      <formula>0</formula>
    </cfRule>
  </conditionalFormatting>
  <conditionalFormatting sqref="B416:N416">
    <cfRule type="cellIs" dxfId="17267" priority="895" operator="lessThan">
      <formula>0</formula>
    </cfRule>
  </conditionalFormatting>
  <conditionalFormatting sqref="B416:N416">
    <cfRule type="cellIs" dxfId="17266" priority="894" operator="lessThan">
      <formula>0</formula>
    </cfRule>
  </conditionalFormatting>
  <conditionalFormatting sqref="N419">
    <cfRule type="cellIs" dxfId="17265" priority="893" operator="lessThan">
      <formula>0</formula>
    </cfRule>
  </conditionalFormatting>
  <conditionalFormatting sqref="B416:N416">
    <cfRule type="cellIs" dxfId="17264" priority="901" operator="lessThan">
      <formula>0</formula>
    </cfRule>
  </conditionalFormatting>
  <conditionalFormatting sqref="C439:M439">
    <cfRule type="cellIs" dxfId="17263" priority="844" operator="lessThan">
      <formula>0</formula>
    </cfRule>
  </conditionalFormatting>
  <conditionalFormatting sqref="C439:M439">
    <cfRule type="cellIs" dxfId="17262" priority="843" operator="lessThan">
      <formula>0</formula>
    </cfRule>
  </conditionalFormatting>
  <conditionalFormatting sqref="B429:N429">
    <cfRule type="cellIs" dxfId="17261" priority="849" operator="lessThan">
      <formula>0</formula>
    </cfRule>
  </conditionalFormatting>
  <conditionalFormatting sqref="B429:N429">
    <cfRule type="cellIs" dxfId="17260" priority="848" operator="lessThan">
      <formula>0</formula>
    </cfRule>
  </conditionalFormatting>
  <conditionalFormatting sqref="N432">
    <cfRule type="cellIs" dxfId="17259" priority="847" operator="lessThan">
      <formula>0</formula>
    </cfRule>
  </conditionalFormatting>
  <conditionalFormatting sqref="B422:N422">
    <cfRule type="cellIs" dxfId="17258" priority="871" operator="lessThan">
      <formula>0</formula>
    </cfRule>
  </conditionalFormatting>
  <conditionalFormatting sqref="B422:N422">
    <cfRule type="cellIs" dxfId="17257" priority="870" operator="lessThan">
      <formula>0</formula>
    </cfRule>
  </conditionalFormatting>
  <conditionalFormatting sqref="B422:N422">
    <cfRule type="cellIs" dxfId="17256" priority="869" operator="lessThan">
      <formula>0</formula>
    </cfRule>
  </conditionalFormatting>
  <conditionalFormatting sqref="B422:N422">
    <cfRule type="cellIs" dxfId="17255" priority="868" operator="lessThan">
      <formula>0</formula>
    </cfRule>
  </conditionalFormatting>
  <conditionalFormatting sqref="B422:N422">
    <cfRule type="cellIs" dxfId="17254" priority="867" operator="lessThan">
      <formula>0</formula>
    </cfRule>
  </conditionalFormatting>
  <conditionalFormatting sqref="B422:N422">
    <cfRule type="cellIs" dxfId="17253" priority="866" operator="lessThan">
      <formula>0</formula>
    </cfRule>
  </conditionalFormatting>
  <conditionalFormatting sqref="B422:N422">
    <cfRule type="cellIs" dxfId="17252" priority="865" operator="lessThan">
      <formula>0</formula>
    </cfRule>
  </conditionalFormatting>
  <conditionalFormatting sqref="C598:N599">
    <cfRule type="cellIs" dxfId="17251" priority="673" operator="lessThan">
      <formula>0</formula>
    </cfRule>
  </conditionalFormatting>
  <conditionalFormatting sqref="C560:N560">
    <cfRule type="cellIs" dxfId="17250" priority="670" operator="lessThan">
      <formula>0</formula>
    </cfRule>
  </conditionalFormatting>
  <conditionalFormatting sqref="C566:N566">
    <cfRule type="cellIs" dxfId="17249" priority="667" operator="lessThan">
      <formula>0</formula>
    </cfRule>
  </conditionalFormatting>
  <conditionalFormatting sqref="C566:N566">
    <cfRule type="cellIs" dxfId="17248" priority="666" operator="lessThan">
      <formula>0</formula>
    </cfRule>
  </conditionalFormatting>
  <conditionalFormatting sqref="C566:N566">
    <cfRule type="cellIs" dxfId="17247" priority="665" operator="lessThan">
      <formula>0</formula>
    </cfRule>
  </conditionalFormatting>
  <conditionalFormatting sqref="H439">
    <cfRule type="cellIs" dxfId="17246" priority="842" operator="lessThan">
      <formula>0</formula>
    </cfRule>
  </conditionalFormatting>
  <conditionalFormatting sqref="B439">
    <cfRule type="cellIs" dxfId="17245" priority="841" operator="lessThan">
      <formula>0</formula>
    </cfRule>
  </conditionalFormatting>
  <conditionalFormatting sqref="B426">
    <cfRule type="cellIs" dxfId="17244" priority="872" operator="lessThan">
      <formula>0</formula>
    </cfRule>
  </conditionalFormatting>
  <conditionalFormatting sqref="N433">
    <cfRule type="cellIs" dxfId="17243" priority="846" operator="lessThan">
      <formula>0</formula>
    </cfRule>
  </conditionalFormatting>
  <conditionalFormatting sqref="B439">
    <cfRule type="cellIs" dxfId="17242" priority="840" operator="lessThan">
      <formula>0</formula>
    </cfRule>
  </conditionalFormatting>
  <conditionalFormatting sqref="Q499">
    <cfRule type="cellIs" dxfId="17241" priority="625" operator="lessThan">
      <formula>0</formula>
    </cfRule>
  </conditionalFormatting>
  <conditionalFormatting sqref="P499">
    <cfRule type="cellIs" dxfId="17240" priority="624" operator="lessThan">
      <formula>0</formula>
    </cfRule>
  </conditionalFormatting>
  <conditionalFormatting sqref="C442:C445 B595:O596">
    <cfRule type="expression" dxfId="17239" priority="827">
      <formula>B442/A442&gt;1</formula>
    </cfRule>
    <cfRule type="expression" dxfId="17238" priority="828">
      <formula>B442/A442&lt;1</formula>
    </cfRule>
  </conditionalFormatting>
  <conditionalFormatting sqref="D442:N445">
    <cfRule type="expression" dxfId="17237" priority="824">
      <formula>D442/C442&gt;1</formula>
    </cfRule>
    <cfRule type="expression" dxfId="17236" priority="825">
      <formula>D442/C442&lt;1</formula>
    </cfRule>
  </conditionalFormatting>
  <conditionalFormatting sqref="B442:B445 B538:N538 B552:N552">
    <cfRule type="expression" dxfId="17235" priority="821">
      <formula>B442/#REF!&gt;1</formula>
    </cfRule>
    <cfRule type="expression" dxfId="17234" priority="822">
      <formula>B442/#REF!&lt;1</formula>
    </cfRule>
  </conditionalFormatting>
  <conditionalFormatting sqref="B498">
    <cfRule type="expression" dxfId="17233" priority="818">
      <formula>B498/#REF!&gt;1</formula>
    </cfRule>
    <cfRule type="expression" dxfId="17232" priority="819">
      <formula>B498/#REF!&lt;1</formula>
    </cfRule>
  </conditionalFormatting>
  <conditionalFormatting sqref="Q553">
    <cfRule type="cellIs" dxfId="17231" priority="619" operator="lessThan">
      <formula>0</formula>
    </cfRule>
  </conditionalFormatting>
  <conditionalFormatting sqref="C498">
    <cfRule type="expression" dxfId="17230" priority="815">
      <formula>C498/B498&gt;1</formula>
    </cfRule>
    <cfRule type="expression" dxfId="17229" priority="816">
      <formula>C498/B498&lt;1</formula>
    </cfRule>
  </conditionalFormatting>
  <conditionalFormatting sqref="D498">
    <cfRule type="cellIs" dxfId="17228" priority="814" operator="lessThan">
      <formula>0</formula>
    </cfRule>
  </conditionalFormatting>
  <conditionalFormatting sqref="D498">
    <cfRule type="expression" dxfId="17227" priority="812">
      <formula>D498/C498&gt;1</formula>
    </cfRule>
    <cfRule type="expression" dxfId="17226" priority="813">
      <formula>D498/C498&lt;1</formula>
    </cfRule>
  </conditionalFormatting>
  <conditionalFormatting sqref="E498">
    <cfRule type="cellIs" dxfId="17225" priority="811" operator="lessThan">
      <formula>0</formula>
    </cfRule>
  </conditionalFormatting>
  <conditionalFormatting sqref="E498">
    <cfRule type="expression" dxfId="17224" priority="809">
      <formula>E498/D498&gt;1</formula>
    </cfRule>
    <cfRule type="expression" dxfId="17223" priority="810">
      <formula>E498/D498&lt;1</formula>
    </cfRule>
  </conditionalFormatting>
  <conditionalFormatting sqref="F498">
    <cfRule type="cellIs" dxfId="17222" priority="808" operator="lessThan">
      <formula>0</formula>
    </cfRule>
  </conditionalFormatting>
  <conditionalFormatting sqref="F498">
    <cfRule type="expression" dxfId="17221" priority="806">
      <formula>F498/E498&gt;1</formula>
    </cfRule>
    <cfRule type="expression" dxfId="17220" priority="807">
      <formula>F498/E498&lt;1</formula>
    </cfRule>
  </conditionalFormatting>
  <conditionalFormatting sqref="G498">
    <cfRule type="cellIs" dxfId="17219" priority="805" operator="lessThan">
      <formula>0</formula>
    </cfRule>
  </conditionalFormatting>
  <conditionalFormatting sqref="G498">
    <cfRule type="expression" dxfId="17218" priority="803">
      <formula>G498/F498&gt;1</formula>
    </cfRule>
    <cfRule type="expression" dxfId="17217" priority="804">
      <formula>G498/F498&lt;1</formula>
    </cfRule>
  </conditionalFormatting>
  <conditionalFormatting sqref="H498">
    <cfRule type="cellIs" dxfId="17216" priority="802" operator="lessThan">
      <formula>0</formula>
    </cfRule>
  </conditionalFormatting>
  <conditionalFormatting sqref="H498">
    <cfRule type="expression" dxfId="17215" priority="800">
      <formula>H498/G498&gt;1</formula>
    </cfRule>
    <cfRule type="expression" dxfId="17214" priority="801">
      <formula>H498/G498&lt;1</formula>
    </cfRule>
  </conditionalFormatting>
  <conditionalFormatting sqref="I498:N498">
    <cfRule type="cellIs" dxfId="17213" priority="799" operator="lessThan">
      <formula>0</formula>
    </cfRule>
  </conditionalFormatting>
  <conditionalFormatting sqref="I498:N498">
    <cfRule type="expression" dxfId="17212" priority="797">
      <formula>I498/H498&gt;1</formula>
    </cfRule>
    <cfRule type="expression" dxfId="17211" priority="798">
      <formula>I498/H498&lt;1</formula>
    </cfRule>
  </conditionalFormatting>
  <conditionalFormatting sqref="B552">
    <cfRule type="expression" dxfId="17210" priority="794">
      <formula>B552/#REF!&gt;1</formula>
    </cfRule>
    <cfRule type="expression" dxfId="17209" priority="795">
      <formula>B552/#REF!&lt;1</formula>
    </cfRule>
  </conditionalFormatting>
  <conditionalFormatting sqref="C552">
    <cfRule type="cellIs" dxfId="17208" priority="793" operator="lessThan">
      <formula>0</formula>
    </cfRule>
  </conditionalFormatting>
  <conditionalFormatting sqref="C552">
    <cfRule type="expression" dxfId="17207" priority="791">
      <formula>C552/B552&gt;1</formula>
    </cfRule>
    <cfRule type="expression" dxfId="17206" priority="792">
      <formula>C552/B552&lt;1</formula>
    </cfRule>
  </conditionalFormatting>
  <conditionalFormatting sqref="D552">
    <cfRule type="expression" dxfId="17205" priority="788">
      <formula>D552/C552&gt;1</formula>
    </cfRule>
    <cfRule type="expression" dxfId="17204" priority="789">
      <formula>D552/C552&lt;1</formula>
    </cfRule>
  </conditionalFormatting>
  <conditionalFormatting sqref="E552">
    <cfRule type="cellIs" dxfId="17203" priority="787" operator="lessThan">
      <formula>0</formula>
    </cfRule>
  </conditionalFormatting>
  <conditionalFormatting sqref="E552">
    <cfRule type="expression" dxfId="17202" priority="785">
      <formula>E552/D552&gt;1</formula>
    </cfRule>
    <cfRule type="expression" dxfId="17201" priority="786">
      <formula>E552/D552&lt;1</formula>
    </cfRule>
  </conditionalFormatting>
  <conditionalFormatting sqref="F552">
    <cfRule type="cellIs" dxfId="17200" priority="784" operator="lessThan">
      <formula>0</formula>
    </cfRule>
  </conditionalFormatting>
  <conditionalFormatting sqref="F552">
    <cfRule type="expression" dxfId="17199" priority="782">
      <formula>F552/E552&gt;1</formula>
    </cfRule>
    <cfRule type="expression" dxfId="17198" priority="783">
      <formula>F552/E552&lt;1</formula>
    </cfRule>
  </conditionalFormatting>
  <conditionalFormatting sqref="G552">
    <cfRule type="expression" dxfId="17197" priority="779">
      <formula>G552/F552&gt;1</formula>
    </cfRule>
    <cfRule type="expression" dxfId="17196" priority="780">
      <formula>G552/F552&lt;1</formula>
    </cfRule>
  </conditionalFormatting>
  <conditionalFormatting sqref="H552">
    <cfRule type="expression" dxfId="17195" priority="776">
      <formula>H552/G552&gt;1</formula>
    </cfRule>
    <cfRule type="expression" dxfId="17194" priority="777">
      <formula>H552/G552&lt;1</formula>
    </cfRule>
  </conditionalFormatting>
  <conditionalFormatting sqref="N559">
    <cfRule type="cellIs" dxfId="17193" priority="775" operator="lessThan">
      <formula>0</formula>
    </cfRule>
  </conditionalFormatting>
  <conditionalFormatting sqref="N563">
    <cfRule type="cellIs" dxfId="17192" priority="774" operator="lessThan">
      <formula>0</formula>
    </cfRule>
  </conditionalFormatting>
  <conditionalFormatting sqref="N563">
    <cfRule type="cellIs" dxfId="17191" priority="773" operator="lessThan">
      <formula>0</formula>
    </cfRule>
  </conditionalFormatting>
  <conditionalFormatting sqref="P368">
    <cfRule type="cellIs" dxfId="17190" priority="772" operator="lessThan">
      <formula>0</formula>
    </cfRule>
  </conditionalFormatting>
  <conditionalFormatting sqref="P369:P370">
    <cfRule type="cellIs" dxfId="17189" priority="771" operator="lessThan">
      <formula>0</formula>
    </cfRule>
  </conditionalFormatting>
  <conditionalFormatting sqref="P442:P445">
    <cfRule type="cellIs" dxfId="17188" priority="770" operator="lessThan">
      <formula>0</formula>
    </cfRule>
  </conditionalFormatting>
  <conditionalFormatting sqref="P360">
    <cfRule type="cellIs" dxfId="17187" priority="769" operator="lessThan">
      <formula>0</formula>
    </cfRule>
  </conditionalFormatting>
  <conditionalFormatting sqref="P371:P372">
    <cfRule type="cellIs" dxfId="17186" priority="768" operator="lessThan">
      <formula>0</formula>
    </cfRule>
  </conditionalFormatting>
  <conditionalFormatting sqref="P380:P384">
    <cfRule type="cellIs" dxfId="17185" priority="767" operator="lessThan">
      <formula>0</formula>
    </cfRule>
  </conditionalFormatting>
  <conditionalFormatting sqref="P401">
    <cfRule type="cellIs" dxfId="17184" priority="764" operator="lessThan">
      <formula>0</formula>
    </cfRule>
  </conditionalFormatting>
  <conditionalFormatting sqref="P389:P390">
    <cfRule type="cellIs" dxfId="17183" priority="766" operator="lessThan">
      <formula>0</formula>
    </cfRule>
  </conditionalFormatting>
  <conditionalFormatting sqref="P395:P396">
    <cfRule type="cellIs" dxfId="17182" priority="765" operator="lessThan">
      <formula>0</formula>
    </cfRule>
  </conditionalFormatting>
  <conditionalFormatting sqref="P407:P408">
    <cfRule type="cellIs" dxfId="17181" priority="763" operator="lessThan">
      <formula>0</formula>
    </cfRule>
  </conditionalFormatting>
  <conditionalFormatting sqref="P551:P552">
    <cfRule type="cellIs" dxfId="17180" priority="749" operator="lessThan">
      <formula>0</formula>
    </cfRule>
  </conditionalFormatting>
  <conditionalFormatting sqref="P413:P414">
    <cfRule type="cellIs" dxfId="17179" priority="762" operator="lessThan">
      <formula>0</formula>
    </cfRule>
  </conditionalFormatting>
  <conditionalFormatting sqref="P419:P420">
    <cfRule type="cellIs" dxfId="17178" priority="761" operator="lessThan">
      <formula>0</formula>
    </cfRule>
  </conditionalFormatting>
  <conditionalFormatting sqref="J551:N551 J537:N537">
    <cfRule type="cellIs" dxfId="17177" priority="730" operator="lessThan">
      <formula>0</formula>
    </cfRule>
  </conditionalFormatting>
  <conditionalFormatting sqref="P446">
    <cfRule type="cellIs" dxfId="17176" priority="756" operator="lessThan">
      <formula>0</formula>
    </cfRule>
  </conditionalFormatting>
  <conditionalFormatting sqref="P425:P426">
    <cfRule type="cellIs" dxfId="17175" priority="759" operator="lessThan">
      <formula>0</formula>
    </cfRule>
  </conditionalFormatting>
  <conditionalFormatting sqref="P432:P433">
    <cfRule type="cellIs" dxfId="17174" priority="758" operator="lessThan">
      <formula>0</formula>
    </cfRule>
  </conditionalFormatting>
  <conditionalFormatting sqref="P438:P439">
    <cfRule type="cellIs" dxfId="17173" priority="757" operator="lessThan">
      <formula>0</formula>
    </cfRule>
  </conditionalFormatting>
  <conditionalFormatting sqref="P454">
    <cfRule type="cellIs" dxfId="17172" priority="755" operator="lessThan">
      <formula>0</formula>
    </cfRule>
  </conditionalFormatting>
  <conditionalFormatting sqref="P489:P491">
    <cfRule type="cellIs" dxfId="17171" priority="754" operator="lessThan">
      <formula>0</formula>
    </cfRule>
  </conditionalFormatting>
  <conditionalFormatting sqref="P497:P498">
    <cfRule type="cellIs" dxfId="17170" priority="753" operator="lessThan">
      <formula>0</formula>
    </cfRule>
  </conditionalFormatting>
  <conditionalFormatting sqref="C493:C496">
    <cfRule type="cellIs" dxfId="17169" priority="739" operator="lessThan">
      <formula>0</formula>
    </cfRule>
  </conditionalFormatting>
  <conditionalFormatting sqref="P537:P538">
    <cfRule type="cellIs" dxfId="17168" priority="751" operator="lessThan">
      <formula>0</formula>
    </cfRule>
  </conditionalFormatting>
  <conditionalFormatting sqref="P544:P545">
    <cfRule type="cellIs" dxfId="17167" priority="750" operator="lessThan">
      <formula>0</formula>
    </cfRule>
  </conditionalFormatting>
  <conditionalFormatting sqref="B493:B496">
    <cfRule type="cellIs" dxfId="17166" priority="733" operator="lessThan">
      <formula>0</formula>
    </cfRule>
  </conditionalFormatting>
  <conditionalFormatting sqref="P559:P560">
    <cfRule type="cellIs" dxfId="17165" priority="748" operator="lessThan">
      <formula>0</formula>
    </cfRule>
  </conditionalFormatting>
  <conditionalFormatting sqref="P566">
    <cfRule type="cellIs" dxfId="17164" priority="747" operator="lessThan">
      <formula>0</formula>
    </cfRule>
  </conditionalFormatting>
  <conditionalFormatting sqref="P571">
    <cfRule type="cellIs" dxfId="17163" priority="746" operator="lessThan">
      <formula>0</formula>
    </cfRule>
  </conditionalFormatting>
  <conditionalFormatting sqref="C551:I551 C547:C550 C537:I537 C533:C536">
    <cfRule type="cellIs" dxfId="17162" priority="729" operator="lessThan">
      <formula>0</formula>
    </cfRule>
  </conditionalFormatting>
  <conditionalFormatting sqref="I662:N662 P660:Q663">
    <cfRule type="cellIs" dxfId="17161" priority="740" operator="lessThan">
      <formula>0</formula>
    </cfRule>
  </conditionalFormatting>
  <conditionalFormatting sqref="P598:P599">
    <cfRule type="cellIs" dxfId="17160" priority="745" operator="lessThan">
      <formula>0</formula>
    </cfRule>
  </conditionalFormatting>
  <conditionalFormatting sqref="P602">
    <cfRule type="cellIs" dxfId="17159" priority="744" operator="lessThan">
      <formula>0</formula>
    </cfRule>
  </conditionalFormatting>
  <conditionalFormatting sqref="P603">
    <cfRule type="cellIs" dxfId="17158" priority="743" operator="lessThan">
      <formula>0</formula>
    </cfRule>
  </conditionalFormatting>
  <conditionalFormatting sqref="P605">
    <cfRule type="cellIs" dxfId="17157" priority="742" operator="lessThan">
      <formula>0</formula>
    </cfRule>
  </conditionalFormatting>
  <conditionalFormatting sqref="P606">
    <cfRule type="cellIs" dxfId="17156" priority="741" operator="lessThan">
      <formula>0</formula>
    </cfRule>
  </conditionalFormatting>
  <conditionalFormatting sqref="D608:N608 D605:N605 D602:N603">
    <cfRule type="expression" dxfId="17155" priority="713">
      <formula>D602/C602&gt;1</formula>
    </cfRule>
    <cfRule type="expression" dxfId="17154" priority="714">
      <formula>D602/C602&lt;1</formula>
    </cfRule>
  </conditionalFormatting>
  <conditionalFormatting sqref="C493:C496">
    <cfRule type="expression" dxfId="17153" priority="737">
      <formula>C493/B493&gt;1</formula>
    </cfRule>
    <cfRule type="expression" dxfId="17152" priority="738">
      <formula>C493/B493&lt;1</formula>
    </cfRule>
  </conditionalFormatting>
  <conditionalFormatting sqref="D493:N496">
    <cfRule type="cellIs" dxfId="17151" priority="736" operator="lessThan">
      <formula>0</formula>
    </cfRule>
  </conditionalFormatting>
  <conditionalFormatting sqref="D493:N496">
    <cfRule type="expression" dxfId="17150" priority="734">
      <formula>D493/C493&gt;1</formula>
    </cfRule>
    <cfRule type="expression" dxfId="17149" priority="735">
      <formula>D493/C493&lt;1</formula>
    </cfRule>
  </conditionalFormatting>
  <conditionalFormatting sqref="B493:B496">
    <cfRule type="expression" dxfId="17148" priority="731">
      <formula>B493/#REF!&gt;1</formula>
    </cfRule>
    <cfRule type="expression" dxfId="17147" priority="732">
      <formula>B493/#REF!&lt;1</formula>
    </cfRule>
  </conditionalFormatting>
  <conditionalFormatting sqref="C551:N551 C537:N537">
    <cfRule type="cellIs" dxfId="17146" priority="722" operator="lessThan">
      <formula>0</formula>
    </cfRule>
  </conditionalFormatting>
  <conditionalFormatting sqref="C551:M551 C537:M537">
    <cfRule type="cellIs" dxfId="17145" priority="728" operator="lessThan">
      <formula>0</formula>
    </cfRule>
  </conditionalFormatting>
  <conditionalFormatting sqref="C547:C550 C533:C536">
    <cfRule type="expression" dxfId="17144" priority="726">
      <formula>C533/B533&gt;1</formula>
    </cfRule>
    <cfRule type="expression" dxfId="17143" priority="727">
      <formula>C533/B533&lt;1</formula>
    </cfRule>
  </conditionalFormatting>
  <conditionalFormatting sqref="D547:N550 D533:N536">
    <cfRule type="cellIs" dxfId="17142" priority="725" operator="lessThan">
      <formula>0</formula>
    </cfRule>
  </conditionalFormatting>
  <conditionalFormatting sqref="D547:N550 D533:N536">
    <cfRule type="expression" dxfId="17141" priority="723">
      <formula>D533/C533&gt;1</formula>
    </cfRule>
    <cfRule type="expression" dxfId="17140" priority="724">
      <formula>D533/C533&lt;1</formula>
    </cfRule>
  </conditionalFormatting>
  <conditionalFormatting sqref="D608:N608 D605:N605 D602:N603">
    <cfRule type="cellIs" dxfId="17139" priority="715" operator="lessThan">
      <formula>0</formula>
    </cfRule>
  </conditionalFormatting>
  <conditionalFormatting sqref="C551:N551 C537:N537">
    <cfRule type="expression" dxfId="17138" priority="720">
      <formula>C537/B537&gt;1</formula>
    </cfRule>
    <cfRule type="expression" dxfId="17137" priority="721">
      <formula>C537/B537&lt;1</formula>
    </cfRule>
  </conditionalFormatting>
  <conditionalFormatting sqref="B608 B605 B602:B603 B598:B599">
    <cfRule type="cellIs" dxfId="17136" priority="719" operator="lessThan">
      <formula>0</formula>
    </cfRule>
  </conditionalFormatting>
  <conditionalFormatting sqref="C608 C605 C602:C603">
    <cfRule type="cellIs" dxfId="17135" priority="718" operator="lessThan">
      <formula>0</formula>
    </cfRule>
  </conditionalFormatting>
  <conditionalFormatting sqref="C608 C605 C602:C603">
    <cfRule type="expression" dxfId="17134" priority="716">
      <formula>C602/B602&gt;1</formula>
    </cfRule>
    <cfRule type="expression" dxfId="17133" priority="717">
      <formula>C602/B602&lt;1</formula>
    </cfRule>
  </conditionalFormatting>
  <conditionalFormatting sqref="B491:N491 B560">
    <cfRule type="expression" dxfId="17132" priority="1311">
      <formula>B491/#REF!&gt;1</formula>
    </cfRule>
    <cfRule type="expression" dxfId="17131" priority="1312">
      <formula>B491/#REF!&lt;1</formula>
    </cfRule>
  </conditionalFormatting>
  <conditionalFormatting sqref="C446">
    <cfRule type="cellIs" dxfId="17130" priority="712" operator="lessThan">
      <formula>0</formula>
    </cfRule>
  </conditionalFormatting>
  <conditionalFormatting sqref="C446">
    <cfRule type="expression" dxfId="17129" priority="710">
      <formula>C446/B446&gt;1</formula>
    </cfRule>
    <cfRule type="expression" dxfId="17128" priority="711">
      <formula>C446/B446&lt;1</formula>
    </cfRule>
  </conditionalFormatting>
  <conditionalFormatting sqref="D446:N446">
    <cfRule type="cellIs" dxfId="17127" priority="709" operator="lessThan">
      <formula>0</formula>
    </cfRule>
  </conditionalFormatting>
  <conditionalFormatting sqref="D446:N446">
    <cfRule type="expression" dxfId="17126" priority="707">
      <formula>D446/C446&gt;1</formula>
    </cfRule>
    <cfRule type="expression" dxfId="17125" priority="708">
      <formula>D446/C446&lt;1</formula>
    </cfRule>
  </conditionalFormatting>
  <conditionalFormatting sqref="B446">
    <cfRule type="cellIs" dxfId="17124" priority="706" operator="lessThan">
      <formula>0</formula>
    </cfRule>
  </conditionalFormatting>
  <conditionalFormatting sqref="B446">
    <cfRule type="expression" dxfId="17123" priority="704">
      <formula>B446/#REF!&gt;1</formula>
    </cfRule>
    <cfRule type="expression" dxfId="17122" priority="705">
      <formula>B446/#REF!&lt;1</formula>
    </cfRule>
  </conditionalFormatting>
  <conditionalFormatting sqref="C497">
    <cfRule type="cellIs" dxfId="17121" priority="703" operator="lessThan">
      <formula>0</formula>
    </cfRule>
  </conditionalFormatting>
  <conditionalFormatting sqref="D497:N497">
    <cfRule type="cellIs" dxfId="17120" priority="700" operator="lessThan">
      <formula>0</formula>
    </cfRule>
  </conditionalFormatting>
  <conditionalFormatting sqref="C497">
    <cfRule type="expression" dxfId="17119" priority="701">
      <formula>C497/B497&gt;1</formula>
    </cfRule>
    <cfRule type="expression" dxfId="17118" priority="702">
      <formula>C497/B497&lt;1</formula>
    </cfRule>
  </conditionalFormatting>
  <conditionalFormatting sqref="D497:N497">
    <cfRule type="expression" dxfId="17117" priority="698">
      <formula>D497/C497&gt;1</formula>
    </cfRule>
    <cfRule type="expression" dxfId="17116" priority="699">
      <formula>D497/C497&lt;1</formula>
    </cfRule>
  </conditionalFormatting>
  <conditionalFormatting sqref="B497">
    <cfRule type="cellIs" dxfId="17115" priority="697" operator="lessThan">
      <formula>0</formula>
    </cfRule>
  </conditionalFormatting>
  <conditionalFormatting sqref="B497">
    <cfRule type="expression" dxfId="17114" priority="695">
      <formula>B497/#REF!&gt;1</formula>
    </cfRule>
    <cfRule type="expression" dxfId="17113" priority="696">
      <formula>B497/#REF!&lt;1</formula>
    </cfRule>
  </conditionalFormatting>
  <conditionalFormatting sqref="C566:N566">
    <cfRule type="expression" dxfId="17112" priority="663">
      <formula>C566/B566&gt;1</formula>
    </cfRule>
    <cfRule type="expression" dxfId="17111" priority="664">
      <formula>C566/B566&lt;1</formula>
    </cfRule>
  </conditionalFormatting>
  <conditionalFormatting sqref="B538:N538">
    <cfRule type="cellIs" dxfId="17110" priority="685" operator="lessThan">
      <formula>0</formula>
    </cfRule>
  </conditionalFormatting>
  <conditionalFormatting sqref="B538:N538">
    <cfRule type="expression" dxfId="17109" priority="683">
      <formula>B538/A538&gt;1</formula>
    </cfRule>
    <cfRule type="expression" dxfId="17108" priority="684">
      <formula>B538/A538&lt;1</formula>
    </cfRule>
  </conditionalFormatting>
  <conditionalFormatting sqref="B552:N552">
    <cfRule type="cellIs" dxfId="17107" priority="682" operator="lessThan">
      <formula>0</formula>
    </cfRule>
  </conditionalFormatting>
  <conditionalFormatting sqref="B552:N552">
    <cfRule type="expression" dxfId="17106" priority="680">
      <formula>B552/A552&gt;1</formula>
    </cfRule>
    <cfRule type="expression" dxfId="17105" priority="681">
      <formula>B552/A552&lt;1</formula>
    </cfRule>
  </conditionalFormatting>
  <conditionalFormatting sqref="N571">
    <cfRule type="cellIs" dxfId="17104" priority="656" operator="lessThan">
      <formula>0</formula>
    </cfRule>
  </conditionalFormatting>
  <conditionalFormatting sqref="C545:N545">
    <cfRule type="expression" dxfId="17103" priority="674">
      <formula>C545/B545&gt;1</formula>
    </cfRule>
    <cfRule type="expression" dxfId="17102" priority="675">
      <formula>C545/B545&lt;1</formula>
    </cfRule>
  </conditionalFormatting>
  <conditionalFormatting sqref="C571:M571">
    <cfRule type="expression" dxfId="17101" priority="658">
      <formula>C571/B571&gt;1</formula>
    </cfRule>
    <cfRule type="expression" dxfId="17100" priority="659">
      <formula>C571/B571&lt;1</formula>
    </cfRule>
  </conditionalFormatting>
  <conditionalFormatting sqref="N571">
    <cfRule type="expression" dxfId="17099" priority="653">
      <formula>N571/M571&gt;1</formula>
    </cfRule>
    <cfRule type="expression" dxfId="17098" priority="654">
      <formula>N571/M571&lt;1</formula>
    </cfRule>
  </conditionalFormatting>
  <conditionalFormatting sqref="C571:M571">
    <cfRule type="cellIs" dxfId="17097" priority="662" operator="lessThan">
      <formula>0</formula>
    </cfRule>
  </conditionalFormatting>
  <conditionalFormatting sqref="C571:M571">
    <cfRule type="cellIs" dxfId="17096" priority="661" operator="lessThan">
      <formula>0</formula>
    </cfRule>
  </conditionalFormatting>
  <conditionalFormatting sqref="B545">
    <cfRule type="cellIs" dxfId="17095" priority="677" operator="lessThan">
      <formula>0</formula>
    </cfRule>
  </conditionalFormatting>
  <conditionalFormatting sqref="B545">
    <cfRule type="expression" dxfId="17094" priority="678">
      <formula>B545/#REF!&gt;1</formula>
    </cfRule>
    <cfRule type="expression" dxfId="17093" priority="679">
      <formula>B545/#REF!&lt;1</formula>
    </cfRule>
  </conditionalFormatting>
  <conditionalFormatting sqref="C545:N545">
    <cfRule type="cellIs" dxfId="17092" priority="676" operator="lessThan">
      <formula>0</formula>
    </cfRule>
  </conditionalFormatting>
  <conditionalFormatting sqref="C598:N599">
    <cfRule type="expression" dxfId="17091" priority="671">
      <formula>C598/B598&gt;1</formula>
    </cfRule>
    <cfRule type="expression" dxfId="17090" priority="672">
      <formula>C598/B598&lt;1</formula>
    </cfRule>
  </conditionalFormatting>
  <conditionalFormatting sqref="C560:N560">
    <cfRule type="expression" dxfId="17089" priority="668">
      <formula>C560/B560&gt;1</formula>
    </cfRule>
    <cfRule type="expression" dxfId="17088" priority="669">
      <formula>C560/B560&lt;1</formula>
    </cfRule>
  </conditionalFormatting>
  <conditionalFormatting sqref="N571">
    <cfRule type="cellIs" dxfId="17087" priority="657" operator="lessThan">
      <formula>0</formula>
    </cfRule>
  </conditionalFormatting>
  <conditionalFormatting sqref="C571:M571">
    <cfRule type="cellIs" dxfId="17086" priority="660" operator="lessThan">
      <formula>0</formula>
    </cfRule>
  </conditionalFormatting>
  <conditionalFormatting sqref="N571">
    <cfRule type="cellIs" dxfId="17085" priority="655" operator="lessThan">
      <formula>0</formula>
    </cfRule>
  </conditionalFormatting>
  <conditionalFormatting sqref="B628:N631">
    <cfRule type="cellIs" dxfId="17084" priority="652" operator="lessThan">
      <formula>0</formula>
    </cfRule>
  </conditionalFormatting>
  <conditionalFormatting sqref="I630:N630 P628:Q631">
    <cfRule type="cellIs" dxfId="17083" priority="651" operator="lessThan">
      <formula>0</formula>
    </cfRule>
  </conditionalFormatting>
  <conditionalFormatting sqref="B632:N635">
    <cfRule type="cellIs" dxfId="17082" priority="650" operator="lessThan">
      <formula>0</formula>
    </cfRule>
  </conditionalFormatting>
  <conditionalFormatting sqref="I634:N634 P632:Q635">
    <cfRule type="cellIs" dxfId="17081" priority="649" operator="lessThan">
      <formula>0</formula>
    </cfRule>
  </conditionalFormatting>
  <conditionalFormatting sqref="B636:N639">
    <cfRule type="cellIs" dxfId="17080" priority="648" operator="lessThan">
      <formula>0</formula>
    </cfRule>
  </conditionalFormatting>
  <conditionalFormatting sqref="I638:N638 P636:Q639">
    <cfRule type="cellIs" dxfId="17079" priority="647" operator="lessThan">
      <formula>0</formula>
    </cfRule>
  </conditionalFormatting>
  <conditionalFormatting sqref="B640:N643">
    <cfRule type="cellIs" dxfId="17078" priority="646" operator="lessThan">
      <formula>0</formula>
    </cfRule>
  </conditionalFormatting>
  <conditionalFormatting sqref="I642:N642 P640:Q643">
    <cfRule type="cellIs" dxfId="17077" priority="645" operator="lessThan">
      <formula>0</formula>
    </cfRule>
  </conditionalFormatting>
  <conditionalFormatting sqref="B644:N647">
    <cfRule type="cellIs" dxfId="17076" priority="644" operator="lessThan">
      <formula>0</formula>
    </cfRule>
  </conditionalFormatting>
  <conditionalFormatting sqref="I646:N646 P644:Q647">
    <cfRule type="cellIs" dxfId="17075" priority="643" operator="lessThan">
      <formula>0</formula>
    </cfRule>
  </conditionalFormatting>
  <conditionalFormatting sqref="B648:N651">
    <cfRule type="cellIs" dxfId="17074" priority="642" operator="lessThan">
      <formula>0</formula>
    </cfRule>
  </conditionalFormatting>
  <conditionalFormatting sqref="I650:N650 P648:Q651">
    <cfRule type="cellIs" dxfId="17073" priority="641" operator="lessThan">
      <formula>0</formula>
    </cfRule>
  </conditionalFormatting>
  <conditionalFormatting sqref="B652:N655">
    <cfRule type="cellIs" dxfId="17072" priority="640" operator="lessThan">
      <formula>0</formula>
    </cfRule>
  </conditionalFormatting>
  <conditionalFormatting sqref="I654:N654 P652:Q655">
    <cfRule type="cellIs" dxfId="17071" priority="639" operator="lessThan">
      <formula>0</formula>
    </cfRule>
  </conditionalFormatting>
  <conditionalFormatting sqref="B656:N659">
    <cfRule type="cellIs" dxfId="17070" priority="638" operator="lessThan">
      <formula>0</formula>
    </cfRule>
  </conditionalFormatting>
  <conditionalFormatting sqref="I658:N658 P656:Q659">
    <cfRule type="cellIs" dxfId="17069" priority="637" operator="lessThan">
      <formula>0</formula>
    </cfRule>
  </conditionalFormatting>
  <conditionalFormatting sqref="B664:N667">
    <cfRule type="cellIs" dxfId="17068" priority="636" operator="lessThan">
      <formula>0</formula>
    </cfRule>
  </conditionalFormatting>
  <conditionalFormatting sqref="I666:N666 P664:Q667">
    <cfRule type="cellIs" dxfId="17067" priority="635" operator="lessThan">
      <formula>0</formula>
    </cfRule>
  </conditionalFormatting>
  <conditionalFormatting sqref="B668:N671">
    <cfRule type="cellIs" dxfId="17066" priority="634" operator="lessThan">
      <formula>0</formula>
    </cfRule>
  </conditionalFormatting>
  <conditionalFormatting sqref="I670:N670 P668:Q671">
    <cfRule type="cellIs" dxfId="17065" priority="633" operator="lessThan">
      <formula>0</formula>
    </cfRule>
  </conditionalFormatting>
  <conditionalFormatting sqref="P608">
    <cfRule type="cellIs" dxfId="17064" priority="632" operator="lessThan">
      <formula>0</formula>
    </cfRule>
  </conditionalFormatting>
  <conditionalFormatting sqref="Q447:Q448">
    <cfRule type="cellIs" dxfId="17063" priority="631" operator="lessThan">
      <formula>0</formula>
    </cfRule>
  </conditionalFormatting>
  <conditionalFormatting sqref="P447:P448">
    <cfRule type="cellIs" dxfId="17062" priority="630" operator="lessThan">
      <formula>0</formula>
    </cfRule>
  </conditionalFormatting>
  <conditionalFormatting sqref="B447:N447 B493:O499 B490:O490 B492">
    <cfRule type="cellIs" dxfId="17061" priority="629" operator="lessThan">
      <formula>0</formula>
    </cfRule>
  </conditionalFormatting>
  <conditionalFormatting sqref="B499:N499">
    <cfRule type="cellIs" dxfId="17060" priority="623" operator="lessThan">
      <formula>0</formula>
    </cfRule>
  </conditionalFormatting>
  <conditionalFormatting sqref="B553:N553">
    <cfRule type="cellIs" dxfId="17059" priority="617" operator="lessThan">
      <formula>0</formula>
    </cfRule>
  </conditionalFormatting>
  <conditionalFormatting sqref="P477:Q477 B477">
    <cfRule type="cellIs" dxfId="17058" priority="616" operator="lessThan">
      <formula>0</formula>
    </cfRule>
  </conditionalFormatting>
  <conditionalFormatting sqref="Q478:Q482">
    <cfRule type="cellIs" dxfId="17057" priority="615" operator="lessThan">
      <formula>0</formula>
    </cfRule>
  </conditionalFormatting>
  <conditionalFormatting sqref="P478:P481">
    <cfRule type="cellIs" dxfId="17056" priority="614" operator="lessThan">
      <formula>0</formula>
    </cfRule>
  </conditionalFormatting>
  <conditionalFormatting sqref="P482">
    <cfRule type="cellIs" dxfId="17055" priority="613" operator="lessThan">
      <formula>0</formula>
    </cfRule>
  </conditionalFormatting>
  <conditionalFormatting sqref="P457:Q457 B457">
    <cfRule type="cellIs" dxfId="17054" priority="612" operator="lessThan">
      <formula>0</formula>
    </cfRule>
  </conditionalFormatting>
  <conditionalFormatting sqref="Q458:Q462">
    <cfRule type="cellIs" dxfId="17053" priority="611" operator="lessThan">
      <formula>0</formula>
    </cfRule>
  </conditionalFormatting>
  <conditionalFormatting sqref="P458:P461">
    <cfRule type="cellIs" dxfId="17052" priority="610" operator="lessThan">
      <formula>0</formula>
    </cfRule>
  </conditionalFormatting>
  <conditionalFormatting sqref="P462">
    <cfRule type="cellIs" dxfId="17051" priority="609" operator="lessThan">
      <formula>0</formula>
    </cfRule>
  </conditionalFormatting>
  <conditionalFormatting sqref="P465:Q465 B465">
    <cfRule type="cellIs" dxfId="17050" priority="608" operator="lessThan">
      <formula>0</formula>
    </cfRule>
  </conditionalFormatting>
  <conditionalFormatting sqref="Q466:Q470">
    <cfRule type="cellIs" dxfId="17049" priority="607" operator="lessThan">
      <formula>0</formula>
    </cfRule>
  </conditionalFormatting>
  <conditionalFormatting sqref="P466:P469">
    <cfRule type="cellIs" dxfId="17048" priority="606" operator="lessThan">
      <formula>0</formula>
    </cfRule>
  </conditionalFormatting>
  <conditionalFormatting sqref="P470">
    <cfRule type="cellIs" dxfId="17047" priority="605" operator="lessThan">
      <formula>0</formula>
    </cfRule>
  </conditionalFormatting>
  <conditionalFormatting sqref="O574:O577">
    <cfRule type="cellIs" dxfId="17046" priority="574" operator="lessThan">
      <formula>0</formula>
    </cfRule>
  </conditionalFormatting>
  <conditionalFormatting sqref="O574:O577">
    <cfRule type="cellIs" dxfId="17045" priority="573" operator="lessThan">
      <formula>0</formula>
    </cfRule>
  </conditionalFormatting>
  <conditionalFormatting sqref="O382">
    <cfRule type="cellIs" dxfId="17044" priority="569" operator="lessThan">
      <formula>0</formula>
    </cfRule>
  </conditionalFormatting>
  <conditionalFormatting sqref="O384">
    <cfRule type="cellIs" dxfId="17043" priority="540" operator="lessThan">
      <formula>0</formula>
    </cfRule>
  </conditionalFormatting>
  <conditionalFormatting sqref="O370">
    <cfRule type="cellIs" dxfId="17042" priority="570" operator="lessThan">
      <formula>0</formula>
    </cfRule>
  </conditionalFormatting>
  <conditionalFormatting sqref="O368:O370 O380:O382 O386:O388 O392:O394 O398:O400 O404:O406 O410:O412 O416:O418 O422:O424 O429:O431 O435:O437 O491 O584:O587 O538 O552">
    <cfRule type="cellIs" dxfId="17041" priority="595" operator="lessThan">
      <formula>0</formula>
    </cfRule>
  </conditionalFormatting>
  <conditionalFormatting sqref="O347">
    <cfRule type="cellIs" dxfId="17040" priority="594" operator="lessThan">
      <formula>0</formula>
    </cfRule>
  </conditionalFormatting>
  <conditionalFormatting sqref="O347">
    <cfRule type="cellIs" dxfId="17039" priority="593" operator="lessThan">
      <formula>0</formula>
    </cfRule>
  </conditionalFormatting>
  <conditionalFormatting sqref="O350:O353">
    <cfRule type="cellIs" dxfId="17038" priority="592" operator="lessThan">
      <formula>0</formula>
    </cfRule>
  </conditionalFormatting>
  <conditionalFormatting sqref="O392">
    <cfRule type="cellIs" dxfId="17037" priority="563" operator="lessThan">
      <formula>0</formula>
    </cfRule>
  </conditionalFormatting>
  <conditionalFormatting sqref="O368:O369">
    <cfRule type="cellIs" dxfId="17036" priority="590" operator="lessThan">
      <formula>0</formula>
    </cfRule>
  </conditionalFormatting>
  <conditionalFormatting sqref="O380:O381">
    <cfRule type="cellIs" dxfId="17035" priority="589" operator="lessThan">
      <formula>0</formula>
    </cfRule>
  </conditionalFormatting>
  <conditionalFormatting sqref="O556:O558">
    <cfRule type="cellIs" dxfId="17034" priority="585" operator="lessThan">
      <formula>0</formula>
    </cfRule>
  </conditionalFormatting>
  <conditionalFormatting sqref="O386:O388">
    <cfRule type="cellIs" dxfId="17033" priority="588" operator="lessThan">
      <formula>0</formula>
    </cfRule>
  </conditionalFormatting>
  <conditionalFormatting sqref="O354">
    <cfRule type="cellIs" dxfId="17032" priority="587" operator="lessThan">
      <formula>0</formula>
    </cfRule>
  </conditionalFormatting>
  <conditionalFormatting sqref="O389">
    <cfRule type="cellIs" dxfId="17031" priority="564" operator="lessThan">
      <formula>0</formula>
    </cfRule>
  </conditionalFormatting>
  <conditionalFormatting sqref="O556:O558">
    <cfRule type="cellIs" dxfId="17030" priority="586" operator="lessThan">
      <formula>0</formula>
    </cfRule>
  </conditionalFormatting>
  <conditionalFormatting sqref="O562 O564:O565">
    <cfRule type="cellIs" dxfId="17029" priority="583" operator="lessThan">
      <formula>0</formula>
    </cfRule>
  </conditionalFormatting>
  <conditionalFormatting sqref="O564:O565 O562">
    <cfRule type="cellIs" dxfId="17028" priority="584" operator="lessThan">
      <formula>0</formula>
    </cfRule>
  </conditionalFormatting>
  <conditionalFormatting sqref="O579:O582">
    <cfRule type="cellIs" dxfId="17027" priority="581" operator="lessThan">
      <formula>0</formula>
    </cfRule>
  </conditionalFormatting>
  <conditionalFormatting sqref="O579:O582">
    <cfRule type="cellIs" dxfId="17026" priority="582" operator="lessThan">
      <formula>0</formula>
    </cfRule>
  </conditionalFormatting>
  <conditionalFormatting sqref="O584:O587">
    <cfRule type="cellIs" dxfId="17025" priority="579" operator="lessThan">
      <formula>0</formula>
    </cfRule>
  </conditionalFormatting>
  <conditionalFormatting sqref="O584:O587">
    <cfRule type="cellIs" dxfId="17024" priority="580" operator="lessThan">
      <formula>0</formula>
    </cfRule>
  </conditionalFormatting>
  <conditionalFormatting sqref="O589:O592">
    <cfRule type="cellIs" dxfId="17023" priority="577" operator="lessThan">
      <formula>0</formula>
    </cfRule>
  </conditionalFormatting>
  <conditionalFormatting sqref="O589:O592">
    <cfRule type="cellIs" dxfId="17022" priority="578" operator="lessThan">
      <formula>0</formula>
    </cfRule>
  </conditionalFormatting>
  <conditionalFormatting sqref="O420">
    <cfRule type="cellIs" dxfId="17021" priority="502" operator="lessThan">
      <formula>0</formula>
    </cfRule>
  </conditionalFormatting>
  <conditionalFormatting sqref="O383">
    <cfRule type="cellIs" dxfId="17020" priority="565" operator="lessThan">
      <formula>0</formula>
    </cfRule>
  </conditionalFormatting>
  <conditionalFormatting sqref="O568:O570">
    <cfRule type="cellIs" dxfId="17019" priority="575" operator="lessThan">
      <formula>0</formula>
    </cfRule>
  </conditionalFormatting>
  <conditionalFormatting sqref="O568:O570">
    <cfRule type="cellIs" dxfId="17018" priority="576" operator="lessThan">
      <formula>0</formula>
    </cfRule>
  </conditionalFormatting>
  <conditionalFormatting sqref="O371">
    <cfRule type="cellIs" dxfId="17017" priority="566" operator="lessThan">
      <formula>0</formula>
    </cfRule>
  </conditionalFormatting>
  <conditionalFormatting sqref="O420">
    <cfRule type="cellIs" dxfId="17016" priority="503" operator="lessThan">
      <formula>0</formula>
    </cfRule>
  </conditionalFormatting>
  <conditionalFormatting sqref="O435">
    <cfRule type="cellIs" dxfId="17015" priority="470" operator="lessThan">
      <formula>0</formula>
    </cfRule>
  </conditionalFormatting>
  <conditionalFormatting sqref="O433">
    <cfRule type="cellIs" dxfId="17014" priority="471" operator="lessThan">
      <formula>0</formula>
    </cfRule>
  </conditionalFormatting>
  <conditionalFormatting sqref="O435">
    <cfRule type="cellIs" dxfId="17013" priority="468" operator="lessThan">
      <formula>0</formula>
    </cfRule>
  </conditionalFormatting>
  <conditionalFormatting sqref="O435">
    <cfRule type="cellIs" dxfId="17012" priority="469" operator="lessThan">
      <formula>0</formula>
    </cfRule>
  </conditionalFormatting>
  <conditionalFormatting sqref="O429">
    <cfRule type="cellIs" dxfId="17011" priority="480" operator="lessThan">
      <formula>0</formula>
    </cfRule>
  </conditionalFormatting>
  <conditionalFormatting sqref="O422">
    <cfRule type="cellIs" dxfId="17010" priority="490" operator="lessThan">
      <formula>0</formula>
    </cfRule>
  </conditionalFormatting>
  <conditionalFormatting sqref="O429">
    <cfRule type="cellIs" dxfId="17009" priority="479" operator="lessThan">
      <formula>0</formula>
    </cfRule>
  </conditionalFormatting>
  <conditionalFormatting sqref="O429">
    <cfRule type="cellIs" dxfId="17008" priority="478" operator="lessThan">
      <formula>0</formula>
    </cfRule>
  </conditionalFormatting>
  <conditionalFormatting sqref="O422">
    <cfRule type="cellIs" dxfId="17007" priority="491" operator="lessThan">
      <formula>0</formula>
    </cfRule>
  </conditionalFormatting>
  <conditionalFormatting sqref="O429">
    <cfRule type="cellIs" dxfId="17006" priority="477" operator="lessThan">
      <formula>0</formula>
    </cfRule>
  </conditionalFormatting>
  <conditionalFormatting sqref="O422">
    <cfRule type="cellIs" dxfId="17005" priority="492" operator="lessThan">
      <formula>0</formula>
    </cfRule>
  </conditionalFormatting>
  <conditionalFormatting sqref="O422">
    <cfRule type="cellIs" dxfId="17004" priority="489" operator="lessThan">
      <formula>0</formula>
    </cfRule>
  </conditionalFormatting>
  <conditionalFormatting sqref="O429">
    <cfRule type="cellIs" dxfId="17003" priority="476" operator="lessThan">
      <formula>0</formula>
    </cfRule>
  </conditionalFormatting>
  <conditionalFormatting sqref="O604 O606:O607 O624:O627 O660:O663">
    <cfRule type="cellIs" dxfId="17002" priority="572" operator="lessThan">
      <formula>0</formula>
    </cfRule>
  </conditionalFormatting>
  <conditionalFormatting sqref="O626">
    <cfRule type="cellIs" dxfId="17001" priority="571" operator="lessThan">
      <formula>0</formula>
    </cfRule>
  </conditionalFormatting>
  <conditionalFormatting sqref="O435">
    <cfRule type="cellIs" dxfId="17000" priority="466" operator="lessThan">
      <formula>0</formula>
    </cfRule>
  </conditionalFormatting>
  <conditionalFormatting sqref="O435">
    <cfRule type="cellIs" dxfId="16999" priority="467" operator="lessThan">
      <formula>0</formula>
    </cfRule>
  </conditionalFormatting>
  <conditionalFormatting sqref="O384">
    <cfRule type="cellIs" dxfId="16998" priority="539" operator="lessThan">
      <formula>0</formula>
    </cfRule>
  </conditionalFormatting>
  <conditionalFormatting sqref="O435">
    <cfRule type="cellIs" dxfId="16997" priority="465" operator="lessThan">
      <formula>0</formula>
    </cfRule>
  </conditionalFormatting>
  <conditionalFormatting sqref="O438">
    <cfRule type="cellIs" dxfId="16996" priority="462" operator="lessThan">
      <formula>0</formula>
    </cfRule>
  </conditionalFormatting>
  <conditionalFormatting sqref="O439">
    <cfRule type="cellIs" dxfId="16995" priority="461" operator="lessThan">
      <formula>0</formula>
    </cfRule>
  </conditionalFormatting>
  <conditionalFormatting sqref="O435">
    <cfRule type="cellIs" dxfId="16994" priority="464" operator="lessThan">
      <formula>0</formula>
    </cfRule>
  </conditionalFormatting>
  <conditionalFormatting sqref="O439">
    <cfRule type="cellIs" dxfId="16993" priority="460" operator="lessThan">
      <formula>0</formula>
    </cfRule>
  </conditionalFormatting>
  <conditionalFormatting sqref="O551 O537">
    <cfRule type="cellIs" dxfId="16992" priority="444" operator="lessThan">
      <formula>0</formula>
    </cfRule>
  </conditionalFormatting>
  <conditionalFormatting sqref="O435">
    <cfRule type="cellIs" dxfId="16991" priority="463" operator="lessThan">
      <formula>0</formula>
    </cfRule>
  </conditionalFormatting>
  <conditionalFormatting sqref="O498">
    <cfRule type="cellIs" dxfId="16990" priority="454" operator="lessThan">
      <formula>0</formula>
    </cfRule>
  </conditionalFormatting>
  <conditionalFormatting sqref="O442:O445">
    <cfRule type="cellIs" dxfId="16989" priority="459" operator="lessThan">
      <formula>0</formula>
    </cfRule>
  </conditionalFormatting>
  <conditionalFormatting sqref="O392">
    <cfRule type="cellIs" dxfId="16988" priority="558" operator="lessThan">
      <formula>0</formula>
    </cfRule>
  </conditionalFormatting>
  <conditionalFormatting sqref="O392">
    <cfRule type="cellIs" dxfId="16987" priority="561" operator="lessThan">
      <formula>0</formula>
    </cfRule>
  </conditionalFormatting>
  <conditionalFormatting sqref="O392">
    <cfRule type="cellIs" dxfId="16986" priority="560" operator="lessThan">
      <formula>0</formula>
    </cfRule>
  </conditionalFormatting>
  <conditionalFormatting sqref="O395">
    <cfRule type="cellIs" dxfId="16985" priority="555" operator="lessThan">
      <formula>0</formula>
    </cfRule>
  </conditionalFormatting>
  <conditionalFormatting sqref="O398">
    <cfRule type="cellIs" dxfId="16984" priority="553" operator="lessThan">
      <formula>0</formula>
    </cfRule>
  </conditionalFormatting>
  <conditionalFormatting sqref="O372">
    <cfRule type="cellIs" dxfId="16983" priority="541" operator="lessThan">
      <formula>0</formula>
    </cfRule>
  </conditionalFormatting>
  <conditionalFormatting sqref="O392">
    <cfRule type="cellIs" dxfId="16982" priority="556" operator="lessThan">
      <formula>0</formula>
    </cfRule>
  </conditionalFormatting>
  <conditionalFormatting sqref="O392">
    <cfRule type="cellIs" dxfId="16981" priority="557" operator="lessThan">
      <formula>0</formula>
    </cfRule>
  </conditionalFormatting>
  <conditionalFormatting sqref="O392">
    <cfRule type="cellIs" dxfId="16980" priority="562" operator="lessThan">
      <formula>0</formula>
    </cfRule>
  </conditionalFormatting>
  <conditionalFormatting sqref="O392">
    <cfRule type="cellIs" dxfId="16979" priority="559" operator="lessThan">
      <formula>0</formula>
    </cfRule>
  </conditionalFormatting>
  <conditionalFormatting sqref="O398">
    <cfRule type="cellIs" dxfId="16978" priority="548" operator="lessThan">
      <formula>0</formula>
    </cfRule>
  </conditionalFormatting>
  <conditionalFormatting sqref="O398">
    <cfRule type="cellIs" dxfId="16977" priority="552" operator="lessThan">
      <formula>0</formula>
    </cfRule>
  </conditionalFormatting>
  <conditionalFormatting sqref="O398">
    <cfRule type="cellIs" dxfId="16976" priority="551" operator="lessThan">
      <formula>0</formula>
    </cfRule>
  </conditionalFormatting>
  <conditionalFormatting sqref="O398">
    <cfRule type="cellIs" dxfId="16975" priority="550" operator="lessThan">
      <formula>0</formula>
    </cfRule>
  </conditionalFormatting>
  <conditionalFormatting sqref="O398">
    <cfRule type="cellIs" dxfId="16974" priority="549" operator="lessThan">
      <formula>0</formula>
    </cfRule>
  </conditionalFormatting>
  <conditionalFormatting sqref="O398">
    <cfRule type="cellIs" dxfId="16973" priority="554" operator="lessThan">
      <formula>0</formula>
    </cfRule>
  </conditionalFormatting>
  <conditionalFormatting sqref="O390">
    <cfRule type="cellIs" dxfId="16972" priority="538" operator="lessThan">
      <formula>0</formula>
    </cfRule>
  </conditionalFormatting>
  <conditionalFormatting sqref="O398">
    <cfRule type="cellIs" dxfId="16971" priority="547" operator="lessThan">
      <formula>0</formula>
    </cfRule>
  </conditionalFormatting>
  <conditionalFormatting sqref="O401">
    <cfRule type="cellIs" dxfId="16970" priority="546" operator="lessThan">
      <formula>0</formula>
    </cfRule>
  </conditionalFormatting>
  <conditionalFormatting sqref="O354">
    <cfRule type="cellIs" dxfId="16969" priority="545" operator="lessThan">
      <formula>0</formula>
    </cfRule>
  </conditionalFormatting>
  <conditionalFormatting sqref="O360">
    <cfRule type="cellIs" dxfId="16968" priority="544" operator="lessThan">
      <formula>0</formula>
    </cfRule>
  </conditionalFormatting>
  <conditionalFormatting sqref="O360">
    <cfRule type="cellIs" dxfId="16967" priority="543" operator="lessThan">
      <formula>0</formula>
    </cfRule>
  </conditionalFormatting>
  <conditionalFormatting sqref="O372">
    <cfRule type="cellIs" dxfId="16966" priority="542" operator="lessThan">
      <formula>0</formula>
    </cfRule>
  </conditionalFormatting>
  <conditionalFormatting sqref="O396">
    <cfRule type="cellIs" dxfId="16965" priority="536" operator="lessThan">
      <formula>0</formula>
    </cfRule>
  </conditionalFormatting>
  <conditionalFormatting sqref="O396">
    <cfRule type="cellIs" dxfId="16964" priority="535" operator="lessThan">
      <formula>0</formula>
    </cfRule>
  </conditionalFormatting>
  <conditionalFormatting sqref="O390">
    <cfRule type="cellIs" dxfId="16963" priority="537" operator="lessThan">
      <formula>0</formula>
    </cfRule>
  </conditionalFormatting>
  <conditionalFormatting sqref="O413">
    <cfRule type="cellIs" dxfId="16962" priority="515" operator="lessThan">
      <formula>0</formula>
    </cfRule>
  </conditionalFormatting>
  <conditionalFormatting sqref="O414">
    <cfRule type="cellIs" dxfId="16961" priority="514" operator="lessThan">
      <formula>0</formula>
    </cfRule>
  </conditionalFormatting>
  <conditionalFormatting sqref="O404">
    <cfRule type="cellIs" dxfId="16960" priority="532" operator="lessThan">
      <formula>0</formula>
    </cfRule>
  </conditionalFormatting>
  <conditionalFormatting sqref="O404">
    <cfRule type="cellIs" dxfId="16959" priority="531" operator="lessThan">
      <formula>0</formula>
    </cfRule>
  </conditionalFormatting>
  <conditionalFormatting sqref="O404">
    <cfRule type="cellIs" dxfId="16958" priority="534" operator="lessThan">
      <formula>0</formula>
    </cfRule>
  </conditionalFormatting>
  <conditionalFormatting sqref="O404">
    <cfRule type="cellIs" dxfId="16957" priority="533" operator="lessThan">
      <formula>0</formula>
    </cfRule>
  </conditionalFormatting>
  <conditionalFormatting sqref="O416">
    <cfRule type="cellIs" dxfId="16956" priority="509" operator="lessThan">
      <formula>0</formula>
    </cfRule>
  </conditionalFormatting>
  <conditionalFormatting sqref="O416">
    <cfRule type="cellIs" dxfId="16955" priority="508" operator="lessThan">
      <formula>0</formula>
    </cfRule>
  </conditionalFormatting>
  <conditionalFormatting sqref="O404">
    <cfRule type="cellIs" dxfId="16954" priority="530" operator="lessThan">
      <formula>0</formula>
    </cfRule>
  </conditionalFormatting>
  <conditionalFormatting sqref="O404">
    <cfRule type="cellIs" dxfId="16953" priority="529" operator="lessThan">
      <formula>0</formula>
    </cfRule>
  </conditionalFormatting>
  <conditionalFormatting sqref="O404">
    <cfRule type="cellIs" dxfId="16952" priority="528" operator="lessThan">
      <formula>0</formula>
    </cfRule>
  </conditionalFormatting>
  <conditionalFormatting sqref="O404">
    <cfRule type="cellIs" dxfId="16951" priority="527" operator="lessThan">
      <formula>0</formula>
    </cfRule>
  </conditionalFormatting>
  <conditionalFormatting sqref="O407">
    <cfRule type="cellIs" dxfId="16950" priority="526" operator="lessThan">
      <formula>0</formula>
    </cfRule>
  </conditionalFormatting>
  <conditionalFormatting sqref="O408">
    <cfRule type="cellIs" dxfId="16949" priority="525" operator="lessThan">
      <formula>0</formula>
    </cfRule>
  </conditionalFormatting>
  <conditionalFormatting sqref="O408">
    <cfRule type="cellIs" dxfId="16948" priority="524" operator="lessThan">
      <formula>0</formula>
    </cfRule>
  </conditionalFormatting>
  <conditionalFormatting sqref="O414">
    <cfRule type="cellIs" dxfId="16947" priority="513" operator="lessThan">
      <formula>0</formula>
    </cfRule>
  </conditionalFormatting>
  <conditionalFormatting sqref="O416">
    <cfRule type="cellIs" dxfId="16946" priority="512" operator="lessThan">
      <formula>0</formula>
    </cfRule>
  </conditionalFormatting>
  <conditionalFormatting sqref="O416">
    <cfRule type="cellIs" dxfId="16945" priority="511" operator="lessThan">
      <formula>0</formula>
    </cfRule>
  </conditionalFormatting>
  <conditionalFormatting sqref="O416">
    <cfRule type="cellIs" dxfId="16944" priority="510" operator="lessThan">
      <formula>0</formula>
    </cfRule>
  </conditionalFormatting>
  <conditionalFormatting sqref="O416">
    <cfRule type="cellIs" dxfId="16943" priority="507" operator="lessThan">
      <formula>0</formula>
    </cfRule>
  </conditionalFormatting>
  <conditionalFormatting sqref="O410">
    <cfRule type="cellIs" dxfId="16942" priority="523" operator="lessThan">
      <formula>0</formula>
    </cfRule>
  </conditionalFormatting>
  <conditionalFormatting sqref="O410">
    <cfRule type="cellIs" dxfId="16941" priority="522" operator="lessThan">
      <formula>0</formula>
    </cfRule>
  </conditionalFormatting>
  <conditionalFormatting sqref="O410">
    <cfRule type="cellIs" dxfId="16940" priority="521" operator="lessThan">
      <formula>0</formula>
    </cfRule>
  </conditionalFormatting>
  <conditionalFormatting sqref="O410">
    <cfRule type="cellIs" dxfId="16939" priority="520" operator="lessThan">
      <formula>0</formula>
    </cfRule>
  </conditionalFormatting>
  <conditionalFormatting sqref="O416">
    <cfRule type="cellIs" dxfId="16938" priority="506" operator="lessThan">
      <formula>0</formula>
    </cfRule>
  </conditionalFormatting>
  <conditionalFormatting sqref="O416">
    <cfRule type="cellIs" dxfId="16937" priority="505" operator="lessThan">
      <formula>0</formula>
    </cfRule>
  </conditionalFormatting>
  <conditionalFormatting sqref="O419">
    <cfRule type="cellIs" dxfId="16936" priority="504" operator="lessThan">
      <formula>0</formula>
    </cfRule>
  </conditionalFormatting>
  <conditionalFormatting sqref="O410">
    <cfRule type="cellIs" dxfId="16935" priority="519" operator="lessThan">
      <formula>0</formula>
    </cfRule>
  </conditionalFormatting>
  <conditionalFormatting sqref="O410">
    <cfRule type="cellIs" dxfId="16934" priority="518" operator="lessThan">
      <formula>0</formula>
    </cfRule>
  </conditionalFormatting>
  <conditionalFormatting sqref="O410">
    <cfRule type="cellIs" dxfId="16933" priority="517" operator="lessThan">
      <formula>0</formula>
    </cfRule>
  </conditionalFormatting>
  <conditionalFormatting sqref="O410">
    <cfRule type="cellIs" dxfId="16932" priority="516" operator="lessThan">
      <formula>0</formula>
    </cfRule>
  </conditionalFormatting>
  <conditionalFormatting sqref="O559">
    <cfRule type="cellIs" dxfId="16931" priority="451" operator="lessThan">
      <formula>0</formula>
    </cfRule>
  </conditionalFormatting>
  <conditionalFormatting sqref="O563">
    <cfRule type="cellIs" dxfId="16930" priority="450" operator="lessThan">
      <formula>0</formula>
    </cfRule>
  </conditionalFormatting>
  <conditionalFormatting sqref="O563">
    <cfRule type="cellIs" dxfId="16929" priority="449" operator="lessThan">
      <formula>0</formula>
    </cfRule>
  </conditionalFormatting>
  <conditionalFormatting sqref="O608 O605 O602:O603">
    <cfRule type="cellIs" dxfId="16928" priority="437" operator="lessThan">
      <formula>0</formula>
    </cfRule>
  </conditionalFormatting>
  <conditionalFormatting sqref="O426">
    <cfRule type="cellIs" dxfId="16927" priority="482" operator="lessThan">
      <formula>0</formula>
    </cfRule>
  </conditionalFormatting>
  <conditionalFormatting sqref="O429">
    <cfRule type="cellIs" dxfId="16926" priority="481" operator="lessThan">
      <formula>0</formula>
    </cfRule>
  </conditionalFormatting>
  <conditionalFormatting sqref="B598:O599">
    <cfRule type="cellIs" dxfId="16925" priority="416" operator="lessThan">
      <formula>0</formula>
    </cfRule>
  </conditionalFormatting>
  <conditionalFormatting sqref="O560">
    <cfRule type="cellIs" dxfId="16924" priority="413" operator="lessThan">
      <formula>0</formula>
    </cfRule>
  </conditionalFormatting>
  <conditionalFormatting sqref="O566">
    <cfRule type="cellIs" dxfId="16923" priority="410" operator="lessThan">
      <formula>0</formula>
    </cfRule>
  </conditionalFormatting>
  <conditionalFormatting sqref="O566">
    <cfRule type="cellIs" dxfId="16922" priority="409" operator="lessThan">
      <formula>0</formula>
    </cfRule>
  </conditionalFormatting>
  <conditionalFormatting sqref="O566">
    <cfRule type="cellIs" dxfId="16921" priority="408" operator="lessThan">
      <formula>0</formula>
    </cfRule>
  </conditionalFormatting>
  <conditionalFormatting sqref="O429">
    <cfRule type="cellIs" dxfId="16920" priority="475" operator="lessThan">
      <formula>0</formula>
    </cfRule>
  </conditionalFormatting>
  <conditionalFormatting sqref="O429">
    <cfRule type="cellIs" dxfId="16919" priority="474" operator="lessThan">
      <formula>0</formula>
    </cfRule>
  </conditionalFormatting>
  <conditionalFormatting sqref="O432">
    <cfRule type="cellIs" dxfId="16918" priority="473" operator="lessThan">
      <formula>0</formula>
    </cfRule>
  </conditionalFormatting>
  <conditionalFormatting sqref="O433">
    <cfRule type="cellIs" dxfId="16917" priority="472" operator="lessThan">
      <formula>0</formula>
    </cfRule>
  </conditionalFormatting>
  <conditionalFormatting sqref="O422">
    <cfRule type="cellIs" dxfId="16916" priority="488" operator="lessThan">
      <formula>0</formula>
    </cfRule>
  </conditionalFormatting>
  <conditionalFormatting sqref="O422">
    <cfRule type="cellIs" dxfId="16915" priority="487" operator="lessThan">
      <formula>0</formula>
    </cfRule>
  </conditionalFormatting>
  <conditionalFormatting sqref="O422">
    <cfRule type="cellIs" dxfId="16914" priority="486" operator="lessThan">
      <formula>0</formula>
    </cfRule>
  </conditionalFormatting>
  <conditionalFormatting sqref="O422">
    <cfRule type="cellIs" dxfId="16913" priority="485" operator="lessThan">
      <formula>0</formula>
    </cfRule>
  </conditionalFormatting>
  <conditionalFormatting sqref="O425">
    <cfRule type="cellIs" dxfId="16912" priority="484" operator="lessThan">
      <formula>0</formula>
    </cfRule>
  </conditionalFormatting>
  <conditionalFormatting sqref="O426">
    <cfRule type="cellIs" dxfId="16911" priority="483" operator="lessThan">
      <formula>0</formula>
    </cfRule>
  </conditionalFormatting>
  <conditionalFormatting sqref="O442:O445">
    <cfRule type="expression" dxfId="16910" priority="457">
      <formula>O442/N442&gt;1</formula>
    </cfRule>
    <cfRule type="expression" dxfId="16909" priority="458">
      <formula>O442/N442&lt;1</formula>
    </cfRule>
  </conditionalFormatting>
  <conditionalFormatting sqref="O538 O552">
    <cfRule type="expression" dxfId="16908" priority="455">
      <formula>O538/#REF!&gt;1</formula>
    </cfRule>
    <cfRule type="expression" dxfId="16907" priority="456">
      <formula>O538/#REF!&lt;1</formula>
    </cfRule>
  </conditionalFormatting>
  <conditionalFormatting sqref="O493:O496">
    <cfRule type="cellIs" dxfId="16906" priority="447" operator="lessThan">
      <formula>0</formula>
    </cfRule>
  </conditionalFormatting>
  <conditionalFormatting sqref="O498">
    <cfRule type="expression" dxfId="16905" priority="452">
      <formula>O498/N498&gt;1</formula>
    </cfRule>
    <cfRule type="expression" dxfId="16904" priority="453">
      <formula>O498/N498&lt;1</formula>
    </cfRule>
  </conditionalFormatting>
  <conditionalFormatting sqref="O547:O550 O533:O536">
    <cfRule type="cellIs" dxfId="16903" priority="443" operator="lessThan">
      <formula>0</formula>
    </cfRule>
  </conditionalFormatting>
  <conditionalFormatting sqref="O662">
    <cfRule type="cellIs" dxfId="16902" priority="448" operator="lessThan">
      <formula>0</formula>
    </cfRule>
  </conditionalFormatting>
  <conditionalFormatting sqref="O608 O605 O602:O603">
    <cfRule type="expression" dxfId="16901" priority="435">
      <formula>O602/N602&gt;1</formula>
    </cfRule>
    <cfRule type="expression" dxfId="16900" priority="436">
      <formula>O602/N602&lt;1</formula>
    </cfRule>
  </conditionalFormatting>
  <conditionalFormatting sqref="O493:O496">
    <cfRule type="expression" dxfId="16899" priority="445">
      <formula>O493/N493&gt;1</formula>
    </cfRule>
    <cfRule type="expression" dxfId="16898" priority="446">
      <formula>O493/N493&lt;1</formula>
    </cfRule>
  </conditionalFormatting>
  <conditionalFormatting sqref="O551 O537">
    <cfRule type="cellIs" dxfId="16897" priority="440" operator="lessThan">
      <formula>0</formula>
    </cfRule>
  </conditionalFormatting>
  <conditionalFormatting sqref="O547:O550 O533:O536">
    <cfRule type="expression" dxfId="16896" priority="441">
      <formula>O533/N533&gt;1</formula>
    </cfRule>
    <cfRule type="expression" dxfId="16895" priority="442">
      <formula>O533/N533&lt;1</formula>
    </cfRule>
  </conditionalFormatting>
  <conditionalFormatting sqref="O551 O537">
    <cfRule type="expression" dxfId="16894" priority="438">
      <formula>O537/N537&gt;1</formula>
    </cfRule>
    <cfRule type="expression" dxfId="16893" priority="439">
      <formula>O537/N537&lt;1</formula>
    </cfRule>
  </conditionalFormatting>
  <conditionalFormatting sqref="O491">
    <cfRule type="expression" dxfId="16892" priority="596">
      <formula>O491/#REF!&gt;1</formula>
    </cfRule>
    <cfRule type="expression" dxfId="16891" priority="597">
      <formula>O491/#REF!&lt;1</formula>
    </cfRule>
  </conditionalFormatting>
  <conditionalFormatting sqref="O446">
    <cfRule type="cellIs" dxfId="16890" priority="434" operator="lessThan">
      <formula>0</formula>
    </cfRule>
  </conditionalFormatting>
  <conditionalFormatting sqref="O446">
    <cfRule type="expression" dxfId="16889" priority="432">
      <formula>O446/N446&gt;1</formula>
    </cfRule>
    <cfRule type="expression" dxfId="16888" priority="433">
      <formula>O446/N446&lt;1</formula>
    </cfRule>
  </conditionalFormatting>
  <conditionalFormatting sqref="O497">
    <cfRule type="cellIs" dxfId="16887" priority="431" operator="lessThan">
      <formula>0</formula>
    </cfRule>
  </conditionalFormatting>
  <conditionalFormatting sqref="O497">
    <cfRule type="expression" dxfId="16886" priority="429">
      <formula>O497/N497&gt;1</formula>
    </cfRule>
    <cfRule type="expression" dxfId="16885" priority="430">
      <formula>O497/N497&lt;1</formula>
    </cfRule>
  </conditionalFormatting>
  <conditionalFormatting sqref="O566">
    <cfRule type="expression" dxfId="16884" priority="406">
      <formula>O566/N566&gt;1</formula>
    </cfRule>
    <cfRule type="expression" dxfId="16883" priority="407">
      <formula>O566/N566&lt;1</formula>
    </cfRule>
  </conditionalFormatting>
  <conditionalFormatting sqref="O538">
    <cfRule type="cellIs" dxfId="16882" priority="425" operator="lessThan">
      <formula>0</formula>
    </cfRule>
  </conditionalFormatting>
  <conditionalFormatting sqref="O538">
    <cfRule type="expression" dxfId="16881" priority="423">
      <formula>O538/N538&gt;1</formula>
    </cfRule>
    <cfRule type="expression" dxfId="16880" priority="424">
      <formula>O538/N538&lt;1</formula>
    </cfRule>
  </conditionalFormatting>
  <conditionalFormatting sqref="O552">
    <cfRule type="cellIs" dxfId="16879" priority="422" operator="lessThan">
      <formula>0</formula>
    </cfRule>
  </conditionalFormatting>
  <conditionalFormatting sqref="O552">
    <cfRule type="expression" dxfId="16878" priority="420">
      <formula>O552/N552&gt;1</formula>
    </cfRule>
    <cfRule type="expression" dxfId="16877" priority="421">
      <formula>O552/N552&lt;1</formula>
    </cfRule>
  </conditionalFormatting>
  <conditionalFormatting sqref="O571">
    <cfRule type="cellIs" dxfId="16876" priority="404" operator="lessThan">
      <formula>0</formula>
    </cfRule>
  </conditionalFormatting>
  <conditionalFormatting sqref="O545">
    <cfRule type="expression" dxfId="16875" priority="417">
      <formula>O545/N545&gt;1</formula>
    </cfRule>
    <cfRule type="expression" dxfId="16874" priority="418">
      <formula>O545/N545&lt;1</formula>
    </cfRule>
  </conditionalFormatting>
  <conditionalFormatting sqref="O571">
    <cfRule type="expression" dxfId="16873" priority="401">
      <formula>O571/N571&gt;1</formula>
    </cfRule>
    <cfRule type="expression" dxfId="16872" priority="402">
      <formula>O571/N571&lt;1</formula>
    </cfRule>
  </conditionalFormatting>
  <conditionalFormatting sqref="O545">
    <cfRule type="cellIs" dxfId="16871" priority="419" operator="lessThan">
      <formula>0</formula>
    </cfRule>
  </conditionalFormatting>
  <conditionalFormatting sqref="B598:O599">
    <cfRule type="expression" dxfId="16870" priority="414">
      <formula>B598/A598&gt;1</formula>
    </cfRule>
    <cfRule type="expression" dxfId="16869" priority="415">
      <formula>B598/A598&lt;1</formula>
    </cfRule>
  </conditionalFormatting>
  <conditionalFormatting sqref="O560">
    <cfRule type="expression" dxfId="16868" priority="411">
      <formula>O560/N560&gt;1</formula>
    </cfRule>
    <cfRule type="expression" dxfId="16867" priority="412">
      <formula>O560/N560&lt;1</formula>
    </cfRule>
  </conditionalFormatting>
  <conditionalFormatting sqref="O571">
    <cfRule type="cellIs" dxfId="16866" priority="405" operator="lessThan">
      <formula>0</formula>
    </cfRule>
  </conditionalFormatting>
  <conditionalFormatting sqref="O571">
    <cfRule type="cellIs" dxfId="16865" priority="403" operator="lessThan">
      <formula>0</formula>
    </cfRule>
  </conditionalFormatting>
  <conditionalFormatting sqref="O628:O631">
    <cfRule type="cellIs" dxfId="16864" priority="400" operator="lessThan">
      <formula>0</formula>
    </cfRule>
  </conditionalFormatting>
  <conditionalFormatting sqref="O630">
    <cfRule type="cellIs" dxfId="16863" priority="399" operator="lessThan">
      <formula>0</formula>
    </cfRule>
  </conditionalFormatting>
  <conditionalFormatting sqref="O632:O635">
    <cfRule type="cellIs" dxfId="16862" priority="398" operator="lessThan">
      <formula>0</formula>
    </cfRule>
  </conditionalFormatting>
  <conditionalFormatting sqref="O634">
    <cfRule type="cellIs" dxfId="16861" priority="397" operator="lessThan">
      <formula>0</formula>
    </cfRule>
  </conditionalFormatting>
  <conditionalFormatting sqref="O636:O639">
    <cfRule type="cellIs" dxfId="16860" priority="396" operator="lessThan">
      <formula>0</formula>
    </cfRule>
  </conditionalFormatting>
  <conditionalFormatting sqref="O638">
    <cfRule type="cellIs" dxfId="16859" priority="395" operator="lessThan">
      <formula>0</formula>
    </cfRule>
  </conditionalFormatting>
  <conditionalFormatting sqref="O640:O643">
    <cfRule type="cellIs" dxfId="16858" priority="394" operator="lessThan">
      <formula>0</formula>
    </cfRule>
  </conditionalFormatting>
  <conditionalFormatting sqref="O642">
    <cfRule type="cellIs" dxfId="16857" priority="393" operator="lessThan">
      <formula>0</formula>
    </cfRule>
  </conditionalFormatting>
  <conditionalFormatting sqref="O644:O647">
    <cfRule type="cellIs" dxfId="16856" priority="392" operator="lessThan">
      <formula>0</formula>
    </cfRule>
  </conditionalFormatting>
  <conditionalFormatting sqref="O646">
    <cfRule type="cellIs" dxfId="16855" priority="391" operator="lessThan">
      <formula>0</formula>
    </cfRule>
  </conditionalFormatting>
  <conditionalFormatting sqref="O648:O651">
    <cfRule type="cellIs" dxfId="16854" priority="390" operator="lessThan">
      <formula>0</formula>
    </cfRule>
  </conditionalFormatting>
  <conditionalFormatting sqref="O650">
    <cfRule type="cellIs" dxfId="16853" priority="389" operator="lessThan">
      <formula>0</formula>
    </cfRule>
  </conditionalFormatting>
  <conditionalFormatting sqref="O652:O655">
    <cfRule type="cellIs" dxfId="16852" priority="388" operator="lessThan">
      <formula>0</formula>
    </cfRule>
  </conditionalFormatting>
  <conditionalFormatting sqref="O654">
    <cfRule type="cellIs" dxfId="16851" priority="387" operator="lessThan">
      <formula>0</formula>
    </cfRule>
  </conditionalFormatting>
  <conditionalFormatting sqref="O656:O659">
    <cfRule type="cellIs" dxfId="16850" priority="386" operator="lessThan">
      <formula>0</formula>
    </cfRule>
  </conditionalFormatting>
  <conditionalFormatting sqref="O658">
    <cfRule type="cellIs" dxfId="16849" priority="385" operator="lessThan">
      <formula>0</formula>
    </cfRule>
  </conditionalFormatting>
  <conditionalFormatting sqref="O664:O667">
    <cfRule type="cellIs" dxfId="16848" priority="384" operator="lessThan">
      <formula>0</formula>
    </cfRule>
  </conditionalFormatting>
  <conditionalFormatting sqref="O666">
    <cfRule type="cellIs" dxfId="16847" priority="383" operator="lessThan">
      <formula>0</formula>
    </cfRule>
  </conditionalFormatting>
  <conditionalFormatting sqref="O668:O671">
    <cfRule type="cellIs" dxfId="16846" priority="382" operator="lessThan">
      <formula>0</formula>
    </cfRule>
  </conditionalFormatting>
  <conditionalFormatting sqref="O670">
    <cfRule type="cellIs" dxfId="16845" priority="381" operator="lessThan">
      <formula>0</formula>
    </cfRule>
  </conditionalFormatting>
  <conditionalFormatting sqref="O447">
    <cfRule type="cellIs" dxfId="16844" priority="380" operator="lessThan">
      <formula>0</formula>
    </cfRule>
  </conditionalFormatting>
  <conditionalFormatting sqref="O499">
    <cfRule type="cellIs" dxfId="16843" priority="378" operator="lessThan">
      <formula>0</formula>
    </cfRule>
  </conditionalFormatting>
  <conditionalFormatting sqref="O553">
    <cfRule type="cellIs" dxfId="16842" priority="376" operator="lessThan">
      <formula>0</formula>
    </cfRule>
  </conditionalFormatting>
  <conditionalFormatting sqref="C366:M366">
    <cfRule type="cellIs" dxfId="16841" priority="372" operator="lessThan">
      <formula>0</formula>
    </cfRule>
  </conditionalFormatting>
  <conditionalFormatting sqref="H366">
    <cfRule type="cellIs" dxfId="16840" priority="358" operator="lessThan">
      <formula>0</formula>
    </cfRule>
  </conditionalFormatting>
  <conditionalFormatting sqref="P361:Q361 Q362:Q364">
    <cfRule type="cellIs" dxfId="16839" priority="371" operator="lessThan">
      <formula>0</formula>
    </cfRule>
  </conditionalFormatting>
  <conditionalFormatting sqref="P361">
    <cfRule type="cellIs" dxfId="16838" priority="370" operator="lessThan">
      <formula>0</formula>
    </cfRule>
  </conditionalFormatting>
  <conditionalFormatting sqref="P362:P365">
    <cfRule type="cellIs" dxfId="16837" priority="369" operator="lessThan">
      <formula>0</formula>
    </cfRule>
  </conditionalFormatting>
  <conditionalFormatting sqref="B366">
    <cfRule type="cellIs" dxfId="16836" priority="356" operator="lessThan">
      <formula>0</formula>
    </cfRule>
  </conditionalFormatting>
  <conditionalFormatting sqref="Q366">
    <cfRule type="cellIs" dxfId="16835" priority="364" operator="lessThan">
      <formula>0</formula>
    </cfRule>
  </conditionalFormatting>
  <conditionalFormatting sqref="Q365">
    <cfRule type="cellIs" dxfId="16834" priority="362" operator="lessThan">
      <formula>0</formula>
    </cfRule>
  </conditionalFormatting>
  <conditionalFormatting sqref="Q365">
    <cfRule type="cellIs" dxfId="16833" priority="361" operator="lessThan">
      <formula>0</formula>
    </cfRule>
  </conditionalFormatting>
  <conditionalFormatting sqref="N366">
    <cfRule type="cellIs" dxfId="16832" priority="350" operator="lessThan">
      <formula>0</formula>
    </cfRule>
  </conditionalFormatting>
  <conditionalFormatting sqref="C366:M366">
    <cfRule type="cellIs" dxfId="16831" priority="360" operator="lessThan">
      <formula>0</formula>
    </cfRule>
  </conditionalFormatting>
  <conditionalFormatting sqref="P366">
    <cfRule type="cellIs" dxfId="16830" priority="348" operator="lessThan">
      <formula>0</formula>
    </cfRule>
  </conditionalFormatting>
  <conditionalFormatting sqref="B366">
    <cfRule type="cellIs" dxfId="16829" priority="352" operator="lessThan">
      <formula>0</formula>
    </cfRule>
  </conditionalFormatting>
  <conditionalFormatting sqref="O366">
    <cfRule type="cellIs" dxfId="16828" priority="342" operator="lessThan">
      <formula>0</formula>
    </cfRule>
  </conditionalFormatting>
  <conditionalFormatting sqref="N366">
    <cfRule type="cellIs" dxfId="16827" priority="349" operator="lessThan">
      <formula>0</formula>
    </cfRule>
  </conditionalFormatting>
  <conditionalFormatting sqref="P500:Q500">
    <cfRule type="cellIs" dxfId="16826" priority="335" operator="lessThan">
      <formula>0</formula>
    </cfRule>
  </conditionalFormatting>
  <conditionalFormatting sqref="O366">
    <cfRule type="cellIs" dxfId="16825" priority="343" operator="lessThan">
      <formula>0</formula>
    </cfRule>
  </conditionalFormatting>
  <conditionalFormatting sqref="P501:P504">
    <cfRule type="cellIs" dxfId="16824" priority="330" operator="lessThan">
      <formula>0</formula>
    </cfRule>
  </conditionalFormatting>
  <conditionalFormatting sqref="Q501:Q504">
    <cfRule type="cellIs" dxfId="16823" priority="334" operator="lessThan">
      <formula>0</formula>
    </cfRule>
  </conditionalFormatting>
  <conditionalFormatting sqref="Q505">
    <cfRule type="cellIs" dxfId="16822" priority="333" operator="lessThan">
      <formula>0</formula>
    </cfRule>
  </conditionalFormatting>
  <conditionalFormatting sqref="Q505">
    <cfRule type="cellIs" dxfId="16821" priority="332" operator="lessThan">
      <formula>0</formula>
    </cfRule>
  </conditionalFormatting>
  <conditionalFormatting sqref="B500">
    <cfRule type="cellIs" dxfId="16820" priority="331" operator="lessThan">
      <formula>0</formula>
    </cfRule>
  </conditionalFormatting>
  <conditionalFormatting sqref="Q506">
    <cfRule type="cellIs" dxfId="16819" priority="329" operator="lessThan">
      <formula>0</formula>
    </cfRule>
  </conditionalFormatting>
  <conditionalFormatting sqref="Q507">
    <cfRule type="cellIs" dxfId="16818" priority="327" operator="lessThan">
      <formula>0</formula>
    </cfRule>
  </conditionalFormatting>
  <conditionalFormatting sqref="P507">
    <cfRule type="cellIs" dxfId="16817" priority="326" operator="lessThan">
      <formula>0</formula>
    </cfRule>
  </conditionalFormatting>
  <conditionalFormatting sqref="P505:P506">
    <cfRule type="cellIs" dxfId="16816" priority="328" operator="lessThan">
      <formula>0</formula>
    </cfRule>
  </conditionalFormatting>
  <conditionalFormatting sqref="B507:N507">
    <cfRule type="cellIs" dxfId="16815" priority="325" operator="lessThan">
      <formula>0</formula>
    </cfRule>
  </conditionalFormatting>
  <conditionalFormatting sqref="B506:O506">
    <cfRule type="cellIs" dxfId="16814" priority="322" operator="lessThan">
      <formula>0</formula>
    </cfRule>
  </conditionalFormatting>
  <conditionalFormatting sqref="B506:O506">
    <cfRule type="expression" dxfId="16813" priority="323">
      <formula>B506/#REF!&gt;1</formula>
    </cfRule>
    <cfRule type="expression" dxfId="16812" priority="324">
      <formula>B506/#REF!&lt;1</formula>
    </cfRule>
  </conditionalFormatting>
  <conditionalFormatting sqref="O507">
    <cfRule type="cellIs" dxfId="16811" priority="321" operator="lessThan">
      <formula>0</formula>
    </cfRule>
  </conditionalFormatting>
  <conditionalFormatting sqref="P508:Q508">
    <cfRule type="cellIs" dxfId="16810" priority="302" operator="lessThan">
      <formula>0</formula>
    </cfRule>
  </conditionalFormatting>
  <conditionalFormatting sqref="Q509:Q512">
    <cfRule type="cellIs" dxfId="16809" priority="301" operator="lessThan">
      <formula>0</formula>
    </cfRule>
  </conditionalFormatting>
  <conditionalFormatting sqref="B601:N601">
    <cfRule type="cellIs" dxfId="16808" priority="303" operator="lessThan">
      <formula>0</formula>
    </cfRule>
  </conditionalFormatting>
  <conditionalFormatting sqref="Q513:Q514">
    <cfRule type="cellIs" dxfId="16807" priority="300" operator="lessThan">
      <formula>0</formula>
    </cfRule>
  </conditionalFormatting>
  <conditionalFormatting sqref="B508">
    <cfRule type="cellIs" dxfId="16806" priority="296" operator="lessThan">
      <formula>0</formula>
    </cfRule>
  </conditionalFormatting>
  <conditionalFormatting sqref="B514">
    <cfRule type="cellIs" dxfId="16805" priority="295" operator="lessThan">
      <formula>0</formula>
    </cfRule>
  </conditionalFormatting>
  <conditionalFormatting sqref="F514">
    <cfRule type="cellIs" dxfId="16804" priority="283" operator="lessThan">
      <formula>0</formula>
    </cfRule>
  </conditionalFormatting>
  <conditionalFormatting sqref="E514">
    <cfRule type="cellIs" dxfId="16803" priority="286" operator="lessThan">
      <formula>0</formula>
    </cfRule>
  </conditionalFormatting>
  <conditionalFormatting sqref="Q514">
    <cfRule type="cellIs" dxfId="16802" priority="299" operator="lessThan">
      <formula>0</formula>
    </cfRule>
  </conditionalFormatting>
  <conditionalFormatting sqref="Q513">
    <cfRule type="cellIs" dxfId="16801" priority="298" operator="lessThan">
      <formula>0</formula>
    </cfRule>
  </conditionalFormatting>
  <conditionalFormatting sqref="P509:P512">
    <cfRule type="cellIs" dxfId="16800" priority="297" operator="lessThan">
      <formula>0</formula>
    </cfRule>
  </conditionalFormatting>
  <conditionalFormatting sqref="D514">
    <cfRule type="cellIs" dxfId="16799" priority="289" operator="lessThan">
      <formula>0</formula>
    </cfRule>
  </conditionalFormatting>
  <conditionalFormatting sqref="C514">
    <cfRule type="cellIs" dxfId="16798" priority="292" operator="lessThan">
      <formula>0</formula>
    </cfRule>
  </conditionalFormatting>
  <conditionalFormatting sqref="Q508:Q515">
    <cfRule type="cellIs" dxfId="16797" priority="252" operator="lessThan">
      <formula>0</formula>
    </cfRule>
  </conditionalFormatting>
  <conditionalFormatting sqref="P508:P515">
    <cfRule type="cellIs" dxfId="16796" priority="251" operator="lessThan">
      <formula>0</formula>
    </cfRule>
  </conditionalFormatting>
  <conditionalFormatting sqref="Q515">
    <cfRule type="cellIs" dxfId="16795" priority="249" operator="lessThan">
      <formula>0</formula>
    </cfRule>
  </conditionalFormatting>
  <conditionalFormatting sqref="P515">
    <cfRule type="cellIs" dxfId="16794" priority="248" operator="lessThan">
      <formula>0</formula>
    </cfRule>
  </conditionalFormatting>
  <conditionalFormatting sqref="B514">
    <cfRule type="expression" dxfId="16793" priority="293">
      <formula>B514/#REF!&gt;1</formula>
    </cfRule>
    <cfRule type="expression" dxfId="16792" priority="294">
      <formula>B514/#REF!&lt;1</formula>
    </cfRule>
  </conditionalFormatting>
  <conditionalFormatting sqref="C514">
    <cfRule type="expression" dxfId="16791" priority="290">
      <formula>C514/B514&gt;1</formula>
    </cfRule>
    <cfRule type="expression" dxfId="16790" priority="291">
      <formula>C514/B514&lt;1</formula>
    </cfRule>
  </conditionalFormatting>
  <conditionalFormatting sqref="D514">
    <cfRule type="expression" dxfId="16789" priority="287">
      <formula>D514/C514&gt;1</formula>
    </cfRule>
    <cfRule type="expression" dxfId="16788" priority="288">
      <formula>D514/C514&lt;1</formula>
    </cfRule>
  </conditionalFormatting>
  <conditionalFormatting sqref="E514">
    <cfRule type="expression" dxfId="16787" priority="284">
      <formula>E514/D514&gt;1</formula>
    </cfRule>
    <cfRule type="expression" dxfId="16786" priority="285">
      <formula>E514/D514&lt;1</formula>
    </cfRule>
  </conditionalFormatting>
  <conditionalFormatting sqref="F514">
    <cfRule type="expression" dxfId="16785" priority="281">
      <formula>F514/E514&gt;1</formula>
    </cfRule>
    <cfRule type="expression" dxfId="16784" priority="282">
      <formula>F514/E514&lt;1</formula>
    </cfRule>
  </conditionalFormatting>
  <conditionalFormatting sqref="G514">
    <cfRule type="cellIs" dxfId="16783" priority="280" operator="lessThan">
      <formula>0</formula>
    </cfRule>
  </conditionalFormatting>
  <conditionalFormatting sqref="G514">
    <cfRule type="expression" dxfId="16782" priority="278">
      <formula>G514/F514&gt;1</formula>
    </cfRule>
    <cfRule type="expression" dxfId="16781" priority="279">
      <formula>G514/F514&lt;1</formula>
    </cfRule>
  </conditionalFormatting>
  <conditionalFormatting sqref="H514">
    <cfRule type="cellIs" dxfId="16780" priority="277" operator="lessThan">
      <formula>0</formula>
    </cfRule>
  </conditionalFormatting>
  <conditionalFormatting sqref="H514">
    <cfRule type="expression" dxfId="16779" priority="275">
      <formula>H514/G514&gt;1</formula>
    </cfRule>
    <cfRule type="expression" dxfId="16778" priority="276">
      <formula>H514/G514&lt;1</formula>
    </cfRule>
  </conditionalFormatting>
  <conditionalFormatting sqref="I514:N514">
    <cfRule type="cellIs" dxfId="16777" priority="274" operator="lessThan">
      <formula>0</formula>
    </cfRule>
  </conditionalFormatting>
  <conditionalFormatting sqref="I514:N514">
    <cfRule type="expression" dxfId="16776" priority="272">
      <formula>I514/H514&gt;1</formula>
    </cfRule>
    <cfRule type="expression" dxfId="16775" priority="273">
      <formula>I514/H514&lt;1</formula>
    </cfRule>
  </conditionalFormatting>
  <conditionalFormatting sqref="P513:P514">
    <cfRule type="cellIs" dxfId="16774" priority="271" operator="lessThan">
      <formula>0</formula>
    </cfRule>
  </conditionalFormatting>
  <conditionalFormatting sqref="C509:C512">
    <cfRule type="cellIs" dxfId="16773" priority="270" operator="lessThan">
      <formula>0</formula>
    </cfRule>
  </conditionalFormatting>
  <conditionalFormatting sqref="B509:B512">
    <cfRule type="cellIs" dxfId="16772" priority="264" operator="lessThan">
      <formula>0</formula>
    </cfRule>
  </conditionalFormatting>
  <conditionalFormatting sqref="C509:C512">
    <cfRule type="expression" dxfId="16771" priority="268">
      <formula>C509/B509&gt;1</formula>
    </cfRule>
    <cfRule type="expression" dxfId="16770" priority="269">
      <formula>C509/B509&lt;1</formula>
    </cfRule>
  </conditionalFormatting>
  <conditionalFormatting sqref="D509:N512">
    <cfRule type="cellIs" dxfId="16769" priority="267" operator="lessThan">
      <formula>0</formula>
    </cfRule>
  </conditionalFormatting>
  <conditionalFormatting sqref="D509:N512">
    <cfRule type="expression" dxfId="16768" priority="265">
      <formula>D509/C509&gt;1</formula>
    </cfRule>
    <cfRule type="expression" dxfId="16767" priority="266">
      <formula>D509/C509&lt;1</formula>
    </cfRule>
  </conditionalFormatting>
  <conditionalFormatting sqref="B509:B512">
    <cfRule type="expression" dxfId="16766" priority="262">
      <formula>B509/#REF!&gt;1</formula>
    </cfRule>
    <cfRule type="expression" dxfId="16765" priority="263">
      <formula>B509/#REF!&lt;1</formula>
    </cfRule>
  </conditionalFormatting>
  <conditionalFormatting sqref="C513">
    <cfRule type="cellIs" dxfId="16764" priority="261" operator="lessThan">
      <formula>0</formula>
    </cfRule>
  </conditionalFormatting>
  <conditionalFormatting sqref="D513:N513">
    <cfRule type="cellIs" dxfId="16763" priority="258" operator="lessThan">
      <formula>0</formula>
    </cfRule>
  </conditionalFormatting>
  <conditionalFormatting sqref="C513">
    <cfRule type="expression" dxfId="16762" priority="259">
      <formula>C513/B513&gt;1</formula>
    </cfRule>
    <cfRule type="expression" dxfId="16761" priority="260">
      <formula>C513/B513&lt;1</formula>
    </cfRule>
  </conditionalFormatting>
  <conditionalFormatting sqref="D513:N513">
    <cfRule type="expression" dxfId="16760" priority="256">
      <formula>D513/C513&gt;1</formula>
    </cfRule>
    <cfRule type="expression" dxfId="16759" priority="257">
      <formula>D513/C513&lt;1</formula>
    </cfRule>
  </conditionalFormatting>
  <conditionalFormatting sqref="B513">
    <cfRule type="cellIs" dxfId="16758" priority="255" operator="lessThan">
      <formula>0</formula>
    </cfRule>
  </conditionalFormatting>
  <conditionalFormatting sqref="B513">
    <cfRule type="expression" dxfId="16757" priority="253">
      <formula>B513/#REF!&gt;1</formula>
    </cfRule>
    <cfRule type="expression" dxfId="16756" priority="254">
      <formula>B513/#REF!&lt;1</formula>
    </cfRule>
  </conditionalFormatting>
  <conditionalFormatting sqref="B509:N515 B508">
    <cfRule type="cellIs" dxfId="16755" priority="250" operator="lessThan">
      <formula>0</formula>
    </cfRule>
  </conditionalFormatting>
  <conditionalFormatting sqref="B515:N515">
    <cfRule type="cellIs" dxfId="16754" priority="247" operator="lessThan">
      <formula>0</formula>
    </cfRule>
  </conditionalFormatting>
  <conditionalFormatting sqref="O514">
    <cfRule type="cellIs" dxfId="16753" priority="246" operator="lessThan">
      <formula>0</formula>
    </cfRule>
  </conditionalFormatting>
  <conditionalFormatting sqref="O514">
    <cfRule type="expression" dxfId="16752" priority="244">
      <formula>O514/N514&gt;1</formula>
    </cfRule>
    <cfRule type="expression" dxfId="16751" priority="245">
      <formula>O514/N514&lt;1</formula>
    </cfRule>
  </conditionalFormatting>
  <conditionalFormatting sqref="O509:O512">
    <cfRule type="cellIs" dxfId="16750" priority="243" operator="lessThan">
      <formula>0</formula>
    </cfRule>
  </conditionalFormatting>
  <conditionalFormatting sqref="O509:O512">
    <cfRule type="expression" dxfId="16749" priority="241">
      <formula>O509/N509&gt;1</formula>
    </cfRule>
    <cfRule type="expression" dxfId="16748" priority="242">
      <formula>O509/N509&lt;1</formula>
    </cfRule>
  </conditionalFormatting>
  <conditionalFormatting sqref="O513">
    <cfRule type="cellIs" dxfId="16747" priority="240" operator="lessThan">
      <formula>0</formula>
    </cfRule>
  </conditionalFormatting>
  <conditionalFormatting sqref="O513">
    <cfRule type="expression" dxfId="16746" priority="238">
      <formula>O513/N513&gt;1</formula>
    </cfRule>
    <cfRule type="expression" dxfId="16745" priority="239">
      <formula>O513/N513&lt;1</formula>
    </cfRule>
  </conditionalFormatting>
  <conditionalFormatting sqref="O509:O515">
    <cfRule type="cellIs" dxfId="16744" priority="237" operator="lessThan">
      <formula>0</formula>
    </cfRule>
  </conditionalFormatting>
  <conditionalFormatting sqref="O515">
    <cfRule type="cellIs" dxfId="16743" priority="236" operator="lessThan">
      <formula>0</formula>
    </cfRule>
  </conditionalFormatting>
  <conditionalFormatting sqref="O601">
    <cfRule type="cellIs" dxfId="16742" priority="168" operator="lessThan">
      <formula>0</formula>
    </cfRule>
  </conditionalFormatting>
  <conditionalFormatting sqref="P609:P611">
    <cfRule type="cellIs" dxfId="16741" priority="167" operator="lessThan">
      <formula>0</formula>
    </cfRule>
  </conditionalFormatting>
  <conditionalFormatting sqref="C374:M378 N374:N376 B373:B377">
    <cfRule type="cellIs" dxfId="16740" priority="166" operator="lessThan">
      <formula>0</formula>
    </cfRule>
  </conditionalFormatting>
  <conditionalFormatting sqref="Q377">
    <cfRule type="cellIs" dxfId="16739" priority="158" operator="lessThan">
      <formula>0</formula>
    </cfRule>
  </conditionalFormatting>
  <conditionalFormatting sqref="P373:Q373 Q374:Q376">
    <cfRule type="cellIs" dxfId="16738" priority="165" operator="lessThan">
      <formula>0</formula>
    </cfRule>
  </conditionalFormatting>
  <conditionalFormatting sqref="P373">
    <cfRule type="cellIs" dxfId="16737" priority="164" operator="lessThan">
      <formula>0</formula>
    </cfRule>
  </conditionalFormatting>
  <conditionalFormatting sqref="J374">
    <cfRule type="cellIs" dxfId="16736" priority="162" operator="lessThan">
      <formula>0</formula>
    </cfRule>
  </conditionalFormatting>
  <conditionalFormatting sqref="K374:N375 J376:M377">
    <cfRule type="cellIs" dxfId="16735" priority="163" operator="lessThan">
      <formula>0</formula>
    </cfRule>
  </conditionalFormatting>
  <conditionalFormatting sqref="Q378">
    <cfRule type="cellIs" dxfId="16734" priority="160" operator="lessThan">
      <formula>0</formula>
    </cfRule>
  </conditionalFormatting>
  <conditionalFormatting sqref="B373">
    <cfRule type="cellIs" dxfId="16733" priority="161" operator="lessThan">
      <formula>0</formula>
    </cfRule>
  </conditionalFormatting>
  <conditionalFormatting sqref="J375">
    <cfRule type="cellIs" dxfId="16732" priority="159" operator="lessThan">
      <formula>0</formula>
    </cfRule>
  </conditionalFormatting>
  <conditionalFormatting sqref="Q377">
    <cfRule type="cellIs" dxfId="16731" priority="157" operator="lessThan">
      <formula>0</formula>
    </cfRule>
  </conditionalFormatting>
  <conditionalFormatting sqref="J378:M378">
    <cfRule type="cellIs" dxfId="16730" priority="156" operator="lessThan">
      <formula>0</formula>
    </cfRule>
  </conditionalFormatting>
  <conditionalFormatting sqref="C376:I377">
    <cfRule type="cellIs" dxfId="16729" priority="155" operator="lessThan">
      <formula>0</formula>
    </cfRule>
  </conditionalFormatting>
  <conditionalFormatting sqref="C374:I374">
    <cfRule type="cellIs" dxfId="16728" priority="154" operator="lessThan">
      <formula>0</formula>
    </cfRule>
  </conditionalFormatting>
  <conditionalFormatting sqref="C375:I375">
    <cfRule type="cellIs" dxfId="16727" priority="153" operator="lessThan">
      <formula>0</formula>
    </cfRule>
  </conditionalFormatting>
  <conditionalFormatting sqref="C378:I378">
    <cfRule type="cellIs" dxfId="16726" priority="152" operator="lessThan">
      <formula>0</formula>
    </cfRule>
  </conditionalFormatting>
  <conditionalFormatting sqref="N376">
    <cfRule type="cellIs" dxfId="16725" priority="151" operator="lessThan">
      <formula>0</formula>
    </cfRule>
  </conditionalFormatting>
  <conditionalFormatting sqref="B374:B378">
    <cfRule type="cellIs" dxfId="16724" priority="150" operator="lessThan">
      <formula>0</formula>
    </cfRule>
  </conditionalFormatting>
  <conditionalFormatting sqref="B375">
    <cfRule type="cellIs" dxfId="16723" priority="147" operator="lessThan">
      <formula>0</formula>
    </cfRule>
  </conditionalFormatting>
  <conditionalFormatting sqref="B376:B377">
    <cfRule type="cellIs" dxfId="16722" priority="149" operator="lessThan">
      <formula>0</formula>
    </cfRule>
  </conditionalFormatting>
  <conditionalFormatting sqref="B374">
    <cfRule type="cellIs" dxfId="16721" priority="148" operator="lessThan">
      <formula>0</formula>
    </cfRule>
  </conditionalFormatting>
  <conditionalFormatting sqref="B378">
    <cfRule type="cellIs" dxfId="16720" priority="146" operator="lessThan">
      <formula>0</formula>
    </cfRule>
  </conditionalFormatting>
  <conditionalFormatting sqref="N377">
    <cfRule type="cellIs" dxfId="16719" priority="145" operator="lessThan">
      <formula>0</formula>
    </cfRule>
  </conditionalFormatting>
  <conditionalFormatting sqref="N378">
    <cfRule type="cellIs" dxfId="16718" priority="144" operator="lessThan">
      <formula>0</formula>
    </cfRule>
  </conditionalFormatting>
  <conditionalFormatting sqref="N378">
    <cfRule type="cellIs" dxfId="16717" priority="143" operator="lessThan">
      <formula>0</formula>
    </cfRule>
  </conditionalFormatting>
  <conditionalFormatting sqref="P374">
    <cfRule type="cellIs" dxfId="16716" priority="142" operator="lessThan">
      <formula>0</formula>
    </cfRule>
  </conditionalFormatting>
  <conditionalFormatting sqref="P375:P376">
    <cfRule type="cellIs" dxfId="16715" priority="141" operator="lessThan">
      <formula>0</formula>
    </cfRule>
  </conditionalFormatting>
  <conditionalFormatting sqref="P377:P378">
    <cfRule type="cellIs" dxfId="16714" priority="140" operator="lessThan">
      <formula>0</formula>
    </cfRule>
  </conditionalFormatting>
  <conditionalFormatting sqref="O374:O376">
    <cfRule type="cellIs" dxfId="16713" priority="139" operator="lessThan">
      <formula>0</formula>
    </cfRule>
  </conditionalFormatting>
  <conditionalFormatting sqref="O374:O375">
    <cfRule type="cellIs" dxfId="16712" priority="138" operator="lessThan">
      <formula>0</formula>
    </cfRule>
  </conditionalFormatting>
  <conditionalFormatting sqref="O376">
    <cfRule type="cellIs" dxfId="16711" priority="137" operator="lessThan">
      <formula>0</formula>
    </cfRule>
  </conditionalFormatting>
  <conditionalFormatting sqref="O378">
    <cfRule type="cellIs" dxfId="16710" priority="134" operator="lessThan">
      <formula>0</formula>
    </cfRule>
  </conditionalFormatting>
  <conditionalFormatting sqref="O377">
    <cfRule type="cellIs" dxfId="16709" priority="136" operator="lessThan">
      <formula>0</formula>
    </cfRule>
  </conditionalFormatting>
  <conditionalFormatting sqref="O378">
    <cfRule type="cellIs" dxfId="16708" priority="135" operator="lessThan">
      <formula>0</formula>
    </cfRule>
  </conditionalFormatting>
  <conditionalFormatting sqref="B478:O481 B450:O453">
    <cfRule type="cellIs" dxfId="16707" priority="109" operator="lessThan">
      <formula>0</formula>
    </cfRule>
  </conditionalFormatting>
  <conditionalFormatting sqref="B478:O481 B450:O453">
    <cfRule type="expression" dxfId="16706" priority="107">
      <formula>B450/A450&gt;1</formula>
    </cfRule>
    <cfRule type="expression" dxfId="16705" priority="108">
      <formula>B450/A450&lt;1</formula>
    </cfRule>
  </conditionalFormatting>
  <conditionalFormatting sqref="B482:O482 B454:O454">
    <cfRule type="cellIs" dxfId="16704" priority="106" operator="lessThan">
      <formula>0</formula>
    </cfRule>
  </conditionalFormatting>
  <conditionalFormatting sqref="B482:O482 B454:O454">
    <cfRule type="expression" dxfId="16703" priority="104">
      <formula>B454/A454&gt;1</formula>
    </cfRule>
    <cfRule type="expression" dxfId="16702" priority="105">
      <formula>B454/A454&lt;1</formula>
    </cfRule>
  </conditionalFormatting>
  <conditionalFormatting sqref="B448:O448">
    <cfRule type="cellIs" dxfId="16701" priority="103" operator="lessThan">
      <formula>0</formula>
    </cfRule>
  </conditionalFormatting>
  <conditionalFormatting sqref="Q455:Q456">
    <cfRule type="cellIs" dxfId="16700" priority="95" operator="lessThan">
      <formula>0</formula>
    </cfRule>
  </conditionalFormatting>
  <conditionalFormatting sqref="B448:O448">
    <cfRule type="expression" dxfId="16699" priority="101">
      <formula>B448/A448&gt;1</formula>
    </cfRule>
    <cfRule type="expression" dxfId="16698" priority="102">
      <formula>B448/A448&lt;1</formula>
    </cfRule>
  </conditionalFormatting>
  <conditionalFormatting sqref="Q483">
    <cfRule type="cellIs" dxfId="16697" priority="81" operator="lessThan">
      <formula>0</formula>
    </cfRule>
  </conditionalFormatting>
  <conditionalFormatting sqref="B456:O456">
    <cfRule type="cellIs" dxfId="16696" priority="91" operator="lessThan">
      <formula>0</formula>
    </cfRule>
  </conditionalFormatting>
  <conditionalFormatting sqref="B456:O456">
    <cfRule type="expression" dxfId="16695" priority="89">
      <formula>B456/A456&gt;1</formula>
    </cfRule>
    <cfRule type="expression" dxfId="16694" priority="90">
      <formula>B456/A456&lt;1</formula>
    </cfRule>
  </conditionalFormatting>
  <conditionalFormatting sqref="P455:P456">
    <cfRule type="cellIs" dxfId="16693" priority="94" operator="lessThan">
      <formula>0</formula>
    </cfRule>
  </conditionalFormatting>
  <conditionalFormatting sqref="B455:N455">
    <cfRule type="cellIs" dxfId="16692" priority="93" operator="lessThan">
      <formula>0</formula>
    </cfRule>
  </conditionalFormatting>
  <conditionalFormatting sqref="O455">
    <cfRule type="cellIs" dxfId="16691" priority="92" operator="lessThan">
      <formula>0</formula>
    </cfRule>
  </conditionalFormatting>
  <conditionalFormatting sqref="B464:O464">
    <cfRule type="cellIs" dxfId="16690" priority="84" operator="lessThan">
      <formula>0</formula>
    </cfRule>
  </conditionalFormatting>
  <conditionalFormatting sqref="B464:O464">
    <cfRule type="expression" dxfId="16689" priority="82">
      <formula>B464/A464&gt;1</formula>
    </cfRule>
    <cfRule type="expression" dxfId="16688" priority="83">
      <formula>B464/A464&lt;1</formula>
    </cfRule>
  </conditionalFormatting>
  <conditionalFormatting sqref="P483">
    <cfRule type="cellIs" dxfId="16687" priority="80" operator="lessThan">
      <formula>0</formula>
    </cfRule>
  </conditionalFormatting>
  <conditionalFormatting sqref="Q463:Q464">
    <cfRule type="cellIs" dxfId="16686" priority="88" operator="lessThan">
      <formula>0</formula>
    </cfRule>
  </conditionalFormatting>
  <conditionalFormatting sqref="P463:P464">
    <cfRule type="cellIs" dxfId="16685" priority="87" operator="lessThan">
      <formula>0</formula>
    </cfRule>
  </conditionalFormatting>
  <conditionalFormatting sqref="B463:N463">
    <cfRule type="cellIs" dxfId="16684" priority="86" operator="lessThan">
      <formula>0</formula>
    </cfRule>
  </conditionalFormatting>
  <conditionalFormatting sqref="O463">
    <cfRule type="cellIs" dxfId="16683" priority="85" operator="lessThan">
      <formula>0</formula>
    </cfRule>
  </conditionalFormatting>
  <conditionalFormatting sqref="B483:N483">
    <cfRule type="cellIs" dxfId="16682" priority="79" operator="lessThan">
      <formula>0</formula>
    </cfRule>
  </conditionalFormatting>
  <conditionalFormatting sqref="O483">
    <cfRule type="cellIs" dxfId="16681" priority="78" operator="lessThan">
      <formula>0</formula>
    </cfRule>
  </conditionalFormatting>
  <conditionalFormatting sqref="P517:P520">
    <cfRule type="cellIs" dxfId="16680" priority="58" operator="lessThan">
      <formula>0</formula>
    </cfRule>
  </conditionalFormatting>
  <conditionalFormatting sqref="P516:Q516">
    <cfRule type="cellIs" dxfId="16679" priority="63" operator="lessThan">
      <formula>0</formula>
    </cfRule>
  </conditionalFormatting>
  <conditionalFormatting sqref="Q517:Q520">
    <cfRule type="cellIs" dxfId="16678" priority="62" operator="lessThan">
      <formula>0</formula>
    </cfRule>
  </conditionalFormatting>
  <conditionalFormatting sqref="Q521">
    <cfRule type="cellIs" dxfId="16677" priority="61" operator="lessThan">
      <formula>0</formula>
    </cfRule>
  </conditionalFormatting>
  <conditionalFormatting sqref="Q521">
    <cfRule type="cellIs" dxfId="16676" priority="60" operator="lessThan">
      <formula>0</formula>
    </cfRule>
  </conditionalFormatting>
  <conditionalFormatting sqref="B516">
    <cfRule type="cellIs" dxfId="16675" priority="59" operator="lessThan">
      <formula>0</formula>
    </cfRule>
  </conditionalFormatting>
  <conditionalFormatting sqref="Q522">
    <cfRule type="cellIs" dxfId="16674" priority="57" operator="lessThan">
      <formula>0</formula>
    </cfRule>
  </conditionalFormatting>
  <conditionalFormatting sqref="Q523">
    <cfRule type="cellIs" dxfId="16673" priority="55" operator="lessThan">
      <formula>0</formula>
    </cfRule>
  </conditionalFormatting>
  <conditionalFormatting sqref="P523">
    <cfRule type="cellIs" dxfId="16672" priority="54" operator="lessThan">
      <formula>0</formula>
    </cfRule>
  </conditionalFormatting>
  <conditionalFormatting sqref="P521:P522">
    <cfRule type="cellIs" dxfId="16671" priority="56" operator="lessThan">
      <formula>0</formula>
    </cfRule>
  </conditionalFormatting>
  <conditionalFormatting sqref="B523:N523">
    <cfRule type="cellIs" dxfId="16670" priority="53" operator="lessThan">
      <formula>0</formula>
    </cfRule>
  </conditionalFormatting>
  <conditionalFormatting sqref="B522:O522">
    <cfRule type="cellIs" dxfId="16669" priority="50" operator="lessThan">
      <formula>0</formula>
    </cfRule>
  </conditionalFormatting>
  <conditionalFormatting sqref="B522:O522">
    <cfRule type="expression" dxfId="16668" priority="51">
      <formula>B522/#REF!&gt;1</formula>
    </cfRule>
    <cfRule type="expression" dxfId="16667" priority="52">
      <formula>B522/#REF!&lt;1</formula>
    </cfRule>
  </conditionalFormatting>
  <conditionalFormatting sqref="O523">
    <cfRule type="cellIs" dxfId="16666" priority="49" operator="lessThan">
      <formula>0</formula>
    </cfRule>
  </conditionalFormatting>
  <conditionalFormatting sqref="P525:P528">
    <cfRule type="cellIs" dxfId="16665" priority="43" operator="lessThan">
      <formula>0</formula>
    </cfRule>
  </conditionalFormatting>
  <conditionalFormatting sqref="P524:Q524">
    <cfRule type="cellIs" dxfId="16664" priority="48" operator="lessThan">
      <formula>0</formula>
    </cfRule>
  </conditionalFormatting>
  <conditionalFormatting sqref="Q525:Q528">
    <cfRule type="cellIs" dxfId="16663" priority="47" operator="lessThan">
      <formula>0</formula>
    </cfRule>
  </conditionalFormatting>
  <conditionalFormatting sqref="Q529">
    <cfRule type="cellIs" dxfId="16662" priority="46" operator="lessThan">
      <formula>0</formula>
    </cfRule>
  </conditionalFormatting>
  <conditionalFormatting sqref="Q529">
    <cfRule type="cellIs" dxfId="16661" priority="45" operator="lessThan">
      <formula>0</formula>
    </cfRule>
  </conditionalFormatting>
  <conditionalFormatting sqref="B524">
    <cfRule type="cellIs" dxfId="16660" priority="44" operator="lessThan">
      <formula>0</formula>
    </cfRule>
  </conditionalFormatting>
  <conditionalFormatting sqref="Q530">
    <cfRule type="cellIs" dxfId="16659" priority="42" operator="lessThan">
      <formula>0</formula>
    </cfRule>
  </conditionalFormatting>
  <conditionalFormatting sqref="Q531">
    <cfRule type="cellIs" dxfId="16658" priority="40" operator="lessThan">
      <formula>0</formula>
    </cfRule>
  </conditionalFormatting>
  <conditionalFormatting sqref="P531">
    <cfRule type="cellIs" dxfId="16657" priority="39" operator="lessThan">
      <formula>0</formula>
    </cfRule>
  </conditionalFormatting>
  <conditionalFormatting sqref="P529:P530">
    <cfRule type="cellIs" dxfId="16656" priority="41" operator="lessThan">
      <formula>0</formula>
    </cfRule>
  </conditionalFormatting>
  <conditionalFormatting sqref="B531:N531">
    <cfRule type="cellIs" dxfId="16655" priority="38" operator="lessThan">
      <formula>0</formula>
    </cfRule>
  </conditionalFormatting>
  <conditionalFormatting sqref="B530:O530">
    <cfRule type="cellIs" dxfId="16654" priority="35" operator="lessThan">
      <formula>0</formula>
    </cfRule>
  </conditionalFormatting>
  <conditionalFormatting sqref="B530:O530">
    <cfRule type="expression" dxfId="16653" priority="36">
      <formula>B530/#REF!&gt;1</formula>
    </cfRule>
    <cfRule type="expression" dxfId="16652" priority="37">
      <formula>B530/#REF!&lt;1</formula>
    </cfRule>
  </conditionalFormatting>
  <conditionalFormatting sqref="O531">
    <cfRule type="cellIs" dxfId="16651" priority="34" operator="lessThan">
      <formula>0</formula>
    </cfRule>
  </conditionalFormatting>
  <conditionalFormatting sqref="P471:Q471 B471">
    <cfRule type="cellIs" dxfId="16650" priority="33" operator="lessThan">
      <formula>0</formula>
    </cfRule>
  </conditionalFormatting>
  <conditionalFormatting sqref="Q472:Q476">
    <cfRule type="cellIs" dxfId="16649" priority="32" operator="lessThan">
      <formula>0</formula>
    </cfRule>
  </conditionalFormatting>
  <conditionalFormatting sqref="P472:P475">
    <cfRule type="cellIs" dxfId="16648" priority="31" operator="lessThan">
      <formula>0</formula>
    </cfRule>
  </conditionalFormatting>
  <conditionalFormatting sqref="P476">
    <cfRule type="cellIs" dxfId="16647" priority="30" operator="lessThan">
      <formula>0</formula>
    </cfRule>
  </conditionalFormatting>
  <conditionalFormatting sqref="C356:M359 N356:N358 B355:B359">
    <cfRule type="cellIs" dxfId="16646" priority="28" operator="lessThan">
      <formula>0</formula>
    </cfRule>
  </conditionalFormatting>
  <conditionalFormatting sqref="C356:J356">
    <cfRule type="cellIs" dxfId="16645" priority="26" operator="lessThan">
      <formula>0</formula>
    </cfRule>
  </conditionalFormatting>
  <conditionalFormatting sqref="I357 K357:N357 C358:M359 K356:M356">
    <cfRule type="cellIs" dxfId="16644" priority="27" operator="lessThan">
      <formula>0</formula>
    </cfRule>
  </conditionalFormatting>
  <conditionalFormatting sqref="B355">
    <cfRule type="cellIs" dxfId="16643" priority="24" operator="lessThan">
      <formula>0</formula>
    </cfRule>
  </conditionalFormatting>
  <conditionalFormatting sqref="I356">
    <cfRule type="cellIs" dxfId="16642" priority="25" operator="lessThan">
      <formula>0</formula>
    </cfRule>
  </conditionalFormatting>
  <conditionalFormatting sqref="C357:J357">
    <cfRule type="cellIs" dxfId="16641" priority="23" operator="lessThan">
      <formula>0</formula>
    </cfRule>
  </conditionalFormatting>
  <conditionalFormatting sqref="H359">
    <cfRule type="cellIs" dxfId="16640" priority="22" operator="lessThan">
      <formula>0</formula>
    </cfRule>
  </conditionalFormatting>
  <conditionalFormatting sqref="B355:O359">
    <cfRule type="cellIs" dxfId="16639" priority="21" operator="lessThan">
      <formula>0</formula>
    </cfRule>
  </conditionalFormatting>
  <conditionalFormatting sqref="N358">
    <cfRule type="cellIs" dxfId="16638" priority="20" operator="lessThan">
      <formula>0</formula>
    </cfRule>
  </conditionalFormatting>
  <conditionalFormatting sqref="B356:B359">
    <cfRule type="cellIs" dxfId="16637" priority="19" operator="lessThan">
      <formula>0</formula>
    </cfRule>
  </conditionalFormatting>
  <conditionalFormatting sqref="B358:B359">
    <cfRule type="cellIs" dxfId="16636" priority="18" operator="lessThan">
      <formula>0</formula>
    </cfRule>
  </conditionalFormatting>
  <conditionalFormatting sqref="B356">
    <cfRule type="cellIs" dxfId="16635" priority="17" operator="lessThan">
      <formula>0</formula>
    </cfRule>
  </conditionalFormatting>
  <conditionalFormatting sqref="B357">
    <cfRule type="cellIs" dxfId="16634" priority="16" operator="lessThan">
      <formula>0</formula>
    </cfRule>
  </conditionalFormatting>
  <conditionalFormatting sqref="N359">
    <cfRule type="cellIs" dxfId="16633" priority="15" operator="lessThan">
      <formula>0</formula>
    </cfRule>
  </conditionalFormatting>
  <conditionalFormatting sqref="B358:O358">
    <cfRule type="cellIs" dxfId="16632" priority="12" operator="lessThan">
      <formula>0</formula>
    </cfRule>
  </conditionalFormatting>
  <conditionalFormatting sqref="B356:O358">
    <cfRule type="cellIs" dxfId="16631" priority="14" operator="lessThan">
      <formula>0</formula>
    </cfRule>
  </conditionalFormatting>
  <conditionalFormatting sqref="B357:O357">
    <cfRule type="cellIs" dxfId="16630" priority="13" operator="lessThan">
      <formula>0</formula>
    </cfRule>
  </conditionalFormatting>
  <conditionalFormatting sqref="B359:O359">
    <cfRule type="cellIs" dxfId="16629" priority="11" operator="lessThan">
      <formula>0</formula>
    </cfRule>
  </conditionalFormatting>
  <conditionalFormatting sqref="B356:O359">
    <cfRule type="cellIs" dxfId="16628" priority="10" operator="lessThan">
      <formula>0</formula>
    </cfRule>
  </conditionalFormatting>
  <conditionalFormatting sqref="B361:O361">
    <cfRule type="cellIs" dxfId="16627" priority="9" operator="lessThan">
      <formula>0</formula>
    </cfRule>
  </conditionalFormatting>
  <conditionalFormatting sqref="B361">
    <cfRule type="cellIs" dxfId="16626" priority="8" operator="lessThan">
      <formula>0</formula>
    </cfRule>
  </conditionalFormatting>
  <conditionalFormatting sqref="B361">
    <cfRule type="cellIs" dxfId="16625" priority="7" operator="lessThan">
      <formula>0</formula>
    </cfRule>
  </conditionalFormatting>
  <conditionalFormatting sqref="B362:O365">
    <cfRule type="cellIs" dxfId="16624" priority="6" operator="lessThan">
      <formula>0</formula>
    </cfRule>
  </conditionalFormatting>
  <conditionalFormatting sqref="B364:O364">
    <cfRule type="cellIs" dxfId="16623" priority="3" operator="lessThan">
      <formula>0</formula>
    </cfRule>
  </conditionalFormatting>
  <conditionalFormatting sqref="B362:O364">
    <cfRule type="cellIs" dxfId="16622" priority="5" operator="lessThan">
      <formula>0</formula>
    </cfRule>
  </conditionalFormatting>
  <conditionalFormatting sqref="B363:O363">
    <cfRule type="cellIs" dxfId="16621" priority="4" operator="lessThan">
      <formula>0</formula>
    </cfRule>
  </conditionalFormatting>
  <conditionalFormatting sqref="B365:O365">
    <cfRule type="cellIs" dxfId="16620" priority="2" operator="lessThan">
      <formula>0</formula>
    </cfRule>
  </conditionalFormatting>
  <conditionalFormatting sqref="B362:O365">
    <cfRule type="cellIs" dxfId="16619"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DN723"/>
  <sheetViews>
    <sheetView topLeftCell="C645" zoomScale="80" zoomScaleNormal="80" workbookViewId="0">
      <selection activeCell="O665" sqref="O665"/>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7.6992187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2317</v>
      </c>
      <c r="K2" t="s">
        <v>2318</v>
      </c>
      <c r="L2" t="s">
        <v>2319</v>
      </c>
      <c r="M2" t="s">
        <v>2320</v>
      </c>
      <c r="N2" t="s">
        <v>2321</v>
      </c>
      <c r="O2" t="s">
        <v>2322</v>
      </c>
      <c r="P2" t="s">
        <v>2323</v>
      </c>
      <c r="Q2" t="s">
        <v>2324</v>
      </c>
      <c r="R2" t="s">
        <v>2325</v>
      </c>
      <c r="S2" t="s">
        <v>2326</v>
      </c>
      <c r="T2" t="s">
        <v>2327</v>
      </c>
      <c r="U2" t="s">
        <v>2328</v>
      </c>
      <c r="V2" t="s">
        <v>2329</v>
      </c>
      <c r="W2" t="s">
        <v>2330</v>
      </c>
      <c r="X2" t="s">
        <v>2331</v>
      </c>
      <c r="Y2" t="s">
        <v>2332</v>
      </c>
      <c r="Z2" t="s">
        <v>2333</v>
      </c>
      <c r="AA2" t="s">
        <v>2334</v>
      </c>
      <c r="AB2" t="s">
        <v>2335</v>
      </c>
      <c r="AC2" t="s">
        <v>2336</v>
      </c>
      <c r="AD2" t="s">
        <v>2337</v>
      </c>
      <c r="AE2" t="s">
        <v>2338</v>
      </c>
      <c r="AF2" t="s">
        <v>2339</v>
      </c>
      <c r="AG2" t="s">
        <v>2340</v>
      </c>
      <c r="AH2" t="s">
        <v>2341</v>
      </c>
      <c r="AI2" t="s">
        <v>2342</v>
      </c>
      <c r="AJ2" t="s">
        <v>2343</v>
      </c>
      <c r="AK2" t="s">
        <v>2344</v>
      </c>
      <c r="AL2" t="s">
        <v>2345</v>
      </c>
      <c r="AM2" t="s">
        <v>2346</v>
      </c>
      <c r="AN2" t="s">
        <v>2347</v>
      </c>
      <c r="AO2" t="s">
        <v>2348</v>
      </c>
      <c r="AP2" t="s">
        <v>2349</v>
      </c>
      <c r="AQ2" t="s">
        <v>2350</v>
      </c>
      <c r="AR2" t="s">
        <v>2351</v>
      </c>
      <c r="AS2" t="s">
        <v>2352</v>
      </c>
      <c r="AT2" t="s">
        <v>2353</v>
      </c>
      <c r="AU2" t="s">
        <v>2354</v>
      </c>
      <c r="AV2" t="s">
        <v>2355</v>
      </c>
      <c r="AW2" t="s">
        <v>2356</v>
      </c>
      <c r="AX2" t="s">
        <v>2357</v>
      </c>
      <c r="AY2" t="s">
        <v>2358</v>
      </c>
      <c r="AZ2" t="s">
        <v>2359</v>
      </c>
      <c r="BA2" t="s">
        <v>2360</v>
      </c>
      <c r="BB2" t="s">
        <v>2361</v>
      </c>
      <c r="BC2" t="s">
        <v>2362</v>
      </c>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25">
      <c r="A6" t="s">
        <v>788</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25">
      <c r="A7" t="s">
        <v>789</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25">
      <c r="A8" t="s">
        <v>2365</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25">
      <c r="A9" t="s">
        <v>2366</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25">
      <c r="A10" t="s">
        <v>790</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25">
      <c r="A11" t="s">
        <v>2367</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25">
      <c r="A12" t="s">
        <v>2368</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25">
      <c r="A13" t="s">
        <v>2369</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25">
      <c r="A14" t="s">
        <v>2370</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25">
      <c r="A15" t="s">
        <v>791</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25">
      <c r="A16" t="s">
        <v>2371</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2372</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2365</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25">
      <c r="A19" t="s">
        <v>2373</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2374</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25">
      <c r="A21" t="s">
        <v>2375</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25">
      <c r="A22" t="s">
        <v>2376</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25">
      <c r="A23" t="s">
        <v>2377</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25">
      <c r="A24" t="s">
        <v>2378</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25">
      <c r="A25" t="s">
        <v>2379</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25">
      <c r="A26" t="s">
        <v>2380</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2381</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2382</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2383</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25">
      <c r="A30" t="s">
        <v>792</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25">
      <c r="A31" t="s">
        <v>2384</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25">
      <c r="A32" t="s">
        <v>793</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25">
      <c r="A33" t="s">
        <v>2385</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25">
      <c r="A34" t="s">
        <v>2386</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25">
      <c r="A35" t="s">
        <v>2387</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25">
      <c r="A36" t="s">
        <v>2388</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25">
      <c r="A37" t="s">
        <v>2389</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25">
      <c r="A38" t="s">
        <v>794</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25">
      <c r="A39" t="s">
        <v>795</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25">
      <c r="A40" t="s">
        <v>2390</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2391</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796</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25">
      <c r="A43" t="s">
        <v>797</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25">
      <c r="A44" t="s">
        <v>2365</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25">
      <c r="A45" t="s">
        <v>2392</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25">
      <c r="A46" t="s">
        <v>798</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25">
      <c r="A47" t="s">
        <v>2365</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25">
      <c r="A48" t="s">
        <v>2393</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25">
      <c r="A49" t="s">
        <v>799</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25">
      <c r="A50" t="s">
        <v>2394</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25">
      <c r="A51" t="s">
        <v>2393</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25">
      <c r="A52" t="s">
        <v>2395</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25">
      <c r="A53" t="s">
        <v>2396</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25">
      <c r="A54" t="s">
        <v>2397</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2398</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2399</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25">
      <c r="A57" t="s">
        <v>2400</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25">
      <c r="A58" t="s">
        <v>2401</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25">
      <c r="A59" t="s">
        <v>2402</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25">
      <c r="A60" t="s">
        <v>800</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25">
      <c r="A61" t="s">
        <v>2403</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801</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25">
      <c r="A63" t="s">
        <v>2394</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2393</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25">
      <c r="A65" t="s">
        <v>2395</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25">
      <c r="A66" t="s">
        <v>2404</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25">
      <c r="A67" t="s">
        <v>2405</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25">
      <c r="A68" t="s">
        <v>2406</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25">
      <c r="A69" t="s">
        <v>2407</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25">
      <c r="A70" t="s">
        <v>2408</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25">
      <c r="A71" t="s">
        <v>2409</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25">
      <c r="A72" t="s">
        <v>2410</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25">
      <c r="A73" t="s">
        <v>802</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25">
      <c r="A74" t="s">
        <v>803</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25">
      <c r="A75" t="s">
        <v>2411</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2412</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25">
      <c r="A77" t="s">
        <v>2413</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25">
      <c r="A78" t="s">
        <v>2414</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25">
      <c r="A79" t="s">
        <v>2415</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25">
      <c r="A80" t="s">
        <v>2416</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25">
      <c r="A81" t="s">
        <v>2417</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25">
      <c r="A82" t="s">
        <v>2418</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25">
      <c r="A83" t="s">
        <v>2419</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25">
      <c r="A84" t="s">
        <v>2420</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25">
      <c r="A85" t="s">
        <v>2421</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25">
      <c r="A86" t="s">
        <v>804</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25">
      <c r="A87" t="s">
        <v>2422</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25">
      <c r="A88" t="s">
        <v>2423</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25">
      <c r="A89" t="s">
        <v>2424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25">
      <c r="A90" t="s">
        <v>2425</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2426</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25">
      <c r="A92" t="s">
        <v>2427</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25">
      <c r="A93" t="s">
        <v>2428</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25">
      <c r="A94" t="s">
        <v>805</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25">
      <c r="A95" t="s">
        <v>2429</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25">
      <c r="A96" t="s">
        <v>2430</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25">
      <c r="A97" t="s">
        <v>2431</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25">
      <c r="A98" t="s">
        <v>2547</v>
      </c>
      <c r="B98" t="s">
        <v>3279</v>
      </c>
      <c r="C98" t="s">
        <v>2548</v>
      </c>
      <c r="D98" t="s">
        <v>2549</v>
      </c>
      <c r="E98" t="s">
        <v>2550</v>
      </c>
      <c r="F98" t="s">
        <v>2551</v>
      </c>
      <c r="G98" t="s">
        <v>2552</v>
      </c>
      <c r="H98" t="s">
        <v>2553</v>
      </c>
      <c r="I98" t="s">
        <v>2554</v>
      </c>
      <c r="J98" t="s">
        <v>2555</v>
      </c>
      <c r="K98" t="s">
        <v>2556</v>
      </c>
      <c r="L98" t="s">
        <v>2557</v>
      </c>
      <c r="M98" t="s">
        <v>2558</v>
      </c>
      <c r="N98" t="s">
        <v>2559</v>
      </c>
      <c r="O98" t="s">
        <v>2560</v>
      </c>
      <c r="P98" t="s">
        <v>2561</v>
      </c>
      <c r="Q98" t="s">
        <v>2562</v>
      </c>
      <c r="R98" t="s">
        <v>2563</v>
      </c>
      <c r="S98" t="s">
        <v>2564</v>
      </c>
      <c r="T98" t="s">
        <v>2565</v>
      </c>
      <c r="U98" t="s">
        <v>2566</v>
      </c>
      <c r="V98" t="s">
        <v>2567</v>
      </c>
      <c r="W98" t="s">
        <v>2568</v>
      </c>
      <c r="X98" t="s">
        <v>2569</v>
      </c>
      <c r="Y98" t="s">
        <v>2570</v>
      </c>
      <c r="Z98" t="s">
        <v>2571</v>
      </c>
      <c r="AA98" t="s">
        <v>2572</v>
      </c>
      <c r="AB98" t="s">
        <v>2573</v>
      </c>
      <c r="AC98" t="s">
        <v>2574</v>
      </c>
      <c r="AD98" t="s">
        <v>2575</v>
      </c>
      <c r="AE98" t="s">
        <v>2576</v>
      </c>
      <c r="AF98" t="s">
        <v>2577</v>
      </c>
      <c r="AG98" t="s">
        <v>2578</v>
      </c>
      <c r="AH98" t="s">
        <v>2579</v>
      </c>
      <c r="AI98" t="s">
        <v>2580</v>
      </c>
      <c r="AJ98" t="s">
        <v>2581</v>
      </c>
      <c r="AK98" t="s">
        <v>2582</v>
      </c>
      <c r="AL98" t="s">
        <v>2583</v>
      </c>
      <c r="AM98" t="s">
        <v>2584</v>
      </c>
      <c r="AN98" t="s">
        <v>2585</v>
      </c>
      <c r="AO98" t="s">
        <v>2586</v>
      </c>
      <c r="AP98" t="s">
        <v>2587</v>
      </c>
      <c r="AQ98" t="s">
        <v>2588</v>
      </c>
      <c r="AR98" t="s">
        <v>2589</v>
      </c>
      <c r="AS98" t="s">
        <v>2590</v>
      </c>
      <c r="AT98" t="s">
        <v>2591</v>
      </c>
      <c r="AU98" t="s">
        <v>2592</v>
      </c>
      <c r="AV98" t="s">
        <v>2593</v>
      </c>
      <c r="AW98" t="s">
        <v>2594</v>
      </c>
      <c r="AX98" t="s">
        <v>2595</v>
      </c>
      <c r="AY98" t="s">
        <v>2596</v>
      </c>
      <c r="AZ98" t="s">
        <v>2597</v>
      </c>
      <c r="BA98" t="s">
        <v>2598</v>
      </c>
      <c r="BB98" t="s">
        <v>2599</v>
      </c>
      <c r="BC98" t="s">
        <v>2600</v>
      </c>
      <c r="BD98"/>
      <c r="BE98"/>
      <c r="BF98"/>
      <c r="BG98"/>
      <c r="BH98"/>
      <c r="BI98"/>
      <c r="BJ98"/>
      <c r="BK98"/>
      <c r="BL98"/>
      <c r="BM98"/>
      <c r="BN98"/>
      <c r="BO98"/>
      <c r="BP98"/>
      <c r="BQ98"/>
      <c r="BR98"/>
      <c r="BS98"/>
      <c r="BT98"/>
    </row>
    <row r="99" spans="1:72" x14ac:dyDescent="0.25">
      <c r="A99" t="s">
        <v>2601</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t="s">
        <v>2602</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t="s">
        <v>2603</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2317</v>
      </c>
      <c r="K128" t="s">
        <v>2318</v>
      </c>
      <c r="L128" t="s">
        <v>2434</v>
      </c>
      <c r="M128" t="s">
        <v>2320</v>
      </c>
      <c r="N128" t="s">
        <v>2321</v>
      </c>
      <c r="O128" t="s">
        <v>2322</v>
      </c>
      <c r="P128" t="s">
        <v>2435</v>
      </c>
      <c r="Q128" t="s">
        <v>2324</v>
      </c>
      <c r="R128" t="s">
        <v>2325</v>
      </c>
      <c r="S128" t="s">
        <v>2326</v>
      </c>
      <c r="T128" t="s">
        <v>2436</v>
      </c>
      <c r="U128" t="s">
        <v>2328</v>
      </c>
      <c r="V128" t="s">
        <v>2329</v>
      </c>
      <c r="W128" t="s">
        <v>2330</v>
      </c>
      <c r="X128" t="s">
        <v>2437</v>
      </c>
      <c r="Y128" t="s">
        <v>2332</v>
      </c>
      <c r="Z128" t="s">
        <v>2333</v>
      </c>
      <c r="AA128" t="s">
        <v>2334</v>
      </c>
      <c r="AB128" t="s">
        <v>2438</v>
      </c>
      <c r="AC128" t="s">
        <v>2336</v>
      </c>
      <c r="AD128" t="s">
        <v>2337</v>
      </c>
      <c r="AE128" t="s">
        <v>2338</v>
      </c>
      <c r="AF128" t="s">
        <v>2439</v>
      </c>
      <c r="AG128" t="s">
        <v>2340</v>
      </c>
      <c r="AH128" t="s">
        <v>2341</v>
      </c>
      <c r="AI128" t="s">
        <v>2342</v>
      </c>
      <c r="AJ128" t="s">
        <v>2440</v>
      </c>
      <c r="AK128" t="s">
        <v>2344</v>
      </c>
      <c r="AL128" t="s">
        <v>2345</v>
      </c>
      <c r="AM128" t="s">
        <v>2346</v>
      </c>
      <c r="AN128" t="s">
        <v>2441</v>
      </c>
      <c r="AO128" t="s">
        <v>2348</v>
      </c>
      <c r="AP128" t="s">
        <v>2349</v>
      </c>
      <c r="AQ128" t="s">
        <v>2350</v>
      </c>
      <c r="AR128" t="s">
        <v>2442</v>
      </c>
      <c r="AS128" t="s">
        <v>2352</v>
      </c>
      <c r="AT128" t="s">
        <v>2353</v>
      </c>
      <c r="AU128" t="s">
        <v>2354</v>
      </c>
      <c r="AV128" t="s">
        <v>2443</v>
      </c>
      <c r="AW128" t="s">
        <v>2356</v>
      </c>
      <c r="AX128" t="s">
        <v>2357</v>
      </c>
      <c r="AY128" t="s">
        <v>2358</v>
      </c>
      <c r="AZ128" t="s">
        <v>2444</v>
      </c>
      <c r="BA128" t="s">
        <v>2360</v>
      </c>
      <c r="BB128" t="s">
        <v>2361</v>
      </c>
      <c r="BC128" t="s">
        <v>2362</v>
      </c>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25">
      <c r="A132" t="s">
        <v>2447</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25">
      <c r="A133" t="s">
        <v>868</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25">
      <c r="A134" t="s">
        <v>869</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25">
      <c r="A135" t="s">
        <v>2448</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25">
      <c r="A136" t="s">
        <v>786</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25">
      <c r="A137" t="s">
        <v>870</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25">
      <c r="A138" t="s">
        <v>2449</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871</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25">
      <c r="A140" t="s">
        <v>872</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25">
      <c r="A141" t="s">
        <v>873</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25">
      <c r="A142" t="s">
        <v>874</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25">
      <c r="A143" t="s">
        <v>875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25">
      <c r="A144" t="s">
        <v>2450</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25">
      <c r="A145" t="s">
        <v>876</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25">
      <c r="A146" t="s">
        <v>877</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25">
      <c r="A147" t="s">
        <v>2451</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25">
      <c r="A148" t="s">
        <v>2452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25">
      <c r="A149" t="s">
        <v>2453</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25">
      <c r="A150" t="s">
        <v>878</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25">
      <c r="A151" t="s">
        <v>879</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25">
      <c r="A152" t="s">
        <v>2454</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25">
      <c r="A153" t="s">
        <v>2455</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25">
      <c r="A154" t="s">
        <v>2456</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2457</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25">
      <c r="A156" t="s">
        <v>2458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2459</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25">
      <c r="A158" t="s">
        <v>2460</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25">
      <c r="A159" t="s">
        <v>2461</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25">
      <c r="A160" t="s">
        <v>2462</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2463</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2464</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2465</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2466</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2467</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25">
      <c r="A166" t="s">
        <v>2468</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3277</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25">
      <c r="A168" t="s">
        <v>3280</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25">
      <c r="A169" t="s">
        <v>2469</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3281</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3282</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25">
      <c r="A172" t="s">
        <v>2470</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25">
      <c r="A173" t="s">
        <v>2471</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25">
      <c r="A174" t="s">
        <v>2547</v>
      </c>
      <c r="B174" t="s">
        <v>3279</v>
      </c>
      <c r="C174" t="s">
        <v>2548</v>
      </c>
      <c r="D174" t="s">
        <v>2549</v>
      </c>
      <c r="E174" t="s">
        <v>2550</v>
      </c>
      <c r="F174" t="s">
        <v>2551</v>
      </c>
      <c r="G174" t="s">
        <v>2552</v>
      </c>
      <c r="H174" t="s">
        <v>2553</v>
      </c>
      <c r="I174" t="s">
        <v>2554</v>
      </c>
      <c r="J174" t="s">
        <v>2555</v>
      </c>
      <c r="K174" t="s">
        <v>2556</v>
      </c>
      <c r="L174" t="s">
        <v>2557</v>
      </c>
      <c r="M174" t="s">
        <v>2558</v>
      </c>
      <c r="N174" t="s">
        <v>2559</v>
      </c>
      <c r="O174" t="s">
        <v>2560</v>
      </c>
      <c r="P174" t="s">
        <v>2561</v>
      </c>
      <c r="Q174" t="s">
        <v>2562</v>
      </c>
      <c r="R174" t="s">
        <v>2563</v>
      </c>
      <c r="S174" t="s">
        <v>2564</v>
      </c>
      <c r="T174" t="s">
        <v>2565</v>
      </c>
      <c r="U174" t="s">
        <v>2566</v>
      </c>
      <c r="V174" t="s">
        <v>2567</v>
      </c>
      <c r="W174" t="s">
        <v>2568</v>
      </c>
      <c r="X174" t="s">
        <v>2569</v>
      </c>
      <c r="Y174" t="s">
        <v>2570</v>
      </c>
      <c r="Z174" t="s">
        <v>2571</v>
      </c>
      <c r="AA174" t="s">
        <v>2572</v>
      </c>
      <c r="AB174" t="s">
        <v>2573</v>
      </c>
      <c r="AC174" t="s">
        <v>2574</v>
      </c>
      <c r="AD174" t="s">
        <v>2575</v>
      </c>
      <c r="AE174" t="s">
        <v>2576</v>
      </c>
      <c r="AF174" t="s">
        <v>2577</v>
      </c>
      <c r="AG174" t="s">
        <v>2578</v>
      </c>
      <c r="AH174" t="s">
        <v>2579</v>
      </c>
      <c r="AI174" t="s">
        <v>2580</v>
      </c>
      <c r="AJ174" t="s">
        <v>2581</v>
      </c>
      <c r="AK174" t="s">
        <v>2582</v>
      </c>
      <c r="AL174" t="s">
        <v>2583</v>
      </c>
      <c r="AM174" t="s">
        <v>2584</v>
      </c>
      <c r="AN174" t="s">
        <v>2585</v>
      </c>
      <c r="AO174" t="s">
        <v>2586</v>
      </c>
      <c r="AP174" t="s">
        <v>2587</v>
      </c>
      <c r="AQ174" t="s">
        <v>2588</v>
      </c>
      <c r="AR174" t="s">
        <v>2589</v>
      </c>
      <c r="AS174" t="s">
        <v>2590</v>
      </c>
      <c r="AT174" t="s">
        <v>2591</v>
      </c>
      <c r="AU174" t="s">
        <v>2592</v>
      </c>
      <c r="AV174" t="s">
        <v>2593</v>
      </c>
      <c r="AW174" t="s">
        <v>2594</v>
      </c>
      <c r="AX174" t="s">
        <v>2595</v>
      </c>
      <c r="AY174" t="s">
        <v>2596</v>
      </c>
      <c r="AZ174" t="s">
        <v>2597</v>
      </c>
      <c r="BA174" t="s">
        <v>2598</v>
      </c>
      <c r="BB174" t="s">
        <v>2599</v>
      </c>
      <c r="BC174" t="s">
        <v>2600</v>
      </c>
      <c r="BD174"/>
      <c r="BE174"/>
      <c r="BF174"/>
      <c r="BG174"/>
      <c r="BH174"/>
      <c r="BI174"/>
      <c r="BJ174"/>
      <c r="BK174"/>
      <c r="BL174"/>
      <c r="BM174"/>
      <c r="BN174"/>
      <c r="BO174"/>
      <c r="BP174"/>
      <c r="BQ174"/>
      <c r="BR174"/>
      <c r="BS174"/>
      <c r="BT174"/>
    </row>
    <row r="175" spans="1:72" x14ac:dyDescent="0.25">
      <c r="A175" t="s">
        <v>2601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2602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t="s">
        <v>2603</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2317</v>
      </c>
      <c r="K219" t="s">
        <v>2318</v>
      </c>
      <c r="L219" t="s">
        <v>2319</v>
      </c>
      <c r="M219" t="s">
        <v>2320</v>
      </c>
      <c r="N219" t="s">
        <v>2321</v>
      </c>
      <c r="O219" t="s">
        <v>2322</v>
      </c>
      <c r="P219" t="s">
        <v>2323</v>
      </c>
      <c r="Q219" t="s">
        <v>2324</v>
      </c>
      <c r="R219" t="s">
        <v>2325</v>
      </c>
      <c r="S219" t="s">
        <v>2326</v>
      </c>
      <c r="T219" t="s">
        <v>2327</v>
      </c>
      <c r="U219" t="s">
        <v>2328</v>
      </c>
      <c r="V219" t="s">
        <v>2329</v>
      </c>
      <c r="W219" t="s">
        <v>2330</v>
      </c>
      <c r="X219" t="s">
        <v>2331</v>
      </c>
      <c r="Y219" t="s">
        <v>2332</v>
      </c>
      <c r="Z219" t="s">
        <v>2333</v>
      </c>
      <c r="AA219" t="s">
        <v>2334</v>
      </c>
      <c r="AB219" t="s">
        <v>2335</v>
      </c>
      <c r="AC219" t="s">
        <v>2336</v>
      </c>
      <c r="AD219" t="s">
        <v>2337</v>
      </c>
      <c r="AE219" t="s">
        <v>2338</v>
      </c>
      <c r="AF219" t="s">
        <v>2339</v>
      </c>
      <c r="AG219" t="s">
        <v>2340</v>
      </c>
      <c r="AH219" t="s">
        <v>2341</v>
      </c>
      <c r="AI219" t="s">
        <v>2342</v>
      </c>
      <c r="AJ219" t="s">
        <v>2343</v>
      </c>
      <c r="AK219" t="s">
        <v>2344</v>
      </c>
      <c r="AL219" t="s">
        <v>2345</v>
      </c>
      <c r="AM219" t="s">
        <v>2346</v>
      </c>
      <c r="AN219" t="s">
        <v>2347</v>
      </c>
      <c r="AO219" t="s">
        <v>2348</v>
      </c>
      <c r="AP219" t="s">
        <v>2349</v>
      </c>
      <c r="AQ219" t="s">
        <v>2350</v>
      </c>
      <c r="AR219" t="s">
        <v>2351</v>
      </c>
      <c r="AS219" t="s">
        <v>2352</v>
      </c>
      <c r="AT219" t="s">
        <v>2353</v>
      </c>
      <c r="AU219" t="s">
        <v>2354</v>
      </c>
      <c r="AV219" t="s">
        <v>2355</v>
      </c>
      <c r="AW219" t="s">
        <v>2356</v>
      </c>
      <c r="AX219" t="s">
        <v>2357</v>
      </c>
      <c r="AY219" t="s">
        <v>2358</v>
      </c>
      <c r="AZ219" t="s">
        <v>2359</v>
      </c>
      <c r="BA219" t="s">
        <v>2360</v>
      </c>
      <c r="BB219" t="s">
        <v>2361</v>
      </c>
      <c r="BC219" t="s">
        <v>2362</v>
      </c>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2473</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25">
      <c r="A222" t="s">
        <v>880</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25">
      <c r="A223" t="s">
        <v>2474</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25">
      <c r="A224" t="s">
        <v>2475</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25">
      <c r="A225" t="s">
        <v>881</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25">
      <c r="A226" t="s">
        <v>2476</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25">
      <c r="A227" t="s">
        <v>2477</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2478</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25">
      <c r="A229" t="s">
        <v>2479</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25">
      <c r="A230" t="s">
        <v>2480</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25">
      <c r="A231" t="s">
        <v>2481</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25">
      <c r="A232" t="s">
        <v>2482</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25">
      <c r="A233" t="s">
        <v>2483</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25">
      <c r="A234" t="s">
        <v>2484</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25">
      <c r="A235" t="s">
        <v>2485</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25">
      <c r="A236" t="s">
        <v>2486</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25">
      <c r="A237" t="s">
        <v>2487</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25">
      <c r="A238" t="s">
        <v>2488</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2489</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25">
      <c r="A240" t="s">
        <v>2448</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25">
      <c r="A241" t="s">
        <v>869</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878</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25">
      <c r="A243" t="s">
        <v>879</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25">
      <c r="A244" t="s">
        <v>2490</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25">
      <c r="A245" t="s">
        <v>2491</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25">
      <c r="A246" t="s">
        <v>2492</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25">
      <c r="A247" t="s">
        <v>2493</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2494</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25">
      <c r="A249" t="s">
        <v>2495</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25">
      <c r="A250" t="s">
        <v>2496</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25">
      <c r="A251" t="s">
        <v>2497</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2498</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25">
      <c r="A253" t="s">
        <v>2499</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25">
      <c r="A254" t="s">
        <v>2500</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25">
      <c r="A255" t="s">
        <v>2501</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25">
      <c r="A256" t="s">
        <v>2502</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25">
      <c r="A257" t="s">
        <v>882</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25">
      <c r="A258" t="s">
        <v>2503</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2504</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25">
      <c r="A260" t="s">
        <v>2505</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25">
      <c r="A261" t="s">
        <v>2506</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25">
      <c r="A262" t="s">
        <v>2507</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25">
      <c r="A263" t="s">
        <v>2508</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25">
      <c r="A264" t="s">
        <v>2509</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25">
      <c r="A265" t="s">
        <v>2510</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25">
      <c r="A266" t="s">
        <v>2511</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25">
      <c r="A267" t="s">
        <v>2512</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25">
      <c r="A268" t="s">
        <v>2513</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25">
      <c r="A269" t="s">
        <v>2514</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883</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25">
      <c r="A271" t="s">
        <v>2511</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25">
      <c r="A272" t="s">
        <v>2512</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25">
      <c r="A273" t="s">
        <v>2514</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25">
      <c r="A274" t="s">
        <v>2515</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25">
      <c r="A275" t="s">
        <v>2516</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25">
      <c r="A276" t="s">
        <v>2517</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25">
      <c r="A277" t="s">
        <v>884</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25">
      <c r="A278" t="s">
        <v>2518</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2519</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25">
      <c r="A280" t="s">
        <v>2520</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25">
      <c r="A281" t="s">
        <v>2521</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2522</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25">
      <c r="A283" t="s">
        <v>2523</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25">
      <c r="A284" t="s">
        <v>2524</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25">
      <c r="A285" t="s">
        <v>2525</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25">
      <c r="A286" t="s">
        <v>2526</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25">
      <c r="A287" t="s">
        <v>2527</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25">
      <c r="A288" t="s">
        <v>2528</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25">
      <c r="A289" t="s">
        <v>2529</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25">
      <c r="A290" t="s">
        <v>2530</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25">
      <c r="A291" t="s">
        <v>2531</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3283</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25">
      <c r="A293" t="s">
        <v>2532</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25">
      <c r="A294" t="s">
        <v>2533</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25">
      <c r="A295" t="s">
        <v>2534</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25">
      <c r="A296" t="s">
        <v>2535</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25">
      <c r="A297" t="s">
        <v>2536</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25">
      <c r="A298" t="s">
        <v>2537</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25">
      <c r="A299" t="s">
        <v>2538</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25">
      <c r="A300" t="s">
        <v>2539</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25">
      <c r="A301" t="s">
        <v>2540</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25">
      <c r="A302" t="s">
        <v>2541</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25">
      <c r="A303" t="s">
        <v>885</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25">
      <c r="A304" t="s">
        <v>886</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25">
      <c r="A305" t="s">
        <v>2542</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25">
      <c r="A306" t="s">
        <v>2543</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25">
      <c r="A307" t="s">
        <v>2544</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25">
      <c r="A308" t="s">
        <v>2545</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25">
      <c r="A309" t="s">
        <v>2546</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25">
      <c r="A310" t="s">
        <v>2547</v>
      </c>
      <c r="B310" t="s">
        <v>3279</v>
      </c>
      <c r="C310" t="s">
        <v>2548</v>
      </c>
      <c r="D310" t="s">
        <v>2549</v>
      </c>
      <c r="E310" t="s">
        <v>2550</v>
      </c>
      <c r="F310" t="s">
        <v>2551</v>
      </c>
      <c r="G310" t="s">
        <v>2552</v>
      </c>
      <c r="H310" t="s">
        <v>2553</v>
      </c>
      <c r="I310" t="s">
        <v>2554</v>
      </c>
      <c r="J310" t="s">
        <v>2555</v>
      </c>
      <c r="K310" t="s">
        <v>2556</v>
      </c>
      <c r="L310" t="s">
        <v>2557</v>
      </c>
      <c r="M310" t="s">
        <v>2558</v>
      </c>
      <c r="N310" t="s">
        <v>2559</v>
      </c>
      <c r="O310" t="s">
        <v>2560</v>
      </c>
      <c r="P310" t="s">
        <v>2561</v>
      </c>
      <c r="Q310" t="s">
        <v>2562</v>
      </c>
      <c r="R310" t="s">
        <v>2563</v>
      </c>
      <c r="S310" t="s">
        <v>2564</v>
      </c>
      <c r="T310" t="s">
        <v>2565</v>
      </c>
      <c r="U310" t="s">
        <v>2566</v>
      </c>
      <c r="V310" t="s">
        <v>2567</v>
      </c>
      <c r="W310" t="s">
        <v>2568</v>
      </c>
      <c r="X310" t="s">
        <v>2569</v>
      </c>
      <c r="Y310" t="s">
        <v>2570</v>
      </c>
      <c r="Z310" t="s">
        <v>2571</v>
      </c>
      <c r="AA310" t="s">
        <v>2572</v>
      </c>
      <c r="AB310" t="s">
        <v>2573</v>
      </c>
      <c r="AC310" t="s">
        <v>2574</v>
      </c>
      <c r="AD310" t="s">
        <v>2575</v>
      </c>
      <c r="AE310" t="s">
        <v>2576</v>
      </c>
      <c r="AF310" t="s">
        <v>2577</v>
      </c>
      <c r="AG310" t="s">
        <v>2578</v>
      </c>
      <c r="AH310" t="s">
        <v>2579</v>
      </c>
      <c r="AI310" t="s">
        <v>2580</v>
      </c>
      <c r="AJ310" t="s">
        <v>2581</v>
      </c>
      <c r="AK310" t="s">
        <v>2582</v>
      </c>
      <c r="AL310" t="s">
        <v>2583</v>
      </c>
      <c r="AM310" t="s">
        <v>2584</v>
      </c>
      <c r="AN310" t="s">
        <v>2585</v>
      </c>
      <c r="AO310" t="s">
        <v>2586</v>
      </c>
      <c r="AP310" t="s">
        <v>2587</v>
      </c>
      <c r="AQ310" t="s">
        <v>2588</v>
      </c>
      <c r="AR310" t="s">
        <v>2589</v>
      </c>
      <c r="AS310" t="s">
        <v>2590</v>
      </c>
      <c r="AT310" t="s">
        <v>2591</v>
      </c>
      <c r="AU310" t="s">
        <v>2592</v>
      </c>
      <c r="AV310" t="s">
        <v>2593</v>
      </c>
      <c r="AW310" t="s">
        <v>2594</v>
      </c>
      <c r="AX310" t="s">
        <v>2595</v>
      </c>
      <c r="AY310" t="s">
        <v>2596</v>
      </c>
      <c r="AZ310" t="s">
        <v>2597</v>
      </c>
      <c r="BA310" t="s">
        <v>2598</v>
      </c>
      <c r="BB310" t="s">
        <v>2599</v>
      </c>
      <c r="BC310" t="s">
        <v>2600</v>
      </c>
    </row>
    <row r="311" spans="1:55" x14ac:dyDescent="0.25">
      <c r="A311" t="s">
        <v>2601</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25">
      <c r="A312" t="s">
        <v>2602</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25">
      <c r="A313" t="s">
        <v>2603</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92"/>
      <c r="P349" s="6"/>
      <c r="Q349" s="3"/>
    </row>
    <row r="350" spans="1:53" x14ac:dyDescent="0.25">
      <c r="B350" s="213" t="s">
        <v>787</v>
      </c>
      <c r="C350" s="213"/>
      <c r="D350" s="213"/>
      <c r="E350" s="213"/>
      <c r="F350" s="213"/>
      <c r="G350" s="213"/>
      <c r="H350" s="213"/>
      <c r="I350" s="213"/>
      <c r="J350" s="213"/>
      <c r="K350" s="213"/>
      <c r="L350" s="213"/>
      <c r="M350" s="213"/>
      <c r="N350" s="213"/>
      <c r="O350" s="213"/>
      <c r="P350" s="6"/>
      <c r="Q350" s="3"/>
    </row>
    <row r="351" spans="1:53" x14ac:dyDescent="0.25">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25">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25">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25">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25">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2305</v>
      </c>
    </row>
    <row r="356" spans="2:17" x14ac:dyDescent="0.25">
      <c r="B356" s="213" t="s">
        <v>788</v>
      </c>
      <c r="C356" s="213"/>
      <c r="D356" s="213"/>
      <c r="E356" s="213"/>
      <c r="F356" s="213"/>
      <c r="G356" s="213"/>
      <c r="H356" s="213"/>
      <c r="I356" s="213"/>
      <c r="J356" s="213"/>
      <c r="K356" s="213"/>
      <c r="L356" s="213"/>
      <c r="M356" s="213"/>
      <c r="N356" s="213"/>
      <c r="O356" s="213"/>
      <c r="P356" s="6"/>
      <c r="Q356" s="3"/>
    </row>
    <row r="357" spans="2:17" x14ac:dyDescent="0.25">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25">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25">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25">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25">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2305</v>
      </c>
    </row>
    <row r="362" spans="2:17" x14ac:dyDescent="0.25">
      <c r="B362" s="213" t="s">
        <v>789</v>
      </c>
      <c r="C362" s="213"/>
      <c r="D362" s="213"/>
      <c r="E362" s="213"/>
      <c r="F362" s="213"/>
      <c r="G362" s="213"/>
      <c r="H362" s="213"/>
      <c r="I362" s="213"/>
      <c r="J362" s="213"/>
      <c r="K362" s="213"/>
      <c r="L362" s="213"/>
      <c r="M362" s="213"/>
      <c r="N362" s="213"/>
      <c r="O362" s="213"/>
      <c r="P362" s="6"/>
      <c r="Q362" s="3"/>
    </row>
    <row r="363" spans="2:17" x14ac:dyDescent="0.25">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25">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25">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25">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25">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2305</v>
      </c>
    </row>
    <row r="368" spans="2:17" x14ac:dyDescent="0.25">
      <c r="B368" s="213" t="s">
        <v>790</v>
      </c>
      <c r="C368" s="213"/>
      <c r="D368" s="213"/>
      <c r="E368" s="213"/>
      <c r="F368" s="213"/>
      <c r="G368" s="213"/>
      <c r="H368" s="213"/>
      <c r="I368" s="213"/>
      <c r="J368" s="213"/>
      <c r="K368" s="213"/>
      <c r="L368" s="213"/>
      <c r="M368" s="213"/>
      <c r="N368" s="213"/>
      <c r="O368" s="213"/>
      <c r="P368" s="6"/>
      <c r="Q368" s="3"/>
    </row>
    <row r="369" spans="1:17" x14ac:dyDescent="0.25">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25">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25">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25">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25">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214"/>
      <c r="P374" s="6"/>
      <c r="Q374" s="3"/>
    </row>
    <row r="375" spans="1:17" x14ac:dyDescent="0.25">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25">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25">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25">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25">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2305</v>
      </c>
    </row>
    <row r="380" spans="1:17" x14ac:dyDescent="0.25">
      <c r="B380" s="213" t="s">
        <v>792</v>
      </c>
      <c r="C380" s="213"/>
      <c r="D380" s="213"/>
      <c r="E380" s="213"/>
      <c r="F380" s="213"/>
      <c r="G380" s="213"/>
      <c r="H380" s="213"/>
      <c r="I380" s="213"/>
      <c r="J380" s="213"/>
      <c r="K380" s="213"/>
      <c r="L380" s="213"/>
      <c r="M380" s="213"/>
      <c r="N380" s="213"/>
      <c r="O380" s="213"/>
      <c r="P380" s="6"/>
      <c r="Q380" s="3"/>
    </row>
    <row r="381" spans="1:17" x14ac:dyDescent="0.25">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25">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25">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25">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25">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2305</v>
      </c>
    </row>
    <row r="386" spans="1:17" x14ac:dyDescent="0.25">
      <c r="B386" s="213" t="s">
        <v>793</v>
      </c>
      <c r="C386" s="213"/>
      <c r="D386" s="213"/>
      <c r="E386" s="213"/>
      <c r="F386" s="213"/>
      <c r="G386" s="213"/>
      <c r="H386" s="213"/>
      <c r="I386" s="213"/>
      <c r="J386" s="213"/>
      <c r="K386" s="213"/>
      <c r="L386" s="213"/>
      <c r="M386" s="213"/>
      <c r="N386" s="213"/>
      <c r="O386" s="213"/>
      <c r="P386" s="6"/>
      <c r="Q386" s="3"/>
    </row>
    <row r="387" spans="1:17" x14ac:dyDescent="0.25">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25">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25">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25">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25">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214"/>
      <c r="P392" s="6"/>
      <c r="Q392" s="3"/>
    </row>
    <row r="393" spans="1:17" x14ac:dyDescent="0.25">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25">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25">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25">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25">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2305</v>
      </c>
    </row>
    <row r="398" spans="1:17" x14ac:dyDescent="0.25">
      <c r="B398" s="192" t="s">
        <v>795</v>
      </c>
      <c r="C398" s="192"/>
      <c r="D398" s="192"/>
      <c r="E398" s="192"/>
      <c r="F398" s="192"/>
      <c r="G398" s="192"/>
      <c r="H398" s="192"/>
      <c r="I398" s="192"/>
      <c r="J398" s="192"/>
      <c r="K398" s="192"/>
      <c r="L398" s="192"/>
      <c r="M398" s="192"/>
      <c r="N398" s="192"/>
      <c r="O398" s="192"/>
      <c r="P398" s="6"/>
      <c r="Q398" s="3"/>
    </row>
    <row r="399" spans="1:17" x14ac:dyDescent="0.25">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25">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25">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25">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25">
      <c r="B403" s="209" t="s">
        <v>1</v>
      </c>
      <c r="C403" s="209"/>
      <c r="D403" s="209"/>
      <c r="E403" s="209"/>
      <c r="F403" s="209"/>
      <c r="G403" s="209"/>
      <c r="H403" s="209"/>
      <c r="I403" s="209"/>
      <c r="J403" s="209"/>
      <c r="K403" s="209"/>
      <c r="L403" s="209"/>
      <c r="M403" s="209"/>
      <c r="N403" s="209"/>
      <c r="O403" s="209"/>
    </row>
    <row r="404" spans="1:17" x14ac:dyDescent="0.25">
      <c r="B404" s="210" t="s">
        <v>797</v>
      </c>
      <c r="C404" s="210"/>
      <c r="D404" s="210"/>
      <c r="E404" s="210"/>
      <c r="F404" s="210"/>
      <c r="G404" s="210"/>
      <c r="H404" s="210"/>
      <c r="I404" s="210"/>
      <c r="J404" s="210"/>
      <c r="K404" s="210"/>
      <c r="L404" s="210"/>
      <c r="M404" s="210"/>
      <c r="N404" s="210"/>
      <c r="O404" s="210"/>
      <c r="P404" s="6"/>
      <c r="Q404" s="3"/>
    </row>
    <row r="405" spans="1:17" x14ac:dyDescent="0.25">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25">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25">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25">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25">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210"/>
      <c r="P410" s="6"/>
      <c r="Q410" s="3"/>
    </row>
    <row r="411" spans="1:17" x14ac:dyDescent="0.25">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25">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25">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25">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25">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2305</v>
      </c>
    </row>
    <row r="416" spans="1:17" x14ac:dyDescent="0.25">
      <c r="B416" s="215" t="s">
        <v>2</v>
      </c>
      <c r="C416" s="215"/>
      <c r="D416" s="215"/>
      <c r="E416" s="215"/>
      <c r="F416" s="215"/>
      <c r="G416" s="215"/>
      <c r="H416" s="215"/>
      <c r="I416" s="215"/>
      <c r="J416" s="215"/>
      <c r="K416" s="215"/>
      <c r="L416" s="215"/>
      <c r="M416" s="215"/>
      <c r="N416" s="215"/>
      <c r="O416" s="215"/>
      <c r="P416" s="6"/>
      <c r="Q416" s="3"/>
    </row>
    <row r="417" spans="2:17" x14ac:dyDescent="0.25">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25">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25">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25">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25">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2305</v>
      </c>
    </row>
    <row r="422" spans="2:17" x14ac:dyDescent="0.25">
      <c r="B422" s="210" t="s">
        <v>3</v>
      </c>
      <c r="C422" s="210"/>
      <c r="D422" s="210"/>
      <c r="E422" s="210"/>
      <c r="F422" s="210"/>
      <c r="G422" s="210"/>
      <c r="H422" s="210"/>
      <c r="I422" s="210"/>
      <c r="J422" s="210"/>
      <c r="K422" s="210"/>
      <c r="L422" s="210"/>
      <c r="M422" s="210"/>
      <c r="N422" s="210"/>
      <c r="O422" s="210"/>
      <c r="P422" s="6"/>
      <c r="Q422" s="3"/>
    </row>
    <row r="423" spans="2:17" x14ac:dyDescent="0.25">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25">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25">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25">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25">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2305</v>
      </c>
    </row>
    <row r="428" spans="2:17" x14ac:dyDescent="0.25">
      <c r="B428" s="210" t="s">
        <v>4</v>
      </c>
      <c r="C428" s="210"/>
      <c r="D428" s="210"/>
      <c r="E428" s="210"/>
      <c r="F428" s="210"/>
      <c r="G428" s="210"/>
      <c r="H428" s="210"/>
      <c r="I428" s="210"/>
      <c r="J428" s="210"/>
      <c r="K428" s="210"/>
      <c r="L428" s="210"/>
      <c r="M428" s="210"/>
      <c r="N428" s="210"/>
      <c r="O428" s="210"/>
      <c r="P428" s="6"/>
      <c r="Q428" s="3"/>
    </row>
    <row r="429" spans="2:17" x14ac:dyDescent="0.25">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25">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25">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25">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25">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25">
      <c r="A434" s="84"/>
      <c r="B434" s="210" t="s">
        <v>802</v>
      </c>
      <c r="C434" s="210"/>
      <c r="D434" s="210"/>
      <c r="E434" s="210"/>
      <c r="F434" s="210"/>
      <c r="G434" s="210"/>
      <c r="H434" s="210"/>
      <c r="I434" s="210"/>
      <c r="J434" s="210"/>
      <c r="K434" s="210"/>
      <c r="L434" s="210"/>
      <c r="M434" s="210"/>
      <c r="N434" s="210"/>
      <c r="O434" s="210"/>
      <c r="P434" s="6"/>
      <c r="Q434" s="3"/>
    </row>
    <row r="435" spans="1:17" x14ac:dyDescent="0.25">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25">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25">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25">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25">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2305</v>
      </c>
    </row>
    <row r="440" spans="1:17" x14ac:dyDescent="0.25">
      <c r="B440" s="209" t="s">
        <v>803</v>
      </c>
      <c r="C440" s="209"/>
      <c r="D440" s="209"/>
      <c r="E440" s="209"/>
      <c r="F440" s="209"/>
      <c r="G440" s="209"/>
      <c r="H440" s="209"/>
      <c r="I440" s="209"/>
      <c r="J440" s="209"/>
      <c r="K440" s="209"/>
      <c r="L440" s="209"/>
      <c r="M440" s="209"/>
      <c r="N440" s="209"/>
      <c r="O440" s="209"/>
      <c r="P440" s="6"/>
      <c r="Q440" s="3"/>
    </row>
    <row r="441" spans="1:17" x14ac:dyDescent="0.25">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25">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25">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25">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25">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2305</v>
      </c>
    </row>
    <row r="446" spans="1:17" x14ac:dyDescent="0.25">
      <c r="B446" s="208" t="s">
        <v>17</v>
      </c>
      <c r="C446" s="208"/>
      <c r="D446" s="208"/>
      <c r="E446" s="208"/>
      <c r="F446" s="208"/>
      <c r="G446" s="208"/>
      <c r="H446" s="208"/>
      <c r="I446" s="208"/>
      <c r="J446" s="208"/>
      <c r="K446" s="208"/>
      <c r="L446" s="208"/>
      <c r="M446" s="208"/>
      <c r="N446" s="208"/>
      <c r="O446" s="208"/>
      <c r="P446" s="6"/>
      <c r="Q446" s="11"/>
    </row>
    <row r="447" spans="1:17" x14ac:dyDescent="0.25">
      <c r="B447" s="212" t="s">
        <v>804</v>
      </c>
      <c r="C447" s="212"/>
      <c r="D447" s="212"/>
      <c r="E447" s="212"/>
      <c r="F447" s="212"/>
      <c r="G447" s="212"/>
      <c r="H447" s="212"/>
      <c r="I447" s="212"/>
      <c r="J447" s="212"/>
      <c r="K447" s="212"/>
      <c r="L447" s="212"/>
      <c r="M447" s="212"/>
      <c r="N447" s="212"/>
      <c r="O447" s="212"/>
    </row>
    <row r="448" spans="1:17" x14ac:dyDescent="0.25">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25">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25">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25">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25">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2305</v>
      </c>
    </row>
    <row r="453" spans="1:18" x14ac:dyDescent="0.25">
      <c r="B453" s="208" t="s">
        <v>805</v>
      </c>
      <c r="C453" s="208"/>
      <c r="D453" s="208"/>
      <c r="E453" s="208"/>
      <c r="F453" s="208"/>
      <c r="G453" s="208"/>
      <c r="H453" s="208"/>
      <c r="I453" s="208"/>
      <c r="J453" s="208"/>
      <c r="K453" s="208"/>
      <c r="L453" s="208"/>
      <c r="M453" s="208"/>
      <c r="N453" s="208"/>
      <c r="O453" s="208"/>
    </row>
    <row r="454" spans="1:18" x14ac:dyDescent="0.25">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25">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25">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25">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25">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2305</v>
      </c>
    </row>
    <row r="459" spans="1:18" x14ac:dyDescent="0.25">
      <c r="B459" s="192" t="s">
        <v>18</v>
      </c>
      <c r="C459" s="192"/>
      <c r="D459" s="192"/>
      <c r="E459" s="192"/>
      <c r="F459" s="192"/>
      <c r="G459" s="192"/>
      <c r="H459" s="192"/>
      <c r="I459" s="192"/>
      <c r="J459" s="192"/>
      <c r="K459" s="192"/>
      <c r="L459" s="192"/>
      <c r="M459" s="192"/>
      <c r="N459" s="192"/>
      <c r="O459" s="192"/>
      <c r="P459" s="6"/>
      <c r="Q459" s="15"/>
    </row>
    <row r="460" spans="1:18" x14ac:dyDescent="0.25">
      <c r="B460" s="192" t="s">
        <v>867</v>
      </c>
      <c r="C460" s="192"/>
      <c r="D460" s="192"/>
      <c r="E460" s="192"/>
      <c r="F460" s="192"/>
      <c r="G460" s="192"/>
      <c r="H460" s="192"/>
      <c r="I460" s="192"/>
      <c r="J460" s="192"/>
      <c r="K460" s="192"/>
      <c r="L460" s="192"/>
      <c r="M460" s="192"/>
      <c r="N460" s="192"/>
      <c r="O460" s="192"/>
      <c r="P460" s="6"/>
      <c r="Q460" s="9"/>
    </row>
    <row r="461" spans="1:18" x14ac:dyDescent="0.25">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25">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25">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25">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25">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25">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25">
      <c r="B467" s="192" t="s">
        <v>786</v>
      </c>
      <c r="C467" s="192"/>
      <c r="D467" s="192"/>
      <c r="E467" s="192"/>
      <c r="F467" s="192"/>
      <c r="G467" s="192"/>
      <c r="H467" s="192"/>
      <c r="I467" s="192"/>
      <c r="J467" s="192"/>
      <c r="K467" s="192"/>
      <c r="L467" s="192"/>
      <c r="M467" s="192"/>
      <c r="N467" s="192"/>
      <c r="O467" s="192"/>
      <c r="P467" s="6"/>
      <c r="Q467" s="9"/>
    </row>
    <row r="468" spans="1:17" x14ac:dyDescent="0.25">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25">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25">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25">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25">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25">
      <c r="B473" s="192" t="s">
        <v>868</v>
      </c>
      <c r="C473" s="192"/>
      <c r="D473" s="192"/>
      <c r="E473" s="192"/>
      <c r="F473" s="192"/>
      <c r="G473" s="192"/>
      <c r="H473" s="192"/>
      <c r="I473" s="192"/>
      <c r="J473" s="192"/>
      <c r="K473" s="192"/>
      <c r="L473" s="192"/>
      <c r="M473" s="192"/>
      <c r="N473" s="192"/>
      <c r="O473" s="192"/>
      <c r="P473" s="6"/>
      <c r="Q473" s="9"/>
    </row>
    <row r="474" spans="1:17" x14ac:dyDescent="0.25">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25">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25">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25">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25">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25">
      <c r="B479" s="192" t="s">
        <v>876</v>
      </c>
      <c r="C479" s="192"/>
      <c r="D479" s="192"/>
      <c r="E479" s="192"/>
      <c r="F479" s="192"/>
      <c r="G479" s="192"/>
      <c r="H479" s="192"/>
      <c r="I479" s="192"/>
      <c r="J479" s="192"/>
      <c r="K479" s="192"/>
      <c r="L479" s="192"/>
      <c r="M479" s="192"/>
      <c r="N479" s="192"/>
      <c r="O479" s="192"/>
      <c r="P479" s="6"/>
      <c r="Q479" s="9"/>
    </row>
    <row r="480" spans="1:17" x14ac:dyDescent="0.25">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25">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25">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25">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25">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25">
      <c r="B485" s="192" t="s">
        <v>877</v>
      </c>
      <c r="C485" s="192"/>
      <c r="D485" s="192"/>
      <c r="E485" s="192"/>
      <c r="F485" s="192"/>
      <c r="G485" s="192"/>
      <c r="H485" s="192"/>
      <c r="I485" s="192"/>
      <c r="J485" s="192"/>
      <c r="K485" s="192"/>
      <c r="L485" s="192"/>
      <c r="M485" s="192"/>
      <c r="N485" s="192"/>
      <c r="O485" s="192"/>
      <c r="P485" s="6"/>
      <c r="Q485" s="9"/>
    </row>
    <row r="486" spans="2:17" x14ac:dyDescent="0.25">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25">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25">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25">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25">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92"/>
      <c r="P491" s="6"/>
      <c r="Q491" s="9"/>
    </row>
    <row r="492" spans="2:17" s="2" customFormat="1" x14ac:dyDescent="0.25">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25">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25">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25">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25">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25">
      <c r="B497" s="209" t="s">
        <v>21</v>
      </c>
      <c r="C497" s="209"/>
      <c r="D497" s="209"/>
      <c r="E497" s="209"/>
      <c r="F497" s="209"/>
      <c r="G497" s="209"/>
      <c r="H497" s="209"/>
      <c r="I497" s="209"/>
      <c r="J497" s="209"/>
      <c r="K497" s="209"/>
      <c r="L497" s="209"/>
      <c r="M497" s="209"/>
      <c r="N497" s="209"/>
      <c r="O497" s="209"/>
      <c r="P497" s="6"/>
      <c r="Q497" s="9"/>
    </row>
    <row r="498" spans="1:17" x14ac:dyDescent="0.25">
      <c r="B498" s="210" t="s">
        <v>871</v>
      </c>
      <c r="C498" s="210"/>
      <c r="D498" s="210"/>
      <c r="E498" s="210"/>
      <c r="F498" s="210"/>
      <c r="G498" s="210"/>
      <c r="H498" s="210"/>
      <c r="I498" s="210"/>
      <c r="J498" s="210"/>
      <c r="K498" s="210"/>
      <c r="L498" s="210"/>
      <c r="M498" s="210"/>
      <c r="N498" s="210"/>
      <c r="O498" s="210"/>
      <c r="P498" s="6"/>
      <c r="Q498" s="9"/>
    </row>
    <row r="499" spans="1:17" x14ac:dyDescent="0.25">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25">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25">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25">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25">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25">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2305</v>
      </c>
    </row>
    <row r="505" spans="1:17" s="87" customFormat="1" x14ac:dyDescent="0.25">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25">
      <c r="B506" s="208" t="s">
        <v>22</v>
      </c>
      <c r="C506" s="208"/>
      <c r="D506" s="208"/>
      <c r="E506" s="208"/>
      <c r="F506" s="208"/>
      <c r="G506" s="208"/>
      <c r="H506" s="208"/>
      <c r="I506" s="208"/>
      <c r="J506" s="208"/>
      <c r="K506" s="208"/>
      <c r="L506" s="208"/>
      <c r="M506" s="208"/>
      <c r="N506" s="208"/>
      <c r="O506" s="208"/>
      <c r="P506" s="6"/>
      <c r="Q506" s="9"/>
    </row>
    <row r="507" spans="1:17" x14ac:dyDescent="0.25">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25">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25">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25">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25">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25">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25">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25">
      <c r="B514" s="209" t="s">
        <v>24</v>
      </c>
      <c r="C514" s="209"/>
      <c r="D514" s="209"/>
      <c r="E514" s="209"/>
      <c r="F514" s="209"/>
      <c r="G514" s="209"/>
      <c r="H514" s="209"/>
      <c r="I514" s="209"/>
      <c r="J514" s="209"/>
      <c r="K514" s="209"/>
      <c r="L514" s="209"/>
      <c r="M514" s="209"/>
      <c r="N514" s="209"/>
      <c r="O514" s="209"/>
      <c r="P514" s="6"/>
      <c r="Q514" s="3"/>
    </row>
    <row r="515" spans="1:17" x14ac:dyDescent="0.25">
      <c r="B515" s="210" t="s">
        <v>873</v>
      </c>
      <c r="C515" s="210"/>
      <c r="D515" s="210"/>
      <c r="E515" s="210"/>
      <c r="F515" s="210"/>
      <c r="G515" s="210"/>
      <c r="H515" s="210"/>
      <c r="I515" s="210"/>
      <c r="J515" s="210"/>
      <c r="K515" s="210"/>
      <c r="L515" s="210"/>
      <c r="M515" s="210"/>
      <c r="N515" s="210"/>
      <c r="O515" s="210"/>
      <c r="P515" s="6"/>
      <c r="Q515" s="3"/>
    </row>
    <row r="516" spans="1:17" x14ac:dyDescent="0.25">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25">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25">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25">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25">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25">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2305</v>
      </c>
    </row>
    <row r="522" spans="1:17" s="87" customFormat="1" x14ac:dyDescent="0.25">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25">
      <c r="B523" s="210" t="s">
        <v>874</v>
      </c>
      <c r="C523" s="210"/>
      <c r="D523" s="210"/>
      <c r="E523" s="210"/>
      <c r="F523" s="210"/>
      <c r="G523" s="210"/>
      <c r="H523" s="210"/>
      <c r="I523" s="210"/>
      <c r="J523" s="210"/>
      <c r="K523" s="210"/>
      <c r="L523" s="210"/>
      <c r="M523" s="210"/>
      <c r="N523" s="210"/>
      <c r="O523" s="210"/>
      <c r="P523" s="6"/>
      <c r="Q523" s="3"/>
    </row>
    <row r="524" spans="1:17" x14ac:dyDescent="0.25">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25">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25">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25">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25">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25">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2305</v>
      </c>
    </row>
    <row r="530" spans="1:17" s="87" customFormat="1" x14ac:dyDescent="0.25">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25">
      <c r="B531" s="209" t="s">
        <v>872</v>
      </c>
      <c r="C531" s="209"/>
      <c r="D531" s="209"/>
      <c r="E531" s="209"/>
      <c r="F531" s="209"/>
      <c r="G531" s="209"/>
      <c r="H531" s="209"/>
      <c r="I531" s="209"/>
      <c r="J531" s="209"/>
      <c r="K531" s="209"/>
      <c r="L531" s="209"/>
      <c r="M531" s="209"/>
      <c r="N531" s="209"/>
      <c r="O531" s="209"/>
      <c r="P531" s="6"/>
      <c r="Q531" s="3"/>
    </row>
    <row r="532" spans="1:17" x14ac:dyDescent="0.25">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25">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25">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25">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25">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25">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2305</v>
      </c>
    </row>
    <row r="538" spans="1:17" s="87" customFormat="1" x14ac:dyDescent="0.25">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25">
      <c r="B539" s="210" t="s">
        <v>7</v>
      </c>
      <c r="C539" s="210"/>
      <c r="D539" s="210"/>
      <c r="E539" s="210"/>
      <c r="F539" s="210"/>
      <c r="G539" s="210"/>
      <c r="H539" s="210"/>
      <c r="I539" s="210"/>
      <c r="J539" s="210"/>
      <c r="K539" s="210"/>
      <c r="L539" s="210"/>
      <c r="M539" s="210"/>
      <c r="N539" s="210"/>
      <c r="O539" s="210"/>
      <c r="P539" s="6"/>
      <c r="Q539" s="3"/>
    </row>
    <row r="540" spans="1:17" x14ac:dyDescent="0.25">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25">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25">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25">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25">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25">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2305</v>
      </c>
    </row>
    <row r="546" spans="1:17" x14ac:dyDescent="0.25">
      <c r="B546" s="208" t="s">
        <v>25</v>
      </c>
      <c r="C546" s="208"/>
      <c r="D546" s="208"/>
      <c r="E546" s="208"/>
      <c r="F546" s="208"/>
      <c r="G546" s="208"/>
      <c r="H546" s="208"/>
      <c r="I546" s="208"/>
      <c r="J546" s="208"/>
      <c r="K546" s="208"/>
      <c r="L546" s="208"/>
      <c r="M546" s="208"/>
      <c r="N546" s="208"/>
      <c r="O546" s="208"/>
      <c r="P546" s="6"/>
      <c r="Q546" s="3"/>
    </row>
    <row r="547" spans="1:17" x14ac:dyDescent="0.25">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25">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25">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25">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25">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25">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25">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25">
      <c r="B554" s="208" t="s">
        <v>27</v>
      </c>
      <c r="C554" s="208"/>
      <c r="D554" s="208"/>
      <c r="E554" s="208"/>
      <c r="F554" s="208"/>
      <c r="G554" s="208"/>
      <c r="H554" s="208"/>
      <c r="I554" s="208"/>
      <c r="J554" s="208"/>
      <c r="K554" s="208"/>
      <c r="L554" s="208"/>
      <c r="M554" s="208"/>
      <c r="N554" s="208"/>
      <c r="O554" s="208"/>
      <c r="P554" s="6"/>
      <c r="Q554" s="11"/>
    </row>
    <row r="555" spans="1:17" x14ac:dyDescent="0.25">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25">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25">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25">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25">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25">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25">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25">
      <c r="B562" s="210" t="s">
        <v>878</v>
      </c>
      <c r="C562" s="210"/>
      <c r="D562" s="210"/>
      <c r="E562" s="210"/>
      <c r="F562" s="210"/>
      <c r="G562" s="210"/>
      <c r="H562" s="210"/>
      <c r="I562" s="210"/>
      <c r="J562" s="210"/>
      <c r="K562" s="210"/>
      <c r="L562" s="210"/>
      <c r="M562" s="210"/>
      <c r="N562" s="210"/>
      <c r="O562" s="210"/>
      <c r="P562" s="6"/>
      <c r="Q562" s="3"/>
    </row>
    <row r="563" spans="1:17" x14ac:dyDescent="0.25">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25">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25">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25">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25">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25">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2305</v>
      </c>
    </row>
    <row r="569" spans="1:17" x14ac:dyDescent="0.25">
      <c r="B569" s="208" t="s">
        <v>29</v>
      </c>
      <c r="C569" s="208"/>
      <c r="D569" s="208"/>
      <c r="E569" s="208"/>
      <c r="F569" s="208"/>
      <c r="G569" s="208"/>
      <c r="H569" s="208"/>
      <c r="I569" s="208"/>
      <c r="J569" s="208"/>
      <c r="K569" s="208"/>
      <c r="L569" s="208"/>
      <c r="M569" s="208"/>
      <c r="N569" s="208"/>
      <c r="O569" s="208"/>
      <c r="P569" s="6"/>
      <c r="Q569" s="3"/>
    </row>
    <row r="570" spans="1:17" x14ac:dyDescent="0.25">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25">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25">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25">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25">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25">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25">
      <c r="B576" s="211" t="s">
        <v>879</v>
      </c>
      <c r="C576" s="211"/>
      <c r="D576" s="211"/>
      <c r="E576" s="211"/>
      <c r="F576" s="211"/>
      <c r="G576" s="211"/>
      <c r="H576" s="211"/>
      <c r="I576" s="211"/>
      <c r="J576" s="211"/>
      <c r="K576" s="211"/>
      <c r="L576" s="211"/>
      <c r="M576" s="211"/>
      <c r="N576" s="211"/>
      <c r="O576" s="211"/>
      <c r="P576" s="6"/>
      <c r="Q576" s="3"/>
    </row>
    <row r="577" spans="1:17" x14ac:dyDescent="0.25">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25">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25">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25">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25">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25">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25">
      <c r="B583" s="208" t="s">
        <v>3277</v>
      </c>
      <c r="C583" s="208"/>
      <c r="D583" s="208"/>
      <c r="E583" s="208"/>
      <c r="F583" s="208"/>
      <c r="G583" s="208"/>
      <c r="H583" s="208"/>
      <c r="I583" s="208"/>
      <c r="J583" s="208"/>
      <c r="K583" s="208"/>
      <c r="L583" s="208"/>
      <c r="M583" s="208"/>
      <c r="N583" s="208"/>
      <c r="O583" s="208"/>
      <c r="P583" s="6"/>
      <c r="Q583" s="3"/>
    </row>
    <row r="584" spans="1:17" x14ac:dyDescent="0.25">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25">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25">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25">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25">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25">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25">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25">
      <c r="B591" s="192" t="s">
        <v>9</v>
      </c>
      <c r="C591" s="192"/>
      <c r="D591" s="192"/>
      <c r="E591" s="192"/>
      <c r="F591" s="192"/>
      <c r="G591" s="192"/>
      <c r="H591" s="192"/>
      <c r="I591" s="192"/>
      <c r="J591" s="192"/>
      <c r="K591" s="192"/>
      <c r="L591" s="192"/>
      <c r="M591" s="192"/>
      <c r="N591" s="192"/>
      <c r="O591" s="192"/>
    </row>
    <row r="592" spans="1:17" x14ac:dyDescent="0.25">
      <c r="B592" s="193" t="s">
        <v>880</v>
      </c>
      <c r="C592" s="193"/>
      <c r="D592" s="193"/>
      <c r="E592" s="193"/>
      <c r="F592" s="193"/>
      <c r="G592" s="193"/>
      <c r="H592" s="193"/>
      <c r="I592" s="193"/>
      <c r="J592" s="193"/>
      <c r="K592" s="193"/>
      <c r="L592" s="193"/>
      <c r="M592" s="193"/>
      <c r="N592" s="193"/>
      <c r="O592" s="193"/>
    </row>
    <row r="593" spans="2:17" x14ac:dyDescent="0.25">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25">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25">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25">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25">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2305</v>
      </c>
    </row>
    <row r="598" spans="2:17" x14ac:dyDescent="0.25">
      <c r="B598" s="192" t="s">
        <v>882</v>
      </c>
      <c r="C598" s="192"/>
      <c r="D598" s="192"/>
      <c r="E598" s="192"/>
      <c r="F598" s="192"/>
      <c r="G598" s="192"/>
      <c r="H598" s="192"/>
      <c r="I598" s="192"/>
      <c r="J598" s="192"/>
      <c r="K598" s="192"/>
      <c r="L598" s="192"/>
      <c r="M598" s="192"/>
      <c r="N598" s="192"/>
      <c r="O598" s="192"/>
    </row>
    <row r="599" spans="2:17" x14ac:dyDescent="0.25">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25">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25">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25">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25">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x14ac:dyDescent="0.25">
      <c r="B604" s="208" t="s">
        <v>34</v>
      </c>
      <c r="C604" s="208"/>
      <c r="D604" s="208"/>
      <c r="E604" s="208"/>
      <c r="F604" s="208"/>
      <c r="G604" s="208"/>
      <c r="H604" s="208"/>
      <c r="I604" s="208"/>
      <c r="J604" s="208"/>
      <c r="K604" s="208"/>
      <c r="L604" s="208"/>
      <c r="M604" s="208"/>
      <c r="N604" s="208"/>
      <c r="O604" s="208"/>
    </row>
    <row r="605" spans="2:17" x14ac:dyDescent="0.25">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25">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x14ac:dyDescent="0.25">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25">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25">
      <c r="B609" s="216" t="s">
        <v>10</v>
      </c>
      <c r="C609" s="216"/>
      <c r="D609" s="216"/>
      <c r="E609" s="216"/>
      <c r="F609" s="216"/>
      <c r="G609" s="216"/>
      <c r="H609" s="216"/>
      <c r="I609" s="216"/>
      <c r="J609" s="216"/>
      <c r="K609" s="216"/>
      <c r="L609" s="216"/>
      <c r="M609" s="216"/>
      <c r="N609" s="216"/>
      <c r="O609" s="216"/>
      <c r="P609" s="6"/>
      <c r="Q609" s="9"/>
    </row>
    <row r="610" spans="2:17" x14ac:dyDescent="0.25">
      <c r="B610" s="210" t="s">
        <v>883</v>
      </c>
      <c r="C610" s="210"/>
      <c r="D610" s="210"/>
      <c r="E610" s="210"/>
      <c r="F610" s="210"/>
      <c r="G610" s="210"/>
      <c r="H610" s="210"/>
      <c r="I610" s="210"/>
      <c r="J610" s="210"/>
      <c r="K610" s="210"/>
      <c r="L610" s="210"/>
      <c r="M610" s="210"/>
      <c r="N610" s="210"/>
      <c r="O610" s="210"/>
    </row>
    <row r="611" spans="2:17" x14ac:dyDescent="0.25">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25">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25">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25">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25">
      <c r="B615" s="211" t="s">
        <v>884</v>
      </c>
      <c r="C615" s="211"/>
      <c r="D615" s="211"/>
      <c r="E615" s="211"/>
      <c r="F615" s="211"/>
      <c r="G615" s="211"/>
      <c r="H615" s="211"/>
      <c r="I615" s="211"/>
      <c r="J615" s="211"/>
      <c r="K615" s="211"/>
      <c r="L615" s="211"/>
      <c r="M615" s="211"/>
      <c r="N615" s="211"/>
      <c r="O615" s="211"/>
    </row>
    <row r="616" spans="2:17" x14ac:dyDescent="0.25">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25">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25">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25">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25">
      <c r="B620" s="208" t="s">
        <v>885</v>
      </c>
      <c r="C620" s="208"/>
      <c r="D620" s="208"/>
      <c r="E620" s="208"/>
      <c r="F620" s="208"/>
      <c r="G620" s="208"/>
      <c r="H620" s="208"/>
      <c r="I620" s="208"/>
      <c r="J620" s="208"/>
      <c r="K620" s="208"/>
      <c r="L620" s="208"/>
      <c r="M620" s="208"/>
      <c r="N620" s="208"/>
      <c r="O620" s="208"/>
    </row>
    <row r="621" spans="2:17" x14ac:dyDescent="0.25">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25">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25">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25">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25">
      <c r="B625" s="219" t="s">
        <v>886</v>
      </c>
      <c r="C625" s="219"/>
      <c r="D625" s="219"/>
      <c r="E625" s="219"/>
      <c r="F625" s="219"/>
      <c r="G625" s="219"/>
      <c r="H625" s="219"/>
      <c r="I625" s="219"/>
      <c r="J625" s="219"/>
      <c r="K625" s="219"/>
      <c r="L625" s="219"/>
      <c r="M625" s="219"/>
      <c r="N625" s="219"/>
      <c r="O625" s="219"/>
    </row>
    <row r="626" spans="2:17" x14ac:dyDescent="0.25">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25">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25">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25">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25">
      <c r="B630" s="220" t="s">
        <v>35</v>
      </c>
      <c r="C630" s="220"/>
      <c r="D630" s="220"/>
      <c r="E630" s="220"/>
      <c r="F630" s="220"/>
      <c r="G630" s="220"/>
      <c r="H630" s="220"/>
      <c r="I630" s="220"/>
      <c r="J630" s="220"/>
      <c r="K630" s="220"/>
      <c r="L630" s="220"/>
      <c r="M630" s="220"/>
      <c r="N630" s="220"/>
      <c r="O630" s="220"/>
      <c r="P630" s="28"/>
      <c r="Q630" s="89"/>
    </row>
    <row r="631" spans="2:17" x14ac:dyDescent="0.25">
      <c r="B631" s="218" t="s">
        <v>36</v>
      </c>
      <c r="C631" s="218"/>
      <c r="D631" s="218"/>
      <c r="E631" s="218"/>
      <c r="F631" s="218"/>
      <c r="G631" s="218"/>
      <c r="H631" s="218"/>
      <c r="I631" s="218"/>
      <c r="J631" s="218"/>
      <c r="K631" s="218"/>
      <c r="L631" s="218"/>
      <c r="M631" s="218"/>
      <c r="N631" s="218"/>
      <c r="O631" s="218"/>
      <c r="P631" s="28"/>
      <c r="Q631" s="89"/>
    </row>
    <row r="632" spans="2:17" x14ac:dyDescent="0.25">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x14ac:dyDescent="0.25">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25">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25">
      <c r="B635" s="218" t="s">
        <v>59</v>
      </c>
      <c r="C635" s="218"/>
      <c r="D635" s="218"/>
      <c r="E635" s="218"/>
      <c r="F635" s="218"/>
      <c r="G635" s="218"/>
      <c r="H635" s="218"/>
      <c r="I635" s="218"/>
      <c r="J635" s="218"/>
      <c r="K635" s="218"/>
      <c r="L635" s="218"/>
      <c r="M635" s="218"/>
      <c r="N635" s="218"/>
      <c r="O635" s="218"/>
      <c r="P635" s="28"/>
      <c r="Q635" s="89"/>
    </row>
    <row r="636" spans="2:17" x14ac:dyDescent="0.25">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2307</v>
      </c>
    </row>
    <row r="637" spans="2:17" x14ac:dyDescent="0.25">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2308</v>
      </c>
    </row>
    <row r="638" spans="2:17" x14ac:dyDescent="0.25">
      <c r="B638" s="218" t="s">
        <v>887</v>
      </c>
      <c r="C638" s="218"/>
      <c r="D638" s="218"/>
      <c r="E638" s="218"/>
      <c r="F638" s="218"/>
      <c r="G638" s="218"/>
      <c r="H638" s="218"/>
      <c r="I638" s="218"/>
      <c r="J638" s="218"/>
      <c r="K638" s="218"/>
      <c r="L638" s="218"/>
      <c r="M638" s="218"/>
      <c r="N638" s="218"/>
      <c r="O638" s="218"/>
      <c r="P638" s="28"/>
      <c r="Q638" s="89"/>
    </row>
    <row r="639" spans="2:17" x14ac:dyDescent="0.25">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x14ac:dyDescent="0.25">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25">
      <c r="B641" s="227" t="s">
        <v>2306</v>
      </c>
      <c r="C641" s="227"/>
      <c r="D641" s="227"/>
      <c r="E641" s="227"/>
      <c r="F641" s="227"/>
      <c r="G641" s="227"/>
      <c r="H641" s="227"/>
      <c r="I641" s="227"/>
      <c r="J641" s="227"/>
      <c r="K641" s="227"/>
      <c r="L641" s="227"/>
      <c r="M641" s="227"/>
      <c r="N641" s="227"/>
      <c r="O641" s="227"/>
      <c r="P641" s="40"/>
      <c r="Q641" s="41"/>
    </row>
    <row r="642" spans="2:17" x14ac:dyDescent="0.25">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25">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25">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25">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x14ac:dyDescent="0.25">
      <c r="B646" s="218" t="s">
        <v>42</v>
      </c>
      <c r="C646" s="218"/>
      <c r="D646" s="218"/>
      <c r="E646" s="218"/>
      <c r="F646" s="218"/>
      <c r="G646" s="218"/>
      <c r="H646" s="218"/>
      <c r="I646" s="218"/>
      <c r="J646" s="218"/>
      <c r="K646" s="218"/>
      <c r="L646" s="218"/>
      <c r="M646" s="218"/>
      <c r="N646" s="218"/>
      <c r="O646" s="218"/>
      <c r="P646" s="28"/>
      <c r="Q646" s="89"/>
    </row>
    <row r="647" spans="2:17" x14ac:dyDescent="0.25">
      <c r="B647" s="166">
        <v>8983101.3479999993</v>
      </c>
      <c r="C647" s="166">
        <v>8983101.3479999993</v>
      </c>
      <c r="D647" s="166">
        <v>8983101.3479999993</v>
      </c>
      <c r="E647" s="166">
        <v>8983101.3479999993</v>
      </c>
      <c r="F647" s="166">
        <v>8983101.3479999993</v>
      </c>
      <c r="G647" s="166">
        <v>8983101.3479999993</v>
      </c>
      <c r="H647" s="166">
        <v>8983101.3479999993</v>
      </c>
      <c r="I647" s="166">
        <v>8983101.3479999993</v>
      </c>
      <c r="J647" s="166">
        <v>8983101.3479999993</v>
      </c>
      <c r="K647" s="166">
        <v>8983101.3479999993</v>
      </c>
      <c r="L647" s="166">
        <v>8983101.3479999993</v>
      </c>
      <c r="M647" s="166">
        <v>8983101.3479999993</v>
      </c>
      <c r="N647" s="167">
        <v>8983101.3479999993</v>
      </c>
      <c r="O647" s="167">
        <v>8983101.3479999993</v>
      </c>
      <c r="P647" s="30"/>
      <c r="Q647" s="90" t="s">
        <v>43</v>
      </c>
    </row>
    <row r="648" spans="2:17" x14ac:dyDescent="0.25">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25">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25">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25">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25">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25">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25">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581655812.28299999</v>
      </c>
      <c r="P654" s="6"/>
      <c r="Q654" s="89" t="s">
        <v>50</v>
      </c>
    </row>
    <row r="655" spans="2:17" x14ac:dyDescent="0.25">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6.1981115782881337</v>
      </c>
      <c r="P655" s="35">
        <f>(SUM(INDEX($B655:$O655,,$Q$348-$B$348-$P$348+1):INDEX($B655:$O655,$Q$348-$B$348+1))-MAX(INDEX($B655:$O655,,$Q$348-$B$348-$P$348+1):INDEX($B655:$O655,$Q$348-$B$348+1))-MIN(INDEX($B655:$O655,,$Q$348-$B$348-$P$348+1):INDEX($B655:$O655,$Q$348-$B$348+1)))/(COUNT(INDEX($B655:$O655,,$Q$348-$B$348-$P$348+1):INDEX($B655:$O655,$Q$348-$B$348+1))-2)</f>
        <v>8.7480709014879032</v>
      </c>
      <c r="Q655" s="36" t="s">
        <v>51</v>
      </c>
    </row>
    <row r="656" spans="2:17" x14ac:dyDescent="0.25">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60.731435805952856</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8" x14ac:dyDescent="0.25">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17.717226967477526</v>
      </c>
      <c r="P657" s="35">
        <f>(SUM(INDEX($B657:$O657,,$Q$348-$B$348-$P$348+1):INDEX($B657:$O657,$Q$348-$B$348+1))-MAX(INDEX($B657:$O657,,$Q$348-$B$348-$P$348+1):INDEX($B657:$O657,$Q$348-$B$348+1))-MIN(INDEX($B657:$O657,,$Q$348-$B$348-$P$348+1):INDEX($B657:$O657,$Q$348-$B$348+1)))/(COUNT(INDEX($B657:$O657,,$Q$348-$B$348-$P$348+1):INDEX($B657:$O657,$Q$348-$B$348+1))-2)</f>
        <v>18.295887750344189</v>
      </c>
      <c r="Q657" s="36" t="s">
        <v>53</v>
      </c>
    </row>
    <row r="658" spans="1:18" x14ac:dyDescent="0.25">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1.115590051255255</v>
      </c>
      <c r="P658" s="35">
        <f>(SUM(INDEX($B658:$O658,,$Q$348-$B$348-$P$348+1):INDEX($B658:$O658,$Q$348-$B$348+1))-MAX(INDEX($B658:$O658,,$Q$348-$B$348-$P$348+1):INDEX($B658:$O658,$Q$348-$B$348+1))-MIN(INDEX($B658:$O658,,$Q$348-$B$348-$P$348+1):INDEX($B658:$O658,$Q$348-$B$348+1)))/(COUNT(INDEX($B658:$O658,,$Q$348-$B$348-$P$348+1):INDEX($B658:$O658,$Q$348-$B$348+1))-2)</f>
        <v>1.1746226928957078</v>
      </c>
      <c r="Q658" s="36" t="s">
        <v>54</v>
      </c>
    </row>
    <row r="659" spans="1:18" s="15" customFormat="1" x14ac:dyDescent="0.25">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8" s="71" customFormat="1" x14ac:dyDescent="0.25">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c r="R660" s="175"/>
    </row>
    <row r="661" spans="1:18" s="3" customFormat="1" x14ac:dyDescent="0.25">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52">
        <f>VLOOKUP($P661,Price!$A:$E,5,FALSE)</f>
        <v>64.75</v>
      </c>
      <c r="P661" s="151" t="s">
        <v>644</v>
      </c>
      <c r="Q661" s="36" t="s">
        <v>57</v>
      </c>
      <c r="R661" s="77"/>
    </row>
    <row r="662" spans="1:18" x14ac:dyDescent="0.25">
      <c r="B662" s="226" t="s">
        <v>64</v>
      </c>
      <c r="C662" s="226"/>
      <c r="D662" s="226"/>
      <c r="E662" s="226"/>
      <c r="F662" s="226"/>
      <c r="G662" s="226"/>
      <c r="H662" s="226"/>
      <c r="I662" s="226"/>
      <c r="J662" s="226"/>
      <c r="K662" s="226"/>
      <c r="L662" s="226"/>
      <c r="M662" s="226"/>
      <c r="N662" s="226"/>
      <c r="O662" s="226"/>
      <c r="P662" s="28"/>
      <c r="Q662" s="89"/>
      <c r="R662" s="82"/>
    </row>
    <row r="663" spans="1:18" x14ac:dyDescent="0.25">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-1.4987533362849563</v>
      </c>
      <c r="P663" s="28"/>
      <c r="Q663" s="89" t="s">
        <v>65</v>
      </c>
    </row>
    <row r="664" spans="1:18" x14ac:dyDescent="0.25">
      <c r="B664" s="105"/>
      <c r="D664" s="105"/>
      <c r="F664" s="105"/>
      <c r="H664" s="105"/>
      <c r="I664" s="106"/>
      <c r="J664" s="107"/>
      <c r="K664" s="106"/>
      <c r="L664" s="107"/>
      <c r="M664" s="106"/>
      <c r="N664" s="108"/>
      <c r="O664" s="137" t="str">
        <f>IF(VLOOKUP($P661,Concensus!$A$2:$Y$481,14,FALSE)="-",VLOOKUP($P661,Concensus!$A$2:$Y$481,15,FALSE),VLOOKUP($P661,Concensus!$A$2:$Y$481,14,FALSE))</f>
        <v>67.00</v>
      </c>
      <c r="P664" s="30"/>
      <c r="Q664" s="90" t="s">
        <v>66</v>
      </c>
    </row>
    <row r="665" spans="1:18" x14ac:dyDescent="0.25">
      <c r="B665" s="48">
        <f t="shared" ref="B665:O668" si="132">($P655-B655)/$P655</f>
        <v>0.67797856870432227</v>
      </c>
      <c r="C665" s="49">
        <f t="shared" si="132"/>
        <v>0.55312564210035586</v>
      </c>
      <c r="D665" s="48">
        <f t="shared" si="132"/>
        <v>6.3556072950192527E-2</v>
      </c>
      <c r="E665" s="49">
        <f t="shared" si="132"/>
        <v>-4.9109437790167465E-2</v>
      </c>
      <c r="F665" s="48">
        <f t="shared" si="132"/>
        <v>-0.38147129447673966</v>
      </c>
      <c r="G665" s="49">
        <f t="shared" si="132"/>
        <v>-0.46169560738773641</v>
      </c>
      <c r="H665" s="48">
        <f t="shared" si="132"/>
        <v>-0.44471446144347676</v>
      </c>
      <c r="I665" s="49">
        <f t="shared" si="132"/>
        <v>-0.23526404066756879</v>
      </c>
      <c r="J665" s="48">
        <f t="shared" si="132"/>
        <v>3.5299388672678476E-2</v>
      </c>
      <c r="K665" s="49">
        <f t="shared" si="132"/>
        <v>0.12916435645967295</v>
      </c>
      <c r="L665" s="48">
        <f t="shared" si="132"/>
        <v>9.356652503736218E-2</v>
      </c>
      <c r="M665" s="49">
        <f t="shared" si="132"/>
        <v>0.13046004535541153</v>
      </c>
      <c r="N665" s="50">
        <f t="shared" si="132"/>
        <v>0.30871953239205657</v>
      </c>
      <c r="O665" s="50">
        <f t="shared" si="132"/>
        <v>0.29148818658592068</v>
      </c>
      <c r="P665" s="31"/>
      <c r="Q665" s="51" t="s">
        <v>67</v>
      </c>
    </row>
    <row r="666" spans="1:18" x14ac:dyDescent="0.25">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-0.83292223437710911</v>
      </c>
      <c r="P666" s="31"/>
      <c r="Q666" s="51" t="s">
        <v>68</v>
      </c>
    </row>
    <row r="667" spans="1:18" x14ac:dyDescent="0.25">
      <c r="B667" s="48">
        <f t="shared" si="132"/>
        <v>0.70957399624249595</v>
      </c>
      <c r="C667" s="49">
        <f t="shared" si="132"/>
        <v>0.65307927440491087</v>
      </c>
      <c r="D667" s="48">
        <f t="shared" si="132"/>
        <v>0.43010412119770441</v>
      </c>
      <c r="E667" s="49">
        <f t="shared" si="132"/>
        <v>0.3056861653912592</v>
      </c>
      <c r="F667" s="48">
        <f t="shared" si="132"/>
        <v>5.0417702260366952E-2</v>
      </c>
      <c r="G667" s="49">
        <f t="shared" si="132"/>
        <v>-0.45761201174068511</v>
      </c>
      <c r="H667" s="48">
        <f t="shared" si="132"/>
        <v>-0.16341374432472747</v>
      </c>
      <c r="I667" s="49">
        <f t="shared" si="132"/>
        <v>4.5835874704992063E-2</v>
      </c>
      <c r="J667" s="48">
        <f t="shared" si="132"/>
        <v>7.5018646750177415E-2</v>
      </c>
      <c r="K667" s="49">
        <f t="shared" si="132"/>
        <v>4.9477040860095363E-2</v>
      </c>
      <c r="L667" s="48">
        <f t="shared" si="132"/>
        <v>-1.7609359995730569E-2</v>
      </c>
      <c r="M667" s="49">
        <f t="shared" si="132"/>
        <v>-2.0936373008429911E-2</v>
      </c>
      <c r="N667" s="50">
        <f t="shared" si="132"/>
        <v>0.10618583174793564</v>
      </c>
      <c r="O667" s="50">
        <f t="shared" si="132"/>
        <v>3.1627915013622512E-2</v>
      </c>
      <c r="P667" s="31"/>
      <c r="Q667" s="51" t="s">
        <v>69</v>
      </c>
    </row>
    <row r="668" spans="1:18" x14ac:dyDescent="0.25">
      <c r="B668" s="48">
        <f t="shared" si="132"/>
        <v>0.6764745030638597</v>
      </c>
      <c r="C668" s="49">
        <f t="shared" si="132"/>
        <v>0.44499189778811238</v>
      </c>
      <c r="D668" s="48">
        <f t="shared" si="132"/>
        <v>8.2412220383707685E-2</v>
      </c>
      <c r="E668" s="49">
        <f t="shared" si="132"/>
        <v>-8.0797915024619249E-2</v>
      </c>
      <c r="F668" s="48">
        <f t="shared" si="132"/>
        <v>-0.45814840186728795</v>
      </c>
      <c r="G668" s="49">
        <f t="shared" si="132"/>
        <v>-0.15067151768979706</v>
      </c>
      <c r="H668" s="48">
        <f t="shared" si="132"/>
        <v>7.4244768758875715E-2</v>
      </c>
      <c r="I668" s="49">
        <f t="shared" si="132"/>
        <v>0.12305130810257064</v>
      </c>
      <c r="J668" s="48">
        <f t="shared" si="132"/>
        <v>8.7749972744001245E-2</v>
      </c>
      <c r="K668" s="49">
        <f t="shared" si="132"/>
        <v>-3.7170479866525455E-2</v>
      </c>
      <c r="L668" s="48">
        <f t="shared" si="132"/>
        <v>-0.12607586331861997</v>
      </c>
      <c r="M668" s="49">
        <f t="shared" si="132"/>
        <v>-0.10174727369722697</v>
      </c>
      <c r="N668" s="50">
        <f t="shared" si="132"/>
        <v>5.2742191256593275E-2</v>
      </c>
      <c r="O668" s="50">
        <f t="shared" si="132"/>
        <v>5.0256684122902538E-2</v>
      </c>
      <c r="P668" s="31"/>
      <c r="Q668" s="51" t="s">
        <v>70</v>
      </c>
    </row>
    <row r="669" spans="1:18" x14ac:dyDescent="0.25">
      <c r="B669" s="105"/>
      <c r="D669" s="105"/>
      <c r="F669" s="105"/>
      <c r="H669" s="105"/>
      <c r="I669" s="96"/>
      <c r="J669" s="95"/>
      <c r="K669" s="96"/>
      <c r="L669" s="95"/>
      <c r="M669" s="96"/>
      <c r="N669" s="97">
        <f>N664/N661-1</f>
        <v>-1</v>
      </c>
      <c r="O669" s="97">
        <f>O664/O661-1</f>
        <v>3.474903474903468E-2</v>
      </c>
      <c r="P669" s="28"/>
      <c r="Q669" s="98" t="s">
        <v>71</v>
      </c>
    </row>
    <row r="670" spans="1:18" x14ac:dyDescent="0.25">
      <c r="B670" s="95">
        <f t="shared" ref="B670:M670" si="133">AVERAGE(B665:B669)</f>
        <v>0.65824091026529608</v>
      </c>
      <c r="C670" s="96">
        <f t="shared" si="133"/>
        <v>0.55206939546344458</v>
      </c>
      <c r="D670" s="95">
        <f t="shared" si="133"/>
        <v>0.22931503320455165</v>
      </c>
      <c r="E670" s="96">
        <f t="shared" si="133"/>
        <v>0.10809941580241471</v>
      </c>
      <c r="F670" s="95">
        <f t="shared" si="133"/>
        <v>-0.16852759165618492</v>
      </c>
      <c r="G670" s="96">
        <f t="shared" si="133"/>
        <v>-0.28102371294512923</v>
      </c>
      <c r="H670" s="95">
        <f t="shared" si="133"/>
        <v>-0.17238710240440097</v>
      </c>
      <c r="I670" s="96">
        <f t="shared" si="133"/>
        <v>1.0837880152473167E-2</v>
      </c>
      <c r="J670" s="48">
        <f t="shared" si="133"/>
        <v>8.8761417042713245E-2</v>
      </c>
      <c r="K670" s="49">
        <f t="shared" si="133"/>
        <v>6.7856090401560432E-2</v>
      </c>
      <c r="L670" s="48">
        <f t="shared" si="133"/>
        <v>-5.0288900114645978E-3</v>
      </c>
      <c r="M670" s="49">
        <f t="shared" si="133"/>
        <v>1.1148323672621314E-2</v>
      </c>
      <c r="N670" s="50">
        <f>AVERAGE(N665:N669)</f>
        <v>-0.12581472278551967</v>
      </c>
      <c r="O670" s="50">
        <f>AVERAGE(O665:O669)</f>
        <v>-8.496008278112574E-2</v>
      </c>
      <c r="P670" s="31"/>
      <c r="Q670" s="51" t="s">
        <v>72</v>
      </c>
    </row>
    <row r="671" spans="1:18" x14ac:dyDescent="0.25">
      <c r="B671" s="225" t="s">
        <v>73</v>
      </c>
      <c r="C671" s="225"/>
      <c r="D671" s="225"/>
      <c r="E671" s="225"/>
      <c r="F671" s="225"/>
      <c r="G671" s="225"/>
      <c r="H671" s="225"/>
      <c r="I671" s="225"/>
      <c r="J671" s="225"/>
      <c r="K671" s="225"/>
      <c r="L671" s="225"/>
      <c r="M671" s="225"/>
      <c r="N671" s="225"/>
      <c r="O671" s="225"/>
      <c r="P671" s="28"/>
      <c r="Q671" s="89"/>
    </row>
    <row r="672" spans="1:18" s="3" customFormat="1" x14ac:dyDescent="0.25">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x14ac:dyDescent="0.25">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76.349999999999994</v>
      </c>
      <c r="P673" s="31"/>
      <c r="Q673" s="36" t="s">
        <v>75</v>
      </c>
    </row>
    <row r="674" spans="1:17" s="3" customFormat="1" x14ac:dyDescent="0.25">
      <c r="B674" s="72"/>
      <c r="I674" s="61"/>
      <c r="J674" s="61"/>
      <c r="K674" s="61"/>
      <c r="L674" s="61"/>
      <c r="M674" s="61"/>
      <c r="N674" s="62"/>
      <c r="O674" s="62">
        <f>+O673/B673-1</f>
        <v>13.545115274449891</v>
      </c>
      <c r="P674" s="31"/>
      <c r="Q674" s="63" t="s">
        <v>76</v>
      </c>
    </row>
    <row r="675" spans="1:17" s="70" customFormat="1" x14ac:dyDescent="0.25">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0.2286828095371557</v>
      </c>
      <c r="P675" s="68"/>
      <c r="Q675" s="69" t="s">
        <v>77</v>
      </c>
    </row>
    <row r="676" spans="1:17" s="3" customFormat="1" x14ac:dyDescent="0.25">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x14ac:dyDescent="0.25">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76.05</v>
      </c>
      <c r="P677" s="31"/>
      <c r="Q677" s="36" t="s">
        <v>75</v>
      </c>
    </row>
    <row r="678" spans="1:17" s="3" customFormat="1" x14ac:dyDescent="0.25">
      <c r="B678" s="72"/>
      <c r="I678" s="61"/>
      <c r="J678" s="61"/>
      <c r="K678" s="61"/>
      <c r="L678" s="61"/>
      <c r="M678" s="61"/>
      <c r="N678" s="62"/>
      <c r="O678" s="62">
        <f>+O677/C677-1</f>
        <v>8.3250392520112779</v>
      </c>
      <c r="P678" s="31"/>
      <c r="Q678" s="63" t="s">
        <v>76</v>
      </c>
    </row>
    <row r="679" spans="1:17" s="70" customFormat="1" x14ac:dyDescent="0.25">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0.20449283906587698</v>
      </c>
      <c r="P679" s="68"/>
      <c r="Q679" s="69" t="s">
        <v>77</v>
      </c>
    </row>
    <row r="680" spans="1:17" s="3" customFormat="1" x14ac:dyDescent="0.25">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x14ac:dyDescent="0.25">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75.650000000000006</v>
      </c>
      <c r="P681" s="31"/>
      <c r="Q681" s="36" t="s">
        <v>75</v>
      </c>
    </row>
    <row r="682" spans="1:17" s="3" customFormat="1" x14ac:dyDescent="0.25">
      <c r="B682" s="72"/>
      <c r="I682" s="61"/>
      <c r="J682" s="61"/>
      <c r="K682" s="61"/>
      <c r="L682" s="61"/>
      <c r="M682" s="61"/>
      <c r="N682" s="62"/>
      <c r="O682" s="62">
        <f>+O681/D681-1</f>
        <v>3.6720131824165909</v>
      </c>
      <c r="P682" s="31"/>
      <c r="Q682" s="63" t="s">
        <v>76</v>
      </c>
    </row>
    <row r="683" spans="1:17" s="70" customFormat="1" x14ac:dyDescent="0.25">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0.15044008474121992</v>
      </c>
      <c r="P683" s="68"/>
      <c r="Q683" s="69" t="s">
        <v>77</v>
      </c>
    </row>
    <row r="684" spans="1:17" s="3" customFormat="1" x14ac:dyDescent="0.25">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x14ac:dyDescent="0.25">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74.95</v>
      </c>
      <c r="P685" s="31"/>
      <c r="Q685" s="36" t="s">
        <v>75</v>
      </c>
    </row>
    <row r="686" spans="1:17" s="3" customFormat="1" x14ac:dyDescent="0.25">
      <c r="B686" s="72"/>
      <c r="I686" s="61"/>
      <c r="J686" s="61"/>
      <c r="K686" s="61"/>
      <c r="L686" s="61"/>
      <c r="M686" s="61"/>
      <c r="N686" s="62"/>
      <c r="O686" s="62">
        <f>+O685/E685-1</f>
        <v>2.4136281484264113</v>
      </c>
      <c r="P686" s="31"/>
      <c r="Q686" s="63" t="s">
        <v>76</v>
      </c>
    </row>
    <row r="687" spans="1:17" s="70" customFormat="1" x14ac:dyDescent="0.25">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0.13063290616506162</v>
      </c>
      <c r="P687" s="68"/>
      <c r="Q687" s="69" t="s">
        <v>77</v>
      </c>
    </row>
    <row r="688" spans="1:17" s="3" customFormat="1" x14ac:dyDescent="0.25">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x14ac:dyDescent="0.25">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73.7</v>
      </c>
      <c r="P689" s="31"/>
      <c r="Q689" s="36" t="s">
        <v>75</v>
      </c>
    </row>
    <row r="690" spans="1:17" s="3" customFormat="1" x14ac:dyDescent="0.25">
      <c r="B690" s="72"/>
      <c r="I690" s="61"/>
      <c r="J690" s="61"/>
      <c r="K690" s="61"/>
      <c r="L690" s="61"/>
      <c r="M690" s="61"/>
      <c r="N690" s="62"/>
      <c r="O690" s="62">
        <f>+O689/F689-1</f>
        <v>1.0484108229580045</v>
      </c>
      <c r="P690" s="31"/>
      <c r="Q690" s="63" t="s">
        <v>76</v>
      </c>
    </row>
    <row r="691" spans="1:17" s="70" customFormat="1" x14ac:dyDescent="0.25">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8.2933767193963434E-2</v>
      </c>
      <c r="P691" s="68"/>
      <c r="Q691" s="69" t="s">
        <v>77</v>
      </c>
    </row>
    <row r="692" spans="1:17" s="3" customFormat="1" x14ac:dyDescent="0.25">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x14ac:dyDescent="0.25">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72.8</v>
      </c>
      <c r="P693" s="31"/>
      <c r="Q693" s="36" t="s">
        <v>75</v>
      </c>
    </row>
    <row r="694" spans="1:17" s="3" customFormat="1" x14ac:dyDescent="0.25">
      <c r="B694" s="72"/>
      <c r="I694" s="61"/>
      <c r="J694" s="61"/>
      <c r="K694" s="61"/>
      <c r="L694" s="61"/>
      <c r="M694" s="61"/>
      <c r="N694" s="62"/>
      <c r="O694" s="62">
        <f>+O693/G693-1</f>
        <v>0.77698336351534136</v>
      </c>
      <c r="P694" s="31"/>
      <c r="Q694" s="63" t="s">
        <v>76</v>
      </c>
    </row>
    <row r="695" spans="1:17" s="70" customFormat="1" x14ac:dyDescent="0.25">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7.4509897561476426E-2</v>
      </c>
      <c r="P695" s="68"/>
      <c r="Q695" s="69" t="s">
        <v>77</v>
      </c>
    </row>
    <row r="696" spans="1:17" s="3" customFormat="1" x14ac:dyDescent="0.25">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x14ac:dyDescent="0.25">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71.900000000000006</v>
      </c>
      <c r="P697" s="31"/>
      <c r="Q697" s="36" t="s">
        <v>75</v>
      </c>
    </row>
    <row r="698" spans="1:17" s="3" customFormat="1" x14ac:dyDescent="0.25">
      <c r="B698" s="72"/>
      <c r="I698" s="61"/>
      <c r="J698" s="61"/>
      <c r="K698" s="61"/>
      <c r="L698" s="61"/>
      <c r="M698" s="61"/>
      <c r="N698" s="62"/>
      <c r="O698" s="62">
        <f>+O697/H697-1</f>
        <v>0.66020274855924854</v>
      </c>
      <c r="P698" s="31"/>
      <c r="Q698" s="63" t="s">
        <v>76</v>
      </c>
    </row>
    <row r="699" spans="1:17" s="70" customFormat="1" x14ac:dyDescent="0.25">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7.5106753036583998E-2</v>
      </c>
      <c r="P699" s="68"/>
      <c r="Q699" s="69" t="s">
        <v>77</v>
      </c>
    </row>
    <row r="700" spans="1:17" s="3" customFormat="1" x14ac:dyDescent="0.25">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x14ac:dyDescent="0.25">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71.099999999999994</v>
      </c>
      <c r="P701" s="31"/>
      <c r="Q701" s="36" t="s">
        <v>75</v>
      </c>
    </row>
    <row r="702" spans="1:17" s="3" customFormat="1" x14ac:dyDescent="0.25">
      <c r="B702" s="72"/>
      <c r="I702" s="61"/>
      <c r="J702" s="61"/>
      <c r="K702" s="61"/>
      <c r="L702" s="61"/>
      <c r="M702" s="61"/>
      <c r="N702" s="62"/>
      <c r="O702" s="62">
        <f>+O701/I701-1</f>
        <v>0.58248533963727134</v>
      </c>
      <c r="P702" s="31"/>
      <c r="Q702" s="63" t="s">
        <v>76</v>
      </c>
    </row>
    <row r="703" spans="1:17" s="70" customFormat="1" x14ac:dyDescent="0.25">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7.9501580587903187E-2</v>
      </c>
      <c r="P703" s="68"/>
      <c r="Q703" s="69" t="s">
        <v>77</v>
      </c>
    </row>
    <row r="704" spans="1:17" s="3" customFormat="1" x14ac:dyDescent="0.25">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x14ac:dyDescent="0.25">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70.2</v>
      </c>
      <c r="P705" s="31"/>
      <c r="Q705" s="36" t="s">
        <v>75</v>
      </c>
    </row>
    <row r="706" spans="1:17" s="3" customFormat="1" x14ac:dyDescent="0.25">
      <c r="B706" s="72"/>
      <c r="I706" s="61"/>
      <c r="J706" s="61"/>
      <c r="K706" s="61"/>
      <c r="L706" s="61"/>
      <c r="M706" s="61"/>
      <c r="N706" s="62"/>
      <c r="O706" s="62">
        <f>+O705/J705-1</f>
        <v>0.35378481939445749</v>
      </c>
      <c r="P706" s="31"/>
      <c r="Q706" s="63" t="s">
        <v>76</v>
      </c>
    </row>
    <row r="707" spans="1:17" s="70" customFormat="1" x14ac:dyDescent="0.25">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6.2453491274219342E-2</v>
      </c>
      <c r="P707" s="68"/>
      <c r="Q707" s="69" t="s">
        <v>77</v>
      </c>
    </row>
    <row r="708" spans="1:17" s="3" customFormat="1" x14ac:dyDescent="0.25">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x14ac:dyDescent="0.25">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69.2</v>
      </c>
      <c r="P709" s="31"/>
      <c r="Q709" s="36" t="s">
        <v>75</v>
      </c>
    </row>
    <row r="710" spans="1:17" s="3" customFormat="1" x14ac:dyDescent="0.25">
      <c r="B710" s="72"/>
      <c r="I710" s="61"/>
      <c r="J710" s="61"/>
      <c r="K710" s="61"/>
      <c r="L710" s="61"/>
      <c r="M710" s="61"/>
      <c r="N710" s="62"/>
      <c r="O710" s="62">
        <f>+O709/K709-1</f>
        <v>8.3176244844835212E-2</v>
      </c>
      <c r="P710" s="31"/>
      <c r="Q710" s="63" t="s">
        <v>76</v>
      </c>
    </row>
    <row r="711" spans="1:17" s="70" customFormat="1" x14ac:dyDescent="0.25">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2.0175246773234682E-2</v>
      </c>
      <c r="P711" s="68"/>
      <c r="Q711" s="69" t="s">
        <v>77</v>
      </c>
    </row>
    <row r="712" spans="1:17" s="3" customFormat="1" x14ac:dyDescent="0.25">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x14ac:dyDescent="0.25">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68.099999999999994</v>
      </c>
      <c r="P713" s="31"/>
      <c r="Q713" s="36" t="s">
        <v>75</v>
      </c>
    </row>
    <row r="714" spans="1:17" s="3" customFormat="1" x14ac:dyDescent="0.25">
      <c r="B714" s="72"/>
      <c r="I714" s="61"/>
      <c r="J714" s="61"/>
      <c r="K714" s="61"/>
      <c r="L714" s="61"/>
      <c r="M714" s="61"/>
      <c r="N714" s="62"/>
      <c r="O714" s="62">
        <f>+O713/L713-1</f>
        <v>-9.056513273753497E-2</v>
      </c>
      <c r="P714" s="31"/>
      <c r="Q714" s="63" t="s">
        <v>76</v>
      </c>
    </row>
    <row r="715" spans="1:17" s="70" customFormat="1" x14ac:dyDescent="0.25">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-3.1148535053020419E-2</v>
      </c>
      <c r="P715" s="68"/>
      <c r="Q715" s="69" t="s">
        <v>77</v>
      </c>
    </row>
    <row r="716" spans="1:17" s="3" customFormat="1" x14ac:dyDescent="0.25">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x14ac:dyDescent="0.25">
      <c r="B717" s="76"/>
      <c r="C717" s="77"/>
      <c r="D717" s="77"/>
      <c r="E717" s="77"/>
      <c r="F717" s="77"/>
      <c r="G717" s="77"/>
      <c r="H717" s="77"/>
      <c r="I717" s="77"/>
      <c r="J717" s="77"/>
      <c r="K717" s="77"/>
      <c r="L717" s="77"/>
      <c r="M717" s="77">
        <f>+M$661+M716</f>
        <v>79.377094553269586</v>
      </c>
      <c r="N717" s="78">
        <f>+N$661+N716</f>
        <v>66.387412514660483</v>
      </c>
      <c r="O717" s="78">
        <f>+O$661+O716</f>
        <v>66.900000000000006</v>
      </c>
      <c r="P717" s="31"/>
      <c r="Q717" s="36" t="s">
        <v>75</v>
      </c>
    </row>
    <row r="718" spans="1:17" s="3" customFormat="1" x14ac:dyDescent="0.25">
      <c r="B718" s="72"/>
      <c r="I718" s="61"/>
      <c r="J718" s="61"/>
      <c r="K718" s="61"/>
      <c r="L718" s="61"/>
      <c r="M718" s="61"/>
      <c r="N718" s="62"/>
      <c r="O718" s="62">
        <f>+O717/M717-1</f>
        <v>-0.15718759452572639</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-0.16364521921234837</v>
      </c>
      <c r="O719" s="67">
        <f>RATE(O$348-$M$348,,-$M717,O717)</f>
        <v>-8.1951850132921944E-2</v>
      </c>
      <c r="P719" s="68"/>
      <c r="Q719" s="69" t="s">
        <v>77</v>
      </c>
    </row>
    <row r="720" spans="1:17" s="3" customFormat="1" x14ac:dyDescent="0.25">
      <c r="B720" s="73"/>
      <c r="C720" s="74"/>
      <c r="D720" s="74"/>
      <c r="E720" s="74"/>
      <c r="F720" s="74"/>
      <c r="G720" s="74"/>
      <c r="H720" s="74"/>
      <c r="I720" s="74"/>
      <c r="J720" s="74"/>
      <c r="K720" s="74"/>
      <c r="L720" s="74"/>
      <c r="M720" s="74"/>
      <c r="N720" s="75"/>
      <c r="O720" s="75">
        <f>+N$651+N720</f>
        <v>0.9</v>
      </c>
      <c r="P720" s="31"/>
      <c r="Q720" s="36" t="s">
        <v>74</v>
      </c>
    </row>
    <row r="721" spans="1:17" s="3" customFormat="1" x14ac:dyDescent="0.25">
      <c r="B721" s="76"/>
      <c r="C721" s="77"/>
      <c r="D721" s="77"/>
      <c r="E721" s="77"/>
      <c r="F721" s="77"/>
      <c r="G721" s="77"/>
      <c r="H721" s="77"/>
      <c r="I721" s="77"/>
      <c r="J721" s="77"/>
      <c r="K721" s="77"/>
      <c r="L721" s="77"/>
      <c r="M721" s="77"/>
      <c r="N721" s="78">
        <f>+N$661+N720</f>
        <v>65.137412514660483</v>
      </c>
      <c r="O721" s="78">
        <f>+O$661+O720</f>
        <v>65.650000000000006</v>
      </c>
      <c r="P721" s="31"/>
      <c r="Q721" s="36" t="s">
        <v>75</v>
      </c>
    </row>
    <row r="722" spans="1:17" s="3" customFormat="1" x14ac:dyDescent="0.25">
      <c r="B722" s="72"/>
      <c r="I722" s="61"/>
      <c r="J722" s="61"/>
      <c r="K722" s="61"/>
      <c r="L722" s="61"/>
      <c r="M722" s="61"/>
      <c r="N722" s="62"/>
      <c r="O722" s="62">
        <f>+O721/N721-1</f>
        <v>7.8693252548855952E-3</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7.8693252548855432E-3</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16618" priority="1205" operator="lessThan">
      <formula>0</formula>
    </cfRule>
  </conditionalFormatting>
  <conditionalFormatting sqref="P583">
    <cfRule type="cellIs" dxfId="16617" priority="1200" operator="lessThan">
      <formula>0</formula>
    </cfRule>
  </conditionalFormatting>
  <conditionalFormatting sqref="B348:N348">
    <cfRule type="cellIs" dxfId="16616" priority="1199" operator="lessThan">
      <formula>0</formula>
    </cfRule>
  </conditionalFormatting>
  <conditionalFormatting sqref="P514:P515">
    <cfRule type="cellIs" dxfId="16615" priority="1201" operator="lessThan">
      <formula>0</formula>
    </cfRule>
  </conditionalFormatting>
  <conditionalFormatting sqref="P523 Q529 Q539:Q545">
    <cfRule type="cellIs" dxfId="16614" priority="1202" operator="lessThan">
      <formula>0</formula>
    </cfRule>
  </conditionalFormatting>
  <conditionalFormatting sqref="P531">
    <cfRule type="cellIs" dxfId="16613" priority="1203" operator="lessThan">
      <formula>0</formula>
    </cfRule>
  </conditionalFormatting>
  <conditionalFormatting sqref="P562">
    <cfRule type="cellIs" dxfId="16612" priority="1204" operator="lessThan">
      <formula>0</formula>
    </cfRule>
  </conditionalFormatting>
  <conditionalFormatting sqref="B348:N348">
    <cfRule type="cellIs" dxfId="16611" priority="1198" operator="lessThan">
      <formula>0</formula>
    </cfRule>
  </conditionalFormatting>
  <conditionalFormatting sqref="Q588">
    <cfRule type="cellIs" dxfId="16610" priority="1183" operator="lessThan">
      <formula>0</formula>
    </cfRule>
  </conditionalFormatting>
  <conditionalFormatting sqref="Q499:Q502">
    <cfRule type="cellIs" dxfId="16609" priority="1197" operator="lessThan">
      <formula>0</formula>
    </cfRule>
  </conditionalFormatting>
  <conditionalFormatting sqref="Q503">
    <cfRule type="cellIs" dxfId="16608" priority="1196" operator="lessThan">
      <formula>0</formula>
    </cfRule>
  </conditionalFormatting>
  <conditionalFormatting sqref="Q503">
    <cfRule type="cellIs" dxfId="16607" priority="1195" operator="lessThan">
      <formula>0</formula>
    </cfRule>
  </conditionalFormatting>
  <conditionalFormatting sqref="B514">
    <cfRule type="cellIs" dxfId="16606" priority="1193" operator="lessThan">
      <formula>0</formula>
    </cfRule>
  </conditionalFormatting>
  <conditionalFormatting sqref="B531">
    <cfRule type="cellIs" dxfId="16605" priority="1192" operator="lessThan">
      <formula>0</formula>
    </cfRule>
  </conditionalFormatting>
  <conditionalFormatting sqref="Q520">
    <cfRule type="cellIs" dxfId="16604" priority="1191" operator="lessThan">
      <formula>0</formula>
    </cfRule>
  </conditionalFormatting>
  <conditionalFormatting sqref="Q520">
    <cfRule type="cellIs" dxfId="16603" priority="1190" operator="lessThan">
      <formula>0</formula>
    </cfRule>
  </conditionalFormatting>
  <conditionalFormatting sqref="Q567">
    <cfRule type="cellIs" dxfId="16602" priority="1185" operator="lessThan">
      <formula>0</formula>
    </cfRule>
  </conditionalFormatting>
  <conditionalFormatting sqref="B523 B515">
    <cfRule type="cellIs" dxfId="16601" priority="1194" operator="lessThan">
      <formula>0</formula>
    </cfRule>
  </conditionalFormatting>
  <conditionalFormatting sqref="Q528">
    <cfRule type="cellIs" dxfId="16600" priority="1188" operator="lessThan">
      <formula>0</formula>
    </cfRule>
  </conditionalFormatting>
  <conditionalFormatting sqref="Q536">
    <cfRule type="cellIs" dxfId="16599" priority="1187" operator="lessThan">
      <formula>0</formula>
    </cfRule>
  </conditionalFormatting>
  <conditionalFormatting sqref="Q536">
    <cfRule type="cellIs" dxfId="16598" priority="1186" operator="lessThan">
      <formula>0</formula>
    </cfRule>
  </conditionalFormatting>
  <conditionalFormatting sqref="P539">
    <cfRule type="cellIs" dxfId="16597" priority="1174" operator="lessThan">
      <formula>0</formula>
    </cfRule>
  </conditionalFormatting>
  <conditionalFormatting sqref="Q528">
    <cfRule type="cellIs" dxfId="16596" priority="1189" operator="lessThan">
      <formula>0</formula>
    </cfRule>
  </conditionalFormatting>
  <conditionalFormatting sqref="Q567">
    <cfRule type="cellIs" dxfId="16595" priority="1184" operator="lessThan">
      <formula>0</formula>
    </cfRule>
  </conditionalFormatting>
  <conditionalFormatting sqref="P584:P587">
    <cfRule type="cellIs" dxfId="16594" priority="1176" operator="lessThan">
      <formula>0</formula>
    </cfRule>
  </conditionalFormatting>
  <conditionalFormatting sqref="P563:P566">
    <cfRule type="cellIs" dxfId="16593" priority="1177" operator="lessThan">
      <formula>0</formula>
    </cfRule>
  </conditionalFormatting>
  <conditionalFormatting sqref="Q366">
    <cfRule type="cellIs" dxfId="16592" priority="1135" operator="lessThan">
      <formula>0</formula>
    </cfRule>
  </conditionalFormatting>
  <conditionalFormatting sqref="Q588">
    <cfRule type="cellIs" dxfId="16591" priority="1182" operator="lessThan">
      <formula>0</formula>
    </cfRule>
  </conditionalFormatting>
  <conditionalFormatting sqref="Q544">
    <cfRule type="cellIs" dxfId="16590" priority="1173" operator="lessThan">
      <formula>0</formula>
    </cfRule>
  </conditionalFormatting>
  <conditionalFormatting sqref="J353:N354 K351:N352">
    <cfRule type="cellIs" dxfId="16589" priority="1162" operator="lessThan">
      <formula>0</formula>
    </cfRule>
  </conditionalFormatting>
  <conditionalFormatting sqref="P516:P519">
    <cfRule type="cellIs" dxfId="16588" priority="1181" operator="lessThan">
      <formula>0</formula>
    </cfRule>
  </conditionalFormatting>
  <conditionalFormatting sqref="P524:P527">
    <cfRule type="cellIs" dxfId="16587" priority="1180" operator="lessThan">
      <formula>0</formula>
    </cfRule>
  </conditionalFormatting>
  <conditionalFormatting sqref="P539:P543">
    <cfRule type="cellIs" dxfId="16586" priority="1179" operator="lessThan">
      <formula>0</formula>
    </cfRule>
  </conditionalFormatting>
  <conditionalFormatting sqref="P532:P535">
    <cfRule type="cellIs" dxfId="16585" priority="1178" operator="lessThan">
      <formula>0</formula>
    </cfRule>
  </conditionalFormatting>
  <conditionalFormatting sqref="Q544">
    <cfRule type="cellIs" dxfId="16584" priority="1172" operator="lessThan">
      <formula>0</formula>
    </cfRule>
  </conditionalFormatting>
  <conditionalFormatting sqref="Q354">
    <cfRule type="cellIs" dxfId="16583" priority="1155" operator="lessThan">
      <formula>0</formula>
    </cfRule>
  </conditionalFormatting>
  <conditionalFormatting sqref="Q540:Q543 B539">
    <cfRule type="cellIs" dxfId="16582" priority="1175" operator="lessThan">
      <formula>0</formula>
    </cfRule>
  </conditionalFormatting>
  <conditionalFormatting sqref="P555:P558">
    <cfRule type="cellIs" dxfId="16581" priority="1167" operator="lessThan">
      <formula>0</formula>
    </cfRule>
  </conditionalFormatting>
  <conditionalFormatting sqref="Q555:Q558 Q560">
    <cfRule type="cellIs" dxfId="16580" priority="1170" operator="lessThan">
      <formula>0</formula>
    </cfRule>
  </conditionalFormatting>
  <conditionalFormatting sqref="Q559">
    <cfRule type="cellIs" dxfId="16579" priority="1169" operator="lessThan">
      <formula>0</formula>
    </cfRule>
  </conditionalFormatting>
  <conditionalFormatting sqref="Q468:Q472">
    <cfRule type="cellIs" dxfId="16578" priority="1166" operator="lessThan">
      <formula>0</formula>
    </cfRule>
  </conditionalFormatting>
  <conditionalFormatting sqref="Q559">
    <cfRule type="cellIs" dxfId="16577" priority="1168" operator="lessThan">
      <formula>0</formula>
    </cfRule>
  </conditionalFormatting>
  <conditionalFormatting sqref="J351">
    <cfRule type="cellIs" dxfId="16576" priority="1161" operator="lessThan">
      <formula>0</formula>
    </cfRule>
  </conditionalFormatting>
  <conditionalFormatting sqref="P540:P543">
    <cfRule type="cellIs" dxfId="16575" priority="1171" operator="lessThan">
      <formula>0</formula>
    </cfRule>
  </conditionalFormatting>
  <conditionalFormatting sqref="P349:Q350 Q351:Q353">
    <cfRule type="cellIs" dxfId="16574" priority="1165" operator="lessThan">
      <formula>0</formula>
    </cfRule>
  </conditionalFormatting>
  <conditionalFormatting sqref="Q396">
    <cfRule type="cellIs" dxfId="16573" priority="1088" operator="lessThan">
      <formula>0</formula>
    </cfRule>
  </conditionalFormatting>
  <conditionalFormatting sqref="B349">
    <cfRule type="cellIs" dxfId="16572" priority="1160" operator="lessThan">
      <formula>0</formula>
    </cfRule>
  </conditionalFormatting>
  <conditionalFormatting sqref="P393:P395">
    <cfRule type="cellIs" dxfId="16571" priority="1092" operator="lessThan">
      <formula>0</formula>
    </cfRule>
  </conditionalFormatting>
  <conditionalFormatting sqref="Q397">
    <cfRule type="cellIs" dxfId="16570" priority="1090" operator="lessThan">
      <formula>0</formula>
    </cfRule>
  </conditionalFormatting>
  <conditionalFormatting sqref="P349:P350">
    <cfRule type="cellIs" dxfId="16569" priority="1164" operator="lessThan">
      <formula>0</formula>
    </cfRule>
  </conditionalFormatting>
  <conditionalFormatting sqref="P351:P354">
    <cfRule type="cellIs" dxfId="16568" priority="1163" operator="lessThan">
      <formula>0</formula>
    </cfRule>
  </conditionalFormatting>
  <conditionalFormatting sqref="C397:M397">
    <cfRule type="cellIs" dxfId="16567" priority="1087" operator="lessThan">
      <formula>0</formula>
    </cfRule>
  </conditionalFormatting>
  <conditionalFormatting sqref="Q355">
    <cfRule type="cellIs" dxfId="16566" priority="1158" operator="lessThan">
      <formula>0</formula>
    </cfRule>
  </conditionalFormatting>
  <conditionalFormatting sqref="P398:Q398 Q399:Q401">
    <cfRule type="cellIs" dxfId="16565" priority="1086" operator="lessThan">
      <formula>0</formula>
    </cfRule>
  </conditionalFormatting>
  <conditionalFormatting sqref="P399:P401">
    <cfRule type="cellIs" dxfId="16564" priority="1084" operator="lessThan">
      <formula>0</formula>
    </cfRule>
  </conditionalFormatting>
  <conditionalFormatting sqref="C357:J357">
    <cfRule type="cellIs" dxfId="16563" priority="1149" operator="lessThan">
      <formula>0</formula>
    </cfRule>
  </conditionalFormatting>
  <conditionalFormatting sqref="H385">
    <cfRule type="cellIs" dxfId="16562" priority="1049" operator="lessThan">
      <formula>0</formula>
    </cfRule>
  </conditionalFormatting>
  <conditionalFormatting sqref="Q402">
    <cfRule type="cellIs" dxfId="16561" priority="1082" operator="lessThan">
      <formula>0</formula>
    </cfRule>
  </conditionalFormatting>
  <conditionalFormatting sqref="B350">
    <cfRule type="cellIs" dxfId="16560" priority="1159" operator="lessThan">
      <formula>0</formula>
    </cfRule>
  </conditionalFormatting>
  <conditionalFormatting sqref="J352">
    <cfRule type="cellIs" dxfId="16559" priority="1156" operator="lessThan">
      <formula>0</formula>
    </cfRule>
  </conditionalFormatting>
  <conditionalFormatting sqref="P355">
    <cfRule type="cellIs" dxfId="16558" priority="1157" operator="lessThan">
      <formula>0</formula>
    </cfRule>
  </conditionalFormatting>
  <conditionalFormatting sqref="P440">
    <cfRule type="cellIs" dxfId="16557" priority="1035" operator="lessThan">
      <formula>0</formula>
    </cfRule>
  </conditionalFormatting>
  <conditionalFormatting sqref="Q354">
    <cfRule type="cellIs" dxfId="16556" priority="1154" operator="lessThan">
      <formula>0</formula>
    </cfRule>
  </conditionalFormatting>
  <conditionalFormatting sqref="P356:Q356 Q357:Q359">
    <cfRule type="cellIs" dxfId="16555" priority="1153" operator="lessThan">
      <formula>0</formula>
    </cfRule>
  </conditionalFormatting>
  <conditionalFormatting sqref="P356">
    <cfRule type="cellIs" dxfId="16554" priority="1152" operator="lessThan">
      <formula>0</formula>
    </cfRule>
  </conditionalFormatting>
  <conditionalFormatting sqref="P357:P360">
    <cfRule type="cellIs" dxfId="16553" priority="1151" operator="lessThan">
      <formula>0</formula>
    </cfRule>
  </conditionalFormatting>
  <conditionalFormatting sqref="I358 K358:N358 C359:M360 K357:M357">
    <cfRule type="cellIs" dxfId="16552" priority="1150" operator="lessThan">
      <formula>0</formula>
    </cfRule>
  </conditionalFormatting>
  <conditionalFormatting sqref="B356">
    <cfRule type="cellIs" dxfId="16551" priority="1147" operator="lessThan">
      <formula>0</formula>
    </cfRule>
  </conditionalFormatting>
  <conditionalFormatting sqref="I357">
    <cfRule type="cellIs" dxfId="16550" priority="1148" operator="lessThan">
      <formula>0</formula>
    </cfRule>
  </conditionalFormatting>
  <conditionalFormatting sqref="Q361">
    <cfRule type="cellIs" dxfId="16549" priority="1146" operator="lessThan">
      <formula>0</formula>
    </cfRule>
  </conditionalFormatting>
  <conditionalFormatting sqref="C358:J358">
    <cfRule type="cellIs" dxfId="16548" priority="1145" operator="lessThan">
      <formula>0</formula>
    </cfRule>
  </conditionalFormatting>
  <conditionalFormatting sqref="Q360">
    <cfRule type="cellIs" dxfId="16547" priority="1144" operator="lessThan">
      <formula>0</formula>
    </cfRule>
  </conditionalFormatting>
  <conditionalFormatting sqref="Q360">
    <cfRule type="cellIs" dxfId="16546" priority="1143" operator="lessThan">
      <formula>0</formula>
    </cfRule>
  </conditionalFormatting>
  <conditionalFormatting sqref="P362:Q362 Q363:Q365">
    <cfRule type="cellIs" dxfId="16545" priority="1142" operator="lessThan">
      <formula>0</formula>
    </cfRule>
  </conditionalFormatting>
  <conditionalFormatting sqref="P362">
    <cfRule type="cellIs" dxfId="16544" priority="1141" operator="lessThan">
      <formula>0</formula>
    </cfRule>
  </conditionalFormatting>
  <conditionalFormatting sqref="J363">
    <cfRule type="cellIs" dxfId="16543" priority="1139" operator="lessThan">
      <formula>0</formula>
    </cfRule>
  </conditionalFormatting>
  <conditionalFormatting sqref="K363:N364 J365:M366">
    <cfRule type="cellIs" dxfId="16542" priority="1140" operator="lessThan">
      <formula>0</formula>
    </cfRule>
  </conditionalFormatting>
  <conditionalFormatting sqref="P368">
    <cfRule type="cellIs" dxfId="16541" priority="1132" operator="lessThan">
      <formula>0</formula>
    </cfRule>
  </conditionalFormatting>
  <conditionalFormatting sqref="Q367">
    <cfRule type="cellIs" dxfId="16540" priority="1137" operator="lessThan">
      <formula>0</formula>
    </cfRule>
  </conditionalFormatting>
  <conditionalFormatting sqref="B362">
    <cfRule type="cellIs" dxfId="16539" priority="1138" operator="lessThan">
      <formula>0</formula>
    </cfRule>
  </conditionalFormatting>
  <conditionalFormatting sqref="P405:P407">
    <cfRule type="cellIs" dxfId="16538" priority="1070" operator="lessThan">
      <formula>0</formula>
    </cfRule>
  </conditionalFormatting>
  <conditionalFormatting sqref="J364">
    <cfRule type="cellIs" dxfId="16537" priority="1136" operator="lessThan">
      <formula>0</formula>
    </cfRule>
  </conditionalFormatting>
  <conditionalFormatting sqref="Q366">
    <cfRule type="cellIs" dxfId="16536" priority="1134" operator="lessThan">
      <formula>0</formula>
    </cfRule>
  </conditionalFormatting>
  <conditionalFormatting sqref="P368:Q368 Q369:Q371">
    <cfRule type="cellIs" dxfId="16535" priority="1133" operator="lessThan">
      <formula>0</formula>
    </cfRule>
  </conditionalFormatting>
  <conditionalFormatting sqref="Q372">
    <cfRule type="cellIs" dxfId="16534" priority="1124" operator="lessThan">
      <formula>0</formula>
    </cfRule>
  </conditionalFormatting>
  <conditionalFormatting sqref="I370 K369:N370 C371:M372">
    <cfRule type="cellIs" dxfId="16533" priority="1131" operator="lessThan">
      <formula>0</formula>
    </cfRule>
  </conditionalFormatting>
  <conditionalFormatting sqref="I369">
    <cfRule type="cellIs" dxfId="16532" priority="1129" operator="lessThan">
      <formula>0</formula>
    </cfRule>
  </conditionalFormatting>
  <conditionalFormatting sqref="C369:J369">
    <cfRule type="cellIs" dxfId="16531" priority="1130" operator="lessThan">
      <formula>0</formula>
    </cfRule>
  </conditionalFormatting>
  <conditionalFormatting sqref="B368">
    <cfRule type="cellIs" dxfId="16530" priority="1128" operator="lessThan">
      <formula>0</formula>
    </cfRule>
  </conditionalFormatting>
  <conditionalFormatting sqref="Q373">
    <cfRule type="cellIs" dxfId="16529" priority="1127" operator="lessThan">
      <formula>0</formula>
    </cfRule>
  </conditionalFormatting>
  <conditionalFormatting sqref="P411:P413">
    <cfRule type="cellIs" dxfId="16528" priority="1063" operator="lessThan">
      <formula>0</formula>
    </cfRule>
  </conditionalFormatting>
  <conditionalFormatting sqref="C370:J370">
    <cfRule type="cellIs" dxfId="16527" priority="1126" operator="lessThan">
      <formula>0</formula>
    </cfRule>
  </conditionalFormatting>
  <conditionalFormatting sqref="Q372">
    <cfRule type="cellIs" dxfId="16526" priority="1125" operator="lessThan">
      <formula>0</formula>
    </cfRule>
  </conditionalFormatting>
  <conditionalFormatting sqref="P374:Q374 Q375:Q377">
    <cfRule type="cellIs" dxfId="16525" priority="1123" operator="lessThan">
      <formula>0</formula>
    </cfRule>
  </conditionalFormatting>
  <conditionalFormatting sqref="P374">
    <cfRule type="cellIs" dxfId="16524" priority="1122" operator="lessThan">
      <formula>0</formula>
    </cfRule>
  </conditionalFormatting>
  <conditionalFormatting sqref="P375:P377">
    <cfRule type="cellIs" dxfId="16523" priority="1121" operator="lessThan">
      <formula>0</formula>
    </cfRule>
  </conditionalFormatting>
  <conditionalFormatting sqref="I376 K375:N376 C377:M378">
    <cfRule type="cellIs" dxfId="16522" priority="1120" operator="lessThan">
      <formula>0</formula>
    </cfRule>
  </conditionalFormatting>
  <conditionalFormatting sqref="I375">
    <cfRule type="cellIs" dxfId="16521" priority="1118" operator="lessThan">
      <formula>0</formula>
    </cfRule>
  </conditionalFormatting>
  <conditionalFormatting sqref="C375:J375">
    <cfRule type="cellIs" dxfId="16520" priority="1119" operator="lessThan">
      <formula>0</formula>
    </cfRule>
  </conditionalFormatting>
  <conditionalFormatting sqref="B374">
    <cfRule type="cellIs" dxfId="16519" priority="1117" operator="lessThan">
      <formula>0</formula>
    </cfRule>
  </conditionalFormatting>
  <conditionalFormatting sqref="Q379">
    <cfRule type="cellIs" dxfId="16518" priority="1116" operator="lessThan">
      <formula>0</formula>
    </cfRule>
  </conditionalFormatting>
  <conditionalFormatting sqref="C376:J376">
    <cfRule type="cellIs" dxfId="16517" priority="1115" operator="lessThan">
      <formula>0</formula>
    </cfRule>
  </conditionalFormatting>
  <conditionalFormatting sqref="Q378">
    <cfRule type="cellIs" dxfId="16516" priority="1114" operator="lessThan">
      <formula>0</formula>
    </cfRule>
  </conditionalFormatting>
  <conditionalFormatting sqref="Q378">
    <cfRule type="cellIs" dxfId="16515" priority="1113" operator="lessThan">
      <formula>0</formula>
    </cfRule>
  </conditionalFormatting>
  <conditionalFormatting sqref="P380:Q380 Q381:Q383">
    <cfRule type="cellIs" dxfId="16514" priority="1112" operator="lessThan">
      <formula>0</formula>
    </cfRule>
  </conditionalFormatting>
  <conditionalFormatting sqref="P380">
    <cfRule type="cellIs" dxfId="16513" priority="1111" operator="lessThan">
      <formula>0</formula>
    </cfRule>
  </conditionalFormatting>
  <conditionalFormatting sqref="P381:P383">
    <cfRule type="cellIs" dxfId="16512" priority="1110" operator="lessThan">
      <formula>0</formula>
    </cfRule>
  </conditionalFormatting>
  <conditionalFormatting sqref="I382 K381:N382 C383:N383 C384:M384">
    <cfRule type="cellIs" dxfId="16511" priority="1109" operator="lessThan">
      <formula>0</formula>
    </cfRule>
  </conditionalFormatting>
  <conditionalFormatting sqref="I381">
    <cfRule type="cellIs" dxfId="16510" priority="1107" operator="lessThan">
      <formula>0</formula>
    </cfRule>
  </conditionalFormatting>
  <conditionalFormatting sqref="C381:J381">
    <cfRule type="cellIs" dxfId="16509" priority="1108" operator="lessThan">
      <formula>0</formula>
    </cfRule>
  </conditionalFormatting>
  <conditionalFormatting sqref="B380">
    <cfRule type="cellIs" dxfId="16508" priority="1106" operator="lessThan">
      <formula>0</formula>
    </cfRule>
  </conditionalFormatting>
  <conditionalFormatting sqref="Q385">
    <cfRule type="cellIs" dxfId="16507" priority="1105" operator="lessThan">
      <formula>0</formula>
    </cfRule>
  </conditionalFormatting>
  <conditionalFormatting sqref="C382:J382">
    <cfRule type="cellIs" dxfId="16506" priority="1104" operator="lessThan">
      <formula>0</formula>
    </cfRule>
  </conditionalFormatting>
  <conditionalFormatting sqref="Q384">
    <cfRule type="cellIs" dxfId="16505" priority="1103" operator="lessThan">
      <formula>0</formula>
    </cfRule>
  </conditionalFormatting>
  <conditionalFormatting sqref="Q384">
    <cfRule type="cellIs" dxfId="16504" priority="1102" operator="lessThan">
      <formula>0</formula>
    </cfRule>
  </conditionalFormatting>
  <conditionalFormatting sqref="P386:Q386 Q387:Q389">
    <cfRule type="cellIs" dxfId="16503" priority="1101" operator="lessThan">
      <formula>0</formula>
    </cfRule>
  </conditionalFormatting>
  <conditionalFormatting sqref="P386">
    <cfRule type="cellIs" dxfId="16502" priority="1100" operator="lessThan">
      <formula>0</formula>
    </cfRule>
  </conditionalFormatting>
  <conditionalFormatting sqref="P387:P389">
    <cfRule type="cellIs" dxfId="16501" priority="1099" operator="lessThan">
      <formula>0</formula>
    </cfRule>
  </conditionalFormatting>
  <conditionalFormatting sqref="B386">
    <cfRule type="cellIs" dxfId="16500" priority="1098" operator="lessThan">
      <formula>0</formula>
    </cfRule>
  </conditionalFormatting>
  <conditionalFormatting sqref="Q391">
    <cfRule type="cellIs" dxfId="16499" priority="1097" operator="lessThan">
      <formula>0</formula>
    </cfRule>
  </conditionalFormatting>
  <conditionalFormatting sqref="Q390">
    <cfRule type="cellIs" dxfId="16498" priority="1096" operator="lessThan">
      <formula>0</formula>
    </cfRule>
  </conditionalFormatting>
  <conditionalFormatting sqref="Q390">
    <cfRule type="cellIs" dxfId="16497" priority="1095" operator="lessThan">
      <formula>0</formula>
    </cfRule>
  </conditionalFormatting>
  <conditionalFormatting sqref="P392:Q392 Q393:Q395">
    <cfRule type="cellIs" dxfId="16496" priority="1094" operator="lessThan">
      <formula>0</formula>
    </cfRule>
  </conditionalFormatting>
  <conditionalFormatting sqref="P392">
    <cfRule type="cellIs" dxfId="16495" priority="1093" operator="lessThan">
      <formula>0</formula>
    </cfRule>
  </conditionalFormatting>
  <conditionalFormatting sqref="H397">
    <cfRule type="cellIs" dxfId="16494" priority="1052" operator="lessThan">
      <formula>0</formula>
    </cfRule>
  </conditionalFormatting>
  <conditionalFormatting sqref="B392">
    <cfRule type="cellIs" dxfId="16493" priority="1091" operator="lessThan">
      <formula>0</formula>
    </cfRule>
  </conditionalFormatting>
  <conditionalFormatting sqref="H378">
    <cfRule type="cellIs" dxfId="16492" priority="1048" operator="lessThan">
      <formula>0</formula>
    </cfRule>
  </conditionalFormatting>
  <conditionalFormatting sqref="Q396">
    <cfRule type="cellIs" dxfId="16491" priority="1089" operator="lessThan">
      <formula>0</formula>
    </cfRule>
  </conditionalFormatting>
  <conditionalFormatting sqref="H360">
    <cfRule type="cellIs" dxfId="16490" priority="1046" operator="lessThan">
      <formula>0</formula>
    </cfRule>
  </conditionalFormatting>
  <conditionalFormatting sqref="H361">
    <cfRule type="cellIs" dxfId="16489" priority="1045" operator="lessThan">
      <formula>0</formula>
    </cfRule>
  </conditionalFormatting>
  <conditionalFormatting sqref="P398">
    <cfRule type="cellIs" dxfId="16488" priority="1085" operator="lessThan">
      <formula>0</formula>
    </cfRule>
  </conditionalFormatting>
  <conditionalFormatting sqref="Q438">
    <cfRule type="cellIs" dxfId="16487" priority="1038" operator="lessThan">
      <formula>0</formula>
    </cfRule>
  </conditionalFormatting>
  <conditionalFormatting sqref="H372">
    <cfRule type="cellIs" dxfId="16486" priority="1044" operator="lessThan">
      <formula>0</formula>
    </cfRule>
  </conditionalFormatting>
  <conditionalFormatting sqref="Q402">
    <cfRule type="cellIs" dxfId="16485" priority="1083" operator="lessThan">
      <formula>0</formula>
    </cfRule>
  </conditionalFormatting>
  <conditionalFormatting sqref="P440:Q440 Q441:Q443">
    <cfRule type="cellIs" dxfId="16484" priority="1036" operator="lessThan">
      <formula>0</formula>
    </cfRule>
  </conditionalFormatting>
  <conditionalFormatting sqref="C391:M391">
    <cfRule type="cellIs" dxfId="16483" priority="1081" operator="lessThan">
      <formula>0</formula>
    </cfRule>
  </conditionalFormatting>
  <conditionalFormatting sqref="C385:M385">
    <cfRule type="cellIs" dxfId="16482" priority="1080" operator="lessThan">
      <formula>0</formula>
    </cfRule>
  </conditionalFormatting>
  <conditionalFormatting sqref="C379:M379">
    <cfRule type="cellIs" dxfId="16481" priority="1079" operator="lessThan">
      <formula>0</formula>
    </cfRule>
  </conditionalFormatting>
  <conditionalFormatting sqref="C373:M373">
    <cfRule type="cellIs" dxfId="16480" priority="1078" operator="lessThan">
      <formula>0</formula>
    </cfRule>
  </conditionalFormatting>
  <conditionalFormatting sqref="J367:M367">
    <cfRule type="cellIs" dxfId="16479" priority="1077" operator="lessThan">
      <formula>0</formula>
    </cfRule>
  </conditionalFormatting>
  <conditionalFormatting sqref="C361:M361">
    <cfRule type="cellIs" dxfId="16478" priority="1076" operator="lessThan">
      <formula>0</formula>
    </cfRule>
  </conditionalFormatting>
  <conditionalFormatting sqref="J355:N355">
    <cfRule type="cellIs" dxfId="16477" priority="1075" operator="lessThan">
      <formula>0</formula>
    </cfRule>
  </conditionalFormatting>
  <conditionalFormatting sqref="B398">
    <cfRule type="cellIs" dxfId="16476" priority="1074" operator="lessThan">
      <formula>0</formula>
    </cfRule>
  </conditionalFormatting>
  <conditionalFormatting sqref="B403">
    <cfRule type="cellIs" dxfId="16475" priority="1073" operator="lessThan">
      <formula>0</formula>
    </cfRule>
  </conditionalFormatting>
  <conditionalFormatting sqref="Q408">
    <cfRule type="cellIs" dxfId="16474" priority="1067" operator="lessThan">
      <formula>0</formula>
    </cfRule>
  </conditionalFormatting>
  <conditionalFormatting sqref="Q409">
    <cfRule type="cellIs" dxfId="16473" priority="1069" operator="lessThan">
      <formula>0</formula>
    </cfRule>
  </conditionalFormatting>
  <conditionalFormatting sqref="P404:Q404 Q405:Q407">
    <cfRule type="cellIs" dxfId="16472" priority="1072" operator="lessThan">
      <formula>0</formula>
    </cfRule>
  </conditionalFormatting>
  <conditionalFormatting sqref="P404">
    <cfRule type="cellIs" dxfId="16471" priority="1071" operator="lessThan">
      <formula>0</formula>
    </cfRule>
  </conditionalFormatting>
  <conditionalFormatting sqref="Q408">
    <cfRule type="cellIs" dxfId="16470" priority="1068" operator="lessThan">
      <formula>0</formula>
    </cfRule>
  </conditionalFormatting>
  <conditionalFormatting sqref="B404">
    <cfRule type="cellIs" dxfId="16469" priority="1066" operator="lessThan">
      <formula>0</formula>
    </cfRule>
  </conditionalFormatting>
  <conditionalFormatting sqref="Q414">
    <cfRule type="cellIs" dxfId="16468" priority="1060" operator="lessThan">
      <formula>0</formula>
    </cfRule>
  </conditionalFormatting>
  <conditionalFormatting sqref="Q415">
    <cfRule type="cellIs" dxfId="16467" priority="1062" operator="lessThan">
      <formula>0</formula>
    </cfRule>
  </conditionalFormatting>
  <conditionalFormatting sqref="P410:Q410 Q411:Q413">
    <cfRule type="cellIs" dxfId="16466" priority="1065" operator="lessThan">
      <formula>0</formula>
    </cfRule>
  </conditionalFormatting>
  <conditionalFormatting sqref="P410">
    <cfRule type="cellIs" dxfId="16465" priority="1064" operator="lessThan">
      <formula>0</formula>
    </cfRule>
  </conditionalFormatting>
  <conditionalFormatting sqref="Q414">
    <cfRule type="cellIs" dxfId="16464" priority="1061" operator="lessThan">
      <formula>0</formula>
    </cfRule>
  </conditionalFormatting>
  <conditionalFormatting sqref="B410">
    <cfRule type="cellIs" dxfId="16463" priority="1059" operator="lessThan">
      <formula>0</formula>
    </cfRule>
  </conditionalFormatting>
  <conditionalFormatting sqref="Q432">
    <cfRule type="cellIs" dxfId="16462" priority="1053" operator="lessThan">
      <formula>0</formula>
    </cfRule>
  </conditionalFormatting>
  <conditionalFormatting sqref="P429:P431">
    <cfRule type="cellIs" dxfId="16461" priority="1056" operator="lessThan">
      <formula>0</formula>
    </cfRule>
  </conditionalFormatting>
  <conditionalFormatting sqref="Q433">
    <cfRule type="cellIs" dxfId="16460" priority="1055" operator="lessThan">
      <formula>0</formula>
    </cfRule>
  </conditionalFormatting>
  <conditionalFormatting sqref="P428:Q428 Q429:Q431">
    <cfRule type="cellIs" dxfId="16459" priority="1058" operator="lessThan">
      <formula>0</formula>
    </cfRule>
  </conditionalFormatting>
  <conditionalFormatting sqref="P428">
    <cfRule type="cellIs" dxfId="16458" priority="1057" operator="lessThan">
      <formula>0</formula>
    </cfRule>
  </conditionalFormatting>
  <conditionalFormatting sqref="Q432">
    <cfRule type="cellIs" dxfId="16457" priority="1054" operator="lessThan">
      <formula>0</formula>
    </cfRule>
  </conditionalFormatting>
  <conditionalFormatting sqref="H391">
    <cfRule type="cellIs" dxfId="16456" priority="1051" operator="lessThan">
      <formula>0</formula>
    </cfRule>
  </conditionalFormatting>
  <conditionalFormatting sqref="P435:P437">
    <cfRule type="cellIs" dxfId="16455" priority="1040" operator="lessThan">
      <formula>0</formula>
    </cfRule>
  </conditionalFormatting>
  <conditionalFormatting sqref="Q444">
    <cfRule type="cellIs" dxfId="16454" priority="1032" operator="lessThan">
      <formula>0</formula>
    </cfRule>
  </conditionalFormatting>
  <conditionalFormatting sqref="H384">
    <cfRule type="cellIs" dxfId="16453" priority="1050" operator="lessThan">
      <formula>0</formula>
    </cfRule>
  </conditionalFormatting>
  <conditionalFormatting sqref="H379">
    <cfRule type="cellIs" dxfId="16452" priority="1047" operator="lessThan">
      <formula>0</formula>
    </cfRule>
  </conditionalFormatting>
  <conditionalFormatting sqref="Q438">
    <cfRule type="cellIs" dxfId="16451" priority="1039" operator="lessThan">
      <formula>0</formula>
    </cfRule>
  </conditionalFormatting>
  <conditionalFormatting sqref="H373">
    <cfRule type="cellIs" dxfId="16450" priority="1043" operator="lessThan">
      <formula>0</formula>
    </cfRule>
  </conditionalFormatting>
  <conditionalFormatting sqref="P441:P443">
    <cfRule type="cellIs" dxfId="16449" priority="1034" operator="lessThan">
      <formula>0</formula>
    </cfRule>
  </conditionalFormatting>
  <conditionalFormatting sqref="P434:Q434 Q435:Q437">
    <cfRule type="cellIs" dxfId="16448" priority="1042" operator="lessThan">
      <formula>0</formula>
    </cfRule>
  </conditionalFormatting>
  <conditionalFormatting sqref="P434">
    <cfRule type="cellIs" dxfId="16447" priority="1041" operator="lessThan">
      <formula>0</formula>
    </cfRule>
  </conditionalFormatting>
  <conditionalFormatting sqref="B434">
    <cfRule type="cellIs" dxfId="16446" priority="1037" operator="lessThan">
      <formula>0</formula>
    </cfRule>
  </conditionalFormatting>
  <conditionalFormatting sqref="Q445:Q446">
    <cfRule type="cellIs" dxfId="16445" priority="1028" operator="lessThan">
      <formula>0</formula>
    </cfRule>
  </conditionalFormatting>
  <conditionalFormatting sqref="Q444">
    <cfRule type="cellIs" dxfId="16444" priority="1031" operator="lessThan">
      <formula>0</formula>
    </cfRule>
  </conditionalFormatting>
  <conditionalFormatting sqref="B446">
    <cfRule type="cellIs" dxfId="16443" priority="1027" operator="lessThan">
      <formula>0</formula>
    </cfRule>
  </conditionalFormatting>
  <conditionalFormatting sqref="B440">
    <cfRule type="cellIs" dxfId="16442" priority="1030" operator="lessThan">
      <formula>0</formula>
    </cfRule>
  </conditionalFormatting>
  <conditionalFormatting sqref="P446">
    <cfRule type="cellIs" dxfId="16441" priority="1033" operator="lessThan">
      <formula>0</formula>
    </cfRule>
  </conditionalFormatting>
  <conditionalFormatting sqref="B447">
    <cfRule type="cellIs" dxfId="16440" priority="1026" operator="lessThan">
      <formula>0</formula>
    </cfRule>
  </conditionalFormatting>
  <conditionalFormatting sqref="Q439">
    <cfRule type="cellIs" dxfId="16439" priority="1029" operator="lessThan">
      <formula>0</formula>
    </cfRule>
  </conditionalFormatting>
  <conditionalFormatting sqref="Q448:Q450">
    <cfRule type="cellIs" dxfId="16438" priority="1025" operator="lessThan">
      <formula>0</formula>
    </cfRule>
  </conditionalFormatting>
  <conditionalFormatting sqref="P448:P450">
    <cfRule type="cellIs" dxfId="16437" priority="1024" operator="lessThan">
      <formula>0</formula>
    </cfRule>
  </conditionalFormatting>
  <conditionalFormatting sqref="Q603">
    <cfRule type="cellIs" dxfId="16436" priority="999" operator="lessThan">
      <formula>0</formula>
    </cfRule>
  </conditionalFormatting>
  <conditionalFormatting sqref="B625">
    <cfRule type="cellIs" dxfId="16435" priority="963" operator="lessThan">
      <formula>0</formula>
    </cfRule>
  </conditionalFormatting>
  <conditionalFormatting sqref="P454:P456">
    <cfRule type="cellIs" dxfId="16434" priority="1020" operator="lessThan">
      <formula>0</formula>
    </cfRule>
  </conditionalFormatting>
  <conditionalFormatting sqref="Q457">
    <cfRule type="cellIs" dxfId="16433" priority="1019" operator="lessThan">
      <formula>0</formula>
    </cfRule>
  </conditionalFormatting>
  <conditionalFormatting sqref="Q597">
    <cfRule type="cellIs" dxfId="16432" priority="1008" operator="lessThan">
      <formula>0</formula>
    </cfRule>
  </conditionalFormatting>
  <conditionalFormatting sqref="Q451">
    <cfRule type="cellIs" dxfId="16431" priority="1023" operator="lessThan">
      <formula>0</formula>
    </cfRule>
  </conditionalFormatting>
  <conditionalFormatting sqref="Q451">
    <cfRule type="cellIs" dxfId="16430" priority="1022" operator="lessThan">
      <formula>0</formula>
    </cfRule>
  </conditionalFormatting>
  <conditionalFormatting sqref="Q457">
    <cfRule type="cellIs" dxfId="16429" priority="1018" operator="lessThan">
      <formula>0</formula>
    </cfRule>
  </conditionalFormatting>
  <conditionalFormatting sqref="J593:N595 J596:M596">
    <cfRule type="cellIs" dxfId="16428" priority="1012" operator="lessThan">
      <formula>0</formula>
    </cfRule>
  </conditionalFormatting>
  <conditionalFormatting sqref="B453">
    <cfRule type="cellIs" dxfId="16427" priority="1016" operator="lessThan">
      <formula>0</formula>
    </cfRule>
  </conditionalFormatting>
  <conditionalFormatting sqref="P599:P602">
    <cfRule type="cellIs" dxfId="16426" priority="1005" operator="lessThan">
      <formula>0</formula>
    </cfRule>
  </conditionalFormatting>
  <conditionalFormatting sqref="Q454:Q456">
    <cfRule type="cellIs" dxfId="16425" priority="1021" operator="lessThan">
      <formula>0</formula>
    </cfRule>
  </conditionalFormatting>
  <conditionalFormatting sqref="Q593:Q595">
    <cfRule type="cellIs" dxfId="16424" priority="1015" operator="lessThan">
      <formula>0</formula>
    </cfRule>
  </conditionalFormatting>
  <conditionalFormatting sqref="Q596">
    <cfRule type="cellIs" dxfId="16423" priority="1010" operator="lessThan">
      <formula>0</formula>
    </cfRule>
  </conditionalFormatting>
  <conditionalFormatting sqref="Q452">
    <cfRule type="cellIs" dxfId="16422" priority="1017" operator="lessThan">
      <formula>0</formula>
    </cfRule>
  </conditionalFormatting>
  <conditionalFormatting sqref="B592">
    <cfRule type="cellIs" dxfId="16421" priority="1007" operator="lessThan">
      <formula>0</formula>
    </cfRule>
  </conditionalFormatting>
  <conditionalFormatting sqref="P593:P595">
    <cfRule type="cellIs" dxfId="16420" priority="1014" operator="lessThan">
      <formula>0</formula>
    </cfRule>
  </conditionalFormatting>
  <conditionalFormatting sqref="J594">
    <cfRule type="cellIs" dxfId="16419" priority="1011" operator="lessThan">
      <formula>0</formula>
    </cfRule>
  </conditionalFormatting>
  <conditionalFormatting sqref="Q602">
    <cfRule type="cellIs" dxfId="16418" priority="1000" operator="lessThan">
      <formula>0</formula>
    </cfRule>
  </conditionalFormatting>
  <conditionalFormatting sqref="J595:N595 K593:N594 J596:M596">
    <cfRule type="cellIs" dxfId="16417" priority="1013" operator="lessThan">
      <formula>0</formula>
    </cfRule>
  </conditionalFormatting>
  <conditionalFormatting sqref="Q596">
    <cfRule type="cellIs" dxfId="16416" priority="1009" operator="lessThan">
      <formula>0</formula>
    </cfRule>
  </conditionalFormatting>
  <conditionalFormatting sqref="J599:N599 J601:N602 J600:M600">
    <cfRule type="cellIs" dxfId="16415" priority="1003" operator="lessThan">
      <formula>0</formula>
    </cfRule>
  </conditionalFormatting>
  <conditionalFormatting sqref="P616:P619">
    <cfRule type="cellIs" dxfId="16414" priority="997" operator="lessThan">
      <formula>0</formula>
    </cfRule>
  </conditionalFormatting>
  <conditionalFormatting sqref="Q602">
    <cfRule type="cellIs" dxfId="16413" priority="1001" operator="lessThan">
      <formula>0</formula>
    </cfRule>
  </conditionalFormatting>
  <conditionalFormatting sqref="J600">
    <cfRule type="cellIs" dxfId="16412" priority="1002" operator="lessThan">
      <formula>0</formula>
    </cfRule>
  </conditionalFormatting>
  <conditionalFormatting sqref="J601:N602 K599:N599 K600:M600">
    <cfRule type="cellIs" dxfId="16411" priority="1004" operator="lessThan">
      <formula>0</formula>
    </cfRule>
  </conditionalFormatting>
  <conditionalFormatting sqref="Q599:Q601">
    <cfRule type="cellIs" dxfId="16410" priority="1006" operator="lessThan">
      <formula>0</formula>
    </cfRule>
  </conditionalFormatting>
  <conditionalFormatting sqref="Q629">
    <cfRule type="cellIs" dxfId="16409" priority="967" operator="lessThan">
      <formula>0</formula>
    </cfRule>
  </conditionalFormatting>
  <conditionalFormatting sqref="I626">
    <cfRule type="cellIs" dxfId="16408" priority="970" operator="lessThan">
      <formula>0</formula>
    </cfRule>
  </conditionalFormatting>
  <conditionalFormatting sqref="C616:N619">
    <cfRule type="cellIs" dxfId="16407" priority="995" operator="lessThan">
      <formula>0</formula>
    </cfRule>
  </conditionalFormatting>
  <conditionalFormatting sqref="Q619">
    <cfRule type="cellIs" dxfId="16406" priority="991" operator="lessThan">
      <formula>0</formula>
    </cfRule>
  </conditionalFormatting>
  <conditionalFormatting sqref="I616">
    <cfRule type="cellIs" dxfId="16405" priority="994" operator="lessThan">
      <formula>0</formula>
    </cfRule>
  </conditionalFormatting>
  <conditionalFormatting sqref="H621:H624">
    <cfRule type="cellIs" dxfId="16404" priority="977" operator="lessThan">
      <formula>0</formula>
    </cfRule>
  </conditionalFormatting>
  <conditionalFormatting sqref="Q619">
    <cfRule type="cellIs" dxfId="16403" priority="992" operator="lessThan">
      <formula>0</formula>
    </cfRule>
  </conditionalFormatting>
  <conditionalFormatting sqref="H616">
    <cfRule type="cellIs" dxfId="16402" priority="988" operator="lessThan">
      <formula>0</formula>
    </cfRule>
  </conditionalFormatting>
  <conditionalFormatting sqref="H616:H619">
    <cfRule type="cellIs" dxfId="16401" priority="989" operator="lessThan">
      <formula>0</formula>
    </cfRule>
  </conditionalFormatting>
  <conditionalFormatting sqref="C617:J617">
    <cfRule type="cellIs" dxfId="16400" priority="993" operator="lessThan">
      <formula>0</formula>
    </cfRule>
  </conditionalFormatting>
  <conditionalFormatting sqref="H617:H619">
    <cfRule type="cellIs" dxfId="16399" priority="990" operator="lessThan">
      <formula>0</formula>
    </cfRule>
  </conditionalFormatting>
  <conditionalFormatting sqref="I617 K616:N617 C618:N619">
    <cfRule type="cellIs" dxfId="16398" priority="996" operator="lessThan">
      <formula>0</formula>
    </cfRule>
  </conditionalFormatting>
  <conditionalFormatting sqref="Q616:Q618">
    <cfRule type="cellIs" dxfId="16397" priority="998" operator="lessThan">
      <formula>0</formula>
    </cfRule>
  </conditionalFormatting>
  <conditionalFormatting sqref="B615">
    <cfRule type="cellIs" dxfId="16396" priority="987" operator="lessThan">
      <formula>0</formula>
    </cfRule>
  </conditionalFormatting>
  <conditionalFormatting sqref="Q624">
    <cfRule type="cellIs" dxfId="16395" priority="979" operator="lessThan">
      <formula>0</formula>
    </cfRule>
  </conditionalFormatting>
  <conditionalFormatting sqref="I621">
    <cfRule type="cellIs" dxfId="16394" priority="982" operator="lessThan">
      <formula>0</formula>
    </cfRule>
  </conditionalFormatting>
  <conditionalFormatting sqref="C621:N624">
    <cfRule type="cellIs" dxfId="16393" priority="983" operator="lessThan">
      <formula>0</formula>
    </cfRule>
  </conditionalFormatting>
  <conditionalFormatting sqref="Q624">
    <cfRule type="cellIs" dxfId="16392" priority="980" operator="lessThan">
      <formula>0</formula>
    </cfRule>
  </conditionalFormatting>
  <conditionalFormatting sqref="H621">
    <cfRule type="cellIs" dxfId="16391" priority="976" operator="lessThan">
      <formula>0</formula>
    </cfRule>
  </conditionalFormatting>
  <conditionalFormatting sqref="P621:P624">
    <cfRule type="cellIs" dxfId="16390" priority="985" operator="lessThan">
      <formula>0</formula>
    </cfRule>
  </conditionalFormatting>
  <conditionalFormatting sqref="C622:J622">
    <cfRule type="cellIs" dxfId="16389" priority="981" operator="lessThan">
      <formula>0</formula>
    </cfRule>
  </conditionalFormatting>
  <conditionalFormatting sqref="H622:H624">
    <cfRule type="cellIs" dxfId="16388" priority="978" operator="lessThan">
      <formula>0</formula>
    </cfRule>
  </conditionalFormatting>
  <conditionalFormatting sqref="I622 K621:N622 C623:N624">
    <cfRule type="cellIs" dxfId="16387" priority="984" operator="lessThan">
      <formula>0</formula>
    </cfRule>
  </conditionalFormatting>
  <conditionalFormatting sqref="Q621:Q623">
    <cfRule type="cellIs" dxfId="16386" priority="986" operator="lessThan">
      <formula>0</formula>
    </cfRule>
  </conditionalFormatting>
  <conditionalFormatting sqref="B620">
    <cfRule type="cellIs" dxfId="16385" priority="975" operator="lessThan">
      <formula>0</formula>
    </cfRule>
  </conditionalFormatting>
  <conditionalFormatting sqref="C626:N629">
    <cfRule type="cellIs" dxfId="16384" priority="971" operator="lessThan">
      <formula>0</formula>
    </cfRule>
  </conditionalFormatting>
  <conditionalFormatting sqref="Q629">
    <cfRule type="cellIs" dxfId="16383" priority="968" operator="lessThan">
      <formula>0</formula>
    </cfRule>
  </conditionalFormatting>
  <conditionalFormatting sqref="H626">
    <cfRule type="cellIs" dxfId="16382" priority="964" operator="lessThan">
      <formula>0</formula>
    </cfRule>
  </conditionalFormatting>
  <conditionalFormatting sqref="H626:H629">
    <cfRule type="cellIs" dxfId="16381" priority="965" operator="lessThan">
      <formula>0</formula>
    </cfRule>
  </conditionalFormatting>
  <conditionalFormatting sqref="P626:P629">
    <cfRule type="cellIs" dxfId="16380" priority="973" operator="lessThan">
      <formula>0</formula>
    </cfRule>
  </conditionalFormatting>
  <conditionalFormatting sqref="C627:J627">
    <cfRule type="cellIs" dxfId="16379" priority="969" operator="lessThan">
      <formula>0</formula>
    </cfRule>
  </conditionalFormatting>
  <conditionalFormatting sqref="H627:H629">
    <cfRule type="cellIs" dxfId="16378" priority="966" operator="lessThan">
      <formula>0</formula>
    </cfRule>
  </conditionalFormatting>
  <conditionalFormatting sqref="I627 K626:N627 C628:N629">
    <cfRule type="cellIs" dxfId="16377" priority="972" operator="lessThan">
      <formula>0</formula>
    </cfRule>
  </conditionalFormatting>
  <conditionalFormatting sqref="Q626:Q628">
    <cfRule type="cellIs" dxfId="16376" priority="974" operator="lessThan">
      <formula>0</formula>
    </cfRule>
  </conditionalFormatting>
  <conditionalFormatting sqref="C351:I351">
    <cfRule type="cellIs" dxfId="16375" priority="960" operator="lessThan">
      <formula>0</formula>
    </cfRule>
  </conditionalFormatting>
  <conditionalFormatting sqref="C353:I354">
    <cfRule type="cellIs" dxfId="16374" priority="961" operator="lessThan">
      <formula>0</formula>
    </cfRule>
  </conditionalFormatting>
  <conditionalFormatting sqref="P506:Q506">
    <cfRule type="cellIs" dxfId="16373" priority="944" operator="lessThan">
      <formula>0</formula>
    </cfRule>
  </conditionalFormatting>
  <conditionalFormatting sqref="P499:P502">
    <cfRule type="cellIs" dxfId="16372" priority="945" operator="lessThan">
      <formula>0</formula>
    </cfRule>
  </conditionalFormatting>
  <conditionalFormatting sqref="Q611:Q613">
    <cfRule type="cellIs" dxfId="16371" priority="907" operator="lessThan">
      <formula>0</formula>
    </cfRule>
  </conditionalFormatting>
  <conditionalFormatting sqref="B498">
    <cfRule type="cellIs" dxfId="16370" priority="962" operator="lessThan">
      <formula>0</formula>
    </cfRule>
  </conditionalFormatting>
  <conditionalFormatting sqref="N427">
    <cfRule type="cellIs" dxfId="16369" priority="681" operator="lessThan">
      <formula>0</formula>
    </cfRule>
  </conditionalFormatting>
  <conditionalFormatting sqref="C352:I352">
    <cfRule type="cellIs" dxfId="16368" priority="959" operator="lessThan">
      <formula>0</formula>
    </cfRule>
  </conditionalFormatting>
  <conditionalFormatting sqref="C355:I355">
    <cfRule type="cellIs" dxfId="16367" priority="958" operator="lessThan">
      <formula>0</formula>
    </cfRule>
  </conditionalFormatting>
  <conditionalFormatting sqref="C365:I366">
    <cfRule type="cellIs" dxfId="16366" priority="957" operator="lessThan">
      <formula>0</formula>
    </cfRule>
  </conditionalFormatting>
  <conditionalFormatting sqref="C363:I363">
    <cfRule type="cellIs" dxfId="16365" priority="956" operator="lessThan">
      <formula>0</formula>
    </cfRule>
  </conditionalFormatting>
  <conditionalFormatting sqref="C364:I364">
    <cfRule type="cellIs" dxfId="16364" priority="955" operator="lessThan">
      <formula>0</formula>
    </cfRule>
  </conditionalFormatting>
  <conditionalFormatting sqref="C367:I367">
    <cfRule type="cellIs" dxfId="16363" priority="954" operator="lessThan">
      <formula>0</formula>
    </cfRule>
  </conditionalFormatting>
  <conditionalFormatting sqref="C593:I596">
    <cfRule type="cellIs" dxfId="16362" priority="952" operator="lessThan">
      <formula>0</formula>
    </cfRule>
  </conditionalFormatting>
  <conditionalFormatting sqref="C594:I594">
    <cfRule type="cellIs" dxfId="16361" priority="951" operator="lessThan">
      <formula>0</formula>
    </cfRule>
  </conditionalFormatting>
  <conditionalFormatting sqref="C595:I596">
    <cfRule type="cellIs" dxfId="16360" priority="953" operator="lessThan">
      <formula>0</formula>
    </cfRule>
  </conditionalFormatting>
  <conditionalFormatting sqref="Q551">
    <cfRule type="cellIs" dxfId="16359" priority="933" operator="lessThan">
      <formula>0</formula>
    </cfRule>
  </conditionalFormatting>
  <conditionalFormatting sqref="Q551">
    <cfRule type="cellIs" dxfId="16358" priority="934" operator="lessThan">
      <formula>0</formula>
    </cfRule>
  </conditionalFormatting>
  <conditionalFormatting sqref="C599:I602">
    <cfRule type="cellIs" dxfId="16357" priority="949" operator="lessThan">
      <formula>0</formula>
    </cfRule>
  </conditionalFormatting>
  <conditionalFormatting sqref="C600:I600">
    <cfRule type="cellIs" dxfId="16356" priority="948" operator="lessThan">
      <formula>0</formula>
    </cfRule>
  </conditionalFormatting>
  <conditionalFormatting sqref="C601:I602">
    <cfRule type="cellIs" dxfId="16355" priority="950" operator="lessThan">
      <formula>0</formula>
    </cfRule>
  </conditionalFormatting>
  <conditionalFormatting sqref="C461:C464">
    <cfRule type="cellIs" dxfId="16354" priority="947" operator="lessThan">
      <formula>0</formula>
    </cfRule>
  </conditionalFormatting>
  <conditionalFormatting sqref="P468:P471">
    <cfRule type="cellIs" dxfId="16353" priority="946" operator="lessThan">
      <formula>0</formula>
    </cfRule>
  </conditionalFormatting>
  <conditionalFormatting sqref="Q507:Q510">
    <cfRule type="cellIs" dxfId="16352" priority="943" operator="lessThan">
      <formula>0</formula>
    </cfRule>
  </conditionalFormatting>
  <conditionalFormatting sqref="Q511:Q512">
    <cfRule type="cellIs" dxfId="16351" priority="942" operator="lessThan">
      <formula>0</formula>
    </cfRule>
  </conditionalFormatting>
  <conditionalFormatting sqref="Q512">
    <cfRule type="cellIs" dxfId="16350" priority="941" operator="lessThan">
      <formula>0</formula>
    </cfRule>
  </conditionalFormatting>
  <conditionalFormatting sqref="Q511">
    <cfRule type="cellIs" dxfId="16349" priority="940" operator="lessThan">
      <formula>0</formula>
    </cfRule>
  </conditionalFormatting>
  <conditionalFormatting sqref="P507:P510">
    <cfRule type="cellIs" dxfId="16348" priority="939" operator="lessThan">
      <formula>0</formula>
    </cfRule>
  </conditionalFormatting>
  <conditionalFormatting sqref="B506">
    <cfRule type="cellIs" dxfId="16347" priority="938" operator="lessThan">
      <formula>0</formula>
    </cfRule>
  </conditionalFormatting>
  <conditionalFormatting sqref="C611:N614">
    <cfRule type="cellIs" dxfId="16346" priority="904" operator="lessThan">
      <formula>0</formula>
    </cfRule>
  </conditionalFormatting>
  <conditionalFormatting sqref="Q614">
    <cfRule type="cellIs" dxfId="16345" priority="901" operator="lessThan">
      <formula>0</formula>
    </cfRule>
  </conditionalFormatting>
  <conditionalFormatting sqref="P547:P550">
    <cfRule type="cellIs" dxfId="16344" priority="932" operator="lessThan">
      <formula>0</formula>
    </cfRule>
  </conditionalFormatting>
  <conditionalFormatting sqref="H611:H614">
    <cfRule type="cellIs" dxfId="16343" priority="898" operator="lessThan">
      <formula>0</formula>
    </cfRule>
  </conditionalFormatting>
  <conditionalFormatting sqref="Q504">
    <cfRule type="cellIs" dxfId="16342" priority="937" operator="lessThan">
      <formula>0</formula>
    </cfRule>
  </conditionalFormatting>
  <conditionalFormatting sqref="Q547:Q550 Q552 Q554:Q560">
    <cfRule type="cellIs" dxfId="16341" priority="936" operator="lessThan">
      <formula>0</formula>
    </cfRule>
  </conditionalFormatting>
  <conditionalFormatting sqref="P546">
    <cfRule type="cellIs" dxfId="16340" priority="935" operator="lessThan">
      <formula>0</formula>
    </cfRule>
  </conditionalFormatting>
  <conditionalFormatting sqref="P554:P558">
    <cfRule type="cellIs" dxfId="16339" priority="931" operator="lessThan">
      <formula>0</formula>
    </cfRule>
  </conditionalFormatting>
  <conditionalFormatting sqref="Q570:Q573 Q575">
    <cfRule type="cellIs" dxfId="16338" priority="929" operator="lessThan">
      <formula>0</formula>
    </cfRule>
  </conditionalFormatting>
  <conditionalFormatting sqref="B546">
    <cfRule type="cellIs" dxfId="16337" priority="930" operator="lessThan">
      <formula>0</formula>
    </cfRule>
  </conditionalFormatting>
  <conditionalFormatting sqref="P569">
    <cfRule type="cellIs" dxfId="16336" priority="928" operator="lessThan">
      <formula>0</formula>
    </cfRule>
  </conditionalFormatting>
  <conditionalFormatting sqref="Q574">
    <cfRule type="cellIs" dxfId="16335" priority="927" operator="lessThan">
      <formula>0</formula>
    </cfRule>
  </conditionalFormatting>
  <conditionalFormatting sqref="Q574">
    <cfRule type="cellIs" dxfId="16334" priority="926" operator="lessThan">
      <formula>0</formula>
    </cfRule>
  </conditionalFormatting>
  <conditionalFormatting sqref="P570:P573">
    <cfRule type="cellIs" dxfId="16333" priority="925" operator="lessThan">
      <formula>0</formula>
    </cfRule>
  </conditionalFormatting>
  <conditionalFormatting sqref="Q582 Q577:Q580">
    <cfRule type="cellIs" dxfId="16332" priority="923" operator="lessThan">
      <formula>0</formula>
    </cfRule>
  </conditionalFormatting>
  <conditionalFormatting sqref="Q581">
    <cfRule type="cellIs" dxfId="16331" priority="921" operator="lessThan">
      <formula>0</formula>
    </cfRule>
  </conditionalFormatting>
  <conditionalFormatting sqref="B569">
    <cfRule type="cellIs" dxfId="16330" priority="924" operator="lessThan">
      <formula>0</formula>
    </cfRule>
  </conditionalFormatting>
  <conditionalFormatting sqref="P576">
    <cfRule type="cellIs" dxfId="16329" priority="922" operator="lessThan">
      <formula>0</formula>
    </cfRule>
  </conditionalFormatting>
  <conditionalFormatting sqref="P577:P580">
    <cfRule type="cellIs" dxfId="16328" priority="919" operator="lessThan">
      <formula>0</formula>
    </cfRule>
  </conditionalFormatting>
  <conditionalFormatting sqref="Q581">
    <cfRule type="cellIs" dxfId="16327" priority="920" operator="lessThan">
      <formula>0</formula>
    </cfRule>
  </conditionalFormatting>
  <conditionalFormatting sqref="P605:P607 P609">
    <cfRule type="cellIs" dxfId="16326" priority="917" operator="lessThan">
      <formula>0</formula>
    </cfRule>
  </conditionalFormatting>
  <conditionalFormatting sqref="Q605:Q607">
    <cfRule type="cellIs" dxfId="16325" priority="918" operator="lessThan">
      <formula>0</formula>
    </cfRule>
  </conditionalFormatting>
  <conditionalFormatting sqref="C607:I607">
    <cfRule type="cellIs" dxfId="16324" priority="910" operator="lessThan">
      <formula>0</formula>
    </cfRule>
  </conditionalFormatting>
  <conditionalFormatting sqref="C605:I607">
    <cfRule type="cellIs" dxfId="16323" priority="909" operator="lessThan">
      <formula>0</formula>
    </cfRule>
  </conditionalFormatting>
  <conditionalFormatting sqref="B604">
    <cfRule type="cellIs" dxfId="16322" priority="911" operator="lessThan">
      <formula>0</formula>
    </cfRule>
  </conditionalFormatting>
  <conditionalFormatting sqref="J605:N607">
    <cfRule type="cellIs" dxfId="16321" priority="915" operator="lessThan">
      <formula>0</formula>
    </cfRule>
  </conditionalFormatting>
  <conditionalFormatting sqref="P611:P614">
    <cfRule type="cellIs" dxfId="16320" priority="906" operator="lessThan">
      <formula>0</formula>
    </cfRule>
  </conditionalFormatting>
  <conditionalFormatting sqref="Q608:Q609">
    <cfRule type="cellIs" dxfId="16319" priority="912" operator="lessThan">
      <formula>0</formula>
    </cfRule>
  </conditionalFormatting>
  <conditionalFormatting sqref="C433:M433">
    <cfRule type="cellIs" dxfId="16318" priority="679" operator="lessThan">
      <formula>0</formula>
    </cfRule>
  </conditionalFormatting>
  <conditionalFormatting sqref="Q608:Q609">
    <cfRule type="cellIs" dxfId="16317" priority="913" operator="lessThan">
      <formula>0</formula>
    </cfRule>
  </conditionalFormatting>
  <conditionalFormatting sqref="J606">
    <cfRule type="cellIs" dxfId="16316" priority="914" operator="lessThan">
      <formula>0</formula>
    </cfRule>
  </conditionalFormatting>
  <conditionalFormatting sqref="J607:N607 K605:N606">
    <cfRule type="cellIs" dxfId="16315" priority="916" operator="lessThan">
      <formula>0</formula>
    </cfRule>
  </conditionalFormatting>
  <conditionalFormatting sqref="I612 K611:N612 C613:N614">
    <cfRule type="cellIs" dxfId="16314" priority="905" operator="lessThan">
      <formula>0</formula>
    </cfRule>
  </conditionalFormatting>
  <conditionalFormatting sqref="N427">
    <cfRule type="cellIs" dxfId="16313" priority="682" operator="lessThan">
      <formula>0</formula>
    </cfRule>
  </conditionalFormatting>
  <conditionalFormatting sqref="B429:N429">
    <cfRule type="cellIs" dxfId="16312" priority="674" operator="lessThan">
      <formula>0</formula>
    </cfRule>
  </conditionalFormatting>
  <conditionalFormatting sqref="C606:I606">
    <cfRule type="cellIs" dxfId="16311" priority="908" operator="lessThan">
      <formula>0</formula>
    </cfRule>
  </conditionalFormatting>
  <conditionalFormatting sqref="B429:N429">
    <cfRule type="cellIs" dxfId="16310" priority="675" operator="lessThan">
      <formula>0</formula>
    </cfRule>
  </conditionalFormatting>
  <conditionalFormatting sqref="H433">
    <cfRule type="cellIs" dxfId="16309" priority="678" operator="lessThan">
      <formula>0</formula>
    </cfRule>
  </conditionalFormatting>
  <conditionalFormatting sqref="B433">
    <cfRule type="cellIs" dxfId="16308" priority="677" operator="lessThan">
      <formula>0</formula>
    </cfRule>
  </conditionalFormatting>
  <conditionalFormatting sqref="B433">
    <cfRule type="cellIs" dxfId="16307" priority="676" operator="lessThan">
      <formula>0</formula>
    </cfRule>
  </conditionalFormatting>
  <conditionalFormatting sqref="B429:N429">
    <cfRule type="cellIs" dxfId="16306" priority="672" operator="lessThan">
      <formula>0</formula>
    </cfRule>
  </conditionalFormatting>
  <conditionalFormatting sqref="B429:N429">
    <cfRule type="cellIs" dxfId="16305" priority="673" operator="lessThan">
      <formula>0</formula>
    </cfRule>
  </conditionalFormatting>
  <conditionalFormatting sqref="B435:N435">
    <cfRule type="cellIs" dxfId="16304" priority="659" operator="lessThan">
      <formula>0</formula>
    </cfRule>
  </conditionalFormatting>
  <conditionalFormatting sqref="H611">
    <cfRule type="cellIs" dxfId="16303" priority="897" operator="lessThan">
      <formula>0</formula>
    </cfRule>
  </conditionalFormatting>
  <conditionalFormatting sqref="C433:M433">
    <cfRule type="cellIs" dxfId="16302" priority="680" operator="lessThan">
      <formula>0</formula>
    </cfRule>
  </conditionalFormatting>
  <conditionalFormatting sqref="H612:H614">
    <cfRule type="cellIs" dxfId="16301" priority="899" operator="lessThan">
      <formula>0</formula>
    </cfRule>
  </conditionalFormatting>
  <conditionalFormatting sqref="Q614">
    <cfRule type="cellIs" dxfId="16300" priority="900" operator="lessThan">
      <formula>0</formula>
    </cfRule>
  </conditionalFormatting>
  <conditionalFormatting sqref="I611">
    <cfRule type="cellIs" dxfId="16299" priority="903" operator="lessThan">
      <formula>0</formula>
    </cfRule>
  </conditionalFormatting>
  <conditionalFormatting sqref="N439">
    <cfRule type="cellIs" dxfId="16298" priority="652" operator="lessThan">
      <formula>0</formula>
    </cfRule>
  </conditionalFormatting>
  <conditionalFormatting sqref="C612:J612">
    <cfRule type="cellIs" dxfId="16297" priority="902" operator="lessThan">
      <formula>0</formula>
    </cfRule>
  </conditionalFormatting>
  <conditionalFormatting sqref="B610">
    <cfRule type="cellIs" dxfId="16296" priority="896" operator="lessThan">
      <formula>0</formula>
    </cfRule>
  </conditionalFormatting>
  <conditionalFormatting sqref="B435:N435">
    <cfRule type="cellIs" dxfId="16295" priority="658" operator="lessThan">
      <formula>0</formula>
    </cfRule>
  </conditionalFormatting>
  <conditionalFormatting sqref="C445:M445">
    <cfRule type="cellIs" dxfId="16294" priority="649" operator="lessThan">
      <formula>0</formula>
    </cfRule>
  </conditionalFormatting>
  <conditionalFormatting sqref="C445:M445">
    <cfRule type="cellIs" dxfId="16293" priority="650" operator="lessThan">
      <formula>0</formula>
    </cfRule>
  </conditionalFormatting>
  <conditionalFormatting sqref="B435:N435">
    <cfRule type="cellIs" dxfId="16292" priority="657" operator="lessThan">
      <formula>0</formula>
    </cfRule>
  </conditionalFormatting>
  <conditionalFormatting sqref="N438">
    <cfRule type="cellIs" dxfId="16291" priority="653" operator="lessThan">
      <formula>0</formula>
    </cfRule>
  </conditionalFormatting>
  <conditionalFormatting sqref="B435:N435">
    <cfRule type="cellIs" dxfId="16290" priority="656" operator="lessThan">
      <formula>0</formula>
    </cfRule>
  </conditionalFormatting>
  <conditionalFormatting sqref="B435:N435">
    <cfRule type="cellIs" dxfId="16289" priority="654" operator="lessThan">
      <formula>0</formula>
    </cfRule>
  </conditionalFormatting>
  <conditionalFormatting sqref="B598">
    <cfRule type="cellIs" dxfId="16288" priority="895" operator="lessThan">
      <formula>0</formula>
    </cfRule>
  </conditionalFormatting>
  <conditionalFormatting sqref="N439">
    <cfRule type="cellIs" dxfId="16287" priority="651" operator="lessThan">
      <formula>0</formula>
    </cfRule>
  </conditionalFormatting>
  <conditionalFormatting sqref="B435:N435">
    <cfRule type="cellIs" dxfId="16286" priority="655" operator="lessThan">
      <formula>0</formula>
    </cfRule>
  </conditionalFormatting>
  <conditionalFormatting sqref="B598">
    <cfRule type="cellIs" dxfId="16285" priority="894" operator="lessThan">
      <formula>0</formula>
    </cfRule>
  </conditionalFormatting>
  <conditionalFormatting sqref="B641">
    <cfRule type="cellIs" dxfId="16284" priority="882" operator="lessThan">
      <formula>0</formula>
    </cfRule>
  </conditionalFormatting>
  <conditionalFormatting sqref="B591">
    <cfRule type="cellIs" dxfId="16283" priority="892" operator="lessThan">
      <formula>0</formula>
    </cfRule>
  </conditionalFormatting>
  <conditionalFormatting sqref="B591">
    <cfRule type="cellIs" dxfId="16282" priority="893" operator="lessThan">
      <formula>0</formula>
    </cfRule>
  </conditionalFormatting>
  <conditionalFormatting sqref="B609">
    <cfRule type="cellIs" dxfId="16281" priority="890" operator="lessThan">
      <formula>0</formula>
    </cfRule>
  </conditionalFormatting>
  <conditionalFormatting sqref="B609">
    <cfRule type="cellIs" dxfId="16280" priority="891"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6279" priority="889" operator="lessThan">
      <formula>0</formula>
    </cfRule>
  </conditionalFormatting>
  <conditionalFormatting sqref="B646">
    <cfRule type="cellIs" dxfId="16278" priority="886" operator="lessThan">
      <formula>0</formula>
    </cfRule>
  </conditionalFormatting>
  <conditionalFormatting sqref="B631">
    <cfRule type="cellIs" dxfId="16277" priority="888" operator="lessThan">
      <formula>0</formula>
    </cfRule>
  </conditionalFormatting>
  <conditionalFormatting sqref="B635">
    <cfRule type="cellIs" dxfId="16276" priority="887" operator="lessThan">
      <formula>0</formula>
    </cfRule>
  </conditionalFormatting>
  <conditionalFormatting sqref="B662">
    <cfRule type="cellIs" dxfId="16275" priority="885" operator="lessThan">
      <formula>0</formula>
    </cfRule>
  </conditionalFormatting>
  <conditionalFormatting sqref="B671">
    <cfRule type="cellIs" dxfId="16274" priority="884" operator="lessThan">
      <formula>0</formula>
    </cfRule>
  </conditionalFormatting>
  <conditionalFormatting sqref="I674:N674 P672:Q675">
    <cfRule type="cellIs" dxfId="16273" priority="883" operator="lessThan">
      <formula>0</formula>
    </cfRule>
  </conditionalFormatting>
  <conditionalFormatting sqref="P641">
    <cfRule type="cellIs" dxfId="16272" priority="880" operator="lessThan">
      <formula>0</formula>
    </cfRule>
  </conditionalFormatting>
  <conditionalFormatting sqref="P641">
    <cfRule type="cellIs" dxfId="16271" priority="881" operator="lessThan">
      <formula>0</formula>
    </cfRule>
  </conditionalFormatting>
  <conditionalFormatting sqref="P422:Q422 Q423:Q425">
    <cfRule type="cellIs" dxfId="16270" priority="867" operator="lessThan">
      <formula>0</formula>
    </cfRule>
  </conditionalFormatting>
  <conditionalFormatting sqref="B416">
    <cfRule type="cellIs" dxfId="16269" priority="868" operator="lessThan">
      <formula>0</formula>
    </cfRule>
  </conditionalFormatting>
  <conditionalFormatting sqref="P423:P425">
    <cfRule type="cellIs" dxfId="16268" priority="865" operator="lessThan">
      <formula>0</formula>
    </cfRule>
  </conditionalFormatting>
  <conditionalFormatting sqref="P422">
    <cfRule type="cellIs" dxfId="16267" priority="866" operator="lessThan">
      <formula>0</formula>
    </cfRule>
  </conditionalFormatting>
  <conditionalFormatting sqref="Q426">
    <cfRule type="cellIs" dxfId="16266" priority="863" operator="lessThan">
      <formula>0</formula>
    </cfRule>
  </conditionalFormatting>
  <conditionalFormatting sqref="Q427">
    <cfRule type="cellIs" dxfId="16265" priority="864" operator="lessThan">
      <formula>0</formula>
    </cfRule>
  </conditionalFormatting>
  <conditionalFormatting sqref="B422">
    <cfRule type="cellIs" dxfId="16264" priority="861" operator="lessThan">
      <formula>0</formula>
    </cfRule>
  </conditionalFormatting>
  <conditionalFormatting sqref="Q426">
    <cfRule type="cellIs" dxfId="16263" priority="862" operator="lessThan">
      <formula>0</formula>
    </cfRule>
  </conditionalFormatting>
  <conditionalFormatting sqref="B454:N454">
    <cfRule type="cellIs" dxfId="16262" priority="612" operator="lessThan">
      <formula>0</formula>
    </cfRule>
  </conditionalFormatting>
  <conditionalFormatting sqref="B454:N454">
    <cfRule type="cellIs" dxfId="16261" priority="613" operator="lessThan">
      <formula>0</formula>
    </cfRule>
  </conditionalFormatting>
  <conditionalFormatting sqref="C652:I652">
    <cfRule type="cellIs" dxfId="16260" priority="879" operator="lessThan">
      <formula>0</formula>
    </cfRule>
  </conditionalFormatting>
  <conditionalFormatting sqref="C653:I653">
    <cfRule type="cellIs" dxfId="16259" priority="878" operator="lessThan">
      <formula>0</formula>
    </cfRule>
  </conditionalFormatting>
  <conditionalFormatting sqref="C658:M658">
    <cfRule type="cellIs" dxfId="16258" priority="877" operator="lessThan">
      <formula>0</formula>
    </cfRule>
  </conditionalFormatting>
  <conditionalFormatting sqref="B647:N647">
    <cfRule type="cellIs" dxfId="16257" priority="876" operator="lessThan">
      <formula>0</formula>
    </cfRule>
  </conditionalFormatting>
  <conditionalFormatting sqref="P650">
    <cfRule type="cellIs" dxfId="16256" priority="875" operator="lessThan">
      <formula>0</formula>
    </cfRule>
  </conditionalFormatting>
  <conditionalFormatting sqref="P417:P419">
    <cfRule type="cellIs" dxfId="16255" priority="872" operator="lessThan">
      <formula>0</formula>
    </cfRule>
  </conditionalFormatting>
  <conditionalFormatting sqref="Q420">
    <cfRule type="cellIs" dxfId="16254" priority="869" operator="lessThan">
      <formula>0</formula>
    </cfRule>
  </conditionalFormatting>
  <conditionalFormatting sqref="Q421">
    <cfRule type="cellIs" dxfId="16253" priority="871" operator="lessThan">
      <formula>0</formula>
    </cfRule>
  </conditionalFormatting>
  <conditionalFormatting sqref="P416:Q416 Q417:Q419">
    <cfRule type="cellIs" dxfId="16252" priority="874" operator="lessThan">
      <formula>0</formula>
    </cfRule>
  </conditionalFormatting>
  <conditionalFormatting sqref="P416">
    <cfRule type="cellIs" dxfId="16251" priority="873" operator="lessThan">
      <formula>0</formula>
    </cfRule>
  </conditionalFormatting>
  <conditionalFormatting sqref="Q420">
    <cfRule type="cellIs" dxfId="16250" priority="870" operator="lessThan">
      <formula>0</formula>
    </cfRule>
  </conditionalFormatting>
  <conditionalFormatting sqref="B454:N454">
    <cfRule type="cellIs" dxfId="16249" priority="611" operator="lessThan">
      <formula>0</formula>
    </cfRule>
  </conditionalFormatting>
  <conditionalFormatting sqref="B454:N454">
    <cfRule type="cellIs" dxfId="16248" priority="610" operator="lessThan">
      <formula>0</formula>
    </cfRule>
  </conditionalFormatting>
  <conditionalFormatting sqref="B454:N454">
    <cfRule type="cellIs" dxfId="16247" priority="609" operator="lessThan">
      <formula>0</formula>
    </cfRule>
  </conditionalFormatting>
  <conditionalFormatting sqref="B454:N454">
    <cfRule type="cellIs" dxfId="16246" priority="607" operator="lessThan">
      <formula>0</formula>
    </cfRule>
  </conditionalFormatting>
  <conditionalFormatting sqref="B454:N454">
    <cfRule type="cellIs" dxfId="16245" priority="608" operator="lessThan">
      <formula>0</formula>
    </cfRule>
  </conditionalFormatting>
  <conditionalFormatting sqref="N457">
    <cfRule type="cellIs" dxfId="16244" priority="605" operator="lessThan">
      <formula>0</formula>
    </cfRule>
  </conditionalFormatting>
  <conditionalFormatting sqref="B454:N454">
    <cfRule type="cellIs" dxfId="16243" priority="606" operator="lessThan">
      <formula>0</formula>
    </cfRule>
  </conditionalFormatting>
  <conditionalFormatting sqref="N458">
    <cfRule type="cellIs" dxfId="16242" priority="604" operator="lessThan">
      <formula>0</formula>
    </cfRule>
  </conditionalFormatting>
  <conditionalFormatting sqref="P530">
    <cfRule type="cellIs" dxfId="16241" priority="326" operator="lessThan">
      <formula>0</formula>
    </cfRule>
  </conditionalFormatting>
  <conditionalFormatting sqref="N458">
    <cfRule type="cellIs" dxfId="16240" priority="603" operator="lessThan">
      <formula>0</formula>
    </cfRule>
  </conditionalFormatting>
  <conditionalFormatting sqref="D461:N464">
    <cfRule type="cellIs" dxfId="16239" priority="600" operator="lessThan">
      <formula>0</formula>
    </cfRule>
  </conditionalFormatting>
  <conditionalFormatting sqref="P538">
    <cfRule type="cellIs" dxfId="16238" priority="323" operator="lessThan">
      <formula>0</formula>
    </cfRule>
  </conditionalFormatting>
  <conditionalFormatting sqref="B461:B464">
    <cfRule type="cellIs" dxfId="16237" priority="597" operator="lessThan">
      <formula>0</formula>
    </cfRule>
  </conditionalFormatting>
  <conditionalFormatting sqref="P553">
    <cfRule type="cellIs" dxfId="16236" priority="320" operator="lessThan">
      <formula>0</formula>
    </cfRule>
  </conditionalFormatting>
  <conditionalFormatting sqref="B512">
    <cfRule type="cellIs" dxfId="16235" priority="594" operator="lessThan">
      <formula>0</formula>
    </cfRule>
  </conditionalFormatting>
  <conditionalFormatting sqref="C512">
    <cfRule type="cellIs" dxfId="16234" priority="591" operator="lessThan">
      <formula>0</formula>
    </cfRule>
  </conditionalFormatting>
  <conditionalFormatting sqref="P561">
    <cfRule type="cellIs" dxfId="16233" priority="317" operator="lessThan">
      <formula>0</formula>
    </cfRule>
  </conditionalFormatting>
  <conditionalFormatting sqref="P590">
    <cfRule type="cellIs" dxfId="16232" priority="314" operator="lessThan">
      <formula>0</formula>
    </cfRule>
  </conditionalFormatting>
  <conditionalFormatting sqref="N365">
    <cfRule type="cellIs" dxfId="16231" priority="860" operator="lessThan">
      <formula>0</formula>
    </cfRule>
  </conditionalFormatting>
  <conditionalFormatting sqref="N371">
    <cfRule type="cellIs" dxfId="16230" priority="859" operator="lessThan">
      <formula>0</formula>
    </cfRule>
  </conditionalFormatting>
  <conditionalFormatting sqref="N377">
    <cfRule type="cellIs" dxfId="16229" priority="858" operator="lessThan">
      <formula>0</formula>
    </cfRule>
  </conditionalFormatting>
  <conditionalFormatting sqref="N359">
    <cfRule type="cellIs" dxfId="16228" priority="857" operator="lessThan">
      <formula>0</formula>
    </cfRule>
  </conditionalFormatting>
  <conditionalFormatting sqref="B376">
    <cfRule type="cellIs" dxfId="16227" priority="841" operator="lessThan">
      <formula>0</formula>
    </cfRule>
  </conditionalFormatting>
  <conditionalFormatting sqref="B588">
    <cfRule type="cellIs" dxfId="16226" priority="851" operator="lessThan">
      <formula>0</formula>
    </cfRule>
  </conditionalFormatting>
  <conditionalFormatting sqref="B371:B372">
    <cfRule type="cellIs" dxfId="16225" priority="846" operator="lessThan">
      <formula>0</formula>
    </cfRule>
  </conditionalFormatting>
  <conditionalFormatting sqref="B377:B378">
    <cfRule type="cellIs" dxfId="16224" priority="843" operator="lessThan">
      <formula>0</formula>
    </cfRule>
  </conditionalFormatting>
  <conditionalFormatting sqref="C351:M354">
    <cfRule type="cellIs" dxfId="16223" priority="856" operator="lessThan">
      <formula>0</formula>
    </cfRule>
  </conditionalFormatting>
  <conditionalFormatting sqref="B428">
    <cfRule type="cellIs" dxfId="16222" priority="855" operator="lessThan">
      <formula>0</formula>
    </cfRule>
  </conditionalFormatting>
  <conditionalFormatting sqref="B428">
    <cfRule type="cellIs" dxfId="16221" priority="854" operator="lessThan">
      <formula>0</formula>
    </cfRule>
  </conditionalFormatting>
  <conditionalFormatting sqref="B391 B397 B381:B385 B375:B379 B369:B373 B363:B367 B357:B361 B351:B355">
    <cfRule type="cellIs" dxfId="16220" priority="853" operator="lessThan">
      <formula>0</formula>
    </cfRule>
  </conditionalFormatting>
  <conditionalFormatting sqref="B359:B360">
    <cfRule type="cellIs" dxfId="16219" priority="849" operator="lessThan">
      <formula>0</formula>
    </cfRule>
  </conditionalFormatting>
  <conditionalFormatting sqref="B357">
    <cfRule type="cellIs" dxfId="16218" priority="848" operator="lessThan">
      <formula>0</formula>
    </cfRule>
  </conditionalFormatting>
  <conditionalFormatting sqref="B585:B587">
    <cfRule type="cellIs" dxfId="16217" priority="852" operator="lessThan">
      <formula>0</formula>
    </cfRule>
  </conditionalFormatting>
  <conditionalFormatting sqref="B584">
    <cfRule type="cellIs" dxfId="16216" priority="850" operator="lessThan">
      <formula>0</formula>
    </cfRule>
  </conditionalFormatting>
  <conditionalFormatting sqref="B397">
    <cfRule type="cellIs" dxfId="16215" priority="837" operator="lessThan">
      <formula>0</formula>
    </cfRule>
  </conditionalFormatting>
  <conditionalFormatting sqref="B358">
    <cfRule type="cellIs" dxfId="16214" priority="847" operator="lessThan">
      <formula>0</formula>
    </cfRule>
  </conditionalFormatting>
  <conditionalFormatting sqref="B369">
    <cfRule type="cellIs" dxfId="16213" priority="845" operator="lessThan">
      <formula>0</formula>
    </cfRule>
  </conditionalFormatting>
  <conditionalFormatting sqref="B370">
    <cfRule type="cellIs" dxfId="16212" priority="844" operator="lessThan">
      <formula>0</formula>
    </cfRule>
  </conditionalFormatting>
  <conditionalFormatting sqref="B375">
    <cfRule type="cellIs" dxfId="16211" priority="842" operator="lessThan">
      <formula>0</formula>
    </cfRule>
  </conditionalFormatting>
  <conditionalFormatting sqref="B383:B384">
    <cfRule type="cellIs" dxfId="16210" priority="840" operator="lessThan">
      <formula>0</formula>
    </cfRule>
  </conditionalFormatting>
  <conditionalFormatting sqref="B381">
    <cfRule type="cellIs" dxfId="16209" priority="839" operator="lessThan">
      <formula>0</formula>
    </cfRule>
  </conditionalFormatting>
  <conditionalFormatting sqref="B382">
    <cfRule type="cellIs" dxfId="16208" priority="838" operator="lessThan">
      <formula>0</formula>
    </cfRule>
  </conditionalFormatting>
  <conditionalFormatting sqref="B391">
    <cfRule type="cellIs" dxfId="16207" priority="836" operator="lessThan">
      <formula>0</formula>
    </cfRule>
  </conditionalFormatting>
  <conditionalFormatting sqref="B385">
    <cfRule type="cellIs" dxfId="16206" priority="835" operator="lessThan">
      <formula>0</formula>
    </cfRule>
  </conditionalFormatting>
  <conditionalFormatting sqref="B379">
    <cfRule type="cellIs" dxfId="16205" priority="834" operator="lessThan">
      <formula>0</formula>
    </cfRule>
  </conditionalFormatting>
  <conditionalFormatting sqref="B373">
    <cfRule type="cellIs" dxfId="16204" priority="833" operator="lessThan">
      <formula>0</formula>
    </cfRule>
  </conditionalFormatting>
  <conditionalFormatting sqref="B361">
    <cfRule type="cellIs" dxfId="16203" priority="832" operator="lessThan">
      <formula>0</formula>
    </cfRule>
  </conditionalFormatting>
  <conditionalFormatting sqref="B621:B624">
    <cfRule type="cellIs" dxfId="16202" priority="827" operator="lessThan">
      <formula>0</formula>
    </cfRule>
  </conditionalFormatting>
  <conditionalFormatting sqref="B616:B619">
    <cfRule type="cellIs" dxfId="16201" priority="830" operator="lessThan">
      <formula>0</formula>
    </cfRule>
  </conditionalFormatting>
  <conditionalFormatting sqref="B617">
    <cfRule type="cellIs" dxfId="16200" priority="829" operator="lessThan">
      <formula>0</formula>
    </cfRule>
  </conditionalFormatting>
  <conditionalFormatting sqref="B618:B619">
    <cfRule type="cellIs" dxfId="16199" priority="831" operator="lessThan">
      <formula>0</formula>
    </cfRule>
  </conditionalFormatting>
  <conditionalFormatting sqref="B628:B629">
    <cfRule type="cellIs" dxfId="16198" priority="825" operator="lessThan">
      <formula>0</formula>
    </cfRule>
  </conditionalFormatting>
  <conditionalFormatting sqref="B622">
    <cfRule type="cellIs" dxfId="16197" priority="826" operator="lessThan">
      <formula>0</formula>
    </cfRule>
  </conditionalFormatting>
  <conditionalFormatting sqref="B623:B624">
    <cfRule type="cellIs" dxfId="16196" priority="828" operator="lessThan">
      <formula>0</formula>
    </cfRule>
  </conditionalFormatting>
  <conditionalFormatting sqref="B626:B629">
    <cfRule type="cellIs" dxfId="16195" priority="824" operator="lessThan">
      <formula>0</formula>
    </cfRule>
  </conditionalFormatting>
  <conditionalFormatting sqref="B627">
    <cfRule type="cellIs" dxfId="16194" priority="823" operator="lessThan">
      <formula>0</formula>
    </cfRule>
  </conditionalFormatting>
  <conditionalFormatting sqref="B365:B366">
    <cfRule type="cellIs" dxfId="16193" priority="818" operator="lessThan">
      <formula>0</formula>
    </cfRule>
  </conditionalFormatting>
  <conditionalFormatting sqref="B355">
    <cfRule type="cellIs" dxfId="16192" priority="819" operator="lessThan">
      <formula>0</formula>
    </cfRule>
  </conditionalFormatting>
  <conditionalFormatting sqref="B393:N393">
    <cfRule type="cellIs" dxfId="16191" priority="773" operator="lessThan">
      <formula>0</formula>
    </cfRule>
  </conditionalFormatting>
  <conditionalFormatting sqref="B387:N387">
    <cfRule type="cellIs" dxfId="16190" priority="784" operator="lessThan">
      <formula>0</formula>
    </cfRule>
  </conditionalFormatting>
  <conditionalFormatting sqref="B387:N387">
    <cfRule type="cellIs" dxfId="16189" priority="783" operator="lessThan">
      <formula>0</formula>
    </cfRule>
  </conditionalFormatting>
  <conditionalFormatting sqref="B353:B354">
    <cfRule type="cellIs" dxfId="16188" priority="822" operator="lessThan">
      <formula>0</formula>
    </cfRule>
  </conditionalFormatting>
  <conditionalFormatting sqref="B351">
    <cfRule type="cellIs" dxfId="16187" priority="821" operator="lessThan">
      <formula>0</formula>
    </cfRule>
  </conditionalFormatting>
  <conditionalFormatting sqref="B352">
    <cfRule type="cellIs" dxfId="16186" priority="820" operator="lessThan">
      <formula>0</formula>
    </cfRule>
  </conditionalFormatting>
  <conditionalFormatting sqref="B363">
    <cfRule type="cellIs" dxfId="16185" priority="817" operator="lessThan">
      <formula>0</formula>
    </cfRule>
  </conditionalFormatting>
  <conditionalFormatting sqref="B364">
    <cfRule type="cellIs" dxfId="16184" priority="816" operator="lessThan">
      <formula>0</formula>
    </cfRule>
  </conditionalFormatting>
  <conditionalFormatting sqref="B367">
    <cfRule type="cellIs" dxfId="16183" priority="815" operator="lessThan">
      <formula>0</formula>
    </cfRule>
  </conditionalFormatting>
  <conditionalFormatting sqref="B593:B596">
    <cfRule type="cellIs" dxfId="16182" priority="813" operator="lessThan">
      <formula>0</formula>
    </cfRule>
  </conditionalFormatting>
  <conditionalFormatting sqref="B594">
    <cfRule type="cellIs" dxfId="16181" priority="812" operator="lessThan">
      <formula>0</formula>
    </cfRule>
  </conditionalFormatting>
  <conditionalFormatting sqref="B595:B596">
    <cfRule type="cellIs" dxfId="16180" priority="814" operator="lessThan">
      <formula>0</formula>
    </cfRule>
  </conditionalFormatting>
  <conditionalFormatting sqref="B603">
    <cfRule type="cellIs" dxfId="16179" priority="807" operator="lessThan">
      <formula>0</formula>
    </cfRule>
  </conditionalFormatting>
  <conditionalFormatting sqref="B603">
    <cfRule type="cellIs" dxfId="16178" priority="808" operator="lessThan">
      <formula>0</formula>
    </cfRule>
  </conditionalFormatting>
  <conditionalFormatting sqref="B599:B602">
    <cfRule type="cellIs" dxfId="16177" priority="810" operator="lessThan">
      <formula>0</formula>
    </cfRule>
  </conditionalFormatting>
  <conditionalFormatting sqref="B600">
    <cfRule type="cellIs" dxfId="16176" priority="809" operator="lessThan">
      <formula>0</formula>
    </cfRule>
  </conditionalFormatting>
  <conditionalFormatting sqref="B601:B602">
    <cfRule type="cellIs" dxfId="16175" priority="811" operator="lessThan">
      <formula>0</formula>
    </cfRule>
  </conditionalFormatting>
  <conditionalFormatting sqref="N390">
    <cfRule type="cellIs" dxfId="16174" priority="778" operator="lessThan">
      <formula>0</formula>
    </cfRule>
  </conditionalFormatting>
  <conditionalFormatting sqref="B393:N393">
    <cfRule type="cellIs" dxfId="16173" priority="776" operator="lessThan">
      <formula>0</formula>
    </cfRule>
  </conditionalFormatting>
  <conditionalFormatting sqref="B571:B573">
    <cfRule type="cellIs" dxfId="16172" priority="806" operator="lessThan">
      <formula>0</formula>
    </cfRule>
  </conditionalFormatting>
  <conditionalFormatting sqref="B574">
    <cfRule type="cellIs" dxfId="16171" priority="805" operator="lessThan">
      <formula>0</formula>
    </cfRule>
  </conditionalFormatting>
  <conditionalFormatting sqref="B570">
    <cfRule type="cellIs" dxfId="16170" priority="804" operator="lessThan">
      <formula>0</formula>
    </cfRule>
  </conditionalFormatting>
  <conditionalFormatting sqref="B607:B608">
    <cfRule type="cellIs" dxfId="16169" priority="803" operator="lessThan">
      <formula>0</formula>
    </cfRule>
  </conditionalFormatting>
  <conditionalFormatting sqref="B605:B608">
    <cfRule type="cellIs" dxfId="16168" priority="802" operator="lessThan">
      <formula>0</formula>
    </cfRule>
  </conditionalFormatting>
  <conditionalFormatting sqref="B589">
    <cfRule type="cellIs" dxfId="16167" priority="528" operator="lessThan">
      <formula>0</formula>
    </cfRule>
  </conditionalFormatting>
  <conditionalFormatting sqref="B613:B614">
    <cfRule type="cellIs" dxfId="16166" priority="800" operator="lessThan">
      <formula>0</formula>
    </cfRule>
  </conditionalFormatting>
  <conditionalFormatting sqref="B606">
    <cfRule type="cellIs" dxfId="16165" priority="801" operator="lessThan">
      <formula>0</formula>
    </cfRule>
  </conditionalFormatting>
  <conditionalFormatting sqref="B611:B614">
    <cfRule type="cellIs" dxfId="16164" priority="799" operator="lessThan">
      <formula>0</formula>
    </cfRule>
  </conditionalFormatting>
  <conditionalFormatting sqref="O616:O619">
    <cfRule type="cellIs" dxfId="16163" priority="276" operator="lessThan">
      <formula>0</formula>
    </cfRule>
  </conditionalFormatting>
  <conditionalFormatting sqref="O599 O601:O602">
    <cfRule type="cellIs" dxfId="16162" priority="278" operator="lessThan">
      <formula>0</formula>
    </cfRule>
  </conditionalFormatting>
  <conditionalFormatting sqref="B612">
    <cfRule type="cellIs" dxfId="16161" priority="798" operator="lessThan">
      <formula>0</formula>
    </cfRule>
  </conditionalFormatting>
  <conditionalFormatting sqref="D589">
    <cfRule type="cellIs" dxfId="16160" priority="522" operator="lessThan">
      <formula>0</formula>
    </cfRule>
  </conditionalFormatting>
  <conditionalFormatting sqref="O605:O607">
    <cfRule type="cellIs" dxfId="16159" priority="270" operator="lessThan">
      <formula>0</formula>
    </cfRule>
  </conditionalFormatting>
  <conditionalFormatting sqref="O626:O629">
    <cfRule type="cellIs" dxfId="16158" priority="272" operator="lessThan">
      <formula>0</formula>
    </cfRule>
  </conditionalFormatting>
  <conditionalFormatting sqref="B650 B655:B657 B663 B665:B668 B642:B645 B670">
    <cfRule type="cellIs" dxfId="16157" priority="797" operator="lessThan">
      <formula>0</formula>
    </cfRule>
  </conditionalFormatting>
  <conditionalFormatting sqref="N378">
    <cfRule type="cellIs" dxfId="16156" priority="788" operator="lessThan">
      <formula>0</formula>
    </cfRule>
  </conditionalFormatting>
  <conditionalFormatting sqref="N372">
    <cfRule type="cellIs" dxfId="16155" priority="789" operator="lessThan">
      <formula>0</formula>
    </cfRule>
  </conditionalFormatting>
  <conditionalFormatting sqref="B387:N387">
    <cfRule type="cellIs" dxfId="16154" priority="786" operator="lessThan">
      <formula>0</formula>
    </cfRule>
  </conditionalFormatting>
  <conditionalFormatting sqref="N384">
    <cfRule type="cellIs" dxfId="16153" priority="787" operator="lessThan">
      <formula>0</formula>
    </cfRule>
  </conditionalFormatting>
  <conditionalFormatting sqref="B387:N387">
    <cfRule type="cellIs" dxfId="16152" priority="785" operator="lessThan">
      <formula>0</formula>
    </cfRule>
  </conditionalFormatting>
  <conditionalFormatting sqref="B387:N387">
    <cfRule type="cellIs" dxfId="16151" priority="782" operator="lessThan">
      <formula>0</formula>
    </cfRule>
  </conditionalFormatting>
  <conditionalFormatting sqref="B652">
    <cfRule type="cellIs" dxfId="16150" priority="796" operator="lessThan">
      <formula>0</formula>
    </cfRule>
  </conditionalFormatting>
  <conditionalFormatting sqref="B653">
    <cfRule type="cellIs" dxfId="16149" priority="795" operator="lessThan">
      <formula>0</formula>
    </cfRule>
  </conditionalFormatting>
  <conditionalFormatting sqref="B658">
    <cfRule type="cellIs" dxfId="16148" priority="794" operator="lessThan">
      <formula>0</formula>
    </cfRule>
  </conditionalFormatting>
  <conditionalFormatting sqref="O365">
    <cfRule type="cellIs" dxfId="16147" priority="264" operator="lessThan">
      <formula>0</formula>
    </cfRule>
  </conditionalFormatting>
  <conditionalFormatting sqref="O371">
    <cfRule type="cellIs" dxfId="16146" priority="263" operator="lessThan">
      <formula>0</formula>
    </cfRule>
  </conditionalFormatting>
  <conditionalFormatting sqref="G589">
    <cfRule type="cellIs" dxfId="16145" priority="513" operator="lessThan">
      <formula>0</formula>
    </cfRule>
  </conditionalFormatting>
  <conditionalFormatting sqref="H589">
    <cfRule type="cellIs" dxfId="16144" priority="510" operator="lessThan">
      <formula>0</formula>
    </cfRule>
  </conditionalFormatting>
  <conditionalFormatting sqref="B351:B354">
    <cfRule type="cellIs" dxfId="16143" priority="792" operator="lessThan">
      <formula>0</formula>
    </cfRule>
  </conditionalFormatting>
  <conditionalFormatting sqref="N360">
    <cfRule type="cellIs" dxfId="16142" priority="791" operator="lessThan">
      <formula>0</formula>
    </cfRule>
  </conditionalFormatting>
  <conditionalFormatting sqref="N366">
    <cfRule type="cellIs" dxfId="16141" priority="790" operator="lessThan">
      <formula>0</formula>
    </cfRule>
  </conditionalFormatting>
  <conditionalFormatting sqref="B387:N387">
    <cfRule type="cellIs" dxfId="16140" priority="781" operator="lessThan">
      <formula>0</formula>
    </cfRule>
  </conditionalFormatting>
  <conditionalFormatting sqref="B387:N387">
    <cfRule type="cellIs" dxfId="16139" priority="780" operator="lessThan">
      <formula>0</formula>
    </cfRule>
  </conditionalFormatting>
  <conditionalFormatting sqref="B387:N387">
    <cfRule type="cellIs" dxfId="16138" priority="779" operator="lessThan">
      <formula>0</formula>
    </cfRule>
  </conditionalFormatting>
  <conditionalFormatting sqref="B393:N393">
    <cfRule type="cellIs" dxfId="16137" priority="774" operator="lessThan">
      <formula>0</formula>
    </cfRule>
  </conditionalFormatting>
  <conditionalFormatting sqref="B393:N393">
    <cfRule type="cellIs" dxfId="16136" priority="777" operator="lessThan">
      <formula>0</formula>
    </cfRule>
  </conditionalFormatting>
  <conditionalFormatting sqref="B393:N393">
    <cfRule type="cellIs" dxfId="16135" priority="772" operator="lessThan">
      <formula>0</formula>
    </cfRule>
  </conditionalFormatting>
  <conditionalFormatting sqref="B393:N393">
    <cfRule type="cellIs" dxfId="16134" priority="775" operator="lessThan">
      <formula>0</formula>
    </cfRule>
  </conditionalFormatting>
  <conditionalFormatting sqref="B393:N393">
    <cfRule type="cellIs" dxfId="16133" priority="770" operator="lessThan">
      <formula>0</formula>
    </cfRule>
  </conditionalFormatting>
  <conditionalFormatting sqref="B393:N393">
    <cfRule type="cellIs" dxfId="16132" priority="771" operator="lessThan">
      <formula>0</formula>
    </cfRule>
  </conditionalFormatting>
  <conditionalFormatting sqref="B399:N399">
    <cfRule type="cellIs" dxfId="16131" priority="768" operator="lessThan">
      <formula>0</formula>
    </cfRule>
  </conditionalFormatting>
  <conditionalFormatting sqref="N396">
    <cfRule type="cellIs" dxfId="16130" priority="769" operator="lessThan">
      <formula>0</formula>
    </cfRule>
  </conditionalFormatting>
  <conditionalFormatting sqref="B399:N399">
    <cfRule type="cellIs" dxfId="16129" priority="767" operator="lessThan">
      <formula>0</formula>
    </cfRule>
  </conditionalFormatting>
  <conditionalFormatting sqref="B399:N399">
    <cfRule type="cellIs" dxfId="16128" priority="766" operator="lessThan">
      <formula>0</formula>
    </cfRule>
  </conditionalFormatting>
  <conditionalFormatting sqref="B399:N399">
    <cfRule type="cellIs" dxfId="16127" priority="765" operator="lessThan">
      <formula>0</formula>
    </cfRule>
  </conditionalFormatting>
  <conditionalFormatting sqref="B399:N399">
    <cfRule type="cellIs" dxfId="16126" priority="764" operator="lessThan">
      <formula>0</formula>
    </cfRule>
  </conditionalFormatting>
  <conditionalFormatting sqref="B399:N399">
    <cfRule type="cellIs" dxfId="16125" priority="763" operator="lessThan">
      <formula>0</formula>
    </cfRule>
  </conditionalFormatting>
  <conditionalFormatting sqref="B399:N399">
    <cfRule type="cellIs" dxfId="16124" priority="762" operator="lessThan">
      <formula>0</formula>
    </cfRule>
  </conditionalFormatting>
  <conditionalFormatting sqref="B399:N399">
    <cfRule type="cellIs" dxfId="16123" priority="761" operator="lessThan">
      <formula>0</formula>
    </cfRule>
  </conditionalFormatting>
  <conditionalFormatting sqref="N402">
    <cfRule type="cellIs" dxfId="16122" priority="760" operator="lessThan">
      <formula>0</formula>
    </cfRule>
  </conditionalFormatting>
  <conditionalFormatting sqref="N355">
    <cfRule type="cellIs" dxfId="16121" priority="759" operator="lessThan">
      <formula>0</formula>
    </cfRule>
  </conditionalFormatting>
  <conditionalFormatting sqref="N361">
    <cfRule type="cellIs" dxfId="16120" priority="758" operator="lessThan">
      <formula>0</formula>
    </cfRule>
  </conditionalFormatting>
  <conditionalFormatting sqref="N361">
    <cfRule type="cellIs" dxfId="16119" priority="757" operator="lessThan">
      <formula>0</formula>
    </cfRule>
  </conditionalFormatting>
  <conditionalFormatting sqref="N367">
    <cfRule type="cellIs" dxfId="16118" priority="756" operator="lessThan">
      <formula>0</formula>
    </cfRule>
  </conditionalFormatting>
  <conditionalFormatting sqref="N367">
    <cfRule type="cellIs" dxfId="16117" priority="755" operator="lessThan">
      <formula>0</formula>
    </cfRule>
  </conditionalFormatting>
  <conditionalFormatting sqref="N373">
    <cfRule type="cellIs" dxfId="16116" priority="754" operator="lessThan">
      <formula>0</formula>
    </cfRule>
  </conditionalFormatting>
  <conditionalFormatting sqref="N373">
    <cfRule type="cellIs" dxfId="16115" priority="753" operator="lessThan">
      <formula>0</formula>
    </cfRule>
  </conditionalFormatting>
  <conditionalFormatting sqref="N379">
    <cfRule type="cellIs" dxfId="16114" priority="752" operator="lessThan">
      <formula>0</formula>
    </cfRule>
  </conditionalFormatting>
  <conditionalFormatting sqref="N379">
    <cfRule type="cellIs" dxfId="16113" priority="751" operator="lessThan">
      <formula>0</formula>
    </cfRule>
  </conditionalFormatting>
  <conditionalFormatting sqref="N385">
    <cfRule type="cellIs" dxfId="16112" priority="750" operator="lessThan">
      <formula>0</formula>
    </cfRule>
  </conditionalFormatting>
  <conditionalFormatting sqref="N385">
    <cfRule type="cellIs" dxfId="16111" priority="749" operator="lessThan">
      <formula>0</formula>
    </cfRule>
  </conditionalFormatting>
  <conditionalFormatting sqref="N391">
    <cfRule type="cellIs" dxfId="16110" priority="748" operator="lessThan">
      <formula>0</formula>
    </cfRule>
  </conditionalFormatting>
  <conditionalFormatting sqref="N391">
    <cfRule type="cellIs" dxfId="16109" priority="747" operator="lessThan">
      <formula>0</formula>
    </cfRule>
  </conditionalFormatting>
  <conditionalFormatting sqref="N397">
    <cfRule type="cellIs" dxfId="16108" priority="746" operator="lessThan">
      <formula>0</formula>
    </cfRule>
  </conditionalFormatting>
  <conditionalFormatting sqref="N397">
    <cfRule type="cellIs" dxfId="16107" priority="745" operator="lessThan">
      <formula>0</formula>
    </cfRule>
  </conditionalFormatting>
  <conditionalFormatting sqref="C409:M409">
    <cfRule type="cellIs" dxfId="16106" priority="744" operator="lessThan">
      <formula>0</formula>
    </cfRule>
  </conditionalFormatting>
  <conditionalFormatting sqref="C409:M409">
    <cfRule type="cellIs" dxfId="16105" priority="743" operator="lessThan">
      <formula>0</formula>
    </cfRule>
  </conditionalFormatting>
  <conditionalFormatting sqref="H409">
    <cfRule type="cellIs" dxfId="16104" priority="742" operator="lessThan">
      <formula>0</formula>
    </cfRule>
  </conditionalFormatting>
  <conditionalFormatting sqref="B409">
    <cfRule type="cellIs" dxfId="16103" priority="741" operator="lessThan">
      <formula>0</formula>
    </cfRule>
  </conditionalFormatting>
  <conditionalFormatting sqref="B409">
    <cfRule type="cellIs" dxfId="16102" priority="740" operator="lessThan">
      <formula>0</formula>
    </cfRule>
  </conditionalFormatting>
  <conditionalFormatting sqref="B405:N405">
    <cfRule type="cellIs" dxfId="16101" priority="739" operator="lessThan">
      <formula>0</formula>
    </cfRule>
  </conditionalFormatting>
  <conditionalFormatting sqref="B405:N405">
    <cfRule type="cellIs" dxfId="16100" priority="738" operator="lessThan">
      <formula>0</formula>
    </cfRule>
  </conditionalFormatting>
  <conditionalFormatting sqref="B405:N405">
    <cfRule type="cellIs" dxfId="16099" priority="737" operator="lessThan">
      <formula>0</formula>
    </cfRule>
  </conditionalFormatting>
  <conditionalFormatting sqref="B405:N405">
    <cfRule type="cellIs" dxfId="16098" priority="736" operator="lessThan">
      <formula>0</formula>
    </cfRule>
  </conditionalFormatting>
  <conditionalFormatting sqref="B405:N405">
    <cfRule type="cellIs" dxfId="16097" priority="735" operator="lessThan">
      <formula>0</formula>
    </cfRule>
  </conditionalFormatting>
  <conditionalFormatting sqref="B405:N405">
    <cfRule type="cellIs" dxfId="16096" priority="734" operator="lessThan">
      <formula>0</formula>
    </cfRule>
  </conditionalFormatting>
  <conditionalFormatting sqref="B405:N405">
    <cfRule type="cellIs" dxfId="16095" priority="733" operator="lessThan">
      <formula>0</formula>
    </cfRule>
  </conditionalFormatting>
  <conditionalFormatting sqref="B405:N405">
    <cfRule type="cellIs" dxfId="16094" priority="732" operator="lessThan">
      <formula>0</formula>
    </cfRule>
  </conditionalFormatting>
  <conditionalFormatting sqref="N408">
    <cfRule type="cellIs" dxfId="16093" priority="731" operator="lessThan">
      <formula>0</formula>
    </cfRule>
  </conditionalFormatting>
  <conditionalFormatting sqref="N409">
    <cfRule type="cellIs" dxfId="16092" priority="730" operator="lessThan">
      <formula>0</formula>
    </cfRule>
  </conditionalFormatting>
  <conditionalFormatting sqref="N409">
    <cfRule type="cellIs" dxfId="16091" priority="729" operator="lessThan">
      <formula>0</formula>
    </cfRule>
  </conditionalFormatting>
  <conditionalFormatting sqref="C415:M415">
    <cfRule type="cellIs" dxfId="16090" priority="728" operator="lessThan">
      <formula>0</formula>
    </cfRule>
  </conditionalFormatting>
  <conditionalFormatting sqref="C415:M415">
    <cfRule type="cellIs" dxfId="16089" priority="727" operator="lessThan">
      <formula>0</formula>
    </cfRule>
  </conditionalFormatting>
  <conditionalFormatting sqref="H415">
    <cfRule type="cellIs" dxfId="16088" priority="726" operator="lessThan">
      <formula>0</formula>
    </cfRule>
  </conditionalFormatting>
  <conditionalFormatting sqref="B415">
    <cfRule type="cellIs" dxfId="16087" priority="725" operator="lessThan">
      <formula>0</formula>
    </cfRule>
  </conditionalFormatting>
  <conditionalFormatting sqref="B415">
    <cfRule type="cellIs" dxfId="16086" priority="724" operator="lessThan">
      <formula>0</formula>
    </cfRule>
  </conditionalFormatting>
  <conditionalFormatting sqref="B411:N411">
    <cfRule type="cellIs" dxfId="16085" priority="723" operator="lessThan">
      <formula>0</formula>
    </cfRule>
  </conditionalFormatting>
  <conditionalFormatting sqref="B411:N411">
    <cfRule type="cellIs" dxfId="16084" priority="722" operator="lessThan">
      <formula>0</formula>
    </cfRule>
  </conditionalFormatting>
  <conditionalFormatting sqref="B411:N411">
    <cfRule type="cellIs" dxfId="16083" priority="721" operator="lessThan">
      <formula>0</formula>
    </cfRule>
  </conditionalFormatting>
  <conditionalFormatting sqref="B411:N411">
    <cfRule type="cellIs" dxfId="16082" priority="720" operator="lessThan">
      <formula>0</formula>
    </cfRule>
  </conditionalFormatting>
  <conditionalFormatting sqref="B411:N411">
    <cfRule type="cellIs" dxfId="16081" priority="719" operator="lessThan">
      <formula>0</formula>
    </cfRule>
  </conditionalFormatting>
  <conditionalFormatting sqref="B411:N411">
    <cfRule type="cellIs" dxfId="16080" priority="718" operator="lessThan">
      <formula>0</formula>
    </cfRule>
  </conditionalFormatting>
  <conditionalFormatting sqref="B411:N411">
    <cfRule type="cellIs" dxfId="16079" priority="717" operator="lessThan">
      <formula>0</formula>
    </cfRule>
  </conditionalFormatting>
  <conditionalFormatting sqref="B411:N411">
    <cfRule type="cellIs" dxfId="16078" priority="716" operator="lessThan">
      <formula>0</formula>
    </cfRule>
  </conditionalFormatting>
  <conditionalFormatting sqref="N414">
    <cfRule type="cellIs" dxfId="16077" priority="715" operator="lessThan">
      <formula>0</formula>
    </cfRule>
  </conditionalFormatting>
  <conditionalFormatting sqref="N415">
    <cfRule type="cellIs" dxfId="16076" priority="714" operator="lessThan">
      <formula>0</formula>
    </cfRule>
  </conditionalFormatting>
  <conditionalFormatting sqref="N415">
    <cfRule type="cellIs" dxfId="16075" priority="713" operator="lessThan">
      <formula>0</formula>
    </cfRule>
  </conditionalFormatting>
  <conditionalFormatting sqref="C421:M421">
    <cfRule type="cellIs" dxfId="16074" priority="712" operator="lessThan">
      <formula>0</formula>
    </cfRule>
  </conditionalFormatting>
  <conditionalFormatting sqref="C421:M421">
    <cfRule type="cellIs" dxfId="16073" priority="711" operator="lessThan">
      <formula>0</formula>
    </cfRule>
  </conditionalFormatting>
  <conditionalFormatting sqref="H421">
    <cfRule type="cellIs" dxfId="16072" priority="710" operator="lessThan">
      <formula>0</formula>
    </cfRule>
  </conditionalFormatting>
  <conditionalFormatting sqref="B421">
    <cfRule type="cellIs" dxfId="16071" priority="709" operator="lessThan">
      <formula>0</formula>
    </cfRule>
  </conditionalFormatting>
  <conditionalFormatting sqref="B421">
    <cfRule type="cellIs" dxfId="16070" priority="708" operator="lessThan">
      <formula>0</formula>
    </cfRule>
  </conditionalFormatting>
  <conditionalFormatting sqref="B417:N417">
    <cfRule type="cellIs" dxfId="16069" priority="707" operator="lessThan">
      <formula>0</formula>
    </cfRule>
  </conditionalFormatting>
  <conditionalFormatting sqref="B417:N417">
    <cfRule type="cellIs" dxfId="16068" priority="706" operator="lessThan">
      <formula>0</formula>
    </cfRule>
  </conditionalFormatting>
  <conditionalFormatting sqref="B417:N417">
    <cfRule type="cellIs" dxfId="16067" priority="705" operator="lessThan">
      <formula>0</formula>
    </cfRule>
  </conditionalFormatting>
  <conditionalFormatting sqref="B417:N417">
    <cfRule type="cellIs" dxfId="16066" priority="704" operator="lessThan">
      <formula>0</formula>
    </cfRule>
  </conditionalFormatting>
  <conditionalFormatting sqref="B417:N417">
    <cfRule type="cellIs" dxfId="16065" priority="703" operator="lessThan">
      <formula>0</formula>
    </cfRule>
  </conditionalFormatting>
  <conditionalFormatting sqref="B417:N417">
    <cfRule type="cellIs" dxfId="16064" priority="702" operator="lessThan">
      <formula>0</formula>
    </cfRule>
  </conditionalFormatting>
  <conditionalFormatting sqref="B417:N417">
    <cfRule type="cellIs" dxfId="16063" priority="701" operator="lessThan">
      <formula>0</formula>
    </cfRule>
  </conditionalFormatting>
  <conditionalFormatting sqref="B417:N417">
    <cfRule type="cellIs" dxfId="16062" priority="700" operator="lessThan">
      <formula>0</formula>
    </cfRule>
  </conditionalFormatting>
  <conditionalFormatting sqref="N420">
    <cfRule type="cellIs" dxfId="16061" priority="699" operator="lessThan">
      <formula>0</formula>
    </cfRule>
  </conditionalFormatting>
  <conditionalFormatting sqref="N421">
    <cfRule type="cellIs" dxfId="16060" priority="698" operator="lessThan">
      <formula>0</formula>
    </cfRule>
  </conditionalFormatting>
  <conditionalFormatting sqref="N421">
    <cfRule type="cellIs" dxfId="16059" priority="697" operator="lessThan">
      <formula>0</formula>
    </cfRule>
  </conditionalFormatting>
  <conditionalFormatting sqref="C427:M427">
    <cfRule type="cellIs" dxfId="16058" priority="696" operator="lessThan">
      <formula>0</formula>
    </cfRule>
  </conditionalFormatting>
  <conditionalFormatting sqref="C427:M427">
    <cfRule type="cellIs" dxfId="16057" priority="695" operator="lessThan">
      <formula>0</formula>
    </cfRule>
  </conditionalFormatting>
  <conditionalFormatting sqref="H427">
    <cfRule type="cellIs" dxfId="16056" priority="694" operator="lessThan">
      <formula>0</formula>
    </cfRule>
  </conditionalFormatting>
  <conditionalFormatting sqref="B427">
    <cfRule type="cellIs" dxfId="16055" priority="693" operator="lessThan">
      <formula>0</formula>
    </cfRule>
  </conditionalFormatting>
  <conditionalFormatting sqref="B427">
    <cfRule type="cellIs" dxfId="16054" priority="692" operator="lessThan">
      <formula>0</formula>
    </cfRule>
  </conditionalFormatting>
  <conditionalFormatting sqref="B423:N423">
    <cfRule type="cellIs" dxfId="16053" priority="691" operator="lessThan">
      <formula>0</formula>
    </cfRule>
  </conditionalFormatting>
  <conditionalFormatting sqref="B423:N423">
    <cfRule type="cellIs" dxfId="16052" priority="690" operator="lessThan">
      <formula>0</formula>
    </cfRule>
  </conditionalFormatting>
  <conditionalFormatting sqref="B423:N423">
    <cfRule type="cellIs" dxfId="16051" priority="689" operator="lessThan">
      <formula>0</formula>
    </cfRule>
  </conditionalFormatting>
  <conditionalFormatting sqref="B423:N423">
    <cfRule type="cellIs" dxfId="16050" priority="688" operator="lessThan">
      <formula>0</formula>
    </cfRule>
  </conditionalFormatting>
  <conditionalFormatting sqref="B423:N423">
    <cfRule type="cellIs" dxfId="16049" priority="687" operator="lessThan">
      <formula>0</formula>
    </cfRule>
  </conditionalFormatting>
  <conditionalFormatting sqref="B423:N423">
    <cfRule type="cellIs" dxfId="16048" priority="686" operator="lessThan">
      <formula>0</formula>
    </cfRule>
  </conditionalFormatting>
  <conditionalFormatting sqref="B423:N423">
    <cfRule type="cellIs" dxfId="16047" priority="685" operator="lessThan">
      <formula>0</formula>
    </cfRule>
  </conditionalFormatting>
  <conditionalFormatting sqref="B423:N423">
    <cfRule type="cellIs" dxfId="16046" priority="684" operator="lessThan">
      <formula>0</formula>
    </cfRule>
  </conditionalFormatting>
  <conditionalFormatting sqref="N426">
    <cfRule type="cellIs" dxfId="16045" priority="683" operator="lessThan">
      <formula>0</formula>
    </cfRule>
  </conditionalFormatting>
  <conditionalFormatting sqref="C537:N537">
    <cfRule type="cellIs" dxfId="16044" priority="403" operator="lessThan">
      <formula>0</formula>
    </cfRule>
  </conditionalFormatting>
  <conditionalFormatting sqref="C568:N568">
    <cfRule type="cellIs" dxfId="16043" priority="400" operator="lessThan">
      <formula>0</formula>
    </cfRule>
  </conditionalFormatting>
  <conditionalFormatting sqref="I552:N552">
    <cfRule type="cellIs" dxfId="16042" priority="397" operator="lessThan">
      <formula>0</formula>
    </cfRule>
  </conditionalFormatting>
  <conditionalFormatting sqref="I560:N560">
    <cfRule type="cellIs" dxfId="16041" priority="394" operator="lessThan">
      <formula>0</formula>
    </cfRule>
  </conditionalFormatting>
  <conditionalFormatting sqref="B429:N429">
    <cfRule type="cellIs" dxfId="16040" priority="671" operator="lessThan">
      <formula>0</formula>
    </cfRule>
  </conditionalFormatting>
  <conditionalFormatting sqref="B429:N429">
    <cfRule type="cellIs" dxfId="16039" priority="670" operator="lessThan">
      <formula>0</formula>
    </cfRule>
  </conditionalFormatting>
  <conditionalFormatting sqref="B429:N429">
    <cfRule type="cellIs" dxfId="16038" priority="669" operator="lessThan">
      <formula>0</formula>
    </cfRule>
  </conditionalFormatting>
  <conditionalFormatting sqref="B429:N429">
    <cfRule type="cellIs" dxfId="16037" priority="668" operator="lessThan">
      <formula>0</formula>
    </cfRule>
  </conditionalFormatting>
  <conditionalFormatting sqref="N432">
    <cfRule type="cellIs" dxfId="16036" priority="667" operator="lessThan">
      <formula>0</formula>
    </cfRule>
  </conditionalFormatting>
  <conditionalFormatting sqref="C439:M439">
    <cfRule type="cellIs" dxfId="16035" priority="666" operator="lessThan">
      <formula>0</formula>
    </cfRule>
  </conditionalFormatting>
  <conditionalFormatting sqref="C439:M439">
    <cfRule type="cellIs" dxfId="16034" priority="665" operator="lessThan">
      <formula>0</formula>
    </cfRule>
  </conditionalFormatting>
  <conditionalFormatting sqref="H439">
    <cfRule type="cellIs" dxfId="16033" priority="664" operator="lessThan">
      <formula>0</formula>
    </cfRule>
  </conditionalFormatting>
  <conditionalFormatting sqref="B439">
    <cfRule type="cellIs" dxfId="16032" priority="663" operator="lessThan">
      <formula>0</formula>
    </cfRule>
  </conditionalFormatting>
  <conditionalFormatting sqref="B439">
    <cfRule type="cellIs" dxfId="16031" priority="662" operator="lessThan">
      <formula>0</formula>
    </cfRule>
  </conditionalFormatting>
  <conditionalFormatting sqref="B435:N435">
    <cfRule type="cellIs" dxfId="16030" priority="661" operator="lessThan">
      <formula>0</formula>
    </cfRule>
  </conditionalFormatting>
  <conditionalFormatting sqref="B435:N435">
    <cfRule type="cellIs" dxfId="16029" priority="660" operator="lessThan">
      <formula>0</formula>
    </cfRule>
  </conditionalFormatting>
  <conditionalFormatting sqref="C642:N645">
    <cfRule type="cellIs" dxfId="16028" priority="379" operator="lessThan">
      <formula>0</formula>
    </cfRule>
  </conditionalFormatting>
  <conditionalFormatting sqref="C597:N597">
    <cfRule type="cellIs" dxfId="16027" priority="378" operator="lessThan">
      <formula>0</formula>
    </cfRule>
  </conditionalFormatting>
  <conditionalFormatting sqref="C603:N603">
    <cfRule type="cellIs" dxfId="16026" priority="375" operator="lessThan">
      <formula>0</formula>
    </cfRule>
  </conditionalFormatting>
  <conditionalFormatting sqref="C603:N603">
    <cfRule type="cellIs" dxfId="16025" priority="374" operator="lessThan">
      <formula>0</formula>
    </cfRule>
  </conditionalFormatting>
  <conditionalFormatting sqref="C603:N603">
    <cfRule type="cellIs" dxfId="16024" priority="373" operator="lessThan">
      <formula>0</formula>
    </cfRule>
  </conditionalFormatting>
  <conditionalFormatting sqref="H445">
    <cfRule type="cellIs" dxfId="16023" priority="648" operator="lessThan">
      <formula>0</formula>
    </cfRule>
  </conditionalFormatting>
  <conditionalFormatting sqref="B445">
    <cfRule type="cellIs" dxfId="16022" priority="647" operator="lessThan">
      <formula>0</formula>
    </cfRule>
  </conditionalFormatting>
  <conditionalFormatting sqref="B445">
    <cfRule type="cellIs" dxfId="16021" priority="646" operator="lessThan">
      <formula>0</formula>
    </cfRule>
  </conditionalFormatting>
  <conditionalFormatting sqref="B441:N441">
    <cfRule type="cellIs" dxfId="16020" priority="645" operator="lessThan">
      <formula>0</formula>
    </cfRule>
  </conditionalFormatting>
  <conditionalFormatting sqref="B441:N441">
    <cfRule type="cellIs" dxfId="16019" priority="644" operator="lessThan">
      <formula>0</formula>
    </cfRule>
  </conditionalFormatting>
  <conditionalFormatting sqref="B441:N441">
    <cfRule type="cellIs" dxfId="16018" priority="643" operator="lessThan">
      <formula>0</formula>
    </cfRule>
  </conditionalFormatting>
  <conditionalFormatting sqref="B441:N441">
    <cfRule type="cellIs" dxfId="16017" priority="642" operator="lessThan">
      <formula>0</formula>
    </cfRule>
  </conditionalFormatting>
  <conditionalFormatting sqref="B441:N441">
    <cfRule type="cellIs" dxfId="16016" priority="641" operator="lessThan">
      <formula>0</formula>
    </cfRule>
  </conditionalFormatting>
  <conditionalFormatting sqref="B441:N441">
    <cfRule type="cellIs" dxfId="16015" priority="640" operator="lessThan">
      <formula>0</formula>
    </cfRule>
  </conditionalFormatting>
  <conditionalFormatting sqref="B441:N441">
    <cfRule type="cellIs" dxfId="16014" priority="639" operator="lessThan">
      <formula>0</formula>
    </cfRule>
  </conditionalFormatting>
  <conditionalFormatting sqref="B441:N441">
    <cfRule type="cellIs" dxfId="16013" priority="638" operator="lessThan">
      <formula>0</formula>
    </cfRule>
  </conditionalFormatting>
  <conditionalFormatting sqref="N444">
    <cfRule type="cellIs" dxfId="16012" priority="637" operator="lessThan">
      <formula>0</formula>
    </cfRule>
  </conditionalFormatting>
  <conditionalFormatting sqref="N445">
    <cfRule type="cellIs" dxfId="16011" priority="636" operator="lessThan">
      <formula>0</formula>
    </cfRule>
  </conditionalFormatting>
  <conditionalFormatting sqref="N445">
    <cfRule type="cellIs" dxfId="16010" priority="635" operator="lessThan">
      <formula>0</formula>
    </cfRule>
  </conditionalFormatting>
  <conditionalFormatting sqref="C452:M452">
    <cfRule type="cellIs" dxfId="16009" priority="634" operator="lessThan">
      <formula>0</formula>
    </cfRule>
  </conditionalFormatting>
  <conditionalFormatting sqref="C452:M452">
    <cfRule type="cellIs" dxfId="16008" priority="633" operator="lessThan">
      <formula>0</formula>
    </cfRule>
  </conditionalFormatting>
  <conditionalFormatting sqref="H452">
    <cfRule type="cellIs" dxfId="16007" priority="632" operator="lessThan">
      <formula>0</formula>
    </cfRule>
  </conditionalFormatting>
  <conditionalFormatting sqref="B452">
    <cfRule type="cellIs" dxfId="16006" priority="631" operator="lessThan">
      <formula>0</formula>
    </cfRule>
  </conditionalFormatting>
  <conditionalFormatting sqref="B452">
    <cfRule type="cellIs" dxfId="16005" priority="630" operator="lessThan">
      <formula>0</formula>
    </cfRule>
  </conditionalFormatting>
  <conditionalFormatting sqref="B448:N448">
    <cfRule type="cellIs" dxfId="16004" priority="629" operator="lessThan">
      <formula>0</formula>
    </cfRule>
  </conditionalFormatting>
  <conditionalFormatting sqref="B448:N448">
    <cfRule type="cellIs" dxfId="16003" priority="628" operator="lessThan">
      <formula>0</formula>
    </cfRule>
  </conditionalFormatting>
  <conditionalFormatting sqref="B448:N448">
    <cfRule type="cellIs" dxfId="16002" priority="627" operator="lessThan">
      <formula>0</formula>
    </cfRule>
  </conditionalFormatting>
  <conditionalFormatting sqref="B448:N448">
    <cfRule type="cellIs" dxfId="16001" priority="626" operator="lessThan">
      <formula>0</formula>
    </cfRule>
  </conditionalFormatting>
  <conditionalFormatting sqref="B448:N448">
    <cfRule type="cellIs" dxfId="16000" priority="625" operator="lessThan">
      <formula>0</formula>
    </cfRule>
  </conditionalFormatting>
  <conditionalFormatting sqref="B448:N448">
    <cfRule type="cellIs" dxfId="15999" priority="624" operator="lessThan">
      <formula>0</formula>
    </cfRule>
  </conditionalFormatting>
  <conditionalFormatting sqref="B448:N448">
    <cfRule type="cellIs" dxfId="15998" priority="623" operator="lessThan">
      <formula>0</formula>
    </cfRule>
  </conditionalFormatting>
  <conditionalFormatting sqref="B448:N448">
    <cfRule type="cellIs" dxfId="15997" priority="622" operator="lessThan">
      <formula>0</formula>
    </cfRule>
  </conditionalFormatting>
  <conditionalFormatting sqref="N451">
    <cfRule type="cellIs" dxfId="15996" priority="621" operator="lessThan">
      <formula>0</formula>
    </cfRule>
  </conditionalFormatting>
  <conditionalFormatting sqref="N452">
    <cfRule type="cellIs" dxfId="15995" priority="620" operator="lessThan">
      <formula>0</formula>
    </cfRule>
  </conditionalFormatting>
  <conditionalFormatting sqref="N452">
    <cfRule type="cellIs" dxfId="15994" priority="619" operator="lessThan">
      <formula>0</formula>
    </cfRule>
  </conditionalFormatting>
  <conditionalFormatting sqref="C458:M458">
    <cfRule type="cellIs" dxfId="15993" priority="618" operator="lessThan">
      <formula>0</formula>
    </cfRule>
  </conditionalFormatting>
  <conditionalFormatting sqref="C458:M458">
    <cfRule type="cellIs" dxfId="15992" priority="617" operator="lessThan">
      <formula>0</formula>
    </cfRule>
  </conditionalFormatting>
  <conditionalFormatting sqref="H458">
    <cfRule type="cellIs" dxfId="15991" priority="616" operator="lessThan">
      <formula>0</formula>
    </cfRule>
  </conditionalFormatting>
  <conditionalFormatting sqref="B458">
    <cfRule type="cellIs" dxfId="15990" priority="615" operator="lessThan">
      <formula>0</formula>
    </cfRule>
  </conditionalFormatting>
  <conditionalFormatting sqref="B458">
    <cfRule type="cellIs" dxfId="15989" priority="614" operator="lessThan">
      <formula>0</formula>
    </cfRule>
  </conditionalFormatting>
  <conditionalFormatting sqref="Q505">
    <cfRule type="cellIs" dxfId="15988" priority="336" operator="lessThan">
      <formula>0</formula>
    </cfRule>
  </conditionalFormatting>
  <conditionalFormatting sqref="P505">
    <cfRule type="cellIs" dxfId="15987" priority="335" operator="lessThan">
      <formula>0</formula>
    </cfRule>
  </conditionalFormatting>
  <conditionalFormatting sqref="Q513">
    <cfRule type="cellIs" dxfId="15986" priority="333" operator="lessThan">
      <formula>0</formula>
    </cfRule>
  </conditionalFormatting>
  <conditionalFormatting sqref="P513">
    <cfRule type="cellIs" dxfId="15985" priority="332" operator="lessThan">
      <formula>0</formula>
    </cfRule>
  </conditionalFormatting>
  <conditionalFormatting sqref="Q522">
    <cfRule type="cellIs" dxfId="15984" priority="330" operator="lessThan">
      <formula>0</formula>
    </cfRule>
  </conditionalFormatting>
  <conditionalFormatting sqref="P522">
    <cfRule type="cellIs" dxfId="15983" priority="329" operator="lessThan">
      <formula>0</formula>
    </cfRule>
  </conditionalFormatting>
  <conditionalFormatting sqref="Q530">
    <cfRule type="cellIs" dxfId="15982" priority="327" operator="lessThan">
      <formula>0</formula>
    </cfRule>
  </conditionalFormatting>
  <conditionalFormatting sqref="C461:C464">
    <cfRule type="expression" dxfId="15981" priority="601">
      <formula>C461/B461&gt;1</formula>
    </cfRule>
    <cfRule type="expression" dxfId="15980" priority="602">
      <formula>C461/B461&lt;1</formula>
    </cfRule>
  </conditionalFormatting>
  <conditionalFormatting sqref="Q538">
    <cfRule type="cellIs" dxfId="15979" priority="324" operator="lessThan">
      <formula>0</formula>
    </cfRule>
  </conditionalFormatting>
  <conditionalFormatting sqref="D461:N464">
    <cfRule type="expression" dxfId="15978" priority="598">
      <formula>D461/C461&gt;1</formula>
    </cfRule>
    <cfRule type="expression" dxfId="15977" priority="599">
      <formula>D461/C461&lt;1</formula>
    </cfRule>
  </conditionalFormatting>
  <conditionalFormatting sqref="Q553">
    <cfRule type="cellIs" dxfId="15976" priority="321" operator="lessThan">
      <formula>0</formula>
    </cfRule>
  </conditionalFormatting>
  <conditionalFormatting sqref="B461:B464 B552:N552 B560:N560 B575:N575 B589:N589">
    <cfRule type="expression" dxfId="15975" priority="595">
      <formula>B461/#REF!&gt;1</formula>
    </cfRule>
    <cfRule type="expression" dxfId="15974" priority="596">
      <formula>B461/#REF!&lt;1</formula>
    </cfRule>
  </conditionalFormatting>
  <conditionalFormatting sqref="Q561">
    <cfRule type="cellIs" dxfId="15973" priority="318" operator="lessThan">
      <formula>0</formula>
    </cfRule>
  </conditionalFormatting>
  <conditionalFormatting sqref="B512">
    <cfRule type="expression" dxfId="15972" priority="592">
      <formula>B512/#REF!&gt;1</formula>
    </cfRule>
    <cfRule type="expression" dxfId="15971" priority="593">
      <formula>B512/#REF!&lt;1</formula>
    </cfRule>
  </conditionalFormatting>
  <conditionalFormatting sqref="Q590">
    <cfRule type="cellIs" dxfId="15970" priority="315" operator="lessThan">
      <formula>0</formula>
    </cfRule>
  </conditionalFormatting>
  <conditionalFormatting sqref="C512">
    <cfRule type="expression" dxfId="15969" priority="589">
      <formula>C512/B512&gt;1</formula>
    </cfRule>
    <cfRule type="expression" dxfId="15968" priority="590">
      <formula>C512/B512&lt;1</formula>
    </cfRule>
  </conditionalFormatting>
  <conditionalFormatting sqref="D512">
    <cfRule type="cellIs" dxfId="15967" priority="588" operator="lessThan">
      <formula>0</formula>
    </cfRule>
  </conditionalFormatting>
  <conditionalFormatting sqref="D512">
    <cfRule type="expression" dxfId="15966" priority="586">
      <formula>D512/C512&gt;1</formula>
    </cfRule>
    <cfRule type="expression" dxfId="15965" priority="587">
      <formula>D512/C512&lt;1</formula>
    </cfRule>
  </conditionalFormatting>
  <conditionalFormatting sqref="E512">
    <cfRule type="cellIs" dxfId="15964" priority="585" operator="lessThan">
      <formula>0</formula>
    </cfRule>
  </conditionalFormatting>
  <conditionalFormatting sqref="E512">
    <cfRule type="expression" dxfId="15963" priority="583">
      <formula>E512/D512&gt;1</formula>
    </cfRule>
    <cfRule type="expression" dxfId="15962" priority="584">
      <formula>E512/D512&lt;1</formula>
    </cfRule>
  </conditionalFormatting>
  <conditionalFormatting sqref="F512">
    <cfRule type="cellIs" dxfId="15961" priority="582" operator="lessThan">
      <formula>0</formula>
    </cfRule>
  </conditionalFormatting>
  <conditionalFormatting sqref="F512">
    <cfRule type="expression" dxfId="15960" priority="580">
      <formula>F512/E512&gt;1</formula>
    </cfRule>
    <cfRule type="expression" dxfId="15959" priority="581">
      <formula>F512/E512&lt;1</formula>
    </cfRule>
  </conditionalFormatting>
  <conditionalFormatting sqref="G512">
    <cfRule type="cellIs" dxfId="15958" priority="579" operator="lessThan">
      <formula>0</formula>
    </cfRule>
  </conditionalFormatting>
  <conditionalFormatting sqref="G512">
    <cfRule type="expression" dxfId="15957" priority="577">
      <formula>G512/F512&gt;1</formula>
    </cfRule>
    <cfRule type="expression" dxfId="15956" priority="578">
      <formula>G512/F512&lt;1</formula>
    </cfRule>
  </conditionalFormatting>
  <conditionalFormatting sqref="H512">
    <cfRule type="cellIs" dxfId="15955" priority="576" operator="lessThan">
      <formula>0</formula>
    </cfRule>
  </conditionalFormatting>
  <conditionalFormatting sqref="H512">
    <cfRule type="expression" dxfId="15954" priority="574">
      <formula>H512/G512&gt;1</formula>
    </cfRule>
    <cfRule type="expression" dxfId="15953" priority="575">
      <formula>H512/G512&lt;1</formula>
    </cfRule>
  </conditionalFormatting>
  <conditionalFormatting sqref="I512:N512">
    <cfRule type="cellIs" dxfId="15952" priority="573" operator="lessThan">
      <formula>0</formula>
    </cfRule>
  </conditionalFormatting>
  <conditionalFormatting sqref="I512:N512">
    <cfRule type="expression" dxfId="15951" priority="571">
      <formula>I512/H512&gt;1</formula>
    </cfRule>
    <cfRule type="expression" dxfId="15950" priority="572">
      <formula>I512/H512&lt;1</formula>
    </cfRule>
  </conditionalFormatting>
  <conditionalFormatting sqref="B552">
    <cfRule type="cellIs" dxfId="15949" priority="570" operator="lessThan">
      <formula>0</formula>
    </cfRule>
  </conditionalFormatting>
  <conditionalFormatting sqref="B552">
    <cfRule type="expression" dxfId="15948" priority="568">
      <formula>B552/#REF!&gt;1</formula>
    </cfRule>
    <cfRule type="expression" dxfId="15947" priority="569">
      <formula>B552/#REF!&lt;1</formula>
    </cfRule>
  </conditionalFormatting>
  <conditionalFormatting sqref="C552">
    <cfRule type="cellIs" dxfId="15946" priority="567" operator="lessThan">
      <formula>0</formula>
    </cfRule>
  </conditionalFormatting>
  <conditionalFormatting sqref="C552">
    <cfRule type="expression" dxfId="15945" priority="565">
      <formula>C552/B552&gt;1</formula>
    </cfRule>
    <cfRule type="expression" dxfId="15944" priority="566">
      <formula>C552/B552&lt;1</formula>
    </cfRule>
  </conditionalFormatting>
  <conditionalFormatting sqref="D552">
    <cfRule type="cellIs" dxfId="15943" priority="564" operator="lessThan">
      <formula>0</formula>
    </cfRule>
  </conditionalFormatting>
  <conditionalFormatting sqref="D552">
    <cfRule type="expression" dxfId="15942" priority="562">
      <formula>D552/C552&gt;1</formula>
    </cfRule>
    <cfRule type="expression" dxfId="15941" priority="563">
      <formula>D552/C552&lt;1</formula>
    </cfRule>
  </conditionalFormatting>
  <conditionalFormatting sqref="E552">
    <cfRule type="cellIs" dxfId="15940" priority="561" operator="lessThan">
      <formula>0</formula>
    </cfRule>
  </conditionalFormatting>
  <conditionalFormatting sqref="E552">
    <cfRule type="expression" dxfId="15939" priority="559">
      <formula>E552/D552&gt;1</formula>
    </cfRule>
    <cfRule type="expression" dxfId="15938" priority="560">
      <formula>E552/D552&lt;1</formula>
    </cfRule>
  </conditionalFormatting>
  <conditionalFormatting sqref="F552">
    <cfRule type="cellIs" dxfId="15937" priority="558" operator="lessThan">
      <formula>0</formula>
    </cfRule>
  </conditionalFormatting>
  <conditionalFormatting sqref="F552">
    <cfRule type="expression" dxfId="15936" priority="556">
      <formula>F552/E552&gt;1</formula>
    </cfRule>
    <cfRule type="expression" dxfId="15935" priority="557">
      <formula>F552/E552&lt;1</formula>
    </cfRule>
  </conditionalFormatting>
  <conditionalFormatting sqref="G552">
    <cfRule type="cellIs" dxfId="15934" priority="555" operator="lessThan">
      <formula>0</formula>
    </cfRule>
  </conditionalFormatting>
  <conditionalFormatting sqref="G552">
    <cfRule type="expression" dxfId="15933" priority="553">
      <formula>G552/F552&gt;1</formula>
    </cfRule>
    <cfRule type="expression" dxfId="15932" priority="554">
      <formula>G552/F552&lt;1</formula>
    </cfRule>
  </conditionalFormatting>
  <conditionalFormatting sqref="H552">
    <cfRule type="cellIs" dxfId="15931" priority="552" operator="lessThan">
      <formula>0</formula>
    </cfRule>
  </conditionalFormatting>
  <conditionalFormatting sqref="H552">
    <cfRule type="expression" dxfId="15930" priority="550">
      <formula>H552/G552&gt;1</formula>
    </cfRule>
    <cfRule type="expression" dxfId="15929" priority="551">
      <formula>H552/G552&lt;1</formula>
    </cfRule>
  </conditionalFormatting>
  <conditionalFormatting sqref="B560">
    <cfRule type="cellIs" dxfId="15928" priority="549" operator="lessThan">
      <formula>0</formula>
    </cfRule>
  </conditionalFormatting>
  <conditionalFormatting sqref="B560">
    <cfRule type="expression" dxfId="15927" priority="547">
      <formula>B560/#REF!&gt;1</formula>
    </cfRule>
    <cfRule type="expression" dxfId="15926" priority="548">
      <formula>B560/#REF!&lt;1</formula>
    </cfRule>
  </conditionalFormatting>
  <conditionalFormatting sqref="C560">
    <cfRule type="cellIs" dxfId="15925" priority="546" operator="lessThan">
      <formula>0</formula>
    </cfRule>
  </conditionalFormatting>
  <conditionalFormatting sqref="C560">
    <cfRule type="expression" dxfId="15924" priority="544">
      <formula>C560/B560&gt;1</formula>
    </cfRule>
    <cfRule type="expression" dxfId="15923" priority="545">
      <formula>C560/B560&lt;1</formula>
    </cfRule>
  </conditionalFormatting>
  <conditionalFormatting sqref="D560">
    <cfRule type="cellIs" dxfId="15922" priority="543" operator="lessThan">
      <formula>0</formula>
    </cfRule>
  </conditionalFormatting>
  <conditionalFormatting sqref="D560">
    <cfRule type="expression" dxfId="15921" priority="541">
      <formula>D560/C560&gt;1</formula>
    </cfRule>
    <cfRule type="expression" dxfId="15920" priority="542">
      <formula>D560/C560&lt;1</formula>
    </cfRule>
  </conditionalFormatting>
  <conditionalFormatting sqref="E560">
    <cfRule type="cellIs" dxfId="15919" priority="540" operator="lessThan">
      <formula>0</formula>
    </cfRule>
  </conditionalFormatting>
  <conditionalFormatting sqref="E560">
    <cfRule type="expression" dxfId="15918" priority="538">
      <formula>E560/D560&gt;1</formula>
    </cfRule>
    <cfRule type="expression" dxfId="15917" priority="539">
      <formula>E560/D560&lt;1</formula>
    </cfRule>
  </conditionalFormatting>
  <conditionalFormatting sqref="F560">
    <cfRule type="cellIs" dxfId="15916" priority="537" operator="lessThan">
      <formula>0</formula>
    </cfRule>
  </conditionalFormatting>
  <conditionalFormatting sqref="F560">
    <cfRule type="expression" dxfId="15915" priority="535">
      <formula>F560/E560&gt;1</formula>
    </cfRule>
    <cfRule type="expression" dxfId="15914" priority="536">
      <formula>F560/E560&lt;1</formula>
    </cfRule>
  </conditionalFormatting>
  <conditionalFormatting sqref="G560">
    <cfRule type="cellIs" dxfId="15913" priority="534" operator="lessThan">
      <formula>0</formula>
    </cfRule>
  </conditionalFormatting>
  <conditionalFormatting sqref="G560">
    <cfRule type="expression" dxfId="15912" priority="532">
      <formula>G560/F560&gt;1</formula>
    </cfRule>
    <cfRule type="expression" dxfId="15911" priority="533">
      <formula>G560/F560&lt;1</formula>
    </cfRule>
  </conditionalFormatting>
  <conditionalFormatting sqref="H560">
    <cfRule type="cellIs" dxfId="15910" priority="531" operator="lessThan">
      <formula>0</formula>
    </cfRule>
  </conditionalFormatting>
  <conditionalFormatting sqref="H560">
    <cfRule type="expression" dxfId="15909" priority="529">
      <formula>H560/G560&gt;1</formula>
    </cfRule>
    <cfRule type="expression" dxfId="15908" priority="530">
      <formula>H560/G560&lt;1</formula>
    </cfRule>
  </conditionalFormatting>
  <conditionalFormatting sqref="O616:O619">
    <cfRule type="cellIs" dxfId="15907" priority="277" operator="lessThan">
      <formula>0</formula>
    </cfRule>
  </conditionalFormatting>
  <conditionalFormatting sqref="B589">
    <cfRule type="expression" dxfId="15906" priority="526">
      <formula>B589/#REF!&gt;1</formula>
    </cfRule>
    <cfRule type="expression" dxfId="15905" priority="527">
      <formula>B589/#REF!&lt;1</formula>
    </cfRule>
  </conditionalFormatting>
  <conditionalFormatting sqref="C589">
    <cfRule type="cellIs" dxfId="15904" priority="525" operator="lessThan">
      <formula>0</formula>
    </cfRule>
  </conditionalFormatting>
  <conditionalFormatting sqref="C589">
    <cfRule type="expression" dxfId="15903" priority="523">
      <formula>C589/B589&gt;1</formula>
    </cfRule>
    <cfRule type="expression" dxfId="15902" priority="524">
      <formula>C589/B589&lt;1</formula>
    </cfRule>
  </conditionalFormatting>
  <conditionalFormatting sqref="O605:O607">
    <cfRule type="cellIs" dxfId="15901" priority="271" operator="lessThan">
      <formula>0</formula>
    </cfRule>
  </conditionalFormatting>
  <conditionalFormatting sqref="D589">
    <cfRule type="expression" dxfId="15900" priority="520">
      <formula>D589/C589&gt;1</formula>
    </cfRule>
    <cfRule type="expression" dxfId="15899" priority="521">
      <formula>D589/C589&lt;1</formula>
    </cfRule>
  </conditionalFormatting>
  <conditionalFormatting sqref="E589">
    <cfRule type="cellIs" dxfId="15898" priority="519" operator="lessThan">
      <formula>0</formula>
    </cfRule>
  </conditionalFormatting>
  <conditionalFormatting sqref="E589">
    <cfRule type="expression" dxfId="15897" priority="517">
      <formula>E589/D589&gt;1</formula>
    </cfRule>
    <cfRule type="expression" dxfId="15896" priority="518">
      <formula>E589/D589&lt;1</formula>
    </cfRule>
  </conditionalFormatting>
  <conditionalFormatting sqref="F589">
    <cfRule type="cellIs" dxfId="15895" priority="516" operator="lessThan">
      <formula>0</formula>
    </cfRule>
  </conditionalFormatting>
  <conditionalFormatting sqref="F589">
    <cfRule type="expression" dxfId="15894" priority="514">
      <formula>F589/E589&gt;1</formula>
    </cfRule>
    <cfRule type="expression" dxfId="15893" priority="515">
      <formula>F589/E589&lt;1</formula>
    </cfRule>
  </conditionalFormatting>
  <conditionalFormatting sqref="O377">
    <cfRule type="cellIs" dxfId="15892" priority="262" operator="lessThan">
      <formula>0</formula>
    </cfRule>
  </conditionalFormatting>
  <conditionalFormatting sqref="G589">
    <cfRule type="expression" dxfId="15891" priority="511">
      <formula>G589/F589&gt;1</formula>
    </cfRule>
    <cfRule type="expression" dxfId="15890" priority="512">
      <formula>G589/F589&lt;1</formula>
    </cfRule>
  </conditionalFormatting>
  <conditionalFormatting sqref="O366">
    <cfRule type="cellIs" dxfId="15889" priority="259" operator="lessThan">
      <formula>0</formula>
    </cfRule>
  </conditionalFormatting>
  <conditionalFormatting sqref="H589">
    <cfRule type="expression" dxfId="15888" priority="508">
      <formula>H589/G589&gt;1</formula>
    </cfRule>
    <cfRule type="expression" dxfId="15887" priority="509">
      <formula>H589/G589&lt;1</formula>
    </cfRule>
  </conditionalFormatting>
  <conditionalFormatting sqref="N596">
    <cfRule type="cellIs" dxfId="15886" priority="507" operator="lessThan">
      <formula>0</formula>
    </cfRule>
  </conditionalFormatting>
  <conditionalFormatting sqref="O387">
    <cfRule type="cellIs" dxfId="15885" priority="254" operator="lessThan">
      <formula>0</formula>
    </cfRule>
  </conditionalFormatting>
  <conditionalFormatting sqref="O387">
    <cfRule type="cellIs" dxfId="15884" priority="255" operator="lessThan">
      <formula>0</formula>
    </cfRule>
  </conditionalFormatting>
  <conditionalFormatting sqref="O387">
    <cfRule type="cellIs" dxfId="15883" priority="252" operator="lessThan">
      <formula>0</formula>
    </cfRule>
  </conditionalFormatting>
  <conditionalFormatting sqref="O387">
    <cfRule type="cellIs" dxfId="15882" priority="253" operator="lessThan">
      <formula>0</formula>
    </cfRule>
  </conditionalFormatting>
  <conditionalFormatting sqref="N600">
    <cfRule type="cellIs" dxfId="15881" priority="506" operator="lessThan">
      <formula>0</formula>
    </cfRule>
  </conditionalFormatting>
  <conditionalFormatting sqref="N600">
    <cfRule type="cellIs" dxfId="15880" priority="505" operator="lessThan">
      <formula>0</formula>
    </cfRule>
  </conditionalFormatting>
  <conditionalFormatting sqref="P363">
    <cfRule type="cellIs" dxfId="15879" priority="504" operator="lessThan">
      <formula>0</formula>
    </cfRule>
  </conditionalFormatting>
  <conditionalFormatting sqref="P364:P365">
    <cfRule type="cellIs" dxfId="15878" priority="503" operator="lessThan">
      <formula>0</formula>
    </cfRule>
  </conditionalFormatting>
  <conditionalFormatting sqref="P461:P464">
    <cfRule type="cellIs" dxfId="15877" priority="502" operator="lessThan">
      <formula>0</formula>
    </cfRule>
  </conditionalFormatting>
  <conditionalFormatting sqref="P361">
    <cfRule type="cellIs" dxfId="15876" priority="501" operator="lessThan">
      <formula>0</formula>
    </cfRule>
  </conditionalFormatting>
  <conditionalFormatting sqref="P366:P367">
    <cfRule type="cellIs" dxfId="15875" priority="500" operator="lessThan">
      <formula>0</formula>
    </cfRule>
  </conditionalFormatting>
  <conditionalFormatting sqref="P369:P373">
    <cfRule type="cellIs" dxfId="15874" priority="499" operator="lessThan">
      <formula>0</formula>
    </cfRule>
  </conditionalFormatting>
  <conditionalFormatting sqref="P378:P379">
    <cfRule type="cellIs" dxfId="15873" priority="498" operator="lessThan">
      <formula>0</formula>
    </cfRule>
  </conditionalFormatting>
  <conditionalFormatting sqref="P384:P385">
    <cfRule type="cellIs" dxfId="15872" priority="497" operator="lessThan">
      <formula>0</formula>
    </cfRule>
  </conditionalFormatting>
  <conditionalFormatting sqref="P390:P391">
    <cfRule type="cellIs" dxfId="15871" priority="496" operator="lessThan">
      <formula>0</formula>
    </cfRule>
  </conditionalFormatting>
  <conditionalFormatting sqref="P396:P397">
    <cfRule type="cellIs" dxfId="15870" priority="495" operator="lessThan">
      <formula>0</formula>
    </cfRule>
  </conditionalFormatting>
  <conditionalFormatting sqref="P402">
    <cfRule type="cellIs" dxfId="15869" priority="494" operator="lessThan">
      <formula>0</formula>
    </cfRule>
  </conditionalFormatting>
  <conditionalFormatting sqref="P408:P409">
    <cfRule type="cellIs" dxfId="15868" priority="493" operator="lessThan">
      <formula>0</formula>
    </cfRule>
  </conditionalFormatting>
  <conditionalFormatting sqref="P414:P415">
    <cfRule type="cellIs" dxfId="15867" priority="492" operator="lessThan">
      <formula>0</formula>
    </cfRule>
  </conditionalFormatting>
  <conditionalFormatting sqref="P420:P421">
    <cfRule type="cellIs" dxfId="15866" priority="491" operator="lessThan">
      <formula>0</formula>
    </cfRule>
  </conditionalFormatting>
  <conditionalFormatting sqref="P426:P427">
    <cfRule type="cellIs" dxfId="15865" priority="490" operator="lessThan">
      <formula>0</formula>
    </cfRule>
  </conditionalFormatting>
  <conditionalFormatting sqref="P432:P433">
    <cfRule type="cellIs" dxfId="15864" priority="489" operator="lessThan">
      <formula>0</formula>
    </cfRule>
  </conditionalFormatting>
  <conditionalFormatting sqref="P438:P439">
    <cfRule type="cellIs" dxfId="15863" priority="488" operator="lessThan">
      <formula>0</formula>
    </cfRule>
  </conditionalFormatting>
  <conditionalFormatting sqref="P444:P445">
    <cfRule type="cellIs" dxfId="15862" priority="487" operator="lessThan">
      <formula>0</formula>
    </cfRule>
  </conditionalFormatting>
  <conditionalFormatting sqref="P451:P452">
    <cfRule type="cellIs" dxfId="15861" priority="486" operator="lessThan">
      <formula>0</formula>
    </cfRule>
  </conditionalFormatting>
  <conditionalFormatting sqref="P457:P458">
    <cfRule type="cellIs" dxfId="15860" priority="485" operator="lessThan">
      <formula>0</formula>
    </cfRule>
  </conditionalFormatting>
  <conditionalFormatting sqref="P465">
    <cfRule type="cellIs" dxfId="15859" priority="484" operator="lessThan">
      <formula>0</formula>
    </cfRule>
  </conditionalFormatting>
  <conditionalFormatting sqref="P472">
    <cfRule type="cellIs" dxfId="15858" priority="483" operator="lessThan">
      <formula>0</formula>
    </cfRule>
  </conditionalFormatting>
  <conditionalFormatting sqref="P503:P504">
    <cfRule type="cellIs" dxfId="15857" priority="482" operator="lessThan">
      <formula>0</formula>
    </cfRule>
  </conditionalFormatting>
  <conditionalFormatting sqref="P511:P512">
    <cfRule type="cellIs" dxfId="15856" priority="481" operator="lessThan">
      <formula>0</formula>
    </cfRule>
  </conditionalFormatting>
  <conditionalFormatting sqref="P520:P521">
    <cfRule type="cellIs" dxfId="15855" priority="480" operator="lessThan">
      <formula>0</formula>
    </cfRule>
  </conditionalFormatting>
  <conditionalFormatting sqref="P528:P529">
    <cfRule type="cellIs" dxfId="15854" priority="479" operator="lessThan">
      <formula>0</formula>
    </cfRule>
  </conditionalFormatting>
  <conditionalFormatting sqref="P544:P545">
    <cfRule type="cellIs" dxfId="15853" priority="478" operator="lessThan">
      <formula>0</formula>
    </cfRule>
  </conditionalFormatting>
  <conditionalFormatting sqref="P536:P537">
    <cfRule type="cellIs" dxfId="15852" priority="477" operator="lessThan">
      <formula>0</formula>
    </cfRule>
  </conditionalFormatting>
  <conditionalFormatting sqref="P551:P552">
    <cfRule type="cellIs" dxfId="15851" priority="476" operator="lessThan">
      <formula>0</formula>
    </cfRule>
  </conditionalFormatting>
  <conditionalFormatting sqref="P559:P560">
    <cfRule type="cellIs" dxfId="15850" priority="475" operator="lessThan">
      <formula>0</formula>
    </cfRule>
  </conditionalFormatting>
  <conditionalFormatting sqref="P567:P568">
    <cfRule type="cellIs" dxfId="15849" priority="474" operator="lessThan">
      <formula>0</formula>
    </cfRule>
  </conditionalFormatting>
  <conditionalFormatting sqref="P574:P575">
    <cfRule type="cellIs" dxfId="15848" priority="473" operator="lessThan">
      <formula>0</formula>
    </cfRule>
  </conditionalFormatting>
  <conditionalFormatting sqref="P581:P582">
    <cfRule type="cellIs" dxfId="15847" priority="472" operator="lessThan">
      <formula>0</formula>
    </cfRule>
  </conditionalFormatting>
  <conditionalFormatting sqref="P588:P589">
    <cfRule type="cellIs" dxfId="15846" priority="471" operator="lessThan">
      <formula>0</formula>
    </cfRule>
  </conditionalFormatting>
  <conditionalFormatting sqref="P596:P597">
    <cfRule type="cellIs" dxfId="15845" priority="470" operator="lessThan">
      <formula>0</formula>
    </cfRule>
  </conditionalFormatting>
  <conditionalFormatting sqref="P603">
    <cfRule type="cellIs" dxfId="15844" priority="469" operator="lessThan">
      <formula>0</formula>
    </cfRule>
  </conditionalFormatting>
  <conditionalFormatting sqref="P608">
    <cfRule type="cellIs" dxfId="15843" priority="468" operator="lessThan">
      <formula>0</formula>
    </cfRule>
  </conditionalFormatting>
  <conditionalFormatting sqref="O405">
    <cfRule type="cellIs" dxfId="15842" priority="212" operator="lessThan">
      <formula>0</formula>
    </cfRule>
  </conditionalFormatting>
  <conditionalFormatting sqref="P632:P634">
    <cfRule type="cellIs" dxfId="15841" priority="467" operator="lessThan">
      <formula>0</formula>
    </cfRule>
  </conditionalFormatting>
  <conditionalFormatting sqref="I710:N710 P708:Q711">
    <cfRule type="cellIs" dxfId="15840" priority="461" operator="lessThan">
      <formula>0</formula>
    </cfRule>
  </conditionalFormatting>
  <conditionalFormatting sqref="P636:P637 P641:P645">
    <cfRule type="cellIs" dxfId="15839" priority="466" operator="lessThan">
      <formula>0</formula>
    </cfRule>
  </conditionalFormatting>
  <conditionalFormatting sqref="P648">
    <cfRule type="cellIs" dxfId="15838" priority="465" operator="lessThan">
      <formula>0</formula>
    </cfRule>
  </conditionalFormatting>
  <conditionalFormatting sqref="P649">
    <cfRule type="cellIs" dxfId="15837" priority="464" operator="lessThan">
      <formula>0</formula>
    </cfRule>
  </conditionalFormatting>
  <conditionalFormatting sqref="P651">
    <cfRule type="cellIs" dxfId="15836" priority="463" operator="lessThan">
      <formula>0</formula>
    </cfRule>
  </conditionalFormatting>
  <conditionalFormatting sqref="P652">
    <cfRule type="cellIs" dxfId="15835" priority="462" operator="lessThan">
      <formula>0</formula>
    </cfRule>
  </conditionalFormatting>
  <conditionalFormatting sqref="D654:N654 D651:N651 D648:N649 D632:N634">
    <cfRule type="expression" dxfId="15834" priority="434">
      <formula>D632/C632&gt;1</formula>
    </cfRule>
    <cfRule type="expression" dxfId="15833" priority="435">
      <formula>D632/C632&lt;1</formula>
    </cfRule>
  </conditionalFormatting>
  <conditionalFormatting sqref="C507:C510">
    <cfRule type="cellIs" dxfId="15832" priority="460" operator="lessThan">
      <formula>0</formula>
    </cfRule>
  </conditionalFormatting>
  <conditionalFormatting sqref="C507:C510">
    <cfRule type="expression" dxfId="15831" priority="458">
      <formula>C507/B507&gt;1</formula>
    </cfRule>
    <cfRule type="expression" dxfId="15830" priority="459">
      <formula>C507/B507&lt;1</formula>
    </cfRule>
  </conditionalFormatting>
  <conditionalFormatting sqref="D507:N510">
    <cfRule type="cellIs" dxfId="15829" priority="457" operator="lessThan">
      <formula>0</formula>
    </cfRule>
  </conditionalFormatting>
  <conditionalFormatting sqref="D507:N510">
    <cfRule type="expression" dxfId="15828" priority="455">
      <formula>D507/C507&gt;1</formula>
    </cfRule>
    <cfRule type="expression" dxfId="15827" priority="456">
      <formula>D507/C507&lt;1</formula>
    </cfRule>
  </conditionalFormatting>
  <conditionalFormatting sqref="B507:B510">
    <cfRule type="cellIs" dxfId="15826" priority="454" operator="lessThan">
      <formula>0</formula>
    </cfRule>
  </conditionalFormatting>
  <conditionalFormatting sqref="B507:B510">
    <cfRule type="expression" dxfId="15825" priority="452">
      <formula>B507/#REF!&gt;1</formula>
    </cfRule>
    <cfRule type="expression" dxfId="15824" priority="453">
      <formula>B507/#REF!&lt;1</formula>
    </cfRule>
  </conditionalFormatting>
  <conditionalFormatting sqref="J588:N588 J574:N574 J559:N559 J551:N551">
    <cfRule type="cellIs" dxfId="15823" priority="451" operator="lessThan">
      <formula>0</formula>
    </cfRule>
  </conditionalFormatting>
  <conditionalFormatting sqref="C588:I588 C584:C587 C574:I574 C570:C573 C559:I559 C555:C558 C551:I551 C547:C550">
    <cfRule type="cellIs" dxfId="15822" priority="450" operator="lessThan">
      <formula>0</formula>
    </cfRule>
  </conditionalFormatting>
  <conditionalFormatting sqref="C588:M588 C574:M574 C559:M559 C551:M551">
    <cfRule type="cellIs" dxfId="15821" priority="449" operator="lessThan">
      <formula>0</formula>
    </cfRule>
  </conditionalFormatting>
  <conditionalFormatting sqref="C584:C587 C570:C573 C555:C558 C547:C550">
    <cfRule type="expression" dxfId="15820" priority="447">
      <formula>C547/B547&gt;1</formula>
    </cfRule>
    <cfRule type="expression" dxfId="15819" priority="448">
      <formula>C547/B547&lt;1</formula>
    </cfRule>
  </conditionalFormatting>
  <conditionalFormatting sqref="D584:N587 D570:N573 D555:N558 D547:N550">
    <cfRule type="cellIs" dxfId="15818" priority="446" operator="lessThan">
      <formula>0</formula>
    </cfRule>
  </conditionalFormatting>
  <conditionalFormatting sqref="D584:N587 D570:N573 D555:N558 D547:N550">
    <cfRule type="expression" dxfId="15817" priority="444">
      <formula>D547/C547&gt;1</formula>
    </cfRule>
    <cfRule type="expression" dxfId="15816" priority="445">
      <formula>D547/C547&lt;1</formula>
    </cfRule>
  </conditionalFormatting>
  <conditionalFormatting sqref="C588:N588 C574:N574 C559:N559 C551:N551">
    <cfRule type="cellIs" dxfId="15815" priority="443" operator="lessThan">
      <formula>0</formula>
    </cfRule>
  </conditionalFormatting>
  <conditionalFormatting sqref="C588:N588 C574:N574 C559:N559 C551:N551">
    <cfRule type="expression" dxfId="15814" priority="441">
      <formula>C551/B551&gt;1</formula>
    </cfRule>
    <cfRule type="expression" dxfId="15813" priority="442">
      <formula>C551/B551&lt;1</formula>
    </cfRule>
  </conditionalFormatting>
  <conditionalFormatting sqref="B654 B651 B648:B649 B632:B634 B641:B645">
    <cfRule type="cellIs" dxfId="15812" priority="440" operator="lessThan">
      <formula>0</formula>
    </cfRule>
  </conditionalFormatting>
  <conditionalFormatting sqref="C654 C651 C648:C649 C632:C634">
    <cfRule type="cellIs" dxfId="15811" priority="439" operator="lessThan">
      <formula>0</formula>
    </cfRule>
  </conditionalFormatting>
  <conditionalFormatting sqref="C654 C651 C648:C649 C632:C634">
    <cfRule type="expression" dxfId="15810" priority="437">
      <formula>C632/B632&gt;1</formula>
    </cfRule>
    <cfRule type="expression" dxfId="15809" priority="438">
      <formula>C632/B632&lt;1</formula>
    </cfRule>
  </conditionalFormatting>
  <conditionalFormatting sqref="D654:N654 D651:N651 D648:N649 D632:N634">
    <cfRule type="cellIs" dxfId="15808" priority="436" operator="lessThan">
      <formula>0</formula>
    </cfRule>
  </conditionalFormatting>
  <conditionalFormatting sqref="B504:N504 B537 B568 B597">
    <cfRule type="expression" dxfId="15807" priority="1206">
      <formula>B504/#REF!&gt;1</formula>
    </cfRule>
    <cfRule type="expression" dxfId="15806" priority="1207">
      <formula>B504/#REF!&lt;1</formula>
    </cfRule>
  </conditionalFormatting>
  <conditionalFormatting sqref="C465">
    <cfRule type="cellIs" dxfId="15805" priority="433" operator="lessThan">
      <formula>0</formula>
    </cfRule>
  </conditionalFormatting>
  <conditionalFormatting sqref="C465">
    <cfRule type="expression" dxfId="15804" priority="431">
      <formula>C465/B465&gt;1</formula>
    </cfRule>
    <cfRule type="expression" dxfId="15803" priority="432">
      <formula>C465/B465&lt;1</formula>
    </cfRule>
  </conditionalFormatting>
  <conditionalFormatting sqref="D465:N465">
    <cfRule type="cellIs" dxfId="15802" priority="430" operator="lessThan">
      <formula>0</formula>
    </cfRule>
  </conditionalFormatting>
  <conditionalFormatting sqref="D465:N465">
    <cfRule type="expression" dxfId="15801" priority="428">
      <formula>D465/C465&gt;1</formula>
    </cfRule>
    <cfRule type="expression" dxfId="15800" priority="429">
      <formula>D465/C465&lt;1</formula>
    </cfRule>
  </conditionalFormatting>
  <conditionalFormatting sqref="B465">
    <cfRule type="cellIs" dxfId="15799" priority="427" operator="lessThan">
      <formula>0</formula>
    </cfRule>
  </conditionalFormatting>
  <conditionalFormatting sqref="B465">
    <cfRule type="expression" dxfId="15798" priority="425">
      <formula>B465/#REF!&gt;1</formula>
    </cfRule>
    <cfRule type="expression" dxfId="15797" priority="426">
      <formula>B465/#REF!&lt;1</formula>
    </cfRule>
  </conditionalFormatting>
  <conditionalFormatting sqref="C511">
    <cfRule type="cellIs" dxfId="15796" priority="424" operator="lessThan">
      <formula>0</formula>
    </cfRule>
  </conditionalFormatting>
  <conditionalFormatting sqref="D511:N511">
    <cfRule type="cellIs" dxfId="15795" priority="421" operator="lessThan">
      <formula>0</formula>
    </cfRule>
  </conditionalFormatting>
  <conditionalFormatting sqref="C511">
    <cfRule type="expression" dxfId="15794" priority="422">
      <formula>C511/B511&gt;1</formula>
    </cfRule>
    <cfRule type="expression" dxfId="15793" priority="423">
      <formula>C511/B511&lt;1</formula>
    </cfRule>
  </conditionalFormatting>
  <conditionalFormatting sqref="D511:N511">
    <cfRule type="expression" dxfId="15792" priority="419">
      <formula>D511/C511&gt;1</formula>
    </cfRule>
    <cfRule type="expression" dxfId="15791" priority="420">
      <formula>D511/C511&lt;1</formula>
    </cfRule>
  </conditionalFormatting>
  <conditionalFormatting sqref="B511">
    <cfRule type="cellIs" dxfId="15790" priority="418" operator="lessThan">
      <formula>0</formula>
    </cfRule>
  </conditionalFormatting>
  <conditionalFormatting sqref="B511">
    <cfRule type="expression" dxfId="15789" priority="416">
      <formula>B511/#REF!&gt;1</formula>
    </cfRule>
    <cfRule type="expression" dxfId="15788" priority="417">
      <formula>B511/#REF!&lt;1</formula>
    </cfRule>
  </conditionalFormatting>
  <conditionalFormatting sqref="B529 B521">
    <cfRule type="cellIs" dxfId="15787" priority="415" operator="lessThan">
      <formula>0</formula>
    </cfRule>
  </conditionalFormatting>
  <conditionalFormatting sqref="B529 B521">
    <cfRule type="expression" dxfId="15786" priority="413">
      <formula>B521/#REF!&gt;1</formula>
    </cfRule>
    <cfRule type="expression" dxfId="15785" priority="414">
      <formula>B521/#REF!&lt;1</formula>
    </cfRule>
  </conditionalFormatting>
  <conditionalFormatting sqref="C521">
    <cfRule type="cellIs" dxfId="15784" priority="412" operator="lessThan">
      <formula>0</formula>
    </cfRule>
  </conditionalFormatting>
  <conditionalFormatting sqref="C521 B636:O637">
    <cfRule type="expression" dxfId="15783" priority="410">
      <formula>B521/A521&gt;1</formula>
    </cfRule>
    <cfRule type="expression" dxfId="15782" priority="411">
      <formula>B521/A521&lt;1</formula>
    </cfRule>
  </conditionalFormatting>
  <conditionalFormatting sqref="C603:N603">
    <cfRule type="expression" dxfId="15781" priority="371">
      <formula>C603/B603&gt;1</formula>
    </cfRule>
    <cfRule type="expression" dxfId="15780" priority="372">
      <formula>C603/B603&lt;1</formula>
    </cfRule>
  </conditionalFormatting>
  <conditionalFormatting sqref="I552:N552">
    <cfRule type="expression" dxfId="15779" priority="395">
      <formula>I552/H552&gt;1</formula>
    </cfRule>
    <cfRule type="expression" dxfId="15778" priority="396">
      <formula>I552/H552&lt;1</formula>
    </cfRule>
  </conditionalFormatting>
  <conditionalFormatting sqref="I560:N560">
    <cfRule type="expression" dxfId="15777" priority="392">
      <formula>I560/H560&gt;1</formula>
    </cfRule>
    <cfRule type="expression" dxfId="15776" priority="393">
      <formula>I560/H560&lt;1</formula>
    </cfRule>
  </conditionalFormatting>
  <conditionalFormatting sqref="B575:N575">
    <cfRule type="cellIs" dxfId="15775" priority="391" operator="lessThan">
      <formula>0</formula>
    </cfRule>
  </conditionalFormatting>
  <conditionalFormatting sqref="B575:N575">
    <cfRule type="expression" dxfId="15774" priority="389">
      <formula>B575/A575&gt;1</formula>
    </cfRule>
    <cfRule type="expression" dxfId="15773" priority="390">
      <formula>B575/A575&lt;1</formula>
    </cfRule>
  </conditionalFormatting>
  <conditionalFormatting sqref="B589:N589">
    <cfRule type="cellIs" dxfId="15772" priority="388" operator="lessThan">
      <formula>0</formula>
    </cfRule>
  </conditionalFormatting>
  <conditionalFormatting sqref="B589:N589">
    <cfRule type="expression" dxfId="15771" priority="386">
      <formula>B589/A589&gt;1</formula>
    </cfRule>
    <cfRule type="expression" dxfId="15770" priority="387">
      <formula>B589/A589&lt;1</formula>
    </cfRule>
  </conditionalFormatting>
  <conditionalFormatting sqref="N608">
    <cfRule type="cellIs" dxfId="15769" priority="364" operator="lessThan">
      <formula>0</formula>
    </cfRule>
  </conditionalFormatting>
  <conditionalFormatting sqref="D521:N521">
    <cfRule type="cellIs" dxfId="15768" priority="409" operator="lessThan">
      <formula>0</formula>
    </cfRule>
  </conditionalFormatting>
  <conditionalFormatting sqref="D521:N521">
    <cfRule type="expression" dxfId="15767" priority="407">
      <formula>D521/C521&gt;1</formula>
    </cfRule>
    <cfRule type="expression" dxfId="15766" priority="408">
      <formula>D521/C521&lt;1</formula>
    </cfRule>
  </conditionalFormatting>
  <conditionalFormatting sqref="C529:N529">
    <cfRule type="cellIs" dxfId="15765" priority="406" operator="lessThan">
      <formula>0</formula>
    </cfRule>
  </conditionalFormatting>
  <conditionalFormatting sqref="C529:N529">
    <cfRule type="expression" dxfId="15764" priority="404">
      <formula>C529/B529&gt;1</formula>
    </cfRule>
    <cfRule type="expression" dxfId="15763" priority="405">
      <formula>C529/B529&lt;1</formula>
    </cfRule>
  </conditionalFormatting>
  <conditionalFormatting sqref="C582:N582">
    <cfRule type="expression" dxfId="15762" priority="380">
      <formula>C582/B582&gt;1</formula>
    </cfRule>
    <cfRule type="expression" dxfId="15761" priority="381">
      <formula>C582/B582&lt;1</formula>
    </cfRule>
  </conditionalFormatting>
  <conditionalFormatting sqref="C537:N537">
    <cfRule type="expression" dxfId="15760" priority="401">
      <formula>C537/B537&gt;1</formula>
    </cfRule>
    <cfRule type="expression" dxfId="15759" priority="402">
      <formula>C537/B537&lt;1</formula>
    </cfRule>
  </conditionalFormatting>
  <conditionalFormatting sqref="C568:N568">
    <cfRule type="expression" dxfId="15758" priority="398">
      <formula>C568/B568&gt;1</formula>
    </cfRule>
    <cfRule type="expression" dxfId="15757" priority="399">
      <formula>C568/B568&lt;1</formula>
    </cfRule>
  </conditionalFormatting>
  <conditionalFormatting sqref="C608:M608">
    <cfRule type="expression" dxfId="15756" priority="366">
      <formula>C608/B608&gt;1</formula>
    </cfRule>
    <cfRule type="expression" dxfId="15755" priority="367">
      <formula>C608/B608&lt;1</formula>
    </cfRule>
  </conditionalFormatting>
  <conditionalFormatting sqref="N608">
    <cfRule type="expression" dxfId="15754" priority="361">
      <formula>N608/M608&gt;1</formula>
    </cfRule>
    <cfRule type="expression" dxfId="15753" priority="362">
      <formula>N608/M608&lt;1</formula>
    </cfRule>
  </conditionalFormatting>
  <conditionalFormatting sqref="C608:M608">
    <cfRule type="cellIs" dxfId="15752" priority="370" operator="lessThan">
      <formula>0</formula>
    </cfRule>
  </conditionalFormatting>
  <conditionalFormatting sqref="C608:M608">
    <cfRule type="cellIs" dxfId="15751" priority="369" operator="lessThan">
      <formula>0</formula>
    </cfRule>
  </conditionalFormatting>
  <conditionalFormatting sqref="B582">
    <cfRule type="cellIs" dxfId="15750" priority="383" operator="lessThan">
      <formula>0</formula>
    </cfRule>
  </conditionalFormatting>
  <conditionalFormatting sqref="B582">
    <cfRule type="expression" dxfId="15749" priority="384">
      <formula>B582/#REF!&gt;1</formula>
    </cfRule>
    <cfRule type="expression" dxfId="15748" priority="385">
      <formula>B582/#REF!&lt;1</formula>
    </cfRule>
  </conditionalFormatting>
  <conditionalFormatting sqref="C582:N582">
    <cfRule type="cellIs" dxfId="15747" priority="382" operator="lessThan">
      <formula>0</formula>
    </cfRule>
  </conditionalFormatting>
  <conditionalFormatting sqref="C597:N597">
    <cfRule type="expression" dxfId="15746" priority="376">
      <formula>C597/B597&gt;1</formula>
    </cfRule>
    <cfRule type="expression" dxfId="15745" priority="377">
      <formula>C597/B597&lt;1</formula>
    </cfRule>
  </conditionalFormatting>
  <conditionalFormatting sqref="N608">
    <cfRule type="cellIs" dxfId="15744" priority="365" operator="lessThan">
      <formula>0</formula>
    </cfRule>
  </conditionalFormatting>
  <conditionalFormatting sqref="C608:M608">
    <cfRule type="cellIs" dxfId="15743" priority="368" operator="lessThan">
      <formula>0</formula>
    </cfRule>
  </conditionalFormatting>
  <conditionalFormatting sqref="N608">
    <cfRule type="cellIs" dxfId="15742" priority="363" operator="lessThan">
      <formula>0</formula>
    </cfRule>
  </conditionalFormatting>
  <conditionalFormatting sqref="B676:N679">
    <cfRule type="cellIs" dxfId="15741" priority="360" operator="lessThan">
      <formula>0</formula>
    </cfRule>
  </conditionalFormatting>
  <conditionalFormatting sqref="I678:N678 P676:Q679">
    <cfRule type="cellIs" dxfId="15740" priority="359" operator="lessThan">
      <formula>0</formula>
    </cfRule>
  </conditionalFormatting>
  <conditionalFormatting sqref="B680:N683">
    <cfRule type="cellIs" dxfId="15739" priority="358" operator="lessThan">
      <formula>0</formula>
    </cfRule>
  </conditionalFormatting>
  <conditionalFormatting sqref="I682:N682 P680:Q683">
    <cfRule type="cellIs" dxfId="15738" priority="357" operator="lessThan">
      <formula>0</formula>
    </cfRule>
  </conditionalFormatting>
  <conditionalFormatting sqref="B684:N687">
    <cfRule type="cellIs" dxfId="15737" priority="356" operator="lessThan">
      <formula>0</formula>
    </cfRule>
  </conditionalFormatting>
  <conditionalFormatting sqref="I686:N686 P684:Q687">
    <cfRule type="cellIs" dxfId="15736" priority="355" operator="lessThan">
      <formula>0</formula>
    </cfRule>
  </conditionalFormatting>
  <conditionalFormatting sqref="B688:N691">
    <cfRule type="cellIs" dxfId="15735" priority="354" operator="lessThan">
      <formula>0</formula>
    </cfRule>
  </conditionalFormatting>
  <conditionalFormatting sqref="I690:N690 P688:Q691">
    <cfRule type="cellIs" dxfId="15734" priority="353" operator="lessThan">
      <formula>0</formula>
    </cfRule>
  </conditionalFormatting>
  <conditionalFormatting sqref="B692:N695 O694">
    <cfRule type="cellIs" dxfId="15733" priority="352" operator="lessThan">
      <formula>0</formula>
    </cfRule>
  </conditionalFormatting>
  <conditionalFormatting sqref="P692:Q695 I694:O694">
    <cfRule type="cellIs" dxfId="15732" priority="351" operator="lessThan">
      <formula>0</formula>
    </cfRule>
  </conditionalFormatting>
  <conditionalFormatting sqref="B696:N699">
    <cfRule type="cellIs" dxfId="15731" priority="350" operator="lessThan">
      <formula>0</formula>
    </cfRule>
  </conditionalFormatting>
  <conditionalFormatting sqref="I698:N698 P696:Q699">
    <cfRule type="cellIs" dxfId="15730" priority="349" operator="lessThan">
      <formula>0</formula>
    </cfRule>
  </conditionalFormatting>
  <conditionalFormatting sqref="B700:N703">
    <cfRule type="cellIs" dxfId="15729" priority="348" operator="lessThan">
      <formula>0</formula>
    </cfRule>
  </conditionalFormatting>
  <conditionalFormatting sqref="I702:N702 P700:Q703">
    <cfRule type="cellIs" dxfId="15728" priority="347" operator="lessThan">
      <formula>0</formula>
    </cfRule>
  </conditionalFormatting>
  <conditionalFormatting sqref="B704:N707">
    <cfRule type="cellIs" dxfId="15727" priority="346" operator="lessThan">
      <formula>0</formula>
    </cfRule>
  </conditionalFormatting>
  <conditionalFormatting sqref="I706:N706 P704:Q707">
    <cfRule type="cellIs" dxfId="15726" priority="345" operator="lessThan">
      <formula>0</formula>
    </cfRule>
  </conditionalFormatting>
  <conditionalFormatting sqref="B712:N715">
    <cfRule type="cellIs" dxfId="15725" priority="344" operator="lessThan">
      <formula>0</formula>
    </cfRule>
  </conditionalFormatting>
  <conditionalFormatting sqref="I714:N714 P712:Q715">
    <cfRule type="cellIs" dxfId="15724" priority="343" operator="lessThan">
      <formula>0</formula>
    </cfRule>
  </conditionalFormatting>
  <conditionalFormatting sqref="B716:N719">
    <cfRule type="cellIs" dxfId="15723" priority="342" operator="lessThan">
      <formula>0</formula>
    </cfRule>
  </conditionalFormatting>
  <conditionalFormatting sqref="I718:N718 P716:Q719">
    <cfRule type="cellIs" dxfId="15722" priority="341" operator="lessThan">
      <formula>0</formula>
    </cfRule>
  </conditionalFormatting>
  <conditionalFormatting sqref="P654">
    <cfRule type="cellIs" dxfId="15721" priority="340" operator="lessThan">
      <formula>0</formula>
    </cfRule>
  </conditionalFormatting>
  <conditionalFormatting sqref="Q466">
    <cfRule type="cellIs" dxfId="15720" priority="339" operator="lessThan">
      <formula>0</formula>
    </cfRule>
  </conditionalFormatting>
  <conditionalFormatting sqref="P466">
    <cfRule type="cellIs" dxfId="15719" priority="338" operator="lessThan">
      <formula>0</formula>
    </cfRule>
  </conditionalFormatting>
  <conditionalFormatting sqref="B466:N466">
    <cfRule type="cellIs" dxfId="15718" priority="337" operator="lessThan">
      <formula>0</formula>
    </cfRule>
  </conditionalFormatting>
  <conditionalFormatting sqref="B505:N505">
    <cfRule type="cellIs" dxfId="15717" priority="334" operator="lessThan">
      <formula>0</formula>
    </cfRule>
  </conditionalFormatting>
  <conditionalFormatting sqref="B513:N513">
    <cfRule type="cellIs" dxfId="15716" priority="331" operator="lessThan">
      <formula>0</formula>
    </cfRule>
  </conditionalFormatting>
  <conditionalFormatting sqref="B522:N522">
    <cfRule type="cellIs" dxfId="15715" priority="328" operator="lessThan">
      <formula>0</formula>
    </cfRule>
  </conditionalFormatting>
  <conditionalFormatting sqref="B530:N530">
    <cfRule type="cellIs" dxfId="15714" priority="325" operator="lessThan">
      <formula>0</formula>
    </cfRule>
  </conditionalFormatting>
  <conditionalFormatting sqref="B538:N538">
    <cfRule type="cellIs" dxfId="15713" priority="322" operator="lessThan">
      <formula>0</formula>
    </cfRule>
  </conditionalFormatting>
  <conditionalFormatting sqref="B553:N553">
    <cfRule type="cellIs" dxfId="15712" priority="319" operator="lessThan">
      <formula>0</formula>
    </cfRule>
  </conditionalFormatting>
  <conditionalFormatting sqref="B561:N561">
    <cfRule type="cellIs" dxfId="15711" priority="316" operator="lessThan">
      <formula>0</formula>
    </cfRule>
  </conditionalFormatting>
  <conditionalFormatting sqref="B590:N590">
    <cfRule type="cellIs" dxfId="15710" priority="313" operator="lessThan">
      <formula>0</formula>
    </cfRule>
  </conditionalFormatting>
  <conditionalFormatting sqref="O608">
    <cfRule type="cellIs" dxfId="15709" priority="48" operator="lessThan">
      <formula>0</formula>
    </cfRule>
  </conditionalFormatting>
  <conditionalFormatting sqref="O608">
    <cfRule type="cellIs" dxfId="15708" priority="49" operator="lessThan">
      <formula>0</formula>
    </cfRule>
  </conditionalFormatting>
  <conditionalFormatting sqref="O603">
    <cfRule type="cellIs" dxfId="15707" priority="52" operator="lessThan">
      <formula>0</formula>
    </cfRule>
  </conditionalFormatting>
  <conditionalFormatting sqref="O603">
    <cfRule type="cellIs" dxfId="15706" priority="53" operator="lessThan">
      <formula>0</formula>
    </cfRule>
  </conditionalFormatting>
  <conditionalFormatting sqref="O603">
    <cfRule type="cellIs" dxfId="15705" priority="54" operator="lessThan">
      <formula>0</formula>
    </cfRule>
  </conditionalFormatting>
  <conditionalFormatting sqref="O608">
    <cfRule type="cellIs" dxfId="15704" priority="47" operator="lessThan">
      <formula>0</formula>
    </cfRule>
  </conditionalFormatting>
  <conditionalFormatting sqref="P491:Q491 B491">
    <cfRule type="cellIs" dxfId="15703" priority="312" operator="lessThan">
      <formula>0</formula>
    </cfRule>
  </conditionalFormatting>
  <conditionalFormatting sqref="Q492:Q496">
    <cfRule type="cellIs" dxfId="15702" priority="311" operator="lessThan">
      <formula>0</formula>
    </cfRule>
  </conditionalFormatting>
  <conditionalFormatting sqref="P492:P495">
    <cfRule type="cellIs" dxfId="15701" priority="310" operator="lessThan">
      <formula>0</formula>
    </cfRule>
  </conditionalFormatting>
  <conditionalFormatting sqref="P496">
    <cfRule type="cellIs" dxfId="15700" priority="309" operator="lessThan">
      <formula>0</formula>
    </cfRule>
  </conditionalFormatting>
  <conditionalFormatting sqref="P473:Q473 B473">
    <cfRule type="cellIs" dxfId="15699" priority="308" operator="lessThan">
      <formula>0</formula>
    </cfRule>
  </conditionalFormatting>
  <conditionalFormatting sqref="Q474:Q478">
    <cfRule type="cellIs" dxfId="15698" priority="307" operator="lessThan">
      <formula>0</formula>
    </cfRule>
  </conditionalFormatting>
  <conditionalFormatting sqref="P474:P477">
    <cfRule type="cellIs" dxfId="15697" priority="306" operator="lessThan">
      <formula>0</formula>
    </cfRule>
  </conditionalFormatting>
  <conditionalFormatting sqref="P478">
    <cfRule type="cellIs" dxfId="15696" priority="305" operator="lessThan">
      <formula>0</formula>
    </cfRule>
  </conditionalFormatting>
  <conditionalFormatting sqref="P479:Q479 B479">
    <cfRule type="cellIs" dxfId="15695" priority="304" operator="lessThan">
      <formula>0</formula>
    </cfRule>
  </conditionalFormatting>
  <conditionalFormatting sqref="Q480:Q484">
    <cfRule type="cellIs" dxfId="15694" priority="303" operator="lessThan">
      <formula>0</formula>
    </cfRule>
  </conditionalFormatting>
  <conditionalFormatting sqref="P480:P483">
    <cfRule type="cellIs" dxfId="15693" priority="302" operator="lessThan">
      <formula>0</formula>
    </cfRule>
  </conditionalFormatting>
  <conditionalFormatting sqref="P484">
    <cfRule type="cellIs" dxfId="15692" priority="301" operator="lessThan">
      <formula>0</formula>
    </cfRule>
  </conditionalFormatting>
  <conditionalFormatting sqref="P485:Q485 B485">
    <cfRule type="cellIs" dxfId="15691" priority="300" operator="lessThan">
      <formula>0</formula>
    </cfRule>
  </conditionalFormatting>
  <conditionalFormatting sqref="Q486:Q490">
    <cfRule type="cellIs" dxfId="15690" priority="299" operator="lessThan">
      <formula>0</formula>
    </cfRule>
  </conditionalFormatting>
  <conditionalFormatting sqref="P486:P489">
    <cfRule type="cellIs" dxfId="15689" priority="298" operator="lessThan">
      <formula>0</formula>
    </cfRule>
  </conditionalFormatting>
  <conditionalFormatting sqref="P490">
    <cfRule type="cellIs" dxfId="15688" priority="29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5687" priority="291" operator="lessThan">
      <formula>0</formula>
    </cfRule>
  </conditionalFormatting>
  <conditionalFormatting sqref="O348">
    <cfRule type="cellIs" dxfId="15686" priority="290" operator="lessThan">
      <formula>0</formula>
    </cfRule>
  </conditionalFormatting>
  <conditionalFormatting sqref="O348">
    <cfRule type="cellIs" dxfId="15685" priority="289" operator="lessThan">
      <formula>0</formula>
    </cfRule>
  </conditionalFormatting>
  <conditionalFormatting sqref="O351:O354">
    <cfRule type="cellIs" dxfId="15684" priority="288" operator="lessThan">
      <formula>0</formula>
    </cfRule>
  </conditionalFormatting>
  <conditionalFormatting sqref="O363:O364">
    <cfRule type="cellIs" dxfId="15683" priority="286" operator="lessThan">
      <formula>0</formula>
    </cfRule>
  </conditionalFormatting>
  <conditionalFormatting sqref="O369:O370">
    <cfRule type="cellIs" dxfId="15682" priority="285" operator="lessThan">
      <formula>0</formula>
    </cfRule>
  </conditionalFormatting>
  <conditionalFormatting sqref="O375:O376">
    <cfRule type="cellIs" dxfId="15681" priority="284" operator="lessThan">
      <formula>0</formula>
    </cfRule>
  </conditionalFormatting>
  <conditionalFormatting sqref="O381:O383">
    <cfRule type="cellIs" dxfId="15680" priority="283" operator="lessThan">
      <formula>0</formula>
    </cfRule>
  </conditionalFormatting>
  <conditionalFormatting sqref="O355">
    <cfRule type="cellIs" dxfId="15679" priority="282" operator="lessThan">
      <formula>0</formula>
    </cfRule>
  </conditionalFormatting>
  <conditionalFormatting sqref="O593:O595">
    <cfRule type="cellIs" dxfId="15678" priority="280" operator="lessThan">
      <formula>0</formula>
    </cfRule>
  </conditionalFormatting>
  <conditionalFormatting sqref="O593:O595">
    <cfRule type="cellIs" dxfId="15677" priority="281" operator="lessThan">
      <formula>0</formula>
    </cfRule>
  </conditionalFormatting>
  <conditionalFormatting sqref="O601:O602 O599">
    <cfRule type="cellIs" dxfId="15676" priority="279" operator="lessThan">
      <formula>0</formula>
    </cfRule>
  </conditionalFormatting>
  <conditionalFormatting sqref="O621:O624">
    <cfRule type="cellIs" dxfId="15675" priority="274" operator="lessThan">
      <formula>0</formula>
    </cfRule>
  </conditionalFormatting>
  <conditionalFormatting sqref="O621:O624">
    <cfRule type="cellIs" dxfId="15674" priority="275" operator="lessThan">
      <formula>0</formula>
    </cfRule>
  </conditionalFormatting>
  <conditionalFormatting sqref="O626:O629">
    <cfRule type="cellIs" dxfId="15673" priority="273" operator="lessThan">
      <formula>0</formula>
    </cfRule>
  </conditionalFormatting>
  <conditionalFormatting sqref="O611:O614">
    <cfRule type="cellIs" dxfId="15672" priority="268" operator="lessThan">
      <formula>0</formula>
    </cfRule>
  </conditionalFormatting>
  <conditionalFormatting sqref="O611:O614">
    <cfRule type="cellIs" dxfId="15671" priority="269" operator="lessThan">
      <formula>0</formula>
    </cfRule>
  </conditionalFormatting>
  <conditionalFormatting sqref="O650 O663 O655:O660 O642:O645 O652:O653 O672:O675 O708:O711 O665:O670">
    <cfRule type="cellIs" dxfId="15670" priority="267" operator="lessThan">
      <formula>0</formula>
    </cfRule>
  </conditionalFormatting>
  <conditionalFormatting sqref="O674">
    <cfRule type="cellIs" dxfId="15669" priority="266" operator="lessThan">
      <formula>0</formula>
    </cfRule>
  </conditionalFormatting>
  <conditionalFormatting sqref="O647">
    <cfRule type="cellIs" dxfId="15668" priority="265" operator="lessThan">
      <formula>0</formula>
    </cfRule>
  </conditionalFormatting>
  <conditionalFormatting sqref="O393">
    <cfRule type="cellIs" dxfId="15667" priority="242" operator="lessThan">
      <formula>0</formula>
    </cfRule>
  </conditionalFormatting>
  <conditionalFormatting sqref="O390">
    <cfRule type="cellIs" dxfId="15666" priority="247" operator="lessThan">
      <formula>0</formula>
    </cfRule>
  </conditionalFormatting>
  <conditionalFormatting sqref="O393">
    <cfRule type="cellIs" dxfId="15665" priority="245" operator="lessThan">
      <formula>0</formula>
    </cfRule>
  </conditionalFormatting>
  <conditionalFormatting sqref="O378">
    <cfRule type="cellIs" dxfId="15664" priority="257" operator="lessThan">
      <formula>0</formula>
    </cfRule>
  </conditionalFormatting>
  <conditionalFormatting sqref="O372">
    <cfRule type="cellIs" dxfId="15663" priority="258" operator="lessThan">
      <formula>0</formula>
    </cfRule>
  </conditionalFormatting>
  <conditionalFormatting sqref="O384">
    <cfRule type="cellIs" dxfId="15662" priority="256" operator="lessThan">
      <formula>0</formula>
    </cfRule>
  </conditionalFormatting>
  <conditionalFormatting sqref="O387">
    <cfRule type="cellIs" dxfId="15661" priority="251" operator="lessThan">
      <formula>0</formula>
    </cfRule>
  </conditionalFormatting>
  <conditionalFormatting sqref="O387">
    <cfRule type="cellIs" dxfId="15660" priority="250" operator="lessThan">
      <formula>0</formula>
    </cfRule>
  </conditionalFormatting>
  <conditionalFormatting sqref="O387">
    <cfRule type="cellIs" dxfId="15659" priority="249" operator="lessThan">
      <formula>0</formula>
    </cfRule>
  </conditionalFormatting>
  <conditionalFormatting sqref="O387">
    <cfRule type="cellIs" dxfId="15658" priority="248" operator="lessThan">
      <formula>0</formula>
    </cfRule>
  </conditionalFormatting>
  <conditionalFormatting sqref="O393">
    <cfRule type="cellIs" dxfId="15657" priority="243" operator="lessThan">
      <formula>0</formula>
    </cfRule>
  </conditionalFormatting>
  <conditionalFormatting sqref="O393">
    <cfRule type="cellIs" dxfId="15656" priority="246" operator="lessThan">
      <formula>0</formula>
    </cfRule>
  </conditionalFormatting>
  <conditionalFormatting sqref="O393">
    <cfRule type="cellIs" dxfId="15655" priority="241" operator="lessThan">
      <formula>0</formula>
    </cfRule>
  </conditionalFormatting>
  <conditionalFormatting sqref="O393">
    <cfRule type="cellIs" dxfId="15654" priority="244" operator="lessThan">
      <formula>0</formula>
    </cfRule>
  </conditionalFormatting>
  <conditionalFormatting sqref="O393">
    <cfRule type="cellIs" dxfId="15653" priority="239" operator="lessThan">
      <formula>0</formula>
    </cfRule>
  </conditionalFormatting>
  <conditionalFormatting sqref="O393">
    <cfRule type="cellIs" dxfId="15652" priority="240" operator="lessThan">
      <formula>0</formula>
    </cfRule>
  </conditionalFormatting>
  <conditionalFormatting sqref="O399">
    <cfRule type="cellIs" dxfId="15651" priority="237" operator="lessThan">
      <formula>0</formula>
    </cfRule>
  </conditionalFormatting>
  <conditionalFormatting sqref="O396">
    <cfRule type="cellIs" dxfId="15650" priority="238" operator="lessThan">
      <formula>0</formula>
    </cfRule>
  </conditionalFormatting>
  <conditionalFormatting sqref="O399">
    <cfRule type="cellIs" dxfId="15649" priority="236" operator="lessThan">
      <formula>0</formula>
    </cfRule>
  </conditionalFormatting>
  <conditionalFormatting sqref="O399">
    <cfRule type="cellIs" dxfId="15648" priority="235" operator="lessThan">
      <formula>0</formula>
    </cfRule>
  </conditionalFormatting>
  <conditionalFormatting sqref="O399">
    <cfRule type="cellIs" dxfId="15647" priority="234" operator="lessThan">
      <formula>0</formula>
    </cfRule>
  </conditionalFormatting>
  <conditionalFormatting sqref="O399">
    <cfRule type="cellIs" dxfId="15646" priority="233" operator="lessThan">
      <formula>0</formula>
    </cfRule>
  </conditionalFormatting>
  <conditionalFormatting sqref="O399">
    <cfRule type="cellIs" dxfId="15645" priority="232" operator="lessThan">
      <formula>0</formula>
    </cfRule>
  </conditionalFormatting>
  <conditionalFormatting sqref="O399">
    <cfRule type="cellIs" dxfId="15644" priority="231" operator="lessThan">
      <formula>0</formula>
    </cfRule>
  </conditionalFormatting>
  <conditionalFormatting sqref="O399">
    <cfRule type="cellIs" dxfId="15643" priority="230" operator="lessThan">
      <formula>0</formula>
    </cfRule>
  </conditionalFormatting>
  <conditionalFormatting sqref="O402">
    <cfRule type="cellIs" dxfId="15642" priority="229" operator="lessThan">
      <formula>0</formula>
    </cfRule>
  </conditionalFormatting>
  <conditionalFormatting sqref="O355">
    <cfRule type="cellIs" dxfId="15641" priority="228" operator="lessThan">
      <formula>0</formula>
    </cfRule>
  </conditionalFormatting>
  <conditionalFormatting sqref="O361">
    <cfRule type="cellIs" dxfId="15640" priority="227" operator="lessThan">
      <formula>0</formula>
    </cfRule>
  </conditionalFormatting>
  <conditionalFormatting sqref="O361">
    <cfRule type="cellIs" dxfId="15639" priority="226" operator="lessThan">
      <formula>0</formula>
    </cfRule>
  </conditionalFormatting>
  <conditionalFormatting sqref="O367">
    <cfRule type="cellIs" dxfId="15638" priority="225" operator="lessThan">
      <formula>0</formula>
    </cfRule>
  </conditionalFormatting>
  <conditionalFormatting sqref="O367">
    <cfRule type="cellIs" dxfId="15637" priority="224" operator="lessThan">
      <formula>0</formula>
    </cfRule>
  </conditionalFormatting>
  <conditionalFormatting sqref="O373">
    <cfRule type="cellIs" dxfId="15636" priority="223" operator="lessThan">
      <formula>0</formula>
    </cfRule>
  </conditionalFormatting>
  <conditionalFormatting sqref="O373">
    <cfRule type="cellIs" dxfId="15635" priority="222" operator="lessThan">
      <formula>0</formula>
    </cfRule>
  </conditionalFormatting>
  <conditionalFormatting sqref="O379">
    <cfRule type="cellIs" dxfId="15634" priority="221" operator="lessThan">
      <formula>0</formula>
    </cfRule>
  </conditionalFormatting>
  <conditionalFormatting sqref="O379">
    <cfRule type="cellIs" dxfId="15633" priority="220" operator="lessThan">
      <formula>0</formula>
    </cfRule>
  </conditionalFormatting>
  <conditionalFormatting sqref="O385">
    <cfRule type="cellIs" dxfId="15632" priority="219" operator="lessThan">
      <formula>0</formula>
    </cfRule>
  </conditionalFormatting>
  <conditionalFormatting sqref="O385">
    <cfRule type="cellIs" dxfId="15631" priority="218" operator="lessThan">
      <formula>0</formula>
    </cfRule>
  </conditionalFormatting>
  <conditionalFormatting sqref="O391">
    <cfRule type="cellIs" dxfId="15630" priority="217" operator="lessThan">
      <formula>0</formula>
    </cfRule>
  </conditionalFormatting>
  <conditionalFormatting sqref="O391">
    <cfRule type="cellIs" dxfId="15629" priority="216" operator="lessThan">
      <formula>0</formula>
    </cfRule>
  </conditionalFormatting>
  <conditionalFormatting sqref="O397">
    <cfRule type="cellIs" dxfId="15628" priority="215" operator="lessThan">
      <formula>0</formula>
    </cfRule>
  </conditionalFormatting>
  <conditionalFormatting sqref="O397">
    <cfRule type="cellIs" dxfId="15627" priority="214" operator="lessThan">
      <formula>0</formula>
    </cfRule>
  </conditionalFormatting>
  <conditionalFormatting sqref="O405">
    <cfRule type="cellIs" dxfId="15626" priority="213" operator="lessThan">
      <formula>0</formula>
    </cfRule>
  </conditionalFormatting>
  <conditionalFormatting sqref="O405">
    <cfRule type="cellIs" dxfId="15625" priority="211" operator="lessThan">
      <formula>0</formula>
    </cfRule>
  </conditionalFormatting>
  <conditionalFormatting sqref="O405">
    <cfRule type="cellIs" dxfId="15624" priority="210" operator="lessThan">
      <formula>0</formula>
    </cfRule>
  </conditionalFormatting>
  <conditionalFormatting sqref="O405">
    <cfRule type="cellIs" dxfId="15623" priority="209" operator="lessThan">
      <formula>0</formula>
    </cfRule>
  </conditionalFormatting>
  <conditionalFormatting sqref="O405">
    <cfRule type="cellIs" dxfId="15622" priority="208" operator="lessThan">
      <formula>0</formula>
    </cfRule>
  </conditionalFormatting>
  <conditionalFormatting sqref="O405">
    <cfRule type="cellIs" dxfId="15621" priority="207" operator="lessThan">
      <formula>0</formula>
    </cfRule>
  </conditionalFormatting>
  <conditionalFormatting sqref="O405">
    <cfRule type="cellIs" dxfId="15620" priority="206" operator="lessThan">
      <formula>0</formula>
    </cfRule>
  </conditionalFormatting>
  <conditionalFormatting sqref="O408">
    <cfRule type="cellIs" dxfId="15619" priority="205" operator="lessThan">
      <formula>0</formula>
    </cfRule>
  </conditionalFormatting>
  <conditionalFormatting sqref="O409">
    <cfRule type="cellIs" dxfId="15618" priority="204" operator="lessThan">
      <formula>0</formula>
    </cfRule>
  </conditionalFormatting>
  <conditionalFormatting sqref="O409">
    <cfRule type="cellIs" dxfId="15617" priority="203" operator="lessThan">
      <formula>0</formula>
    </cfRule>
  </conditionalFormatting>
  <conditionalFormatting sqref="O411">
    <cfRule type="cellIs" dxfId="15616" priority="202" operator="lessThan">
      <formula>0</formula>
    </cfRule>
  </conditionalFormatting>
  <conditionalFormatting sqref="O411">
    <cfRule type="cellIs" dxfId="15615" priority="201" operator="lessThan">
      <formula>0</formula>
    </cfRule>
  </conditionalFormatting>
  <conditionalFormatting sqref="O411">
    <cfRule type="cellIs" dxfId="15614" priority="200" operator="lessThan">
      <formula>0</formula>
    </cfRule>
  </conditionalFormatting>
  <conditionalFormatting sqref="O411">
    <cfRule type="cellIs" dxfId="15613" priority="199" operator="lessThan">
      <formula>0</formula>
    </cfRule>
  </conditionalFormatting>
  <conditionalFormatting sqref="O411">
    <cfRule type="cellIs" dxfId="15612" priority="198" operator="lessThan">
      <formula>0</formula>
    </cfRule>
  </conditionalFormatting>
  <conditionalFormatting sqref="O411">
    <cfRule type="cellIs" dxfId="15611" priority="197" operator="lessThan">
      <formula>0</formula>
    </cfRule>
  </conditionalFormatting>
  <conditionalFormatting sqref="O411">
    <cfRule type="cellIs" dxfId="15610" priority="196" operator="lessThan">
      <formula>0</formula>
    </cfRule>
  </conditionalFormatting>
  <conditionalFormatting sqref="O411">
    <cfRule type="cellIs" dxfId="15609" priority="195" operator="lessThan">
      <formula>0</formula>
    </cfRule>
  </conditionalFormatting>
  <conditionalFormatting sqref="O414">
    <cfRule type="cellIs" dxfId="15608" priority="194" operator="lessThan">
      <formula>0</formula>
    </cfRule>
  </conditionalFormatting>
  <conditionalFormatting sqref="O415">
    <cfRule type="cellIs" dxfId="15607" priority="193" operator="lessThan">
      <formula>0</formula>
    </cfRule>
  </conditionalFormatting>
  <conditionalFormatting sqref="O415">
    <cfRule type="cellIs" dxfId="15606" priority="192" operator="lessThan">
      <formula>0</formula>
    </cfRule>
  </conditionalFormatting>
  <conditionalFormatting sqref="O417">
    <cfRule type="cellIs" dxfId="15605" priority="191" operator="lessThan">
      <formula>0</formula>
    </cfRule>
  </conditionalFormatting>
  <conditionalFormatting sqref="O417">
    <cfRule type="cellIs" dxfId="15604" priority="190" operator="lessThan">
      <formula>0</formula>
    </cfRule>
  </conditionalFormatting>
  <conditionalFormatting sqref="O417">
    <cfRule type="cellIs" dxfId="15603" priority="189" operator="lessThan">
      <formula>0</formula>
    </cfRule>
  </conditionalFormatting>
  <conditionalFormatting sqref="O417">
    <cfRule type="cellIs" dxfId="15602" priority="188" operator="lessThan">
      <formula>0</formula>
    </cfRule>
  </conditionalFormatting>
  <conditionalFormatting sqref="O417">
    <cfRule type="cellIs" dxfId="15601" priority="187" operator="lessThan">
      <formula>0</formula>
    </cfRule>
  </conditionalFormatting>
  <conditionalFormatting sqref="O417">
    <cfRule type="cellIs" dxfId="15600" priority="186" operator="lessThan">
      <formula>0</formula>
    </cfRule>
  </conditionalFormatting>
  <conditionalFormatting sqref="O417">
    <cfRule type="cellIs" dxfId="15599" priority="185" operator="lessThan">
      <formula>0</formula>
    </cfRule>
  </conditionalFormatting>
  <conditionalFormatting sqref="O417">
    <cfRule type="cellIs" dxfId="15598" priority="184" operator="lessThan">
      <formula>0</formula>
    </cfRule>
  </conditionalFormatting>
  <conditionalFormatting sqref="O420">
    <cfRule type="cellIs" dxfId="15597" priority="183" operator="lessThan">
      <formula>0</formula>
    </cfRule>
  </conditionalFormatting>
  <conditionalFormatting sqref="O421">
    <cfRule type="cellIs" dxfId="15596" priority="182" operator="lessThan">
      <formula>0</formula>
    </cfRule>
  </conditionalFormatting>
  <conditionalFormatting sqref="O421">
    <cfRule type="cellIs" dxfId="15595" priority="181" operator="lessThan">
      <formula>0</formula>
    </cfRule>
  </conditionalFormatting>
  <conditionalFormatting sqref="O423">
    <cfRule type="cellIs" dxfId="15594" priority="180" operator="lessThan">
      <formula>0</formula>
    </cfRule>
  </conditionalFormatting>
  <conditionalFormatting sqref="O423">
    <cfRule type="cellIs" dxfId="15593" priority="179" operator="lessThan">
      <formula>0</formula>
    </cfRule>
  </conditionalFormatting>
  <conditionalFormatting sqref="O423">
    <cfRule type="cellIs" dxfId="15592" priority="178" operator="lessThan">
      <formula>0</formula>
    </cfRule>
  </conditionalFormatting>
  <conditionalFormatting sqref="O423">
    <cfRule type="cellIs" dxfId="15591" priority="177" operator="lessThan">
      <formula>0</formula>
    </cfRule>
  </conditionalFormatting>
  <conditionalFormatting sqref="O423">
    <cfRule type="cellIs" dxfId="15590" priority="176" operator="lessThan">
      <formula>0</formula>
    </cfRule>
  </conditionalFormatting>
  <conditionalFormatting sqref="O423">
    <cfRule type="cellIs" dxfId="15589" priority="175" operator="lessThan">
      <formula>0</formula>
    </cfRule>
  </conditionalFormatting>
  <conditionalFormatting sqref="O423">
    <cfRule type="cellIs" dxfId="15588" priority="174" operator="lessThan">
      <formula>0</formula>
    </cfRule>
  </conditionalFormatting>
  <conditionalFormatting sqref="O423">
    <cfRule type="cellIs" dxfId="15587" priority="173" operator="lessThan">
      <formula>0</formula>
    </cfRule>
  </conditionalFormatting>
  <conditionalFormatting sqref="O426">
    <cfRule type="cellIs" dxfId="15586" priority="172" operator="lessThan">
      <formula>0</formula>
    </cfRule>
  </conditionalFormatting>
  <conditionalFormatting sqref="O427">
    <cfRule type="cellIs" dxfId="15585" priority="171" operator="lessThan">
      <formula>0</formula>
    </cfRule>
  </conditionalFormatting>
  <conditionalFormatting sqref="O427">
    <cfRule type="cellIs" dxfId="15584" priority="170" operator="lessThan">
      <formula>0</formula>
    </cfRule>
  </conditionalFormatting>
  <conditionalFormatting sqref="O429">
    <cfRule type="cellIs" dxfId="15583" priority="169" operator="lessThan">
      <formula>0</formula>
    </cfRule>
  </conditionalFormatting>
  <conditionalFormatting sqref="O429">
    <cfRule type="cellIs" dxfId="15582" priority="168" operator="lessThan">
      <formula>0</formula>
    </cfRule>
  </conditionalFormatting>
  <conditionalFormatting sqref="O429">
    <cfRule type="cellIs" dxfId="15581" priority="167" operator="lessThan">
      <formula>0</formula>
    </cfRule>
  </conditionalFormatting>
  <conditionalFormatting sqref="O429">
    <cfRule type="cellIs" dxfId="15580" priority="166" operator="lessThan">
      <formula>0</formula>
    </cfRule>
  </conditionalFormatting>
  <conditionalFormatting sqref="O429">
    <cfRule type="cellIs" dxfId="15579" priority="165" operator="lessThan">
      <formula>0</formula>
    </cfRule>
  </conditionalFormatting>
  <conditionalFormatting sqref="O429">
    <cfRule type="cellIs" dxfId="15578" priority="164" operator="lessThan">
      <formula>0</formula>
    </cfRule>
  </conditionalFormatting>
  <conditionalFormatting sqref="O429">
    <cfRule type="cellIs" dxfId="15577" priority="163" operator="lessThan">
      <formula>0</formula>
    </cfRule>
  </conditionalFormatting>
  <conditionalFormatting sqref="O429">
    <cfRule type="cellIs" dxfId="15576" priority="162" operator="lessThan">
      <formula>0</formula>
    </cfRule>
  </conditionalFormatting>
  <conditionalFormatting sqref="O432">
    <cfRule type="cellIs" dxfId="15575" priority="161" operator="lessThan">
      <formula>0</formula>
    </cfRule>
  </conditionalFormatting>
  <conditionalFormatting sqref="O435">
    <cfRule type="cellIs" dxfId="15574" priority="160" operator="lessThan">
      <formula>0</formula>
    </cfRule>
  </conditionalFormatting>
  <conditionalFormatting sqref="O435">
    <cfRule type="cellIs" dxfId="15573" priority="159" operator="lessThan">
      <formula>0</formula>
    </cfRule>
  </conditionalFormatting>
  <conditionalFormatting sqref="O435">
    <cfRule type="cellIs" dxfId="15572" priority="158" operator="lessThan">
      <formula>0</formula>
    </cfRule>
  </conditionalFormatting>
  <conditionalFormatting sqref="O435">
    <cfRule type="cellIs" dxfId="15571" priority="157" operator="lessThan">
      <formula>0</formula>
    </cfRule>
  </conditionalFormatting>
  <conditionalFormatting sqref="O435">
    <cfRule type="cellIs" dxfId="15570" priority="156" operator="lessThan">
      <formula>0</formula>
    </cfRule>
  </conditionalFormatting>
  <conditionalFormatting sqref="O435">
    <cfRule type="cellIs" dxfId="15569" priority="155" operator="lessThan">
      <formula>0</formula>
    </cfRule>
  </conditionalFormatting>
  <conditionalFormatting sqref="O435">
    <cfRule type="cellIs" dxfId="15568" priority="154" operator="lessThan">
      <formula>0</formula>
    </cfRule>
  </conditionalFormatting>
  <conditionalFormatting sqref="O435">
    <cfRule type="cellIs" dxfId="15567" priority="153" operator="lessThan">
      <formula>0</formula>
    </cfRule>
  </conditionalFormatting>
  <conditionalFormatting sqref="O438">
    <cfRule type="cellIs" dxfId="15566" priority="152" operator="lessThan">
      <formula>0</formula>
    </cfRule>
  </conditionalFormatting>
  <conditionalFormatting sqref="O439">
    <cfRule type="cellIs" dxfId="15565" priority="151" operator="lessThan">
      <formula>0</formula>
    </cfRule>
  </conditionalFormatting>
  <conditionalFormatting sqref="O439">
    <cfRule type="cellIs" dxfId="15564" priority="150" operator="lessThan">
      <formula>0</formula>
    </cfRule>
  </conditionalFormatting>
  <conditionalFormatting sqref="O441">
    <cfRule type="cellIs" dxfId="15563" priority="149" operator="lessThan">
      <formula>0</formula>
    </cfRule>
  </conditionalFormatting>
  <conditionalFormatting sqref="O441">
    <cfRule type="cellIs" dxfId="15562" priority="148" operator="lessThan">
      <formula>0</formula>
    </cfRule>
  </conditionalFormatting>
  <conditionalFormatting sqref="O441">
    <cfRule type="cellIs" dxfId="15561" priority="147" operator="lessThan">
      <formula>0</formula>
    </cfRule>
  </conditionalFormatting>
  <conditionalFormatting sqref="O441">
    <cfRule type="cellIs" dxfId="15560" priority="146" operator="lessThan">
      <formula>0</formula>
    </cfRule>
  </conditionalFormatting>
  <conditionalFormatting sqref="O441">
    <cfRule type="cellIs" dxfId="15559" priority="145" operator="lessThan">
      <formula>0</formula>
    </cfRule>
  </conditionalFormatting>
  <conditionalFormatting sqref="O441">
    <cfRule type="cellIs" dxfId="15558" priority="144" operator="lessThan">
      <formula>0</formula>
    </cfRule>
  </conditionalFormatting>
  <conditionalFormatting sqref="O441">
    <cfRule type="cellIs" dxfId="15557" priority="143" operator="lessThan">
      <formula>0</formula>
    </cfRule>
  </conditionalFormatting>
  <conditionalFormatting sqref="O441">
    <cfRule type="cellIs" dxfId="15556" priority="142" operator="lessThan">
      <formula>0</formula>
    </cfRule>
  </conditionalFormatting>
  <conditionalFormatting sqref="O444">
    <cfRule type="cellIs" dxfId="15555" priority="141" operator="lessThan">
      <formula>0</formula>
    </cfRule>
  </conditionalFormatting>
  <conditionalFormatting sqref="O445">
    <cfRule type="cellIs" dxfId="15554" priority="140" operator="lessThan">
      <formula>0</formula>
    </cfRule>
  </conditionalFormatting>
  <conditionalFormatting sqref="O445">
    <cfRule type="cellIs" dxfId="15553" priority="139" operator="lessThan">
      <formula>0</formula>
    </cfRule>
  </conditionalFormatting>
  <conditionalFormatting sqref="O448">
    <cfRule type="cellIs" dxfId="15552" priority="138" operator="lessThan">
      <formula>0</formula>
    </cfRule>
  </conditionalFormatting>
  <conditionalFormatting sqref="O448">
    <cfRule type="cellIs" dxfId="15551" priority="137" operator="lessThan">
      <formula>0</formula>
    </cfRule>
  </conditionalFormatting>
  <conditionalFormatting sqref="O448">
    <cfRule type="cellIs" dxfId="15550" priority="136" operator="lessThan">
      <formula>0</formula>
    </cfRule>
  </conditionalFormatting>
  <conditionalFormatting sqref="O448">
    <cfRule type="cellIs" dxfId="15549" priority="135" operator="lessThan">
      <formula>0</formula>
    </cfRule>
  </conditionalFormatting>
  <conditionalFormatting sqref="O448">
    <cfRule type="cellIs" dxfId="15548" priority="134" operator="lessThan">
      <formula>0</formula>
    </cfRule>
  </conditionalFormatting>
  <conditionalFormatting sqref="O448">
    <cfRule type="cellIs" dxfId="15547" priority="133" operator="lessThan">
      <formula>0</formula>
    </cfRule>
  </conditionalFormatting>
  <conditionalFormatting sqref="O448">
    <cfRule type="cellIs" dxfId="15546" priority="132" operator="lessThan">
      <formula>0</formula>
    </cfRule>
  </conditionalFormatting>
  <conditionalFormatting sqref="O448">
    <cfRule type="cellIs" dxfId="15545" priority="131" operator="lessThan">
      <formula>0</formula>
    </cfRule>
  </conditionalFormatting>
  <conditionalFormatting sqref="O451">
    <cfRule type="cellIs" dxfId="15544" priority="130" operator="lessThan">
      <formula>0</formula>
    </cfRule>
  </conditionalFormatting>
  <conditionalFormatting sqref="O452">
    <cfRule type="cellIs" dxfId="15543" priority="129" operator="lessThan">
      <formula>0</formula>
    </cfRule>
  </conditionalFormatting>
  <conditionalFormatting sqref="O452">
    <cfRule type="cellIs" dxfId="15542" priority="128" operator="lessThan">
      <formula>0</formula>
    </cfRule>
  </conditionalFormatting>
  <conditionalFormatting sqref="O454">
    <cfRule type="cellIs" dxfId="15541" priority="127" operator="lessThan">
      <formula>0</formula>
    </cfRule>
  </conditionalFormatting>
  <conditionalFormatting sqref="O454">
    <cfRule type="cellIs" dxfId="15540" priority="126" operator="lessThan">
      <formula>0</formula>
    </cfRule>
  </conditionalFormatting>
  <conditionalFormatting sqref="O454">
    <cfRule type="cellIs" dxfId="15539" priority="125" operator="lessThan">
      <formula>0</formula>
    </cfRule>
  </conditionalFormatting>
  <conditionalFormatting sqref="O454">
    <cfRule type="cellIs" dxfId="15538" priority="124" operator="lessThan">
      <formula>0</formula>
    </cfRule>
  </conditionalFormatting>
  <conditionalFormatting sqref="O454">
    <cfRule type="cellIs" dxfId="15537" priority="123" operator="lessThan">
      <formula>0</formula>
    </cfRule>
  </conditionalFormatting>
  <conditionalFormatting sqref="O454">
    <cfRule type="cellIs" dxfId="15536" priority="122" operator="lessThan">
      <formula>0</formula>
    </cfRule>
  </conditionalFormatting>
  <conditionalFormatting sqref="O454">
    <cfRule type="cellIs" dxfId="15535" priority="121" operator="lessThan">
      <formula>0</formula>
    </cfRule>
  </conditionalFormatting>
  <conditionalFormatting sqref="O454">
    <cfRule type="cellIs" dxfId="15534" priority="120" operator="lessThan">
      <formula>0</formula>
    </cfRule>
  </conditionalFormatting>
  <conditionalFormatting sqref="O457">
    <cfRule type="cellIs" dxfId="15533" priority="119" operator="lessThan">
      <formula>0</formula>
    </cfRule>
  </conditionalFormatting>
  <conditionalFormatting sqref="O458">
    <cfRule type="cellIs" dxfId="15532" priority="118" operator="lessThan">
      <formula>0</formula>
    </cfRule>
  </conditionalFormatting>
  <conditionalFormatting sqref="O458">
    <cfRule type="cellIs" dxfId="15531" priority="117" operator="lessThan">
      <formula>0</formula>
    </cfRule>
  </conditionalFormatting>
  <conditionalFormatting sqref="O461:O464">
    <cfRule type="cellIs" dxfId="15530" priority="116" operator="lessThan">
      <formula>0</formula>
    </cfRule>
  </conditionalFormatting>
  <conditionalFormatting sqref="O461:O464">
    <cfRule type="expression" dxfId="15529" priority="114">
      <formula>O461/N461&gt;1</formula>
    </cfRule>
    <cfRule type="expression" dxfId="15528" priority="115">
      <formula>O461/N461&lt;1</formula>
    </cfRule>
  </conditionalFormatting>
  <conditionalFormatting sqref="O552 O560 O575 O589">
    <cfRule type="expression" dxfId="15527" priority="112">
      <formula>O552/#REF!&gt;1</formula>
    </cfRule>
    <cfRule type="expression" dxfId="15526" priority="113">
      <formula>O552/#REF!&lt;1</formula>
    </cfRule>
  </conditionalFormatting>
  <conditionalFormatting sqref="O512">
    <cfRule type="cellIs" dxfId="15525" priority="111" operator="lessThan">
      <formula>0</formula>
    </cfRule>
  </conditionalFormatting>
  <conditionalFormatting sqref="O512">
    <cfRule type="expression" dxfId="15524" priority="109">
      <formula>O512/N512&gt;1</formula>
    </cfRule>
    <cfRule type="expression" dxfId="15523" priority="110">
      <formula>O512/N512&lt;1</formula>
    </cfRule>
  </conditionalFormatting>
  <conditionalFormatting sqref="O596">
    <cfRule type="cellIs" dxfId="15522" priority="108" operator="lessThan">
      <formula>0</formula>
    </cfRule>
  </conditionalFormatting>
  <conditionalFormatting sqref="O600">
    <cfRule type="cellIs" dxfId="15521" priority="107" operator="lessThan">
      <formula>0</formula>
    </cfRule>
  </conditionalFormatting>
  <conditionalFormatting sqref="O600">
    <cfRule type="cellIs" dxfId="15520" priority="106" operator="lessThan">
      <formula>0</formula>
    </cfRule>
  </conditionalFormatting>
  <conditionalFormatting sqref="O710">
    <cfRule type="cellIs" dxfId="15519" priority="105" operator="lessThan">
      <formula>0</formula>
    </cfRule>
  </conditionalFormatting>
  <conditionalFormatting sqref="O654 O651 O648:O649 O632:O634">
    <cfRule type="expression" dxfId="15518" priority="92">
      <formula>O632/N632&gt;1</formula>
    </cfRule>
    <cfRule type="expression" dxfId="15517" priority="93">
      <formula>O632/N632&lt;1</formula>
    </cfRule>
  </conditionalFormatting>
  <conditionalFormatting sqref="O507:O510">
    <cfRule type="cellIs" dxfId="15516" priority="104" operator="lessThan">
      <formula>0</formula>
    </cfRule>
  </conditionalFormatting>
  <conditionalFormatting sqref="O507:O510">
    <cfRule type="expression" dxfId="15515" priority="102">
      <formula>O507/N507&gt;1</formula>
    </cfRule>
    <cfRule type="expression" dxfId="15514" priority="103">
      <formula>O507/N507&lt;1</formula>
    </cfRule>
  </conditionalFormatting>
  <conditionalFormatting sqref="O588 O574 O559 O551">
    <cfRule type="cellIs" dxfId="15513" priority="101" operator="lessThan">
      <formula>0</formula>
    </cfRule>
  </conditionalFormatting>
  <conditionalFormatting sqref="O584:O587 O570:O573 O555:O558 O547:O550">
    <cfRule type="cellIs" dxfId="15512" priority="100" operator="lessThan">
      <formula>0</formula>
    </cfRule>
  </conditionalFormatting>
  <conditionalFormatting sqref="O584:O587 O570:O573 O555:O558 O547:O550">
    <cfRule type="expression" dxfId="15511" priority="98">
      <formula>O547/N547&gt;1</formula>
    </cfRule>
    <cfRule type="expression" dxfId="15510" priority="99">
      <formula>O547/N547&lt;1</formula>
    </cfRule>
  </conditionalFormatting>
  <conditionalFormatting sqref="O588 O574 O559 O551">
    <cfRule type="cellIs" dxfId="15509" priority="97" operator="lessThan">
      <formula>0</formula>
    </cfRule>
  </conditionalFormatting>
  <conditionalFormatting sqref="O588 O574 O559 O551">
    <cfRule type="expression" dxfId="15508" priority="95">
      <formula>O551/N551&gt;1</formula>
    </cfRule>
    <cfRule type="expression" dxfId="15507" priority="96">
      <formula>O551/N551&lt;1</formula>
    </cfRule>
  </conditionalFormatting>
  <conditionalFormatting sqref="O654 O651 O648:O649 O632:O634">
    <cfRule type="cellIs" dxfId="15506" priority="94" operator="lessThan">
      <formula>0</formula>
    </cfRule>
  </conditionalFormatting>
  <conditionalFormatting sqref="O504">
    <cfRule type="expression" dxfId="15505" priority="292">
      <formula>O504/#REF!&gt;1</formula>
    </cfRule>
    <cfRule type="expression" dxfId="15504" priority="293">
      <formula>O504/#REF!&lt;1</formula>
    </cfRule>
  </conditionalFormatting>
  <conditionalFormatting sqref="O465">
    <cfRule type="cellIs" dxfId="15503" priority="91" operator="lessThan">
      <formula>0</formula>
    </cfRule>
  </conditionalFormatting>
  <conditionalFormatting sqref="O465">
    <cfRule type="expression" dxfId="15502" priority="89">
      <formula>O465/N465&gt;1</formula>
    </cfRule>
    <cfRule type="expression" dxfId="15501" priority="90">
      <formula>O465/N465&lt;1</formula>
    </cfRule>
  </conditionalFormatting>
  <conditionalFormatting sqref="O511">
    <cfRule type="cellIs" dxfId="15500" priority="88" operator="lessThan">
      <formula>0</formula>
    </cfRule>
  </conditionalFormatting>
  <conditionalFormatting sqref="O511">
    <cfRule type="expression" dxfId="15499" priority="86">
      <formula>O511/N511&gt;1</formula>
    </cfRule>
    <cfRule type="expression" dxfId="15498" priority="87">
      <formula>O511/N511&lt;1</formula>
    </cfRule>
  </conditionalFormatting>
  <conditionalFormatting sqref="O568">
    <cfRule type="cellIs" dxfId="15497" priority="76" operator="lessThan">
      <formula>0</formula>
    </cfRule>
  </conditionalFormatting>
  <conditionalFormatting sqref="O603">
    <cfRule type="expression" dxfId="15496" priority="50">
      <formula>O603/N603&gt;1</formula>
    </cfRule>
    <cfRule type="expression" dxfId="15495" priority="51">
      <formula>O603/N603&lt;1</formula>
    </cfRule>
  </conditionalFormatting>
  <conditionalFormatting sqref="O552">
    <cfRule type="cellIs" dxfId="15494" priority="73" operator="lessThan">
      <formula>0</formula>
    </cfRule>
  </conditionalFormatting>
  <conditionalFormatting sqref="O552">
    <cfRule type="expression" dxfId="15493" priority="71">
      <formula>O552/N552&gt;1</formula>
    </cfRule>
    <cfRule type="expression" dxfId="15492" priority="72">
      <formula>O552/N552&lt;1</formula>
    </cfRule>
  </conditionalFormatting>
  <conditionalFormatting sqref="O560">
    <cfRule type="cellIs" dxfId="15491" priority="70" operator="lessThan">
      <formula>0</formula>
    </cfRule>
  </conditionalFormatting>
  <conditionalFormatting sqref="O560">
    <cfRule type="expression" dxfId="15490" priority="68">
      <formula>O560/N560&gt;1</formula>
    </cfRule>
    <cfRule type="expression" dxfId="15489" priority="69">
      <formula>O560/N560&lt;1</formula>
    </cfRule>
  </conditionalFormatting>
  <conditionalFormatting sqref="O575">
    <cfRule type="cellIs" dxfId="15488" priority="67" operator="lessThan">
      <formula>0</formula>
    </cfRule>
  </conditionalFormatting>
  <conditionalFormatting sqref="O575">
    <cfRule type="expression" dxfId="15487" priority="65">
      <formula>O575/N575&gt;1</formula>
    </cfRule>
    <cfRule type="expression" dxfId="15486" priority="66">
      <formula>O575/N575&lt;1</formula>
    </cfRule>
  </conditionalFormatting>
  <conditionalFormatting sqref="O589">
    <cfRule type="cellIs" dxfId="15485" priority="64" operator="lessThan">
      <formula>0</formula>
    </cfRule>
  </conditionalFormatting>
  <conditionalFormatting sqref="O589">
    <cfRule type="expression" dxfId="15484" priority="62">
      <formula>O589/N589&gt;1</formula>
    </cfRule>
    <cfRule type="expression" dxfId="15483" priority="63">
      <formula>O589/N589&lt;1</formula>
    </cfRule>
  </conditionalFormatting>
  <conditionalFormatting sqref="O521">
    <cfRule type="cellIs" dxfId="15482" priority="85" operator="lessThan">
      <formula>0</formula>
    </cfRule>
  </conditionalFormatting>
  <conditionalFormatting sqref="O521">
    <cfRule type="expression" dxfId="15481" priority="83">
      <formula>O521/N521&gt;1</formula>
    </cfRule>
    <cfRule type="expression" dxfId="15480" priority="84">
      <formula>O521/N521&lt;1</formula>
    </cfRule>
  </conditionalFormatting>
  <conditionalFormatting sqref="O529">
    <cfRule type="cellIs" dxfId="15479" priority="82" operator="lessThan">
      <formula>0</formula>
    </cfRule>
  </conditionalFormatting>
  <conditionalFormatting sqref="O529">
    <cfRule type="expression" dxfId="15478" priority="80">
      <formula>O529/N529&gt;1</formula>
    </cfRule>
    <cfRule type="expression" dxfId="15477" priority="81">
      <formula>O529/N529&lt;1</formula>
    </cfRule>
  </conditionalFormatting>
  <conditionalFormatting sqref="O582">
    <cfRule type="expression" dxfId="15476" priority="59">
      <formula>O582/N582&gt;1</formula>
    </cfRule>
    <cfRule type="expression" dxfId="15475" priority="60">
      <formula>O582/N582&lt;1</formula>
    </cfRule>
  </conditionalFormatting>
  <conditionalFormatting sqref="O537">
    <cfRule type="cellIs" dxfId="15474" priority="79" operator="lessThan">
      <formula>0</formula>
    </cfRule>
  </conditionalFormatting>
  <conditionalFormatting sqref="O537">
    <cfRule type="expression" dxfId="15473" priority="77">
      <formula>O537/N537&gt;1</formula>
    </cfRule>
    <cfRule type="expression" dxfId="15472" priority="78">
      <formula>O537/N537&lt;1</formula>
    </cfRule>
  </conditionalFormatting>
  <conditionalFormatting sqref="O642:O645 B636:O637">
    <cfRule type="cellIs" dxfId="15471" priority="58" operator="lessThan">
      <formula>0</formula>
    </cfRule>
  </conditionalFormatting>
  <conditionalFormatting sqref="O568">
    <cfRule type="expression" dxfId="15470" priority="74">
      <formula>O568/N568&gt;1</formula>
    </cfRule>
    <cfRule type="expression" dxfId="15469" priority="75">
      <formula>O568/N568&lt;1</formula>
    </cfRule>
  </conditionalFormatting>
  <conditionalFormatting sqref="O597">
    <cfRule type="cellIs" dxfId="15468" priority="57" operator="lessThan">
      <formula>0</formula>
    </cfRule>
  </conditionalFormatting>
  <conditionalFormatting sqref="O608">
    <cfRule type="expression" dxfId="15467" priority="45">
      <formula>O608/N608&gt;1</formula>
    </cfRule>
    <cfRule type="expression" dxfId="15466" priority="46">
      <formula>O608/N608&lt;1</formula>
    </cfRule>
  </conditionalFormatting>
  <conditionalFormatting sqref="O582">
    <cfRule type="cellIs" dxfId="15465" priority="61" operator="lessThan">
      <formula>0</formula>
    </cfRule>
  </conditionalFormatting>
  <conditionalFormatting sqref="O597">
    <cfRule type="expression" dxfId="15464" priority="55">
      <formula>O597/N597&gt;1</formula>
    </cfRule>
    <cfRule type="expression" dxfId="15463" priority="56">
      <formula>O597/N597&lt;1</formula>
    </cfRule>
  </conditionalFormatting>
  <conditionalFormatting sqref="O676:O679">
    <cfRule type="cellIs" dxfId="15462" priority="44" operator="lessThan">
      <formula>0</formula>
    </cfRule>
  </conditionalFormatting>
  <conditionalFormatting sqref="O678">
    <cfRule type="cellIs" dxfId="15461" priority="43" operator="lessThan">
      <formula>0</formula>
    </cfRule>
  </conditionalFormatting>
  <conditionalFormatting sqref="O680:O683">
    <cfRule type="cellIs" dxfId="15460" priority="42" operator="lessThan">
      <formula>0</formula>
    </cfRule>
  </conditionalFormatting>
  <conditionalFormatting sqref="O682">
    <cfRule type="cellIs" dxfId="15459" priority="41" operator="lessThan">
      <formula>0</formula>
    </cfRule>
  </conditionalFormatting>
  <conditionalFormatting sqref="O684:O687">
    <cfRule type="cellIs" dxfId="15458" priority="40" operator="lessThan">
      <formula>0</formula>
    </cfRule>
  </conditionalFormatting>
  <conditionalFormatting sqref="O686">
    <cfRule type="cellIs" dxfId="15457" priority="39" operator="lessThan">
      <formula>0</formula>
    </cfRule>
  </conditionalFormatting>
  <conditionalFormatting sqref="O688:O691">
    <cfRule type="cellIs" dxfId="15456" priority="38" operator="lessThan">
      <formula>0</formula>
    </cfRule>
  </conditionalFormatting>
  <conditionalFormatting sqref="O690">
    <cfRule type="cellIs" dxfId="15455" priority="37" operator="lessThan">
      <formula>0</formula>
    </cfRule>
  </conditionalFormatting>
  <conditionalFormatting sqref="O692:O693 O695">
    <cfRule type="cellIs" dxfId="15454" priority="36" operator="lessThan">
      <formula>0</formula>
    </cfRule>
  </conditionalFormatting>
  <conditionalFormatting sqref="O696:O699">
    <cfRule type="cellIs" dxfId="15453" priority="35" operator="lessThan">
      <formula>0</formula>
    </cfRule>
  </conditionalFormatting>
  <conditionalFormatting sqref="O698">
    <cfRule type="cellIs" dxfId="15452" priority="34" operator="lessThan">
      <formula>0</formula>
    </cfRule>
  </conditionalFormatting>
  <conditionalFormatting sqref="O700:O703">
    <cfRule type="cellIs" dxfId="15451" priority="33" operator="lessThan">
      <formula>0</formula>
    </cfRule>
  </conditionalFormatting>
  <conditionalFormatting sqref="O702">
    <cfRule type="cellIs" dxfId="15450" priority="32" operator="lessThan">
      <formula>0</formula>
    </cfRule>
  </conditionalFormatting>
  <conditionalFormatting sqref="O704:O707">
    <cfRule type="cellIs" dxfId="15449" priority="31" operator="lessThan">
      <formula>0</formula>
    </cfRule>
  </conditionalFormatting>
  <conditionalFormatting sqref="O706">
    <cfRule type="cellIs" dxfId="15448" priority="30" operator="lessThan">
      <formula>0</formula>
    </cfRule>
  </conditionalFormatting>
  <conditionalFormatting sqref="O712:O715">
    <cfRule type="cellIs" dxfId="15447" priority="29" operator="lessThan">
      <formula>0</formula>
    </cfRule>
  </conditionalFormatting>
  <conditionalFormatting sqref="O714">
    <cfRule type="cellIs" dxfId="15446" priority="28" operator="lessThan">
      <formula>0</formula>
    </cfRule>
  </conditionalFormatting>
  <conditionalFormatting sqref="O716:O719">
    <cfRule type="cellIs" dxfId="15445" priority="27" operator="lessThan">
      <formula>0</formula>
    </cfRule>
  </conditionalFormatting>
  <conditionalFormatting sqref="O718">
    <cfRule type="cellIs" dxfId="15444" priority="26" operator="lessThan">
      <formula>0</formula>
    </cfRule>
  </conditionalFormatting>
  <conditionalFormatting sqref="O466">
    <cfRule type="cellIs" dxfId="15443" priority="25" operator="lessThan">
      <formula>0</formula>
    </cfRule>
  </conditionalFormatting>
  <conditionalFormatting sqref="O505">
    <cfRule type="cellIs" dxfId="15442" priority="24" operator="lessThan">
      <formula>0</formula>
    </cfRule>
  </conditionalFormatting>
  <conditionalFormatting sqref="O513">
    <cfRule type="cellIs" dxfId="15441" priority="23" operator="lessThan">
      <formula>0</formula>
    </cfRule>
  </conditionalFormatting>
  <conditionalFormatting sqref="O522">
    <cfRule type="cellIs" dxfId="15440" priority="22" operator="lessThan">
      <formula>0</formula>
    </cfRule>
  </conditionalFormatting>
  <conditionalFormatting sqref="O530">
    <cfRule type="cellIs" dxfId="15439" priority="21" operator="lessThan">
      <formula>0</formula>
    </cfRule>
  </conditionalFormatting>
  <conditionalFormatting sqref="O538">
    <cfRule type="cellIs" dxfId="15438" priority="20" operator="lessThan">
      <formula>0</formula>
    </cfRule>
  </conditionalFormatting>
  <conditionalFormatting sqref="O553">
    <cfRule type="cellIs" dxfId="15437" priority="19" operator="lessThan">
      <formula>0</formula>
    </cfRule>
  </conditionalFormatting>
  <conditionalFormatting sqref="O561">
    <cfRule type="cellIs" dxfId="15436" priority="18" operator="lessThan">
      <formula>0</formula>
    </cfRule>
  </conditionalFormatting>
  <conditionalFormatting sqref="O590">
    <cfRule type="cellIs" dxfId="15435" priority="17" operator="lessThan">
      <formula>0</formula>
    </cfRule>
  </conditionalFormatting>
  <conditionalFormatting sqref="B492:N496">
    <cfRule type="cellIs" dxfId="15434" priority="296" operator="lessThan">
      <formula>0</formula>
    </cfRule>
  </conditionalFormatting>
  <conditionalFormatting sqref="B492:N496">
    <cfRule type="expression" dxfId="15433" priority="294">
      <formula>B492/A492&gt;1</formula>
    </cfRule>
    <cfRule type="expression" dxfId="15432" priority="295">
      <formula>B492/A492&lt;1</formula>
    </cfRule>
  </conditionalFormatting>
  <conditionalFormatting sqref="O492:O496">
    <cfRule type="cellIs" dxfId="15431" priority="16" operator="lessThan">
      <formula>0</formula>
    </cfRule>
  </conditionalFormatting>
  <conditionalFormatting sqref="O492:O496">
    <cfRule type="expression" dxfId="15430" priority="14">
      <formula>O492/N492&gt;1</formula>
    </cfRule>
    <cfRule type="expression" dxfId="15429" priority="15">
      <formula>O492/N492&lt;1</formula>
    </cfRule>
  </conditionalFormatting>
  <conditionalFormatting sqref="B720:N723">
    <cfRule type="cellIs" dxfId="15428" priority="13" operator="lessThan">
      <formula>0</formula>
    </cfRule>
  </conditionalFormatting>
  <conditionalFormatting sqref="I722:N722 P720:Q723">
    <cfRule type="cellIs" dxfId="15427" priority="12" operator="lessThan">
      <formula>0</formula>
    </cfRule>
  </conditionalFormatting>
  <conditionalFormatting sqref="O720:O723">
    <cfRule type="cellIs" dxfId="15426" priority="11" operator="lessThan">
      <formula>0</formula>
    </cfRule>
  </conditionalFormatting>
  <conditionalFormatting sqref="O722">
    <cfRule type="cellIs" dxfId="15425" priority="10" operator="lessThan">
      <formula>0</formula>
    </cfRule>
  </conditionalFormatting>
  <conditionalFormatting sqref="P655:P658">
    <cfRule type="cellIs" dxfId="15424" priority="9" operator="lessThan">
      <formula>0</formula>
    </cfRule>
  </conditionalFormatting>
  <conditionalFormatting sqref="P638:Q638 Q639:Q640">
    <cfRule type="cellIs" dxfId="15423" priority="8" operator="lessThan">
      <formula>0</formula>
    </cfRule>
  </conditionalFormatting>
  <conditionalFormatting sqref="B638">
    <cfRule type="cellIs" dxfId="15422" priority="7" operator="lessThan">
      <formula>0</formula>
    </cfRule>
  </conditionalFormatting>
  <conditionalFormatting sqref="P639:P640">
    <cfRule type="cellIs" dxfId="15421" priority="6" operator="lessThan">
      <formula>0</formula>
    </cfRule>
  </conditionalFormatting>
  <conditionalFormatting sqref="B639:O640">
    <cfRule type="expression" dxfId="15420" priority="4">
      <formula>B639/A639&gt;1</formula>
    </cfRule>
    <cfRule type="expression" dxfId="15419" priority="5">
      <formula>B639/A639&lt;1</formula>
    </cfRule>
  </conditionalFormatting>
  <conditionalFormatting sqref="B639:O640">
    <cfRule type="cellIs" dxfId="15418" priority="3" operator="lessThan">
      <formula>0</formula>
    </cfRule>
  </conditionalFormatting>
  <conditionalFormatting sqref="O357:O360">
    <cfRule type="cellIs" dxfId="15417" priority="2" operator="lessThan">
      <formula>0</formula>
    </cfRule>
  </conditionalFormatting>
  <conditionalFormatting sqref="O661">
    <cfRule type="cellIs" dxfId="15416"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DN723"/>
  <sheetViews>
    <sheetView topLeftCell="G643" zoomScaleNormal="100" workbookViewId="0">
      <selection activeCell="S662" sqref="S662"/>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t="s">
        <v>6</v>
      </c>
      <c r="B2" t="s">
        <v>3278</v>
      </c>
      <c r="C2" t="s">
        <v>2310</v>
      </c>
      <c r="D2" t="s">
        <v>2311</v>
      </c>
      <c r="E2" t="s">
        <v>2312</v>
      </c>
      <c r="F2" t="s">
        <v>2313</v>
      </c>
      <c r="G2" t="s">
        <v>2314</v>
      </c>
      <c r="H2" t="s">
        <v>2315</v>
      </c>
      <c r="I2" t="s">
        <v>2316</v>
      </c>
      <c r="J2" t="s">
        <v>2317</v>
      </c>
      <c r="K2" t="s">
        <v>2318</v>
      </c>
      <c r="L2" t="s">
        <v>2319</v>
      </c>
      <c r="M2" t="s">
        <v>2320</v>
      </c>
      <c r="N2" t="s">
        <v>2321</v>
      </c>
      <c r="O2" t="s">
        <v>2322</v>
      </c>
      <c r="P2" t="s">
        <v>2323</v>
      </c>
      <c r="Q2" t="s">
        <v>2324</v>
      </c>
      <c r="R2" t="s">
        <v>2325</v>
      </c>
      <c r="S2" t="s">
        <v>2326</v>
      </c>
      <c r="T2" t="s">
        <v>2327</v>
      </c>
      <c r="U2" t="s">
        <v>2328</v>
      </c>
      <c r="V2" t="s">
        <v>2329</v>
      </c>
      <c r="W2" t="s">
        <v>2330</v>
      </c>
      <c r="X2" t="s">
        <v>2331</v>
      </c>
      <c r="Y2" t="s">
        <v>2332</v>
      </c>
      <c r="Z2" t="s">
        <v>2333</v>
      </c>
      <c r="AA2" t="s">
        <v>2334</v>
      </c>
      <c r="AB2" t="s">
        <v>2335</v>
      </c>
      <c r="AC2" t="s">
        <v>2336</v>
      </c>
      <c r="AD2" t="s">
        <v>2337</v>
      </c>
      <c r="AE2" t="s">
        <v>2338</v>
      </c>
      <c r="AF2" t="s">
        <v>2339</v>
      </c>
      <c r="AG2" t="s">
        <v>2340</v>
      </c>
      <c r="AH2" t="s">
        <v>2341</v>
      </c>
      <c r="AI2" t="s">
        <v>2342</v>
      </c>
      <c r="AJ2" t="s">
        <v>2343</v>
      </c>
      <c r="AK2" t="s">
        <v>2344</v>
      </c>
      <c r="AL2" t="s">
        <v>2345</v>
      </c>
      <c r="AM2" t="s">
        <v>2346</v>
      </c>
      <c r="AN2" t="s">
        <v>2347</v>
      </c>
      <c r="AO2" t="s">
        <v>2348</v>
      </c>
      <c r="AP2" t="s">
        <v>2349</v>
      </c>
      <c r="AQ2" t="s">
        <v>2350</v>
      </c>
      <c r="AR2" t="s">
        <v>2351</v>
      </c>
      <c r="AS2" t="s">
        <v>2352</v>
      </c>
      <c r="AT2" t="s">
        <v>2353</v>
      </c>
      <c r="AU2" t="s">
        <v>2354</v>
      </c>
      <c r="AV2" t="s">
        <v>2355</v>
      </c>
      <c r="AW2" t="s">
        <v>2356</v>
      </c>
      <c r="AX2" t="s">
        <v>2357</v>
      </c>
      <c r="AY2" t="s">
        <v>2358</v>
      </c>
      <c r="AZ2" t="s">
        <v>2359</v>
      </c>
      <c r="BA2" t="s">
        <v>2360</v>
      </c>
      <c r="BB2" t="s">
        <v>2361</v>
      </c>
      <c r="BC2" t="s">
        <v>2362</v>
      </c>
      <c r="BD2"/>
      <c r="BE2"/>
      <c r="BF2"/>
      <c r="BG2"/>
      <c r="BH2"/>
      <c r="BI2"/>
      <c r="BJ2"/>
      <c r="BK2"/>
      <c r="BL2"/>
      <c r="BM2"/>
      <c r="BN2"/>
      <c r="BO2"/>
      <c r="BP2"/>
      <c r="BQ2"/>
      <c r="BR2"/>
      <c r="BS2"/>
      <c r="BT2"/>
    </row>
    <row r="3" spans="1:72"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2364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25">
      <c r="A6" t="s">
        <v>788</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25">
      <c r="A7" t="s">
        <v>789</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25">
      <c r="A8" t="s">
        <v>2365</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25">
      <c r="A9" t="s">
        <v>2393</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25">
      <c r="A10" t="s">
        <v>2366</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25">
      <c r="A11" t="s">
        <v>2604</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25">
      <c r="A12" t="s">
        <v>2393</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25">
      <c r="A13" t="s">
        <v>790</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25">
      <c r="A14" t="s">
        <v>2367</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25">
      <c r="A15" t="s">
        <v>2605</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25">
      <c r="A16" t="s">
        <v>2606</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25">
      <c r="A17" t="s">
        <v>2607</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2608</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25">
      <c r="A19" t="s">
        <v>2609</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2610</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25">
      <c r="A21" t="s">
        <v>2611</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25">
      <c r="A22" t="s">
        <v>2369</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25">
      <c r="A23" t="s">
        <v>2370</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25">
      <c r="A24" t="s">
        <v>791</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25">
      <c r="A25" t="s">
        <v>2371</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2372</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2365</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2373</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2381</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25">
      <c r="A30" t="s">
        <v>2382</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25">
      <c r="A31" t="s">
        <v>2383</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25">
      <c r="A32" t="s">
        <v>792</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25">
      <c r="A33" t="s">
        <v>2384</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25">
      <c r="A34" t="s">
        <v>793</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25">
      <c r="A35" t="s">
        <v>2612</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25">
      <c r="A36" t="s">
        <v>2385</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25">
      <c r="A37" t="s">
        <v>2386</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25">
      <c r="A38" t="s">
        <v>2387</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25">
      <c r="A39" t="s">
        <v>2388</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25">
      <c r="A40" t="s">
        <v>2389</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25">
      <c r="A41" t="s">
        <v>794</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25">
      <c r="A42" t="s">
        <v>795</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25">
      <c r="A43" t="s">
        <v>2390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2391</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796</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25">
      <c r="A46" t="s">
        <v>797</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25">
      <c r="A47" t="s">
        <v>2365</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25">
      <c r="A48" t="s">
        <v>2393</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25">
      <c r="A49" t="s">
        <v>2613</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25">
      <c r="A50" t="s">
        <v>798</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25">
      <c r="A51" t="s">
        <v>2365</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25">
      <c r="A52" t="s">
        <v>2393</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25">
      <c r="A53" t="s">
        <v>799</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25">
      <c r="A54" t="s">
        <v>2394</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2396</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2400</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25">
      <c r="A57" t="s">
        <v>2401</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25">
      <c r="A58" t="s">
        <v>2402</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25">
      <c r="A59" t="s">
        <v>800</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25">
      <c r="A60" t="s">
        <v>2403</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2614</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25">
      <c r="A62" t="s">
        <v>2365</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25">
      <c r="A63" t="s">
        <v>2615</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801</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25">
      <c r="A65" t="s">
        <v>2394</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25">
      <c r="A66" t="s">
        <v>2404</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25">
      <c r="A67" t="s">
        <v>2405</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25">
      <c r="A68" t="s">
        <v>2616</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25">
      <c r="A69" t="s">
        <v>2408</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25">
      <c r="A70" t="s">
        <v>2409</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25">
      <c r="A71" t="s">
        <v>2410</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25">
      <c r="A72" t="s">
        <v>802</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25">
      <c r="A73" t="s">
        <v>803</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25">
      <c r="A74" t="s">
        <v>2411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2412</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25">
      <c r="A76" t="s">
        <v>2413</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25">
      <c r="A77" t="s">
        <v>2414</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25">
      <c r="A78" t="s">
        <v>2415</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25">
      <c r="A79" t="s">
        <v>2416</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25">
      <c r="A80" t="s">
        <v>2417</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25">
      <c r="A81" t="s">
        <v>2419</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25">
      <c r="A82" t="s">
        <v>2420</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25">
      <c r="A83" t="s">
        <v>2421</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25">
      <c r="A84" t="s">
        <v>804</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25">
      <c r="A85" t="s">
        <v>2422</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25">
      <c r="A86" t="s">
        <v>2423</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25">
      <c r="A87" t="s">
        <v>2425</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25">
      <c r="A88" t="s">
        <v>2426</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25">
      <c r="A89" t="s">
        <v>2427</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25">
      <c r="A90" t="s">
        <v>2428</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805</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25">
      <c r="A92" t="s">
        <v>2429</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25">
      <c r="A93" t="s">
        <v>2430</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25">
      <c r="A94" t="s">
        <v>2431</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25">
      <c r="A95" t="s">
        <v>2547</v>
      </c>
      <c r="B95" t="s">
        <v>3279</v>
      </c>
      <c r="C95" t="s">
        <v>2548</v>
      </c>
      <c r="D95" t="s">
        <v>2549</v>
      </c>
      <c r="E95" t="s">
        <v>2550</v>
      </c>
      <c r="F95" t="s">
        <v>2551</v>
      </c>
      <c r="G95" t="s">
        <v>2552</v>
      </c>
      <c r="H95" t="s">
        <v>2553</v>
      </c>
      <c r="I95" t="s">
        <v>2554</v>
      </c>
      <c r="J95" t="s">
        <v>2555</v>
      </c>
      <c r="K95" t="s">
        <v>2556</v>
      </c>
      <c r="L95" t="s">
        <v>2557</v>
      </c>
      <c r="M95" t="s">
        <v>2558</v>
      </c>
      <c r="N95" t="s">
        <v>2559</v>
      </c>
      <c r="O95" t="s">
        <v>2560</v>
      </c>
      <c r="P95" t="s">
        <v>2561</v>
      </c>
      <c r="Q95" t="s">
        <v>2562</v>
      </c>
      <c r="R95" t="s">
        <v>2563</v>
      </c>
      <c r="S95" t="s">
        <v>2564</v>
      </c>
      <c r="T95" t="s">
        <v>2565</v>
      </c>
      <c r="U95" t="s">
        <v>2566</v>
      </c>
      <c r="V95" t="s">
        <v>2567</v>
      </c>
      <c r="W95" t="s">
        <v>2568</v>
      </c>
      <c r="X95" t="s">
        <v>2569</v>
      </c>
      <c r="Y95" t="s">
        <v>2570</v>
      </c>
      <c r="Z95" t="s">
        <v>2571</v>
      </c>
      <c r="AA95" t="s">
        <v>2572</v>
      </c>
      <c r="AB95" t="s">
        <v>2573</v>
      </c>
      <c r="AC95" t="s">
        <v>2574</v>
      </c>
      <c r="AD95" t="s">
        <v>2575</v>
      </c>
      <c r="AE95" t="s">
        <v>2576</v>
      </c>
      <c r="AF95" t="s">
        <v>2577</v>
      </c>
      <c r="AG95" t="s">
        <v>2578</v>
      </c>
      <c r="AH95" t="s">
        <v>2579</v>
      </c>
      <c r="AI95" t="s">
        <v>2580</v>
      </c>
      <c r="AJ95" t="s">
        <v>2581</v>
      </c>
      <c r="AK95" t="s">
        <v>2582</v>
      </c>
      <c r="AL95" t="s">
        <v>2583</v>
      </c>
      <c r="AM95" t="s">
        <v>2584</v>
      </c>
      <c r="AN95" t="s">
        <v>2585</v>
      </c>
      <c r="AO95" t="s">
        <v>2586</v>
      </c>
      <c r="AP95" t="s">
        <v>2587</v>
      </c>
      <c r="AQ95" t="s">
        <v>2588</v>
      </c>
      <c r="AR95" t="s">
        <v>2589</v>
      </c>
      <c r="AS95" t="s">
        <v>2590</v>
      </c>
      <c r="AT95" t="s">
        <v>2591</v>
      </c>
      <c r="AU95" t="s">
        <v>2592</v>
      </c>
      <c r="AV95" t="s">
        <v>2593</v>
      </c>
      <c r="AW95" t="s">
        <v>2594</v>
      </c>
      <c r="AX95" t="s">
        <v>2595</v>
      </c>
      <c r="AY95" t="s">
        <v>2596</v>
      </c>
      <c r="AZ95" t="s">
        <v>2597</v>
      </c>
      <c r="BA95" t="s">
        <v>2598</v>
      </c>
      <c r="BB95" t="s">
        <v>2599</v>
      </c>
      <c r="BC95" t="s">
        <v>2600</v>
      </c>
      <c r="BD95"/>
      <c r="BE95"/>
      <c r="BF95"/>
      <c r="BG95"/>
      <c r="BH95"/>
      <c r="BI95"/>
      <c r="BJ95"/>
      <c r="BK95"/>
      <c r="BL95"/>
      <c r="BM95"/>
      <c r="BN95"/>
      <c r="BO95"/>
      <c r="BP95"/>
      <c r="BQ95"/>
      <c r="BR95"/>
      <c r="BS95"/>
      <c r="BT95"/>
    </row>
    <row r="96" spans="1:72" x14ac:dyDescent="0.25">
      <c r="A96" t="s">
        <v>2601</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t="s">
        <v>2602</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t="s">
        <v>2603</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t="s">
        <v>6</v>
      </c>
      <c r="B128" t="s">
        <v>3278</v>
      </c>
      <c r="C128" t="s">
        <v>2310</v>
      </c>
      <c r="D128" t="s">
        <v>2432</v>
      </c>
      <c r="E128" t="s">
        <v>2312</v>
      </c>
      <c r="F128" t="s">
        <v>2313</v>
      </c>
      <c r="G128" t="s">
        <v>2314</v>
      </c>
      <c r="H128" t="s">
        <v>2433</v>
      </c>
      <c r="I128" t="s">
        <v>2316</v>
      </c>
      <c r="J128" t="s">
        <v>2317</v>
      </c>
      <c r="K128" t="s">
        <v>2318</v>
      </c>
      <c r="L128" t="s">
        <v>2434</v>
      </c>
      <c r="M128" t="s">
        <v>2320</v>
      </c>
      <c r="N128" t="s">
        <v>2321</v>
      </c>
      <c r="O128" t="s">
        <v>2322</v>
      </c>
      <c r="P128" t="s">
        <v>2435</v>
      </c>
      <c r="Q128" t="s">
        <v>2324</v>
      </c>
      <c r="R128" t="s">
        <v>2325</v>
      </c>
      <c r="S128" t="s">
        <v>2326</v>
      </c>
      <c r="T128" t="s">
        <v>2436</v>
      </c>
      <c r="U128" t="s">
        <v>2328</v>
      </c>
      <c r="V128" t="s">
        <v>2329</v>
      </c>
      <c r="W128" t="s">
        <v>2330</v>
      </c>
      <c r="X128" t="s">
        <v>2437</v>
      </c>
      <c r="Y128" t="s">
        <v>2332</v>
      </c>
      <c r="Z128" t="s">
        <v>2333</v>
      </c>
      <c r="AA128" t="s">
        <v>2334</v>
      </c>
      <c r="AB128" t="s">
        <v>2438</v>
      </c>
      <c r="AC128" t="s">
        <v>2336</v>
      </c>
      <c r="AD128" t="s">
        <v>2337</v>
      </c>
      <c r="AE128" t="s">
        <v>2338</v>
      </c>
      <c r="AF128" t="s">
        <v>2439</v>
      </c>
      <c r="AG128" t="s">
        <v>2340</v>
      </c>
      <c r="AH128" t="s">
        <v>2341</v>
      </c>
      <c r="AI128" t="s">
        <v>2342</v>
      </c>
      <c r="AJ128" t="s">
        <v>2440</v>
      </c>
      <c r="AK128" t="s">
        <v>2344</v>
      </c>
      <c r="AL128" t="s">
        <v>2345</v>
      </c>
      <c r="AM128" t="s">
        <v>2346</v>
      </c>
      <c r="AN128" t="s">
        <v>2441</v>
      </c>
      <c r="AO128" t="s">
        <v>2348</v>
      </c>
      <c r="AP128" t="s">
        <v>2349</v>
      </c>
      <c r="AQ128" t="s">
        <v>2350</v>
      </c>
      <c r="AR128" t="s">
        <v>2442</v>
      </c>
      <c r="AS128" t="s">
        <v>2352</v>
      </c>
      <c r="AT128" t="s">
        <v>2353</v>
      </c>
      <c r="AU128" t="s">
        <v>2354</v>
      </c>
      <c r="AV128" t="s">
        <v>2443</v>
      </c>
      <c r="AW128" t="s">
        <v>2356</v>
      </c>
      <c r="AX128" t="s">
        <v>2357</v>
      </c>
      <c r="AY128" t="s">
        <v>2358</v>
      </c>
      <c r="AZ128" t="s">
        <v>2444</v>
      </c>
      <c r="BA128" t="s">
        <v>2360</v>
      </c>
      <c r="BB128" t="s">
        <v>2361</v>
      </c>
      <c r="BC128" t="s">
        <v>2362</v>
      </c>
      <c r="BD128"/>
      <c r="BE128"/>
      <c r="BF128"/>
      <c r="BG128"/>
      <c r="BH128"/>
      <c r="BI128"/>
      <c r="BJ128"/>
      <c r="BK128"/>
      <c r="BL128"/>
      <c r="BM128"/>
      <c r="BN128"/>
      <c r="BO128"/>
      <c r="BP128"/>
      <c r="BQ128"/>
      <c r="BR128"/>
      <c r="BS128"/>
      <c r="BT128"/>
    </row>
    <row r="129" spans="1:72" x14ac:dyDescent="0.25">
      <c r="A129" t="s">
        <v>2445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2446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867</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25">
      <c r="A132" t="s">
        <v>2617</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25">
      <c r="A133" t="s">
        <v>2618</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25">
      <c r="A134" t="s">
        <v>868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25">
      <c r="A135" t="s">
        <v>869</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25">
      <c r="A136" t="s">
        <v>786</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25">
      <c r="A137" t="s">
        <v>870</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25">
      <c r="A138" t="s">
        <v>2449</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871</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25">
      <c r="A140" t="s">
        <v>2619</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25">
      <c r="A141" t="s">
        <v>872</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25">
      <c r="A142" t="s">
        <v>873</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25">
      <c r="A143" t="s">
        <v>874</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25">
      <c r="A144" t="s">
        <v>875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25">
      <c r="A145" t="s">
        <v>881</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25">
      <c r="A146" t="s">
        <v>2620</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25">
      <c r="A147" t="s">
        <v>2450</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25">
      <c r="A148" t="s">
        <v>877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25">
      <c r="A149" t="s">
        <v>2451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25">
      <c r="A150" t="s">
        <v>2621</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25">
      <c r="A151" t="s">
        <v>2453</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25">
      <c r="A152" t="s">
        <v>878</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25">
      <c r="A153" t="s">
        <v>879</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25">
      <c r="A154" t="s">
        <v>2454</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25">
      <c r="A155" t="s">
        <v>2455</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25">
      <c r="A156" t="s">
        <v>2456</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2457</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25">
      <c r="A158" t="s">
        <v>2458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2460</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25">
      <c r="A160" t="s">
        <v>2462</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2463</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2465</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2466</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2467</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2468</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3277</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25">
      <c r="A167" t="s">
        <v>3280</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25">
      <c r="A168" t="s">
        <v>2469</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t="s">
        <v>3281</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25">
      <c r="A170" t="s">
        <v>3282</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2470</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25">
      <c r="A172" t="s">
        <v>2471</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25">
      <c r="A173" t="s">
        <v>2547</v>
      </c>
      <c r="B173" t="s">
        <v>3279</v>
      </c>
      <c r="C173" t="s">
        <v>2548</v>
      </c>
      <c r="D173" t="s">
        <v>2549</v>
      </c>
      <c r="E173" t="s">
        <v>2550</v>
      </c>
      <c r="F173" t="s">
        <v>2551</v>
      </c>
      <c r="G173" t="s">
        <v>2552</v>
      </c>
      <c r="H173" t="s">
        <v>2553</v>
      </c>
      <c r="I173" t="s">
        <v>2554</v>
      </c>
      <c r="J173" t="s">
        <v>2555</v>
      </c>
      <c r="K173" t="s">
        <v>2556</v>
      </c>
      <c r="L173" t="s">
        <v>2557</v>
      </c>
      <c r="M173" t="s">
        <v>2558</v>
      </c>
      <c r="N173" t="s">
        <v>2559</v>
      </c>
      <c r="O173" t="s">
        <v>2560</v>
      </c>
      <c r="P173" t="s">
        <v>2561</v>
      </c>
      <c r="Q173" t="s">
        <v>2562</v>
      </c>
      <c r="R173" t="s">
        <v>2563</v>
      </c>
      <c r="S173" t="s">
        <v>2564</v>
      </c>
      <c r="T173" t="s">
        <v>2565</v>
      </c>
      <c r="U173" t="s">
        <v>2566</v>
      </c>
      <c r="V173" t="s">
        <v>2567</v>
      </c>
      <c r="W173" t="s">
        <v>2568</v>
      </c>
      <c r="X173" t="s">
        <v>2569</v>
      </c>
      <c r="Y173" t="s">
        <v>2570</v>
      </c>
      <c r="Z173" t="s">
        <v>2571</v>
      </c>
      <c r="AA173" t="s">
        <v>2572</v>
      </c>
      <c r="AB173" t="s">
        <v>2573</v>
      </c>
      <c r="AC173" t="s">
        <v>2574</v>
      </c>
      <c r="AD173" t="s">
        <v>2575</v>
      </c>
      <c r="AE173" t="s">
        <v>2576</v>
      </c>
      <c r="AF173" t="s">
        <v>2577</v>
      </c>
      <c r="AG173" t="s">
        <v>2578</v>
      </c>
      <c r="AH173" t="s">
        <v>2579</v>
      </c>
      <c r="AI173" t="s">
        <v>2580</v>
      </c>
      <c r="AJ173" t="s">
        <v>2581</v>
      </c>
      <c r="AK173" t="s">
        <v>2582</v>
      </c>
      <c r="AL173" t="s">
        <v>2583</v>
      </c>
      <c r="AM173" t="s">
        <v>2584</v>
      </c>
      <c r="AN173" t="s">
        <v>2585</v>
      </c>
      <c r="AO173" t="s">
        <v>2586</v>
      </c>
      <c r="AP173" t="s">
        <v>2587</v>
      </c>
      <c r="AQ173" t="s">
        <v>2588</v>
      </c>
      <c r="AR173" t="s">
        <v>2589</v>
      </c>
      <c r="AS173" t="s">
        <v>2590</v>
      </c>
      <c r="AT173" t="s">
        <v>2591</v>
      </c>
      <c r="AU173" t="s">
        <v>2592</v>
      </c>
      <c r="AV173" t="s">
        <v>2593</v>
      </c>
      <c r="AW173" t="s">
        <v>2594</v>
      </c>
      <c r="AX173" t="s">
        <v>2595</v>
      </c>
      <c r="AY173" t="s">
        <v>2596</v>
      </c>
      <c r="AZ173" t="s">
        <v>2597</v>
      </c>
      <c r="BA173" t="s">
        <v>2598</v>
      </c>
      <c r="BB173" t="s">
        <v>2599</v>
      </c>
      <c r="BC173" t="s">
        <v>2600</v>
      </c>
      <c r="BD173"/>
      <c r="BE173"/>
      <c r="BF173"/>
      <c r="BG173"/>
      <c r="BH173"/>
      <c r="BI173"/>
      <c r="BJ173"/>
      <c r="BK173"/>
      <c r="BL173"/>
      <c r="BM173"/>
      <c r="BN173"/>
      <c r="BO173"/>
      <c r="BP173"/>
      <c r="BQ173"/>
      <c r="BR173"/>
      <c r="BS173"/>
      <c r="BT173"/>
    </row>
    <row r="174" spans="1:72" x14ac:dyDescent="0.25">
      <c r="A174" t="s">
        <v>2601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t="s">
        <v>2602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2603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t="s">
        <v>6</v>
      </c>
      <c r="B219" t="s">
        <v>3278</v>
      </c>
      <c r="C219" t="s">
        <v>2310</v>
      </c>
      <c r="D219" t="s">
        <v>2311</v>
      </c>
      <c r="E219" t="s">
        <v>2312</v>
      </c>
      <c r="F219" t="s">
        <v>2313</v>
      </c>
      <c r="G219" t="s">
        <v>2314</v>
      </c>
      <c r="H219" t="s">
        <v>2315</v>
      </c>
      <c r="I219" t="s">
        <v>2316</v>
      </c>
      <c r="J219" t="s">
        <v>2317</v>
      </c>
      <c r="K219" t="s">
        <v>2318</v>
      </c>
      <c r="L219" t="s">
        <v>2319</v>
      </c>
      <c r="M219" t="s">
        <v>2320</v>
      </c>
      <c r="N219" t="s">
        <v>2321</v>
      </c>
      <c r="O219" t="s">
        <v>2322</v>
      </c>
      <c r="P219" t="s">
        <v>2323</v>
      </c>
      <c r="Q219" t="s">
        <v>2324</v>
      </c>
      <c r="R219" t="s">
        <v>2325</v>
      </c>
      <c r="S219" t="s">
        <v>2326</v>
      </c>
      <c r="T219" t="s">
        <v>2327</v>
      </c>
      <c r="U219" t="s">
        <v>2328</v>
      </c>
      <c r="V219" t="s">
        <v>2329</v>
      </c>
      <c r="W219" t="s">
        <v>2330</v>
      </c>
      <c r="X219" t="s">
        <v>2331</v>
      </c>
      <c r="Y219" t="s">
        <v>2332</v>
      </c>
      <c r="Z219" t="s">
        <v>2333</v>
      </c>
      <c r="AA219" t="s">
        <v>2334</v>
      </c>
      <c r="AB219" t="s">
        <v>2335</v>
      </c>
      <c r="AC219" t="s">
        <v>2336</v>
      </c>
      <c r="AD219" t="s">
        <v>2337</v>
      </c>
      <c r="AE219" t="s">
        <v>2338</v>
      </c>
      <c r="AF219" t="s">
        <v>2339</v>
      </c>
      <c r="AG219" t="s">
        <v>2340</v>
      </c>
      <c r="AH219" t="s">
        <v>2341</v>
      </c>
      <c r="AI219" t="s">
        <v>2342</v>
      </c>
      <c r="AJ219" t="s">
        <v>2343</v>
      </c>
      <c r="AK219" t="s">
        <v>2344</v>
      </c>
      <c r="AL219" t="s">
        <v>2345</v>
      </c>
      <c r="AM219" t="s">
        <v>2346</v>
      </c>
      <c r="AN219" t="s">
        <v>2347</v>
      </c>
      <c r="AO219" t="s">
        <v>2348</v>
      </c>
      <c r="AP219" t="s">
        <v>2349</v>
      </c>
      <c r="AQ219" t="s">
        <v>2350</v>
      </c>
      <c r="AR219" t="s">
        <v>2351</v>
      </c>
      <c r="AS219" t="s">
        <v>2352</v>
      </c>
      <c r="AT219" t="s">
        <v>2353</v>
      </c>
      <c r="AU219" t="s">
        <v>2354</v>
      </c>
      <c r="AV219" t="s">
        <v>2355</v>
      </c>
      <c r="AW219" t="s">
        <v>2356</v>
      </c>
      <c r="AX219" t="s">
        <v>2357</v>
      </c>
      <c r="AY219" t="s">
        <v>2358</v>
      </c>
      <c r="AZ219" t="s">
        <v>2359</v>
      </c>
      <c r="BA219" t="s">
        <v>2360</v>
      </c>
      <c r="BB219" t="s">
        <v>2361</v>
      </c>
      <c r="BC219" t="s">
        <v>2362</v>
      </c>
    </row>
    <row r="220" spans="1:118" x14ac:dyDescent="0.25">
      <c r="A220" t="s">
        <v>2472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2473</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25">
      <c r="A222" t="s">
        <v>2622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25">
      <c r="A223" t="s">
        <v>880</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25">
      <c r="A224" t="s">
        <v>2474</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25">
      <c r="A225" t="s">
        <v>2475</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25">
      <c r="A226" t="s">
        <v>881</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25">
      <c r="A227" t="s">
        <v>2476</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2478</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25">
      <c r="A229" t="s">
        <v>2481</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25">
      <c r="A230" t="s">
        <v>2482</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25">
      <c r="A231" t="s">
        <v>2483</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25">
      <c r="A232" t="s">
        <v>2484</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25">
      <c r="A233" t="s">
        <v>2485</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25">
      <c r="A234" t="s">
        <v>2623</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25">
      <c r="A235" t="s">
        <v>2486</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25">
      <c r="A236" t="s">
        <v>2488</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25">
      <c r="A237" t="s">
        <v>2489</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25">
      <c r="A238" t="s">
        <v>869</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878</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25">
      <c r="A240" t="s">
        <v>879</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25">
      <c r="A241" t="s">
        <v>2490</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2491</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25">
      <c r="A243" t="s">
        <v>2492</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25">
      <c r="A244" t="s">
        <v>2493</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2494</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25">
      <c r="A246" t="s">
        <v>2495</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25">
      <c r="A247" t="s">
        <v>2496</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25">
      <c r="A248" t="s">
        <v>2497</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2498</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25">
      <c r="A250" t="s">
        <v>2624</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25">
      <c r="A251" t="s">
        <v>2499</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25">
      <c r="A252" t="s">
        <v>2500</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25">
      <c r="A253" t="s">
        <v>2501</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25">
      <c r="A254" t="s">
        <v>2516</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25">
      <c r="A255" t="s">
        <v>2540</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25">
      <c r="A256" t="s">
        <v>2502</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25">
      <c r="A257" t="s">
        <v>882</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25">
      <c r="A258" t="s">
        <v>2503</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2504</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25">
      <c r="A260" t="s">
        <v>2505</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25">
      <c r="A261" t="s">
        <v>2509</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25">
      <c r="A262" t="s">
        <v>2510</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25">
      <c r="A263" t="s">
        <v>2511</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25">
      <c r="A264" t="s">
        <v>2512</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25">
      <c r="A265" t="s">
        <v>2513</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25">
      <c r="A266" t="s">
        <v>883</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25">
      <c r="A267" t="s">
        <v>2511</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25">
      <c r="A268" t="s">
        <v>2512</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25">
      <c r="A269" t="s">
        <v>2514</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2517</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25">
      <c r="A271" t="s">
        <v>884</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25">
      <c r="A272" t="s">
        <v>2518</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2519</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25">
      <c r="A274" t="s">
        <v>2520</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25">
      <c r="A275" t="s">
        <v>2521</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25">
      <c r="A276" t="s">
        <v>2522</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25">
      <c r="A277" t="s">
        <v>2525</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25">
      <c r="A278" t="s">
        <v>2526</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25">
      <c r="A279" t="s">
        <v>2528</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25">
      <c r="A280" t="s">
        <v>2529</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25">
      <c r="A281" t="s">
        <v>2530</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3283</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25">
      <c r="A283" t="s">
        <v>2532</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25">
      <c r="A284" t="s">
        <v>2533</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25">
      <c r="A285" t="s">
        <v>2625</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25">
      <c r="A286" t="s">
        <v>2535</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25">
      <c r="A287" t="s">
        <v>2539</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25">
      <c r="A288" t="s">
        <v>2541</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25">
      <c r="A289" t="s">
        <v>885</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25">
      <c r="A290" t="s">
        <v>886</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25">
      <c r="A291" t="s">
        <v>2543</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2545</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25">
      <c r="A293" t="s">
        <v>2546</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25">
      <c r="A294" t="s">
        <v>2547</v>
      </c>
      <c r="B294" t="s">
        <v>3279</v>
      </c>
      <c r="C294" t="s">
        <v>2548</v>
      </c>
      <c r="D294" t="s">
        <v>2549</v>
      </c>
      <c r="E294" t="s">
        <v>2550</v>
      </c>
      <c r="F294" t="s">
        <v>2551</v>
      </c>
      <c r="G294" t="s">
        <v>2552</v>
      </c>
      <c r="H294" t="s">
        <v>2553</v>
      </c>
      <c r="I294" t="s">
        <v>2554</v>
      </c>
      <c r="J294" t="s">
        <v>2555</v>
      </c>
      <c r="K294" t="s">
        <v>2556</v>
      </c>
      <c r="L294" t="s">
        <v>2557</v>
      </c>
      <c r="M294" t="s">
        <v>2558</v>
      </c>
      <c r="N294" t="s">
        <v>2559</v>
      </c>
      <c r="O294" t="s">
        <v>2560</v>
      </c>
      <c r="P294" t="s">
        <v>2561</v>
      </c>
      <c r="Q294" t="s">
        <v>2562</v>
      </c>
      <c r="R294" t="s">
        <v>2563</v>
      </c>
      <c r="S294" t="s">
        <v>2564</v>
      </c>
      <c r="T294" t="s">
        <v>2565</v>
      </c>
      <c r="U294" t="s">
        <v>2566</v>
      </c>
      <c r="V294" t="s">
        <v>2567</v>
      </c>
      <c r="W294" t="s">
        <v>2568</v>
      </c>
      <c r="X294" t="s">
        <v>2569</v>
      </c>
      <c r="Y294" t="s">
        <v>2570</v>
      </c>
      <c r="Z294" t="s">
        <v>2571</v>
      </c>
      <c r="AA294" t="s">
        <v>2572</v>
      </c>
      <c r="AB294" t="s">
        <v>2573</v>
      </c>
      <c r="AC294" t="s">
        <v>2574</v>
      </c>
      <c r="AD294" t="s">
        <v>2575</v>
      </c>
      <c r="AE294" t="s">
        <v>2576</v>
      </c>
      <c r="AF294" t="s">
        <v>2577</v>
      </c>
      <c r="AG294" t="s">
        <v>2578</v>
      </c>
      <c r="AH294" t="s">
        <v>2579</v>
      </c>
      <c r="AI294" t="s">
        <v>2580</v>
      </c>
      <c r="AJ294" t="s">
        <v>2581</v>
      </c>
      <c r="AK294" t="s">
        <v>2582</v>
      </c>
      <c r="AL294" t="s">
        <v>2583</v>
      </c>
      <c r="AM294" t="s">
        <v>2584</v>
      </c>
      <c r="AN294" t="s">
        <v>2585</v>
      </c>
      <c r="AO294" t="s">
        <v>2586</v>
      </c>
      <c r="AP294" t="s">
        <v>2587</v>
      </c>
      <c r="AQ294" t="s">
        <v>2588</v>
      </c>
      <c r="AR294" t="s">
        <v>2589</v>
      </c>
      <c r="AS294" t="s">
        <v>2590</v>
      </c>
      <c r="AT294" t="s">
        <v>2591</v>
      </c>
      <c r="AU294" t="s">
        <v>2592</v>
      </c>
      <c r="AV294" t="s">
        <v>2593</v>
      </c>
      <c r="AW294" t="s">
        <v>2594</v>
      </c>
      <c r="AX294" t="s">
        <v>2595</v>
      </c>
      <c r="AY294" t="s">
        <v>2596</v>
      </c>
      <c r="AZ294" t="s">
        <v>2597</v>
      </c>
      <c r="BA294" t="s">
        <v>2598</v>
      </c>
      <c r="BB294" t="s">
        <v>2599</v>
      </c>
      <c r="BC294" t="s">
        <v>2600</v>
      </c>
    </row>
    <row r="295" spans="1:55" x14ac:dyDescent="0.25">
      <c r="A295" t="s">
        <v>2601</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t="s">
        <v>2602</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t="s">
        <v>2603</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25">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25">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25">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25">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25">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25">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25">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25">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25">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25">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25">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25">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25">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25">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25">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25">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25">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25">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25">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25">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25">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25">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25">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25">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25">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25">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25">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25">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25">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25">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25">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25">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25">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25">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25">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25">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25">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25">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25">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25">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25">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25">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25">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25">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25">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25">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25">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25">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25">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25">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25">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25">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25">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25">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25">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25">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25">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25">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25">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25">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25">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25">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25">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25">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25">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25">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25">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25">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25">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25">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25">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25">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25">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25">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25">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25">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25">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25">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25">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25">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25">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25">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25">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25">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25">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25">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25">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25">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25">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25">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25">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25">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25">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25">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25">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x14ac:dyDescent="0.25">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2305</v>
      </c>
    </row>
    <row r="505" spans="1:17" s="87" customFormat="1" x14ac:dyDescent="0.25">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25">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25">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25">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25">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x14ac:dyDescent="0.25">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x14ac:dyDescent="0.25">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25">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25">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25">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25">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x14ac:dyDescent="0.25">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2305</v>
      </c>
    </row>
    <row r="522" spans="1:17" s="87" customFormat="1" x14ac:dyDescent="0.25">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25">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25">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25">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25">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x14ac:dyDescent="0.25">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2305</v>
      </c>
    </row>
    <row r="530" spans="1:17" s="87" customFormat="1" x14ac:dyDescent="0.25">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25">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25">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25">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25">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x14ac:dyDescent="0.25">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2305</v>
      </c>
    </row>
    <row r="538" spans="1:17" s="87" customFormat="1" x14ac:dyDescent="0.25">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25">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25">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25">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25">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x14ac:dyDescent="0.25">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x14ac:dyDescent="0.25">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25">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25">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25">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25">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x14ac:dyDescent="0.25">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x14ac:dyDescent="0.25">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25">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25">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25">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25">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x14ac:dyDescent="0.25">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25">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25">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25">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25">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x14ac:dyDescent="0.25">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25">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25">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25">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25">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x14ac:dyDescent="0.25">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25">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25">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25">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25">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x14ac:dyDescent="0.25">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x14ac:dyDescent="0.25">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25">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25">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25">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25">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25">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25">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25">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25">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25">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x14ac:dyDescent="0.25">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x14ac:dyDescent="0.25">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25">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25">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25">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25">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25">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25">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25">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25">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25">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39"/>
    </row>
    <row r="626" spans="2:17" x14ac:dyDescent="0.25">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25">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25">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25">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x14ac:dyDescent="0.25">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x14ac:dyDescent="0.25">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2307</v>
      </c>
    </row>
    <row r="637" spans="2:17" x14ac:dyDescent="0.25">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x14ac:dyDescent="0.25">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x14ac:dyDescent="0.25">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x14ac:dyDescent="0.25">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x14ac:dyDescent="0.25">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25">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x14ac:dyDescent="0.25">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x14ac:dyDescent="0.25">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x14ac:dyDescent="0.25">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25">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25">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25">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234000000</v>
      </c>
      <c r="P654" s="6"/>
      <c r="Q654" s="89" t="s">
        <v>50</v>
      </c>
    </row>
    <row r="655" spans="2:17" x14ac:dyDescent="0.25">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10.45848010216058</v>
      </c>
      <c r="P655" s="35">
        <f>(SUM(INDEX($B655:$O655,,$Q$348-$B$348-$P$348+1):INDEX($B655:$O655,$Q$348-$B$348+1))-MAX(INDEX($B655:$O655,,$Q$348-$B$348-$P$348+1):INDEX($B655:$O655,$Q$348-$B$348+1))-MIN(INDEX($B655:$O655,,$Q$348-$B$348-$P$348+1):INDEX($B655:$O655,$Q$348-$B$348+1)))/(COUNT(INDEX($B655:$O655,,$Q$348-$B$348-$P$348+1):INDEX($B655:$O655,$Q$348-$B$348+1))-2)</f>
        <v>10.956890399536274</v>
      </c>
      <c r="Q655" s="36" t="s">
        <v>51</v>
      </c>
    </row>
    <row r="656" spans="2:17" x14ac:dyDescent="0.25">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38.730679763153617</v>
      </c>
      <c r="P656" s="35">
        <f>(SUM(INDEX($B656:$O656,,$Q$348-$B$348-$P$348+1):INDEX($B656:$O656,$Q$348-$B$348+1))-MAX(INDEX($B656:$O656,,$Q$348-$B$348-$P$348+1):INDEX($B656:$O656,$Q$348-$B$348+1))-MIN(INDEX($B656:$O656,,$Q$348-$B$348-$P$348+1):INDEX($B656:$O656,$Q$348-$B$348+1)))/(COUNT(INDEX($B656:$O656,,$Q$348-$B$348-$P$348+1):INDEX($B656:$O656,$Q$348-$B$348+1))-2)</f>
        <v>32.850757607519988</v>
      </c>
      <c r="Q656" s="36" t="s">
        <v>52</v>
      </c>
    </row>
    <row r="657" spans="1:17" x14ac:dyDescent="0.25">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20.001200018515693</v>
      </c>
      <c r="P657" s="35">
        <f>(SUM(INDEX($B657:$O657,,$Q$348-$B$348-$P$348+1):INDEX($B657:$O657,$Q$348-$B$348+1))-MAX(INDEX($B657:$O657,,$Q$348-$B$348-$P$348+1):INDEX($B657:$O657,$Q$348-$B$348+1))-MIN(INDEX($B657:$O657,,$Q$348-$B$348-$P$348+1):INDEX($B657:$O657,$Q$348-$B$348+1)))/(COUNT(INDEX($B657:$O657,,$Q$348-$B$348-$P$348+1):INDEX($B657:$O657,$Q$348-$B$348+1))-2)</f>
        <v>19.333793254924036</v>
      </c>
      <c r="Q657" s="36" t="s">
        <v>53</v>
      </c>
    </row>
    <row r="658" spans="1:17" x14ac:dyDescent="0.25">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1.0578565623535106</v>
      </c>
      <c r="P658" s="35">
        <f>(SUM(INDEX($B658:$O658,,$Q$348-$B$348-$P$348+1):INDEX($B658:$O658,$Q$348-$B$348+1))-MAX(INDEX($B658:$O658,,$Q$348-$B$348-$P$348+1):INDEX($B658:$O658,$Q$348-$B$348+1))-MIN(INDEX($B658:$O658,,$Q$348-$B$348-$P$348+1):INDEX($B658:$O658,$Q$348-$B$348+1)))/(COUNT(INDEX($B658:$O658,,$Q$348-$B$348-$P$348+1):INDEX($B658:$O658,$Q$348-$B$348+1))-2)</f>
        <v>1.0405368095660745</v>
      </c>
      <c r="Q658" s="36" t="s">
        <v>54</v>
      </c>
    </row>
    <row r="659" spans="1:17" s="15" customFormat="1" x14ac:dyDescent="0.25">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x14ac:dyDescent="0.25">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x14ac:dyDescent="0.25">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48.75</v>
      </c>
      <c r="P661" s="151" t="s">
        <v>467</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-4.8791401263514622</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45.00</v>
      </c>
      <c r="P664" s="30"/>
      <c r="Q664" s="90" t="s">
        <v>66</v>
      </c>
    </row>
    <row r="665" spans="1:17" x14ac:dyDescent="0.25">
      <c r="B665" s="48">
        <f t="shared" ref="B665:O668" si="133">($P655-B655)/$P655</f>
        <v>0.77386119405650833</v>
      </c>
      <c r="C665" s="49">
        <f t="shared" si="133"/>
        <v>0.81334415647469382</v>
      </c>
      <c r="D665" s="48">
        <f t="shared" si="133"/>
        <v>0.71611522347531764</v>
      </c>
      <c r="E665" s="49">
        <f t="shared" si="133"/>
        <v>0.55868845389590061</v>
      </c>
      <c r="F665" s="48">
        <f t="shared" si="133"/>
        <v>0.21240959438985479</v>
      </c>
      <c r="G665" s="49">
        <f t="shared" si="133"/>
        <v>-0.385609275468347</v>
      </c>
      <c r="H665" s="48">
        <f t="shared" si="133"/>
        <v>-0.25825736622179762</v>
      </c>
      <c r="I665" s="49">
        <f t="shared" si="133"/>
        <v>-0.18362004049878131</v>
      </c>
      <c r="J665" s="48">
        <f t="shared" si="133"/>
        <v>5.8961538523642394E-2</v>
      </c>
      <c r="K665" s="49">
        <f t="shared" si="133"/>
        <v>0.11375429702352609</v>
      </c>
      <c r="L665" s="48">
        <f t="shared" si="133"/>
        <v>-7.1982734848492092E-3</v>
      </c>
      <c r="M665" s="49">
        <f t="shared" si="133"/>
        <v>0.23143515730442674</v>
      </c>
      <c r="N665" s="50">
        <f t="shared" si="133"/>
        <v>0.23087154650052716</v>
      </c>
      <c r="O665" s="50">
        <f t="shared" si="133"/>
        <v>4.5488298157731664E-2</v>
      </c>
      <c r="P665" s="31"/>
      <c r="Q665" s="51" t="s">
        <v>67</v>
      </c>
    </row>
    <row r="666" spans="1:17" x14ac:dyDescent="0.25">
      <c r="B666" s="48">
        <f t="shared" si="133"/>
        <v>0.61578186040286542</v>
      </c>
      <c r="C666" s="49">
        <f t="shared" si="133"/>
        <v>0.64387664836841052</v>
      </c>
      <c r="D666" s="48">
        <f t="shared" si="133"/>
        <v>0.53810278878886364</v>
      </c>
      <c r="E666" s="49">
        <f t="shared" si="133"/>
        <v>0.45289271632061939</v>
      </c>
      <c r="F666" s="48">
        <f t="shared" si="133"/>
        <v>0.21275665047572559</v>
      </c>
      <c r="G666" s="49">
        <f t="shared" si="133"/>
        <v>-0.18493500335011112</v>
      </c>
      <c r="H666" s="48">
        <f t="shared" si="133"/>
        <v>-9.8538985750264624E-2</v>
      </c>
      <c r="I666" s="49">
        <f t="shared" si="133"/>
        <v>-4.2786824478862125E-2</v>
      </c>
      <c r="J666" s="48">
        <f t="shared" si="133"/>
        <v>8.8320272098336539E-2</v>
      </c>
      <c r="K666" s="49">
        <f t="shared" si="133"/>
        <v>0.16017635300094651</v>
      </c>
      <c r="L666" s="48">
        <f t="shared" si="133"/>
        <v>-5.8864305016694457E-2</v>
      </c>
      <c r="M666" s="49">
        <f t="shared" si="133"/>
        <v>0.16901315043514967</v>
      </c>
      <c r="N666" s="50">
        <f t="shared" si="133"/>
        <v>0.13068242628868673</v>
      </c>
      <c r="O666" s="50">
        <f t="shared" si="133"/>
        <v>-0.17898893614214956</v>
      </c>
      <c r="P666" s="31"/>
      <c r="Q666" s="51" t="s">
        <v>68</v>
      </c>
    </row>
    <row r="667" spans="1:17" x14ac:dyDescent="0.25">
      <c r="B667" s="48">
        <f t="shared" si="133"/>
        <v>0.67051213485969563</v>
      </c>
      <c r="C667" s="49">
        <f t="shared" si="133"/>
        <v>0.75176453506213869</v>
      </c>
      <c r="D667" s="48">
        <f t="shared" si="133"/>
        <v>0.67373027015274822</v>
      </c>
      <c r="E667" s="49">
        <f t="shared" si="133"/>
        <v>0.57599396407282866</v>
      </c>
      <c r="F667" s="48">
        <f t="shared" si="133"/>
        <v>0.23666637808347959</v>
      </c>
      <c r="G667" s="49">
        <f t="shared" si="133"/>
        <v>-0.25124394905037656</v>
      </c>
      <c r="H667" s="48">
        <f t="shared" si="133"/>
        <v>-0.17803710033414216</v>
      </c>
      <c r="I667" s="49">
        <f t="shared" si="133"/>
        <v>-9.375981157180914E-2</v>
      </c>
      <c r="J667" s="48">
        <f t="shared" si="133"/>
        <v>5.3515714354624273E-2</v>
      </c>
      <c r="K667" s="49">
        <f t="shared" si="133"/>
        <v>0.13308097496711685</v>
      </c>
      <c r="L667" s="48">
        <f t="shared" si="133"/>
        <v>-5.9202248427013042E-2</v>
      </c>
      <c r="M667" s="49">
        <f t="shared" si="133"/>
        <v>0.17892268930422212</v>
      </c>
      <c r="N667" s="50">
        <f t="shared" si="133"/>
        <v>0.20324083854528757</v>
      </c>
      <c r="O667" s="50">
        <f t="shared" si="133"/>
        <v>-3.4520218292997333E-2</v>
      </c>
      <c r="P667" s="31"/>
      <c r="Q667" s="51" t="s">
        <v>69</v>
      </c>
    </row>
    <row r="668" spans="1:17" x14ac:dyDescent="0.25">
      <c r="B668" s="48">
        <f t="shared" si="133"/>
        <v>0.72414839575216572</v>
      </c>
      <c r="C668" s="49">
        <f t="shared" si="133"/>
        <v>0.77990837766713816</v>
      </c>
      <c r="D668" s="48">
        <f t="shared" si="133"/>
        <v>0.68895564791169195</v>
      </c>
      <c r="E668" s="49">
        <f t="shared" si="133"/>
        <v>0.54606485231085811</v>
      </c>
      <c r="F668" s="48">
        <f t="shared" si="133"/>
        <v>0.22700318277460815</v>
      </c>
      <c r="G668" s="49">
        <f t="shared" si="133"/>
        <v>-0.24573620436444643</v>
      </c>
      <c r="H668" s="48">
        <f t="shared" si="133"/>
        <v>-0.19452486799395355</v>
      </c>
      <c r="I668" s="49">
        <f t="shared" si="133"/>
        <v>-0.14078277624382055</v>
      </c>
      <c r="J668" s="48">
        <f t="shared" si="133"/>
        <v>9.4751272125210659E-2</v>
      </c>
      <c r="K668" s="49">
        <f t="shared" si="133"/>
        <v>0.11838639113057702</v>
      </c>
      <c r="L668" s="48">
        <f t="shared" si="133"/>
        <v>-3.4585255515778734E-2</v>
      </c>
      <c r="M668" s="49">
        <f t="shared" si="133"/>
        <v>0.21902167416202586</v>
      </c>
      <c r="N668" s="50">
        <f t="shared" si="133"/>
        <v>0.17340025340462376</v>
      </c>
      <c r="O668" s="50">
        <f t="shared" si="133"/>
        <v>-1.6645016906858608E-2</v>
      </c>
      <c r="P668" s="31"/>
      <c r="Q668" s="51" t="s">
        <v>70</v>
      </c>
    </row>
    <row r="669" spans="1:17" x14ac:dyDescent="0.25">
      <c r="B669" s="105"/>
      <c r="D669" s="105"/>
      <c r="F669" s="105"/>
      <c r="H669" s="105"/>
      <c r="I669" s="96"/>
      <c r="J669" s="95"/>
      <c r="K669" s="96"/>
      <c r="L669" s="95"/>
      <c r="M669" s="96"/>
      <c r="N669" s="97">
        <f>N664/N661-1</f>
        <v>-1</v>
      </c>
      <c r="O669" s="97">
        <f>O664/O661-1</f>
        <v>-7.6923076923076872E-2</v>
      </c>
      <c r="P669" s="28"/>
      <c r="Q669" s="98" t="s">
        <v>71</v>
      </c>
    </row>
    <row r="670" spans="1:17" x14ac:dyDescent="0.25">
      <c r="B670" s="109">
        <f t="shared" ref="B670:M670" si="134">AVERAGE(B665:B669)</f>
        <v>0.69607589626780886</v>
      </c>
      <c r="C670" s="110">
        <f t="shared" si="134"/>
        <v>0.74722342939309527</v>
      </c>
      <c r="D670" s="109">
        <f t="shared" si="134"/>
        <v>0.65422598258215536</v>
      </c>
      <c r="E670" s="110">
        <f t="shared" si="134"/>
        <v>0.53340999665005173</v>
      </c>
      <c r="F670" s="109">
        <f t="shared" si="134"/>
        <v>0.22220895143091704</v>
      </c>
      <c r="G670" s="110">
        <f t="shared" si="134"/>
        <v>-0.26688110805832027</v>
      </c>
      <c r="H670" s="109">
        <f t="shared" si="134"/>
        <v>-0.18233958007503948</v>
      </c>
      <c r="I670" s="110">
        <f t="shared" si="134"/>
        <v>-0.11523736319831829</v>
      </c>
      <c r="J670" s="52">
        <f t="shared" si="134"/>
        <v>7.3887199275453466E-2</v>
      </c>
      <c r="K670" s="53">
        <f t="shared" si="134"/>
        <v>0.1313495040305416</v>
      </c>
      <c r="L670" s="52">
        <f t="shared" si="134"/>
        <v>-3.9962520611083859E-2</v>
      </c>
      <c r="M670" s="53">
        <f t="shared" si="134"/>
        <v>0.19959816780145612</v>
      </c>
      <c r="N670" s="54">
        <f>AVERAGE(N665:N669)</f>
        <v>-5.2360987052174977E-2</v>
      </c>
      <c r="O670" s="54">
        <f>AVERAGE(O665:O669)</f>
        <v>-5.2317790021470148E-2</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x14ac:dyDescent="0.25">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58.012500000000003</v>
      </c>
      <c r="P673" s="31"/>
      <c r="Q673" s="36" t="s">
        <v>75</v>
      </c>
    </row>
    <row r="674" spans="1:17" s="3" customFormat="1" x14ac:dyDescent="0.25">
      <c r="B674" s="72"/>
      <c r="I674" s="61"/>
      <c r="J674" s="61"/>
      <c r="K674" s="61"/>
      <c r="L674" s="61"/>
      <c r="M674" s="61"/>
      <c r="N674" s="62"/>
      <c r="O674" s="62">
        <f>+O673/B673-1</f>
        <v>12.178073996149029</v>
      </c>
      <c r="P674" s="31"/>
      <c r="Q674" s="63" t="s">
        <v>76</v>
      </c>
    </row>
    <row r="675" spans="1:17" s="70" customFormat="1" x14ac:dyDescent="0.25">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0.21938951688321456</v>
      </c>
      <c r="P675" s="68"/>
      <c r="Q675" s="69" t="s">
        <v>77</v>
      </c>
    </row>
    <row r="676" spans="1:17" s="3" customFormat="1" x14ac:dyDescent="0.25">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x14ac:dyDescent="0.25">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57.6875</v>
      </c>
      <c r="P677" s="31"/>
      <c r="Q677" s="36" t="s">
        <v>75</v>
      </c>
    </row>
    <row r="678" spans="1:17" s="3" customFormat="1" x14ac:dyDescent="0.25">
      <c r="B678" s="72"/>
      <c r="I678" s="61"/>
      <c r="J678" s="61"/>
      <c r="K678" s="61"/>
      <c r="L678" s="61"/>
      <c r="M678" s="61"/>
      <c r="N678" s="62"/>
      <c r="O678" s="62">
        <f>+O677/C677-1</f>
        <v>14.499874419360617</v>
      </c>
      <c r="P678" s="31"/>
      <c r="Q678" s="63" t="s">
        <v>76</v>
      </c>
    </row>
    <row r="679" spans="1:17" s="70" customFormat="1" x14ac:dyDescent="0.25">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0.25659120279154873</v>
      </c>
      <c r="P679" s="68"/>
      <c r="Q679" s="69" t="s">
        <v>77</v>
      </c>
    </row>
    <row r="680" spans="1:17" s="3" customFormat="1" x14ac:dyDescent="0.25">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x14ac:dyDescent="0.25">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57.4</v>
      </c>
      <c r="P681" s="31"/>
      <c r="Q681" s="36" t="s">
        <v>75</v>
      </c>
    </row>
    <row r="682" spans="1:17" s="3" customFormat="1" x14ac:dyDescent="0.25">
      <c r="B682" s="72"/>
      <c r="I682" s="61"/>
      <c r="J682" s="61"/>
      <c r="K682" s="61"/>
      <c r="L682" s="61"/>
      <c r="M682" s="61"/>
      <c r="N682" s="62"/>
      <c r="O682" s="62">
        <f>+O681/D681-1</f>
        <v>8.6530800799255694</v>
      </c>
      <c r="P682" s="31"/>
      <c r="Q682" s="63" t="s">
        <v>76</v>
      </c>
    </row>
    <row r="683" spans="1:17" s="70" customFormat="1" x14ac:dyDescent="0.25">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0.22889586423197408</v>
      </c>
      <c r="P683" s="68"/>
      <c r="Q683" s="69" t="s">
        <v>77</v>
      </c>
    </row>
    <row r="684" spans="1:17" s="3" customFormat="1" x14ac:dyDescent="0.25">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x14ac:dyDescent="0.25">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57.05</v>
      </c>
      <c r="P685" s="31"/>
      <c r="Q685" s="36" t="s">
        <v>75</v>
      </c>
    </row>
    <row r="686" spans="1:17" s="3" customFormat="1" x14ac:dyDescent="0.25">
      <c r="B686" s="72"/>
      <c r="I686" s="61"/>
      <c r="J686" s="61"/>
      <c r="K686" s="61"/>
      <c r="L686" s="61"/>
      <c r="M686" s="61"/>
      <c r="N686" s="62"/>
      <c r="O686" s="62">
        <f>+O685/E685-1</f>
        <v>4.8501251004343837</v>
      </c>
      <c r="P686" s="31"/>
      <c r="Q686" s="63" t="s">
        <v>76</v>
      </c>
    </row>
    <row r="687" spans="1:17" s="70" customFormat="1" x14ac:dyDescent="0.25">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0.19320898591806668</v>
      </c>
      <c r="P687" s="68"/>
      <c r="Q687" s="69" t="s">
        <v>77</v>
      </c>
    </row>
    <row r="688" spans="1:17" s="3" customFormat="1" x14ac:dyDescent="0.25">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x14ac:dyDescent="0.25">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56.524999999999999</v>
      </c>
      <c r="P689" s="31"/>
      <c r="Q689" s="36" t="s">
        <v>75</v>
      </c>
    </row>
    <row r="690" spans="1:17" s="3" customFormat="1" x14ac:dyDescent="0.25">
      <c r="B690" s="72"/>
      <c r="I690" s="61"/>
      <c r="J690" s="61"/>
      <c r="K690" s="61"/>
      <c r="L690" s="61"/>
      <c r="M690" s="61"/>
      <c r="N690" s="62"/>
      <c r="O690" s="62">
        <f>+O689/F689-1</f>
        <v>1.9503664879427496</v>
      </c>
      <c r="P690" s="31"/>
      <c r="Q690" s="63" t="s">
        <v>76</v>
      </c>
    </row>
    <row r="691" spans="1:17" s="70" customFormat="1" x14ac:dyDescent="0.25">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0.12773858723760123</v>
      </c>
      <c r="P691" s="68"/>
      <c r="Q691" s="69" t="s">
        <v>77</v>
      </c>
    </row>
    <row r="692" spans="1:17" s="3" customFormat="1" x14ac:dyDescent="0.25">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x14ac:dyDescent="0.25">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55.9</v>
      </c>
      <c r="P693" s="31"/>
      <c r="Q693" s="36" t="s">
        <v>75</v>
      </c>
    </row>
    <row r="694" spans="1:17" s="3" customFormat="1" x14ac:dyDescent="0.25">
      <c r="B694" s="72"/>
      <c r="I694" s="61"/>
      <c r="J694" s="61"/>
      <c r="K694" s="61"/>
      <c r="L694" s="61"/>
      <c r="M694" s="61"/>
      <c r="N694" s="62"/>
      <c r="O694" s="62">
        <f>+O693/G693-1</f>
        <v>0.60357126174244291</v>
      </c>
      <c r="P694" s="31"/>
      <c r="Q694" s="63" t="s">
        <v>76</v>
      </c>
    </row>
    <row r="695" spans="1:17" s="70" customFormat="1" x14ac:dyDescent="0.25">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6.0806160208815511E-2</v>
      </c>
      <c r="P695" s="68"/>
      <c r="Q695" s="69" t="s">
        <v>77</v>
      </c>
    </row>
    <row r="696" spans="1:17" s="3" customFormat="1" x14ac:dyDescent="0.25">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x14ac:dyDescent="0.25">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55.1</v>
      </c>
      <c r="P697" s="31"/>
      <c r="Q697" s="36" t="s">
        <v>75</v>
      </c>
    </row>
    <row r="698" spans="1:17" s="3" customFormat="1" x14ac:dyDescent="0.25">
      <c r="B698" s="72"/>
      <c r="I698" s="61"/>
      <c r="J698" s="61"/>
      <c r="K698" s="61"/>
      <c r="L698" s="61"/>
      <c r="M698" s="61"/>
      <c r="N698" s="62"/>
      <c r="O698" s="62">
        <f>+O697/H697-1</f>
        <v>0.50029652050672135</v>
      </c>
      <c r="P698" s="31"/>
      <c r="Q698" s="63" t="s">
        <v>76</v>
      </c>
    </row>
    <row r="699" spans="1:17" s="70" customFormat="1" x14ac:dyDescent="0.25">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5.9663944248242409E-2</v>
      </c>
      <c r="P699" s="68"/>
      <c r="Q699" s="69" t="s">
        <v>77</v>
      </c>
    </row>
    <row r="700" spans="1:17" s="3" customFormat="1" x14ac:dyDescent="0.25">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x14ac:dyDescent="0.25">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54.33</v>
      </c>
      <c r="P701" s="31"/>
      <c r="Q701" s="36" t="s">
        <v>75</v>
      </c>
    </row>
    <row r="702" spans="1:17" s="3" customFormat="1" x14ac:dyDescent="0.25">
      <c r="B702" s="72"/>
      <c r="I702" s="61"/>
      <c r="J702" s="61"/>
      <c r="K702" s="61"/>
      <c r="L702" s="61"/>
      <c r="M702" s="61"/>
      <c r="N702" s="62"/>
      <c r="O702" s="62">
        <f>+O701/I701-1</f>
        <v>0.41540369072479577</v>
      </c>
      <c r="P702" s="31"/>
      <c r="Q702" s="63" t="s">
        <v>76</v>
      </c>
    </row>
    <row r="703" spans="1:17" s="70" customFormat="1" x14ac:dyDescent="0.25">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5.9611640425217563E-2</v>
      </c>
      <c r="P703" s="68"/>
      <c r="Q703" s="69" t="s">
        <v>77</v>
      </c>
    </row>
    <row r="704" spans="1:17" s="3" customFormat="1" x14ac:dyDescent="0.25">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x14ac:dyDescent="0.25">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53.480000000000004</v>
      </c>
      <c r="P705" s="31"/>
      <c r="Q705" s="36" t="s">
        <v>75</v>
      </c>
    </row>
    <row r="706" spans="1:17" s="3" customFormat="1" x14ac:dyDescent="0.25">
      <c r="B706" s="72"/>
      <c r="I706" s="61"/>
      <c r="J706" s="61"/>
      <c r="K706" s="61"/>
      <c r="L706" s="61"/>
      <c r="M706" s="61"/>
      <c r="N706" s="62"/>
      <c r="O706" s="62">
        <f>+O705/J705-1</f>
        <v>0.58359868493598133</v>
      </c>
      <c r="P706" s="31"/>
      <c r="Q706" s="63" t="s">
        <v>76</v>
      </c>
    </row>
    <row r="707" spans="1:17" s="70" customFormat="1" x14ac:dyDescent="0.25">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9.6299021515592345E-2</v>
      </c>
      <c r="P707" s="68"/>
      <c r="Q707" s="69" t="s">
        <v>77</v>
      </c>
    </row>
    <row r="708" spans="1:17" s="3" customFormat="1" x14ac:dyDescent="0.25">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x14ac:dyDescent="0.25">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52.63</v>
      </c>
      <c r="P709" s="31"/>
      <c r="Q709" s="36" t="s">
        <v>75</v>
      </c>
    </row>
    <row r="710" spans="1:17" s="3" customFormat="1" x14ac:dyDescent="0.25">
      <c r="B710" s="72"/>
      <c r="I710" s="61"/>
      <c r="J710" s="61"/>
      <c r="K710" s="61"/>
      <c r="L710" s="61"/>
      <c r="M710" s="61"/>
      <c r="N710" s="62"/>
      <c r="O710" s="62">
        <f>+O709/K709-1</f>
        <v>0.48212185398901597</v>
      </c>
      <c r="P710" s="31"/>
      <c r="Q710" s="63" t="s">
        <v>76</v>
      </c>
    </row>
    <row r="711" spans="1:17" s="70" customFormat="1" x14ac:dyDescent="0.25">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0.10336950761302012</v>
      </c>
      <c r="P711" s="68"/>
      <c r="Q711" s="69" t="s">
        <v>77</v>
      </c>
    </row>
    <row r="712" spans="1:17" s="3" customFormat="1" x14ac:dyDescent="0.25">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x14ac:dyDescent="0.25">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51.67</v>
      </c>
      <c r="P713" s="31"/>
      <c r="Q713" s="36" t="s">
        <v>75</v>
      </c>
    </row>
    <row r="714" spans="1:17" s="3" customFormat="1" x14ac:dyDescent="0.25">
      <c r="B714" s="72"/>
      <c r="I714" s="61"/>
      <c r="J714" s="61"/>
      <c r="K714" s="61"/>
      <c r="L714" s="61"/>
      <c r="M714" s="61"/>
      <c r="N714" s="62"/>
      <c r="O714" s="62">
        <f>+O713/L713-1</f>
        <v>0.19994652036708138</v>
      </c>
      <c r="P714" s="31"/>
      <c r="Q714" s="63" t="s">
        <v>76</v>
      </c>
    </row>
    <row r="715" spans="1:17" s="70" customFormat="1" x14ac:dyDescent="0.25">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6.2642782675377831E-2</v>
      </c>
      <c r="P715" s="68"/>
      <c r="Q715" s="69" t="s">
        <v>77</v>
      </c>
    </row>
    <row r="716" spans="1:17" s="3" customFormat="1" x14ac:dyDescent="0.25">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x14ac:dyDescent="0.25">
      <c r="B717" s="76"/>
      <c r="C717" s="77"/>
      <c r="D717" s="77"/>
      <c r="E717" s="77"/>
      <c r="F717" s="77"/>
      <c r="G717" s="77"/>
      <c r="H717" s="77"/>
      <c r="I717" s="77"/>
      <c r="J717" s="77"/>
      <c r="K717" s="77"/>
      <c r="L717" s="77"/>
      <c r="M717" s="77">
        <f>+M$661+M716</f>
        <v>35.514228077219485</v>
      </c>
      <c r="N717" s="78">
        <f>+N$661+N716</f>
        <v>40.004782454117333</v>
      </c>
      <c r="O717" s="78">
        <f>+O$661+O716</f>
        <v>50.71</v>
      </c>
      <c r="P717" s="31"/>
      <c r="Q717" s="36" t="s">
        <v>75</v>
      </c>
    </row>
    <row r="718" spans="1:17" s="3" customFormat="1" x14ac:dyDescent="0.25">
      <c r="B718" s="72"/>
      <c r="I718" s="61"/>
      <c r="J718" s="61"/>
      <c r="K718" s="61"/>
      <c r="L718" s="61"/>
      <c r="M718" s="61"/>
      <c r="N718" s="62"/>
      <c r="O718" s="62">
        <f>+O717/M717-1</f>
        <v>0.42787842353605332</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0.12644381195992546</v>
      </c>
      <c r="O719" s="67">
        <f>RATE(O$348-$M$348,,-$M717,O717)</f>
        <v>0.19493866936175988</v>
      </c>
      <c r="P719" s="68"/>
      <c r="Q719" s="69" t="s">
        <v>77</v>
      </c>
    </row>
    <row r="720" spans="1:17" s="3" customFormat="1" x14ac:dyDescent="0.25">
      <c r="B720" s="73"/>
      <c r="C720" s="74"/>
      <c r="D720" s="74"/>
      <c r="E720" s="74"/>
      <c r="F720" s="74"/>
      <c r="G720" s="74"/>
      <c r="H720" s="74"/>
      <c r="I720" s="74"/>
      <c r="J720" s="74"/>
      <c r="K720" s="74"/>
      <c r="L720" s="74"/>
      <c r="M720" s="74"/>
      <c r="N720" s="75"/>
      <c r="O720" s="75">
        <f>+N$651+N720</f>
        <v>1</v>
      </c>
      <c r="P720" s="31"/>
      <c r="Q720" s="36" t="s">
        <v>74</v>
      </c>
    </row>
    <row r="721" spans="1:17" s="3" customFormat="1" x14ac:dyDescent="0.25">
      <c r="B721" s="76"/>
      <c r="C721" s="77"/>
      <c r="D721" s="77"/>
      <c r="E721" s="77"/>
      <c r="F721" s="77"/>
      <c r="G721" s="77"/>
      <c r="H721" s="77"/>
      <c r="I721" s="77"/>
      <c r="J721" s="77"/>
      <c r="K721" s="77"/>
      <c r="L721" s="77"/>
      <c r="M721" s="77"/>
      <c r="N721" s="78">
        <f>+N$661+N720</f>
        <v>39.044782454117332</v>
      </c>
      <c r="O721" s="78">
        <f>+O$661+O720</f>
        <v>49.75</v>
      </c>
      <c r="P721" s="31"/>
      <c r="Q721" s="36" t="s">
        <v>75</v>
      </c>
    </row>
    <row r="722" spans="1:17" s="3" customFormat="1" x14ac:dyDescent="0.25">
      <c r="B722" s="72"/>
      <c r="I722" s="61"/>
      <c r="J722" s="61"/>
      <c r="K722" s="61"/>
      <c r="L722" s="61"/>
      <c r="M722" s="61"/>
      <c r="N722" s="62"/>
      <c r="O722" s="62">
        <f>+O721/N721-1</f>
        <v>0.27417792783101524</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0.27417792783101508</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5415" priority="1211" operator="lessThan">
      <formula>0</formula>
    </cfRule>
  </conditionalFormatting>
  <conditionalFormatting sqref="P583">
    <cfRule type="cellIs" dxfId="15414" priority="1206" operator="lessThan">
      <formula>0</formula>
    </cfRule>
  </conditionalFormatting>
  <conditionalFormatting sqref="B348:N348">
    <cfRule type="cellIs" dxfId="15413" priority="1205" operator="lessThan">
      <formula>0</formula>
    </cfRule>
  </conditionalFormatting>
  <conditionalFormatting sqref="P514:P515">
    <cfRule type="cellIs" dxfId="15412" priority="1207" operator="lessThan">
      <formula>0</formula>
    </cfRule>
  </conditionalFormatting>
  <conditionalFormatting sqref="P523 Q529 Q539:Q545">
    <cfRule type="cellIs" dxfId="15411" priority="1208" operator="lessThan">
      <formula>0</formula>
    </cfRule>
  </conditionalFormatting>
  <conditionalFormatting sqref="P531">
    <cfRule type="cellIs" dxfId="15410" priority="1209" operator="lessThan">
      <formula>0</formula>
    </cfRule>
  </conditionalFormatting>
  <conditionalFormatting sqref="P562">
    <cfRule type="cellIs" dxfId="15409" priority="1210" operator="lessThan">
      <formula>0</formula>
    </cfRule>
  </conditionalFormatting>
  <conditionalFormatting sqref="B348:N348">
    <cfRule type="cellIs" dxfId="15408" priority="1204" operator="lessThan">
      <formula>0</formula>
    </cfRule>
  </conditionalFormatting>
  <conditionalFormatting sqref="Q588">
    <cfRule type="cellIs" dxfId="15407" priority="1189" operator="lessThan">
      <formula>0</formula>
    </cfRule>
  </conditionalFormatting>
  <conditionalFormatting sqref="Q499:Q502">
    <cfRule type="cellIs" dxfId="15406" priority="1203" operator="lessThan">
      <formula>0</formula>
    </cfRule>
  </conditionalFormatting>
  <conditionalFormatting sqref="Q503">
    <cfRule type="cellIs" dxfId="15405" priority="1202" operator="lessThan">
      <formula>0</formula>
    </cfRule>
  </conditionalFormatting>
  <conditionalFormatting sqref="Q503">
    <cfRule type="cellIs" dxfId="15404" priority="1201" operator="lessThan">
      <formula>0</formula>
    </cfRule>
  </conditionalFormatting>
  <conditionalFormatting sqref="B514">
    <cfRule type="cellIs" dxfId="15403" priority="1199" operator="lessThan">
      <formula>0</formula>
    </cfRule>
  </conditionalFormatting>
  <conditionalFormatting sqref="B531">
    <cfRule type="cellIs" dxfId="15402" priority="1198" operator="lessThan">
      <formula>0</formula>
    </cfRule>
  </conditionalFormatting>
  <conditionalFormatting sqref="Q520">
    <cfRule type="cellIs" dxfId="15401" priority="1197" operator="lessThan">
      <formula>0</formula>
    </cfRule>
  </conditionalFormatting>
  <conditionalFormatting sqref="Q520">
    <cfRule type="cellIs" dxfId="15400" priority="1196" operator="lessThan">
      <formula>0</formula>
    </cfRule>
  </conditionalFormatting>
  <conditionalFormatting sqref="Q567">
    <cfRule type="cellIs" dxfId="15399" priority="1191" operator="lessThan">
      <formula>0</formula>
    </cfRule>
  </conditionalFormatting>
  <conditionalFormatting sqref="B523 B515">
    <cfRule type="cellIs" dxfId="15398" priority="1200" operator="lessThan">
      <formula>0</formula>
    </cfRule>
  </conditionalFormatting>
  <conditionalFormatting sqref="Q528">
    <cfRule type="cellIs" dxfId="15397" priority="1194" operator="lessThan">
      <formula>0</formula>
    </cfRule>
  </conditionalFormatting>
  <conditionalFormatting sqref="Q536">
    <cfRule type="cellIs" dxfId="15396" priority="1193" operator="lessThan">
      <formula>0</formula>
    </cfRule>
  </conditionalFormatting>
  <conditionalFormatting sqref="Q536">
    <cfRule type="cellIs" dxfId="15395" priority="1192" operator="lessThan">
      <formula>0</formula>
    </cfRule>
  </conditionalFormatting>
  <conditionalFormatting sqref="P539">
    <cfRule type="cellIs" dxfId="15394" priority="1180" operator="lessThan">
      <formula>0</formula>
    </cfRule>
  </conditionalFormatting>
  <conditionalFormatting sqref="Q528">
    <cfRule type="cellIs" dxfId="15393" priority="1195" operator="lessThan">
      <formula>0</formula>
    </cfRule>
  </conditionalFormatting>
  <conditionalFormatting sqref="Q567">
    <cfRule type="cellIs" dxfId="15392" priority="1190" operator="lessThan">
      <formula>0</formula>
    </cfRule>
  </conditionalFormatting>
  <conditionalFormatting sqref="P584:P587">
    <cfRule type="cellIs" dxfId="15391" priority="1182" operator="lessThan">
      <formula>0</formula>
    </cfRule>
  </conditionalFormatting>
  <conditionalFormatting sqref="P563:P566">
    <cfRule type="cellIs" dxfId="15390" priority="1183" operator="lessThan">
      <formula>0</formula>
    </cfRule>
  </conditionalFormatting>
  <conditionalFormatting sqref="Q366">
    <cfRule type="cellIs" dxfId="15389" priority="1141" operator="lessThan">
      <formula>0</formula>
    </cfRule>
  </conditionalFormatting>
  <conditionalFormatting sqref="Q588">
    <cfRule type="cellIs" dxfId="15388" priority="1188" operator="lessThan">
      <formula>0</formula>
    </cfRule>
  </conditionalFormatting>
  <conditionalFormatting sqref="Q544">
    <cfRule type="cellIs" dxfId="15387" priority="1179" operator="lessThan">
      <formula>0</formula>
    </cfRule>
  </conditionalFormatting>
  <conditionalFormatting sqref="J353:N354 K351:N352">
    <cfRule type="cellIs" dxfId="15386" priority="1168" operator="lessThan">
      <formula>0</formula>
    </cfRule>
  </conditionalFormatting>
  <conditionalFormatting sqref="P516:P519">
    <cfRule type="cellIs" dxfId="15385" priority="1187" operator="lessThan">
      <formula>0</formula>
    </cfRule>
  </conditionalFormatting>
  <conditionalFormatting sqref="P524:P527">
    <cfRule type="cellIs" dxfId="15384" priority="1186" operator="lessThan">
      <formula>0</formula>
    </cfRule>
  </conditionalFormatting>
  <conditionalFormatting sqref="P539:P543">
    <cfRule type="cellIs" dxfId="15383" priority="1185" operator="lessThan">
      <formula>0</formula>
    </cfRule>
  </conditionalFormatting>
  <conditionalFormatting sqref="P532:P535">
    <cfRule type="cellIs" dxfId="15382" priority="1184" operator="lessThan">
      <formula>0</formula>
    </cfRule>
  </conditionalFormatting>
  <conditionalFormatting sqref="Q544">
    <cfRule type="cellIs" dxfId="15381" priority="1178" operator="lessThan">
      <formula>0</formula>
    </cfRule>
  </conditionalFormatting>
  <conditionalFormatting sqref="Q354">
    <cfRule type="cellIs" dxfId="15380" priority="1161" operator="lessThan">
      <formula>0</formula>
    </cfRule>
  </conditionalFormatting>
  <conditionalFormatting sqref="Q540:Q543 B539">
    <cfRule type="cellIs" dxfId="15379" priority="1181" operator="lessThan">
      <formula>0</formula>
    </cfRule>
  </conditionalFormatting>
  <conditionalFormatting sqref="P555:P558">
    <cfRule type="cellIs" dxfId="15378" priority="1173" operator="lessThan">
      <formula>0</formula>
    </cfRule>
  </conditionalFormatting>
  <conditionalFormatting sqref="Q555:Q558 Q560">
    <cfRule type="cellIs" dxfId="15377" priority="1176" operator="lessThan">
      <formula>0</formula>
    </cfRule>
  </conditionalFormatting>
  <conditionalFormatting sqref="Q559">
    <cfRule type="cellIs" dxfId="15376" priority="1175" operator="lessThan">
      <formula>0</formula>
    </cfRule>
  </conditionalFormatting>
  <conditionalFormatting sqref="Q468:Q472">
    <cfRule type="cellIs" dxfId="15375" priority="1172" operator="lessThan">
      <formula>0</formula>
    </cfRule>
  </conditionalFormatting>
  <conditionalFormatting sqref="Q559">
    <cfRule type="cellIs" dxfId="15374" priority="1174" operator="lessThan">
      <formula>0</formula>
    </cfRule>
  </conditionalFormatting>
  <conditionalFormatting sqref="J351">
    <cfRule type="cellIs" dxfId="15373" priority="1167" operator="lessThan">
      <formula>0</formula>
    </cfRule>
  </conditionalFormatting>
  <conditionalFormatting sqref="P540:P543">
    <cfRule type="cellIs" dxfId="15372" priority="1177" operator="lessThan">
      <formula>0</formula>
    </cfRule>
  </conditionalFormatting>
  <conditionalFormatting sqref="P349:Q350 Q351:Q353">
    <cfRule type="cellIs" dxfId="15371" priority="1171" operator="lessThan">
      <formula>0</formula>
    </cfRule>
  </conditionalFormatting>
  <conditionalFormatting sqref="Q396">
    <cfRule type="cellIs" dxfId="15370" priority="1094" operator="lessThan">
      <formula>0</formula>
    </cfRule>
  </conditionalFormatting>
  <conditionalFormatting sqref="B349">
    <cfRule type="cellIs" dxfId="15369" priority="1166" operator="lessThan">
      <formula>0</formula>
    </cfRule>
  </conditionalFormatting>
  <conditionalFormatting sqref="P393:P395">
    <cfRule type="cellIs" dxfId="15368" priority="1098" operator="lessThan">
      <formula>0</formula>
    </cfRule>
  </conditionalFormatting>
  <conditionalFormatting sqref="Q397">
    <cfRule type="cellIs" dxfId="15367" priority="1096" operator="lessThan">
      <formula>0</formula>
    </cfRule>
  </conditionalFormatting>
  <conditionalFormatting sqref="P349:P350">
    <cfRule type="cellIs" dxfId="15366" priority="1170" operator="lessThan">
      <formula>0</formula>
    </cfRule>
  </conditionalFormatting>
  <conditionalFormatting sqref="P351:P354">
    <cfRule type="cellIs" dxfId="15365" priority="1169" operator="lessThan">
      <formula>0</formula>
    </cfRule>
  </conditionalFormatting>
  <conditionalFormatting sqref="C397:M397">
    <cfRule type="cellIs" dxfId="15364" priority="1093" operator="lessThan">
      <formula>0</formula>
    </cfRule>
  </conditionalFormatting>
  <conditionalFormatting sqref="Q355">
    <cfRule type="cellIs" dxfId="15363" priority="1164" operator="lessThan">
      <formula>0</formula>
    </cfRule>
  </conditionalFormatting>
  <conditionalFormatting sqref="P398:Q398 Q399:Q401">
    <cfRule type="cellIs" dxfId="15362" priority="1092" operator="lessThan">
      <formula>0</formula>
    </cfRule>
  </conditionalFormatting>
  <conditionalFormatting sqref="P399:P401">
    <cfRule type="cellIs" dxfId="15361" priority="1090" operator="lessThan">
      <formula>0</formula>
    </cfRule>
  </conditionalFormatting>
  <conditionalFormatting sqref="H385">
    <cfRule type="cellIs" dxfId="15360" priority="1055" operator="lessThan">
      <formula>0</formula>
    </cfRule>
  </conditionalFormatting>
  <conditionalFormatting sqref="Q402">
    <cfRule type="cellIs" dxfId="15359" priority="1088" operator="lessThan">
      <formula>0</formula>
    </cfRule>
  </conditionalFormatting>
  <conditionalFormatting sqref="B350">
    <cfRule type="cellIs" dxfId="15358" priority="1165" operator="lessThan">
      <formula>0</formula>
    </cfRule>
  </conditionalFormatting>
  <conditionalFormatting sqref="J352">
    <cfRule type="cellIs" dxfId="15357" priority="1162" operator="lessThan">
      <formula>0</formula>
    </cfRule>
  </conditionalFormatting>
  <conditionalFormatting sqref="P355">
    <cfRule type="cellIs" dxfId="15356" priority="1163" operator="lessThan">
      <formula>0</formula>
    </cfRule>
  </conditionalFormatting>
  <conditionalFormatting sqref="P440">
    <cfRule type="cellIs" dxfId="15355" priority="1041" operator="lessThan">
      <formula>0</formula>
    </cfRule>
  </conditionalFormatting>
  <conditionalFormatting sqref="Q354">
    <cfRule type="cellIs" dxfId="15354" priority="1160" operator="lessThan">
      <formula>0</formula>
    </cfRule>
  </conditionalFormatting>
  <conditionalFormatting sqref="P356:Q356 Q357:Q359">
    <cfRule type="cellIs" dxfId="15353" priority="1159" operator="lessThan">
      <formula>0</formula>
    </cfRule>
  </conditionalFormatting>
  <conditionalFormatting sqref="P356">
    <cfRule type="cellIs" dxfId="15352" priority="1158" operator="lessThan">
      <formula>0</formula>
    </cfRule>
  </conditionalFormatting>
  <conditionalFormatting sqref="P357:P360">
    <cfRule type="cellIs" dxfId="15351" priority="1157" operator="lessThan">
      <formula>0</formula>
    </cfRule>
  </conditionalFormatting>
  <conditionalFormatting sqref="B356">
    <cfRule type="cellIs" dxfId="15350" priority="1153" operator="lessThan">
      <formula>0</formula>
    </cfRule>
  </conditionalFormatting>
  <conditionalFormatting sqref="Q361">
    <cfRule type="cellIs" dxfId="15349" priority="1152" operator="lessThan">
      <formula>0</formula>
    </cfRule>
  </conditionalFormatting>
  <conditionalFormatting sqref="Q360">
    <cfRule type="cellIs" dxfId="15348" priority="1150" operator="lessThan">
      <formula>0</formula>
    </cfRule>
  </conditionalFormatting>
  <conditionalFormatting sqref="Q360">
    <cfRule type="cellIs" dxfId="15347" priority="1149" operator="lessThan">
      <formula>0</formula>
    </cfRule>
  </conditionalFormatting>
  <conditionalFormatting sqref="P362:Q362 Q363:Q365">
    <cfRule type="cellIs" dxfId="15346" priority="1148" operator="lessThan">
      <formula>0</formula>
    </cfRule>
  </conditionalFormatting>
  <conditionalFormatting sqref="P362">
    <cfRule type="cellIs" dxfId="15345" priority="1147" operator="lessThan">
      <formula>0</formula>
    </cfRule>
  </conditionalFormatting>
  <conditionalFormatting sqref="J363">
    <cfRule type="cellIs" dxfId="15344" priority="1145" operator="lessThan">
      <formula>0</formula>
    </cfRule>
  </conditionalFormatting>
  <conditionalFormatting sqref="K363:N364 J365:M366">
    <cfRule type="cellIs" dxfId="15343" priority="1146" operator="lessThan">
      <formula>0</formula>
    </cfRule>
  </conditionalFormatting>
  <conditionalFormatting sqref="P368">
    <cfRule type="cellIs" dxfId="15342" priority="1138" operator="lessThan">
      <formula>0</formula>
    </cfRule>
  </conditionalFormatting>
  <conditionalFormatting sqref="Q367">
    <cfRule type="cellIs" dxfId="15341" priority="1143" operator="lessThan">
      <formula>0</formula>
    </cfRule>
  </conditionalFormatting>
  <conditionalFormatting sqref="B362">
    <cfRule type="cellIs" dxfId="15340" priority="1144" operator="lessThan">
      <formula>0</formula>
    </cfRule>
  </conditionalFormatting>
  <conditionalFormatting sqref="P405:P407">
    <cfRule type="cellIs" dxfId="15339" priority="1076" operator="lessThan">
      <formula>0</formula>
    </cfRule>
  </conditionalFormatting>
  <conditionalFormatting sqref="J364">
    <cfRule type="cellIs" dxfId="15338" priority="1142" operator="lessThan">
      <formula>0</formula>
    </cfRule>
  </conditionalFormatting>
  <conditionalFormatting sqref="Q366">
    <cfRule type="cellIs" dxfId="15337" priority="1140" operator="lessThan">
      <formula>0</formula>
    </cfRule>
  </conditionalFormatting>
  <conditionalFormatting sqref="P368:Q368 Q369:Q371">
    <cfRule type="cellIs" dxfId="15336" priority="1139" operator="lessThan">
      <formula>0</formula>
    </cfRule>
  </conditionalFormatting>
  <conditionalFormatting sqref="Q372">
    <cfRule type="cellIs" dxfId="15335" priority="1130" operator="lessThan">
      <formula>0</formula>
    </cfRule>
  </conditionalFormatting>
  <conditionalFormatting sqref="I370 K369:N370 C371:M372">
    <cfRule type="cellIs" dxfId="15334" priority="1137" operator="lessThan">
      <formula>0</formula>
    </cfRule>
  </conditionalFormatting>
  <conditionalFormatting sqref="I369">
    <cfRule type="cellIs" dxfId="15333" priority="1135" operator="lessThan">
      <formula>0</formula>
    </cfRule>
  </conditionalFormatting>
  <conditionalFormatting sqref="C369:J369">
    <cfRule type="cellIs" dxfId="15332" priority="1136" operator="lessThan">
      <formula>0</formula>
    </cfRule>
  </conditionalFormatting>
  <conditionalFormatting sqref="B368">
    <cfRule type="cellIs" dxfId="15331" priority="1134" operator="lessThan">
      <formula>0</formula>
    </cfRule>
  </conditionalFormatting>
  <conditionalFormatting sqref="Q373">
    <cfRule type="cellIs" dxfId="15330" priority="1133" operator="lessThan">
      <formula>0</formula>
    </cfRule>
  </conditionalFormatting>
  <conditionalFormatting sqref="P411:P413">
    <cfRule type="cellIs" dxfId="15329" priority="1069" operator="lessThan">
      <formula>0</formula>
    </cfRule>
  </conditionalFormatting>
  <conditionalFormatting sqref="C370:J370">
    <cfRule type="cellIs" dxfId="15328" priority="1132" operator="lessThan">
      <formula>0</formula>
    </cfRule>
  </conditionalFormatting>
  <conditionalFormatting sqref="Q372">
    <cfRule type="cellIs" dxfId="15327" priority="1131" operator="lessThan">
      <formula>0</formula>
    </cfRule>
  </conditionalFormatting>
  <conditionalFormatting sqref="P374:Q374 Q375:Q377">
    <cfRule type="cellIs" dxfId="15326" priority="1129" operator="lessThan">
      <formula>0</formula>
    </cfRule>
  </conditionalFormatting>
  <conditionalFormatting sqref="P374">
    <cfRule type="cellIs" dxfId="15325" priority="1128" operator="lessThan">
      <formula>0</formula>
    </cfRule>
  </conditionalFormatting>
  <conditionalFormatting sqref="P375:P377">
    <cfRule type="cellIs" dxfId="15324" priority="1127" operator="lessThan">
      <formula>0</formula>
    </cfRule>
  </conditionalFormatting>
  <conditionalFormatting sqref="I376 K375:N376 C377:M378">
    <cfRule type="cellIs" dxfId="15323" priority="1126" operator="lessThan">
      <formula>0</formula>
    </cfRule>
  </conditionalFormatting>
  <conditionalFormatting sqref="I375">
    <cfRule type="cellIs" dxfId="15322" priority="1124" operator="lessThan">
      <formula>0</formula>
    </cfRule>
  </conditionalFormatting>
  <conditionalFormatting sqref="C375:J375">
    <cfRule type="cellIs" dxfId="15321" priority="1125" operator="lessThan">
      <formula>0</formula>
    </cfRule>
  </conditionalFormatting>
  <conditionalFormatting sqref="B374">
    <cfRule type="cellIs" dxfId="15320" priority="1123" operator="lessThan">
      <formula>0</formula>
    </cfRule>
  </conditionalFormatting>
  <conditionalFormatting sqref="Q379">
    <cfRule type="cellIs" dxfId="15319" priority="1122" operator="lessThan">
      <formula>0</formula>
    </cfRule>
  </conditionalFormatting>
  <conditionalFormatting sqref="C376:J376">
    <cfRule type="cellIs" dxfId="15318" priority="1121" operator="lessThan">
      <formula>0</formula>
    </cfRule>
  </conditionalFormatting>
  <conditionalFormatting sqref="Q378">
    <cfRule type="cellIs" dxfId="15317" priority="1120" operator="lessThan">
      <formula>0</formula>
    </cfRule>
  </conditionalFormatting>
  <conditionalFormatting sqref="Q378">
    <cfRule type="cellIs" dxfId="15316" priority="1119" operator="lessThan">
      <formula>0</formula>
    </cfRule>
  </conditionalFormatting>
  <conditionalFormatting sqref="P380:Q380 Q381:Q383">
    <cfRule type="cellIs" dxfId="15315" priority="1118" operator="lessThan">
      <formula>0</formula>
    </cfRule>
  </conditionalFormatting>
  <conditionalFormatting sqref="P380">
    <cfRule type="cellIs" dxfId="15314" priority="1117" operator="lessThan">
      <formula>0</formula>
    </cfRule>
  </conditionalFormatting>
  <conditionalFormatting sqref="P381:P383">
    <cfRule type="cellIs" dxfId="15313" priority="1116" operator="lessThan">
      <formula>0</formula>
    </cfRule>
  </conditionalFormatting>
  <conditionalFormatting sqref="I382 K381:N382 C383:N383 C384:M384">
    <cfRule type="cellIs" dxfId="15312" priority="1115" operator="lessThan">
      <formula>0</formula>
    </cfRule>
  </conditionalFormatting>
  <conditionalFormatting sqref="I381">
    <cfRule type="cellIs" dxfId="15311" priority="1113" operator="lessThan">
      <formula>0</formula>
    </cfRule>
  </conditionalFormatting>
  <conditionalFormatting sqref="C381:J381">
    <cfRule type="cellIs" dxfId="15310" priority="1114" operator="lessThan">
      <formula>0</formula>
    </cfRule>
  </conditionalFormatting>
  <conditionalFormatting sqref="B380">
    <cfRule type="cellIs" dxfId="15309" priority="1112" operator="lessThan">
      <formula>0</formula>
    </cfRule>
  </conditionalFormatting>
  <conditionalFormatting sqref="Q385">
    <cfRule type="cellIs" dxfId="15308" priority="1111" operator="lessThan">
      <formula>0</formula>
    </cfRule>
  </conditionalFormatting>
  <conditionalFormatting sqref="C382:J382">
    <cfRule type="cellIs" dxfId="15307" priority="1110" operator="lessThan">
      <formula>0</formula>
    </cfRule>
  </conditionalFormatting>
  <conditionalFormatting sqref="Q384">
    <cfRule type="cellIs" dxfId="15306" priority="1109" operator="lessThan">
      <formula>0</formula>
    </cfRule>
  </conditionalFormatting>
  <conditionalFormatting sqref="Q384">
    <cfRule type="cellIs" dxfId="15305" priority="1108" operator="lessThan">
      <formula>0</formula>
    </cfRule>
  </conditionalFormatting>
  <conditionalFormatting sqref="P386:Q386 Q387:Q389">
    <cfRule type="cellIs" dxfId="15304" priority="1107" operator="lessThan">
      <formula>0</formula>
    </cfRule>
  </conditionalFormatting>
  <conditionalFormatting sqref="P386">
    <cfRule type="cellIs" dxfId="15303" priority="1106" operator="lessThan">
      <formula>0</formula>
    </cfRule>
  </conditionalFormatting>
  <conditionalFormatting sqref="P387:P389">
    <cfRule type="cellIs" dxfId="15302" priority="1105" operator="lessThan">
      <formula>0</formula>
    </cfRule>
  </conditionalFormatting>
  <conditionalFormatting sqref="B386">
    <cfRule type="cellIs" dxfId="15301" priority="1104" operator="lessThan">
      <formula>0</formula>
    </cfRule>
  </conditionalFormatting>
  <conditionalFormatting sqref="Q391">
    <cfRule type="cellIs" dxfId="15300" priority="1103" operator="lessThan">
      <formula>0</formula>
    </cfRule>
  </conditionalFormatting>
  <conditionalFormatting sqref="Q390">
    <cfRule type="cellIs" dxfId="15299" priority="1102" operator="lessThan">
      <formula>0</formula>
    </cfRule>
  </conditionalFormatting>
  <conditionalFormatting sqref="Q390">
    <cfRule type="cellIs" dxfId="15298" priority="1101" operator="lessThan">
      <formula>0</formula>
    </cfRule>
  </conditionalFormatting>
  <conditionalFormatting sqref="P392:Q392 Q393:Q395">
    <cfRule type="cellIs" dxfId="15297" priority="1100" operator="lessThan">
      <formula>0</formula>
    </cfRule>
  </conditionalFormatting>
  <conditionalFormatting sqref="P392">
    <cfRule type="cellIs" dxfId="15296" priority="1099" operator="lessThan">
      <formula>0</formula>
    </cfRule>
  </conditionalFormatting>
  <conditionalFormatting sqref="H397">
    <cfRule type="cellIs" dxfId="15295" priority="1058" operator="lessThan">
      <formula>0</formula>
    </cfRule>
  </conditionalFormatting>
  <conditionalFormatting sqref="B392">
    <cfRule type="cellIs" dxfId="15294" priority="1097" operator="lessThan">
      <formula>0</formula>
    </cfRule>
  </conditionalFormatting>
  <conditionalFormatting sqref="H378">
    <cfRule type="cellIs" dxfId="15293" priority="1054" operator="lessThan">
      <formula>0</formula>
    </cfRule>
  </conditionalFormatting>
  <conditionalFormatting sqref="Q396">
    <cfRule type="cellIs" dxfId="15292" priority="1095" operator="lessThan">
      <formula>0</formula>
    </cfRule>
  </conditionalFormatting>
  <conditionalFormatting sqref="H361">
    <cfRule type="cellIs" dxfId="15291" priority="1051" operator="lessThan">
      <formula>0</formula>
    </cfRule>
  </conditionalFormatting>
  <conditionalFormatting sqref="P398">
    <cfRule type="cellIs" dxfId="15290" priority="1091" operator="lessThan">
      <formula>0</formula>
    </cfRule>
  </conditionalFormatting>
  <conditionalFormatting sqref="Q438">
    <cfRule type="cellIs" dxfId="15289" priority="1044" operator="lessThan">
      <formula>0</formula>
    </cfRule>
  </conditionalFormatting>
  <conditionalFormatting sqref="H372">
    <cfRule type="cellIs" dxfId="15288" priority="1050" operator="lessThan">
      <formula>0</formula>
    </cfRule>
  </conditionalFormatting>
  <conditionalFormatting sqref="Q402">
    <cfRule type="cellIs" dxfId="15287" priority="1089" operator="lessThan">
      <formula>0</formula>
    </cfRule>
  </conditionalFormatting>
  <conditionalFormatting sqref="P440:Q440 Q441:Q443">
    <cfRule type="cellIs" dxfId="15286" priority="1042" operator="lessThan">
      <formula>0</formula>
    </cfRule>
  </conditionalFormatting>
  <conditionalFormatting sqref="C391:M391">
    <cfRule type="cellIs" dxfId="15285" priority="1087" operator="lessThan">
      <formula>0</formula>
    </cfRule>
  </conditionalFormatting>
  <conditionalFormatting sqref="C385:M385">
    <cfRule type="cellIs" dxfId="15284" priority="1086" operator="lessThan">
      <formula>0</formula>
    </cfRule>
  </conditionalFormatting>
  <conditionalFormatting sqref="C379:M379">
    <cfRule type="cellIs" dxfId="15283" priority="1085" operator="lessThan">
      <formula>0</formula>
    </cfRule>
  </conditionalFormatting>
  <conditionalFormatting sqref="C373:M373">
    <cfRule type="cellIs" dxfId="15282" priority="1084" operator="lessThan">
      <formula>0</formula>
    </cfRule>
  </conditionalFormatting>
  <conditionalFormatting sqref="J367:M367">
    <cfRule type="cellIs" dxfId="15281" priority="1083" operator="lessThan">
      <formula>0</formula>
    </cfRule>
  </conditionalFormatting>
  <conditionalFormatting sqref="C361:M361">
    <cfRule type="cellIs" dxfId="15280" priority="1082" operator="lessThan">
      <formula>0</formula>
    </cfRule>
  </conditionalFormatting>
  <conditionalFormatting sqref="J355:N355">
    <cfRule type="cellIs" dxfId="15279" priority="1081" operator="lessThan">
      <formula>0</formula>
    </cfRule>
  </conditionalFormatting>
  <conditionalFormatting sqref="B398">
    <cfRule type="cellIs" dxfId="15278" priority="1080" operator="lessThan">
      <formula>0</formula>
    </cfRule>
  </conditionalFormatting>
  <conditionalFormatting sqref="B403">
    <cfRule type="cellIs" dxfId="15277" priority="1079" operator="lessThan">
      <formula>0</formula>
    </cfRule>
  </conditionalFormatting>
  <conditionalFormatting sqref="Q408">
    <cfRule type="cellIs" dxfId="15276" priority="1073" operator="lessThan">
      <formula>0</formula>
    </cfRule>
  </conditionalFormatting>
  <conditionalFormatting sqref="Q409">
    <cfRule type="cellIs" dxfId="15275" priority="1075" operator="lessThan">
      <formula>0</formula>
    </cfRule>
  </conditionalFormatting>
  <conditionalFormatting sqref="P404:Q404 Q405:Q407">
    <cfRule type="cellIs" dxfId="15274" priority="1078" operator="lessThan">
      <formula>0</formula>
    </cfRule>
  </conditionalFormatting>
  <conditionalFormatting sqref="P404">
    <cfRule type="cellIs" dxfId="15273" priority="1077" operator="lessThan">
      <formula>0</formula>
    </cfRule>
  </conditionalFormatting>
  <conditionalFormatting sqref="Q408">
    <cfRule type="cellIs" dxfId="15272" priority="1074" operator="lessThan">
      <formula>0</formula>
    </cfRule>
  </conditionalFormatting>
  <conditionalFormatting sqref="B404">
    <cfRule type="cellIs" dxfId="15271" priority="1072" operator="lessThan">
      <formula>0</formula>
    </cfRule>
  </conditionalFormatting>
  <conditionalFormatting sqref="Q414">
    <cfRule type="cellIs" dxfId="15270" priority="1066" operator="lessThan">
      <formula>0</formula>
    </cfRule>
  </conditionalFormatting>
  <conditionalFormatting sqref="Q415">
    <cfRule type="cellIs" dxfId="15269" priority="1068" operator="lessThan">
      <formula>0</formula>
    </cfRule>
  </conditionalFormatting>
  <conditionalFormatting sqref="P410:Q410 Q411:Q413">
    <cfRule type="cellIs" dxfId="15268" priority="1071" operator="lessThan">
      <formula>0</formula>
    </cfRule>
  </conditionalFormatting>
  <conditionalFormatting sqref="P410">
    <cfRule type="cellIs" dxfId="15267" priority="1070" operator="lessThan">
      <formula>0</formula>
    </cfRule>
  </conditionalFormatting>
  <conditionalFormatting sqref="Q414">
    <cfRule type="cellIs" dxfId="15266" priority="1067" operator="lessThan">
      <formula>0</formula>
    </cfRule>
  </conditionalFormatting>
  <conditionalFormatting sqref="B410">
    <cfRule type="cellIs" dxfId="15265" priority="1065" operator="lessThan">
      <formula>0</formula>
    </cfRule>
  </conditionalFormatting>
  <conditionalFormatting sqref="Q432">
    <cfRule type="cellIs" dxfId="15264" priority="1059" operator="lessThan">
      <formula>0</formula>
    </cfRule>
  </conditionalFormatting>
  <conditionalFormatting sqref="P429:P431">
    <cfRule type="cellIs" dxfId="15263" priority="1062" operator="lessThan">
      <formula>0</formula>
    </cfRule>
  </conditionalFormatting>
  <conditionalFormatting sqref="Q433">
    <cfRule type="cellIs" dxfId="15262" priority="1061" operator="lessThan">
      <formula>0</formula>
    </cfRule>
  </conditionalFormatting>
  <conditionalFormatting sqref="P428:Q428 Q429:Q431">
    <cfRule type="cellIs" dxfId="15261" priority="1064" operator="lessThan">
      <formula>0</formula>
    </cfRule>
  </conditionalFormatting>
  <conditionalFormatting sqref="P428">
    <cfRule type="cellIs" dxfId="15260" priority="1063" operator="lessThan">
      <formula>0</formula>
    </cfRule>
  </conditionalFormatting>
  <conditionalFormatting sqref="Q432">
    <cfRule type="cellIs" dxfId="15259" priority="1060" operator="lessThan">
      <formula>0</formula>
    </cfRule>
  </conditionalFormatting>
  <conditionalFormatting sqref="H391">
    <cfRule type="cellIs" dxfId="15258" priority="1057" operator="lessThan">
      <formula>0</formula>
    </cfRule>
  </conditionalFormatting>
  <conditionalFormatting sqref="P435:P437">
    <cfRule type="cellIs" dxfId="15257" priority="1046" operator="lessThan">
      <formula>0</formula>
    </cfRule>
  </conditionalFormatting>
  <conditionalFormatting sqref="Q444">
    <cfRule type="cellIs" dxfId="15256" priority="1038" operator="lessThan">
      <formula>0</formula>
    </cfRule>
  </conditionalFormatting>
  <conditionalFormatting sqref="H384">
    <cfRule type="cellIs" dxfId="15255" priority="1056" operator="lessThan">
      <formula>0</formula>
    </cfRule>
  </conditionalFormatting>
  <conditionalFormatting sqref="H379">
    <cfRule type="cellIs" dxfId="15254" priority="1053" operator="lessThan">
      <formula>0</formula>
    </cfRule>
  </conditionalFormatting>
  <conditionalFormatting sqref="Q438">
    <cfRule type="cellIs" dxfId="15253" priority="1045" operator="lessThan">
      <formula>0</formula>
    </cfRule>
  </conditionalFormatting>
  <conditionalFormatting sqref="H373">
    <cfRule type="cellIs" dxfId="15252" priority="1049" operator="lessThan">
      <formula>0</formula>
    </cfRule>
  </conditionalFormatting>
  <conditionalFormatting sqref="P441:P443">
    <cfRule type="cellIs" dxfId="15251" priority="1040" operator="lessThan">
      <formula>0</formula>
    </cfRule>
  </conditionalFormatting>
  <conditionalFormatting sqref="P434:Q434 Q435:Q437">
    <cfRule type="cellIs" dxfId="15250" priority="1048" operator="lessThan">
      <formula>0</formula>
    </cfRule>
  </conditionalFormatting>
  <conditionalFormatting sqref="P434">
    <cfRule type="cellIs" dxfId="15249" priority="1047" operator="lessThan">
      <formula>0</formula>
    </cfRule>
  </conditionalFormatting>
  <conditionalFormatting sqref="B434">
    <cfRule type="cellIs" dxfId="15248" priority="1043" operator="lessThan">
      <formula>0</formula>
    </cfRule>
  </conditionalFormatting>
  <conditionalFormatting sqref="Q445:Q446">
    <cfRule type="cellIs" dxfId="15247" priority="1034" operator="lessThan">
      <formula>0</formula>
    </cfRule>
  </conditionalFormatting>
  <conditionalFormatting sqref="Q444">
    <cfRule type="cellIs" dxfId="15246" priority="1037" operator="lessThan">
      <formula>0</formula>
    </cfRule>
  </conditionalFormatting>
  <conditionalFormatting sqref="B446">
    <cfRule type="cellIs" dxfId="15245" priority="1033" operator="lessThan">
      <formula>0</formula>
    </cfRule>
  </conditionalFormatting>
  <conditionalFormatting sqref="B440">
    <cfRule type="cellIs" dxfId="15244" priority="1036" operator="lessThan">
      <formula>0</formula>
    </cfRule>
  </conditionalFormatting>
  <conditionalFormatting sqref="P446">
    <cfRule type="cellIs" dxfId="15243" priority="1039" operator="lessThan">
      <formula>0</formula>
    </cfRule>
  </conditionalFormatting>
  <conditionalFormatting sqref="B447">
    <cfRule type="cellIs" dxfId="15242" priority="1032" operator="lessThan">
      <formula>0</formula>
    </cfRule>
  </conditionalFormatting>
  <conditionalFormatting sqref="Q439">
    <cfRule type="cellIs" dxfId="15241" priority="1035" operator="lessThan">
      <formula>0</formula>
    </cfRule>
  </conditionalFormatting>
  <conditionalFormatting sqref="Q448:Q450">
    <cfRule type="cellIs" dxfId="15240" priority="1031" operator="lessThan">
      <formula>0</formula>
    </cfRule>
  </conditionalFormatting>
  <conditionalFormatting sqref="P448:P450">
    <cfRule type="cellIs" dxfId="15239" priority="1030" operator="lessThan">
      <formula>0</formula>
    </cfRule>
  </conditionalFormatting>
  <conditionalFormatting sqref="Q603">
    <cfRule type="cellIs" dxfId="15238" priority="1005" operator="lessThan">
      <formula>0</formula>
    </cfRule>
  </conditionalFormatting>
  <conditionalFormatting sqref="B625">
    <cfRule type="cellIs" dxfId="15237" priority="969" operator="lessThan">
      <formula>0</formula>
    </cfRule>
  </conditionalFormatting>
  <conditionalFormatting sqref="P454:P456">
    <cfRule type="cellIs" dxfId="15236" priority="1026" operator="lessThan">
      <formula>0</formula>
    </cfRule>
  </conditionalFormatting>
  <conditionalFormatting sqref="Q457">
    <cfRule type="cellIs" dxfId="15235" priority="1025" operator="lessThan">
      <formula>0</formula>
    </cfRule>
  </conditionalFormatting>
  <conditionalFormatting sqref="Q597">
    <cfRule type="cellIs" dxfId="15234" priority="1014" operator="lessThan">
      <formula>0</formula>
    </cfRule>
  </conditionalFormatting>
  <conditionalFormatting sqref="Q451">
    <cfRule type="cellIs" dxfId="15233" priority="1029" operator="lessThan">
      <formula>0</formula>
    </cfRule>
  </conditionalFormatting>
  <conditionalFormatting sqref="Q451">
    <cfRule type="cellIs" dxfId="15232" priority="1028" operator="lessThan">
      <formula>0</formula>
    </cfRule>
  </conditionalFormatting>
  <conditionalFormatting sqref="Q457">
    <cfRule type="cellIs" dxfId="15231" priority="1024" operator="lessThan">
      <formula>0</formula>
    </cfRule>
  </conditionalFormatting>
  <conditionalFormatting sqref="J593:N595 J596:M596">
    <cfRule type="cellIs" dxfId="15230" priority="1018" operator="lessThan">
      <formula>0</formula>
    </cfRule>
  </conditionalFormatting>
  <conditionalFormatting sqref="B453">
    <cfRule type="cellIs" dxfId="15229" priority="1022" operator="lessThan">
      <formula>0</formula>
    </cfRule>
  </conditionalFormatting>
  <conditionalFormatting sqref="P599:P602">
    <cfRule type="cellIs" dxfId="15228" priority="1011" operator="lessThan">
      <formula>0</formula>
    </cfRule>
  </conditionalFormatting>
  <conditionalFormatting sqref="Q454:Q456">
    <cfRule type="cellIs" dxfId="15227" priority="1027" operator="lessThan">
      <formula>0</formula>
    </cfRule>
  </conditionalFormatting>
  <conditionalFormatting sqref="Q593:Q595">
    <cfRule type="cellIs" dxfId="15226" priority="1021" operator="lessThan">
      <formula>0</formula>
    </cfRule>
  </conditionalFormatting>
  <conditionalFormatting sqref="Q596">
    <cfRule type="cellIs" dxfId="15225" priority="1016" operator="lessThan">
      <formula>0</formula>
    </cfRule>
  </conditionalFormatting>
  <conditionalFormatting sqref="Q452">
    <cfRule type="cellIs" dxfId="15224" priority="1023" operator="lessThan">
      <formula>0</formula>
    </cfRule>
  </conditionalFormatting>
  <conditionalFormatting sqref="B592">
    <cfRule type="cellIs" dxfId="15223" priority="1013" operator="lessThan">
      <formula>0</formula>
    </cfRule>
  </conditionalFormatting>
  <conditionalFormatting sqref="P593:P595">
    <cfRule type="cellIs" dxfId="15222" priority="1020" operator="lessThan">
      <formula>0</formula>
    </cfRule>
  </conditionalFormatting>
  <conditionalFormatting sqref="J594">
    <cfRule type="cellIs" dxfId="15221" priority="1017" operator="lessThan">
      <formula>0</formula>
    </cfRule>
  </conditionalFormatting>
  <conditionalFormatting sqref="Q602">
    <cfRule type="cellIs" dxfId="15220" priority="1006" operator="lessThan">
      <formula>0</formula>
    </cfRule>
  </conditionalFormatting>
  <conditionalFormatting sqref="J595:N595 K593:N594 J596:M596">
    <cfRule type="cellIs" dxfId="15219" priority="1019" operator="lessThan">
      <formula>0</formula>
    </cfRule>
  </conditionalFormatting>
  <conditionalFormatting sqref="Q596">
    <cfRule type="cellIs" dxfId="15218" priority="1015" operator="lessThan">
      <formula>0</formula>
    </cfRule>
  </conditionalFormatting>
  <conditionalFormatting sqref="J599:N599 J601:N602 J600:M600">
    <cfRule type="cellIs" dxfId="15217" priority="1009" operator="lessThan">
      <formula>0</formula>
    </cfRule>
  </conditionalFormatting>
  <conditionalFormatting sqref="P616:P619">
    <cfRule type="cellIs" dxfId="15216" priority="1003" operator="lessThan">
      <formula>0</formula>
    </cfRule>
  </conditionalFormatting>
  <conditionalFormatting sqref="Q602">
    <cfRule type="cellIs" dxfId="15215" priority="1007" operator="lessThan">
      <formula>0</formula>
    </cfRule>
  </conditionalFormatting>
  <conditionalFormatting sqref="J600">
    <cfRule type="cellIs" dxfId="15214" priority="1008" operator="lessThan">
      <formula>0</formula>
    </cfRule>
  </conditionalFormatting>
  <conditionalFormatting sqref="J601:N602 K599:N599 K600:M600">
    <cfRule type="cellIs" dxfId="15213" priority="1010" operator="lessThan">
      <formula>0</formula>
    </cfRule>
  </conditionalFormatting>
  <conditionalFormatting sqref="Q599:Q601">
    <cfRule type="cellIs" dxfId="15212" priority="1012" operator="lessThan">
      <formula>0</formula>
    </cfRule>
  </conditionalFormatting>
  <conditionalFormatting sqref="Q629">
    <cfRule type="cellIs" dxfId="15211" priority="973" operator="lessThan">
      <formula>0</formula>
    </cfRule>
  </conditionalFormatting>
  <conditionalFormatting sqref="I626">
    <cfRule type="cellIs" dxfId="15210" priority="976" operator="lessThan">
      <formula>0</formula>
    </cfRule>
  </conditionalFormatting>
  <conditionalFormatting sqref="C616:N619">
    <cfRule type="cellIs" dxfId="15209" priority="1001" operator="lessThan">
      <formula>0</formula>
    </cfRule>
  </conditionalFormatting>
  <conditionalFormatting sqref="Q619">
    <cfRule type="cellIs" dxfId="15208" priority="997" operator="lessThan">
      <formula>0</formula>
    </cfRule>
  </conditionalFormatting>
  <conditionalFormatting sqref="I616">
    <cfRule type="cellIs" dxfId="15207" priority="1000" operator="lessThan">
      <formula>0</formula>
    </cfRule>
  </conditionalFormatting>
  <conditionalFormatting sqref="H621:H624">
    <cfRule type="cellIs" dxfId="15206" priority="983" operator="lessThan">
      <formula>0</formula>
    </cfRule>
  </conditionalFormatting>
  <conditionalFormatting sqref="Q619">
    <cfRule type="cellIs" dxfId="15205" priority="998" operator="lessThan">
      <formula>0</formula>
    </cfRule>
  </conditionalFormatting>
  <conditionalFormatting sqref="H616">
    <cfRule type="cellIs" dxfId="15204" priority="994" operator="lessThan">
      <formula>0</formula>
    </cfRule>
  </conditionalFormatting>
  <conditionalFormatting sqref="H616:H619">
    <cfRule type="cellIs" dxfId="15203" priority="995" operator="lessThan">
      <formula>0</formula>
    </cfRule>
  </conditionalFormatting>
  <conditionalFormatting sqref="C617:J617">
    <cfRule type="cellIs" dxfId="15202" priority="999" operator="lessThan">
      <formula>0</formula>
    </cfRule>
  </conditionalFormatting>
  <conditionalFormatting sqref="H617:H619">
    <cfRule type="cellIs" dxfId="15201" priority="996" operator="lessThan">
      <formula>0</formula>
    </cfRule>
  </conditionalFormatting>
  <conditionalFormatting sqref="I617 K616:N617 C618:N619">
    <cfRule type="cellIs" dxfId="15200" priority="1002" operator="lessThan">
      <formula>0</formula>
    </cfRule>
  </conditionalFormatting>
  <conditionalFormatting sqref="Q616:Q618">
    <cfRule type="cellIs" dxfId="15199" priority="1004" operator="lessThan">
      <formula>0</formula>
    </cfRule>
  </conditionalFormatting>
  <conditionalFormatting sqref="B615">
    <cfRule type="cellIs" dxfId="15198" priority="993" operator="lessThan">
      <formula>0</formula>
    </cfRule>
  </conditionalFormatting>
  <conditionalFormatting sqref="Q624">
    <cfRule type="cellIs" dxfId="15197" priority="985" operator="lessThan">
      <formula>0</formula>
    </cfRule>
  </conditionalFormatting>
  <conditionalFormatting sqref="I621">
    <cfRule type="cellIs" dxfId="15196" priority="988" operator="lessThan">
      <formula>0</formula>
    </cfRule>
  </conditionalFormatting>
  <conditionalFormatting sqref="C621:N624">
    <cfRule type="cellIs" dxfId="15195" priority="989" operator="lessThan">
      <formula>0</formula>
    </cfRule>
  </conditionalFormatting>
  <conditionalFormatting sqref="Q624">
    <cfRule type="cellIs" dxfId="15194" priority="986" operator="lessThan">
      <formula>0</formula>
    </cfRule>
  </conditionalFormatting>
  <conditionalFormatting sqref="H621">
    <cfRule type="cellIs" dxfId="15193" priority="982" operator="lessThan">
      <formula>0</formula>
    </cfRule>
  </conditionalFormatting>
  <conditionalFormatting sqref="P621:P624">
    <cfRule type="cellIs" dxfId="15192" priority="991" operator="lessThan">
      <formula>0</formula>
    </cfRule>
  </conditionalFormatting>
  <conditionalFormatting sqref="C622:J622">
    <cfRule type="cellIs" dxfId="15191" priority="987" operator="lessThan">
      <formula>0</formula>
    </cfRule>
  </conditionalFormatting>
  <conditionalFormatting sqref="H622:H624">
    <cfRule type="cellIs" dxfId="15190" priority="984" operator="lessThan">
      <formula>0</formula>
    </cfRule>
  </conditionalFormatting>
  <conditionalFormatting sqref="I622 K621:N622 C623:N624">
    <cfRule type="cellIs" dxfId="15189" priority="990" operator="lessThan">
      <formula>0</formula>
    </cfRule>
  </conditionalFormatting>
  <conditionalFormatting sqref="Q621:Q623">
    <cfRule type="cellIs" dxfId="15188" priority="992" operator="lessThan">
      <formula>0</formula>
    </cfRule>
  </conditionalFormatting>
  <conditionalFormatting sqref="B620">
    <cfRule type="cellIs" dxfId="15187" priority="981" operator="lessThan">
      <formula>0</formula>
    </cfRule>
  </conditionalFormatting>
  <conditionalFormatting sqref="C626:N629">
    <cfRule type="cellIs" dxfId="15186" priority="977" operator="lessThan">
      <formula>0</formula>
    </cfRule>
  </conditionalFormatting>
  <conditionalFormatting sqref="Q629">
    <cfRule type="cellIs" dxfId="15185" priority="974" operator="lessThan">
      <formula>0</formula>
    </cfRule>
  </conditionalFormatting>
  <conditionalFormatting sqref="H626">
    <cfRule type="cellIs" dxfId="15184" priority="970" operator="lessThan">
      <formula>0</formula>
    </cfRule>
  </conditionalFormatting>
  <conditionalFormatting sqref="H626:H629">
    <cfRule type="cellIs" dxfId="15183" priority="971" operator="lessThan">
      <formula>0</formula>
    </cfRule>
  </conditionalFormatting>
  <conditionalFormatting sqref="P626:P629">
    <cfRule type="cellIs" dxfId="15182" priority="979" operator="lessThan">
      <formula>0</formula>
    </cfRule>
  </conditionalFormatting>
  <conditionalFormatting sqref="C627:J627">
    <cfRule type="cellIs" dxfId="15181" priority="975" operator="lessThan">
      <formula>0</formula>
    </cfRule>
  </conditionalFormatting>
  <conditionalFormatting sqref="H627:H629">
    <cfRule type="cellIs" dxfId="15180" priority="972" operator="lessThan">
      <formula>0</formula>
    </cfRule>
  </conditionalFormatting>
  <conditionalFormatting sqref="I627 K626:N627 C628:N629">
    <cfRule type="cellIs" dxfId="15179" priority="978" operator="lessThan">
      <formula>0</formula>
    </cfRule>
  </conditionalFormatting>
  <conditionalFormatting sqref="Q626:Q628">
    <cfRule type="cellIs" dxfId="15178" priority="980" operator="lessThan">
      <formula>0</formula>
    </cfRule>
  </conditionalFormatting>
  <conditionalFormatting sqref="C351:I351">
    <cfRule type="cellIs" dxfId="15177" priority="966" operator="lessThan">
      <formula>0</formula>
    </cfRule>
  </conditionalFormatting>
  <conditionalFormatting sqref="C353:I354">
    <cfRule type="cellIs" dxfId="15176" priority="967" operator="lessThan">
      <formula>0</formula>
    </cfRule>
  </conditionalFormatting>
  <conditionalFormatting sqref="P506:Q506">
    <cfRule type="cellIs" dxfId="15175" priority="950" operator="lessThan">
      <formula>0</formula>
    </cfRule>
  </conditionalFormatting>
  <conditionalFormatting sqref="P499:P502">
    <cfRule type="cellIs" dxfId="15174" priority="951" operator="lessThan">
      <formula>0</formula>
    </cfRule>
  </conditionalFormatting>
  <conditionalFormatting sqref="Q611:Q613">
    <cfRule type="cellIs" dxfId="15173" priority="913" operator="lessThan">
      <formula>0</formula>
    </cfRule>
  </conditionalFormatting>
  <conditionalFormatting sqref="B498">
    <cfRule type="cellIs" dxfId="15172" priority="968" operator="lessThan">
      <formula>0</formula>
    </cfRule>
  </conditionalFormatting>
  <conditionalFormatting sqref="N427">
    <cfRule type="cellIs" dxfId="15171" priority="687" operator="lessThan">
      <formula>0</formula>
    </cfRule>
  </conditionalFormatting>
  <conditionalFormatting sqref="C352:I352">
    <cfRule type="cellIs" dxfId="15170" priority="965" operator="lessThan">
      <formula>0</formula>
    </cfRule>
  </conditionalFormatting>
  <conditionalFormatting sqref="C355:I355">
    <cfRule type="cellIs" dxfId="15169" priority="964" operator="lessThan">
      <formula>0</formula>
    </cfRule>
  </conditionalFormatting>
  <conditionalFormatting sqref="C365:I366">
    <cfRule type="cellIs" dxfId="15168" priority="963" operator="lessThan">
      <formula>0</formula>
    </cfRule>
  </conditionalFormatting>
  <conditionalFormatting sqref="C363:I363">
    <cfRule type="cellIs" dxfId="15167" priority="962" operator="lessThan">
      <formula>0</formula>
    </cfRule>
  </conditionalFormatting>
  <conditionalFormatting sqref="C364:I364">
    <cfRule type="cellIs" dxfId="15166" priority="961" operator="lessThan">
      <formula>0</formula>
    </cfRule>
  </conditionalFormatting>
  <conditionalFormatting sqref="C367:I367">
    <cfRule type="cellIs" dxfId="15165" priority="960" operator="lessThan">
      <formula>0</formula>
    </cfRule>
  </conditionalFormatting>
  <conditionalFormatting sqref="C593:I596">
    <cfRule type="cellIs" dxfId="15164" priority="958" operator="lessThan">
      <formula>0</formula>
    </cfRule>
  </conditionalFormatting>
  <conditionalFormatting sqref="C594:I594">
    <cfRule type="cellIs" dxfId="15163" priority="957" operator="lessThan">
      <formula>0</formula>
    </cfRule>
  </conditionalFormatting>
  <conditionalFormatting sqref="C595:I596">
    <cfRule type="cellIs" dxfId="15162" priority="959" operator="lessThan">
      <formula>0</formula>
    </cfRule>
  </conditionalFormatting>
  <conditionalFormatting sqref="Q551">
    <cfRule type="cellIs" dxfId="15161" priority="939" operator="lessThan">
      <formula>0</formula>
    </cfRule>
  </conditionalFormatting>
  <conditionalFormatting sqref="Q551">
    <cfRule type="cellIs" dxfId="15160" priority="940" operator="lessThan">
      <formula>0</formula>
    </cfRule>
  </conditionalFormatting>
  <conditionalFormatting sqref="C599:I602">
    <cfRule type="cellIs" dxfId="15159" priority="955" operator="lessThan">
      <formula>0</formula>
    </cfRule>
  </conditionalFormatting>
  <conditionalFormatting sqref="C600:I600">
    <cfRule type="cellIs" dxfId="15158" priority="954" operator="lessThan">
      <formula>0</formula>
    </cfRule>
  </conditionalFormatting>
  <conditionalFormatting sqref="C601:I602">
    <cfRule type="cellIs" dxfId="15157" priority="956" operator="lessThan">
      <formula>0</formula>
    </cfRule>
  </conditionalFormatting>
  <conditionalFormatting sqref="C461:C464">
    <cfRule type="cellIs" dxfId="15156" priority="953" operator="lessThan">
      <formula>0</formula>
    </cfRule>
  </conditionalFormatting>
  <conditionalFormatting sqref="P468:P471">
    <cfRule type="cellIs" dxfId="15155" priority="952" operator="lessThan">
      <formula>0</formula>
    </cfRule>
  </conditionalFormatting>
  <conditionalFormatting sqref="Q507:Q510">
    <cfRule type="cellIs" dxfId="15154" priority="949" operator="lessThan">
      <formula>0</formula>
    </cfRule>
  </conditionalFormatting>
  <conditionalFormatting sqref="Q511:Q512">
    <cfRule type="cellIs" dxfId="15153" priority="948" operator="lessThan">
      <formula>0</formula>
    </cfRule>
  </conditionalFormatting>
  <conditionalFormatting sqref="Q512">
    <cfRule type="cellIs" dxfId="15152" priority="947" operator="lessThan">
      <formula>0</formula>
    </cfRule>
  </conditionalFormatting>
  <conditionalFormatting sqref="Q511">
    <cfRule type="cellIs" dxfId="15151" priority="946" operator="lessThan">
      <formula>0</formula>
    </cfRule>
  </conditionalFormatting>
  <conditionalFormatting sqref="P507:P510">
    <cfRule type="cellIs" dxfId="15150" priority="945" operator="lessThan">
      <formula>0</formula>
    </cfRule>
  </conditionalFormatting>
  <conditionalFormatting sqref="B506">
    <cfRule type="cellIs" dxfId="15149" priority="944" operator="lessThan">
      <formula>0</formula>
    </cfRule>
  </conditionalFormatting>
  <conditionalFormatting sqref="C611:N614">
    <cfRule type="cellIs" dxfId="15148" priority="910" operator="lessThan">
      <formula>0</formula>
    </cfRule>
  </conditionalFormatting>
  <conditionalFormatting sqref="Q614">
    <cfRule type="cellIs" dxfId="15147" priority="907" operator="lessThan">
      <formula>0</formula>
    </cfRule>
  </conditionalFormatting>
  <conditionalFormatting sqref="P547:P550">
    <cfRule type="cellIs" dxfId="15146" priority="938" operator="lessThan">
      <formula>0</formula>
    </cfRule>
  </conditionalFormatting>
  <conditionalFormatting sqref="H611:H614">
    <cfRule type="cellIs" dxfId="15145" priority="904" operator="lessThan">
      <formula>0</formula>
    </cfRule>
  </conditionalFormatting>
  <conditionalFormatting sqref="Q504">
    <cfRule type="cellIs" dxfId="15144" priority="943" operator="lessThan">
      <formula>0</formula>
    </cfRule>
  </conditionalFormatting>
  <conditionalFormatting sqref="Q547:Q550 Q552 Q554:Q560">
    <cfRule type="cellIs" dxfId="15143" priority="942" operator="lessThan">
      <formula>0</formula>
    </cfRule>
  </conditionalFormatting>
  <conditionalFormatting sqref="P546">
    <cfRule type="cellIs" dxfId="15142" priority="941" operator="lessThan">
      <formula>0</formula>
    </cfRule>
  </conditionalFormatting>
  <conditionalFormatting sqref="P554:P558">
    <cfRule type="cellIs" dxfId="15141" priority="937" operator="lessThan">
      <formula>0</formula>
    </cfRule>
  </conditionalFormatting>
  <conditionalFormatting sqref="Q570:Q573 Q575">
    <cfRule type="cellIs" dxfId="15140" priority="935" operator="lessThan">
      <formula>0</formula>
    </cfRule>
  </conditionalFormatting>
  <conditionalFormatting sqref="B546">
    <cfRule type="cellIs" dxfId="15139" priority="936" operator="lessThan">
      <formula>0</formula>
    </cfRule>
  </conditionalFormatting>
  <conditionalFormatting sqref="P569">
    <cfRule type="cellIs" dxfId="15138" priority="934" operator="lessThan">
      <formula>0</formula>
    </cfRule>
  </conditionalFormatting>
  <conditionalFormatting sqref="Q574">
    <cfRule type="cellIs" dxfId="15137" priority="933" operator="lessThan">
      <formula>0</formula>
    </cfRule>
  </conditionalFormatting>
  <conditionalFormatting sqref="Q574">
    <cfRule type="cellIs" dxfId="15136" priority="932" operator="lessThan">
      <formula>0</formula>
    </cfRule>
  </conditionalFormatting>
  <conditionalFormatting sqref="P570:P573">
    <cfRule type="cellIs" dxfId="15135" priority="931" operator="lessThan">
      <formula>0</formula>
    </cfRule>
  </conditionalFormatting>
  <conditionalFormatting sqref="Q582 Q577:Q580">
    <cfRule type="cellIs" dxfId="15134" priority="929" operator="lessThan">
      <formula>0</formula>
    </cfRule>
  </conditionalFormatting>
  <conditionalFormatting sqref="Q581">
    <cfRule type="cellIs" dxfId="15133" priority="927" operator="lessThan">
      <formula>0</formula>
    </cfRule>
  </conditionalFormatting>
  <conditionalFormatting sqref="B569">
    <cfRule type="cellIs" dxfId="15132" priority="930" operator="lessThan">
      <formula>0</formula>
    </cfRule>
  </conditionalFormatting>
  <conditionalFormatting sqref="P576">
    <cfRule type="cellIs" dxfId="15131" priority="928" operator="lessThan">
      <formula>0</formula>
    </cfRule>
  </conditionalFormatting>
  <conditionalFormatting sqref="P577:P580">
    <cfRule type="cellIs" dxfId="15130" priority="925" operator="lessThan">
      <formula>0</formula>
    </cfRule>
  </conditionalFormatting>
  <conditionalFormatting sqref="Q581">
    <cfRule type="cellIs" dxfId="15129" priority="926" operator="lessThan">
      <formula>0</formula>
    </cfRule>
  </conditionalFormatting>
  <conditionalFormatting sqref="P605:P607 P609">
    <cfRule type="cellIs" dxfId="15128" priority="923" operator="lessThan">
      <formula>0</formula>
    </cfRule>
  </conditionalFormatting>
  <conditionalFormatting sqref="Q605:Q607">
    <cfRule type="cellIs" dxfId="15127" priority="924" operator="lessThan">
      <formula>0</formula>
    </cfRule>
  </conditionalFormatting>
  <conditionalFormatting sqref="C607:I607">
    <cfRule type="cellIs" dxfId="15126" priority="916" operator="lessThan">
      <formula>0</formula>
    </cfRule>
  </conditionalFormatting>
  <conditionalFormatting sqref="C605:I607">
    <cfRule type="cellIs" dxfId="15125" priority="915" operator="lessThan">
      <formula>0</formula>
    </cfRule>
  </conditionalFormatting>
  <conditionalFormatting sqref="B604">
    <cfRule type="cellIs" dxfId="15124" priority="917" operator="lessThan">
      <formula>0</formula>
    </cfRule>
  </conditionalFormatting>
  <conditionalFormatting sqref="J605:N607">
    <cfRule type="cellIs" dxfId="15123" priority="921" operator="lessThan">
      <formula>0</formula>
    </cfRule>
  </conditionalFormatting>
  <conditionalFormatting sqref="P611:P614">
    <cfRule type="cellIs" dxfId="15122" priority="912" operator="lessThan">
      <formula>0</formula>
    </cfRule>
  </conditionalFormatting>
  <conditionalFormatting sqref="Q608:Q609">
    <cfRule type="cellIs" dxfId="15121" priority="918" operator="lessThan">
      <formula>0</formula>
    </cfRule>
  </conditionalFormatting>
  <conditionalFormatting sqref="C433:M433">
    <cfRule type="cellIs" dxfId="15120" priority="685" operator="lessThan">
      <formula>0</formula>
    </cfRule>
  </conditionalFormatting>
  <conditionalFormatting sqref="Q608:Q609">
    <cfRule type="cellIs" dxfId="15119" priority="919" operator="lessThan">
      <formula>0</formula>
    </cfRule>
  </conditionalFormatting>
  <conditionalFormatting sqref="J606">
    <cfRule type="cellIs" dxfId="15118" priority="920" operator="lessThan">
      <formula>0</formula>
    </cfRule>
  </conditionalFormatting>
  <conditionalFormatting sqref="J607:N607 K605:N606">
    <cfRule type="cellIs" dxfId="15117" priority="922" operator="lessThan">
      <formula>0</formula>
    </cfRule>
  </conditionalFormatting>
  <conditionalFormatting sqref="I612 K611:N612 C613:N614">
    <cfRule type="cellIs" dxfId="15116" priority="911" operator="lessThan">
      <formula>0</formula>
    </cfRule>
  </conditionalFormatting>
  <conditionalFormatting sqref="N427">
    <cfRule type="cellIs" dxfId="15115" priority="688" operator="lessThan">
      <formula>0</formula>
    </cfRule>
  </conditionalFormatting>
  <conditionalFormatting sqref="B429:N429">
    <cfRule type="cellIs" dxfId="15114" priority="680" operator="lessThan">
      <formula>0</formula>
    </cfRule>
  </conditionalFormatting>
  <conditionalFormatting sqref="C606:I606">
    <cfRule type="cellIs" dxfId="15113" priority="914" operator="lessThan">
      <formula>0</formula>
    </cfRule>
  </conditionalFormatting>
  <conditionalFormatting sqref="B429:N429">
    <cfRule type="cellIs" dxfId="15112" priority="681" operator="lessThan">
      <formula>0</formula>
    </cfRule>
  </conditionalFormatting>
  <conditionalFormatting sqref="H433">
    <cfRule type="cellIs" dxfId="15111" priority="684" operator="lessThan">
      <formula>0</formula>
    </cfRule>
  </conditionalFormatting>
  <conditionalFormatting sqref="B433">
    <cfRule type="cellIs" dxfId="15110" priority="683" operator="lessThan">
      <formula>0</formula>
    </cfRule>
  </conditionalFormatting>
  <conditionalFormatting sqref="B433">
    <cfRule type="cellIs" dxfId="15109" priority="682" operator="lessThan">
      <formula>0</formula>
    </cfRule>
  </conditionalFormatting>
  <conditionalFormatting sqref="B429:N429">
    <cfRule type="cellIs" dxfId="15108" priority="678" operator="lessThan">
      <formula>0</formula>
    </cfRule>
  </conditionalFormatting>
  <conditionalFormatting sqref="B429:N429">
    <cfRule type="cellIs" dxfId="15107" priority="679" operator="lessThan">
      <formula>0</formula>
    </cfRule>
  </conditionalFormatting>
  <conditionalFormatting sqref="B435:N435">
    <cfRule type="cellIs" dxfId="15106" priority="665" operator="lessThan">
      <formula>0</formula>
    </cfRule>
  </conditionalFormatting>
  <conditionalFormatting sqref="H611">
    <cfRule type="cellIs" dxfId="15105" priority="903" operator="lessThan">
      <formula>0</formula>
    </cfRule>
  </conditionalFormatting>
  <conditionalFormatting sqref="C433:M433">
    <cfRule type="cellIs" dxfId="15104" priority="686" operator="lessThan">
      <formula>0</formula>
    </cfRule>
  </conditionalFormatting>
  <conditionalFormatting sqref="H612:H614">
    <cfRule type="cellIs" dxfId="15103" priority="905" operator="lessThan">
      <formula>0</formula>
    </cfRule>
  </conditionalFormatting>
  <conditionalFormatting sqref="Q614">
    <cfRule type="cellIs" dxfId="15102" priority="906" operator="lessThan">
      <formula>0</formula>
    </cfRule>
  </conditionalFormatting>
  <conditionalFormatting sqref="I611">
    <cfRule type="cellIs" dxfId="15101" priority="909" operator="lessThan">
      <formula>0</formula>
    </cfRule>
  </conditionalFormatting>
  <conditionalFormatting sqref="N439">
    <cfRule type="cellIs" dxfId="15100" priority="658" operator="lessThan">
      <formula>0</formula>
    </cfRule>
  </conditionalFormatting>
  <conditionalFormatting sqref="C612:J612">
    <cfRule type="cellIs" dxfId="15099" priority="908" operator="lessThan">
      <formula>0</formula>
    </cfRule>
  </conditionalFormatting>
  <conditionalFormatting sqref="B610">
    <cfRule type="cellIs" dxfId="15098" priority="902" operator="lessThan">
      <formula>0</formula>
    </cfRule>
  </conditionalFormatting>
  <conditionalFormatting sqref="B435:N435">
    <cfRule type="cellIs" dxfId="15097" priority="664" operator="lessThan">
      <formula>0</formula>
    </cfRule>
  </conditionalFormatting>
  <conditionalFormatting sqref="C445:M445">
    <cfRule type="cellIs" dxfId="15096" priority="655" operator="lessThan">
      <formula>0</formula>
    </cfRule>
  </conditionalFormatting>
  <conditionalFormatting sqref="C445:M445">
    <cfRule type="cellIs" dxfId="15095" priority="656" operator="lessThan">
      <formula>0</formula>
    </cfRule>
  </conditionalFormatting>
  <conditionalFormatting sqref="B435:N435">
    <cfRule type="cellIs" dxfId="15094" priority="663" operator="lessThan">
      <formula>0</formula>
    </cfRule>
  </conditionalFormatting>
  <conditionalFormatting sqref="N438">
    <cfRule type="cellIs" dxfId="15093" priority="659" operator="lessThan">
      <formula>0</formula>
    </cfRule>
  </conditionalFormatting>
  <conditionalFormatting sqref="B435:N435">
    <cfRule type="cellIs" dxfId="15092" priority="662" operator="lessThan">
      <formula>0</formula>
    </cfRule>
  </conditionalFormatting>
  <conditionalFormatting sqref="B435:N435">
    <cfRule type="cellIs" dxfId="15091" priority="660" operator="lessThan">
      <formula>0</formula>
    </cfRule>
  </conditionalFormatting>
  <conditionalFormatting sqref="B598">
    <cfRule type="cellIs" dxfId="15090" priority="901" operator="lessThan">
      <formula>0</formula>
    </cfRule>
  </conditionalFormatting>
  <conditionalFormatting sqref="N439">
    <cfRule type="cellIs" dxfId="15089" priority="657" operator="lessThan">
      <formula>0</formula>
    </cfRule>
  </conditionalFormatting>
  <conditionalFormatting sqref="B435:N435">
    <cfRule type="cellIs" dxfId="15088" priority="661" operator="lessThan">
      <formula>0</formula>
    </cfRule>
  </conditionalFormatting>
  <conditionalFormatting sqref="B598">
    <cfRule type="cellIs" dxfId="15087" priority="900" operator="lessThan">
      <formula>0</formula>
    </cfRule>
  </conditionalFormatting>
  <conditionalFormatting sqref="B641">
    <cfRule type="cellIs" dxfId="15086" priority="888" operator="lessThan">
      <formula>0</formula>
    </cfRule>
  </conditionalFormatting>
  <conditionalFormatting sqref="B591">
    <cfRule type="cellIs" dxfId="15085" priority="898" operator="lessThan">
      <formula>0</formula>
    </cfRule>
  </conditionalFormatting>
  <conditionalFormatting sqref="B591">
    <cfRule type="cellIs" dxfId="15084" priority="899" operator="lessThan">
      <formula>0</formula>
    </cfRule>
  </conditionalFormatting>
  <conditionalFormatting sqref="B609">
    <cfRule type="cellIs" dxfId="15083" priority="896" operator="lessThan">
      <formula>0</formula>
    </cfRule>
  </conditionalFormatting>
  <conditionalFormatting sqref="B609">
    <cfRule type="cellIs" dxfId="15082"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5081" priority="895" operator="lessThan">
      <formula>0</formula>
    </cfRule>
  </conditionalFormatting>
  <conditionalFormatting sqref="B646">
    <cfRule type="cellIs" dxfId="15080" priority="892" operator="lessThan">
      <formula>0</formula>
    </cfRule>
  </conditionalFormatting>
  <conditionalFormatting sqref="B631">
    <cfRule type="cellIs" dxfId="15079" priority="894" operator="lessThan">
      <formula>0</formula>
    </cfRule>
  </conditionalFormatting>
  <conditionalFormatting sqref="B635">
    <cfRule type="cellIs" dxfId="15078" priority="893" operator="lessThan">
      <formula>0</formula>
    </cfRule>
  </conditionalFormatting>
  <conditionalFormatting sqref="B662">
    <cfRule type="cellIs" dxfId="15077" priority="891" operator="lessThan">
      <formula>0</formula>
    </cfRule>
  </conditionalFormatting>
  <conditionalFormatting sqref="B671">
    <cfRule type="cellIs" dxfId="15076" priority="890" operator="lessThan">
      <formula>0</formula>
    </cfRule>
  </conditionalFormatting>
  <conditionalFormatting sqref="I674:N674 P672:Q675">
    <cfRule type="cellIs" dxfId="15075" priority="889" operator="lessThan">
      <formula>0</formula>
    </cfRule>
  </conditionalFormatting>
  <conditionalFormatting sqref="P641">
    <cfRule type="cellIs" dxfId="15074" priority="886" operator="lessThan">
      <formula>0</formula>
    </cfRule>
  </conditionalFormatting>
  <conditionalFormatting sqref="P641">
    <cfRule type="cellIs" dxfId="15073" priority="887" operator="lessThan">
      <formula>0</formula>
    </cfRule>
  </conditionalFormatting>
  <conditionalFormatting sqref="P422:Q422 Q423:Q425">
    <cfRule type="cellIs" dxfId="15072" priority="873" operator="lessThan">
      <formula>0</formula>
    </cfRule>
  </conditionalFormatting>
  <conditionalFormatting sqref="B416">
    <cfRule type="cellIs" dxfId="15071" priority="874" operator="lessThan">
      <formula>0</formula>
    </cfRule>
  </conditionalFormatting>
  <conditionalFormatting sqref="P423:P425">
    <cfRule type="cellIs" dxfId="15070" priority="871" operator="lessThan">
      <formula>0</formula>
    </cfRule>
  </conditionalFormatting>
  <conditionalFormatting sqref="P422">
    <cfRule type="cellIs" dxfId="15069" priority="872" operator="lessThan">
      <formula>0</formula>
    </cfRule>
  </conditionalFormatting>
  <conditionalFormatting sqref="Q426">
    <cfRule type="cellIs" dxfId="15068" priority="869" operator="lessThan">
      <formula>0</formula>
    </cfRule>
  </conditionalFormatting>
  <conditionalFormatting sqref="Q427">
    <cfRule type="cellIs" dxfId="15067" priority="870" operator="lessThan">
      <formula>0</formula>
    </cfRule>
  </conditionalFormatting>
  <conditionalFormatting sqref="B422">
    <cfRule type="cellIs" dxfId="15066" priority="867" operator="lessThan">
      <formula>0</formula>
    </cfRule>
  </conditionalFormatting>
  <conditionalFormatting sqref="Q426">
    <cfRule type="cellIs" dxfId="15065" priority="868" operator="lessThan">
      <formula>0</formula>
    </cfRule>
  </conditionalFormatting>
  <conditionalFormatting sqref="B454:N454">
    <cfRule type="cellIs" dxfId="15064" priority="618" operator="lessThan">
      <formula>0</formula>
    </cfRule>
  </conditionalFormatting>
  <conditionalFormatting sqref="B454:N454">
    <cfRule type="cellIs" dxfId="15063" priority="619" operator="lessThan">
      <formula>0</formula>
    </cfRule>
  </conditionalFormatting>
  <conditionalFormatting sqref="C652:I652">
    <cfRule type="cellIs" dxfId="15062" priority="885" operator="lessThan">
      <formula>0</formula>
    </cfRule>
  </conditionalFormatting>
  <conditionalFormatting sqref="C653:I653">
    <cfRule type="cellIs" dxfId="15061" priority="884" operator="lessThan">
      <formula>0</formula>
    </cfRule>
  </conditionalFormatting>
  <conditionalFormatting sqref="C658:M658">
    <cfRule type="cellIs" dxfId="15060" priority="883" operator="lessThan">
      <formula>0</formula>
    </cfRule>
  </conditionalFormatting>
  <conditionalFormatting sqref="B647:N647">
    <cfRule type="cellIs" dxfId="15059" priority="882" operator="lessThan">
      <formula>0</formula>
    </cfRule>
  </conditionalFormatting>
  <conditionalFormatting sqref="P650">
    <cfRule type="cellIs" dxfId="15058" priority="881" operator="lessThan">
      <formula>0</formula>
    </cfRule>
  </conditionalFormatting>
  <conditionalFormatting sqref="P417:P419">
    <cfRule type="cellIs" dxfId="15057" priority="878" operator="lessThan">
      <formula>0</formula>
    </cfRule>
  </conditionalFormatting>
  <conditionalFormatting sqref="Q420">
    <cfRule type="cellIs" dxfId="15056" priority="875" operator="lessThan">
      <formula>0</formula>
    </cfRule>
  </conditionalFormatting>
  <conditionalFormatting sqref="Q421">
    <cfRule type="cellIs" dxfId="15055" priority="877" operator="lessThan">
      <formula>0</formula>
    </cfRule>
  </conditionalFormatting>
  <conditionalFormatting sqref="P416:Q416 Q417:Q419">
    <cfRule type="cellIs" dxfId="15054" priority="880" operator="lessThan">
      <formula>0</formula>
    </cfRule>
  </conditionalFormatting>
  <conditionalFormatting sqref="P416">
    <cfRule type="cellIs" dxfId="15053" priority="879" operator="lessThan">
      <formula>0</formula>
    </cfRule>
  </conditionalFormatting>
  <conditionalFormatting sqref="Q420">
    <cfRule type="cellIs" dxfId="15052" priority="876" operator="lessThan">
      <formula>0</formula>
    </cfRule>
  </conditionalFormatting>
  <conditionalFormatting sqref="B454:N454">
    <cfRule type="cellIs" dxfId="15051" priority="617" operator="lessThan">
      <formula>0</formula>
    </cfRule>
  </conditionalFormatting>
  <conditionalFormatting sqref="B454:N454">
    <cfRule type="cellIs" dxfId="15050" priority="616" operator="lessThan">
      <formula>0</formula>
    </cfRule>
  </conditionalFormatting>
  <conditionalFormatting sqref="B454:N454">
    <cfRule type="cellIs" dxfId="15049" priority="615" operator="lessThan">
      <formula>0</formula>
    </cfRule>
  </conditionalFormatting>
  <conditionalFormatting sqref="B454:N454">
    <cfRule type="cellIs" dxfId="15048" priority="613" operator="lessThan">
      <formula>0</formula>
    </cfRule>
  </conditionalFormatting>
  <conditionalFormatting sqref="B454:N454">
    <cfRule type="cellIs" dxfId="15047" priority="614" operator="lessThan">
      <formula>0</formula>
    </cfRule>
  </conditionalFormatting>
  <conditionalFormatting sqref="N457">
    <cfRule type="cellIs" dxfId="15046" priority="611" operator="lessThan">
      <formula>0</formula>
    </cfRule>
  </conditionalFormatting>
  <conditionalFormatting sqref="B454:N454">
    <cfRule type="cellIs" dxfId="15045" priority="612" operator="lessThan">
      <formula>0</formula>
    </cfRule>
  </conditionalFormatting>
  <conditionalFormatting sqref="N458">
    <cfRule type="cellIs" dxfId="15044" priority="610" operator="lessThan">
      <formula>0</formula>
    </cfRule>
  </conditionalFormatting>
  <conditionalFormatting sqref="P530">
    <cfRule type="cellIs" dxfId="15043" priority="332" operator="lessThan">
      <formula>0</formula>
    </cfRule>
  </conditionalFormatting>
  <conditionalFormatting sqref="N458">
    <cfRule type="cellIs" dxfId="15042" priority="609" operator="lessThan">
      <formula>0</formula>
    </cfRule>
  </conditionalFormatting>
  <conditionalFormatting sqref="D461:N464">
    <cfRule type="cellIs" dxfId="15041" priority="606" operator="lessThan">
      <formula>0</formula>
    </cfRule>
  </conditionalFormatting>
  <conditionalFormatting sqref="P538">
    <cfRule type="cellIs" dxfId="15040" priority="329" operator="lessThan">
      <formula>0</formula>
    </cfRule>
  </conditionalFormatting>
  <conditionalFormatting sqref="B461:B464">
    <cfRule type="cellIs" dxfId="15039" priority="603" operator="lessThan">
      <formula>0</formula>
    </cfRule>
  </conditionalFormatting>
  <conditionalFormatting sqref="P553">
    <cfRule type="cellIs" dxfId="15038" priority="326" operator="lessThan">
      <formula>0</formula>
    </cfRule>
  </conditionalFormatting>
  <conditionalFormatting sqref="B512">
    <cfRule type="cellIs" dxfId="15037" priority="600" operator="lessThan">
      <formula>0</formula>
    </cfRule>
  </conditionalFormatting>
  <conditionalFormatting sqref="C512">
    <cfRule type="cellIs" dxfId="15036" priority="597" operator="lessThan">
      <formula>0</formula>
    </cfRule>
  </conditionalFormatting>
  <conditionalFormatting sqref="P561">
    <cfRule type="cellIs" dxfId="15035" priority="323" operator="lessThan">
      <formula>0</formula>
    </cfRule>
  </conditionalFormatting>
  <conditionalFormatting sqref="P590">
    <cfRule type="cellIs" dxfId="15034" priority="320" operator="lessThan">
      <formula>0</formula>
    </cfRule>
  </conditionalFormatting>
  <conditionalFormatting sqref="N365">
    <cfRule type="cellIs" dxfId="15033" priority="866" operator="lessThan">
      <formula>0</formula>
    </cfRule>
  </conditionalFormatting>
  <conditionalFormatting sqref="N371">
    <cfRule type="cellIs" dxfId="15032" priority="865" operator="lessThan">
      <formula>0</formula>
    </cfRule>
  </conditionalFormatting>
  <conditionalFormatting sqref="N377">
    <cfRule type="cellIs" dxfId="15031" priority="864" operator="lessThan">
      <formula>0</formula>
    </cfRule>
  </conditionalFormatting>
  <conditionalFormatting sqref="B376">
    <cfRule type="cellIs" dxfId="15030" priority="847" operator="lessThan">
      <formula>0</formula>
    </cfRule>
  </conditionalFormatting>
  <conditionalFormatting sqref="B588">
    <cfRule type="cellIs" dxfId="15029" priority="857" operator="lessThan">
      <formula>0</formula>
    </cfRule>
  </conditionalFormatting>
  <conditionalFormatting sqref="B371:B372">
    <cfRule type="cellIs" dxfId="15028" priority="852" operator="lessThan">
      <formula>0</formula>
    </cfRule>
  </conditionalFormatting>
  <conditionalFormatting sqref="B377:B378">
    <cfRule type="cellIs" dxfId="15027" priority="849" operator="lessThan">
      <formula>0</formula>
    </cfRule>
  </conditionalFormatting>
  <conditionalFormatting sqref="C351:M354">
    <cfRule type="cellIs" dxfId="15026" priority="862" operator="lessThan">
      <formula>0</formula>
    </cfRule>
  </conditionalFormatting>
  <conditionalFormatting sqref="B428">
    <cfRule type="cellIs" dxfId="15025" priority="861" operator="lessThan">
      <formula>0</formula>
    </cfRule>
  </conditionalFormatting>
  <conditionalFormatting sqref="B428">
    <cfRule type="cellIs" dxfId="15024" priority="860" operator="lessThan">
      <formula>0</formula>
    </cfRule>
  </conditionalFormatting>
  <conditionalFormatting sqref="B391 B397 B381:B385 B375:B379 B369:B373 B363:B367 B361 B351:B355">
    <cfRule type="cellIs" dxfId="15023" priority="859" operator="lessThan">
      <formula>0</formula>
    </cfRule>
  </conditionalFormatting>
  <conditionalFormatting sqref="B585:B587">
    <cfRule type="cellIs" dxfId="15022" priority="858" operator="lessThan">
      <formula>0</formula>
    </cfRule>
  </conditionalFormatting>
  <conditionalFormatting sqref="B584">
    <cfRule type="cellIs" dxfId="15021" priority="856" operator="lessThan">
      <formula>0</formula>
    </cfRule>
  </conditionalFormatting>
  <conditionalFormatting sqref="B397">
    <cfRule type="cellIs" dxfId="15020" priority="843" operator="lessThan">
      <formula>0</formula>
    </cfRule>
  </conditionalFormatting>
  <conditionalFormatting sqref="B369">
    <cfRule type="cellIs" dxfId="15019" priority="851" operator="lessThan">
      <formula>0</formula>
    </cfRule>
  </conditionalFormatting>
  <conditionalFormatting sqref="B370">
    <cfRule type="cellIs" dxfId="15018" priority="850" operator="lessThan">
      <formula>0</formula>
    </cfRule>
  </conditionalFormatting>
  <conditionalFormatting sqref="B375">
    <cfRule type="cellIs" dxfId="15017" priority="848" operator="lessThan">
      <formula>0</formula>
    </cfRule>
  </conditionalFormatting>
  <conditionalFormatting sqref="B383:B384">
    <cfRule type="cellIs" dxfId="15016" priority="846" operator="lessThan">
      <formula>0</formula>
    </cfRule>
  </conditionalFormatting>
  <conditionalFormatting sqref="B381">
    <cfRule type="cellIs" dxfId="15015" priority="845" operator="lessThan">
      <formula>0</formula>
    </cfRule>
  </conditionalFormatting>
  <conditionalFormatting sqref="B382">
    <cfRule type="cellIs" dxfId="15014" priority="844" operator="lessThan">
      <formula>0</formula>
    </cfRule>
  </conditionalFormatting>
  <conditionalFormatting sqref="B391">
    <cfRule type="cellIs" dxfId="15013" priority="842" operator="lessThan">
      <formula>0</formula>
    </cfRule>
  </conditionalFormatting>
  <conditionalFormatting sqref="B385">
    <cfRule type="cellIs" dxfId="15012" priority="841" operator="lessThan">
      <formula>0</formula>
    </cfRule>
  </conditionalFormatting>
  <conditionalFormatting sqref="B379">
    <cfRule type="cellIs" dxfId="15011" priority="840" operator="lessThan">
      <formula>0</formula>
    </cfRule>
  </conditionalFormatting>
  <conditionalFormatting sqref="B373">
    <cfRule type="cellIs" dxfId="15010" priority="839" operator="lessThan">
      <formula>0</formula>
    </cfRule>
  </conditionalFormatting>
  <conditionalFormatting sqref="B361">
    <cfRule type="cellIs" dxfId="15009" priority="838" operator="lessThan">
      <formula>0</formula>
    </cfRule>
  </conditionalFormatting>
  <conditionalFormatting sqref="B621:B624">
    <cfRule type="cellIs" dxfId="15008" priority="833" operator="lessThan">
      <formula>0</formula>
    </cfRule>
  </conditionalFormatting>
  <conditionalFormatting sqref="B616:B619">
    <cfRule type="cellIs" dxfId="15007" priority="836" operator="lessThan">
      <formula>0</formula>
    </cfRule>
  </conditionalFormatting>
  <conditionalFormatting sqref="B617">
    <cfRule type="cellIs" dxfId="15006" priority="835" operator="lessThan">
      <formula>0</formula>
    </cfRule>
  </conditionalFormatting>
  <conditionalFormatting sqref="B618:B619">
    <cfRule type="cellIs" dxfId="15005" priority="837" operator="lessThan">
      <formula>0</formula>
    </cfRule>
  </conditionalFormatting>
  <conditionalFormatting sqref="B628:B629">
    <cfRule type="cellIs" dxfId="15004" priority="831" operator="lessThan">
      <formula>0</formula>
    </cfRule>
  </conditionalFormatting>
  <conditionalFormatting sqref="B622">
    <cfRule type="cellIs" dxfId="15003" priority="832" operator="lessThan">
      <formula>0</formula>
    </cfRule>
  </conditionalFormatting>
  <conditionalFormatting sqref="B623:B624">
    <cfRule type="cellIs" dxfId="15002" priority="834" operator="lessThan">
      <formula>0</formula>
    </cfRule>
  </conditionalFormatting>
  <conditionalFormatting sqref="B626:B629">
    <cfRule type="cellIs" dxfId="15001" priority="830" operator="lessThan">
      <formula>0</formula>
    </cfRule>
  </conditionalFormatting>
  <conditionalFormatting sqref="B627">
    <cfRule type="cellIs" dxfId="15000" priority="829" operator="lessThan">
      <formula>0</formula>
    </cfRule>
  </conditionalFormatting>
  <conditionalFormatting sqref="B365:B366">
    <cfRule type="cellIs" dxfId="14999" priority="824" operator="lessThan">
      <formula>0</formula>
    </cfRule>
  </conditionalFormatting>
  <conditionalFormatting sqref="B355">
    <cfRule type="cellIs" dxfId="14998" priority="825" operator="lessThan">
      <formula>0</formula>
    </cfRule>
  </conditionalFormatting>
  <conditionalFormatting sqref="B393:N393">
    <cfRule type="cellIs" dxfId="14997" priority="779" operator="lessThan">
      <formula>0</formula>
    </cfRule>
  </conditionalFormatting>
  <conditionalFormatting sqref="B387:N387">
    <cfRule type="cellIs" dxfId="14996" priority="790" operator="lessThan">
      <formula>0</formula>
    </cfRule>
  </conditionalFormatting>
  <conditionalFormatting sqref="B387:N387">
    <cfRule type="cellIs" dxfId="14995" priority="789" operator="lessThan">
      <formula>0</formula>
    </cfRule>
  </conditionalFormatting>
  <conditionalFormatting sqref="B353:B354">
    <cfRule type="cellIs" dxfId="14994" priority="828" operator="lessThan">
      <formula>0</formula>
    </cfRule>
  </conditionalFormatting>
  <conditionalFormatting sqref="B351">
    <cfRule type="cellIs" dxfId="14993" priority="827" operator="lessThan">
      <formula>0</formula>
    </cfRule>
  </conditionalFormatting>
  <conditionalFormatting sqref="B352">
    <cfRule type="cellIs" dxfId="14992" priority="826" operator="lessThan">
      <formula>0</formula>
    </cfRule>
  </conditionalFormatting>
  <conditionalFormatting sqref="B363">
    <cfRule type="cellIs" dxfId="14991" priority="823" operator="lessThan">
      <formula>0</formula>
    </cfRule>
  </conditionalFormatting>
  <conditionalFormatting sqref="B364">
    <cfRule type="cellIs" dxfId="14990" priority="822" operator="lessThan">
      <formula>0</formula>
    </cfRule>
  </conditionalFormatting>
  <conditionalFormatting sqref="B367">
    <cfRule type="cellIs" dxfId="14989" priority="821" operator="lessThan">
      <formula>0</formula>
    </cfRule>
  </conditionalFormatting>
  <conditionalFormatting sqref="B593:B596">
    <cfRule type="cellIs" dxfId="14988" priority="819" operator="lessThan">
      <formula>0</formula>
    </cfRule>
  </conditionalFormatting>
  <conditionalFormatting sqref="B594">
    <cfRule type="cellIs" dxfId="14987" priority="818" operator="lessThan">
      <formula>0</formula>
    </cfRule>
  </conditionalFormatting>
  <conditionalFormatting sqref="B595:B596">
    <cfRule type="cellIs" dxfId="14986" priority="820" operator="lessThan">
      <formula>0</formula>
    </cfRule>
  </conditionalFormatting>
  <conditionalFormatting sqref="B603">
    <cfRule type="cellIs" dxfId="14985" priority="813" operator="lessThan">
      <formula>0</formula>
    </cfRule>
  </conditionalFormatting>
  <conditionalFormatting sqref="B603">
    <cfRule type="cellIs" dxfId="14984" priority="814" operator="lessThan">
      <formula>0</formula>
    </cfRule>
  </conditionalFormatting>
  <conditionalFormatting sqref="B599:B602">
    <cfRule type="cellIs" dxfId="14983" priority="816" operator="lessThan">
      <formula>0</formula>
    </cfRule>
  </conditionalFormatting>
  <conditionalFormatting sqref="B600">
    <cfRule type="cellIs" dxfId="14982" priority="815" operator="lessThan">
      <formula>0</formula>
    </cfRule>
  </conditionalFormatting>
  <conditionalFormatting sqref="B601:B602">
    <cfRule type="cellIs" dxfId="14981" priority="817" operator="lessThan">
      <formula>0</formula>
    </cfRule>
  </conditionalFormatting>
  <conditionalFormatting sqref="N390">
    <cfRule type="cellIs" dxfId="14980" priority="784" operator="lessThan">
      <formula>0</formula>
    </cfRule>
  </conditionalFormatting>
  <conditionalFormatting sqref="B393:N393">
    <cfRule type="cellIs" dxfId="14979" priority="782" operator="lessThan">
      <formula>0</formula>
    </cfRule>
  </conditionalFormatting>
  <conditionalFormatting sqref="B571:B573">
    <cfRule type="cellIs" dxfId="14978" priority="812" operator="lessThan">
      <formula>0</formula>
    </cfRule>
  </conditionalFormatting>
  <conditionalFormatting sqref="B574">
    <cfRule type="cellIs" dxfId="14977" priority="811" operator="lessThan">
      <formula>0</formula>
    </cfRule>
  </conditionalFormatting>
  <conditionalFormatting sqref="B570">
    <cfRule type="cellIs" dxfId="14976" priority="810" operator="lessThan">
      <formula>0</formula>
    </cfRule>
  </conditionalFormatting>
  <conditionalFormatting sqref="B607:B608">
    <cfRule type="cellIs" dxfId="14975" priority="809" operator="lessThan">
      <formula>0</formula>
    </cfRule>
  </conditionalFormatting>
  <conditionalFormatting sqref="B605:B608">
    <cfRule type="cellIs" dxfId="14974" priority="808" operator="lessThan">
      <formula>0</formula>
    </cfRule>
  </conditionalFormatting>
  <conditionalFormatting sqref="B589">
    <cfRule type="cellIs" dxfId="14973" priority="534" operator="lessThan">
      <formula>0</formula>
    </cfRule>
  </conditionalFormatting>
  <conditionalFormatting sqref="B613:B614">
    <cfRule type="cellIs" dxfId="14972" priority="806" operator="lessThan">
      <formula>0</formula>
    </cfRule>
  </conditionalFormatting>
  <conditionalFormatting sqref="B606">
    <cfRule type="cellIs" dxfId="14971" priority="807" operator="lessThan">
      <formula>0</formula>
    </cfRule>
  </conditionalFormatting>
  <conditionalFormatting sqref="B611:B614">
    <cfRule type="cellIs" dxfId="14970" priority="805" operator="lessThan">
      <formula>0</formula>
    </cfRule>
  </conditionalFormatting>
  <conditionalFormatting sqref="O616:O619">
    <cfRule type="cellIs" dxfId="14969" priority="282" operator="lessThan">
      <formula>0</formula>
    </cfRule>
  </conditionalFormatting>
  <conditionalFormatting sqref="O599 O601:O602">
    <cfRule type="cellIs" dxfId="14968" priority="284" operator="lessThan">
      <formula>0</formula>
    </cfRule>
  </conditionalFormatting>
  <conditionalFormatting sqref="B612">
    <cfRule type="cellIs" dxfId="14967" priority="804" operator="lessThan">
      <formula>0</formula>
    </cfRule>
  </conditionalFormatting>
  <conditionalFormatting sqref="D589">
    <cfRule type="cellIs" dxfId="14966" priority="528" operator="lessThan">
      <formula>0</formula>
    </cfRule>
  </conditionalFormatting>
  <conditionalFormatting sqref="O605:O607">
    <cfRule type="cellIs" dxfId="14965" priority="276" operator="lessThan">
      <formula>0</formula>
    </cfRule>
  </conditionalFormatting>
  <conditionalFormatting sqref="O626:O629">
    <cfRule type="cellIs" dxfId="14964" priority="278" operator="lessThan">
      <formula>0</formula>
    </cfRule>
  </conditionalFormatting>
  <conditionalFormatting sqref="B650 B655:B657 B663 B665:B668 B642:B645 B670">
    <cfRule type="cellIs" dxfId="14963" priority="803" operator="lessThan">
      <formula>0</formula>
    </cfRule>
  </conditionalFormatting>
  <conditionalFormatting sqref="N378">
    <cfRule type="cellIs" dxfId="14962" priority="794" operator="lessThan">
      <formula>0</formula>
    </cfRule>
  </conditionalFormatting>
  <conditionalFormatting sqref="N372">
    <cfRule type="cellIs" dxfId="14961" priority="795" operator="lessThan">
      <formula>0</formula>
    </cfRule>
  </conditionalFormatting>
  <conditionalFormatting sqref="B387:N387">
    <cfRule type="cellIs" dxfId="14960" priority="792" operator="lessThan">
      <formula>0</formula>
    </cfRule>
  </conditionalFormatting>
  <conditionalFormatting sqref="N384">
    <cfRule type="cellIs" dxfId="14959" priority="793" operator="lessThan">
      <formula>0</formula>
    </cfRule>
  </conditionalFormatting>
  <conditionalFormatting sqref="B387:N387">
    <cfRule type="cellIs" dxfId="14958" priority="791" operator="lessThan">
      <formula>0</formula>
    </cfRule>
  </conditionalFormatting>
  <conditionalFormatting sqref="B387:N387">
    <cfRule type="cellIs" dxfId="14957" priority="788" operator="lessThan">
      <formula>0</formula>
    </cfRule>
  </conditionalFormatting>
  <conditionalFormatting sqref="B652">
    <cfRule type="cellIs" dxfId="14956" priority="802" operator="lessThan">
      <formula>0</formula>
    </cfRule>
  </conditionalFormatting>
  <conditionalFormatting sqref="B653">
    <cfRule type="cellIs" dxfId="14955" priority="801" operator="lessThan">
      <formula>0</formula>
    </cfRule>
  </conditionalFormatting>
  <conditionalFormatting sqref="B658">
    <cfRule type="cellIs" dxfId="14954" priority="800" operator="lessThan">
      <formula>0</formula>
    </cfRule>
  </conditionalFormatting>
  <conditionalFormatting sqref="O365">
    <cfRule type="cellIs" dxfId="14953" priority="270" operator="lessThan">
      <formula>0</formula>
    </cfRule>
  </conditionalFormatting>
  <conditionalFormatting sqref="O371">
    <cfRule type="cellIs" dxfId="14952" priority="269" operator="lessThan">
      <formula>0</formula>
    </cfRule>
  </conditionalFormatting>
  <conditionalFormatting sqref="G589">
    <cfRule type="cellIs" dxfId="14951" priority="519" operator="lessThan">
      <formula>0</formula>
    </cfRule>
  </conditionalFormatting>
  <conditionalFormatting sqref="H589">
    <cfRule type="cellIs" dxfId="14950" priority="516" operator="lessThan">
      <formula>0</formula>
    </cfRule>
  </conditionalFormatting>
  <conditionalFormatting sqref="B351:B354">
    <cfRule type="cellIs" dxfId="14949" priority="798" operator="lessThan">
      <formula>0</formula>
    </cfRule>
  </conditionalFormatting>
  <conditionalFormatting sqref="N366">
    <cfRule type="cellIs" dxfId="14948" priority="796" operator="lessThan">
      <formula>0</formula>
    </cfRule>
  </conditionalFormatting>
  <conditionalFormatting sqref="B387:N387">
    <cfRule type="cellIs" dxfId="14947" priority="787" operator="lessThan">
      <formula>0</formula>
    </cfRule>
  </conditionalFormatting>
  <conditionalFormatting sqref="B387:N387">
    <cfRule type="cellIs" dxfId="14946" priority="786" operator="lessThan">
      <formula>0</formula>
    </cfRule>
  </conditionalFormatting>
  <conditionalFormatting sqref="B387:N387">
    <cfRule type="cellIs" dxfId="14945" priority="785" operator="lessThan">
      <formula>0</formula>
    </cfRule>
  </conditionalFormatting>
  <conditionalFormatting sqref="B393:N393">
    <cfRule type="cellIs" dxfId="14944" priority="780" operator="lessThan">
      <formula>0</formula>
    </cfRule>
  </conditionalFormatting>
  <conditionalFormatting sqref="B393:N393">
    <cfRule type="cellIs" dxfId="14943" priority="783" operator="lessThan">
      <formula>0</formula>
    </cfRule>
  </conditionalFormatting>
  <conditionalFormatting sqref="B393:N393">
    <cfRule type="cellIs" dxfId="14942" priority="778" operator="lessThan">
      <formula>0</formula>
    </cfRule>
  </conditionalFormatting>
  <conditionalFormatting sqref="B393:N393">
    <cfRule type="cellIs" dxfId="14941" priority="781" operator="lessThan">
      <formula>0</formula>
    </cfRule>
  </conditionalFormatting>
  <conditionalFormatting sqref="B393:N393">
    <cfRule type="cellIs" dxfId="14940" priority="776" operator="lessThan">
      <formula>0</formula>
    </cfRule>
  </conditionalFormatting>
  <conditionalFormatting sqref="B393:N393">
    <cfRule type="cellIs" dxfId="14939" priority="777" operator="lessThan">
      <formula>0</formula>
    </cfRule>
  </conditionalFormatting>
  <conditionalFormatting sqref="B399:N399">
    <cfRule type="cellIs" dxfId="14938" priority="774" operator="lessThan">
      <formula>0</formula>
    </cfRule>
  </conditionalFormatting>
  <conditionalFormatting sqref="N396">
    <cfRule type="cellIs" dxfId="14937" priority="775" operator="lessThan">
      <formula>0</formula>
    </cfRule>
  </conditionalFormatting>
  <conditionalFormatting sqref="B399:N399">
    <cfRule type="cellIs" dxfId="14936" priority="773" operator="lessThan">
      <formula>0</formula>
    </cfRule>
  </conditionalFormatting>
  <conditionalFormatting sqref="B399:N399">
    <cfRule type="cellIs" dxfId="14935" priority="772" operator="lessThan">
      <formula>0</formula>
    </cfRule>
  </conditionalFormatting>
  <conditionalFormatting sqref="B399:N399">
    <cfRule type="cellIs" dxfId="14934" priority="771" operator="lessThan">
      <formula>0</formula>
    </cfRule>
  </conditionalFormatting>
  <conditionalFormatting sqref="B399:N399">
    <cfRule type="cellIs" dxfId="14933" priority="770" operator="lessThan">
      <formula>0</formula>
    </cfRule>
  </conditionalFormatting>
  <conditionalFormatting sqref="B399:N399">
    <cfRule type="cellIs" dxfId="14932" priority="769" operator="lessThan">
      <formula>0</formula>
    </cfRule>
  </conditionalFormatting>
  <conditionalFormatting sqref="B399:N399">
    <cfRule type="cellIs" dxfId="14931" priority="768" operator="lessThan">
      <formula>0</formula>
    </cfRule>
  </conditionalFormatting>
  <conditionalFormatting sqref="B399:N399">
    <cfRule type="cellIs" dxfId="14930" priority="767" operator="lessThan">
      <formula>0</formula>
    </cfRule>
  </conditionalFormatting>
  <conditionalFormatting sqref="N402">
    <cfRule type="cellIs" dxfId="14929" priority="766" operator="lessThan">
      <formula>0</formula>
    </cfRule>
  </conditionalFormatting>
  <conditionalFormatting sqref="N355">
    <cfRule type="cellIs" dxfId="14928" priority="765" operator="lessThan">
      <formula>0</formula>
    </cfRule>
  </conditionalFormatting>
  <conditionalFormatting sqref="N361">
    <cfRule type="cellIs" dxfId="14927" priority="764" operator="lessThan">
      <formula>0</formula>
    </cfRule>
  </conditionalFormatting>
  <conditionalFormatting sqref="N361">
    <cfRule type="cellIs" dxfId="14926" priority="763" operator="lessThan">
      <formula>0</formula>
    </cfRule>
  </conditionalFormatting>
  <conditionalFormatting sqref="N367">
    <cfRule type="cellIs" dxfId="14925" priority="762" operator="lessThan">
      <formula>0</formula>
    </cfRule>
  </conditionalFormatting>
  <conditionalFormatting sqref="N367">
    <cfRule type="cellIs" dxfId="14924" priority="761" operator="lessThan">
      <formula>0</formula>
    </cfRule>
  </conditionalFormatting>
  <conditionalFormatting sqref="N373">
    <cfRule type="cellIs" dxfId="14923" priority="760" operator="lessThan">
      <formula>0</formula>
    </cfRule>
  </conditionalFormatting>
  <conditionalFormatting sqref="N373">
    <cfRule type="cellIs" dxfId="14922" priority="759" operator="lessThan">
      <formula>0</formula>
    </cfRule>
  </conditionalFormatting>
  <conditionalFormatting sqref="N379">
    <cfRule type="cellIs" dxfId="14921" priority="758" operator="lessThan">
      <formula>0</formula>
    </cfRule>
  </conditionalFormatting>
  <conditionalFormatting sqref="N379">
    <cfRule type="cellIs" dxfId="14920" priority="757" operator="lessThan">
      <formula>0</formula>
    </cfRule>
  </conditionalFormatting>
  <conditionalFormatting sqref="N385">
    <cfRule type="cellIs" dxfId="14919" priority="756" operator="lessThan">
      <formula>0</formula>
    </cfRule>
  </conditionalFormatting>
  <conditionalFormatting sqref="N385">
    <cfRule type="cellIs" dxfId="14918" priority="755" operator="lessThan">
      <formula>0</formula>
    </cfRule>
  </conditionalFormatting>
  <conditionalFormatting sqref="N391">
    <cfRule type="cellIs" dxfId="14917" priority="754" operator="lessThan">
      <formula>0</formula>
    </cfRule>
  </conditionalFormatting>
  <conditionalFormatting sqref="N391">
    <cfRule type="cellIs" dxfId="14916" priority="753" operator="lessThan">
      <formula>0</formula>
    </cfRule>
  </conditionalFormatting>
  <conditionalFormatting sqref="N397">
    <cfRule type="cellIs" dxfId="14915" priority="752" operator="lessThan">
      <formula>0</formula>
    </cfRule>
  </conditionalFormatting>
  <conditionalFormatting sqref="N397">
    <cfRule type="cellIs" dxfId="14914" priority="751" operator="lessThan">
      <formula>0</formula>
    </cfRule>
  </conditionalFormatting>
  <conditionalFormatting sqref="C409:M409">
    <cfRule type="cellIs" dxfId="14913" priority="750" operator="lessThan">
      <formula>0</formula>
    </cfRule>
  </conditionalFormatting>
  <conditionalFormatting sqref="C409:M409">
    <cfRule type="cellIs" dxfId="14912" priority="749" operator="lessThan">
      <formula>0</formula>
    </cfRule>
  </conditionalFormatting>
  <conditionalFormatting sqref="H409">
    <cfRule type="cellIs" dxfId="14911" priority="748" operator="lessThan">
      <formula>0</formula>
    </cfRule>
  </conditionalFormatting>
  <conditionalFormatting sqref="B409">
    <cfRule type="cellIs" dxfId="14910" priority="747" operator="lessThan">
      <formula>0</formula>
    </cfRule>
  </conditionalFormatting>
  <conditionalFormatting sqref="B409">
    <cfRule type="cellIs" dxfId="14909" priority="746" operator="lessThan">
      <formula>0</formula>
    </cfRule>
  </conditionalFormatting>
  <conditionalFormatting sqref="B405:N405">
    <cfRule type="cellIs" dxfId="14908" priority="745" operator="lessThan">
      <formula>0</formula>
    </cfRule>
  </conditionalFormatting>
  <conditionalFormatting sqref="B405:N405">
    <cfRule type="cellIs" dxfId="14907" priority="744" operator="lessThan">
      <formula>0</formula>
    </cfRule>
  </conditionalFormatting>
  <conditionalFormatting sqref="B405:N405">
    <cfRule type="cellIs" dxfId="14906" priority="743" operator="lessThan">
      <formula>0</formula>
    </cfRule>
  </conditionalFormatting>
  <conditionalFormatting sqref="B405:N405">
    <cfRule type="cellIs" dxfId="14905" priority="742" operator="lessThan">
      <formula>0</formula>
    </cfRule>
  </conditionalFormatting>
  <conditionalFormatting sqref="B405:N405">
    <cfRule type="cellIs" dxfId="14904" priority="741" operator="lessThan">
      <formula>0</formula>
    </cfRule>
  </conditionalFormatting>
  <conditionalFormatting sqref="B405:N405">
    <cfRule type="cellIs" dxfId="14903" priority="740" operator="lessThan">
      <formula>0</formula>
    </cfRule>
  </conditionalFormatting>
  <conditionalFormatting sqref="B405:N405">
    <cfRule type="cellIs" dxfId="14902" priority="739" operator="lessThan">
      <formula>0</formula>
    </cfRule>
  </conditionalFormatting>
  <conditionalFormatting sqref="B405:N405">
    <cfRule type="cellIs" dxfId="14901" priority="738" operator="lessThan">
      <formula>0</formula>
    </cfRule>
  </conditionalFormatting>
  <conditionalFormatting sqref="N408">
    <cfRule type="cellIs" dxfId="14900" priority="737" operator="lessThan">
      <formula>0</formula>
    </cfRule>
  </conditionalFormatting>
  <conditionalFormatting sqref="N409">
    <cfRule type="cellIs" dxfId="14899" priority="736" operator="lessThan">
      <formula>0</formula>
    </cfRule>
  </conditionalFormatting>
  <conditionalFormatting sqref="N409">
    <cfRule type="cellIs" dxfId="14898" priority="735" operator="lessThan">
      <formula>0</formula>
    </cfRule>
  </conditionalFormatting>
  <conditionalFormatting sqref="C415:M415">
    <cfRule type="cellIs" dxfId="14897" priority="734" operator="lessThan">
      <formula>0</formula>
    </cfRule>
  </conditionalFormatting>
  <conditionalFormatting sqref="C415:M415">
    <cfRule type="cellIs" dxfId="14896" priority="733" operator="lessThan">
      <formula>0</formula>
    </cfRule>
  </conditionalFormatting>
  <conditionalFormatting sqref="H415">
    <cfRule type="cellIs" dxfId="14895" priority="732" operator="lessThan">
      <formula>0</formula>
    </cfRule>
  </conditionalFormatting>
  <conditionalFormatting sqref="B415">
    <cfRule type="cellIs" dxfId="14894" priority="731" operator="lessThan">
      <formula>0</formula>
    </cfRule>
  </conditionalFormatting>
  <conditionalFormatting sqref="B415">
    <cfRule type="cellIs" dxfId="14893" priority="730" operator="lessThan">
      <formula>0</formula>
    </cfRule>
  </conditionalFormatting>
  <conditionalFormatting sqref="B411:N411">
    <cfRule type="cellIs" dxfId="14892" priority="729" operator="lessThan">
      <formula>0</formula>
    </cfRule>
  </conditionalFormatting>
  <conditionalFormatting sqref="B411:N411">
    <cfRule type="cellIs" dxfId="14891" priority="728" operator="lessThan">
      <formula>0</formula>
    </cfRule>
  </conditionalFormatting>
  <conditionalFormatting sqref="B411:N411">
    <cfRule type="cellIs" dxfId="14890" priority="727" operator="lessThan">
      <formula>0</formula>
    </cfRule>
  </conditionalFormatting>
  <conditionalFormatting sqref="B411:N411">
    <cfRule type="cellIs" dxfId="14889" priority="726" operator="lessThan">
      <formula>0</formula>
    </cfRule>
  </conditionalFormatting>
  <conditionalFormatting sqref="B411:N411">
    <cfRule type="cellIs" dxfId="14888" priority="725" operator="lessThan">
      <formula>0</formula>
    </cfRule>
  </conditionalFormatting>
  <conditionalFormatting sqref="B411:N411">
    <cfRule type="cellIs" dxfId="14887" priority="724" operator="lessThan">
      <formula>0</formula>
    </cfRule>
  </conditionalFormatting>
  <conditionalFormatting sqref="B411:N411">
    <cfRule type="cellIs" dxfId="14886" priority="723" operator="lessThan">
      <formula>0</formula>
    </cfRule>
  </conditionalFormatting>
  <conditionalFormatting sqref="B411:N411">
    <cfRule type="cellIs" dxfId="14885" priority="722" operator="lessThan">
      <formula>0</formula>
    </cfRule>
  </conditionalFormatting>
  <conditionalFormatting sqref="N414">
    <cfRule type="cellIs" dxfId="14884" priority="721" operator="lessThan">
      <formula>0</formula>
    </cfRule>
  </conditionalFormatting>
  <conditionalFormatting sqref="N415">
    <cfRule type="cellIs" dxfId="14883" priority="720" operator="lessThan">
      <formula>0</formula>
    </cfRule>
  </conditionalFormatting>
  <conditionalFormatting sqref="N415">
    <cfRule type="cellIs" dxfId="14882" priority="719" operator="lessThan">
      <formula>0</formula>
    </cfRule>
  </conditionalFormatting>
  <conditionalFormatting sqref="C421:M421">
    <cfRule type="cellIs" dxfId="14881" priority="718" operator="lessThan">
      <formula>0</formula>
    </cfRule>
  </conditionalFormatting>
  <conditionalFormatting sqref="C421:M421">
    <cfRule type="cellIs" dxfId="14880" priority="717" operator="lessThan">
      <formula>0</formula>
    </cfRule>
  </conditionalFormatting>
  <conditionalFormatting sqref="H421">
    <cfRule type="cellIs" dxfId="14879" priority="716" operator="lessThan">
      <formula>0</formula>
    </cfRule>
  </conditionalFormatting>
  <conditionalFormatting sqref="B421">
    <cfRule type="cellIs" dxfId="14878" priority="715" operator="lessThan">
      <formula>0</formula>
    </cfRule>
  </conditionalFormatting>
  <conditionalFormatting sqref="B421">
    <cfRule type="cellIs" dxfId="14877" priority="714" operator="lessThan">
      <formula>0</formula>
    </cfRule>
  </conditionalFormatting>
  <conditionalFormatting sqref="B417:N417">
    <cfRule type="cellIs" dxfId="14876" priority="713" operator="lessThan">
      <formula>0</formula>
    </cfRule>
  </conditionalFormatting>
  <conditionalFormatting sqref="B417:N417">
    <cfRule type="cellIs" dxfId="14875" priority="712" operator="lessThan">
      <formula>0</formula>
    </cfRule>
  </conditionalFormatting>
  <conditionalFormatting sqref="B417:N417">
    <cfRule type="cellIs" dxfId="14874" priority="711" operator="lessThan">
      <formula>0</formula>
    </cfRule>
  </conditionalFormatting>
  <conditionalFormatting sqref="B417:N417">
    <cfRule type="cellIs" dxfId="14873" priority="710" operator="lessThan">
      <formula>0</formula>
    </cfRule>
  </conditionalFormatting>
  <conditionalFormatting sqref="B417:N417">
    <cfRule type="cellIs" dxfId="14872" priority="709" operator="lessThan">
      <formula>0</formula>
    </cfRule>
  </conditionalFormatting>
  <conditionalFormatting sqref="B417:N417">
    <cfRule type="cellIs" dxfId="14871" priority="708" operator="lessThan">
      <formula>0</formula>
    </cfRule>
  </conditionalFormatting>
  <conditionalFormatting sqref="B417:N417">
    <cfRule type="cellIs" dxfId="14870" priority="707" operator="lessThan">
      <formula>0</formula>
    </cfRule>
  </conditionalFormatting>
  <conditionalFormatting sqref="B417:N417">
    <cfRule type="cellIs" dxfId="14869" priority="706" operator="lessThan">
      <formula>0</formula>
    </cfRule>
  </conditionalFormatting>
  <conditionalFormatting sqref="N420">
    <cfRule type="cellIs" dxfId="14868" priority="705" operator="lessThan">
      <formula>0</formula>
    </cfRule>
  </conditionalFormatting>
  <conditionalFormatting sqref="N421">
    <cfRule type="cellIs" dxfId="14867" priority="704" operator="lessThan">
      <formula>0</formula>
    </cfRule>
  </conditionalFormatting>
  <conditionalFormatting sqref="N421">
    <cfRule type="cellIs" dxfId="14866" priority="703" operator="lessThan">
      <formula>0</formula>
    </cfRule>
  </conditionalFormatting>
  <conditionalFormatting sqref="C427:M427">
    <cfRule type="cellIs" dxfId="14865" priority="702" operator="lessThan">
      <formula>0</formula>
    </cfRule>
  </conditionalFormatting>
  <conditionalFormatting sqref="C427:M427">
    <cfRule type="cellIs" dxfId="14864" priority="701" operator="lessThan">
      <formula>0</formula>
    </cfRule>
  </conditionalFormatting>
  <conditionalFormatting sqref="H427">
    <cfRule type="cellIs" dxfId="14863" priority="700" operator="lessThan">
      <formula>0</formula>
    </cfRule>
  </conditionalFormatting>
  <conditionalFormatting sqref="B427">
    <cfRule type="cellIs" dxfId="14862" priority="699" operator="lessThan">
      <formula>0</formula>
    </cfRule>
  </conditionalFormatting>
  <conditionalFormatting sqref="B427">
    <cfRule type="cellIs" dxfId="14861" priority="698" operator="lessThan">
      <formula>0</formula>
    </cfRule>
  </conditionalFormatting>
  <conditionalFormatting sqref="B423:N423">
    <cfRule type="cellIs" dxfId="14860" priority="697" operator="lessThan">
      <formula>0</formula>
    </cfRule>
  </conditionalFormatting>
  <conditionalFormatting sqref="B423:N423">
    <cfRule type="cellIs" dxfId="14859" priority="696" operator="lessThan">
      <formula>0</formula>
    </cfRule>
  </conditionalFormatting>
  <conditionalFormatting sqref="B423:N423">
    <cfRule type="cellIs" dxfId="14858" priority="695" operator="lessThan">
      <formula>0</formula>
    </cfRule>
  </conditionalFormatting>
  <conditionalFormatting sqref="B423:N423">
    <cfRule type="cellIs" dxfId="14857" priority="694" operator="lessThan">
      <formula>0</formula>
    </cfRule>
  </conditionalFormatting>
  <conditionalFormatting sqref="B423:N423">
    <cfRule type="cellIs" dxfId="14856" priority="693" operator="lessThan">
      <formula>0</formula>
    </cfRule>
  </conditionalFormatting>
  <conditionalFormatting sqref="B423:N423">
    <cfRule type="cellIs" dxfId="14855" priority="692" operator="lessThan">
      <formula>0</formula>
    </cfRule>
  </conditionalFormatting>
  <conditionalFormatting sqref="B423:N423">
    <cfRule type="cellIs" dxfId="14854" priority="691" operator="lessThan">
      <formula>0</formula>
    </cfRule>
  </conditionalFormatting>
  <conditionalFormatting sqref="B423:N423">
    <cfRule type="cellIs" dxfId="14853" priority="690" operator="lessThan">
      <formula>0</formula>
    </cfRule>
  </conditionalFormatting>
  <conditionalFormatting sqref="N426">
    <cfRule type="cellIs" dxfId="14852" priority="689" operator="lessThan">
      <formula>0</formula>
    </cfRule>
  </conditionalFormatting>
  <conditionalFormatting sqref="C537:N537">
    <cfRule type="cellIs" dxfId="14851" priority="409" operator="lessThan">
      <formula>0</formula>
    </cfRule>
  </conditionalFormatting>
  <conditionalFormatting sqref="C568:N568">
    <cfRule type="cellIs" dxfId="14850" priority="406" operator="lessThan">
      <formula>0</formula>
    </cfRule>
  </conditionalFormatting>
  <conditionalFormatting sqref="I552:N552">
    <cfRule type="cellIs" dxfId="14849" priority="403" operator="lessThan">
      <formula>0</formula>
    </cfRule>
  </conditionalFormatting>
  <conditionalFormatting sqref="I560:N560">
    <cfRule type="cellIs" dxfId="14848" priority="400" operator="lessThan">
      <formula>0</formula>
    </cfRule>
  </conditionalFormatting>
  <conditionalFormatting sqref="B429:N429">
    <cfRule type="cellIs" dxfId="14847" priority="677" operator="lessThan">
      <formula>0</formula>
    </cfRule>
  </conditionalFormatting>
  <conditionalFormatting sqref="B429:N429">
    <cfRule type="cellIs" dxfId="14846" priority="676" operator="lessThan">
      <formula>0</formula>
    </cfRule>
  </conditionalFormatting>
  <conditionalFormatting sqref="B429:N429">
    <cfRule type="cellIs" dxfId="14845" priority="675" operator="lessThan">
      <formula>0</formula>
    </cfRule>
  </conditionalFormatting>
  <conditionalFormatting sqref="B429:N429">
    <cfRule type="cellIs" dxfId="14844" priority="674" operator="lessThan">
      <formula>0</formula>
    </cfRule>
  </conditionalFormatting>
  <conditionalFormatting sqref="N432">
    <cfRule type="cellIs" dxfId="14843" priority="673" operator="lessThan">
      <formula>0</formula>
    </cfRule>
  </conditionalFormatting>
  <conditionalFormatting sqref="C439:M439">
    <cfRule type="cellIs" dxfId="14842" priority="672" operator="lessThan">
      <formula>0</formula>
    </cfRule>
  </conditionalFormatting>
  <conditionalFormatting sqref="C439:M439">
    <cfRule type="cellIs" dxfId="14841" priority="671" operator="lessThan">
      <formula>0</formula>
    </cfRule>
  </conditionalFormatting>
  <conditionalFormatting sqref="H439">
    <cfRule type="cellIs" dxfId="14840" priority="670" operator="lessThan">
      <formula>0</formula>
    </cfRule>
  </conditionalFormatting>
  <conditionalFormatting sqref="B439">
    <cfRule type="cellIs" dxfId="14839" priority="669" operator="lessThan">
      <formula>0</formula>
    </cfRule>
  </conditionalFormatting>
  <conditionalFormatting sqref="B439">
    <cfRule type="cellIs" dxfId="14838" priority="668" operator="lessThan">
      <formula>0</formula>
    </cfRule>
  </conditionalFormatting>
  <conditionalFormatting sqref="B435:N435">
    <cfRule type="cellIs" dxfId="14837" priority="667" operator="lessThan">
      <formula>0</formula>
    </cfRule>
  </conditionalFormatting>
  <conditionalFormatting sqref="B435:N435">
    <cfRule type="cellIs" dxfId="14836" priority="666" operator="lessThan">
      <formula>0</formula>
    </cfRule>
  </conditionalFormatting>
  <conditionalFormatting sqref="C641:N645">
    <cfRule type="cellIs" dxfId="14835" priority="385" operator="lessThan">
      <formula>0</formula>
    </cfRule>
  </conditionalFormatting>
  <conditionalFormatting sqref="C597:N597">
    <cfRule type="cellIs" dxfId="14834" priority="384" operator="lessThan">
      <formula>0</formula>
    </cfRule>
  </conditionalFormatting>
  <conditionalFormatting sqref="C603:N603">
    <cfRule type="cellIs" dxfId="14833" priority="381" operator="lessThan">
      <formula>0</formula>
    </cfRule>
  </conditionalFormatting>
  <conditionalFormatting sqref="C603:N603">
    <cfRule type="cellIs" dxfId="14832" priority="380" operator="lessThan">
      <formula>0</formula>
    </cfRule>
  </conditionalFormatting>
  <conditionalFormatting sqref="C603:N603">
    <cfRule type="cellIs" dxfId="14831" priority="379" operator="lessThan">
      <formula>0</formula>
    </cfRule>
  </conditionalFormatting>
  <conditionalFormatting sqref="H445">
    <cfRule type="cellIs" dxfId="14830" priority="654" operator="lessThan">
      <formula>0</formula>
    </cfRule>
  </conditionalFormatting>
  <conditionalFormatting sqref="B445">
    <cfRule type="cellIs" dxfId="14829" priority="653" operator="lessThan">
      <formula>0</formula>
    </cfRule>
  </conditionalFormatting>
  <conditionalFormatting sqref="B445">
    <cfRule type="cellIs" dxfId="14828" priority="652" operator="lessThan">
      <formula>0</formula>
    </cfRule>
  </conditionalFormatting>
  <conditionalFormatting sqref="B441:N441">
    <cfRule type="cellIs" dxfId="14827" priority="651" operator="lessThan">
      <formula>0</formula>
    </cfRule>
  </conditionalFormatting>
  <conditionalFormatting sqref="B441:N441">
    <cfRule type="cellIs" dxfId="14826" priority="650" operator="lessThan">
      <formula>0</formula>
    </cfRule>
  </conditionalFormatting>
  <conditionalFormatting sqref="B441:N441">
    <cfRule type="cellIs" dxfId="14825" priority="649" operator="lessThan">
      <formula>0</formula>
    </cfRule>
  </conditionalFormatting>
  <conditionalFormatting sqref="B441:N441">
    <cfRule type="cellIs" dxfId="14824" priority="648" operator="lessThan">
      <formula>0</formula>
    </cfRule>
  </conditionalFormatting>
  <conditionalFormatting sqref="B441:N441">
    <cfRule type="cellIs" dxfId="14823" priority="647" operator="lessThan">
      <formula>0</formula>
    </cfRule>
  </conditionalFormatting>
  <conditionalFormatting sqref="B441:N441">
    <cfRule type="cellIs" dxfId="14822" priority="646" operator="lessThan">
      <formula>0</formula>
    </cfRule>
  </conditionalFormatting>
  <conditionalFormatting sqref="B441:N441">
    <cfRule type="cellIs" dxfId="14821" priority="645" operator="lessThan">
      <formula>0</formula>
    </cfRule>
  </conditionalFormatting>
  <conditionalFormatting sqref="B441:N441">
    <cfRule type="cellIs" dxfId="14820" priority="644" operator="lessThan">
      <formula>0</formula>
    </cfRule>
  </conditionalFormatting>
  <conditionalFormatting sqref="N444">
    <cfRule type="cellIs" dxfId="14819" priority="643" operator="lessThan">
      <formula>0</formula>
    </cfRule>
  </conditionalFormatting>
  <conditionalFormatting sqref="N445">
    <cfRule type="cellIs" dxfId="14818" priority="642" operator="lessThan">
      <formula>0</formula>
    </cfRule>
  </conditionalFormatting>
  <conditionalFormatting sqref="N445">
    <cfRule type="cellIs" dxfId="14817" priority="641" operator="lessThan">
      <formula>0</formula>
    </cfRule>
  </conditionalFormatting>
  <conditionalFormatting sqref="C452:M452">
    <cfRule type="cellIs" dxfId="14816" priority="640" operator="lessThan">
      <formula>0</formula>
    </cfRule>
  </conditionalFormatting>
  <conditionalFormatting sqref="C452:M452">
    <cfRule type="cellIs" dxfId="14815" priority="639" operator="lessThan">
      <formula>0</formula>
    </cfRule>
  </conditionalFormatting>
  <conditionalFormatting sqref="H452">
    <cfRule type="cellIs" dxfId="14814" priority="638" operator="lessThan">
      <formula>0</formula>
    </cfRule>
  </conditionalFormatting>
  <conditionalFormatting sqref="B452">
    <cfRule type="cellIs" dxfId="14813" priority="637" operator="lessThan">
      <formula>0</formula>
    </cfRule>
  </conditionalFormatting>
  <conditionalFormatting sqref="B452">
    <cfRule type="cellIs" dxfId="14812" priority="636" operator="lessThan">
      <formula>0</formula>
    </cfRule>
  </conditionalFormatting>
  <conditionalFormatting sqref="B448:N448">
    <cfRule type="cellIs" dxfId="14811" priority="635" operator="lessThan">
      <formula>0</formula>
    </cfRule>
  </conditionalFormatting>
  <conditionalFormatting sqref="B448:N448">
    <cfRule type="cellIs" dxfId="14810" priority="634" operator="lessThan">
      <formula>0</formula>
    </cfRule>
  </conditionalFormatting>
  <conditionalFormatting sqref="B448:N448">
    <cfRule type="cellIs" dxfId="14809" priority="633" operator="lessThan">
      <formula>0</formula>
    </cfRule>
  </conditionalFormatting>
  <conditionalFormatting sqref="B448:N448">
    <cfRule type="cellIs" dxfId="14808" priority="632" operator="lessThan">
      <formula>0</formula>
    </cfRule>
  </conditionalFormatting>
  <conditionalFormatting sqref="B448:N448">
    <cfRule type="cellIs" dxfId="14807" priority="631" operator="lessThan">
      <formula>0</formula>
    </cfRule>
  </conditionalFormatting>
  <conditionalFormatting sqref="B448:N448">
    <cfRule type="cellIs" dxfId="14806" priority="630" operator="lessThan">
      <formula>0</formula>
    </cfRule>
  </conditionalFormatting>
  <conditionalFormatting sqref="B448:N448">
    <cfRule type="cellIs" dxfId="14805" priority="629" operator="lessThan">
      <formula>0</formula>
    </cfRule>
  </conditionalFormatting>
  <conditionalFormatting sqref="B448:N448">
    <cfRule type="cellIs" dxfId="14804" priority="628" operator="lessThan">
      <formula>0</formula>
    </cfRule>
  </conditionalFormatting>
  <conditionalFormatting sqref="N451">
    <cfRule type="cellIs" dxfId="14803" priority="627" operator="lessThan">
      <formula>0</formula>
    </cfRule>
  </conditionalFormatting>
  <conditionalFormatting sqref="N452">
    <cfRule type="cellIs" dxfId="14802" priority="626" operator="lessThan">
      <formula>0</formula>
    </cfRule>
  </conditionalFormatting>
  <conditionalFormatting sqref="N452">
    <cfRule type="cellIs" dxfId="14801" priority="625" operator="lessThan">
      <formula>0</formula>
    </cfRule>
  </conditionalFormatting>
  <conditionalFormatting sqref="C458:M458">
    <cfRule type="cellIs" dxfId="14800" priority="624" operator="lessThan">
      <formula>0</formula>
    </cfRule>
  </conditionalFormatting>
  <conditionalFormatting sqref="C458:M458">
    <cfRule type="cellIs" dxfId="14799" priority="623" operator="lessThan">
      <formula>0</formula>
    </cfRule>
  </conditionalFormatting>
  <conditionalFormatting sqref="H458">
    <cfRule type="cellIs" dxfId="14798" priority="622" operator="lessThan">
      <formula>0</formula>
    </cfRule>
  </conditionalFormatting>
  <conditionalFormatting sqref="B458">
    <cfRule type="cellIs" dxfId="14797" priority="621" operator="lessThan">
      <formula>0</formula>
    </cfRule>
  </conditionalFormatting>
  <conditionalFormatting sqref="B458">
    <cfRule type="cellIs" dxfId="14796" priority="620" operator="lessThan">
      <formula>0</formula>
    </cfRule>
  </conditionalFormatting>
  <conditionalFormatting sqref="Q505">
    <cfRule type="cellIs" dxfId="14795" priority="342" operator="lessThan">
      <formula>0</formula>
    </cfRule>
  </conditionalFormatting>
  <conditionalFormatting sqref="P505">
    <cfRule type="cellIs" dxfId="14794" priority="341" operator="lessThan">
      <formula>0</formula>
    </cfRule>
  </conditionalFormatting>
  <conditionalFormatting sqref="Q513">
    <cfRule type="cellIs" dxfId="14793" priority="339" operator="lessThan">
      <formula>0</formula>
    </cfRule>
  </conditionalFormatting>
  <conditionalFormatting sqref="P513">
    <cfRule type="cellIs" dxfId="14792" priority="338" operator="lessThan">
      <formula>0</formula>
    </cfRule>
  </conditionalFormatting>
  <conditionalFormatting sqref="Q522">
    <cfRule type="cellIs" dxfId="14791" priority="336" operator="lessThan">
      <formula>0</formula>
    </cfRule>
  </conditionalFormatting>
  <conditionalFormatting sqref="P522">
    <cfRule type="cellIs" dxfId="14790" priority="335" operator="lessThan">
      <formula>0</formula>
    </cfRule>
  </conditionalFormatting>
  <conditionalFormatting sqref="Q530">
    <cfRule type="cellIs" dxfId="14789" priority="333" operator="lessThan">
      <formula>0</formula>
    </cfRule>
  </conditionalFormatting>
  <conditionalFormatting sqref="C461:C464">
    <cfRule type="expression" dxfId="14788" priority="607">
      <formula>C461/B461&gt;1</formula>
    </cfRule>
    <cfRule type="expression" dxfId="14787" priority="608">
      <formula>C461/B461&lt;1</formula>
    </cfRule>
  </conditionalFormatting>
  <conditionalFormatting sqref="Q538">
    <cfRule type="cellIs" dxfId="14786" priority="330" operator="lessThan">
      <formula>0</formula>
    </cfRule>
  </conditionalFormatting>
  <conditionalFormatting sqref="D461:N464">
    <cfRule type="expression" dxfId="14785" priority="604">
      <formula>D461/C461&gt;1</formula>
    </cfRule>
    <cfRule type="expression" dxfId="14784" priority="605">
      <formula>D461/C461&lt;1</formula>
    </cfRule>
  </conditionalFormatting>
  <conditionalFormatting sqref="Q553">
    <cfRule type="cellIs" dxfId="14783" priority="327" operator="lessThan">
      <formula>0</formula>
    </cfRule>
  </conditionalFormatting>
  <conditionalFormatting sqref="B461:B464 B552:N552 B560:N560 B575:N575 B589:N589">
    <cfRule type="expression" dxfId="14782" priority="601">
      <formula>B461/#REF!&gt;1</formula>
    </cfRule>
    <cfRule type="expression" dxfId="14781" priority="602">
      <formula>B461/#REF!&lt;1</formula>
    </cfRule>
  </conditionalFormatting>
  <conditionalFormatting sqref="Q561">
    <cfRule type="cellIs" dxfId="14780" priority="324" operator="lessThan">
      <formula>0</formula>
    </cfRule>
  </conditionalFormatting>
  <conditionalFormatting sqref="B512">
    <cfRule type="expression" dxfId="14779" priority="598">
      <formula>B512/#REF!&gt;1</formula>
    </cfRule>
    <cfRule type="expression" dxfId="14778" priority="599">
      <formula>B512/#REF!&lt;1</formula>
    </cfRule>
  </conditionalFormatting>
  <conditionalFormatting sqref="Q590">
    <cfRule type="cellIs" dxfId="14777" priority="321" operator="lessThan">
      <formula>0</formula>
    </cfRule>
  </conditionalFormatting>
  <conditionalFormatting sqref="C512">
    <cfRule type="expression" dxfId="14776" priority="595">
      <formula>C512/B512&gt;1</formula>
    </cfRule>
    <cfRule type="expression" dxfId="14775" priority="596">
      <formula>C512/B512&lt;1</formula>
    </cfRule>
  </conditionalFormatting>
  <conditionalFormatting sqref="D512">
    <cfRule type="cellIs" dxfId="14774" priority="594" operator="lessThan">
      <formula>0</formula>
    </cfRule>
  </conditionalFormatting>
  <conditionalFormatting sqref="D512">
    <cfRule type="expression" dxfId="14773" priority="592">
      <formula>D512/C512&gt;1</formula>
    </cfRule>
    <cfRule type="expression" dxfId="14772" priority="593">
      <formula>D512/C512&lt;1</formula>
    </cfRule>
  </conditionalFormatting>
  <conditionalFormatting sqref="E512">
    <cfRule type="cellIs" dxfId="14771" priority="591" operator="lessThan">
      <formula>0</formula>
    </cfRule>
  </conditionalFormatting>
  <conditionalFormatting sqref="E512">
    <cfRule type="expression" dxfId="14770" priority="589">
      <formula>E512/D512&gt;1</formula>
    </cfRule>
    <cfRule type="expression" dxfId="14769" priority="590">
      <formula>E512/D512&lt;1</formula>
    </cfRule>
  </conditionalFormatting>
  <conditionalFormatting sqref="F512">
    <cfRule type="cellIs" dxfId="14768" priority="588" operator="lessThan">
      <formula>0</formula>
    </cfRule>
  </conditionalFormatting>
  <conditionalFormatting sqref="F512">
    <cfRule type="expression" dxfId="14767" priority="586">
      <formula>F512/E512&gt;1</formula>
    </cfRule>
    <cfRule type="expression" dxfId="14766" priority="587">
      <formula>F512/E512&lt;1</formula>
    </cfRule>
  </conditionalFormatting>
  <conditionalFormatting sqref="G512">
    <cfRule type="cellIs" dxfId="14765" priority="585" operator="lessThan">
      <formula>0</formula>
    </cfRule>
  </conditionalFormatting>
  <conditionalFormatting sqref="G512">
    <cfRule type="expression" dxfId="14764" priority="583">
      <formula>G512/F512&gt;1</formula>
    </cfRule>
    <cfRule type="expression" dxfId="14763" priority="584">
      <formula>G512/F512&lt;1</formula>
    </cfRule>
  </conditionalFormatting>
  <conditionalFormatting sqref="H512">
    <cfRule type="cellIs" dxfId="14762" priority="582" operator="lessThan">
      <formula>0</formula>
    </cfRule>
  </conditionalFormatting>
  <conditionalFormatting sqref="H512">
    <cfRule type="expression" dxfId="14761" priority="580">
      <formula>H512/G512&gt;1</formula>
    </cfRule>
    <cfRule type="expression" dxfId="14760" priority="581">
      <formula>H512/G512&lt;1</formula>
    </cfRule>
  </conditionalFormatting>
  <conditionalFormatting sqref="I512:N512">
    <cfRule type="cellIs" dxfId="14759" priority="579" operator="lessThan">
      <formula>0</formula>
    </cfRule>
  </conditionalFormatting>
  <conditionalFormatting sqref="I512:N512">
    <cfRule type="expression" dxfId="14758" priority="577">
      <formula>I512/H512&gt;1</formula>
    </cfRule>
    <cfRule type="expression" dxfId="14757" priority="578">
      <formula>I512/H512&lt;1</formula>
    </cfRule>
  </conditionalFormatting>
  <conditionalFormatting sqref="B552">
    <cfRule type="cellIs" dxfId="14756" priority="576" operator="lessThan">
      <formula>0</formula>
    </cfRule>
  </conditionalFormatting>
  <conditionalFormatting sqref="B552">
    <cfRule type="expression" dxfId="14755" priority="574">
      <formula>B552/#REF!&gt;1</formula>
    </cfRule>
    <cfRule type="expression" dxfId="14754" priority="575">
      <formula>B552/#REF!&lt;1</formula>
    </cfRule>
  </conditionalFormatting>
  <conditionalFormatting sqref="C552">
    <cfRule type="cellIs" dxfId="14753" priority="573" operator="lessThan">
      <formula>0</formula>
    </cfRule>
  </conditionalFormatting>
  <conditionalFormatting sqref="C552">
    <cfRule type="expression" dxfId="14752" priority="571">
      <formula>C552/B552&gt;1</formula>
    </cfRule>
    <cfRule type="expression" dxfId="14751" priority="572">
      <formula>C552/B552&lt;1</formula>
    </cfRule>
  </conditionalFormatting>
  <conditionalFormatting sqref="D552">
    <cfRule type="cellIs" dxfId="14750" priority="570" operator="lessThan">
      <formula>0</formula>
    </cfRule>
  </conditionalFormatting>
  <conditionalFormatting sqref="D552">
    <cfRule type="expression" dxfId="14749" priority="568">
      <formula>D552/C552&gt;1</formula>
    </cfRule>
    <cfRule type="expression" dxfId="14748" priority="569">
      <formula>D552/C552&lt;1</formula>
    </cfRule>
  </conditionalFormatting>
  <conditionalFormatting sqref="E552">
    <cfRule type="cellIs" dxfId="14747" priority="567" operator="lessThan">
      <formula>0</formula>
    </cfRule>
  </conditionalFormatting>
  <conditionalFormatting sqref="E552">
    <cfRule type="expression" dxfId="14746" priority="565">
      <formula>E552/D552&gt;1</formula>
    </cfRule>
    <cfRule type="expression" dxfId="14745" priority="566">
      <formula>E552/D552&lt;1</formula>
    </cfRule>
  </conditionalFormatting>
  <conditionalFormatting sqref="F552">
    <cfRule type="cellIs" dxfId="14744" priority="564" operator="lessThan">
      <formula>0</formula>
    </cfRule>
  </conditionalFormatting>
  <conditionalFormatting sqref="F552">
    <cfRule type="expression" dxfId="14743" priority="562">
      <formula>F552/E552&gt;1</formula>
    </cfRule>
    <cfRule type="expression" dxfId="14742" priority="563">
      <formula>F552/E552&lt;1</formula>
    </cfRule>
  </conditionalFormatting>
  <conditionalFormatting sqref="G552">
    <cfRule type="cellIs" dxfId="14741" priority="561" operator="lessThan">
      <formula>0</formula>
    </cfRule>
  </conditionalFormatting>
  <conditionalFormatting sqref="G552">
    <cfRule type="expression" dxfId="14740" priority="559">
      <formula>G552/F552&gt;1</formula>
    </cfRule>
    <cfRule type="expression" dxfId="14739" priority="560">
      <formula>G552/F552&lt;1</formula>
    </cfRule>
  </conditionalFormatting>
  <conditionalFormatting sqref="H552">
    <cfRule type="cellIs" dxfId="14738" priority="558" operator="lessThan">
      <formula>0</formula>
    </cfRule>
  </conditionalFormatting>
  <conditionalFormatting sqref="H552">
    <cfRule type="expression" dxfId="14737" priority="556">
      <formula>H552/G552&gt;1</formula>
    </cfRule>
    <cfRule type="expression" dxfId="14736" priority="557">
      <formula>H552/G552&lt;1</formula>
    </cfRule>
  </conditionalFormatting>
  <conditionalFormatting sqref="B560">
    <cfRule type="cellIs" dxfId="14735" priority="555" operator="lessThan">
      <formula>0</formula>
    </cfRule>
  </conditionalFormatting>
  <conditionalFormatting sqref="B560">
    <cfRule type="expression" dxfId="14734" priority="553">
      <formula>B560/#REF!&gt;1</formula>
    </cfRule>
    <cfRule type="expression" dxfId="14733" priority="554">
      <formula>B560/#REF!&lt;1</formula>
    </cfRule>
  </conditionalFormatting>
  <conditionalFormatting sqref="C560">
    <cfRule type="cellIs" dxfId="14732" priority="552" operator="lessThan">
      <formula>0</formula>
    </cfRule>
  </conditionalFormatting>
  <conditionalFormatting sqref="C560">
    <cfRule type="expression" dxfId="14731" priority="550">
      <formula>C560/B560&gt;1</formula>
    </cfRule>
    <cfRule type="expression" dxfId="14730" priority="551">
      <formula>C560/B560&lt;1</formula>
    </cfRule>
  </conditionalFormatting>
  <conditionalFormatting sqref="D560">
    <cfRule type="cellIs" dxfId="14729" priority="549" operator="lessThan">
      <formula>0</formula>
    </cfRule>
  </conditionalFormatting>
  <conditionalFormatting sqref="D560">
    <cfRule type="expression" dxfId="14728" priority="547">
      <formula>D560/C560&gt;1</formula>
    </cfRule>
    <cfRule type="expression" dxfId="14727" priority="548">
      <formula>D560/C560&lt;1</formula>
    </cfRule>
  </conditionalFormatting>
  <conditionalFormatting sqref="E560">
    <cfRule type="cellIs" dxfId="14726" priority="546" operator="lessThan">
      <formula>0</formula>
    </cfRule>
  </conditionalFormatting>
  <conditionalFormatting sqref="E560">
    <cfRule type="expression" dxfId="14725" priority="544">
      <formula>E560/D560&gt;1</formula>
    </cfRule>
    <cfRule type="expression" dxfId="14724" priority="545">
      <formula>E560/D560&lt;1</formula>
    </cfRule>
  </conditionalFormatting>
  <conditionalFormatting sqref="F560">
    <cfRule type="cellIs" dxfId="14723" priority="543" operator="lessThan">
      <formula>0</formula>
    </cfRule>
  </conditionalFormatting>
  <conditionalFormatting sqref="F560">
    <cfRule type="expression" dxfId="14722" priority="541">
      <formula>F560/E560&gt;1</formula>
    </cfRule>
    <cfRule type="expression" dxfId="14721" priority="542">
      <formula>F560/E560&lt;1</formula>
    </cfRule>
  </conditionalFormatting>
  <conditionalFormatting sqref="G560">
    <cfRule type="cellIs" dxfId="14720" priority="540" operator="lessThan">
      <formula>0</formula>
    </cfRule>
  </conditionalFormatting>
  <conditionalFormatting sqref="G560">
    <cfRule type="expression" dxfId="14719" priority="538">
      <formula>G560/F560&gt;1</formula>
    </cfRule>
    <cfRule type="expression" dxfId="14718" priority="539">
      <formula>G560/F560&lt;1</formula>
    </cfRule>
  </conditionalFormatting>
  <conditionalFormatting sqref="H560">
    <cfRule type="cellIs" dxfId="14717" priority="537" operator="lessThan">
      <formula>0</formula>
    </cfRule>
  </conditionalFormatting>
  <conditionalFormatting sqref="H560">
    <cfRule type="expression" dxfId="14716" priority="535">
      <formula>H560/G560&gt;1</formula>
    </cfRule>
    <cfRule type="expression" dxfId="14715" priority="536">
      <formula>H560/G560&lt;1</formula>
    </cfRule>
  </conditionalFormatting>
  <conditionalFormatting sqref="O616:O619">
    <cfRule type="cellIs" dxfId="14714" priority="283" operator="lessThan">
      <formula>0</formula>
    </cfRule>
  </conditionalFormatting>
  <conditionalFormatting sqref="B589">
    <cfRule type="expression" dxfId="14713" priority="532">
      <formula>B589/#REF!&gt;1</formula>
    </cfRule>
    <cfRule type="expression" dxfId="14712" priority="533">
      <formula>B589/#REF!&lt;1</formula>
    </cfRule>
  </conditionalFormatting>
  <conditionalFormatting sqref="C589">
    <cfRule type="cellIs" dxfId="14711" priority="531" operator="lessThan">
      <formula>0</formula>
    </cfRule>
  </conditionalFormatting>
  <conditionalFormatting sqref="C589">
    <cfRule type="expression" dxfId="14710" priority="529">
      <formula>C589/B589&gt;1</formula>
    </cfRule>
    <cfRule type="expression" dxfId="14709" priority="530">
      <formula>C589/B589&lt;1</formula>
    </cfRule>
  </conditionalFormatting>
  <conditionalFormatting sqref="O605:O607">
    <cfRule type="cellIs" dxfId="14708" priority="277" operator="lessThan">
      <formula>0</formula>
    </cfRule>
  </conditionalFormatting>
  <conditionalFormatting sqref="D589">
    <cfRule type="expression" dxfId="14707" priority="526">
      <formula>D589/C589&gt;1</formula>
    </cfRule>
    <cfRule type="expression" dxfId="14706" priority="527">
      <formula>D589/C589&lt;1</formula>
    </cfRule>
  </conditionalFormatting>
  <conditionalFormatting sqref="E589">
    <cfRule type="cellIs" dxfId="14705" priority="525" operator="lessThan">
      <formula>0</formula>
    </cfRule>
  </conditionalFormatting>
  <conditionalFormatting sqref="E589">
    <cfRule type="expression" dxfId="14704" priority="523">
      <formula>E589/D589&gt;1</formula>
    </cfRule>
    <cfRule type="expression" dxfId="14703" priority="524">
      <formula>E589/D589&lt;1</formula>
    </cfRule>
  </conditionalFormatting>
  <conditionalFormatting sqref="F589">
    <cfRule type="cellIs" dxfId="14702" priority="522" operator="lessThan">
      <formula>0</formula>
    </cfRule>
  </conditionalFormatting>
  <conditionalFormatting sqref="F589">
    <cfRule type="expression" dxfId="14701" priority="520">
      <formula>F589/E589&gt;1</formula>
    </cfRule>
    <cfRule type="expression" dxfId="14700" priority="521">
      <formula>F589/E589&lt;1</formula>
    </cfRule>
  </conditionalFormatting>
  <conditionalFormatting sqref="O377">
    <cfRule type="cellIs" dxfId="14699" priority="268" operator="lessThan">
      <formula>0</formula>
    </cfRule>
  </conditionalFormatting>
  <conditionalFormatting sqref="G589">
    <cfRule type="expression" dxfId="14698" priority="517">
      <formula>G589/F589&gt;1</formula>
    </cfRule>
    <cfRule type="expression" dxfId="14697" priority="518">
      <formula>G589/F589&lt;1</formula>
    </cfRule>
  </conditionalFormatting>
  <conditionalFormatting sqref="O366">
    <cfRule type="cellIs" dxfId="14696" priority="265" operator="lessThan">
      <formula>0</formula>
    </cfRule>
  </conditionalFormatting>
  <conditionalFormatting sqref="H589">
    <cfRule type="expression" dxfId="14695" priority="514">
      <formula>H589/G589&gt;1</formula>
    </cfRule>
    <cfRule type="expression" dxfId="14694" priority="515">
      <formula>H589/G589&lt;1</formula>
    </cfRule>
  </conditionalFormatting>
  <conditionalFormatting sqref="N596">
    <cfRule type="cellIs" dxfId="14693" priority="513" operator="lessThan">
      <formula>0</formula>
    </cfRule>
  </conditionalFormatting>
  <conditionalFormatting sqref="O387">
    <cfRule type="cellIs" dxfId="14692" priority="260" operator="lessThan">
      <formula>0</formula>
    </cfRule>
  </conditionalFormatting>
  <conditionalFormatting sqref="O387">
    <cfRule type="cellIs" dxfId="14691" priority="261" operator="lessThan">
      <formula>0</formula>
    </cfRule>
  </conditionalFormatting>
  <conditionalFormatting sqref="O387">
    <cfRule type="cellIs" dxfId="14690" priority="258" operator="lessThan">
      <formula>0</formula>
    </cfRule>
  </conditionalFormatting>
  <conditionalFormatting sqref="O387">
    <cfRule type="cellIs" dxfId="14689" priority="259" operator="lessThan">
      <formula>0</formula>
    </cfRule>
  </conditionalFormatting>
  <conditionalFormatting sqref="N600">
    <cfRule type="cellIs" dxfId="14688" priority="512" operator="lessThan">
      <formula>0</formula>
    </cfRule>
  </conditionalFormatting>
  <conditionalFormatting sqref="N600">
    <cfRule type="cellIs" dxfId="14687" priority="511" operator="lessThan">
      <formula>0</formula>
    </cfRule>
  </conditionalFormatting>
  <conditionalFormatting sqref="P363">
    <cfRule type="cellIs" dxfId="14686" priority="510" operator="lessThan">
      <formula>0</formula>
    </cfRule>
  </conditionalFormatting>
  <conditionalFormatting sqref="P364:P365">
    <cfRule type="cellIs" dxfId="14685" priority="509" operator="lessThan">
      <formula>0</formula>
    </cfRule>
  </conditionalFormatting>
  <conditionalFormatting sqref="P461:P464">
    <cfRule type="cellIs" dxfId="14684" priority="508" operator="lessThan">
      <formula>0</formula>
    </cfRule>
  </conditionalFormatting>
  <conditionalFormatting sqref="P361">
    <cfRule type="cellIs" dxfId="14683" priority="507" operator="lessThan">
      <formula>0</formula>
    </cfRule>
  </conditionalFormatting>
  <conditionalFormatting sqref="P366:P367">
    <cfRule type="cellIs" dxfId="14682" priority="506" operator="lessThan">
      <formula>0</formula>
    </cfRule>
  </conditionalFormatting>
  <conditionalFormatting sqref="P369:P373">
    <cfRule type="cellIs" dxfId="14681" priority="505" operator="lessThan">
      <formula>0</formula>
    </cfRule>
  </conditionalFormatting>
  <conditionalFormatting sqref="P378:P379">
    <cfRule type="cellIs" dxfId="14680" priority="504" operator="lessThan">
      <formula>0</formula>
    </cfRule>
  </conditionalFormatting>
  <conditionalFormatting sqref="P384:P385">
    <cfRule type="cellIs" dxfId="14679" priority="503" operator="lessThan">
      <formula>0</formula>
    </cfRule>
  </conditionalFormatting>
  <conditionalFormatting sqref="P390:P391">
    <cfRule type="cellIs" dxfId="14678" priority="502" operator="lessThan">
      <formula>0</formula>
    </cfRule>
  </conditionalFormatting>
  <conditionalFormatting sqref="P396:P397">
    <cfRule type="cellIs" dxfId="14677" priority="501" operator="lessThan">
      <formula>0</formula>
    </cfRule>
  </conditionalFormatting>
  <conditionalFormatting sqref="P402">
    <cfRule type="cellIs" dxfId="14676" priority="500" operator="lessThan">
      <formula>0</formula>
    </cfRule>
  </conditionalFormatting>
  <conditionalFormatting sqref="P408:P409">
    <cfRule type="cellIs" dxfId="14675" priority="499" operator="lessThan">
      <formula>0</formula>
    </cfRule>
  </conditionalFormatting>
  <conditionalFormatting sqref="P414:P415">
    <cfRule type="cellIs" dxfId="14674" priority="498" operator="lessThan">
      <formula>0</formula>
    </cfRule>
  </conditionalFormatting>
  <conditionalFormatting sqref="P420:P421">
    <cfRule type="cellIs" dxfId="14673" priority="497" operator="lessThan">
      <formula>0</formula>
    </cfRule>
  </conditionalFormatting>
  <conditionalFormatting sqref="P426:P427">
    <cfRule type="cellIs" dxfId="14672" priority="496" operator="lessThan">
      <formula>0</formula>
    </cfRule>
  </conditionalFormatting>
  <conditionalFormatting sqref="P432:P433">
    <cfRule type="cellIs" dxfId="14671" priority="495" operator="lessThan">
      <formula>0</formula>
    </cfRule>
  </conditionalFormatting>
  <conditionalFormatting sqref="P438:P439">
    <cfRule type="cellIs" dxfId="14670" priority="494" operator="lessThan">
      <formula>0</formula>
    </cfRule>
  </conditionalFormatting>
  <conditionalFormatting sqref="P444:P445">
    <cfRule type="cellIs" dxfId="14669" priority="493" operator="lessThan">
      <formula>0</formula>
    </cfRule>
  </conditionalFormatting>
  <conditionalFormatting sqref="P451:P452">
    <cfRule type="cellIs" dxfId="14668" priority="492" operator="lessThan">
      <formula>0</formula>
    </cfRule>
  </conditionalFormatting>
  <conditionalFormatting sqref="P457:P458">
    <cfRule type="cellIs" dxfId="14667" priority="491" operator="lessThan">
      <formula>0</formula>
    </cfRule>
  </conditionalFormatting>
  <conditionalFormatting sqref="P465">
    <cfRule type="cellIs" dxfId="14666" priority="490" operator="lessThan">
      <formula>0</formula>
    </cfRule>
  </conditionalFormatting>
  <conditionalFormatting sqref="P472">
    <cfRule type="cellIs" dxfId="14665" priority="489" operator="lessThan">
      <formula>0</formula>
    </cfRule>
  </conditionalFormatting>
  <conditionalFormatting sqref="P503:P504">
    <cfRule type="cellIs" dxfId="14664" priority="488" operator="lessThan">
      <formula>0</formula>
    </cfRule>
  </conditionalFormatting>
  <conditionalFormatting sqref="P511:P512">
    <cfRule type="cellIs" dxfId="14663" priority="487" operator="lessThan">
      <formula>0</formula>
    </cfRule>
  </conditionalFormatting>
  <conditionalFormatting sqref="P520:P521">
    <cfRule type="cellIs" dxfId="14662" priority="486" operator="lessThan">
      <formula>0</formula>
    </cfRule>
  </conditionalFormatting>
  <conditionalFormatting sqref="P528:P529">
    <cfRule type="cellIs" dxfId="14661" priority="485" operator="lessThan">
      <formula>0</formula>
    </cfRule>
  </conditionalFormatting>
  <conditionalFormatting sqref="P544:P545">
    <cfRule type="cellIs" dxfId="14660" priority="484" operator="lessThan">
      <formula>0</formula>
    </cfRule>
  </conditionalFormatting>
  <conditionalFormatting sqref="P536:P537">
    <cfRule type="cellIs" dxfId="14659" priority="483" operator="lessThan">
      <formula>0</formula>
    </cfRule>
  </conditionalFormatting>
  <conditionalFormatting sqref="P551:P552">
    <cfRule type="cellIs" dxfId="14658" priority="482" operator="lessThan">
      <formula>0</formula>
    </cfRule>
  </conditionalFormatting>
  <conditionalFormatting sqref="P559:P560">
    <cfRule type="cellIs" dxfId="14657" priority="481" operator="lessThan">
      <formula>0</formula>
    </cfRule>
  </conditionalFormatting>
  <conditionalFormatting sqref="P567:P568">
    <cfRule type="cellIs" dxfId="14656" priority="480" operator="lessThan">
      <formula>0</formula>
    </cfRule>
  </conditionalFormatting>
  <conditionalFormatting sqref="P574:P575">
    <cfRule type="cellIs" dxfId="14655" priority="479" operator="lessThan">
      <formula>0</formula>
    </cfRule>
  </conditionalFormatting>
  <conditionalFormatting sqref="P581:P582">
    <cfRule type="cellIs" dxfId="14654" priority="478" operator="lessThan">
      <formula>0</formula>
    </cfRule>
  </conditionalFormatting>
  <conditionalFormatting sqref="P588:P589">
    <cfRule type="cellIs" dxfId="14653" priority="477" operator="lessThan">
      <formula>0</formula>
    </cfRule>
  </conditionalFormatting>
  <conditionalFormatting sqref="P596:P597">
    <cfRule type="cellIs" dxfId="14652" priority="476" operator="lessThan">
      <formula>0</formula>
    </cfRule>
  </conditionalFormatting>
  <conditionalFormatting sqref="P603">
    <cfRule type="cellIs" dxfId="14651" priority="475" operator="lessThan">
      <formula>0</formula>
    </cfRule>
  </conditionalFormatting>
  <conditionalFormatting sqref="P608">
    <cfRule type="cellIs" dxfId="14650" priority="474" operator="lessThan">
      <formula>0</formula>
    </cfRule>
  </conditionalFormatting>
  <conditionalFormatting sqref="O405">
    <cfRule type="cellIs" dxfId="14649" priority="218" operator="lessThan">
      <formula>0</formula>
    </cfRule>
  </conditionalFormatting>
  <conditionalFormatting sqref="P632:P634">
    <cfRule type="cellIs" dxfId="14648" priority="473" operator="lessThan">
      <formula>0</formula>
    </cfRule>
  </conditionalFormatting>
  <conditionalFormatting sqref="I710:N710 P708:Q711">
    <cfRule type="cellIs" dxfId="14647" priority="467" operator="lessThan">
      <formula>0</formula>
    </cfRule>
  </conditionalFormatting>
  <conditionalFormatting sqref="P636:P637 P641:P645">
    <cfRule type="cellIs" dxfId="14646" priority="472" operator="lessThan">
      <formula>0</formula>
    </cfRule>
  </conditionalFormatting>
  <conditionalFormatting sqref="P648">
    <cfRule type="cellIs" dxfId="14645" priority="471" operator="lessThan">
      <formula>0</formula>
    </cfRule>
  </conditionalFormatting>
  <conditionalFormatting sqref="P649">
    <cfRule type="cellIs" dxfId="14644" priority="470" operator="lessThan">
      <formula>0</formula>
    </cfRule>
  </conditionalFormatting>
  <conditionalFormatting sqref="P651">
    <cfRule type="cellIs" dxfId="14643" priority="469" operator="lessThan">
      <formula>0</formula>
    </cfRule>
  </conditionalFormatting>
  <conditionalFormatting sqref="P652">
    <cfRule type="cellIs" dxfId="14642" priority="468" operator="lessThan">
      <formula>0</formula>
    </cfRule>
  </conditionalFormatting>
  <conditionalFormatting sqref="D654:N654 D651:N651 D648:N649 D632:N634">
    <cfRule type="expression" dxfId="14641" priority="440">
      <formula>D632/C632&gt;1</formula>
    </cfRule>
    <cfRule type="expression" dxfId="14640" priority="441">
      <formula>D632/C632&lt;1</formula>
    </cfRule>
  </conditionalFormatting>
  <conditionalFormatting sqref="C507:C510">
    <cfRule type="cellIs" dxfId="14639" priority="466" operator="lessThan">
      <formula>0</formula>
    </cfRule>
  </conditionalFormatting>
  <conditionalFormatting sqref="C507:C510">
    <cfRule type="expression" dxfId="14638" priority="464">
      <formula>C507/B507&gt;1</formula>
    </cfRule>
    <cfRule type="expression" dxfId="14637" priority="465">
      <formula>C507/B507&lt;1</formula>
    </cfRule>
  </conditionalFormatting>
  <conditionalFormatting sqref="D507:N510">
    <cfRule type="cellIs" dxfId="14636" priority="463" operator="lessThan">
      <formula>0</formula>
    </cfRule>
  </conditionalFormatting>
  <conditionalFormatting sqref="D507:N510">
    <cfRule type="expression" dxfId="14635" priority="461">
      <formula>D507/C507&gt;1</formula>
    </cfRule>
    <cfRule type="expression" dxfId="14634" priority="462">
      <formula>D507/C507&lt;1</formula>
    </cfRule>
  </conditionalFormatting>
  <conditionalFormatting sqref="B507:B510">
    <cfRule type="cellIs" dxfId="14633" priority="460" operator="lessThan">
      <formula>0</formula>
    </cfRule>
  </conditionalFormatting>
  <conditionalFormatting sqref="B507:B510">
    <cfRule type="expression" dxfId="14632" priority="458">
      <formula>B507/#REF!&gt;1</formula>
    </cfRule>
    <cfRule type="expression" dxfId="14631" priority="459">
      <formula>B507/#REF!&lt;1</formula>
    </cfRule>
  </conditionalFormatting>
  <conditionalFormatting sqref="J588:N588 J574:N574 J559:N559 J551:N551">
    <cfRule type="cellIs" dxfId="14630" priority="457" operator="lessThan">
      <formula>0</formula>
    </cfRule>
  </conditionalFormatting>
  <conditionalFormatting sqref="C588:I588 C584:C587 C574:I574 C570:C573 C559:I559 C555:C558 C551:I551 C547:C550">
    <cfRule type="cellIs" dxfId="14629" priority="456" operator="lessThan">
      <formula>0</formula>
    </cfRule>
  </conditionalFormatting>
  <conditionalFormatting sqref="C588:M588 C574:M574 C559:M559 C551:M551">
    <cfRule type="cellIs" dxfId="14628" priority="455" operator="lessThan">
      <formula>0</formula>
    </cfRule>
  </conditionalFormatting>
  <conditionalFormatting sqref="C584:C587 C570:C573 C555:C558 C547:C550">
    <cfRule type="expression" dxfId="14627" priority="453">
      <formula>C547/B547&gt;1</formula>
    </cfRule>
    <cfRule type="expression" dxfId="14626" priority="454">
      <formula>C547/B547&lt;1</formula>
    </cfRule>
  </conditionalFormatting>
  <conditionalFormatting sqref="D584:N587 D570:N573 D555:N558 D547:N550">
    <cfRule type="cellIs" dxfId="14625" priority="452" operator="lessThan">
      <formula>0</formula>
    </cfRule>
  </conditionalFormatting>
  <conditionalFormatting sqref="D584:N587 D570:N573 D555:N558 D547:N550">
    <cfRule type="expression" dxfId="14624" priority="450">
      <formula>D547/C547&gt;1</formula>
    </cfRule>
    <cfRule type="expression" dxfId="14623" priority="451">
      <formula>D547/C547&lt;1</formula>
    </cfRule>
  </conditionalFormatting>
  <conditionalFormatting sqref="C588:N588 C574:N574 C559:N559 C551:N551">
    <cfRule type="cellIs" dxfId="14622" priority="449" operator="lessThan">
      <formula>0</formula>
    </cfRule>
  </conditionalFormatting>
  <conditionalFormatting sqref="C588:N588 C574:N574 C559:N559 C551:N551">
    <cfRule type="expression" dxfId="14621" priority="447">
      <formula>C551/B551&gt;1</formula>
    </cfRule>
    <cfRule type="expression" dxfId="14620" priority="448">
      <formula>C551/B551&lt;1</formula>
    </cfRule>
  </conditionalFormatting>
  <conditionalFormatting sqref="B654 B651 B648:B649 B632:B634 B641:B645">
    <cfRule type="cellIs" dxfId="14619" priority="446" operator="lessThan">
      <formula>0</formula>
    </cfRule>
  </conditionalFormatting>
  <conditionalFormatting sqref="C654 C651 C648:C649 C632:C634">
    <cfRule type="cellIs" dxfId="14618" priority="445" operator="lessThan">
      <formula>0</formula>
    </cfRule>
  </conditionalFormatting>
  <conditionalFormatting sqref="C654 C651 C648:C649 C632:C634">
    <cfRule type="expression" dxfId="14617" priority="443">
      <formula>C632/B632&gt;1</formula>
    </cfRule>
    <cfRule type="expression" dxfId="14616" priority="444">
      <formula>C632/B632&lt;1</formula>
    </cfRule>
  </conditionalFormatting>
  <conditionalFormatting sqref="D654:N654 D651:N651 D648:N649 D632:N634">
    <cfRule type="cellIs" dxfId="14615" priority="442" operator="lessThan">
      <formula>0</formula>
    </cfRule>
  </conditionalFormatting>
  <conditionalFormatting sqref="B504:N504 B537 B568 B597">
    <cfRule type="expression" dxfId="14614" priority="1212">
      <formula>B504/#REF!&gt;1</formula>
    </cfRule>
    <cfRule type="expression" dxfId="14613" priority="1213">
      <formula>B504/#REF!&lt;1</formula>
    </cfRule>
  </conditionalFormatting>
  <conditionalFormatting sqref="C465">
    <cfRule type="cellIs" dxfId="14612" priority="439" operator="lessThan">
      <formula>0</formula>
    </cfRule>
  </conditionalFormatting>
  <conditionalFormatting sqref="C465">
    <cfRule type="expression" dxfId="14611" priority="437">
      <formula>C465/B465&gt;1</formula>
    </cfRule>
    <cfRule type="expression" dxfId="14610" priority="438">
      <formula>C465/B465&lt;1</formula>
    </cfRule>
  </conditionalFormatting>
  <conditionalFormatting sqref="D465:N465">
    <cfRule type="cellIs" dxfId="14609" priority="436" operator="lessThan">
      <formula>0</formula>
    </cfRule>
  </conditionalFormatting>
  <conditionalFormatting sqref="D465:N465">
    <cfRule type="expression" dxfId="14608" priority="434">
      <formula>D465/C465&gt;1</formula>
    </cfRule>
    <cfRule type="expression" dxfId="14607" priority="435">
      <formula>D465/C465&lt;1</formula>
    </cfRule>
  </conditionalFormatting>
  <conditionalFormatting sqref="B465">
    <cfRule type="cellIs" dxfId="14606" priority="433" operator="lessThan">
      <formula>0</formula>
    </cfRule>
  </conditionalFormatting>
  <conditionalFormatting sqref="B465">
    <cfRule type="expression" dxfId="14605" priority="431">
      <formula>B465/#REF!&gt;1</formula>
    </cfRule>
    <cfRule type="expression" dxfId="14604" priority="432">
      <formula>B465/#REF!&lt;1</formula>
    </cfRule>
  </conditionalFormatting>
  <conditionalFormatting sqref="C511">
    <cfRule type="cellIs" dxfId="14603" priority="430" operator="lessThan">
      <formula>0</formula>
    </cfRule>
  </conditionalFormatting>
  <conditionalFormatting sqref="D511:N511">
    <cfRule type="cellIs" dxfId="14602" priority="427" operator="lessThan">
      <formula>0</formula>
    </cfRule>
  </conditionalFormatting>
  <conditionalFormatting sqref="C511">
    <cfRule type="expression" dxfId="14601" priority="428">
      <formula>C511/B511&gt;1</formula>
    </cfRule>
    <cfRule type="expression" dxfId="14600" priority="429">
      <formula>C511/B511&lt;1</formula>
    </cfRule>
  </conditionalFormatting>
  <conditionalFormatting sqref="D511:N511">
    <cfRule type="expression" dxfId="14599" priority="425">
      <formula>D511/C511&gt;1</formula>
    </cfRule>
    <cfRule type="expression" dxfId="14598" priority="426">
      <formula>D511/C511&lt;1</formula>
    </cfRule>
  </conditionalFormatting>
  <conditionalFormatting sqref="B511">
    <cfRule type="cellIs" dxfId="14597" priority="424" operator="lessThan">
      <formula>0</formula>
    </cfRule>
  </conditionalFormatting>
  <conditionalFormatting sqref="B511">
    <cfRule type="expression" dxfId="14596" priority="422">
      <formula>B511/#REF!&gt;1</formula>
    </cfRule>
    <cfRule type="expression" dxfId="14595" priority="423">
      <formula>B511/#REF!&lt;1</formula>
    </cfRule>
  </conditionalFormatting>
  <conditionalFormatting sqref="B529 B521">
    <cfRule type="cellIs" dxfId="14594" priority="421" operator="lessThan">
      <formula>0</formula>
    </cfRule>
  </conditionalFormatting>
  <conditionalFormatting sqref="B529 B521">
    <cfRule type="expression" dxfId="14593" priority="419">
      <formula>B521/#REF!&gt;1</formula>
    </cfRule>
    <cfRule type="expression" dxfId="14592" priority="420">
      <formula>B521/#REF!&lt;1</formula>
    </cfRule>
  </conditionalFormatting>
  <conditionalFormatting sqref="C521">
    <cfRule type="cellIs" dxfId="14591" priority="418" operator="lessThan">
      <formula>0</formula>
    </cfRule>
  </conditionalFormatting>
  <conditionalFormatting sqref="C521 B636:O637">
    <cfRule type="expression" dxfId="14590" priority="416">
      <formula>B521/A521&gt;1</formula>
    </cfRule>
    <cfRule type="expression" dxfId="14589" priority="417">
      <formula>B521/A521&lt;1</formula>
    </cfRule>
  </conditionalFormatting>
  <conditionalFormatting sqref="C603:N603">
    <cfRule type="expression" dxfId="14588" priority="377">
      <formula>C603/B603&gt;1</formula>
    </cfRule>
    <cfRule type="expression" dxfId="14587" priority="378">
      <formula>C603/B603&lt;1</formula>
    </cfRule>
  </conditionalFormatting>
  <conditionalFormatting sqref="I552:N552">
    <cfRule type="expression" dxfId="14586" priority="401">
      <formula>I552/H552&gt;1</formula>
    </cfRule>
    <cfRule type="expression" dxfId="14585" priority="402">
      <formula>I552/H552&lt;1</formula>
    </cfRule>
  </conditionalFormatting>
  <conditionalFormatting sqref="I560:N560">
    <cfRule type="expression" dxfId="14584" priority="398">
      <formula>I560/H560&gt;1</formula>
    </cfRule>
    <cfRule type="expression" dxfId="14583" priority="399">
      <formula>I560/H560&lt;1</formula>
    </cfRule>
  </conditionalFormatting>
  <conditionalFormatting sqref="B575:N575">
    <cfRule type="cellIs" dxfId="14582" priority="397" operator="lessThan">
      <formula>0</formula>
    </cfRule>
  </conditionalFormatting>
  <conditionalFormatting sqref="B575:N575">
    <cfRule type="expression" dxfId="14581" priority="395">
      <formula>B575/A575&gt;1</formula>
    </cfRule>
    <cfRule type="expression" dxfId="14580" priority="396">
      <formula>B575/A575&lt;1</formula>
    </cfRule>
  </conditionalFormatting>
  <conditionalFormatting sqref="B589:N589">
    <cfRule type="cellIs" dxfId="14579" priority="394" operator="lessThan">
      <formula>0</formula>
    </cfRule>
  </conditionalFormatting>
  <conditionalFormatting sqref="B589:N589">
    <cfRule type="expression" dxfId="14578" priority="392">
      <formula>B589/A589&gt;1</formula>
    </cfRule>
    <cfRule type="expression" dxfId="14577" priority="393">
      <formula>B589/A589&lt;1</formula>
    </cfRule>
  </conditionalFormatting>
  <conditionalFormatting sqref="N608">
    <cfRule type="cellIs" dxfId="14576" priority="370" operator="lessThan">
      <formula>0</formula>
    </cfRule>
  </conditionalFormatting>
  <conditionalFormatting sqref="D521:N521">
    <cfRule type="cellIs" dxfId="14575" priority="415" operator="lessThan">
      <formula>0</formula>
    </cfRule>
  </conditionalFormatting>
  <conditionalFormatting sqref="D521:N521">
    <cfRule type="expression" dxfId="14574" priority="413">
      <formula>D521/C521&gt;1</formula>
    </cfRule>
    <cfRule type="expression" dxfId="14573" priority="414">
      <formula>D521/C521&lt;1</formula>
    </cfRule>
  </conditionalFormatting>
  <conditionalFormatting sqref="C529:N529">
    <cfRule type="cellIs" dxfId="14572" priority="412" operator="lessThan">
      <formula>0</formula>
    </cfRule>
  </conditionalFormatting>
  <conditionalFormatting sqref="C529:N529">
    <cfRule type="expression" dxfId="14571" priority="410">
      <formula>C529/B529&gt;1</formula>
    </cfRule>
    <cfRule type="expression" dxfId="14570" priority="411">
      <formula>C529/B529&lt;1</formula>
    </cfRule>
  </conditionalFormatting>
  <conditionalFormatting sqref="C582:N582">
    <cfRule type="expression" dxfId="14569" priority="386">
      <formula>C582/B582&gt;1</formula>
    </cfRule>
    <cfRule type="expression" dxfId="14568" priority="387">
      <formula>C582/B582&lt;1</formula>
    </cfRule>
  </conditionalFormatting>
  <conditionalFormatting sqref="C537:N537">
    <cfRule type="expression" dxfId="14567" priority="407">
      <formula>C537/B537&gt;1</formula>
    </cfRule>
    <cfRule type="expression" dxfId="14566" priority="408">
      <formula>C537/B537&lt;1</formula>
    </cfRule>
  </conditionalFormatting>
  <conditionalFormatting sqref="C568:N568">
    <cfRule type="expression" dxfId="14565" priority="404">
      <formula>C568/B568&gt;1</formula>
    </cfRule>
    <cfRule type="expression" dxfId="14564" priority="405">
      <formula>C568/B568&lt;1</formula>
    </cfRule>
  </conditionalFormatting>
  <conditionalFormatting sqref="C608:M608">
    <cfRule type="expression" dxfId="14563" priority="372">
      <formula>C608/B608&gt;1</formula>
    </cfRule>
    <cfRule type="expression" dxfId="14562" priority="373">
      <formula>C608/B608&lt;1</formula>
    </cfRule>
  </conditionalFormatting>
  <conditionalFormatting sqref="N608">
    <cfRule type="expression" dxfId="14561" priority="367">
      <formula>N608/M608&gt;1</formula>
    </cfRule>
    <cfRule type="expression" dxfId="14560" priority="368">
      <formula>N608/M608&lt;1</formula>
    </cfRule>
  </conditionalFormatting>
  <conditionalFormatting sqref="C608:M608">
    <cfRule type="cellIs" dxfId="14559" priority="376" operator="lessThan">
      <formula>0</formula>
    </cfRule>
  </conditionalFormatting>
  <conditionalFormatting sqref="C608:M608">
    <cfRule type="cellIs" dxfId="14558" priority="375" operator="lessThan">
      <formula>0</formula>
    </cfRule>
  </conditionalFormatting>
  <conditionalFormatting sqref="B582">
    <cfRule type="cellIs" dxfId="14557" priority="389" operator="lessThan">
      <formula>0</formula>
    </cfRule>
  </conditionalFormatting>
  <conditionalFormatting sqref="B582">
    <cfRule type="expression" dxfId="14556" priority="390">
      <formula>B582/#REF!&gt;1</formula>
    </cfRule>
    <cfRule type="expression" dxfId="14555" priority="391">
      <formula>B582/#REF!&lt;1</formula>
    </cfRule>
  </conditionalFormatting>
  <conditionalFormatting sqref="C582:N582">
    <cfRule type="cellIs" dxfId="14554" priority="388" operator="lessThan">
      <formula>0</formula>
    </cfRule>
  </conditionalFormatting>
  <conditionalFormatting sqref="C597:N597">
    <cfRule type="expression" dxfId="14553" priority="382">
      <formula>C597/B597&gt;1</formula>
    </cfRule>
    <cfRule type="expression" dxfId="14552" priority="383">
      <formula>C597/B597&lt;1</formula>
    </cfRule>
  </conditionalFormatting>
  <conditionalFormatting sqref="N608">
    <cfRule type="cellIs" dxfId="14551" priority="371" operator="lessThan">
      <formula>0</formula>
    </cfRule>
  </conditionalFormatting>
  <conditionalFormatting sqref="C608:M608">
    <cfRule type="cellIs" dxfId="14550" priority="374" operator="lessThan">
      <formula>0</formula>
    </cfRule>
  </conditionalFormatting>
  <conditionalFormatting sqref="N608">
    <cfRule type="cellIs" dxfId="14549" priority="369" operator="lessThan">
      <formula>0</formula>
    </cfRule>
  </conditionalFormatting>
  <conditionalFormatting sqref="B676:N679">
    <cfRule type="cellIs" dxfId="14548" priority="366" operator="lessThan">
      <formula>0</formula>
    </cfRule>
  </conditionalFormatting>
  <conditionalFormatting sqref="I678:N678 P676:Q679">
    <cfRule type="cellIs" dxfId="14547" priority="365" operator="lessThan">
      <formula>0</formula>
    </cfRule>
  </conditionalFormatting>
  <conditionalFormatting sqref="B680:N683">
    <cfRule type="cellIs" dxfId="14546" priority="364" operator="lessThan">
      <formula>0</formula>
    </cfRule>
  </conditionalFormatting>
  <conditionalFormatting sqref="I682:N682 P680:Q683">
    <cfRule type="cellIs" dxfId="14545" priority="363" operator="lessThan">
      <formula>0</formula>
    </cfRule>
  </conditionalFormatting>
  <conditionalFormatting sqref="B684:N687">
    <cfRule type="cellIs" dxfId="14544" priority="362" operator="lessThan">
      <formula>0</formula>
    </cfRule>
  </conditionalFormatting>
  <conditionalFormatting sqref="I686:N686 P684:Q687">
    <cfRule type="cellIs" dxfId="14543" priority="361" operator="lessThan">
      <formula>0</formula>
    </cfRule>
  </conditionalFormatting>
  <conditionalFormatting sqref="B688:N691">
    <cfRule type="cellIs" dxfId="14542" priority="360" operator="lessThan">
      <formula>0</formula>
    </cfRule>
  </conditionalFormatting>
  <conditionalFormatting sqref="I690:N690 P688:Q691">
    <cfRule type="cellIs" dxfId="14541" priority="359" operator="lessThan">
      <formula>0</formula>
    </cfRule>
  </conditionalFormatting>
  <conditionalFormatting sqref="B692:N695 O694">
    <cfRule type="cellIs" dxfId="14540" priority="358" operator="lessThan">
      <formula>0</formula>
    </cfRule>
  </conditionalFormatting>
  <conditionalFormatting sqref="P692:Q695 I694:O694">
    <cfRule type="cellIs" dxfId="14539" priority="357" operator="lessThan">
      <formula>0</formula>
    </cfRule>
  </conditionalFormatting>
  <conditionalFormatting sqref="B696:N699">
    <cfRule type="cellIs" dxfId="14538" priority="356" operator="lessThan">
      <formula>0</formula>
    </cfRule>
  </conditionalFormatting>
  <conditionalFormatting sqref="I698:N698 P696:Q699">
    <cfRule type="cellIs" dxfId="14537" priority="355" operator="lessThan">
      <formula>0</formula>
    </cfRule>
  </conditionalFormatting>
  <conditionalFormatting sqref="B700:N703">
    <cfRule type="cellIs" dxfId="14536" priority="354" operator="lessThan">
      <formula>0</formula>
    </cfRule>
  </conditionalFormatting>
  <conditionalFormatting sqref="I702:N702 P700:Q703">
    <cfRule type="cellIs" dxfId="14535" priority="353" operator="lessThan">
      <formula>0</formula>
    </cfRule>
  </conditionalFormatting>
  <conditionalFormatting sqref="B704:N707">
    <cfRule type="cellIs" dxfId="14534" priority="352" operator="lessThan">
      <formula>0</formula>
    </cfRule>
  </conditionalFormatting>
  <conditionalFormatting sqref="I706:N706 P704:Q707">
    <cfRule type="cellIs" dxfId="14533" priority="351" operator="lessThan">
      <formula>0</formula>
    </cfRule>
  </conditionalFormatting>
  <conditionalFormatting sqref="B712:N715">
    <cfRule type="cellIs" dxfId="14532" priority="350" operator="lessThan">
      <formula>0</formula>
    </cfRule>
  </conditionalFormatting>
  <conditionalFormatting sqref="I714:N714 P712:Q715">
    <cfRule type="cellIs" dxfId="14531" priority="349" operator="lessThan">
      <formula>0</formula>
    </cfRule>
  </conditionalFormatting>
  <conditionalFormatting sqref="B716:N719">
    <cfRule type="cellIs" dxfId="14530" priority="348" operator="lessThan">
      <formula>0</formula>
    </cfRule>
  </conditionalFormatting>
  <conditionalFormatting sqref="I718:N718 P716:Q719">
    <cfRule type="cellIs" dxfId="14529" priority="347" operator="lessThan">
      <formula>0</formula>
    </cfRule>
  </conditionalFormatting>
  <conditionalFormatting sqref="P654">
    <cfRule type="cellIs" dxfId="14528" priority="346" operator="lessThan">
      <formula>0</formula>
    </cfRule>
  </conditionalFormatting>
  <conditionalFormatting sqref="Q466">
    <cfRule type="cellIs" dxfId="14527" priority="345" operator="lessThan">
      <formula>0</formula>
    </cfRule>
  </conditionalFormatting>
  <conditionalFormatting sqref="P466">
    <cfRule type="cellIs" dxfId="14526" priority="344" operator="lessThan">
      <formula>0</formula>
    </cfRule>
  </conditionalFormatting>
  <conditionalFormatting sqref="B466:N466">
    <cfRule type="cellIs" dxfId="14525" priority="343" operator="lessThan">
      <formula>0</formula>
    </cfRule>
  </conditionalFormatting>
  <conditionalFormatting sqref="B505:N505">
    <cfRule type="cellIs" dxfId="14524" priority="340" operator="lessThan">
      <formula>0</formula>
    </cfRule>
  </conditionalFormatting>
  <conditionalFormatting sqref="B513:N513">
    <cfRule type="cellIs" dxfId="14523" priority="337" operator="lessThan">
      <formula>0</formula>
    </cfRule>
  </conditionalFormatting>
  <conditionalFormatting sqref="B522:N522">
    <cfRule type="cellIs" dxfId="14522" priority="334" operator="lessThan">
      <formula>0</formula>
    </cfRule>
  </conditionalFormatting>
  <conditionalFormatting sqref="B530:N530">
    <cfRule type="cellIs" dxfId="14521" priority="331" operator="lessThan">
      <formula>0</formula>
    </cfRule>
  </conditionalFormatting>
  <conditionalFormatting sqref="B538:N538">
    <cfRule type="cellIs" dxfId="14520" priority="328" operator="lessThan">
      <formula>0</formula>
    </cfRule>
  </conditionalFormatting>
  <conditionalFormatting sqref="B553:N553">
    <cfRule type="cellIs" dxfId="14519" priority="325" operator="lessThan">
      <formula>0</formula>
    </cfRule>
  </conditionalFormatting>
  <conditionalFormatting sqref="B561:N561">
    <cfRule type="cellIs" dxfId="14518" priority="322" operator="lessThan">
      <formula>0</formula>
    </cfRule>
  </conditionalFormatting>
  <conditionalFormatting sqref="B590:N590">
    <cfRule type="cellIs" dxfId="14517" priority="319" operator="lessThan">
      <formula>0</formula>
    </cfRule>
  </conditionalFormatting>
  <conditionalFormatting sqref="O608">
    <cfRule type="cellIs" dxfId="14516" priority="54" operator="lessThan">
      <formula>0</formula>
    </cfRule>
  </conditionalFormatting>
  <conditionalFormatting sqref="O608">
    <cfRule type="cellIs" dxfId="14515" priority="55" operator="lessThan">
      <formula>0</formula>
    </cfRule>
  </conditionalFormatting>
  <conditionalFormatting sqref="O603">
    <cfRule type="cellIs" dxfId="14514" priority="58" operator="lessThan">
      <formula>0</formula>
    </cfRule>
  </conditionalFormatting>
  <conditionalFormatting sqref="O603">
    <cfRule type="cellIs" dxfId="14513" priority="59" operator="lessThan">
      <formula>0</formula>
    </cfRule>
  </conditionalFormatting>
  <conditionalFormatting sqref="O603">
    <cfRule type="cellIs" dxfId="14512" priority="60" operator="lessThan">
      <formula>0</formula>
    </cfRule>
  </conditionalFormatting>
  <conditionalFormatting sqref="O608">
    <cfRule type="cellIs" dxfId="14511" priority="53" operator="lessThan">
      <formula>0</formula>
    </cfRule>
  </conditionalFormatting>
  <conditionalFormatting sqref="P491:Q491">
    <cfRule type="cellIs" dxfId="14510" priority="318" operator="lessThan">
      <formula>0</formula>
    </cfRule>
  </conditionalFormatting>
  <conditionalFormatting sqref="Q492:Q496">
    <cfRule type="cellIs" dxfId="14509" priority="317" operator="lessThan">
      <formula>0</formula>
    </cfRule>
  </conditionalFormatting>
  <conditionalFormatting sqref="P492:P495">
    <cfRule type="cellIs" dxfId="14508" priority="316" operator="lessThan">
      <formula>0</formula>
    </cfRule>
  </conditionalFormatting>
  <conditionalFormatting sqref="P496">
    <cfRule type="cellIs" dxfId="14507" priority="315" operator="lessThan">
      <formula>0</formula>
    </cfRule>
  </conditionalFormatting>
  <conditionalFormatting sqref="P473:Q473 B473">
    <cfRule type="cellIs" dxfId="14506" priority="314" operator="lessThan">
      <formula>0</formula>
    </cfRule>
  </conditionalFormatting>
  <conditionalFormatting sqref="Q474:Q478">
    <cfRule type="cellIs" dxfId="14505" priority="313" operator="lessThan">
      <formula>0</formula>
    </cfRule>
  </conditionalFormatting>
  <conditionalFormatting sqref="P474:P477">
    <cfRule type="cellIs" dxfId="14504" priority="312" operator="lessThan">
      <formula>0</formula>
    </cfRule>
  </conditionalFormatting>
  <conditionalFormatting sqref="P478">
    <cfRule type="cellIs" dxfId="14503" priority="311" operator="lessThan">
      <formula>0</formula>
    </cfRule>
  </conditionalFormatting>
  <conditionalFormatting sqref="P479:Q479 B479">
    <cfRule type="cellIs" dxfId="14502" priority="310" operator="lessThan">
      <formula>0</formula>
    </cfRule>
  </conditionalFormatting>
  <conditionalFormatting sqref="Q480:Q484">
    <cfRule type="cellIs" dxfId="14501" priority="309" operator="lessThan">
      <formula>0</formula>
    </cfRule>
  </conditionalFormatting>
  <conditionalFormatting sqref="P480:P483">
    <cfRule type="cellIs" dxfId="14500" priority="308" operator="lessThan">
      <formula>0</formula>
    </cfRule>
  </conditionalFormatting>
  <conditionalFormatting sqref="P484">
    <cfRule type="cellIs" dxfId="14499" priority="307" operator="lessThan">
      <formula>0</formula>
    </cfRule>
  </conditionalFormatting>
  <conditionalFormatting sqref="P485:Q485 B485">
    <cfRule type="cellIs" dxfId="14498" priority="306" operator="lessThan">
      <formula>0</formula>
    </cfRule>
  </conditionalFormatting>
  <conditionalFormatting sqref="Q486:Q490">
    <cfRule type="cellIs" dxfId="14497" priority="305" operator="lessThan">
      <formula>0</formula>
    </cfRule>
  </conditionalFormatting>
  <conditionalFormatting sqref="P486:P489">
    <cfRule type="cellIs" dxfId="14496" priority="304" operator="lessThan">
      <formula>0</formula>
    </cfRule>
  </conditionalFormatting>
  <conditionalFormatting sqref="P490">
    <cfRule type="cellIs" dxfId="14495"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494" priority="297" operator="lessThan">
      <formula>0</formula>
    </cfRule>
  </conditionalFormatting>
  <conditionalFormatting sqref="O348">
    <cfRule type="cellIs" dxfId="14493" priority="296" operator="lessThan">
      <formula>0</formula>
    </cfRule>
  </conditionalFormatting>
  <conditionalFormatting sqref="O348">
    <cfRule type="cellIs" dxfId="14492" priority="295" operator="lessThan">
      <formula>0</formula>
    </cfRule>
  </conditionalFormatting>
  <conditionalFormatting sqref="O351:O354">
    <cfRule type="cellIs" dxfId="14491" priority="294" operator="lessThan">
      <formula>0</formula>
    </cfRule>
  </conditionalFormatting>
  <conditionalFormatting sqref="O363:O364">
    <cfRule type="cellIs" dxfId="14490" priority="292" operator="lessThan">
      <formula>0</formula>
    </cfRule>
  </conditionalFormatting>
  <conditionalFormatting sqref="O369:O370">
    <cfRule type="cellIs" dxfId="14489" priority="291" operator="lessThan">
      <formula>0</formula>
    </cfRule>
  </conditionalFormatting>
  <conditionalFormatting sqref="O375:O376">
    <cfRule type="cellIs" dxfId="14488" priority="290" operator="lessThan">
      <formula>0</formula>
    </cfRule>
  </conditionalFormatting>
  <conditionalFormatting sqref="O381:O383">
    <cfRule type="cellIs" dxfId="14487" priority="289" operator="lessThan">
      <formula>0</formula>
    </cfRule>
  </conditionalFormatting>
  <conditionalFormatting sqref="O355">
    <cfRule type="cellIs" dxfId="14486" priority="288" operator="lessThan">
      <formula>0</formula>
    </cfRule>
  </conditionalFormatting>
  <conditionalFormatting sqref="O593:O595">
    <cfRule type="cellIs" dxfId="14485" priority="286" operator="lessThan">
      <formula>0</formula>
    </cfRule>
  </conditionalFormatting>
  <conditionalFormatting sqref="O593:O595">
    <cfRule type="cellIs" dxfId="14484" priority="287" operator="lessThan">
      <formula>0</formula>
    </cfRule>
  </conditionalFormatting>
  <conditionalFormatting sqref="O601:O602 O599">
    <cfRule type="cellIs" dxfId="14483" priority="285" operator="lessThan">
      <formula>0</formula>
    </cfRule>
  </conditionalFormatting>
  <conditionalFormatting sqref="O621:O624">
    <cfRule type="cellIs" dxfId="14482" priority="280" operator="lessThan">
      <formula>0</formula>
    </cfRule>
  </conditionalFormatting>
  <conditionalFormatting sqref="O621:O624">
    <cfRule type="cellIs" dxfId="14481" priority="281" operator="lessThan">
      <formula>0</formula>
    </cfRule>
  </conditionalFormatting>
  <conditionalFormatting sqref="O626:O629">
    <cfRule type="cellIs" dxfId="14480" priority="279" operator="lessThan">
      <formula>0</formula>
    </cfRule>
  </conditionalFormatting>
  <conditionalFormatting sqref="O611:O614">
    <cfRule type="cellIs" dxfId="14479" priority="274" operator="lessThan">
      <formula>0</formula>
    </cfRule>
  </conditionalFormatting>
  <conditionalFormatting sqref="O611:O614">
    <cfRule type="cellIs" dxfId="14478" priority="275" operator="lessThan">
      <formula>0</formula>
    </cfRule>
  </conditionalFormatting>
  <conditionalFormatting sqref="O650 O663 O655:O661 O642:O645 O652:O653 O672:O675 O708:O711 O665:O670">
    <cfRule type="cellIs" dxfId="14477" priority="273" operator="lessThan">
      <formula>0</formula>
    </cfRule>
  </conditionalFormatting>
  <conditionalFormatting sqref="O674">
    <cfRule type="cellIs" dxfId="14476" priority="272" operator="lessThan">
      <formula>0</formula>
    </cfRule>
  </conditionalFormatting>
  <conditionalFormatting sqref="O647">
    <cfRule type="cellIs" dxfId="14475" priority="271" operator="lessThan">
      <formula>0</formula>
    </cfRule>
  </conditionalFormatting>
  <conditionalFormatting sqref="O393">
    <cfRule type="cellIs" dxfId="14474" priority="248" operator="lessThan">
      <formula>0</formula>
    </cfRule>
  </conditionalFormatting>
  <conditionalFormatting sqref="O390">
    <cfRule type="cellIs" dxfId="14473" priority="253" operator="lessThan">
      <formula>0</formula>
    </cfRule>
  </conditionalFormatting>
  <conditionalFormatting sqref="O393">
    <cfRule type="cellIs" dxfId="14472" priority="251" operator="lessThan">
      <formula>0</formula>
    </cfRule>
  </conditionalFormatting>
  <conditionalFormatting sqref="O378">
    <cfRule type="cellIs" dxfId="14471" priority="263" operator="lessThan">
      <formula>0</formula>
    </cfRule>
  </conditionalFormatting>
  <conditionalFormatting sqref="O372">
    <cfRule type="cellIs" dxfId="14470" priority="264" operator="lessThan">
      <formula>0</formula>
    </cfRule>
  </conditionalFormatting>
  <conditionalFormatting sqref="O384">
    <cfRule type="cellIs" dxfId="14469" priority="262" operator="lessThan">
      <formula>0</formula>
    </cfRule>
  </conditionalFormatting>
  <conditionalFormatting sqref="O387">
    <cfRule type="cellIs" dxfId="14468" priority="257" operator="lessThan">
      <formula>0</formula>
    </cfRule>
  </conditionalFormatting>
  <conditionalFormatting sqref="O387">
    <cfRule type="cellIs" dxfId="14467" priority="256" operator="lessThan">
      <formula>0</formula>
    </cfRule>
  </conditionalFormatting>
  <conditionalFormatting sqref="O387">
    <cfRule type="cellIs" dxfId="14466" priority="255" operator="lessThan">
      <formula>0</formula>
    </cfRule>
  </conditionalFormatting>
  <conditionalFormatting sqref="O387">
    <cfRule type="cellIs" dxfId="14465" priority="254" operator="lessThan">
      <formula>0</formula>
    </cfRule>
  </conditionalFormatting>
  <conditionalFormatting sqref="O393">
    <cfRule type="cellIs" dxfId="14464" priority="249" operator="lessThan">
      <formula>0</formula>
    </cfRule>
  </conditionalFormatting>
  <conditionalFormatting sqref="O393">
    <cfRule type="cellIs" dxfId="14463" priority="252" operator="lessThan">
      <formula>0</formula>
    </cfRule>
  </conditionalFormatting>
  <conditionalFormatting sqref="O393">
    <cfRule type="cellIs" dxfId="14462" priority="247" operator="lessThan">
      <formula>0</formula>
    </cfRule>
  </conditionalFormatting>
  <conditionalFormatting sqref="O393">
    <cfRule type="cellIs" dxfId="14461" priority="250" operator="lessThan">
      <formula>0</formula>
    </cfRule>
  </conditionalFormatting>
  <conditionalFormatting sqref="O393">
    <cfRule type="cellIs" dxfId="14460" priority="245" operator="lessThan">
      <formula>0</formula>
    </cfRule>
  </conditionalFormatting>
  <conditionalFormatting sqref="O393">
    <cfRule type="cellIs" dxfId="14459" priority="246" operator="lessThan">
      <formula>0</formula>
    </cfRule>
  </conditionalFormatting>
  <conditionalFormatting sqref="O399">
    <cfRule type="cellIs" dxfId="14458" priority="243" operator="lessThan">
      <formula>0</formula>
    </cfRule>
  </conditionalFormatting>
  <conditionalFormatting sqref="O396">
    <cfRule type="cellIs" dxfId="14457" priority="244" operator="lessThan">
      <formula>0</formula>
    </cfRule>
  </conditionalFormatting>
  <conditionalFormatting sqref="O399">
    <cfRule type="cellIs" dxfId="14456" priority="242" operator="lessThan">
      <formula>0</formula>
    </cfRule>
  </conditionalFormatting>
  <conditionalFormatting sqref="O399">
    <cfRule type="cellIs" dxfId="14455" priority="241" operator="lessThan">
      <formula>0</formula>
    </cfRule>
  </conditionalFormatting>
  <conditionalFormatting sqref="O399">
    <cfRule type="cellIs" dxfId="14454" priority="240" operator="lessThan">
      <formula>0</formula>
    </cfRule>
  </conditionalFormatting>
  <conditionalFormatting sqref="O399">
    <cfRule type="cellIs" dxfId="14453" priority="239" operator="lessThan">
      <formula>0</formula>
    </cfRule>
  </conditionalFormatting>
  <conditionalFormatting sqref="O399">
    <cfRule type="cellIs" dxfId="14452" priority="238" operator="lessThan">
      <formula>0</formula>
    </cfRule>
  </conditionalFormatting>
  <conditionalFormatting sqref="O399">
    <cfRule type="cellIs" dxfId="14451" priority="237" operator="lessThan">
      <formula>0</formula>
    </cfRule>
  </conditionalFormatting>
  <conditionalFormatting sqref="O399">
    <cfRule type="cellIs" dxfId="14450" priority="236" operator="lessThan">
      <formula>0</formula>
    </cfRule>
  </conditionalFormatting>
  <conditionalFormatting sqref="O402">
    <cfRule type="cellIs" dxfId="14449" priority="235" operator="lessThan">
      <formula>0</formula>
    </cfRule>
  </conditionalFormatting>
  <conditionalFormatting sqref="O355">
    <cfRule type="cellIs" dxfId="14448" priority="234" operator="lessThan">
      <formula>0</formula>
    </cfRule>
  </conditionalFormatting>
  <conditionalFormatting sqref="O361">
    <cfRule type="cellIs" dxfId="14447" priority="233" operator="lessThan">
      <formula>0</formula>
    </cfRule>
  </conditionalFormatting>
  <conditionalFormatting sqref="O361">
    <cfRule type="cellIs" dxfId="14446" priority="232" operator="lessThan">
      <formula>0</formula>
    </cfRule>
  </conditionalFormatting>
  <conditionalFormatting sqref="O367">
    <cfRule type="cellIs" dxfId="14445" priority="231" operator="lessThan">
      <formula>0</formula>
    </cfRule>
  </conditionalFormatting>
  <conditionalFormatting sqref="O367">
    <cfRule type="cellIs" dxfId="14444" priority="230" operator="lessThan">
      <formula>0</formula>
    </cfRule>
  </conditionalFormatting>
  <conditionalFormatting sqref="O373">
    <cfRule type="cellIs" dxfId="14443" priority="229" operator="lessThan">
      <formula>0</formula>
    </cfRule>
  </conditionalFormatting>
  <conditionalFormatting sqref="O373">
    <cfRule type="cellIs" dxfId="14442" priority="228" operator="lessThan">
      <formula>0</formula>
    </cfRule>
  </conditionalFormatting>
  <conditionalFormatting sqref="O379">
    <cfRule type="cellIs" dxfId="14441" priority="227" operator="lessThan">
      <formula>0</formula>
    </cfRule>
  </conditionalFormatting>
  <conditionalFormatting sqref="O379">
    <cfRule type="cellIs" dxfId="14440" priority="226" operator="lessThan">
      <formula>0</formula>
    </cfRule>
  </conditionalFormatting>
  <conditionalFormatting sqref="O385">
    <cfRule type="cellIs" dxfId="14439" priority="225" operator="lessThan">
      <formula>0</formula>
    </cfRule>
  </conditionalFormatting>
  <conditionalFormatting sqref="O385">
    <cfRule type="cellIs" dxfId="14438" priority="224" operator="lessThan">
      <formula>0</formula>
    </cfRule>
  </conditionalFormatting>
  <conditionalFormatting sqref="O391">
    <cfRule type="cellIs" dxfId="14437" priority="223" operator="lessThan">
      <formula>0</formula>
    </cfRule>
  </conditionalFormatting>
  <conditionalFormatting sqref="O391">
    <cfRule type="cellIs" dxfId="14436" priority="222" operator="lessThan">
      <formula>0</formula>
    </cfRule>
  </conditionalFormatting>
  <conditionalFormatting sqref="O397">
    <cfRule type="cellIs" dxfId="14435" priority="221" operator="lessThan">
      <formula>0</formula>
    </cfRule>
  </conditionalFormatting>
  <conditionalFormatting sqref="O397">
    <cfRule type="cellIs" dxfId="14434" priority="220" operator="lessThan">
      <formula>0</formula>
    </cfRule>
  </conditionalFormatting>
  <conditionalFormatting sqref="O405">
    <cfRule type="cellIs" dxfId="14433" priority="219" operator="lessThan">
      <formula>0</formula>
    </cfRule>
  </conditionalFormatting>
  <conditionalFormatting sqref="O405">
    <cfRule type="cellIs" dxfId="14432" priority="217" operator="lessThan">
      <formula>0</formula>
    </cfRule>
  </conditionalFormatting>
  <conditionalFormatting sqref="O405">
    <cfRule type="cellIs" dxfId="14431" priority="216" operator="lessThan">
      <formula>0</formula>
    </cfRule>
  </conditionalFormatting>
  <conditionalFormatting sqref="O405">
    <cfRule type="cellIs" dxfId="14430" priority="215" operator="lessThan">
      <formula>0</formula>
    </cfRule>
  </conditionalFormatting>
  <conditionalFormatting sqref="O405">
    <cfRule type="cellIs" dxfId="14429" priority="214" operator="lessThan">
      <formula>0</formula>
    </cfRule>
  </conditionalFormatting>
  <conditionalFormatting sqref="O405">
    <cfRule type="cellIs" dxfId="14428" priority="213" operator="lessThan">
      <formula>0</formula>
    </cfRule>
  </conditionalFormatting>
  <conditionalFormatting sqref="O405">
    <cfRule type="cellIs" dxfId="14427" priority="212" operator="lessThan">
      <formula>0</formula>
    </cfRule>
  </conditionalFormatting>
  <conditionalFormatting sqref="O408">
    <cfRule type="cellIs" dxfId="14426" priority="211" operator="lessThan">
      <formula>0</formula>
    </cfRule>
  </conditionalFormatting>
  <conditionalFormatting sqref="O409">
    <cfRule type="cellIs" dxfId="14425" priority="210" operator="lessThan">
      <formula>0</formula>
    </cfRule>
  </conditionalFormatting>
  <conditionalFormatting sqref="O409">
    <cfRule type="cellIs" dxfId="14424" priority="209" operator="lessThan">
      <formula>0</formula>
    </cfRule>
  </conditionalFormatting>
  <conditionalFormatting sqref="O411">
    <cfRule type="cellIs" dxfId="14423" priority="208" operator="lessThan">
      <formula>0</formula>
    </cfRule>
  </conditionalFormatting>
  <conditionalFormatting sqref="O411">
    <cfRule type="cellIs" dxfId="14422" priority="207" operator="lessThan">
      <formula>0</formula>
    </cfRule>
  </conditionalFormatting>
  <conditionalFormatting sqref="O411">
    <cfRule type="cellIs" dxfId="14421" priority="206" operator="lessThan">
      <formula>0</formula>
    </cfRule>
  </conditionalFormatting>
  <conditionalFormatting sqref="O411">
    <cfRule type="cellIs" dxfId="14420" priority="205" operator="lessThan">
      <formula>0</formula>
    </cfRule>
  </conditionalFormatting>
  <conditionalFormatting sqref="O411">
    <cfRule type="cellIs" dxfId="14419" priority="204" operator="lessThan">
      <formula>0</formula>
    </cfRule>
  </conditionalFormatting>
  <conditionalFormatting sqref="O411">
    <cfRule type="cellIs" dxfId="14418" priority="203" operator="lessThan">
      <formula>0</formula>
    </cfRule>
  </conditionalFormatting>
  <conditionalFormatting sqref="O411">
    <cfRule type="cellIs" dxfId="14417" priority="202" operator="lessThan">
      <formula>0</formula>
    </cfRule>
  </conditionalFormatting>
  <conditionalFormatting sqref="O411">
    <cfRule type="cellIs" dxfId="14416" priority="201" operator="lessThan">
      <formula>0</formula>
    </cfRule>
  </conditionalFormatting>
  <conditionalFormatting sqref="O414">
    <cfRule type="cellIs" dxfId="14415" priority="200" operator="lessThan">
      <formula>0</formula>
    </cfRule>
  </conditionalFormatting>
  <conditionalFormatting sqref="O415">
    <cfRule type="cellIs" dxfId="14414" priority="199" operator="lessThan">
      <formula>0</formula>
    </cfRule>
  </conditionalFormatting>
  <conditionalFormatting sqref="O415">
    <cfRule type="cellIs" dxfId="14413" priority="198" operator="lessThan">
      <formula>0</formula>
    </cfRule>
  </conditionalFormatting>
  <conditionalFormatting sqref="O417">
    <cfRule type="cellIs" dxfId="14412" priority="197" operator="lessThan">
      <formula>0</formula>
    </cfRule>
  </conditionalFormatting>
  <conditionalFormatting sqref="O417">
    <cfRule type="cellIs" dxfId="14411" priority="196" operator="lessThan">
      <formula>0</formula>
    </cfRule>
  </conditionalFormatting>
  <conditionalFormatting sqref="O417">
    <cfRule type="cellIs" dxfId="14410" priority="195" operator="lessThan">
      <formula>0</formula>
    </cfRule>
  </conditionalFormatting>
  <conditionalFormatting sqref="O417">
    <cfRule type="cellIs" dxfId="14409" priority="194" operator="lessThan">
      <formula>0</formula>
    </cfRule>
  </conditionalFormatting>
  <conditionalFormatting sqref="O417">
    <cfRule type="cellIs" dxfId="14408" priority="193" operator="lessThan">
      <formula>0</formula>
    </cfRule>
  </conditionalFormatting>
  <conditionalFormatting sqref="O417">
    <cfRule type="cellIs" dxfId="14407" priority="192" operator="lessThan">
      <formula>0</formula>
    </cfRule>
  </conditionalFormatting>
  <conditionalFormatting sqref="O417">
    <cfRule type="cellIs" dxfId="14406" priority="191" operator="lessThan">
      <formula>0</formula>
    </cfRule>
  </conditionalFormatting>
  <conditionalFormatting sqref="O417">
    <cfRule type="cellIs" dxfId="14405" priority="190" operator="lessThan">
      <formula>0</formula>
    </cfRule>
  </conditionalFormatting>
  <conditionalFormatting sqref="O420">
    <cfRule type="cellIs" dxfId="14404" priority="189" operator="lessThan">
      <formula>0</formula>
    </cfRule>
  </conditionalFormatting>
  <conditionalFormatting sqref="O421">
    <cfRule type="cellIs" dxfId="14403" priority="188" operator="lessThan">
      <formula>0</formula>
    </cfRule>
  </conditionalFormatting>
  <conditionalFormatting sqref="O421">
    <cfRule type="cellIs" dxfId="14402" priority="187" operator="lessThan">
      <formula>0</formula>
    </cfRule>
  </conditionalFormatting>
  <conditionalFormatting sqref="O423">
    <cfRule type="cellIs" dxfId="14401" priority="186" operator="lessThan">
      <formula>0</formula>
    </cfRule>
  </conditionalFormatting>
  <conditionalFormatting sqref="O423">
    <cfRule type="cellIs" dxfId="14400" priority="185" operator="lessThan">
      <formula>0</formula>
    </cfRule>
  </conditionalFormatting>
  <conditionalFormatting sqref="O423">
    <cfRule type="cellIs" dxfId="14399" priority="184" operator="lessThan">
      <formula>0</formula>
    </cfRule>
  </conditionalFormatting>
  <conditionalFormatting sqref="O423">
    <cfRule type="cellIs" dxfId="14398" priority="183" operator="lessThan">
      <formula>0</formula>
    </cfRule>
  </conditionalFormatting>
  <conditionalFormatting sqref="O423">
    <cfRule type="cellIs" dxfId="14397" priority="182" operator="lessThan">
      <formula>0</formula>
    </cfRule>
  </conditionalFormatting>
  <conditionalFormatting sqref="O423">
    <cfRule type="cellIs" dxfId="14396" priority="181" operator="lessThan">
      <formula>0</formula>
    </cfRule>
  </conditionalFormatting>
  <conditionalFormatting sqref="O423">
    <cfRule type="cellIs" dxfId="14395" priority="180" operator="lessThan">
      <formula>0</formula>
    </cfRule>
  </conditionalFormatting>
  <conditionalFormatting sqref="O423">
    <cfRule type="cellIs" dxfId="14394" priority="179" operator="lessThan">
      <formula>0</formula>
    </cfRule>
  </conditionalFormatting>
  <conditionalFormatting sqref="O426">
    <cfRule type="cellIs" dxfId="14393" priority="178" operator="lessThan">
      <formula>0</formula>
    </cfRule>
  </conditionalFormatting>
  <conditionalFormatting sqref="O427">
    <cfRule type="cellIs" dxfId="14392" priority="177" operator="lessThan">
      <formula>0</formula>
    </cfRule>
  </conditionalFormatting>
  <conditionalFormatting sqref="O427">
    <cfRule type="cellIs" dxfId="14391" priority="176" operator="lessThan">
      <formula>0</formula>
    </cfRule>
  </conditionalFormatting>
  <conditionalFormatting sqref="O429">
    <cfRule type="cellIs" dxfId="14390" priority="175" operator="lessThan">
      <formula>0</formula>
    </cfRule>
  </conditionalFormatting>
  <conditionalFormatting sqref="O429">
    <cfRule type="cellIs" dxfId="14389" priority="174" operator="lessThan">
      <formula>0</formula>
    </cfRule>
  </conditionalFormatting>
  <conditionalFormatting sqref="O429">
    <cfRule type="cellIs" dxfId="14388" priority="173" operator="lessThan">
      <formula>0</formula>
    </cfRule>
  </conditionalFormatting>
  <conditionalFormatting sqref="O429">
    <cfRule type="cellIs" dxfId="14387" priority="172" operator="lessThan">
      <formula>0</formula>
    </cfRule>
  </conditionalFormatting>
  <conditionalFormatting sqref="O429">
    <cfRule type="cellIs" dxfId="14386" priority="171" operator="lessThan">
      <formula>0</formula>
    </cfRule>
  </conditionalFormatting>
  <conditionalFormatting sqref="O429">
    <cfRule type="cellIs" dxfId="14385" priority="170" operator="lessThan">
      <formula>0</formula>
    </cfRule>
  </conditionalFormatting>
  <conditionalFormatting sqref="O429">
    <cfRule type="cellIs" dxfId="14384" priority="169" operator="lessThan">
      <formula>0</formula>
    </cfRule>
  </conditionalFormatting>
  <conditionalFormatting sqref="O429">
    <cfRule type="cellIs" dxfId="14383" priority="168" operator="lessThan">
      <formula>0</formula>
    </cfRule>
  </conditionalFormatting>
  <conditionalFormatting sqref="O432">
    <cfRule type="cellIs" dxfId="14382" priority="167" operator="lessThan">
      <formula>0</formula>
    </cfRule>
  </conditionalFormatting>
  <conditionalFormatting sqref="O435">
    <cfRule type="cellIs" dxfId="14381" priority="166" operator="lessThan">
      <formula>0</formula>
    </cfRule>
  </conditionalFormatting>
  <conditionalFormatting sqref="O435">
    <cfRule type="cellIs" dxfId="14380" priority="165" operator="lessThan">
      <formula>0</formula>
    </cfRule>
  </conditionalFormatting>
  <conditionalFormatting sqref="O435">
    <cfRule type="cellIs" dxfId="14379" priority="164" operator="lessThan">
      <formula>0</formula>
    </cfRule>
  </conditionalFormatting>
  <conditionalFormatting sqref="O435">
    <cfRule type="cellIs" dxfId="14378" priority="163" operator="lessThan">
      <formula>0</formula>
    </cfRule>
  </conditionalFormatting>
  <conditionalFormatting sqref="O435">
    <cfRule type="cellIs" dxfId="14377" priority="162" operator="lessThan">
      <formula>0</formula>
    </cfRule>
  </conditionalFormatting>
  <conditionalFormatting sqref="O435">
    <cfRule type="cellIs" dxfId="14376" priority="161" operator="lessThan">
      <formula>0</formula>
    </cfRule>
  </conditionalFormatting>
  <conditionalFormatting sqref="O435">
    <cfRule type="cellIs" dxfId="14375" priority="160" operator="lessThan">
      <formula>0</formula>
    </cfRule>
  </conditionalFormatting>
  <conditionalFormatting sqref="O435">
    <cfRule type="cellIs" dxfId="14374" priority="159" operator="lessThan">
      <formula>0</formula>
    </cfRule>
  </conditionalFormatting>
  <conditionalFormatting sqref="O438">
    <cfRule type="cellIs" dxfId="14373" priority="158" operator="lessThan">
      <formula>0</formula>
    </cfRule>
  </conditionalFormatting>
  <conditionalFormatting sqref="O439">
    <cfRule type="cellIs" dxfId="14372" priority="157" operator="lessThan">
      <formula>0</formula>
    </cfRule>
  </conditionalFormatting>
  <conditionalFormatting sqref="O439">
    <cfRule type="cellIs" dxfId="14371" priority="156" operator="lessThan">
      <formula>0</formula>
    </cfRule>
  </conditionalFormatting>
  <conditionalFormatting sqref="O441">
    <cfRule type="cellIs" dxfId="14370" priority="155" operator="lessThan">
      <formula>0</formula>
    </cfRule>
  </conditionalFormatting>
  <conditionalFormatting sqref="O441">
    <cfRule type="cellIs" dxfId="14369" priority="154" operator="lessThan">
      <formula>0</formula>
    </cfRule>
  </conditionalFormatting>
  <conditionalFormatting sqref="O441">
    <cfRule type="cellIs" dxfId="14368" priority="153" operator="lessThan">
      <formula>0</formula>
    </cfRule>
  </conditionalFormatting>
  <conditionalFormatting sqref="O441">
    <cfRule type="cellIs" dxfId="14367" priority="152" operator="lessThan">
      <formula>0</formula>
    </cfRule>
  </conditionalFormatting>
  <conditionalFormatting sqref="O441">
    <cfRule type="cellIs" dxfId="14366" priority="151" operator="lessThan">
      <formula>0</formula>
    </cfRule>
  </conditionalFormatting>
  <conditionalFormatting sqref="O441">
    <cfRule type="cellIs" dxfId="14365" priority="150" operator="lessThan">
      <formula>0</formula>
    </cfRule>
  </conditionalFormatting>
  <conditionalFormatting sqref="O441">
    <cfRule type="cellIs" dxfId="14364" priority="149" operator="lessThan">
      <formula>0</formula>
    </cfRule>
  </conditionalFormatting>
  <conditionalFormatting sqref="O441">
    <cfRule type="cellIs" dxfId="14363" priority="148" operator="lessThan">
      <formula>0</formula>
    </cfRule>
  </conditionalFormatting>
  <conditionalFormatting sqref="O444">
    <cfRule type="cellIs" dxfId="14362" priority="147" operator="lessThan">
      <formula>0</formula>
    </cfRule>
  </conditionalFormatting>
  <conditionalFormatting sqref="O445">
    <cfRule type="cellIs" dxfId="14361" priority="146" operator="lessThan">
      <formula>0</formula>
    </cfRule>
  </conditionalFormatting>
  <conditionalFormatting sqref="O445">
    <cfRule type="cellIs" dxfId="14360" priority="145" operator="lessThan">
      <formula>0</formula>
    </cfRule>
  </conditionalFormatting>
  <conditionalFormatting sqref="O448">
    <cfRule type="cellIs" dxfId="14359" priority="144" operator="lessThan">
      <formula>0</formula>
    </cfRule>
  </conditionalFormatting>
  <conditionalFormatting sqref="O448">
    <cfRule type="cellIs" dxfId="14358" priority="143" operator="lessThan">
      <formula>0</formula>
    </cfRule>
  </conditionalFormatting>
  <conditionalFormatting sqref="O448">
    <cfRule type="cellIs" dxfId="14357" priority="142" operator="lessThan">
      <formula>0</formula>
    </cfRule>
  </conditionalFormatting>
  <conditionalFormatting sqref="O448">
    <cfRule type="cellIs" dxfId="14356" priority="141" operator="lessThan">
      <formula>0</formula>
    </cfRule>
  </conditionalFormatting>
  <conditionalFormatting sqref="O448">
    <cfRule type="cellIs" dxfId="14355" priority="140" operator="lessThan">
      <formula>0</formula>
    </cfRule>
  </conditionalFormatting>
  <conditionalFormatting sqref="O448">
    <cfRule type="cellIs" dxfId="14354" priority="139" operator="lessThan">
      <formula>0</formula>
    </cfRule>
  </conditionalFormatting>
  <conditionalFormatting sqref="O448">
    <cfRule type="cellIs" dxfId="14353" priority="138" operator="lessThan">
      <formula>0</formula>
    </cfRule>
  </conditionalFormatting>
  <conditionalFormatting sqref="O448">
    <cfRule type="cellIs" dxfId="14352" priority="137" operator="lessThan">
      <formula>0</formula>
    </cfRule>
  </conditionalFormatting>
  <conditionalFormatting sqref="O451">
    <cfRule type="cellIs" dxfId="14351" priority="136" operator="lessThan">
      <formula>0</formula>
    </cfRule>
  </conditionalFormatting>
  <conditionalFormatting sqref="O452">
    <cfRule type="cellIs" dxfId="14350" priority="135" operator="lessThan">
      <formula>0</formula>
    </cfRule>
  </conditionalFormatting>
  <conditionalFormatting sqref="O452">
    <cfRule type="cellIs" dxfId="14349" priority="134" operator="lessThan">
      <formula>0</formula>
    </cfRule>
  </conditionalFormatting>
  <conditionalFormatting sqref="O454">
    <cfRule type="cellIs" dxfId="14348" priority="133" operator="lessThan">
      <formula>0</formula>
    </cfRule>
  </conditionalFormatting>
  <conditionalFormatting sqref="O454">
    <cfRule type="cellIs" dxfId="14347" priority="132" operator="lessThan">
      <formula>0</formula>
    </cfRule>
  </conditionalFormatting>
  <conditionalFormatting sqref="O454">
    <cfRule type="cellIs" dxfId="14346" priority="131" operator="lessThan">
      <formula>0</formula>
    </cfRule>
  </conditionalFormatting>
  <conditionalFormatting sqref="O454">
    <cfRule type="cellIs" dxfId="14345" priority="130" operator="lessThan">
      <formula>0</formula>
    </cfRule>
  </conditionalFormatting>
  <conditionalFormatting sqref="O454">
    <cfRule type="cellIs" dxfId="14344" priority="129" operator="lessThan">
      <formula>0</formula>
    </cfRule>
  </conditionalFormatting>
  <conditionalFormatting sqref="O454">
    <cfRule type="cellIs" dxfId="14343" priority="128" operator="lessThan">
      <formula>0</formula>
    </cfRule>
  </conditionalFormatting>
  <conditionalFormatting sqref="O454">
    <cfRule type="cellIs" dxfId="14342" priority="127" operator="lessThan">
      <formula>0</formula>
    </cfRule>
  </conditionalFormatting>
  <conditionalFormatting sqref="O454">
    <cfRule type="cellIs" dxfId="14341" priority="126" operator="lessThan">
      <formula>0</formula>
    </cfRule>
  </conditionalFormatting>
  <conditionalFormatting sqref="O457">
    <cfRule type="cellIs" dxfId="14340" priority="125" operator="lessThan">
      <formula>0</formula>
    </cfRule>
  </conditionalFormatting>
  <conditionalFormatting sqref="O458">
    <cfRule type="cellIs" dxfId="14339" priority="124" operator="lessThan">
      <formula>0</formula>
    </cfRule>
  </conditionalFormatting>
  <conditionalFormatting sqref="O458">
    <cfRule type="cellIs" dxfId="14338" priority="123" operator="lessThan">
      <formula>0</formula>
    </cfRule>
  </conditionalFormatting>
  <conditionalFormatting sqref="O461:O464">
    <cfRule type="cellIs" dxfId="14337" priority="122" operator="lessThan">
      <formula>0</formula>
    </cfRule>
  </conditionalFormatting>
  <conditionalFormatting sqref="O461:O464">
    <cfRule type="expression" dxfId="14336" priority="120">
      <formula>O461/N461&gt;1</formula>
    </cfRule>
    <cfRule type="expression" dxfId="14335" priority="121">
      <formula>O461/N461&lt;1</formula>
    </cfRule>
  </conditionalFormatting>
  <conditionalFormatting sqref="O552 O560 O575 O589">
    <cfRule type="expression" dxfId="14334" priority="118">
      <formula>O552/#REF!&gt;1</formula>
    </cfRule>
    <cfRule type="expression" dxfId="14333" priority="119">
      <formula>O552/#REF!&lt;1</formula>
    </cfRule>
  </conditionalFormatting>
  <conditionalFormatting sqref="O512">
    <cfRule type="cellIs" dxfId="14332" priority="117" operator="lessThan">
      <formula>0</formula>
    </cfRule>
  </conditionalFormatting>
  <conditionalFormatting sqref="O512">
    <cfRule type="expression" dxfId="14331" priority="115">
      <formula>O512/N512&gt;1</formula>
    </cfRule>
    <cfRule type="expression" dxfId="14330" priority="116">
      <formula>O512/N512&lt;1</formula>
    </cfRule>
  </conditionalFormatting>
  <conditionalFormatting sqref="O596">
    <cfRule type="cellIs" dxfId="14329" priority="114" operator="lessThan">
      <formula>0</formula>
    </cfRule>
  </conditionalFormatting>
  <conditionalFormatting sqref="O600">
    <cfRule type="cellIs" dxfId="14328" priority="113" operator="lessThan">
      <formula>0</formula>
    </cfRule>
  </conditionalFormatting>
  <conditionalFormatting sqref="O600">
    <cfRule type="cellIs" dxfId="14327" priority="112" operator="lessThan">
      <formula>0</formula>
    </cfRule>
  </conditionalFormatting>
  <conditionalFormatting sqref="O710">
    <cfRule type="cellIs" dxfId="14326" priority="111" operator="lessThan">
      <formula>0</formula>
    </cfRule>
  </conditionalFormatting>
  <conditionalFormatting sqref="O654 O651 O648:O649 O632:O634">
    <cfRule type="expression" dxfId="14325" priority="98">
      <formula>O632/N632&gt;1</formula>
    </cfRule>
    <cfRule type="expression" dxfId="14324" priority="99">
      <formula>O632/N632&lt;1</formula>
    </cfRule>
  </conditionalFormatting>
  <conditionalFormatting sqref="O507:O510">
    <cfRule type="cellIs" dxfId="14323" priority="110" operator="lessThan">
      <formula>0</formula>
    </cfRule>
  </conditionalFormatting>
  <conditionalFormatting sqref="O507:O510">
    <cfRule type="expression" dxfId="14322" priority="108">
      <formula>O507/N507&gt;1</formula>
    </cfRule>
    <cfRule type="expression" dxfId="14321" priority="109">
      <formula>O507/N507&lt;1</formula>
    </cfRule>
  </conditionalFormatting>
  <conditionalFormatting sqref="O588 O574 O559 O551">
    <cfRule type="cellIs" dxfId="14320" priority="107" operator="lessThan">
      <formula>0</formula>
    </cfRule>
  </conditionalFormatting>
  <conditionalFormatting sqref="O584:O587 O570:O573 O555:O558 O547:O550">
    <cfRule type="cellIs" dxfId="14319" priority="106" operator="lessThan">
      <formula>0</formula>
    </cfRule>
  </conditionalFormatting>
  <conditionalFormatting sqref="O584:O587 O570:O573 O555:O558 O547:O550">
    <cfRule type="expression" dxfId="14318" priority="104">
      <formula>O547/N547&gt;1</formula>
    </cfRule>
    <cfRule type="expression" dxfId="14317" priority="105">
      <formula>O547/N547&lt;1</formula>
    </cfRule>
  </conditionalFormatting>
  <conditionalFormatting sqref="O588 O574 O559 O551">
    <cfRule type="cellIs" dxfId="14316" priority="103" operator="lessThan">
      <formula>0</formula>
    </cfRule>
  </conditionalFormatting>
  <conditionalFormatting sqref="O588 O574 O559 O551">
    <cfRule type="expression" dxfId="14315" priority="101">
      <formula>O551/N551&gt;1</formula>
    </cfRule>
    <cfRule type="expression" dxfId="14314" priority="102">
      <formula>O551/N551&lt;1</formula>
    </cfRule>
  </conditionalFormatting>
  <conditionalFormatting sqref="O654 O651 O648:O649 O632:O634">
    <cfRule type="cellIs" dxfId="14313" priority="100" operator="lessThan">
      <formula>0</formula>
    </cfRule>
  </conditionalFormatting>
  <conditionalFormatting sqref="O504">
    <cfRule type="expression" dxfId="14312" priority="298">
      <formula>O504/#REF!&gt;1</formula>
    </cfRule>
    <cfRule type="expression" dxfId="14311" priority="299">
      <formula>O504/#REF!&lt;1</formula>
    </cfRule>
  </conditionalFormatting>
  <conditionalFormatting sqref="O465">
    <cfRule type="cellIs" dxfId="14310" priority="97" operator="lessThan">
      <formula>0</formula>
    </cfRule>
  </conditionalFormatting>
  <conditionalFormatting sqref="O465">
    <cfRule type="expression" dxfId="14309" priority="95">
      <formula>O465/N465&gt;1</formula>
    </cfRule>
    <cfRule type="expression" dxfId="14308" priority="96">
      <formula>O465/N465&lt;1</formula>
    </cfRule>
  </conditionalFormatting>
  <conditionalFormatting sqref="O511">
    <cfRule type="cellIs" dxfId="14307" priority="94" operator="lessThan">
      <formula>0</formula>
    </cfRule>
  </conditionalFormatting>
  <conditionalFormatting sqref="O511">
    <cfRule type="expression" dxfId="14306" priority="92">
      <formula>O511/N511&gt;1</formula>
    </cfRule>
    <cfRule type="expression" dxfId="14305" priority="93">
      <formula>O511/N511&lt;1</formula>
    </cfRule>
  </conditionalFormatting>
  <conditionalFormatting sqref="O568">
    <cfRule type="cellIs" dxfId="14304" priority="82" operator="lessThan">
      <formula>0</formula>
    </cfRule>
  </conditionalFormatting>
  <conditionalFormatting sqref="O603">
    <cfRule type="expression" dxfId="14303" priority="56">
      <formula>O603/N603&gt;1</formula>
    </cfRule>
    <cfRule type="expression" dxfId="14302" priority="57">
      <formula>O603/N603&lt;1</formula>
    </cfRule>
  </conditionalFormatting>
  <conditionalFormatting sqref="O552">
    <cfRule type="cellIs" dxfId="14301" priority="79" operator="lessThan">
      <formula>0</formula>
    </cfRule>
  </conditionalFormatting>
  <conditionalFormatting sqref="O552">
    <cfRule type="expression" dxfId="14300" priority="77">
      <formula>O552/N552&gt;1</formula>
    </cfRule>
    <cfRule type="expression" dxfId="14299" priority="78">
      <formula>O552/N552&lt;1</formula>
    </cfRule>
  </conditionalFormatting>
  <conditionalFormatting sqref="O560">
    <cfRule type="cellIs" dxfId="14298" priority="76" operator="lessThan">
      <formula>0</formula>
    </cfRule>
  </conditionalFormatting>
  <conditionalFormatting sqref="O560">
    <cfRule type="expression" dxfId="14297" priority="74">
      <formula>O560/N560&gt;1</formula>
    </cfRule>
    <cfRule type="expression" dxfId="14296" priority="75">
      <formula>O560/N560&lt;1</formula>
    </cfRule>
  </conditionalFormatting>
  <conditionalFormatting sqref="O575">
    <cfRule type="cellIs" dxfId="14295" priority="73" operator="lessThan">
      <formula>0</formula>
    </cfRule>
  </conditionalFormatting>
  <conditionalFormatting sqref="O575">
    <cfRule type="expression" dxfId="14294" priority="71">
      <formula>O575/N575&gt;1</formula>
    </cfRule>
    <cfRule type="expression" dxfId="14293" priority="72">
      <formula>O575/N575&lt;1</formula>
    </cfRule>
  </conditionalFormatting>
  <conditionalFormatting sqref="O589">
    <cfRule type="cellIs" dxfId="14292" priority="70" operator="lessThan">
      <formula>0</formula>
    </cfRule>
  </conditionalFormatting>
  <conditionalFormatting sqref="O589">
    <cfRule type="expression" dxfId="14291" priority="68">
      <formula>O589/N589&gt;1</formula>
    </cfRule>
    <cfRule type="expression" dxfId="14290" priority="69">
      <formula>O589/N589&lt;1</formula>
    </cfRule>
  </conditionalFormatting>
  <conditionalFormatting sqref="O521">
    <cfRule type="cellIs" dxfId="14289" priority="91" operator="lessThan">
      <formula>0</formula>
    </cfRule>
  </conditionalFormatting>
  <conditionalFormatting sqref="O521">
    <cfRule type="expression" dxfId="14288" priority="89">
      <formula>O521/N521&gt;1</formula>
    </cfRule>
    <cfRule type="expression" dxfId="14287" priority="90">
      <formula>O521/N521&lt;1</formula>
    </cfRule>
  </conditionalFormatting>
  <conditionalFormatting sqref="O529">
    <cfRule type="cellIs" dxfId="14286" priority="88" operator="lessThan">
      <formula>0</formula>
    </cfRule>
  </conditionalFormatting>
  <conditionalFormatting sqref="O529">
    <cfRule type="expression" dxfId="14285" priority="86">
      <formula>O529/N529&gt;1</formula>
    </cfRule>
    <cfRule type="expression" dxfId="14284" priority="87">
      <formula>O529/N529&lt;1</formula>
    </cfRule>
  </conditionalFormatting>
  <conditionalFormatting sqref="O582">
    <cfRule type="expression" dxfId="14283" priority="65">
      <formula>O582/N582&gt;1</formula>
    </cfRule>
    <cfRule type="expression" dxfId="14282" priority="66">
      <formula>O582/N582&lt;1</formula>
    </cfRule>
  </conditionalFormatting>
  <conditionalFormatting sqref="O537">
    <cfRule type="cellIs" dxfId="14281" priority="85" operator="lessThan">
      <formula>0</formula>
    </cfRule>
  </conditionalFormatting>
  <conditionalFormatting sqref="O537">
    <cfRule type="expression" dxfId="14280" priority="83">
      <formula>O537/N537&gt;1</formula>
    </cfRule>
    <cfRule type="expression" dxfId="14279" priority="84">
      <formula>O537/N537&lt;1</formula>
    </cfRule>
  </conditionalFormatting>
  <conditionalFormatting sqref="O641:O645 B636:O637">
    <cfRule type="cellIs" dxfId="14278" priority="64" operator="lessThan">
      <formula>0</formula>
    </cfRule>
  </conditionalFormatting>
  <conditionalFormatting sqref="O568">
    <cfRule type="expression" dxfId="14277" priority="80">
      <formula>O568/N568&gt;1</formula>
    </cfRule>
    <cfRule type="expression" dxfId="14276" priority="81">
      <formula>O568/N568&lt;1</formula>
    </cfRule>
  </conditionalFormatting>
  <conditionalFormatting sqref="O597">
    <cfRule type="cellIs" dxfId="14275" priority="63" operator="lessThan">
      <formula>0</formula>
    </cfRule>
  </conditionalFormatting>
  <conditionalFormatting sqref="O608">
    <cfRule type="expression" dxfId="14274" priority="51">
      <formula>O608/N608&gt;1</formula>
    </cfRule>
    <cfRule type="expression" dxfId="14273" priority="52">
      <formula>O608/N608&lt;1</formula>
    </cfRule>
  </conditionalFormatting>
  <conditionalFormatting sqref="O582">
    <cfRule type="cellIs" dxfId="14272" priority="67" operator="lessThan">
      <formula>0</formula>
    </cfRule>
  </conditionalFormatting>
  <conditionalFormatting sqref="O597">
    <cfRule type="expression" dxfId="14271" priority="61">
      <formula>O597/N597&gt;1</formula>
    </cfRule>
    <cfRule type="expression" dxfId="14270" priority="62">
      <formula>O597/N597&lt;1</formula>
    </cfRule>
  </conditionalFormatting>
  <conditionalFormatting sqref="O676:O679">
    <cfRule type="cellIs" dxfId="14269" priority="50" operator="lessThan">
      <formula>0</formula>
    </cfRule>
  </conditionalFormatting>
  <conditionalFormatting sqref="O678">
    <cfRule type="cellIs" dxfId="14268" priority="49" operator="lessThan">
      <formula>0</formula>
    </cfRule>
  </conditionalFormatting>
  <conditionalFormatting sqref="O680:O683">
    <cfRule type="cellIs" dxfId="14267" priority="48" operator="lessThan">
      <formula>0</formula>
    </cfRule>
  </conditionalFormatting>
  <conditionalFormatting sqref="O682">
    <cfRule type="cellIs" dxfId="14266" priority="47" operator="lessThan">
      <formula>0</formula>
    </cfRule>
  </conditionalFormatting>
  <conditionalFormatting sqref="O684:O687">
    <cfRule type="cellIs" dxfId="14265" priority="46" operator="lessThan">
      <formula>0</formula>
    </cfRule>
  </conditionalFormatting>
  <conditionalFormatting sqref="O686">
    <cfRule type="cellIs" dxfId="14264" priority="45" operator="lessThan">
      <formula>0</formula>
    </cfRule>
  </conditionalFormatting>
  <conditionalFormatting sqref="O688:O691">
    <cfRule type="cellIs" dxfId="14263" priority="44" operator="lessThan">
      <formula>0</formula>
    </cfRule>
  </conditionalFormatting>
  <conditionalFormatting sqref="O690">
    <cfRule type="cellIs" dxfId="14262" priority="43" operator="lessThan">
      <formula>0</formula>
    </cfRule>
  </conditionalFormatting>
  <conditionalFormatting sqref="O692:O693 O695">
    <cfRule type="cellIs" dxfId="14261" priority="42" operator="lessThan">
      <formula>0</formula>
    </cfRule>
  </conditionalFormatting>
  <conditionalFormatting sqref="O696:O699">
    <cfRule type="cellIs" dxfId="14260" priority="41" operator="lessThan">
      <formula>0</formula>
    </cfRule>
  </conditionalFormatting>
  <conditionalFormatting sqref="O698">
    <cfRule type="cellIs" dxfId="14259" priority="40" operator="lessThan">
      <formula>0</formula>
    </cfRule>
  </conditionalFormatting>
  <conditionalFormatting sqref="O700:O703">
    <cfRule type="cellIs" dxfId="14258" priority="39" operator="lessThan">
      <formula>0</formula>
    </cfRule>
  </conditionalFormatting>
  <conditionalFormatting sqref="O702">
    <cfRule type="cellIs" dxfId="14257" priority="38" operator="lessThan">
      <formula>0</formula>
    </cfRule>
  </conditionalFormatting>
  <conditionalFormatting sqref="O704:O707">
    <cfRule type="cellIs" dxfId="14256" priority="37" operator="lessThan">
      <formula>0</formula>
    </cfRule>
  </conditionalFormatting>
  <conditionalFormatting sqref="O706">
    <cfRule type="cellIs" dxfId="14255" priority="36" operator="lessThan">
      <formula>0</formula>
    </cfRule>
  </conditionalFormatting>
  <conditionalFormatting sqref="O712:O715">
    <cfRule type="cellIs" dxfId="14254" priority="35" operator="lessThan">
      <formula>0</formula>
    </cfRule>
  </conditionalFormatting>
  <conditionalFormatting sqref="O714">
    <cfRule type="cellIs" dxfId="14253" priority="34" operator="lessThan">
      <formula>0</formula>
    </cfRule>
  </conditionalFormatting>
  <conditionalFormatting sqref="O716:O719">
    <cfRule type="cellIs" dxfId="14252" priority="33" operator="lessThan">
      <formula>0</formula>
    </cfRule>
  </conditionalFormatting>
  <conditionalFormatting sqref="O718">
    <cfRule type="cellIs" dxfId="14251" priority="32" operator="lessThan">
      <formula>0</formula>
    </cfRule>
  </conditionalFormatting>
  <conditionalFormatting sqref="O466">
    <cfRule type="cellIs" dxfId="14250" priority="31" operator="lessThan">
      <formula>0</formula>
    </cfRule>
  </conditionalFormatting>
  <conditionalFormatting sqref="O505">
    <cfRule type="cellIs" dxfId="14249" priority="30" operator="lessThan">
      <formula>0</formula>
    </cfRule>
  </conditionalFormatting>
  <conditionalFormatting sqref="O513">
    <cfRule type="cellIs" dxfId="14248" priority="29" operator="lessThan">
      <formula>0</formula>
    </cfRule>
  </conditionalFormatting>
  <conditionalFormatting sqref="O522">
    <cfRule type="cellIs" dxfId="14247" priority="28" operator="lessThan">
      <formula>0</formula>
    </cfRule>
  </conditionalFormatting>
  <conditionalFormatting sqref="O530">
    <cfRule type="cellIs" dxfId="14246" priority="27" operator="lessThan">
      <formula>0</formula>
    </cfRule>
  </conditionalFormatting>
  <conditionalFormatting sqref="O538">
    <cfRule type="cellIs" dxfId="14245" priority="26" operator="lessThan">
      <formula>0</formula>
    </cfRule>
  </conditionalFormatting>
  <conditionalFormatting sqref="O553">
    <cfRule type="cellIs" dxfId="14244" priority="25" operator="lessThan">
      <formula>0</formula>
    </cfRule>
  </conditionalFormatting>
  <conditionalFormatting sqref="O561">
    <cfRule type="cellIs" dxfId="14243" priority="24" operator="lessThan">
      <formula>0</formula>
    </cfRule>
  </conditionalFormatting>
  <conditionalFormatting sqref="O590">
    <cfRule type="cellIs" dxfId="14242" priority="23" operator="lessThan">
      <formula>0</formula>
    </cfRule>
  </conditionalFormatting>
  <conditionalFormatting sqref="B720:N723">
    <cfRule type="cellIs" dxfId="14241" priority="19" operator="lessThan">
      <formula>0</formula>
    </cfRule>
  </conditionalFormatting>
  <conditionalFormatting sqref="I722:N722 P720:Q723">
    <cfRule type="cellIs" dxfId="14240" priority="18" operator="lessThan">
      <formula>0</formula>
    </cfRule>
  </conditionalFormatting>
  <conditionalFormatting sqref="O720:O723">
    <cfRule type="cellIs" dxfId="14239" priority="17" operator="lessThan">
      <formula>0</formula>
    </cfRule>
  </conditionalFormatting>
  <conditionalFormatting sqref="O722">
    <cfRule type="cellIs" dxfId="14238" priority="16" operator="lessThan">
      <formula>0</formula>
    </cfRule>
  </conditionalFormatting>
  <conditionalFormatting sqref="P655:P658">
    <cfRule type="cellIs" dxfId="14237" priority="15" operator="lessThan">
      <formula>0</formula>
    </cfRule>
  </conditionalFormatting>
  <conditionalFormatting sqref="P638:Q638 Q639:Q640">
    <cfRule type="cellIs" dxfId="14236" priority="14" operator="lessThan">
      <formula>0</formula>
    </cfRule>
  </conditionalFormatting>
  <conditionalFormatting sqref="B638">
    <cfRule type="cellIs" dxfId="14235" priority="13" operator="lessThan">
      <formula>0</formula>
    </cfRule>
  </conditionalFormatting>
  <conditionalFormatting sqref="P639:P640">
    <cfRule type="cellIs" dxfId="14234" priority="12" operator="lessThan">
      <formula>0</formula>
    </cfRule>
  </conditionalFormatting>
  <conditionalFormatting sqref="B639:O640">
    <cfRule type="expression" dxfId="14233" priority="10">
      <formula>B639/A639&gt;1</formula>
    </cfRule>
    <cfRule type="expression" dxfId="14232" priority="11">
      <formula>B639/A639&lt;1</formula>
    </cfRule>
  </conditionalFormatting>
  <conditionalFormatting sqref="B639:O640">
    <cfRule type="cellIs" dxfId="14231" priority="9" operator="lessThan">
      <formula>0</formula>
    </cfRule>
  </conditionalFormatting>
  <conditionalFormatting sqref="B491">
    <cfRule type="cellIs" dxfId="14230" priority="8" operator="lessThan">
      <formula>0</formula>
    </cfRule>
  </conditionalFormatting>
  <conditionalFormatting sqref="B492:N496">
    <cfRule type="cellIs" dxfId="14229" priority="7" operator="lessThan">
      <formula>0</formula>
    </cfRule>
  </conditionalFormatting>
  <conditionalFormatting sqref="B492:N496">
    <cfRule type="expression" dxfId="14228" priority="5">
      <formula>B492/A492&gt;1</formula>
    </cfRule>
    <cfRule type="expression" dxfId="14227" priority="6">
      <formula>B492/A492&lt;1</formula>
    </cfRule>
  </conditionalFormatting>
  <conditionalFormatting sqref="O492:O496">
    <cfRule type="cellIs" dxfId="14226" priority="4" operator="lessThan">
      <formula>0</formula>
    </cfRule>
  </conditionalFormatting>
  <conditionalFormatting sqref="O492:O496">
    <cfRule type="expression" dxfId="14225" priority="2">
      <formula>O492/N492&gt;1</formula>
    </cfRule>
    <cfRule type="expression" dxfId="14224" priority="3">
      <formula>O492/N492&lt;1</formula>
    </cfRule>
  </conditionalFormatting>
  <conditionalFormatting sqref="B357:O360">
    <cfRule type="cellIs" dxfId="14223"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DN671"/>
  <sheetViews>
    <sheetView topLeftCell="E598" zoomScaleNormal="100" workbookViewId="0">
      <selection activeCell="O618" sqref="O618"/>
    </sheetView>
  </sheetViews>
  <sheetFormatPr defaultColWidth="12.59765625" defaultRowHeight="13.8" x14ac:dyDescent="0.25"/>
  <cols>
    <col min="1" max="1" width="88.09765625" style="79" bestFit="1" customWidth="1"/>
    <col min="2" max="7" width="15" style="79" bestFit="1" customWidth="1"/>
    <col min="8" max="12" width="8.296875" style="79" bestFit="1" customWidth="1"/>
    <col min="13" max="13" width="8.59765625" style="79" bestFit="1" customWidth="1"/>
    <col min="14" max="14" width="8.2968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x14ac:dyDescent="0.25">
      <c r="A1" s="1" t="s">
        <v>0</v>
      </c>
    </row>
    <row r="2" spans="1:55" s="3" customFormat="1" x14ac:dyDescent="0.25">
      <c r="A2" t="s">
        <v>6</v>
      </c>
      <c r="B2" t="s">
        <v>3278</v>
      </c>
      <c r="C2" t="s">
        <v>2310</v>
      </c>
      <c r="D2" t="s">
        <v>2311</v>
      </c>
      <c r="E2" t="s">
        <v>2312</v>
      </c>
      <c r="F2" t="s">
        <v>2313</v>
      </c>
      <c r="G2" t="s">
        <v>2314</v>
      </c>
      <c r="H2" t="s">
        <v>2315</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25">
      <c r="A3" t="s">
        <v>2363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25">
      <c r="A4" t="s">
        <v>2364</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25">
      <c r="A5" t="s">
        <v>787</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25">
      <c r="A6" t="s">
        <v>2300</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25">
      <c r="A7" t="s">
        <v>2626</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25">
      <c r="A8" t="s">
        <v>2627</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25">
      <c r="A9" t="s">
        <v>2604</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25">
      <c r="A10" t="s">
        <v>2393</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25">
      <c r="A11" t="s">
        <v>2369</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25">
      <c r="A12" t="s">
        <v>2370</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25">
      <c r="A13" t="s">
        <v>791</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25">
      <c r="A14" t="s">
        <v>2371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25">
      <c r="A15" t="s">
        <v>2628</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25">
      <c r="A16" t="s">
        <v>2301</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25">
      <c r="A17" t="s">
        <v>2626</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25">
      <c r="A18" t="s">
        <v>2629</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25">
      <c r="A19" t="s">
        <v>792</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25">
      <c r="A20" t="s">
        <v>2384</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25">
      <c r="A21" t="s">
        <v>793</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25">
      <c r="A22" t="s">
        <v>2385</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25">
      <c r="A23" t="s">
        <v>2387</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25">
      <c r="A24" t="s">
        <v>2388</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25">
      <c r="A25" t="s">
        <v>2389</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25">
      <c r="A26" t="s">
        <v>794</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25">
      <c r="A27" t="s">
        <v>2630</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25">
      <c r="A28" t="s">
        <v>795</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25">
      <c r="A29" t="s">
        <v>2390</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25">
      <c r="A30" t="s">
        <v>2391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25">
      <c r="A31" t="s">
        <v>796</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25">
      <c r="A32" t="s">
        <v>797</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25">
      <c r="A33" t="s">
        <v>2392</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25">
      <c r="A34" t="s">
        <v>799</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25">
      <c r="A35" t="s">
        <v>2394</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25">
      <c r="A36" t="s">
        <v>2395</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25">
      <c r="A37" t="s">
        <v>2396</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25">
      <c r="A38" t="s">
        <v>2397</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25">
      <c r="A39" t="s">
        <v>2400</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25">
      <c r="A40" t="s">
        <v>2401</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25">
      <c r="A41" t="s">
        <v>2402</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25">
      <c r="A42" t="s">
        <v>800</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25">
      <c r="A43" t="s">
        <v>2403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25">
      <c r="A44" t="s">
        <v>801</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25">
      <c r="A45" t="s">
        <v>2394</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25">
      <c r="A46" t="s">
        <v>2395</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25">
      <c r="A47" t="s">
        <v>2404</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25">
      <c r="A48" t="s">
        <v>2405</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25">
      <c r="A49" t="s">
        <v>2408</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25">
      <c r="A50" t="s">
        <v>802</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25">
      <c r="A51" t="s">
        <v>2631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25">
      <c r="A52" t="s">
        <v>803</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25">
      <c r="A53" t="s">
        <v>2411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25">
      <c r="A54" t="s">
        <v>2412</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25">
      <c r="A55" t="s">
        <v>2413</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25">
      <c r="A56" t="s">
        <v>2414</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25">
      <c r="A57" t="s">
        <v>2415</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25">
      <c r="A58" t="s">
        <v>2416</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25">
      <c r="A59" t="s">
        <v>2417</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25">
      <c r="A60" t="s">
        <v>2419</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25">
      <c r="A61" t="s">
        <v>2420</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25">
      <c r="A62" t="s">
        <v>2421</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5">
      <c r="A63" t="s">
        <v>804</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5">
      <c r="A64" t="s">
        <v>2422</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25">
      <c r="A65" t="s">
        <v>2428</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25">
      <c r="A66" t="s">
        <v>805</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25">
      <c r="A67" t="s">
        <v>2430</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25">
      <c r="A68" t="s">
        <v>2431</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25">
      <c r="A69" t="s">
        <v>2547</v>
      </c>
      <c r="B69" t="s">
        <v>3279</v>
      </c>
      <c r="C69" t="s">
        <v>2548</v>
      </c>
      <c r="D69" t="s">
        <v>2549</v>
      </c>
      <c r="E69" t="s">
        <v>2550</v>
      </c>
      <c r="F69" t="s">
        <v>2551</v>
      </c>
      <c r="G69" t="s">
        <v>2552</v>
      </c>
      <c r="H69" t="s">
        <v>2553</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25">
      <c r="A70" t="s">
        <v>2601</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25">
      <c r="A71" t="s">
        <v>2602</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25">
      <c r="A72" t="s">
        <v>2603</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25">
      <c r="BA98" s="80"/>
    </row>
    <row r="99" spans="1:55" x14ac:dyDescent="0.25">
      <c r="BA99" s="80"/>
    </row>
    <row r="100" spans="1:55" x14ac:dyDescent="0.25">
      <c r="BA100" s="80"/>
    </row>
    <row r="101" spans="1:55" x14ac:dyDescent="0.25">
      <c r="BA101" s="80"/>
    </row>
    <row r="102" spans="1:55" x14ac:dyDescent="0.25">
      <c r="BA102" s="80"/>
    </row>
    <row r="103" spans="1:55" x14ac:dyDescent="0.25">
      <c r="BA103" s="80"/>
    </row>
    <row r="104" spans="1:55" x14ac:dyDescent="0.25">
      <c r="BA104" s="80"/>
    </row>
    <row r="105" spans="1:55" x14ac:dyDescent="0.25">
      <c r="BA105" s="80"/>
    </row>
    <row r="106" spans="1:55" x14ac:dyDescent="0.25">
      <c r="BA106" s="80"/>
    </row>
    <row r="107" spans="1:55" x14ac:dyDescent="0.25">
      <c r="BA107" s="80"/>
    </row>
    <row r="108" spans="1:55" x14ac:dyDescent="0.25">
      <c r="BA108" s="80"/>
    </row>
    <row r="109" spans="1:55" x14ac:dyDescent="0.25">
      <c r="BA109" s="80"/>
    </row>
    <row r="110" spans="1:55" x14ac:dyDescent="0.25">
      <c r="BA110" s="80"/>
    </row>
    <row r="111" spans="1:55" x14ac:dyDescent="0.25">
      <c r="BA111" s="80"/>
    </row>
    <row r="112" spans="1:55" x14ac:dyDescent="0.25">
      <c r="BA112" s="80"/>
    </row>
    <row r="113" spans="1:69" x14ac:dyDescent="0.25">
      <c r="A113" s="131" t="s">
        <v>796</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25">
      <c r="A114" s="131" t="s">
        <v>799</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25">
      <c r="A115" s="131" t="s">
        <v>801</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25">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25">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25">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25">
      <c r="A119" t="s">
        <v>2300</v>
      </c>
      <c r="B119" s="154">
        <f t="shared" ref="B119:AZ119" si="6">INDEX(B$3:B$116,MATCH($A$119,$A$3:$A$116,0),1)</f>
        <v>41875732</v>
      </c>
      <c r="C119" s="154">
        <f t="shared" si="6"/>
        <v>39681741</v>
      </c>
      <c r="D119" s="154">
        <f t="shared" si="6"/>
        <v>39345736.619999997</v>
      </c>
      <c r="E119" s="154">
        <f t="shared" si="6"/>
        <v>38012771</v>
      </c>
      <c r="F119" s="154">
        <f t="shared" si="6"/>
        <v>36669916</v>
      </c>
      <c r="G119" s="154">
        <f t="shared" si="6"/>
        <v>36995214</v>
      </c>
      <c r="H119" s="154">
        <f t="shared" si="6"/>
        <v>34902345.200000003</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25">
      <c r="A120" t="s">
        <v>2301</v>
      </c>
      <c r="B120" s="154">
        <f t="shared" ref="B120:AZ120" si="7">INDEX(B$3:B$116,MATCH($A$120,$A$3:$A$116,0),1)</f>
        <v>34013376</v>
      </c>
      <c r="C120" s="154">
        <f t="shared" si="7"/>
        <v>31314860</v>
      </c>
      <c r="D120" s="154">
        <f t="shared" si="7"/>
        <v>29935649.48</v>
      </c>
      <c r="E120" s="154">
        <f t="shared" si="7"/>
        <v>27638003</v>
      </c>
      <c r="F120" s="154">
        <f t="shared" si="7"/>
        <v>25106703</v>
      </c>
      <c r="G120" s="154">
        <f t="shared" si="7"/>
        <v>24060209</v>
      </c>
      <c r="H120" s="154">
        <f t="shared" si="7"/>
        <v>23636439.629999999</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25">
      <c r="A121" s="155" t="s">
        <v>2304</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25">
      <c r="A122" s="81" t="s">
        <v>888</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2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25">
      <c r="A124" s="4" t="s">
        <v>5</v>
      </c>
    </row>
    <row r="125" spans="1:69" s="3" customFormat="1" x14ac:dyDescent="0.25">
      <c r="A125" t="s">
        <v>6</v>
      </c>
      <c r="B125" t="s">
        <v>3278</v>
      </c>
      <c r="C125" t="s">
        <v>2310</v>
      </c>
      <c r="D125" t="s">
        <v>2432</v>
      </c>
      <c r="E125" t="s">
        <v>2312</v>
      </c>
      <c r="F125" t="s">
        <v>2313</v>
      </c>
      <c r="G125" t="s">
        <v>2314</v>
      </c>
      <c r="H125" t="s">
        <v>2433</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25">
      <c r="A126" t="s">
        <v>2445</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25">
      <c r="A127" t="s">
        <v>2446</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25">
      <c r="A128" t="s">
        <v>867</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25">
      <c r="A129" t="s">
        <v>869</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25">
      <c r="A130" t="s">
        <v>2302</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25">
      <c r="A131" t="s">
        <v>786</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25">
      <c r="A132" t="s">
        <v>870</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25">
      <c r="A133" t="s">
        <v>2449</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25">
      <c r="A134" t="s">
        <v>872</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25">
      <c r="A135" t="s">
        <v>881</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25">
      <c r="A136" t="s">
        <v>2303</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25">
      <c r="A137" t="s">
        <v>2450</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25">
      <c r="A138" t="s">
        <v>877</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25">
      <c r="A139" t="s">
        <v>2621</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25">
      <c r="A140" t="s">
        <v>2453</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25">
      <c r="A141" t="s">
        <v>878</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25">
      <c r="A142" t="s">
        <v>879</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25">
      <c r="A143" t="s">
        <v>2454</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25">
      <c r="A144" t="s">
        <v>2455</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25">
      <c r="A145" t="s">
        <v>2456</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25">
      <c r="A146" t="s">
        <v>2457</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25">
      <c r="A147" t="s">
        <v>2458</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25">
      <c r="A148" t="s">
        <v>2459</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25">
      <c r="A149" t="s">
        <v>2632</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25">
      <c r="A150" t="s">
        <v>2462</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25">
      <c r="A151" t="s">
        <v>2463</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25">
      <c r="A152" t="s">
        <v>2465</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25">
      <c r="A153" t="s">
        <v>2633</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25">
      <c r="A154" t="s">
        <v>2466</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25">
      <c r="A155" t="s">
        <v>2467</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25">
      <c r="A156" t="s">
        <v>2468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25">
      <c r="A157" t="s">
        <v>3277</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25">
      <c r="A158" t="s">
        <v>2469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25">
      <c r="A159" t="s">
        <v>3281</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25">
      <c r="A160" t="s">
        <v>2470</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25">
      <c r="A161" t="s">
        <v>2547</v>
      </c>
      <c r="B161" t="s">
        <v>3279</v>
      </c>
      <c r="C161" t="s">
        <v>2548</v>
      </c>
      <c r="D161" t="s">
        <v>2549</v>
      </c>
      <c r="E161" t="s">
        <v>2550</v>
      </c>
      <c r="F161" t="s">
        <v>2551</v>
      </c>
      <c r="G161" t="s">
        <v>2552</v>
      </c>
      <c r="H161" t="s">
        <v>2553</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25">
      <c r="A162" t="s">
        <v>2601</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25">
      <c r="A163" t="s">
        <v>2602</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25">
      <c r="A164" t="s">
        <v>2603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25">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25">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25">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25">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25">
      <c r="A215" s="1" t="s">
        <v>8</v>
      </c>
    </row>
    <row r="216" spans="1:118" x14ac:dyDescent="0.25">
      <c r="A216" t="s">
        <v>6</v>
      </c>
      <c r="B216" t="s">
        <v>3278</v>
      </c>
      <c r="C216" t="s">
        <v>2310</v>
      </c>
      <c r="D216" t="s">
        <v>2311</v>
      </c>
      <c r="E216" t="s">
        <v>2312</v>
      </c>
      <c r="F216" t="s">
        <v>2313</v>
      </c>
      <c r="G216" t="s">
        <v>2314</v>
      </c>
      <c r="H216" t="s">
        <v>2315</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25">
      <c r="A217" t="s">
        <v>2472</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25">
      <c r="A218" t="s">
        <v>2622</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25">
      <c r="A219" t="s">
        <v>880</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t="s">
        <v>881</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2478</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t="s">
        <v>2634</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t="s">
        <v>2480</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t="s">
        <v>2481</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t="s">
        <v>2482</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t="s">
        <v>2484</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t="s">
        <v>2485</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t="s">
        <v>2635</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t="s">
        <v>2488</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t="s">
        <v>2489</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t="s">
        <v>869</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t="s">
        <v>878</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t="s">
        <v>2490</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t="s">
        <v>2491</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t="s">
        <v>2492</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t="s">
        <v>2493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t="s">
        <v>2636</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t="s">
        <v>2637</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t="s">
        <v>2496</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t="s">
        <v>2497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t="s">
        <v>2498</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t="s">
        <v>2499</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t="s">
        <v>2500</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t="s">
        <v>2501</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2516</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t="s">
        <v>2502</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t="s">
        <v>882</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2503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2510</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t="s">
        <v>2511</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t="s">
        <v>883</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2511</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t="s">
        <v>2512</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t="s">
        <v>2638</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t="s">
        <v>884</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t="s">
        <v>2518</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t="s">
        <v>2519</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t="s">
        <v>2522</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2523</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t="s">
        <v>2524</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t="s">
        <v>2525</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t="s">
        <v>2526</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t="s">
        <v>2529</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t="s">
        <v>2530</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t="s">
        <v>2531</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t="s">
        <v>2532</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t="s">
        <v>2533</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t="s">
        <v>2535</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t="s">
        <v>2536</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t="s">
        <v>2537</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t="s">
        <v>2539</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t="s">
        <v>2540</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2541</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t="s">
        <v>885</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886</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t="s">
        <v>2545</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t="s">
        <v>2546</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t="s">
        <v>2547</v>
      </c>
      <c r="B278" t="s">
        <v>3279</v>
      </c>
      <c r="C278" t="s">
        <v>2548</v>
      </c>
      <c r="D278" t="s">
        <v>2549</v>
      </c>
      <c r="E278" t="s">
        <v>2550</v>
      </c>
      <c r="F278" t="s">
        <v>2551</v>
      </c>
      <c r="G278" t="s">
        <v>2552</v>
      </c>
      <c r="H278" t="s">
        <v>2553</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2601</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t="s">
        <v>2602</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t="s">
        <v>2603</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25">
      <c r="BA319" s="80"/>
    </row>
    <row r="320" spans="1:55" x14ac:dyDescent="0.25">
      <c r="BA320" s="80"/>
    </row>
    <row r="321" spans="2:53" x14ac:dyDescent="0.25">
      <c r="BA321" s="8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25">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25">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25">
      <c r="P346" s="136" t="s">
        <v>2165</v>
      </c>
      <c r="Q346" s="136" t="s">
        <v>2166</v>
      </c>
    </row>
    <row r="347" spans="1:53" s="83" customFormat="1" ht="15.6" thickBot="1" x14ac:dyDescent="0.3">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25">
      <c r="A348" s="84"/>
      <c r="B348" s="192" t="s">
        <v>11</v>
      </c>
      <c r="C348" s="192"/>
      <c r="D348" s="192"/>
      <c r="E348" s="192"/>
      <c r="F348" s="192"/>
      <c r="G348" s="192"/>
      <c r="H348" s="192"/>
      <c r="I348" s="192"/>
      <c r="J348" s="192"/>
      <c r="K348" s="192"/>
      <c r="L348" s="192"/>
      <c r="M348" s="192"/>
      <c r="N348" s="192"/>
      <c r="O348" s="192"/>
      <c r="P348" s="6"/>
      <c r="Q348" s="3"/>
    </row>
    <row r="349" spans="1:53" x14ac:dyDescent="0.25">
      <c r="B349" s="213" t="s">
        <v>787</v>
      </c>
      <c r="C349" s="213"/>
      <c r="D349" s="213"/>
      <c r="E349" s="213"/>
      <c r="F349" s="213"/>
      <c r="G349" s="213"/>
      <c r="H349" s="213"/>
      <c r="I349" s="213"/>
      <c r="J349" s="213"/>
      <c r="K349" s="213"/>
      <c r="L349" s="213"/>
      <c r="M349" s="213"/>
      <c r="N349" s="213"/>
      <c r="O349" s="213"/>
      <c r="P349" s="6"/>
      <c r="Q349" s="3"/>
    </row>
    <row r="350" spans="1:53" x14ac:dyDescent="0.25">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25">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x14ac:dyDescent="0.25">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25">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x14ac:dyDescent="0.25">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2305</v>
      </c>
    </row>
    <row r="355" spans="2:17" x14ac:dyDescent="0.25">
      <c r="B355" s="213" t="s">
        <v>2300</v>
      </c>
      <c r="C355" s="213"/>
      <c r="D355" s="213"/>
      <c r="E355" s="213"/>
      <c r="F355" s="213"/>
      <c r="G355" s="213"/>
      <c r="H355" s="213"/>
      <c r="I355" s="213"/>
      <c r="J355" s="213"/>
      <c r="K355" s="213"/>
      <c r="L355" s="213"/>
      <c r="M355" s="213"/>
      <c r="N355" s="213"/>
      <c r="O355" s="213"/>
      <c r="P355" s="6"/>
      <c r="Q355" s="3"/>
    </row>
    <row r="356" spans="2:17" x14ac:dyDescent="0.25">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25">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x14ac:dyDescent="0.25">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25">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x14ac:dyDescent="0.25">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2305</v>
      </c>
    </row>
    <row r="361" spans="2:17" x14ac:dyDescent="0.25">
      <c r="B361" s="222" t="s">
        <v>791</v>
      </c>
      <c r="C361" s="223"/>
      <c r="D361" s="223"/>
      <c r="E361" s="223"/>
      <c r="F361" s="223"/>
      <c r="G361" s="223"/>
      <c r="H361" s="223"/>
      <c r="I361" s="223"/>
      <c r="J361" s="223"/>
      <c r="K361" s="223"/>
      <c r="L361" s="223"/>
      <c r="M361" s="223"/>
      <c r="N361" s="223"/>
      <c r="O361" s="224"/>
      <c r="P361" s="6"/>
      <c r="Q361" s="3"/>
    </row>
    <row r="362" spans="2:17" x14ac:dyDescent="0.25">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25">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x14ac:dyDescent="0.25">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25">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x14ac:dyDescent="0.25">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2305</v>
      </c>
    </row>
    <row r="367" spans="2:17" x14ac:dyDescent="0.25">
      <c r="B367" s="213" t="s">
        <v>2301</v>
      </c>
      <c r="C367" s="213"/>
      <c r="D367" s="213"/>
      <c r="E367" s="213"/>
      <c r="F367" s="213"/>
      <c r="G367" s="213"/>
      <c r="H367" s="213"/>
      <c r="I367" s="213"/>
      <c r="J367" s="213"/>
      <c r="K367" s="213"/>
      <c r="L367" s="213"/>
      <c r="M367" s="213"/>
      <c r="N367" s="213"/>
      <c r="O367" s="213"/>
      <c r="P367" s="6"/>
      <c r="Q367" s="3"/>
    </row>
    <row r="368" spans="2:17" x14ac:dyDescent="0.25">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25">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x14ac:dyDescent="0.25">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25">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x14ac:dyDescent="0.25">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2305</v>
      </c>
    </row>
    <row r="373" spans="2:17" x14ac:dyDescent="0.25">
      <c r="B373" s="214" t="s">
        <v>2304</v>
      </c>
      <c r="C373" s="214"/>
      <c r="D373" s="214"/>
      <c r="E373" s="214"/>
      <c r="F373" s="214"/>
      <c r="G373" s="214"/>
      <c r="H373" s="214"/>
      <c r="I373" s="214"/>
      <c r="J373" s="214"/>
      <c r="K373" s="214"/>
      <c r="L373" s="214"/>
      <c r="M373" s="214"/>
      <c r="N373" s="214"/>
      <c r="O373" s="214"/>
      <c r="P373" s="6"/>
      <c r="Q373" s="3"/>
    </row>
    <row r="374" spans="2:17" x14ac:dyDescent="0.25">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25">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x14ac:dyDescent="0.25">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25">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x14ac:dyDescent="0.25">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2305</v>
      </c>
    </row>
    <row r="379" spans="2:17" x14ac:dyDescent="0.25">
      <c r="B379" s="213" t="s">
        <v>792</v>
      </c>
      <c r="C379" s="213"/>
      <c r="D379" s="213"/>
      <c r="E379" s="213"/>
      <c r="F379" s="213"/>
      <c r="G379" s="213"/>
      <c r="H379" s="213"/>
      <c r="I379" s="213"/>
      <c r="J379" s="213"/>
      <c r="K379" s="213"/>
      <c r="L379" s="213"/>
      <c r="M379" s="213"/>
      <c r="N379" s="213"/>
      <c r="O379" s="213"/>
      <c r="P379" s="6"/>
      <c r="Q379" s="3"/>
    </row>
    <row r="380" spans="2:17" x14ac:dyDescent="0.25">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25">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x14ac:dyDescent="0.25">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25">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x14ac:dyDescent="0.25">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2305</v>
      </c>
    </row>
    <row r="385" spans="1:17" x14ac:dyDescent="0.25">
      <c r="B385" s="213" t="s">
        <v>793</v>
      </c>
      <c r="C385" s="213"/>
      <c r="D385" s="213"/>
      <c r="E385" s="213"/>
      <c r="F385" s="213"/>
      <c r="G385" s="213"/>
      <c r="H385" s="213"/>
      <c r="I385" s="213"/>
      <c r="J385" s="213"/>
      <c r="K385" s="213"/>
      <c r="L385" s="213"/>
      <c r="M385" s="213"/>
      <c r="N385" s="213"/>
      <c r="O385" s="213"/>
      <c r="P385" s="6"/>
      <c r="Q385" s="3"/>
    </row>
    <row r="386" spans="1:17" x14ac:dyDescent="0.25">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25">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x14ac:dyDescent="0.25">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25">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x14ac:dyDescent="0.25">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2305</v>
      </c>
    </row>
    <row r="391" spans="1:17" x14ac:dyDescent="0.25">
      <c r="B391" s="214" t="s">
        <v>794</v>
      </c>
      <c r="C391" s="214"/>
      <c r="D391" s="214"/>
      <c r="E391" s="214"/>
      <c r="F391" s="214"/>
      <c r="G391" s="214"/>
      <c r="H391" s="214"/>
      <c r="I391" s="214"/>
      <c r="J391" s="214"/>
      <c r="K391" s="214"/>
      <c r="L391" s="214"/>
      <c r="M391" s="214"/>
      <c r="N391" s="214"/>
      <c r="O391" s="214"/>
      <c r="P391" s="6"/>
      <c r="Q391" s="3"/>
    </row>
    <row r="392" spans="1:17" x14ac:dyDescent="0.25">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25">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x14ac:dyDescent="0.25">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25">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x14ac:dyDescent="0.25">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2305</v>
      </c>
    </row>
    <row r="397" spans="1:17" x14ac:dyDescent="0.25">
      <c r="B397" s="192" t="s">
        <v>795</v>
      </c>
      <c r="C397" s="192"/>
      <c r="D397" s="192"/>
      <c r="E397" s="192"/>
      <c r="F397" s="192"/>
      <c r="G397" s="192"/>
      <c r="H397" s="192"/>
      <c r="I397" s="192"/>
      <c r="J397" s="192"/>
      <c r="K397" s="192"/>
      <c r="L397" s="192"/>
      <c r="M397" s="192"/>
      <c r="N397" s="192"/>
      <c r="O397" s="192"/>
      <c r="P397" s="6"/>
      <c r="Q397" s="3"/>
    </row>
    <row r="398" spans="1:17" x14ac:dyDescent="0.25">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25">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x14ac:dyDescent="0.25">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25">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x14ac:dyDescent="0.25">
      <c r="B402" s="209" t="s">
        <v>1</v>
      </c>
      <c r="C402" s="209"/>
      <c r="D402" s="209"/>
      <c r="E402" s="209"/>
      <c r="F402" s="209"/>
      <c r="G402" s="209"/>
      <c r="H402" s="209"/>
      <c r="I402" s="209"/>
      <c r="J402" s="209"/>
      <c r="K402" s="209"/>
      <c r="L402" s="209"/>
      <c r="M402" s="209"/>
      <c r="N402" s="209"/>
      <c r="O402" s="209"/>
    </row>
    <row r="403" spans="1:17" x14ac:dyDescent="0.25">
      <c r="B403" s="210" t="s">
        <v>2</v>
      </c>
      <c r="C403" s="210"/>
      <c r="D403" s="210"/>
      <c r="E403" s="210"/>
      <c r="F403" s="210"/>
      <c r="G403" s="210"/>
      <c r="H403" s="210"/>
      <c r="I403" s="210"/>
      <c r="J403" s="210"/>
      <c r="K403" s="210"/>
      <c r="L403" s="210"/>
      <c r="M403" s="210"/>
      <c r="N403" s="210"/>
      <c r="O403" s="210"/>
      <c r="P403" s="6"/>
      <c r="Q403" s="3"/>
    </row>
    <row r="404" spans="1:17" x14ac:dyDescent="0.25">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25">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x14ac:dyDescent="0.25">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25">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x14ac:dyDescent="0.25">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2305</v>
      </c>
    </row>
    <row r="409" spans="1:17" x14ac:dyDescent="0.25">
      <c r="B409" s="215" t="s">
        <v>3</v>
      </c>
      <c r="C409" s="215"/>
      <c r="D409" s="215"/>
      <c r="E409" s="215"/>
      <c r="F409" s="215"/>
      <c r="G409" s="215"/>
      <c r="H409" s="215"/>
      <c r="I409" s="215"/>
      <c r="J409" s="215"/>
      <c r="K409" s="215"/>
      <c r="L409" s="215"/>
      <c r="M409" s="215"/>
      <c r="N409" s="215"/>
      <c r="O409" s="215"/>
      <c r="P409" s="6"/>
      <c r="Q409" s="3"/>
    </row>
    <row r="410" spans="1:17" x14ac:dyDescent="0.25">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25">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x14ac:dyDescent="0.25">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25">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x14ac:dyDescent="0.25">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2305</v>
      </c>
    </row>
    <row r="415" spans="1:17" x14ac:dyDescent="0.25">
      <c r="B415" s="217" t="s">
        <v>4</v>
      </c>
      <c r="C415" s="217"/>
      <c r="D415" s="217"/>
      <c r="E415" s="217"/>
      <c r="F415" s="217"/>
      <c r="G415" s="217"/>
      <c r="H415" s="217"/>
      <c r="I415" s="217"/>
      <c r="J415" s="217"/>
      <c r="K415" s="217"/>
      <c r="L415" s="217"/>
      <c r="M415" s="217"/>
      <c r="N415" s="217"/>
      <c r="O415" s="217"/>
      <c r="P415" s="6"/>
      <c r="Q415" s="3"/>
    </row>
    <row r="416" spans="1:17" x14ac:dyDescent="0.25">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25">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x14ac:dyDescent="0.25">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25">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x14ac:dyDescent="0.25">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2305</v>
      </c>
    </row>
    <row r="421" spans="2:17" x14ac:dyDescent="0.25">
      <c r="B421" s="209" t="s">
        <v>803</v>
      </c>
      <c r="C421" s="209"/>
      <c r="D421" s="209"/>
      <c r="E421" s="209"/>
      <c r="F421" s="209"/>
      <c r="G421" s="209"/>
      <c r="H421" s="209"/>
      <c r="I421" s="209"/>
      <c r="J421" s="209"/>
      <c r="K421" s="209"/>
      <c r="L421" s="209"/>
      <c r="M421" s="209"/>
      <c r="N421" s="209"/>
      <c r="O421" s="209"/>
      <c r="P421" s="6"/>
      <c r="Q421" s="3"/>
    </row>
    <row r="422" spans="2:17" x14ac:dyDescent="0.25">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25">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x14ac:dyDescent="0.25">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25">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x14ac:dyDescent="0.25">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2305</v>
      </c>
    </row>
    <row r="427" spans="2:17" x14ac:dyDescent="0.25">
      <c r="B427" s="208" t="s">
        <v>17</v>
      </c>
      <c r="C427" s="208"/>
      <c r="D427" s="208"/>
      <c r="E427" s="208"/>
      <c r="F427" s="208"/>
      <c r="G427" s="208"/>
      <c r="H427" s="208"/>
      <c r="I427" s="208"/>
      <c r="J427" s="208"/>
      <c r="K427" s="208"/>
      <c r="L427" s="208"/>
      <c r="M427" s="208"/>
      <c r="N427" s="208"/>
      <c r="O427" s="208"/>
      <c r="P427" s="6"/>
      <c r="Q427" s="11"/>
    </row>
    <row r="428" spans="2:17" x14ac:dyDescent="0.25">
      <c r="B428" s="221" t="s">
        <v>804</v>
      </c>
      <c r="C428" s="221"/>
      <c r="D428" s="221"/>
      <c r="E428" s="221"/>
      <c r="F428" s="221"/>
      <c r="G428" s="221"/>
      <c r="H428" s="221"/>
      <c r="I428" s="221"/>
      <c r="J428" s="221"/>
      <c r="K428" s="221"/>
      <c r="L428" s="221"/>
      <c r="M428" s="221"/>
      <c r="N428" s="221"/>
      <c r="O428" s="221"/>
    </row>
    <row r="429" spans="2:17" x14ac:dyDescent="0.25">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25">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x14ac:dyDescent="0.25">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25">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x14ac:dyDescent="0.25">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2305</v>
      </c>
    </row>
    <row r="434" spans="1:18" x14ac:dyDescent="0.25">
      <c r="B434" s="208" t="s">
        <v>805</v>
      </c>
      <c r="C434" s="208"/>
      <c r="D434" s="208"/>
      <c r="E434" s="208"/>
      <c r="F434" s="208"/>
      <c r="G434" s="208"/>
      <c r="H434" s="208"/>
      <c r="I434" s="208"/>
      <c r="J434" s="208"/>
      <c r="K434" s="208"/>
      <c r="L434" s="208"/>
      <c r="M434" s="208"/>
      <c r="N434" s="208"/>
      <c r="O434" s="208"/>
    </row>
    <row r="435" spans="1:18" x14ac:dyDescent="0.25">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25">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x14ac:dyDescent="0.25">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25">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x14ac:dyDescent="0.25">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2305</v>
      </c>
    </row>
    <row r="440" spans="1:18" x14ac:dyDescent="0.25">
      <c r="B440" s="192" t="s">
        <v>18</v>
      </c>
      <c r="C440" s="192"/>
      <c r="D440" s="192"/>
      <c r="E440" s="192"/>
      <c r="F440" s="192"/>
      <c r="G440" s="192"/>
      <c r="H440" s="192"/>
      <c r="I440" s="192"/>
      <c r="J440" s="192"/>
      <c r="K440" s="192"/>
      <c r="L440" s="192"/>
      <c r="M440" s="192"/>
      <c r="N440" s="192"/>
      <c r="O440" s="192"/>
      <c r="P440" s="6"/>
      <c r="Q440" s="15"/>
    </row>
    <row r="441" spans="1:18" x14ac:dyDescent="0.25">
      <c r="B441" s="192" t="s">
        <v>869</v>
      </c>
      <c r="C441" s="192"/>
      <c r="D441" s="192"/>
      <c r="E441" s="192"/>
      <c r="F441" s="192"/>
      <c r="G441" s="192"/>
      <c r="H441" s="192"/>
      <c r="I441" s="192"/>
      <c r="J441" s="192"/>
      <c r="K441" s="192"/>
      <c r="L441" s="192"/>
      <c r="M441" s="192"/>
      <c r="N441" s="192"/>
      <c r="O441" s="192"/>
      <c r="P441" s="6"/>
      <c r="Q441" s="9"/>
    </row>
    <row r="442" spans="1:18" x14ac:dyDescent="0.25">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25">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x14ac:dyDescent="0.25">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25">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25">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x14ac:dyDescent="0.25">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x14ac:dyDescent="0.25">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0.93755537780203613</v>
      </c>
      <c r="P448" s="17"/>
      <c r="Q448" s="14" t="s">
        <v>2305</v>
      </c>
    </row>
    <row r="449" spans="1:17" x14ac:dyDescent="0.25">
      <c r="B449" s="192" t="s">
        <v>2302</v>
      </c>
      <c r="C449" s="192"/>
      <c r="D449" s="192"/>
      <c r="E449" s="192"/>
      <c r="F449" s="192"/>
      <c r="G449" s="192"/>
      <c r="H449" s="192"/>
      <c r="I449" s="192"/>
      <c r="J449" s="192"/>
      <c r="K449" s="192"/>
      <c r="L449" s="192"/>
      <c r="M449" s="192"/>
      <c r="N449" s="192"/>
      <c r="O449" s="192"/>
      <c r="P449" s="6"/>
      <c r="Q449" s="9"/>
    </row>
    <row r="450" spans="1:17" x14ac:dyDescent="0.25">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25">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x14ac:dyDescent="0.25">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25">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25">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x14ac:dyDescent="0.25">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x14ac:dyDescent="0.25">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5.946624762463891E-2</v>
      </c>
      <c r="P456" s="17"/>
      <c r="Q456" s="14" t="s">
        <v>2305</v>
      </c>
    </row>
    <row r="457" spans="1:17" x14ac:dyDescent="0.25">
      <c r="B457" s="192" t="s">
        <v>786</v>
      </c>
      <c r="C457" s="192"/>
      <c r="D457" s="192"/>
      <c r="E457" s="192"/>
      <c r="F457" s="192"/>
      <c r="G457" s="192"/>
      <c r="H457" s="192"/>
      <c r="I457" s="192"/>
      <c r="J457" s="192"/>
      <c r="K457" s="192"/>
      <c r="L457" s="192"/>
      <c r="M457" s="192"/>
      <c r="N457" s="192"/>
      <c r="O457" s="192"/>
      <c r="P457" s="6"/>
      <c r="Q457" s="9"/>
    </row>
    <row r="458" spans="1:17" x14ac:dyDescent="0.25">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25">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x14ac:dyDescent="0.25">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25">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25">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x14ac:dyDescent="0.25">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x14ac:dyDescent="0.25">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2.9783745733249173E-3</v>
      </c>
      <c r="P464" s="17"/>
      <c r="Q464" s="14" t="s">
        <v>2305</v>
      </c>
    </row>
    <row r="465" spans="2:17" x14ac:dyDescent="0.25">
      <c r="B465" s="192" t="s">
        <v>876</v>
      </c>
      <c r="C465" s="192"/>
      <c r="D465" s="192"/>
      <c r="E465" s="192"/>
      <c r="F465" s="192"/>
      <c r="G465" s="192"/>
      <c r="H465" s="192"/>
      <c r="I465" s="192"/>
      <c r="J465" s="192"/>
      <c r="K465" s="192"/>
      <c r="L465" s="192"/>
      <c r="M465" s="192"/>
      <c r="N465" s="192"/>
      <c r="O465" s="192"/>
      <c r="P465" s="6"/>
      <c r="Q465" s="9"/>
    </row>
    <row r="466" spans="2:17" x14ac:dyDescent="0.25">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25">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25">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25">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25">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25">
      <c r="B471" s="192" t="s">
        <v>877</v>
      </c>
      <c r="C471" s="192"/>
      <c r="D471" s="192"/>
      <c r="E471" s="192"/>
      <c r="F471" s="192"/>
      <c r="G471" s="192"/>
      <c r="H471" s="192"/>
      <c r="I471" s="192"/>
      <c r="J471" s="192"/>
      <c r="K471" s="192"/>
      <c r="L471" s="192"/>
      <c r="M471" s="192"/>
      <c r="N471" s="192"/>
      <c r="O471" s="192"/>
      <c r="P471" s="6"/>
      <c r="Q471" s="9"/>
    </row>
    <row r="472" spans="2:17" x14ac:dyDescent="0.25">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25">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x14ac:dyDescent="0.25">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25">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25">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25">
      <c r="B477" s="192" t="s">
        <v>870</v>
      </c>
      <c r="C477" s="192"/>
      <c r="D477" s="192"/>
      <c r="E477" s="192"/>
      <c r="F477" s="192"/>
      <c r="G477" s="192"/>
      <c r="H477" s="192"/>
      <c r="I477" s="192"/>
      <c r="J477" s="192"/>
      <c r="K477" s="192"/>
      <c r="L477" s="192"/>
      <c r="M477" s="192"/>
      <c r="N477" s="192"/>
      <c r="O477" s="192"/>
      <c r="P477" s="6"/>
      <c r="Q477" s="9"/>
    </row>
    <row r="478" spans="2:17" s="2" customFormat="1" x14ac:dyDescent="0.25">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25">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x14ac:dyDescent="0.25">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25">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25">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x14ac:dyDescent="0.25">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x14ac:dyDescent="0.25">
      <c r="B484" s="217" t="s">
        <v>878</v>
      </c>
      <c r="C484" s="217"/>
      <c r="D484" s="217"/>
      <c r="E484" s="217"/>
      <c r="F484" s="217"/>
      <c r="G484" s="217"/>
      <c r="H484" s="217"/>
      <c r="I484" s="217"/>
      <c r="J484" s="217"/>
      <c r="K484" s="217"/>
      <c r="L484" s="217"/>
      <c r="M484" s="217"/>
      <c r="N484" s="217"/>
      <c r="O484" s="217"/>
      <c r="P484" s="6"/>
      <c r="Q484" s="9"/>
    </row>
    <row r="485" spans="1:17" x14ac:dyDescent="0.25">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25">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x14ac:dyDescent="0.25">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25">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25">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x14ac:dyDescent="0.25">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x14ac:dyDescent="0.25">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2305</v>
      </c>
    </row>
    <row r="492" spans="1:17" x14ac:dyDescent="0.25">
      <c r="B492" s="208" t="s">
        <v>889</v>
      </c>
      <c r="C492" s="208"/>
      <c r="D492" s="208"/>
      <c r="E492" s="208"/>
      <c r="F492" s="208"/>
      <c r="G492" s="208"/>
      <c r="H492" s="208"/>
      <c r="I492" s="208"/>
      <c r="J492" s="208"/>
      <c r="K492" s="208"/>
      <c r="L492" s="208"/>
      <c r="M492" s="208"/>
      <c r="N492" s="208"/>
      <c r="O492" s="208"/>
      <c r="P492" s="6"/>
      <c r="Q492" s="9"/>
    </row>
    <row r="493" spans="1:17" x14ac:dyDescent="0.25">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25">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x14ac:dyDescent="0.25">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25">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25">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x14ac:dyDescent="0.25">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x14ac:dyDescent="0.25">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x14ac:dyDescent="0.25">
      <c r="B500" s="217" t="s">
        <v>872</v>
      </c>
      <c r="C500" s="217"/>
      <c r="D500" s="217"/>
      <c r="E500" s="217"/>
      <c r="F500" s="217"/>
      <c r="G500" s="217"/>
      <c r="H500" s="217"/>
      <c r="I500" s="217"/>
      <c r="J500" s="217"/>
      <c r="K500" s="217"/>
      <c r="L500" s="217"/>
      <c r="M500" s="217"/>
      <c r="N500" s="217"/>
      <c r="O500" s="217"/>
      <c r="P500" s="6"/>
      <c r="Q500" s="9"/>
    </row>
    <row r="501" spans="1:17" x14ac:dyDescent="0.25">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25">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x14ac:dyDescent="0.25">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25">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25">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x14ac:dyDescent="0.25">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2305</v>
      </c>
    </row>
    <row r="507" spans="1:17" s="87" customFormat="1" x14ac:dyDescent="0.25">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x14ac:dyDescent="0.25">
      <c r="B508" s="208" t="s">
        <v>25</v>
      </c>
      <c r="C508" s="208"/>
      <c r="D508" s="208"/>
      <c r="E508" s="208"/>
      <c r="F508" s="208"/>
      <c r="G508" s="208"/>
      <c r="H508" s="208"/>
      <c r="I508" s="208"/>
      <c r="J508" s="208"/>
      <c r="K508" s="208"/>
      <c r="L508" s="208"/>
      <c r="M508" s="208"/>
      <c r="N508" s="208"/>
      <c r="O508" s="208"/>
      <c r="P508" s="6"/>
      <c r="Q508" s="9"/>
    </row>
    <row r="509" spans="1:17" x14ac:dyDescent="0.25">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25">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x14ac:dyDescent="0.25">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25">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25">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x14ac:dyDescent="0.25">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x14ac:dyDescent="0.25">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x14ac:dyDescent="0.25">
      <c r="B516" s="217" t="s">
        <v>881</v>
      </c>
      <c r="C516" s="217"/>
      <c r="D516" s="217"/>
      <c r="E516" s="217"/>
      <c r="F516" s="217"/>
      <c r="G516" s="217"/>
      <c r="H516" s="217"/>
      <c r="I516" s="217"/>
      <c r="J516" s="217"/>
      <c r="K516" s="217"/>
      <c r="L516" s="217"/>
      <c r="M516" s="217"/>
      <c r="N516" s="217"/>
      <c r="O516" s="217"/>
      <c r="P516" s="6"/>
      <c r="Q516" s="9"/>
    </row>
    <row r="517" spans="1:17" x14ac:dyDescent="0.25">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25">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x14ac:dyDescent="0.25">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25">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25">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x14ac:dyDescent="0.25">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2305</v>
      </c>
    </row>
    <row r="523" spans="1:17" s="87" customFormat="1" x14ac:dyDescent="0.25">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x14ac:dyDescent="0.25">
      <c r="B524" s="217" t="s">
        <v>2303</v>
      </c>
      <c r="C524" s="217"/>
      <c r="D524" s="217"/>
      <c r="E524" s="217"/>
      <c r="F524" s="217"/>
      <c r="G524" s="217"/>
      <c r="H524" s="217"/>
      <c r="I524" s="217"/>
      <c r="J524" s="217"/>
      <c r="K524" s="217"/>
      <c r="L524" s="217"/>
      <c r="M524" s="217"/>
      <c r="N524" s="217"/>
      <c r="O524" s="217"/>
      <c r="P524" s="6"/>
      <c r="Q524" s="9"/>
    </row>
    <row r="525" spans="1:17" x14ac:dyDescent="0.25">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25">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x14ac:dyDescent="0.25">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25">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25">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25">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2305</v>
      </c>
    </row>
    <row r="531" spans="1:17" s="87" customFormat="1" x14ac:dyDescent="0.25">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25">
      <c r="B532" s="208" t="s">
        <v>29</v>
      </c>
      <c r="C532" s="208"/>
      <c r="D532" s="208"/>
      <c r="E532" s="208"/>
      <c r="F532" s="208"/>
      <c r="G532" s="208"/>
      <c r="H532" s="208"/>
      <c r="I532" s="208"/>
      <c r="J532" s="208"/>
      <c r="K532" s="208"/>
      <c r="L532" s="208"/>
      <c r="M532" s="208"/>
      <c r="N532" s="208"/>
      <c r="O532" s="208"/>
      <c r="P532" s="6"/>
      <c r="Q532" s="3"/>
    </row>
    <row r="533" spans="1:17" x14ac:dyDescent="0.25">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25">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x14ac:dyDescent="0.25">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25">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25">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x14ac:dyDescent="0.25">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x14ac:dyDescent="0.25">
      <c r="B539" s="211" t="s">
        <v>879</v>
      </c>
      <c r="C539" s="211"/>
      <c r="D539" s="211"/>
      <c r="E539" s="211"/>
      <c r="F539" s="211"/>
      <c r="G539" s="211"/>
      <c r="H539" s="211"/>
      <c r="I539" s="211"/>
      <c r="J539" s="211"/>
      <c r="K539" s="211"/>
      <c r="L539" s="211"/>
      <c r="M539" s="211"/>
      <c r="N539" s="211"/>
      <c r="O539" s="211"/>
      <c r="P539" s="6"/>
      <c r="Q539" s="3"/>
    </row>
    <row r="540" spans="1:17" x14ac:dyDescent="0.25">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25">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x14ac:dyDescent="0.25">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25">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25">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x14ac:dyDescent="0.25">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x14ac:dyDescent="0.25">
      <c r="B546" s="208" t="s">
        <v>3277</v>
      </c>
      <c r="C546" s="208"/>
      <c r="D546" s="208"/>
      <c r="E546" s="208"/>
      <c r="F546" s="208"/>
      <c r="G546" s="208"/>
      <c r="H546" s="208"/>
      <c r="I546" s="208"/>
      <c r="J546" s="208"/>
      <c r="K546" s="208"/>
      <c r="L546" s="208"/>
      <c r="M546" s="208"/>
      <c r="N546" s="208"/>
      <c r="O546" s="208"/>
      <c r="P546" s="6"/>
      <c r="Q546" s="3"/>
    </row>
    <row r="547" spans="1:17" x14ac:dyDescent="0.25">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25">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x14ac:dyDescent="0.25">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25">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25">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x14ac:dyDescent="0.25">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x14ac:dyDescent="0.25">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x14ac:dyDescent="0.25">
      <c r="B554" s="192" t="s">
        <v>9</v>
      </c>
      <c r="C554" s="192"/>
      <c r="D554" s="192"/>
      <c r="E554" s="192"/>
      <c r="F554" s="192"/>
      <c r="G554" s="192"/>
      <c r="H554" s="192"/>
      <c r="I554" s="192"/>
      <c r="J554" s="192"/>
      <c r="K554" s="192"/>
      <c r="L554" s="192"/>
      <c r="M554" s="192"/>
      <c r="N554" s="192"/>
      <c r="O554" s="192"/>
    </row>
    <row r="555" spans="1:17" x14ac:dyDescent="0.25">
      <c r="B555" s="193" t="s">
        <v>880</v>
      </c>
      <c r="C555" s="193"/>
      <c r="D555" s="193"/>
      <c r="E555" s="193"/>
      <c r="F555" s="193"/>
      <c r="G555" s="193"/>
      <c r="H555" s="193"/>
      <c r="I555" s="193"/>
      <c r="J555" s="193"/>
      <c r="K555" s="193"/>
      <c r="L555" s="193"/>
      <c r="M555" s="193"/>
      <c r="N555" s="193"/>
      <c r="O555" s="193"/>
    </row>
    <row r="556" spans="1:17" x14ac:dyDescent="0.25">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25">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x14ac:dyDescent="0.25">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25">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x14ac:dyDescent="0.25">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2305</v>
      </c>
    </row>
    <row r="561" spans="2:17" x14ac:dyDescent="0.25">
      <c r="B561" s="192" t="s">
        <v>882</v>
      </c>
      <c r="C561" s="192"/>
      <c r="D561" s="192"/>
      <c r="E561" s="192"/>
      <c r="F561" s="192"/>
      <c r="G561" s="192"/>
      <c r="H561" s="192"/>
      <c r="I561" s="192"/>
      <c r="J561" s="192"/>
      <c r="K561" s="192"/>
      <c r="L561" s="192"/>
      <c r="M561" s="192"/>
      <c r="N561" s="192"/>
      <c r="O561" s="192"/>
    </row>
    <row r="562" spans="2:17" x14ac:dyDescent="0.25">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25">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x14ac:dyDescent="0.25">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25">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25">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-0.97143597979822438</v>
      </c>
      <c r="P566" s="6"/>
      <c r="Q566" s="11" t="s">
        <v>33</v>
      </c>
    </row>
    <row r="567" spans="2:17" x14ac:dyDescent="0.25">
      <c r="B567" s="208" t="s">
        <v>34</v>
      </c>
      <c r="C567" s="208"/>
      <c r="D567" s="208"/>
      <c r="E567" s="208"/>
      <c r="F567" s="208"/>
      <c r="G567" s="208"/>
      <c r="H567" s="208"/>
      <c r="I567" s="208"/>
      <c r="J567" s="208"/>
      <c r="K567" s="208"/>
      <c r="L567" s="208"/>
      <c r="M567" s="208"/>
      <c r="N567" s="208"/>
      <c r="O567" s="208"/>
    </row>
    <row r="568" spans="2:17" x14ac:dyDescent="0.25">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25">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x14ac:dyDescent="0.25">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x14ac:dyDescent="0.25">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x14ac:dyDescent="0.25">
      <c r="B572" s="216" t="s">
        <v>10</v>
      </c>
      <c r="C572" s="216"/>
      <c r="D572" s="216"/>
      <c r="E572" s="216"/>
      <c r="F572" s="216"/>
      <c r="G572" s="216"/>
      <c r="H572" s="216"/>
      <c r="I572" s="216"/>
      <c r="J572" s="216"/>
      <c r="K572" s="216"/>
      <c r="L572" s="216"/>
      <c r="M572" s="216"/>
      <c r="N572" s="216"/>
      <c r="O572" s="216"/>
      <c r="P572" s="6"/>
      <c r="Q572" s="9"/>
    </row>
    <row r="573" spans="2:17" x14ac:dyDescent="0.25">
      <c r="B573" s="210" t="s">
        <v>883</v>
      </c>
      <c r="C573" s="210"/>
      <c r="D573" s="210"/>
      <c r="E573" s="210"/>
      <c r="F573" s="210"/>
      <c r="G573" s="210"/>
      <c r="H573" s="210"/>
      <c r="I573" s="210"/>
      <c r="J573" s="210"/>
      <c r="K573" s="210"/>
      <c r="L573" s="210"/>
      <c r="M573" s="210"/>
      <c r="N573" s="210"/>
      <c r="O573" s="210"/>
    </row>
    <row r="574" spans="2:17" x14ac:dyDescent="0.25">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25">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x14ac:dyDescent="0.25">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25">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25">
      <c r="B578" s="211" t="s">
        <v>884</v>
      </c>
      <c r="C578" s="211"/>
      <c r="D578" s="211"/>
      <c r="E578" s="211"/>
      <c r="F578" s="211"/>
      <c r="G578" s="211"/>
      <c r="H578" s="211"/>
      <c r="I578" s="211"/>
      <c r="J578" s="211"/>
      <c r="K578" s="211"/>
      <c r="L578" s="211"/>
      <c r="M578" s="211"/>
      <c r="N578" s="211"/>
      <c r="O578" s="211"/>
    </row>
    <row r="579" spans="2:17" x14ac:dyDescent="0.25">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25">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x14ac:dyDescent="0.25">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25">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25">
      <c r="B583" s="208" t="s">
        <v>885</v>
      </c>
      <c r="C583" s="208"/>
      <c r="D583" s="208"/>
      <c r="E583" s="208"/>
      <c r="F583" s="208"/>
      <c r="G583" s="208"/>
      <c r="H583" s="208"/>
      <c r="I583" s="208"/>
      <c r="J583" s="208"/>
      <c r="K583" s="208"/>
      <c r="L583" s="208"/>
      <c r="M583" s="208"/>
      <c r="N583" s="208"/>
      <c r="O583" s="208"/>
    </row>
    <row r="584" spans="2:17" x14ac:dyDescent="0.25">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25">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x14ac:dyDescent="0.25">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25">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25">
      <c r="B588" s="219" t="s">
        <v>886</v>
      </c>
      <c r="C588" s="219"/>
      <c r="D588" s="219"/>
      <c r="E588" s="219"/>
      <c r="F588" s="219"/>
      <c r="G588" s="219"/>
      <c r="H588" s="219"/>
      <c r="I588" s="219"/>
      <c r="J588" s="219"/>
      <c r="K588" s="219"/>
      <c r="L588" s="219"/>
      <c r="M588" s="219"/>
      <c r="N588" s="219"/>
      <c r="O588" s="219"/>
    </row>
    <row r="589" spans="2:17" x14ac:dyDescent="0.25">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25">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x14ac:dyDescent="0.25">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25">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25">
      <c r="B593" s="220" t="s">
        <v>35</v>
      </c>
      <c r="C593" s="220"/>
      <c r="D593" s="220"/>
      <c r="E593" s="220"/>
      <c r="F593" s="220"/>
      <c r="G593" s="220"/>
      <c r="H593" s="220"/>
      <c r="I593" s="220"/>
      <c r="J593" s="220"/>
      <c r="K593" s="220"/>
      <c r="L593" s="220"/>
      <c r="M593" s="220"/>
      <c r="N593" s="220"/>
      <c r="O593" s="220"/>
      <c r="P593" s="28"/>
      <c r="Q593" s="89"/>
    </row>
    <row r="594" spans="2:17" x14ac:dyDescent="0.25">
      <c r="B594" s="218" t="s">
        <v>36</v>
      </c>
      <c r="C594" s="218"/>
      <c r="D594" s="218"/>
      <c r="E594" s="218"/>
      <c r="F594" s="218"/>
      <c r="G594" s="218"/>
      <c r="H594" s="218"/>
      <c r="I594" s="218"/>
      <c r="J594" s="218"/>
      <c r="K594" s="218"/>
      <c r="L594" s="218"/>
      <c r="M594" s="218"/>
      <c r="N594" s="218"/>
      <c r="O594" s="218"/>
      <c r="P594" s="28"/>
      <c r="Q594" s="89"/>
    </row>
    <row r="595" spans="2:17" x14ac:dyDescent="0.25">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6.1076892942295194E-2</v>
      </c>
      <c r="P595" s="6"/>
      <c r="Q595" s="89" t="s">
        <v>37</v>
      </c>
    </row>
    <row r="596" spans="2:17" x14ac:dyDescent="0.25">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x14ac:dyDescent="0.25">
      <c r="B597" s="218" t="s">
        <v>887</v>
      </c>
      <c r="C597" s="218"/>
      <c r="D597" s="218"/>
      <c r="E597" s="218"/>
      <c r="F597" s="218"/>
      <c r="G597" s="218"/>
      <c r="H597" s="218"/>
      <c r="I597" s="218"/>
      <c r="J597" s="218"/>
      <c r="K597" s="218"/>
      <c r="L597" s="218"/>
      <c r="M597" s="218"/>
      <c r="N597" s="218"/>
      <c r="O597" s="218"/>
      <c r="P597" s="28"/>
      <c r="Q597" s="89"/>
    </row>
    <row r="598" spans="2:17" x14ac:dyDescent="0.25">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2.5956511944265284</v>
      </c>
      <c r="P598" s="6"/>
      <c r="Q598" s="89" t="s">
        <v>40</v>
      </c>
    </row>
    <row r="599" spans="2:17" x14ac:dyDescent="0.25">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x14ac:dyDescent="0.25">
      <c r="B600" s="218" t="s">
        <v>42</v>
      </c>
      <c r="C600" s="218"/>
      <c r="D600" s="218"/>
      <c r="E600" s="218"/>
      <c r="F600" s="218"/>
      <c r="G600" s="218"/>
      <c r="H600" s="218"/>
      <c r="I600" s="218"/>
      <c r="J600" s="218"/>
      <c r="K600" s="218"/>
      <c r="L600" s="218"/>
      <c r="M600" s="218"/>
      <c r="N600" s="218"/>
      <c r="O600" s="218"/>
      <c r="P600" s="28"/>
      <c r="Q600" s="89"/>
    </row>
    <row r="601" spans="2:17" x14ac:dyDescent="0.25">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25">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x14ac:dyDescent="0.25">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x14ac:dyDescent="0.25">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x14ac:dyDescent="0.25">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25">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25">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25">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127730000</v>
      </c>
      <c r="P608" s="6"/>
      <c r="Q608" s="89" t="s">
        <v>50</v>
      </c>
    </row>
    <row r="609" spans="1:17" x14ac:dyDescent="0.25">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5.6655359103293765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25">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24.157175019517894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25">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8.7854689320561974</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x14ac:dyDescent="0.25">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x14ac:dyDescent="0.25">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x14ac:dyDescent="0.25">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60.25</v>
      </c>
      <c r="P614" s="153" t="s">
        <v>435</v>
      </c>
      <c r="Q614" s="36" t="s">
        <v>57</v>
      </c>
    </row>
    <row r="615" spans="1:17" x14ac:dyDescent="0.25">
      <c r="B615" s="188" t="s">
        <v>64</v>
      </c>
      <c r="C615" s="189"/>
      <c r="D615" s="189"/>
      <c r="E615" s="189"/>
      <c r="F615" s="189"/>
      <c r="G615" s="189"/>
      <c r="H615" s="189"/>
      <c r="I615" s="189"/>
      <c r="J615" s="189"/>
      <c r="K615" s="189"/>
      <c r="L615" s="189"/>
      <c r="M615" s="189"/>
      <c r="N615" s="189"/>
      <c r="O615" s="128"/>
      <c r="P615" s="28"/>
      <c r="Q615" s="89"/>
    </row>
    <row r="616" spans="1:17" x14ac:dyDescent="0.25">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17.129051918160219</v>
      </c>
      <c r="P616" s="28"/>
      <c r="Q616" s="89" t="s">
        <v>65</v>
      </c>
    </row>
    <row r="617" spans="1:17" x14ac:dyDescent="0.25">
      <c r="B617" s="105"/>
      <c r="D617" s="105"/>
      <c r="F617" s="105"/>
      <c r="H617" s="105"/>
      <c r="I617" s="106"/>
      <c r="J617" s="107"/>
      <c r="K617" s="106"/>
      <c r="L617" s="107"/>
      <c r="M617" s="106"/>
      <c r="N617" s="108"/>
      <c r="O617" s="137" t="str">
        <f>IF(VLOOKUP($P614,Concensus!$A$2:$Y$481,14,FALSE)="-",VLOOKUP($P614,Concensus!$A$2:$Y$481,15,FALSE),VLOOKUP($P614,Concensus!$A$2:$Y$481,14,FALSE))</f>
        <v>70.00</v>
      </c>
      <c r="P617" s="30"/>
      <c r="Q617" s="90" t="s">
        <v>66</v>
      </c>
    </row>
    <row r="618" spans="1:17" x14ac:dyDescent="0.25">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25">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25">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25">
      <c r="B621" s="105"/>
      <c r="D621" s="105"/>
      <c r="F621" s="105"/>
      <c r="H621" s="105"/>
      <c r="I621" s="96"/>
      <c r="J621" s="95"/>
      <c r="K621" s="96"/>
      <c r="L621" s="95"/>
      <c r="M621" s="96"/>
      <c r="N621" s="97">
        <f>N617/N614-1</f>
        <v>-1</v>
      </c>
      <c r="O621" s="97">
        <f>O617/O614-1</f>
        <v>0.16182572614107893</v>
      </c>
      <c r="P621" s="28"/>
      <c r="Q621" s="98" t="s">
        <v>71</v>
      </c>
    </row>
    <row r="622" spans="1:17" x14ac:dyDescent="0.25">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25">
      <c r="B623" s="190" t="s">
        <v>73</v>
      </c>
      <c r="C623" s="191"/>
      <c r="D623" s="191"/>
      <c r="E623" s="191"/>
      <c r="F623" s="191"/>
      <c r="G623" s="191"/>
      <c r="H623" s="191"/>
      <c r="I623" s="191"/>
      <c r="J623" s="191"/>
      <c r="K623" s="191"/>
      <c r="L623" s="191"/>
      <c r="M623" s="191"/>
      <c r="N623" s="191"/>
      <c r="O623" s="129"/>
      <c r="P623" s="28"/>
      <c r="Q623" s="89"/>
    </row>
    <row r="624" spans="1:17" s="3" customFormat="1" x14ac:dyDescent="0.25">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x14ac:dyDescent="0.25">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61.79</v>
      </c>
      <c r="P625" s="31"/>
      <c r="Q625" s="36" t="s">
        <v>75</v>
      </c>
    </row>
    <row r="626" spans="1:17" s="3" customFormat="1" x14ac:dyDescent="0.25">
      <c r="B626" s="72"/>
      <c r="I626" s="61"/>
      <c r="J626" s="61"/>
      <c r="K626" s="61"/>
      <c r="L626" s="61"/>
      <c r="M626" s="61"/>
      <c r="N626" s="62" t="e">
        <f>+N625/B625-1</f>
        <v>#DIV/0!</v>
      </c>
      <c r="O626" s="62" t="e">
        <f>+O625/C625-1</f>
        <v>#DIV/0!</v>
      </c>
      <c r="P626" s="31"/>
      <c r="Q626" s="63" t="s">
        <v>76</v>
      </c>
    </row>
    <row r="627" spans="1:17" s="70" customFormat="1" x14ac:dyDescent="0.25">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x14ac:dyDescent="0.25">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x14ac:dyDescent="0.25">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61.79</v>
      </c>
      <c r="P629" s="31"/>
      <c r="Q629" s="36" t="s">
        <v>75</v>
      </c>
    </row>
    <row r="630" spans="1:17" s="3" customFormat="1" x14ac:dyDescent="0.25">
      <c r="B630" s="72"/>
      <c r="I630" s="61"/>
      <c r="J630" s="61"/>
      <c r="K630" s="61"/>
      <c r="L630" s="61"/>
      <c r="M630" s="61"/>
      <c r="N630" s="62" t="e">
        <f>+N629/C629-1</f>
        <v>#DIV/0!</v>
      </c>
      <c r="O630" s="62" t="e">
        <f>+O629/D629-1</f>
        <v>#DIV/0!</v>
      </c>
      <c r="P630" s="31"/>
      <c r="Q630" s="63" t="s">
        <v>76</v>
      </c>
    </row>
    <row r="631" spans="1:17" s="70" customFormat="1" x14ac:dyDescent="0.25">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x14ac:dyDescent="0.25">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x14ac:dyDescent="0.25">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61.79</v>
      </c>
      <c r="P633" s="31"/>
      <c r="Q633" s="36" t="s">
        <v>75</v>
      </c>
    </row>
    <row r="634" spans="1:17" s="3" customFormat="1" x14ac:dyDescent="0.25">
      <c r="B634" s="72"/>
      <c r="I634" s="61"/>
      <c r="J634" s="61"/>
      <c r="K634" s="61"/>
      <c r="L634" s="61"/>
      <c r="M634" s="61"/>
      <c r="N634" s="62" t="e">
        <f>+N633/D633-1</f>
        <v>#DIV/0!</v>
      </c>
      <c r="O634" s="62" t="e">
        <f>+O633/E633-1</f>
        <v>#DIV/0!</v>
      </c>
      <c r="P634" s="31"/>
      <c r="Q634" s="63" t="s">
        <v>76</v>
      </c>
    </row>
    <row r="635" spans="1:17" s="70" customFormat="1" x14ac:dyDescent="0.25">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x14ac:dyDescent="0.25">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x14ac:dyDescent="0.25">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61.79</v>
      </c>
      <c r="P637" s="31"/>
      <c r="Q637" s="36" t="s">
        <v>75</v>
      </c>
    </row>
    <row r="638" spans="1:17" s="3" customFormat="1" x14ac:dyDescent="0.25">
      <c r="B638" s="72"/>
      <c r="I638" s="61"/>
      <c r="J638" s="61"/>
      <c r="K638" s="61"/>
      <c r="L638" s="61"/>
      <c r="M638" s="61"/>
      <c r="N638" s="62" t="e">
        <f>+N637/E637-1</f>
        <v>#DIV/0!</v>
      </c>
      <c r="O638" s="62" t="e">
        <f>+O637/F637-1</f>
        <v>#DIV/0!</v>
      </c>
      <c r="P638" s="31"/>
      <c r="Q638" s="63" t="s">
        <v>76</v>
      </c>
    </row>
    <row r="639" spans="1:17" s="70" customFormat="1" x14ac:dyDescent="0.25">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x14ac:dyDescent="0.25">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x14ac:dyDescent="0.25">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61.79</v>
      </c>
      <c r="P641" s="31"/>
      <c r="Q641" s="36" t="s">
        <v>75</v>
      </c>
    </row>
    <row r="642" spans="1:17" s="3" customFormat="1" x14ac:dyDescent="0.25">
      <c r="B642" s="72"/>
      <c r="I642" s="61"/>
      <c r="J642" s="61"/>
      <c r="K642" s="61"/>
      <c r="L642" s="61"/>
      <c r="M642" s="61"/>
      <c r="N642" s="62" t="e">
        <f>+N641/F641-1</f>
        <v>#DIV/0!</v>
      </c>
      <c r="O642" s="62" t="e">
        <f>+O641/G641-1</f>
        <v>#DIV/0!</v>
      </c>
      <c r="P642" s="31"/>
      <c r="Q642" s="63" t="s">
        <v>76</v>
      </c>
    </row>
    <row r="643" spans="1:17" s="70" customFormat="1" x14ac:dyDescent="0.25">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x14ac:dyDescent="0.25">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x14ac:dyDescent="0.25">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61.79</v>
      </c>
      <c r="P645" s="31"/>
      <c r="Q645" s="36" t="s">
        <v>75</v>
      </c>
    </row>
    <row r="646" spans="1:17" s="3" customFormat="1" x14ac:dyDescent="0.25">
      <c r="B646" s="72"/>
      <c r="I646" s="61"/>
      <c r="J646" s="61"/>
      <c r="K646" s="61"/>
      <c r="L646" s="61"/>
      <c r="M646" s="61"/>
      <c r="N646" s="62" t="e">
        <f>+N645/G645-1</f>
        <v>#DIV/0!</v>
      </c>
      <c r="O646" s="62">
        <f>+O645/H645-1</f>
        <v>4.5223155179154109</v>
      </c>
      <c r="P646" s="31"/>
      <c r="Q646" s="63" t="s">
        <v>76</v>
      </c>
    </row>
    <row r="647" spans="1:17" s="70" customFormat="1" x14ac:dyDescent="0.25">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x14ac:dyDescent="0.25">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x14ac:dyDescent="0.25">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61.79</v>
      </c>
      <c r="P649" s="31"/>
      <c r="Q649" s="36" t="s">
        <v>75</v>
      </c>
    </row>
    <row r="650" spans="1:17" s="3" customFormat="1" x14ac:dyDescent="0.25">
      <c r="B650" s="72"/>
      <c r="I650" s="61"/>
      <c r="J650" s="61"/>
      <c r="K650" s="61"/>
      <c r="L650" s="61"/>
      <c r="M650" s="61"/>
      <c r="N650" s="62">
        <f>+N649/H649-1</f>
        <v>3.7119134226274983</v>
      </c>
      <c r="O650" s="62">
        <f>+O649/I649-1</f>
        <v>2.3315882756675941</v>
      </c>
      <c r="P650" s="31"/>
      <c r="Q650" s="63" t="s">
        <v>76</v>
      </c>
    </row>
    <row r="651" spans="1:17" s="70" customFormat="1" x14ac:dyDescent="0.25">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0.2764897053097547</v>
      </c>
      <c r="P651" s="68"/>
      <c r="Q651" s="69" t="s">
        <v>77</v>
      </c>
    </row>
    <row r="652" spans="1:17" s="3" customFormat="1" x14ac:dyDescent="0.25">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x14ac:dyDescent="0.25">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61.66</v>
      </c>
      <c r="P653" s="31"/>
      <c r="Q653" s="36" t="s">
        <v>75</v>
      </c>
    </row>
    <row r="654" spans="1:17" s="3" customFormat="1" x14ac:dyDescent="0.25">
      <c r="B654" s="72"/>
      <c r="I654" s="61"/>
      <c r="J654" s="61"/>
      <c r="K654" s="61"/>
      <c r="L654" s="61"/>
      <c r="M654" s="61"/>
      <c r="N654" s="62">
        <f>+N653/I653-1</f>
        <v>1.8556834094822046</v>
      </c>
      <c r="O654" s="62">
        <f>+O653/J653-1</f>
        <v>1.8840373124120613</v>
      </c>
      <c r="P654" s="31"/>
      <c r="Q654" s="63" t="s">
        <v>76</v>
      </c>
    </row>
    <row r="655" spans="1:17" s="70" customFormat="1" x14ac:dyDescent="0.25">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0.22310923986234996</v>
      </c>
      <c r="P655" s="68"/>
      <c r="Q655" s="69" t="s">
        <v>77</v>
      </c>
    </row>
    <row r="656" spans="1:17" s="3" customFormat="1" x14ac:dyDescent="0.25">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x14ac:dyDescent="0.25">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61.46</v>
      </c>
      <c r="P657" s="31"/>
      <c r="Q657" s="36" t="s">
        <v>75</v>
      </c>
    </row>
    <row r="658" spans="1:17" s="3" customFormat="1" x14ac:dyDescent="0.25">
      <c r="B658" s="72"/>
      <c r="I658" s="61"/>
      <c r="J658" s="61"/>
      <c r="K658" s="61"/>
      <c r="L658" s="61"/>
      <c r="M658" s="61"/>
      <c r="N658" s="62">
        <f>+N657/J657-1</f>
        <v>1.4736972361901377</v>
      </c>
      <c r="O658" s="62">
        <f>+O657/K657-1</f>
        <v>0.8696689326509528</v>
      </c>
      <c r="P658" s="31"/>
      <c r="Q658" s="63" t="s">
        <v>76</v>
      </c>
    </row>
    <row r="659" spans="1:17" s="70" customFormat="1" x14ac:dyDescent="0.25">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0.23746903550155543</v>
      </c>
      <c r="P659" s="68"/>
      <c r="Q659" s="69" t="s">
        <v>77</v>
      </c>
    </row>
    <row r="660" spans="1:17" s="3" customFormat="1" x14ac:dyDescent="0.25">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x14ac:dyDescent="0.25">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61.36</v>
      </c>
      <c r="P661" s="31"/>
      <c r="Q661" s="36" t="s">
        <v>75</v>
      </c>
    </row>
    <row r="662" spans="1:17" s="3" customFormat="1" x14ac:dyDescent="0.25">
      <c r="B662" s="72"/>
      <c r="I662" s="61"/>
      <c r="J662" s="61"/>
      <c r="K662" s="61"/>
      <c r="L662" s="61"/>
      <c r="M662" s="61"/>
      <c r="N662" s="62">
        <f>+N661/K661-1</f>
        <v>0.5956329973985659</v>
      </c>
      <c r="O662" s="62">
        <f>+O661/L661-1</f>
        <v>0.43944142657219887</v>
      </c>
      <c r="P662" s="31"/>
      <c r="Q662" s="63" t="s">
        <v>76</v>
      </c>
    </row>
    <row r="663" spans="1:17" s="70" customFormat="1" x14ac:dyDescent="0.25">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0.1697557020696798</v>
      </c>
      <c r="P663" s="68"/>
      <c r="Q663" s="69" t="s">
        <v>77</v>
      </c>
    </row>
    <row r="664" spans="1:17" s="3" customFormat="1" x14ac:dyDescent="0.25">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x14ac:dyDescent="0.25">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61.18</v>
      </c>
      <c r="P665" s="31"/>
      <c r="Q665" s="36" t="s">
        <v>75</v>
      </c>
    </row>
    <row r="666" spans="1:17" s="3" customFormat="1" x14ac:dyDescent="0.25">
      <c r="B666" s="72"/>
      <c r="I666" s="61"/>
      <c r="J666" s="61"/>
      <c r="K666" s="61"/>
      <c r="L666" s="61"/>
      <c r="M666" s="61"/>
      <c r="N666" s="62">
        <f>+N665/L665-1</f>
        <v>0.22768389737962536</v>
      </c>
      <c r="O666" s="62">
        <f>+O665/M665-1</f>
        <v>0.16045226090008469</v>
      </c>
      <c r="P666" s="31"/>
      <c r="Q666" s="63" t="s">
        <v>76</v>
      </c>
    </row>
    <row r="667" spans="1:17" s="70" customFormat="1" x14ac:dyDescent="0.25">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0.12958422737913006</v>
      </c>
      <c r="P667" s="68"/>
      <c r="Q667" s="69" t="s">
        <v>77</v>
      </c>
    </row>
    <row r="668" spans="1:17" s="3" customFormat="1" x14ac:dyDescent="0.25">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x14ac:dyDescent="0.25">
      <c r="B669" s="76"/>
      <c r="C669" s="77"/>
      <c r="D669" s="77"/>
      <c r="E669" s="77"/>
      <c r="F669" s="77"/>
      <c r="G669" s="77"/>
      <c r="H669" s="77"/>
      <c r="I669" s="77"/>
      <c r="J669" s="77"/>
      <c r="K669" s="77"/>
      <c r="L669" s="77"/>
      <c r="M669" s="77">
        <f>+M$614+M668</f>
        <v>52.46082451073584</v>
      </c>
      <c r="N669" s="78">
        <f>+N$614+N668</f>
        <v>51.852291842907483</v>
      </c>
      <c r="O669" s="78">
        <f>+O$614+O668</f>
        <v>60.92</v>
      </c>
      <c r="P669" s="31"/>
      <c r="Q669" s="36" t="s">
        <v>75</v>
      </c>
    </row>
    <row r="670" spans="1:17" s="3" customFormat="1" x14ac:dyDescent="0.25">
      <c r="B670" s="72"/>
      <c r="I670" s="61"/>
      <c r="J670" s="61"/>
      <c r="K670" s="61"/>
      <c r="L670" s="61"/>
      <c r="M670" s="61"/>
      <c r="N670" s="62">
        <f>+N669/M669-1</f>
        <v>-1.1599754169014709E-2</v>
      </c>
      <c r="O670" s="62">
        <f>+O669/N669-1</f>
        <v>0.17487574482848678</v>
      </c>
      <c r="P670" s="31"/>
      <c r="Q670" s="63" t="s">
        <v>76</v>
      </c>
    </row>
    <row r="671" spans="1:17" s="70" customFormat="1" x14ac:dyDescent="0.25">
      <c r="A671" s="64"/>
      <c r="B671" s="65"/>
      <c r="C671" s="66"/>
      <c r="D671" s="66"/>
      <c r="E671" s="66"/>
      <c r="F671" s="66"/>
      <c r="G671" s="66"/>
      <c r="H671" s="66"/>
      <c r="I671" s="66"/>
      <c r="J671" s="66"/>
      <c r="K671" s="66"/>
      <c r="L671" s="66"/>
      <c r="M671" s="66"/>
      <c r="N671" s="67">
        <f>RATE(N$347-$M$347,,-$M669,N669)</f>
        <v>-1.1599754169014766E-2</v>
      </c>
      <c r="O671" s="67">
        <f>RATE(O$347-$M$347,,-$M669,O669)</f>
        <v>7.7611931545553639E-2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4222" priority="1129" operator="lessThan">
      <formula>0</formula>
    </cfRule>
  </conditionalFormatting>
  <conditionalFormatting sqref="P546">
    <cfRule type="cellIs" dxfId="14221" priority="1128" operator="lessThan">
      <formula>0</formula>
    </cfRule>
  </conditionalFormatting>
  <conditionalFormatting sqref="B347:N347">
    <cfRule type="cellIs" dxfId="14220" priority="1127" operator="lessThan">
      <formula>0</formula>
    </cfRule>
  </conditionalFormatting>
  <conditionalFormatting sqref="B347:N347">
    <cfRule type="cellIs" dxfId="14219" priority="1126" operator="lessThan">
      <formula>0</formula>
    </cfRule>
  </conditionalFormatting>
  <conditionalFormatting sqref="Q551">
    <cfRule type="cellIs" dxfId="14218" priority="1122" operator="lessThan">
      <formula>0</formula>
    </cfRule>
  </conditionalFormatting>
  <conditionalFormatting sqref="Q485:Q488">
    <cfRule type="cellIs" dxfId="14217" priority="1125" operator="lessThan">
      <formula>0</formula>
    </cfRule>
  </conditionalFormatting>
  <conditionalFormatting sqref="Q489:Q490">
    <cfRule type="cellIs" dxfId="14216" priority="1124" operator="lessThan">
      <formula>0</formula>
    </cfRule>
  </conditionalFormatting>
  <conditionalFormatting sqref="Q489:Q490">
    <cfRule type="cellIs" dxfId="14215" priority="1123" operator="lessThan">
      <formula>0</formula>
    </cfRule>
  </conditionalFormatting>
  <conditionalFormatting sqref="P547:P550">
    <cfRule type="cellIs" dxfId="14214" priority="1120" operator="lessThan">
      <formula>0</formula>
    </cfRule>
  </conditionalFormatting>
  <conditionalFormatting sqref="Q371">
    <cfRule type="cellIs" dxfId="14213" priority="1088" operator="lessThan">
      <formula>0</formula>
    </cfRule>
  </conditionalFormatting>
  <conditionalFormatting sqref="Q551">
    <cfRule type="cellIs" dxfId="14212" priority="1121" operator="lessThan">
      <formula>0</formula>
    </cfRule>
  </conditionalFormatting>
  <conditionalFormatting sqref="J352:N353 K350:N351">
    <cfRule type="cellIs" dxfId="14211" priority="1115" operator="lessThan">
      <formula>0</formula>
    </cfRule>
  </conditionalFormatting>
  <conditionalFormatting sqref="Q353">
    <cfRule type="cellIs" dxfId="14210" priority="1108" operator="lessThan">
      <formula>0</formula>
    </cfRule>
  </conditionalFormatting>
  <conditionalFormatting sqref="Q450:Q454">
    <cfRule type="cellIs" dxfId="14209" priority="1119" operator="lessThan">
      <formula>0</formula>
    </cfRule>
  </conditionalFormatting>
  <conditionalFormatting sqref="J350">
    <cfRule type="cellIs" dxfId="14208" priority="1114" operator="lessThan">
      <formula>0</formula>
    </cfRule>
  </conditionalFormatting>
  <conditionalFormatting sqref="P348:Q349 Q350:Q352">
    <cfRule type="cellIs" dxfId="14207" priority="1118" operator="lessThan">
      <formula>0</formula>
    </cfRule>
  </conditionalFormatting>
  <conditionalFormatting sqref="B348">
    <cfRule type="cellIs" dxfId="14206" priority="1113" operator="lessThan">
      <formula>0</formula>
    </cfRule>
  </conditionalFormatting>
  <conditionalFormatting sqref="P397:Q397 Q398:Q400">
    <cfRule type="cellIs" dxfId="14205" priority="1058" operator="lessThan">
      <formula>0</formula>
    </cfRule>
  </conditionalFormatting>
  <conditionalFormatting sqref="P348:P349">
    <cfRule type="cellIs" dxfId="14204" priority="1117" operator="lessThan">
      <formula>0</formula>
    </cfRule>
  </conditionalFormatting>
  <conditionalFormatting sqref="P350:P353">
    <cfRule type="cellIs" dxfId="14203" priority="1116" operator="lessThan">
      <formula>0</formula>
    </cfRule>
  </conditionalFormatting>
  <conditionalFormatting sqref="Q401">
    <cfRule type="cellIs" dxfId="14202" priority="1055" operator="lessThan">
      <formula>0</formula>
    </cfRule>
  </conditionalFormatting>
  <conditionalFormatting sqref="Q354">
    <cfRule type="cellIs" dxfId="14201" priority="1111" operator="lessThan">
      <formula>0</formula>
    </cfRule>
  </conditionalFormatting>
  <conditionalFormatting sqref="Q408">
    <cfRule type="cellIs" dxfId="14200" priority="1042" operator="lessThan">
      <formula>0</formula>
    </cfRule>
  </conditionalFormatting>
  <conditionalFormatting sqref="P398:P400">
    <cfRule type="cellIs" dxfId="14199" priority="1056" operator="lessThan">
      <formula>0</formula>
    </cfRule>
  </conditionalFormatting>
  <conditionalFormatting sqref="C356:J356">
    <cfRule type="cellIs" dxfId="14198" priority="1102" operator="lessThan">
      <formula>0</formula>
    </cfRule>
  </conditionalFormatting>
  <conditionalFormatting sqref="H390">
    <cfRule type="cellIs" dxfId="14197" priority="1036" operator="lessThan">
      <formula>0</formula>
    </cfRule>
  </conditionalFormatting>
  <conditionalFormatting sqref="Q401">
    <cfRule type="cellIs" dxfId="14196" priority="1054" operator="lessThan">
      <formula>0</formula>
    </cfRule>
  </conditionalFormatting>
  <conditionalFormatting sqref="B349">
    <cfRule type="cellIs" dxfId="14195" priority="1112" operator="lessThan">
      <formula>0</formula>
    </cfRule>
  </conditionalFormatting>
  <conditionalFormatting sqref="J351">
    <cfRule type="cellIs" dxfId="14194" priority="1109" operator="lessThan">
      <formula>0</formula>
    </cfRule>
  </conditionalFormatting>
  <conditionalFormatting sqref="P354">
    <cfRule type="cellIs" dxfId="14193" priority="1110" operator="lessThan">
      <formula>0</formula>
    </cfRule>
  </conditionalFormatting>
  <conditionalFormatting sqref="P421">
    <cfRule type="cellIs" dxfId="14192" priority="1030" operator="lessThan">
      <formula>0</formula>
    </cfRule>
  </conditionalFormatting>
  <conditionalFormatting sqref="Q353">
    <cfRule type="cellIs" dxfId="14191" priority="1107" operator="lessThan">
      <formula>0</formula>
    </cfRule>
  </conditionalFormatting>
  <conditionalFormatting sqref="P355:Q355 Q356:Q358">
    <cfRule type="cellIs" dxfId="14190" priority="1106" operator="lessThan">
      <formula>0</formula>
    </cfRule>
  </conditionalFormatting>
  <conditionalFormatting sqref="P355">
    <cfRule type="cellIs" dxfId="14189" priority="1105" operator="lessThan">
      <formula>0</formula>
    </cfRule>
  </conditionalFormatting>
  <conditionalFormatting sqref="P356:P359">
    <cfRule type="cellIs" dxfId="14188" priority="1104" operator="lessThan">
      <formula>0</formula>
    </cfRule>
  </conditionalFormatting>
  <conditionalFormatting sqref="I357 K357:N357 C358:M359 K356:M356">
    <cfRule type="cellIs" dxfId="14187" priority="1103" operator="lessThan">
      <formula>0</formula>
    </cfRule>
  </conditionalFormatting>
  <conditionalFormatting sqref="B355">
    <cfRule type="cellIs" dxfId="14186" priority="1100" operator="lessThan">
      <formula>0</formula>
    </cfRule>
  </conditionalFormatting>
  <conditionalFormatting sqref="I356">
    <cfRule type="cellIs" dxfId="14185" priority="1101" operator="lessThan">
      <formula>0</formula>
    </cfRule>
  </conditionalFormatting>
  <conditionalFormatting sqref="Q360">
    <cfRule type="cellIs" dxfId="14184" priority="1099" operator="lessThan">
      <formula>0</formula>
    </cfRule>
  </conditionalFormatting>
  <conditionalFormatting sqref="C357:J357">
    <cfRule type="cellIs" dxfId="14183" priority="1098" operator="lessThan">
      <formula>0</formula>
    </cfRule>
  </conditionalFormatting>
  <conditionalFormatting sqref="Q359">
    <cfRule type="cellIs" dxfId="14182" priority="1097" operator="lessThan">
      <formula>0</formula>
    </cfRule>
  </conditionalFormatting>
  <conditionalFormatting sqref="Q359">
    <cfRule type="cellIs" dxfId="14181" priority="1096" operator="lessThan">
      <formula>0</formula>
    </cfRule>
  </conditionalFormatting>
  <conditionalFormatting sqref="P367:Q367 Q368:Q370">
    <cfRule type="cellIs" dxfId="14180" priority="1095" operator="lessThan">
      <formula>0</formula>
    </cfRule>
  </conditionalFormatting>
  <conditionalFormatting sqref="P367">
    <cfRule type="cellIs" dxfId="14179" priority="1094" operator="lessThan">
      <formula>0</formula>
    </cfRule>
  </conditionalFormatting>
  <conditionalFormatting sqref="J368">
    <cfRule type="cellIs" dxfId="14178" priority="1092" operator="lessThan">
      <formula>0</formula>
    </cfRule>
  </conditionalFormatting>
  <conditionalFormatting sqref="K368:N369 J370:M371">
    <cfRule type="cellIs" dxfId="14177" priority="1093" operator="lessThan">
      <formula>0</formula>
    </cfRule>
  </conditionalFormatting>
  <conditionalFormatting sqref="P379">
    <cfRule type="cellIs" dxfId="14176" priority="1085" operator="lessThan">
      <formula>0</formula>
    </cfRule>
  </conditionalFormatting>
  <conditionalFormatting sqref="Q372">
    <cfRule type="cellIs" dxfId="14175" priority="1090" operator="lessThan">
      <formula>0</formula>
    </cfRule>
  </conditionalFormatting>
  <conditionalFormatting sqref="B367">
    <cfRule type="cellIs" dxfId="14174" priority="1091" operator="lessThan">
      <formula>0</formula>
    </cfRule>
  </conditionalFormatting>
  <conditionalFormatting sqref="P404:P406">
    <cfRule type="cellIs" dxfId="14173" priority="1043" operator="lessThan">
      <formula>0</formula>
    </cfRule>
  </conditionalFormatting>
  <conditionalFormatting sqref="J369">
    <cfRule type="cellIs" dxfId="14172" priority="1089" operator="lessThan">
      <formula>0</formula>
    </cfRule>
  </conditionalFormatting>
  <conditionalFormatting sqref="Q371">
    <cfRule type="cellIs" dxfId="14171" priority="1087" operator="lessThan">
      <formula>0</formula>
    </cfRule>
  </conditionalFormatting>
  <conditionalFormatting sqref="P379:Q379 Q380:Q382">
    <cfRule type="cellIs" dxfId="14170" priority="1086" operator="lessThan">
      <formula>0</formula>
    </cfRule>
  </conditionalFormatting>
  <conditionalFormatting sqref="Q383">
    <cfRule type="cellIs" dxfId="14169" priority="1077" operator="lessThan">
      <formula>0</formula>
    </cfRule>
  </conditionalFormatting>
  <conditionalFormatting sqref="I381 K380:N381 C382:M383">
    <cfRule type="cellIs" dxfId="14168" priority="1084" operator="lessThan">
      <formula>0</formula>
    </cfRule>
  </conditionalFormatting>
  <conditionalFormatting sqref="I380">
    <cfRule type="cellIs" dxfId="14167" priority="1082" operator="lessThan">
      <formula>0</formula>
    </cfRule>
  </conditionalFormatting>
  <conditionalFormatting sqref="C380:J380">
    <cfRule type="cellIs" dxfId="14166" priority="1083" operator="lessThan">
      <formula>0</formula>
    </cfRule>
  </conditionalFormatting>
  <conditionalFormatting sqref="B379">
    <cfRule type="cellIs" dxfId="14165" priority="1081" operator="lessThan">
      <formula>0</formula>
    </cfRule>
  </conditionalFormatting>
  <conditionalFormatting sqref="Q384">
    <cfRule type="cellIs" dxfId="14164" priority="1080" operator="lessThan">
      <formula>0</formula>
    </cfRule>
  </conditionalFormatting>
  <conditionalFormatting sqref="Q429:Q431">
    <cfRule type="cellIs" dxfId="14163" priority="1021" operator="lessThan">
      <formula>0</formula>
    </cfRule>
  </conditionalFormatting>
  <conditionalFormatting sqref="C381:J381">
    <cfRule type="cellIs" dxfId="14162" priority="1079" operator="lessThan">
      <formula>0</formula>
    </cfRule>
  </conditionalFormatting>
  <conditionalFormatting sqref="Q383">
    <cfRule type="cellIs" dxfId="14161" priority="1078" operator="lessThan">
      <formula>0</formula>
    </cfRule>
  </conditionalFormatting>
  <conditionalFormatting sqref="Q389">
    <cfRule type="cellIs" dxfId="14160" priority="1066" operator="lessThan">
      <formula>0</formula>
    </cfRule>
  </conditionalFormatting>
  <conditionalFormatting sqref="P391:Q391 Q392:Q394">
    <cfRule type="cellIs" dxfId="14159" priority="1065" operator="lessThan">
      <formula>0</formula>
    </cfRule>
  </conditionalFormatting>
  <conditionalFormatting sqref="P391">
    <cfRule type="cellIs" dxfId="14158" priority="1064" operator="lessThan">
      <formula>0</formula>
    </cfRule>
  </conditionalFormatting>
  <conditionalFormatting sqref="P392:P394">
    <cfRule type="cellIs" dxfId="14157" priority="1063" operator="lessThan">
      <formula>0</formula>
    </cfRule>
  </conditionalFormatting>
  <conditionalFormatting sqref="Q396">
    <cfRule type="cellIs" dxfId="14156" priority="1061" operator="lessThan">
      <formula>0</formula>
    </cfRule>
  </conditionalFormatting>
  <conditionalFormatting sqref="B391">
    <cfRule type="cellIs" dxfId="14155" priority="1062" operator="lessThan">
      <formula>0</formula>
    </cfRule>
  </conditionalFormatting>
  <conditionalFormatting sqref="Q395">
    <cfRule type="cellIs" dxfId="14154" priority="1060" operator="lessThan">
      <formula>0</formula>
    </cfRule>
  </conditionalFormatting>
  <conditionalFormatting sqref="P385:Q385 Q386:Q388">
    <cfRule type="cellIs" dxfId="14153" priority="1076" operator="lessThan">
      <formula>0</formula>
    </cfRule>
  </conditionalFormatting>
  <conditionalFormatting sqref="P385">
    <cfRule type="cellIs" dxfId="14152" priority="1075" operator="lessThan">
      <formula>0</formula>
    </cfRule>
  </conditionalFormatting>
  <conditionalFormatting sqref="P386:P388">
    <cfRule type="cellIs" dxfId="14151" priority="1074" operator="lessThan">
      <formula>0</formula>
    </cfRule>
  </conditionalFormatting>
  <conditionalFormatting sqref="I387 K386:N387 C388:N388 C389:M389">
    <cfRule type="cellIs" dxfId="14150" priority="1073" operator="lessThan">
      <formula>0</formula>
    </cfRule>
  </conditionalFormatting>
  <conditionalFormatting sqref="Q395">
    <cfRule type="cellIs" dxfId="14149" priority="1059" operator="lessThan">
      <formula>0</formula>
    </cfRule>
  </conditionalFormatting>
  <conditionalFormatting sqref="J372:M372">
    <cfRule type="cellIs" dxfId="14148" priority="1050" operator="lessThan">
      <formula>0</formula>
    </cfRule>
  </conditionalFormatting>
  <conditionalFormatting sqref="C360:M360">
    <cfRule type="cellIs" dxfId="14147" priority="1049" operator="lessThan">
      <formula>0</formula>
    </cfRule>
  </conditionalFormatting>
  <conditionalFormatting sqref="J354:N354">
    <cfRule type="cellIs" dxfId="14146" priority="1048" operator="lessThan">
      <formula>0</formula>
    </cfRule>
  </conditionalFormatting>
  <conditionalFormatting sqref="I386">
    <cfRule type="cellIs" dxfId="14145" priority="1071" operator="lessThan">
      <formula>0</formula>
    </cfRule>
  </conditionalFormatting>
  <conditionalFormatting sqref="C386:J386">
    <cfRule type="cellIs" dxfId="14144" priority="1072" operator="lessThan">
      <formula>0</formula>
    </cfRule>
  </conditionalFormatting>
  <conditionalFormatting sqref="B385">
    <cfRule type="cellIs" dxfId="14143" priority="1070" operator="lessThan">
      <formula>0</formula>
    </cfRule>
  </conditionalFormatting>
  <conditionalFormatting sqref="Q390">
    <cfRule type="cellIs" dxfId="14142" priority="1069" operator="lessThan">
      <formula>0</formula>
    </cfRule>
  </conditionalFormatting>
  <conditionalFormatting sqref="C387:J387">
    <cfRule type="cellIs" dxfId="14141" priority="1068" operator="lessThan">
      <formula>0</formula>
    </cfRule>
  </conditionalFormatting>
  <conditionalFormatting sqref="Q389">
    <cfRule type="cellIs" dxfId="14140" priority="1067" operator="lessThan">
      <formula>0</formula>
    </cfRule>
  </conditionalFormatting>
  <conditionalFormatting sqref="P397">
    <cfRule type="cellIs" dxfId="14139" priority="1057" operator="lessThan">
      <formula>0</formula>
    </cfRule>
  </conditionalFormatting>
  <conditionalFormatting sqref="C396:M396">
    <cfRule type="cellIs" dxfId="14138" priority="1053" operator="lessThan">
      <formula>0</formula>
    </cfRule>
  </conditionalFormatting>
  <conditionalFormatting sqref="C390:M390">
    <cfRule type="cellIs" dxfId="14137" priority="1052" operator="lessThan">
      <formula>0</formula>
    </cfRule>
  </conditionalFormatting>
  <conditionalFormatting sqref="C384:M384">
    <cfRule type="cellIs" dxfId="14136" priority="1051" operator="lessThan">
      <formula>0</formula>
    </cfRule>
  </conditionalFormatting>
  <conditionalFormatting sqref="Q425">
    <cfRule type="cellIs" dxfId="14135" priority="1026" operator="lessThan">
      <formula>0</formula>
    </cfRule>
  </conditionalFormatting>
  <conditionalFormatting sqref="H383">
    <cfRule type="cellIs" dxfId="14134" priority="1033" operator="lessThan">
      <formula>0</formula>
    </cfRule>
  </conditionalFormatting>
  <conditionalFormatting sqref="H359">
    <cfRule type="cellIs" dxfId="14133" priority="1035" operator="lessThan">
      <formula>0</formula>
    </cfRule>
  </conditionalFormatting>
  <conditionalFormatting sqref="H360">
    <cfRule type="cellIs" dxfId="14132" priority="1034" operator="lessThan">
      <formula>0</formula>
    </cfRule>
  </conditionalFormatting>
  <conditionalFormatting sqref="P422:P424">
    <cfRule type="cellIs" dxfId="14131" priority="1029" operator="lessThan">
      <formula>0</formula>
    </cfRule>
  </conditionalFormatting>
  <conditionalFormatting sqref="B427">
    <cfRule type="cellIs" dxfId="14130" priority="1023" operator="lessThan">
      <formula>0</formula>
    </cfRule>
  </conditionalFormatting>
  <conditionalFormatting sqref="B403">
    <cfRule type="cellIs" dxfId="14129" priority="1039" operator="lessThan">
      <formula>0</formula>
    </cfRule>
  </conditionalFormatting>
  <conditionalFormatting sqref="P421:Q421 Q422:Q424">
    <cfRule type="cellIs" dxfId="14128" priority="1031" operator="lessThan">
      <formula>0</formula>
    </cfRule>
  </conditionalFormatting>
  <conditionalFormatting sqref="Q438">
    <cfRule type="cellIs" dxfId="14127" priority="1014" operator="lessThan">
      <formula>0</formula>
    </cfRule>
  </conditionalFormatting>
  <conditionalFormatting sqref="B397">
    <cfRule type="cellIs" dxfId="14126" priority="1047" operator="lessThan">
      <formula>0</formula>
    </cfRule>
  </conditionalFormatting>
  <conditionalFormatting sqref="B402">
    <cfRule type="cellIs" dxfId="14125" priority="1046" operator="lessThan">
      <formula>0</formula>
    </cfRule>
  </conditionalFormatting>
  <conditionalFormatting sqref="Q407">
    <cfRule type="cellIs" dxfId="14124" priority="1040" operator="lessThan">
      <formula>0</formula>
    </cfRule>
  </conditionalFormatting>
  <conditionalFormatting sqref="P403:Q403 Q404:Q406">
    <cfRule type="cellIs" dxfId="14123" priority="1045" operator="lessThan">
      <formula>0</formula>
    </cfRule>
  </conditionalFormatting>
  <conditionalFormatting sqref="P403">
    <cfRule type="cellIs" dxfId="14122" priority="1044" operator="lessThan">
      <formula>0</formula>
    </cfRule>
  </conditionalFormatting>
  <conditionalFormatting sqref="Q407">
    <cfRule type="cellIs" dxfId="14121" priority="1041" operator="lessThan">
      <formula>0</formula>
    </cfRule>
  </conditionalFormatting>
  <conditionalFormatting sqref="B434">
    <cfRule type="cellIs" dxfId="14120" priority="1012" operator="lessThan">
      <formula>0</formula>
    </cfRule>
  </conditionalFormatting>
  <conditionalFormatting sqref="H384">
    <cfRule type="cellIs" dxfId="14119" priority="1032" operator="lessThan">
      <formula>0</formula>
    </cfRule>
  </conditionalFormatting>
  <conditionalFormatting sqref="Q433">
    <cfRule type="cellIs" dxfId="14118" priority="1013" operator="lessThan">
      <formula>0</formula>
    </cfRule>
  </conditionalFormatting>
  <conditionalFormatting sqref="Q556:Q558">
    <cfRule type="cellIs" dxfId="14117" priority="1011" operator="lessThan">
      <formula>0</formula>
    </cfRule>
  </conditionalFormatting>
  <conditionalFormatting sqref="J558:N558 K556:N557 J559:M559">
    <cfRule type="cellIs" dxfId="14116" priority="1009" operator="lessThan">
      <formula>0</formula>
    </cfRule>
  </conditionalFormatting>
  <conditionalFormatting sqref="Q432">
    <cfRule type="cellIs" dxfId="14115" priority="1018" operator="lessThan">
      <formula>0</formula>
    </cfRule>
  </conditionalFormatting>
  <conditionalFormatting sqref="Q435:Q437">
    <cfRule type="cellIs" dxfId="14114" priority="1017" operator="lessThan">
      <formula>0</formula>
    </cfRule>
  </conditionalFormatting>
  <conditionalFormatting sqref="P429:P431">
    <cfRule type="cellIs" dxfId="14113" priority="1020" operator="lessThan">
      <formula>0</formula>
    </cfRule>
  </conditionalFormatting>
  <conditionalFormatting sqref="Q432">
    <cfRule type="cellIs" dxfId="14112" priority="1019" operator="lessThan">
      <formula>0</formula>
    </cfRule>
  </conditionalFormatting>
  <conditionalFormatting sqref="P556:P558">
    <cfRule type="cellIs" dxfId="14111" priority="1010" operator="lessThan">
      <formula>0</formula>
    </cfRule>
  </conditionalFormatting>
  <conditionalFormatting sqref="H396">
    <cfRule type="cellIs" dxfId="14110" priority="1038" operator="lessThan">
      <formula>0</formula>
    </cfRule>
  </conditionalFormatting>
  <conditionalFormatting sqref="Q438">
    <cfRule type="cellIs" dxfId="14109" priority="1015" operator="lessThan">
      <formula>0</formula>
    </cfRule>
  </conditionalFormatting>
  <conditionalFormatting sqref="Q425">
    <cfRule type="cellIs" dxfId="14108" priority="1027" operator="lessThan">
      <formula>0</formula>
    </cfRule>
  </conditionalFormatting>
  <conditionalFormatting sqref="H389">
    <cfRule type="cellIs" dxfId="14107" priority="1037" operator="lessThan">
      <formula>0</formula>
    </cfRule>
  </conditionalFormatting>
  <conditionalFormatting sqref="B428">
    <cfRule type="cellIs" dxfId="14106" priority="1022" operator="lessThan">
      <formula>0</formula>
    </cfRule>
  </conditionalFormatting>
  <conditionalFormatting sqref="Q559">
    <cfRule type="cellIs" dxfId="14105" priority="1006" operator="lessThan">
      <formula>0</formula>
    </cfRule>
  </conditionalFormatting>
  <conditionalFormatting sqref="Q559">
    <cfRule type="cellIs" dxfId="14104" priority="1005" operator="lessThan">
      <formula>0</formula>
    </cfRule>
  </conditionalFormatting>
  <conditionalFormatting sqref="P435:P437">
    <cfRule type="cellIs" dxfId="14103" priority="1016" operator="lessThan">
      <formula>0</formula>
    </cfRule>
  </conditionalFormatting>
  <conditionalFormatting sqref="P427">
    <cfRule type="cellIs" dxfId="14102" priority="1028" operator="lessThan">
      <formula>0</formula>
    </cfRule>
  </conditionalFormatting>
  <conditionalFormatting sqref="Q426:Q427">
    <cfRule type="cellIs" dxfId="14101" priority="1024" operator="lessThan">
      <formula>0</formula>
    </cfRule>
  </conditionalFormatting>
  <conditionalFormatting sqref="J557">
    <cfRule type="cellIs" dxfId="14100" priority="1007" operator="lessThan">
      <formula>0</formula>
    </cfRule>
  </conditionalFormatting>
  <conditionalFormatting sqref="J562:N562 J564:N565 J563:M563">
    <cfRule type="cellIs" dxfId="14099" priority="999" operator="lessThan">
      <formula>0</formula>
    </cfRule>
  </conditionalFormatting>
  <conditionalFormatting sqref="B421">
    <cfRule type="cellIs" dxfId="14098" priority="1025" operator="lessThan">
      <formula>0</formula>
    </cfRule>
  </conditionalFormatting>
  <conditionalFormatting sqref="Q560">
    <cfRule type="cellIs" dxfId="14097" priority="1004" operator="lessThan">
      <formula>0</formula>
    </cfRule>
  </conditionalFormatting>
  <conditionalFormatting sqref="J563">
    <cfRule type="cellIs" dxfId="14096" priority="998" operator="lessThan">
      <formula>0</formula>
    </cfRule>
  </conditionalFormatting>
  <conditionalFormatting sqref="Q565">
    <cfRule type="cellIs" dxfId="14095" priority="997" operator="lessThan">
      <formula>0</formula>
    </cfRule>
  </conditionalFormatting>
  <conditionalFormatting sqref="Q566">
    <cfRule type="cellIs" dxfId="14094" priority="995" operator="lessThan">
      <formula>0</formula>
    </cfRule>
  </conditionalFormatting>
  <conditionalFormatting sqref="B588">
    <cfRule type="cellIs" dxfId="14093" priority="959" operator="lessThan">
      <formula>0</formula>
    </cfRule>
  </conditionalFormatting>
  <conditionalFormatting sqref="I580 K579:N580 C581:N582">
    <cfRule type="cellIs" dxfId="14092" priority="992" operator="lessThan">
      <formula>0</formula>
    </cfRule>
  </conditionalFormatting>
  <conditionalFormatting sqref="C579:N582">
    <cfRule type="cellIs" dxfId="14091" priority="991" operator="lessThan">
      <formula>0</formula>
    </cfRule>
  </conditionalFormatting>
  <conditionalFormatting sqref="Q582">
    <cfRule type="cellIs" dxfId="14090" priority="987" operator="lessThan">
      <formula>0</formula>
    </cfRule>
  </conditionalFormatting>
  <conditionalFormatting sqref="I579">
    <cfRule type="cellIs" dxfId="14089" priority="990" operator="lessThan">
      <formula>0</formula>
    </cfRule>
  </conditionalFormatting>
  <conditionalFormatting sqref="J556:N558 J559:M559">
    <cfRule type="cellIs" dxfId="14088" priority="1008" operator="lessThan">
      <formula>0</formula>
    </cfRule>
  </conditionalFormatting>
  <conditionalFormatting sqref="P562:P565">
    <cfRule type="cellIs" dxfId="14087" priority="1001" operator="lessThan">
      <formula>0</formula>
    </cfRule>
  </conditionalFormatting>
  <conditionalFormatting sqref="J564:N565 K562:N562 K563:M563">
    <cfRule type="cellIs" dxfId="14086" priority="1000" operator="lessThan">
      <formula>0</formula>
    </cfRule>
  </conditionalFormatting>
  <conditionalFormatting sqref="B555">
    <cfRule type="cellIs" dxfId="14085" priority="1003" operator="lessThan">
      <formula>0</formula>
    </cfRule>
  </conditionalFormatting>
  <conditionalFormatting sqref="Q565">
    <cfRule type="cellIs" dxfId="14084" priority="996" operator="lessThan">
      <formula>0</formula>
    </cfRule>
  </conditionalFormatting>
  <conditionalFormatting sqref="C580:J580">
    <cfRule type="cellIs" dxfId="14083" priority="989" operator="lessThan">
      <formula>0</formula>
    </cfRule>
  </conditionalFormatting>
  <conditionalFormatting sqref="Q562:Q564">
    <cfRule type="cellIs" dxfId="14082" priority="1002" operator="lessThan">
      <formula>0</formula>
    </cfRule>
  </conditionalFormatting>
  <conditionalFormatting sqref="Q579:Q581">
    <cfRule type="cellIs" dxfId="14081" priority="994" operator="lessThan">
      <formula>0</formula>
    </cfRule>
  </conditionalFormatting>
  <conditionalFormatting sqref="P579:P582">
    <cfRule type="cellIs" dxfId="14080" priority="993" operator="lessThan">
      <formula>0</formula>
    </cfRule>
  </conditionalFormatting>
  <conditionalFormatting sqref="Q582">
    <cfRule type="cellIs" dxfId="14079" priority="988" operator="lessThan">
      <formula>0</formula>
    </cfRule>
  </conditionalFormatting>
  <conditionalFormatting sqref="Q592">
    <cfRule type="cellIs" dxfId="14078" priority="963" operator="lessThan">
      <formula>0</formula>
    </cfRule>
  </conditionalFormatting>
  <conditionalFormatting sqref="I589">
    <cfRule type="cellIs" dxfId="14077" priority="966" operator="lessThan">
      <formula>0</formula>
    </cfRule>
  </conditionalFormatting>
  <conditionalFormatting sqref="H580:H582">
    <cfRule type="cellIs" dxfId="14076" priority="986" operator="lessThan">
      <formula>0</formula>
    </cfRule>
  </conditionalFormatting>
  <conditionalFormatting sqref="H584:H587">
    <cfRule type="cellIs" dxfId="14075" priority="973" operator="lessThan">
      <formula>0</formula>
    </cfRule>
  </conditionalFormatting>
  <conditionalFormatting sqref="H579">
    <cfRule type="cellIs" dxfId="14074" priority="984" operator="lessThan">
      <formula>0</formula>
    </cfRule>
  </conditionalFormatting>
  <conditionalFormatting sqref="H579:H582">
    <cfRule type="cellIs" dxfId="14073" priority="985" operator="lessThan">
      <formula>0</formula>
    </cfRule>
  </conditionalFormatting>
  <conditionalFormatting sqref="B578">
    <cfRule type="cellIs" dxfId="14072" priority="983" operator="lessThan">
      <formula>0</formula>
    </cfRule>
  </conditionalFormatting>
  <conditionalFormatting sqref="Q587">
    <cfRule type="cellIs" dxfId="14071" priority="975" operator="lessThan">
      <formula>0</formula>
    </cfRule>
  </conditionalFormatting>
  <conditionalFormatting sqref="I584">
    <cfRule type="cellIs" dxfId="14070" priority="978" operator="lessThan">
      <formula>0</formula>
    </cfRule>
  </conditionalFormatting>
  <conditionalFormatting sqref="C584:N587">
    <cfRule type="cellIs" dxfId="14069" priority="979" operator="lessThan">
      <formula>0</formula>
    </cfRule>
  </conditionalFormatting>
  <conditionalFormatting sqref="Q587">
    <cfRule type="cellIs" dxfId="14068" priority="976" operator="lessThan">
      <formula>0</formula>
    </cfRule>
  </conditionalFormatting>
  <conditionalFormatting sqref="H584">
    <cfRule type="cellIs" dxfId="14067" priority="972" operator="lessThan">
      <formula>0</formula>
    </cfRule>
  </conditionalFormatting>
  <conditionalFormatting sqref="P584:P587">
    <cfRule type="cellIs" dxfId="14066" priority="981" operator="lessThan">
      <formula>0</formula>
    </cfRule>
  </conditionalFormatting>
  <conditionalFormatting sqref="C585:J585">
    <cfRule type="cellIs" dxfId="14065" priority="977" operator="lessThan">
      <formula>0</formula>
    </cfRule>
  </conditionalFormatting>
  <conditionalFormatting sqref="H585:H587">
    <cfRule type="cellIs" dxfId="14064" priority="974" operator="lessThan">
      <formula>0</formula>
    </cfRule>
  </conditionalFormatting>
  <conditionalFormatting sqref="I585 K584:N585 C586:N587">
    <cfRule type="cellIs" dxfId="14063" priority="980" operator="lessThan">
      <formula>0</formula>
    </cfRule>
  </conditionalFormatting>
  <conditionalFormatting sqref="Q584:Q586">
    <cfRule type="cellIs" dxfId="14062" priority="982" operator="lessThan">
      <formula>0</formula>
    </cfRule>
  </conditionalFormatting>
  <conditionalFormatting sqref="B583">
    <cfRule type="cellIs" dxfId="14061" priority="971" operator="lessThan">
      <formula>0</formula>
    </cfRule>
  </conditionalFormatting>
  <conditionalFormatting sqref="C589:N592">
    <cfRule type="cellIs" dxfId="14060" priority="967" operator="lessThan">
      <formula>0</formula>
    </cfRule>
  </conditionalFormatting>
  <conditionalFormatting sqref="Q592">
    <cfRule type="cellIs" dxfId="14059" priority="964" operator="lessThan">
      <formula>0</formula>
    </cfRule>
  </conditionalFormatting>
  <conditionalFormatting sqref="H589">
    <cfRule type="cellIs" dxfId="14058" priority="960" operator="lessThan">
      <formula>0</formula>
    </cfRule>
  </conditionalFormatting>
  <conditionalFormatting sqref="H589:H592">
    <cfRule type="cellIs" dxfId="14057" priority="961" operator="lessThan">
      <formula>0</formula>
    </cfRule>
  </conditionalFormatting>
  <conditionalFormatting sqref="P589:P592">
    <cfRule type="cellIs" dxfId="14056" priority="969" operator="lessThan">
      <formula>0</formula>
    </cfRule>
  </conditionalFormatting>
  <conditionalFormatting sqref="C590:J590">
    <cfRule type="cellIs" dxfId="14055" priority="965" operator="lessThan">
      <formula>0</formula>
    </cfRule>
  </conditionalFormatting>
  <conditionalFormatting sqref="H590:H592">
    <cfRule type="cellIs" dxfId="14054" priority="962" operator="lessThan">
      <formula>0</formula>
    </cfRule>
  </conditionalFormatting>
  <conditionalFormatting sqref="I590 K589:N590 C591:N592">
    <cfRule type="cellIs" dxfId="14053" priority="968" operator="lessThan">
      <formula>0</formula>
    </cfRule>
  </conditionalFormatting>
  <conditionalFormatting sqref="Q589:Q591">
    <cfRule type="cellIs" dxfId="14052" priority="970" operator="lessThan">
      <formula>0</formula>
    </cfRule>
  </conditionalFormatting>
  <conditionalFormatting sqref="C350:I350">
    <cfRule type="cellIs" dxfId="14051" priority="956" operator="lessThan">
      <formula>0</formula>
    </cfRule>
  </conditionalFormatting>
  <conditionalFormatting sqref="C352:I353">
    <cfRule type="cellIs" dxfId="14050" priority="957" operator="lessThan">
      <formula>0</formula>
    </cfRule>
  </conditionalFormatting>
  <conditionalFormatting sqref="P492:Q492">
    <cfRule type="cellIs" dxfId="14049" priority="940" operator="lessThan">
      <formula>0</formula>
    </cfRule>
  </conditionalFormatting>
  <conditionalFormatting sqref="P485:P488">
    <cfRule type="cellIs" dxfId="14048" priority="941" operator="lessThan">
      <formula>0</formula>
    </cfRule>
  </conditionalFormatting>
  <conditionalFormatting sqref="Q574:Q576">
    <cfRule type="cellIs" dxfId="14047" priority="910" operator="lessThan">
      <formula>0</formula>
    </cfRule>
  </conditionalFormatting>
  <conditionalFormatting sqref="B484">
    <cfRule type="cellIs" dxfId="14046" priority="958" operator="lessThan">
      <formula>0</formula>
    </cfRule>
  </conditionalFormatting>
  <conditionalFormatting sqref="N420">
    <cfRule type="cellIs" dxfId="14045" priority="727" operator="lessThan">
      <formula>0</formula>
    </cfRule>
  </conditionalFormatting>
  <conditionalFormatting sqref="C351:I351">
    <cfRule type="cellIs" dxfId="14044" priority="955" operator="lessThan">
      <formula>0</formula>
    </cfRule>
  </conditionalFormatting>
  <conditionalFormatting sqref="C354:I354">
    <cfRule type="cellIs" dxfId="14043" priority="954" operator="lessThan">
      <formula>0</formula>
    </cfRule>
  </conditionalFormatting>
  <conditionalFormatting sqref="C370:I371">
    <cfRule type="cellIs" dxfId="14042" priority="953" operator="lessThan">
      <formula>0</formula>
    </cfRule>
  </conditionalFormatting>
  <conditionalFormatting sqref="C368:I368">
    <cfRule type="cellIs" dxfId="14041" priority="952" operator="lessThan">
      <formula>0</formula>
    </cfRule>
  </conditionalFormatting>
  <conditionalFormatting sqref="C369:I369">
    <cfRule type="cellIs" dxfId="14040" priority="951" operator="lessThan">
      <formula>0</formula>
    </cfRule>
  </conditionalFormatting>
  <conditionalFormatting sqref="C372:I372">
    <cfRule type="cellIs" dxfId="14039" priority="950" operator="lessThan">
      <formula>0</formula>
    </cfRule>
  </conditionalFormatting>
  <conditionalFormatting sqref="C556:I559">
    <cfRule type="cellIs" dxfId="14038" priority="948" operator="lessThan">
      <formula>0</formula>
    </cfRule>
  </conditionalFormatting>
  <conditionalFormatting sqref="C557:I557">
    <cfRule type="cellIs" dxfId="14037" priority="947" operator="lessThan">
      <formula>0</formula>
    </cfRule>
  </conditionalFormatting>
  <conditionalFormatting sqref="C558:I559">
    <cfRule type="cellIs" dxfId="14036" priority="949" operator="lessThan">
      <formula>0</formula>
    </cfRule>
  </conditionalFormatting>
  <conditionalFormatting sqref="C562:I565">
    <cfRule type="cellIs" dxfId="14035" priority="945" operator="lessThan">
      <formula>0</formula>
    </cfRule>
  </conditionalFormatting>
  <conditionalFormatting sqref="C563:I563">
    <cfRule type="cellIs" dxfId="14034" priority="944" operator="lessThan">
      <formula>0</formula>
    </cfRule>
  </conditionalFormatting>
  <conditionalFormatting sqref="C564:I565">
    <cfRule type="cellIs" dxfId="14033" priority="946" operator="lessThan">
      <formula>0</formula>
    </cfRule>
  </conditionalFormatting>
  <conditionalFormatting sqref="C442:C445">
    <cfRule type="cellIs" dxfId="14032" priority="943" operator="lessThan">
      <formula>0</formula>
    </cfRule>
  </conditionalFormatting>
  <conditionalFormatting sqref="P450:P453">
    <cfRule type="cellIs" dxfId="14031" priority="942" operator="lessThan">
      <formula>0</formula>
    </cfRule>
  </conditionalFormatting>
  <conditionalFormatting sqref="Q493:Q496">
    <cfRule type="cellIs" dxfId="14030" priority="939" operator="lessThan">
      <formula>0</formula>
    </cfRule>
  </conditionalFormatting>
  <conditionalFormatting sqref="Q497:Q498">
    <cfRule type="cellIs" dxfId="14029" priority="938" operator="lessThan">
      <formula>0</formula>
    </cfRule>
  </conditionalFormatting>
  <conditionalFormatting sqref="Q498">
    <cfRule type="cellIs" dxfId="14028" priority="937" operator="lessThan">
      <formula>0</formula>
    </cfRule>
  </conditionalFormatting>
  <conditionalFormatting sqref="Q497">
    <cfRule type="cellIs" dxfId="14027" priority="936" operator="lessThan">
      <formula>0</formula>
    </cfRule>
  </conditionalFormatting>
  <conditionalFormatting sqref="P493:P496">
    <cfRule type="cellIs" dxfId="14026" priority="935" operator="lessThan">
      <formula>0</formula>
    </cfRule>
  </conditionalFormatting>
  <conditionalFormatting sqref="B492">
    <cfRule type="cellIs" dxfId="14025" priority="934" operator="lessThan">
      <formula>0</formula>
    </cfRule>
  </conditionalFormatting>
  <conditionalFormatting sqref="C574:N577">
    <cfRule type="cellIs" dxfId="14024" priority="907" operator="lessThan">
      <formula>0</formula>
    </cfRule>
  </conditionalFormatting>
  <conditionalFormatting sqref="Q577">
    <cfRule type="cellIs" dxfId="14023" priority="904" operator="lessThan">
      <formula>0</formula>
    </cfRule>
  </conditionalFormatting>
  <conditionalFormatting sqref="H574:H577">
    <cfRule type="cellIs" dxfId="14022" priority="901" operator="lessThan">
      <formula>0</formula>
    </cfRule>
  </conditionalFormatting>
  <conditionalFormatting sqref="Q491">
    <cfRule type="cellIs" dxfId="14021" priority="933" operator="lessThan">
      <formula>0</formula>
    </cfRule>
  </conditionalFormatting>
  <conditionalFormatting sqref="Q533:Q536 Q538">
    <cfRule type="cellIs" dxfId="14020" priority="932" operator="lessThan">
      <formula>0</formula>
    </cfRule>
  </conditionalFormatting>
  <conditionalFormatting sqref="P532">
    <cfRule type="cellIs" dxfId="14019" priority="931" operator="lessThan">
      <formula>0</formula>
    </cfRule>
  </conditionalFormatting>
  <conditionalFormatting sqref="Q537">
    <cfRule type="cellIs" dxfId="14018" priority="930" operator="lessThan">
      <formula>0</formula>
    </cfRule>
  </conditionalFormatting>
  <conditionalFormatting sqref="Q537">
    <cfRule type="cellIs" dxfId="14017" priority="929" operator="lessThan">
      <formula>0</formula>
    </cfRule>
  </conditionalFormatting>
  <conditionalFormatting sqref="P533:P536">
    <cfRule type="cellIs" dxfId="14016" priority="928" operator="lessThan">
      <formula>0</formula>
    </cfRule>
  </conditionalFormatting>
  <conditionalFormatting sqref="Q545 Q540:Q543">
    <cfRule type="cellIs" dxfId="14015" priority="926" operator="lessThan">
      <formula>0</formula>
    </cfRule>
  </conditionalFormatting>
  <conditionalFormatting sqref="Q544">
    <cfRule type="cellIs" dxfId="14014" priority="924" operator="lessThan">
      <formula>0</formula>
    </cfRule>
  </conditionalFormatting>
  <conditionalFormatting sqref="B532">
    <cfRule type="cellIs" dxfId="14013" priority="927" operator="lessThan">
      <formula>0</formula>
    </cfRule>
  </conditionalFormatting>
  <conditionalFormatting sqref="P539">
    <cfRule type="cellIs" dxfId="14012" priority="925" operator="lessThan">
      <formula>0</formula>
    </cfRule>
  </conditionalFormatting>
  <conditionalFormatting sqref="P540:P543">
    <cfRule type="cellIs" dxfId="14011" priority="922" operator="lessThan">
      <formula>0</formula>
    </cfRule>
  </conditionalFormatting>
  <conditionalFormatting sqref="Q544">
    <cfRule type="cellIs" dxfId="14010" priority="923" operator="lessThan">
      <formula>0</formula>
    </cfRule>
  </conditionalFormatting>
  <conditionalFormatting sqref="P568:P570 P572">
    <cfRule type="cellIs" dxfId="14009" priority="920" operator="lessThan">
      <formula>0</formula>
    </cfRule>
  </conditionalFormatting>
  <conditionalFormatting sqref="Q568:Q570">
    <cfRule type="cellIs" dxfId="14008" priority="921" operator="lessThan">
      <formula>0</formula>
    </cfRule>
  </conditionalFormatting>
  <conditionalFormatting sqref="C570:I570">
    <cfRule type="cellIs" dxfId="14007" priority="913" operator="lessThan">
      <formula>0</formula>
    </cfRule>
  </conditionalFormatting>
  <conditionalFormatting sqref="C568:I570">
    <cfRule type="cellIs" dxfId="14006" priority="912" operator="lessThan">
      <formula>0</formula>
    </cfRule>
  </conditionalFormatting>
  <conditionalFormatting sqref="B567">
    <cfRule type="cellIs" dxfId="14005" priority="914" operator="lessThan">
      <formula>0</formula>
    </cfRule>
  </conditionalFormatting>
  <conditionalFormatting sqref="J568:N570">
    <cfRule type="cellIs" dxfId="14004" priority="918" operator="lessThan">
      <formula>0</formula>
    </cfRule>
  </conditionalFormatting>
  <conditionalFormatting sqref="P574:P577">
    <cfRule type="cellIs" dxfId="14003" priority="909" operator="lessThan">
      <formula>0</formula>
    </cfRule>
  </conditionalFormatting>
  <conditionalFormatting sqref="Q571:Q572">
    <cfRule type="cellIs" dxfId="14002" priority="915" operator="lessThan">
      <formula>0</formula>
    </cfRule>
  </conditionalFormatting>
  <conditionalFormatting sqref="C433:M433">
    <cfRule type="cellIs" dxfId="14001" priority="709" operator="lessThan">
      <formula>0</formula>
    </cfRule>
  </conditionalFormatting>
  <conditionalFormatting sqref="Q571:Q572">
    <cfRule type="cellIs" dxfId="14000" priority="916" operator="lessThan">
      <formula>0</formula>
    </cfRule>
  </conditionalFormatting>
  <conditionalFormatting sqref="J569">
    <cfRule type="cellIs" dxfId="13999" priority="917" operator="lessThan">
      <formula>0</formula>
    </cfRule>
  </conditionalFormatting>
  <conditionalFormatting sqref="J570:N570 K568:N569">
    <cfRule type="cellIs" dxfId="13998" priority="919" operator="lessThan">
      <formula>0</formula>
    </cfRule>
  </conditionalFormatting>
  <conditionalFormatting sqref="I575 K574:N575 C576:N577">
    <cfRule type="cellIs" dxfId="13997" priority="908" operator="lessThan">
      <formula>0</formula>
    </cfRule>
  </conditionalFormatting>
  <conditionalFormatting sqref="N420">
    <cfRule type="cellIs" dxfId="13996" priority="728" operator="lessThan">
      <formula>0</formula>
    </cfRule>
  </conditionalFormatting>
  <conditionalFormatting sqref="B429:N429">
    <cfRule type="cellIs" dxfId="13995" priority="704" operator="lessThan">
      <formula>0</formula>
    </cfRule>
  </conditionalFormatting>
  <conditionalFormatting sqref="C569:I569">
    <cfRule type="cellIs" dxfId="13994" priority="911" operator="lessThan">
      <formula>0</formula>
    </cfRule>
  </conditionalFormatting>
  <conditionalFormatting sqref="B429:N429">
    <cfRule type="cellIs" dxfId="13993" priority="705" operator="lessThan">
      <formula>0</formula>
    </cfRule>
  </conditionalFormatting>
  <conditionalFormatting sqref="H433">
    <cfRule type="cellIs" dxfId="13992" priority="708" operator="lessThan">
      <formula>0</formula>
    </cfRule>
  </conditionalFormatting>
  <conditionalFormatting sqref="B433">
    <cfRule type="cellIs" dxfId="13991" priority="707" operator="lessThan">
      <formula>0</formula>
    </cfRule>
  </conditionalFormatting>
  <conditionalFormatting sqref="B433">
    <cfRule type="cellIs" dxfId="13990" priority="706" operator="lessThan">
      <formula>0</formula>
    </cfRule>
  </conditionalFormatting>
  <conditionalFormatting sqref="B429:N429">
    <cfRule type="cellIs" dxfId="13989" priority="702" operator="lessThan">
      <formula>0</formula>
    </cfRule>
  </conditionalFormatting>
  <conditionalFormatting sqref="B429:N429">
    <cfRule type="cellIs" dxfId="13988" priority="703" operator="lessThan">
      <formula>0</formula>
    </cfRule>
  </conditionalFormatting>
  <conditionalFormatting sqref="B422:N422">
    <cfRule type="cellIs" dxfId="13987" priority="714" operator="lessThan">
      <formula>0</formula>
    </cfRule>
  </conditionalFormatting>
  <conditionalFormatting sqref="H574">
    <cfRule type="cellIs" dxfId="13986" priority="900" operator="lessThan">
      <formula>0</formula>
    </cfRule>
  </conditionalFormatting>
  <conditionalFormatting sqref="C433:M433">
    <cfRule type="cellIs" dxfId="13985" priority="710" operator="lessThan">
      <formula>0</formula>
    </cfRule>
  </conditionalFormatting>
  <conditionalFormatting sqref="H575:H577">
    <cfRule type="cellIs" dxfId="13984" priority="902" operator="lessThan">
      <formula>0</formula>
    </cfRule>
  </conditionalFormatting>
  <conditionalFormatting sqref="Q577">
    <cfRule type="cellIs" dxfId="13983" priority="903" operator="lessThan">
      <formula>0</formula>
    </cfRule>
  </conditionalFormatting>
  <conditionalFormatting sqref="I574">
    <cfRule type="cellIs" dxfId="13982" priority="906" operator="lessThan">
      <formula>0</formula>
    </cfRule>
  </conditionalFormatting>
  <conditionalFormatting sqref="H426">
    <cfRule type="cellIs" dxfId="13981" priority="724" operator="lessThan">
      <formula>0</formula>
    </cfRule>
  </conditionalFormatting>
  <conditionalFormatting sqref="C575:J575">
    <cfRule type="cellIs" dxfId="13980" priority="905" operator="lessThan">
      <formula>0</formula>
    </cfRule>
  </conditionalFormatting>
  <conditionalFormatting sqref="B573">
    <cfRule type="cellIs" dxfId="13979" priority="899" operator="lessThan">
      <formula>0</formula>
    </cfRule>
  </conditionalFormatting>
  <conditionalFormatting sqref="N425">
    <cfRule type="cellIs" dxfId="13978" priority="713" operator="lessThan">
      <formula>0</formula>
    </cfRule>
  </conditionalFormatting>
  <conditionalFormatting sqref="C426:M426">
    <cfRule type="cellIs" dxfId="13977" priority="725" operator="lessThan">
      <formula>0</formula>
    </cfRule>
  </conditionalFormatting>
  <conditionalFormatting sqref="C426:M426">
    <cfRule type="cellIs" dxfId="13976" priority="726" operator="lessThan">
      <formula>0</formula>
    </cfRule>
  </conditionalFormatting>
  <conditionalFormatting sqref="N426">
    <cfRule type="cellIs" dxfId="13975" priority="712" operator="lessThan">
      <formula>0</formula>
    </cfRule>
  </conditionalFormatting>
  <conditionalFormatting sqref="B429:N429">
    <cfRule type="cellIs" dxfId="13974" priority="700" operator="lessThan">
      <formula>0</formula>
    </cfRule>
  </conditionalFormatting>
  <conditionalFormatting sqref="N426">
    <cfRule type="cellIs" dxfId="13973" priority="711" operator="lessThan">
      <formula>0</formula>
    </cfRule>
  </conditionalFormatting>
  <conditionalFormatting sqref="B429:N429">
    <cfRule type="cellIs" dxfId="13972" priority="701" operator="lessThan">
      <formula>0</formula>
    </cfRule>
  </conditionalFormatting>
  <conditionalFormatting sqref="B561">
    <cfRule type="cellIs" dxfId="13971" priority="898" operator="lessThan">
      <formula>0</formula>
    </cfRule>
  </conditionalFormatting>
  <conditionalFormatting sqref="B426">
    <cfRule type="cellIs" dxfId="13970" priority="723" operator="lessThan">
      <formula>0</formula>
    </cfRule>
  </conditionalFormatting>
  <conditionalFormatting sqref="N433">
    <cfRule type="cellIs" dxfId="13969" priority="695" operator="lessThan">
      <formula>0</formula>
    </cfRule>
  </conditionalFormatting>
  <conditionalFormatting sqref="B561">
    <cfRule type="cellIs" dxfId="13968" priority="897" operator="lessThan">
      <formula>0</formula>
    </cfRule>
  </conditionalFormatting>
  <conditionalFormatting sqref="B554">
    <cfRule type="cellIs" dxfId="13967" priority="895" operator="lessThan">
      <formula>0</formula>
    </cfRule>
  </conditionalFormatting>
  <conditionalFormatting sqref="B554">
    <cfRule type="cellIs" dxfId="13966" priority="896" operator="lessThan">
      <formula>0</formula>
    </cfRule>
  </conditionalFormatting>
  <conditionalFormatting sqref="B572">
    <cfRule type="cellIs" dxfId="13965" priority="893" operator="lessThan">
      <formula>0</formula>
    </cfRule>
  </conditionalFormatting>
  <conditionalFormatting sqref="B572">
    <cfRule type="cellIs" dxfId="13964"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13963" priority="892" operator="lessThan">
      <formula>0</formula>
    </cfRule>
  </conditionalFormatting>
  <conditionalFormatting sqref="B600">
    <cfRule type="cellIs" dxfId="13962" priority="889" operator="lessThan">
      <formula>0</formula>
    </cfRule>
  </conditionalFormatting>
  <conditionalFormatting sqref="B594">
    <cfRule type="cellIs" dxfId="13961" priority="891" operator="lessThan">
      <formula>0</formula>
    </cfRule>
  </conditionalFormatting>
  <conditionalFormatting sqref="B597">
    <cfRule type="cellIs" dxfId="13960" priority="890" operator="lessThan">
      <formula>0</formula>
    </cfRule>
  </conditionalFormatting>
  <conditionalFormatting sqref="B615">
    <cfRule type="cellIs" dxfId="13959" priority="888" operator="lessThan">
      <formula>0</formula>
    </cfRule>
  </conditionalFormatting>
  <conditionalFormatting sqref="B623">
    <cfRule type="cellIs" dxfId="13958" priority="887" operator="lessThan">
      <formula>0</formula>
    </cfRule>
  </conditionalFormatting>
  <conditionalFormatting sqref="I626:N626 P624:Q627">
    <cfRule type="cellIs" dxfId="13957" priority="886" operator="lessThan">
      <formula>0</formula>
    </cfRule>
  </conditionalFormatting>
  <conditionalFormatting sqref="P415:Q415 Q416:Q418">
    <cfRule type="cellIs" dxfId="13956" priority="874" operator="lessThan">
      <formula>0</formula>
    </cfRule>
  </conditionalFormatting>
  <conditionalFormatting sqref="B409">
    <cfRule type="cellIs" dxfId="13955" priority="875" operator="lessThan">
      <formula>0</formula>
    </cfRule>
  </conditionalFormatting>
  <conditionalFormatting sqref="P416:P418">
    <cfRule type="cellIs" dxfId="13954" priority="872" operator="lessThan">
      <formula>0</formula>
    </cfRule>
  </conditionalFormatting>
  <conditionalFormatting sqref="P415">
    <cfRule type="cellIs" dxfId="13953" priority="873" operator="lessThan">
      <formula>0</formula>
    </cfRule>
  </conditionalFormatting>
  <conditionalFormatting sqref="Q419">
    <cfRule type="cellIs" dxfId="13952" priority="870" operator="lessThan">
      <formula>0</formula>
    </cfRule>
  </conditionalFormatting>
  <conditionalFormatting sqref="Q420">
    <cfRule type="cellIs" dxfId="13951" priority="871" operator="lessThan">
      <formula>0</formula>
    </cfRule>
  </conditionalFormatting>
  <conditionalFormatting sqref="B415">
    <cfRule type="cellIs" dxfId="13950" priority="868" operator="lessThan">
      <formula>0</formula>
    </cfRule>
  </conditionalFormatting>
  <conditionalFormatting sqref="Q419">
    <cfRule type="cellIs" dxfId="13949" priority="869" operator="lessThan">
      <formula>0</formula>
    </cfRule>
  </conditionalFormatting>
  <conditionalFormatting sqref="B435:N435">
    <cfRule type="cellIs" dxfId="13948" priority="688" operator="lessThan">
      <formula>0</formula>
    </cfRule>
  </conditionalFormatting>
  <conditionalFormatting sqref="B435:N435">
    <cfRule type="cellIs" dxfId="13947" priority="689" operator="lessThan">
      <formula>0</formula>
    </cfRule>
  </conditionalFormatting>
  <conditionalFormatting sqref="C606:I606">
    <cfRule type="cellIs" dxfId="13946" priority="885" operator="lessThan">
      <formula>0</formula>
    </cfRule>
  </conditionalFormatting>
  <conditionalFormatting sqref="C607:I607">
    <cfRule type="cellIs" dxfId="13945" priority="884" operator="lessThan">
      <formula>0</formula>
    </cfRule>
  </conditionalFormatting>
  <conditionalFormatting sqref="C611:M611">
    <cfRule type="cellIs" dxfId="13944" priority="883" operator="lessThan">
      <formula>0</formula>
    </cfRule>
  </conditionalFormatting>
  <conditionalFormatting sqref="P604">
    <cfRule type="cellIs" dxfId="13943" priority="882" operator="lessThan">
      <formula>0</formula>
    </cfRule>
  </conditionalFormatting>
  <conditionalFormatting sqref="P410:P412">
    <cfRule type="cellIs" dxfId="13942" priority="879" operator="lessThan">
      <formula>0</formula>
    </cfRule>
  </conditionalFormatting>
  <conditionalFormatting sqref="Q413">
    <cfRule type="cellIs" dxfId="13941" priority="876" operator="lessThan">
      <formula>0</formula>
    </cfRule>
  </conditionalFormatting>
  <conditionalFormatting sqref="Q414">
    <cfRule type="cellIs" dxfId="13940" priority="878" operator="lessThan">
      <formula>0</formula>
    </cfRule>
  </conditionalFormatting>
  <conditionalFormatting sqref="P409:Q409 Q410:Q412">
    <cfRule type="cellIs" dxfId="13939" priority="881" operator="lessThan">
      <formula>0</formula>
    </cfRule>
  </conditionalFormatting>
  <conditionalFormatting sqref="P409">
    <cfRule type="cellIs" dxfId="13938" priority="880" operator="lessThan">
      <formula>0</formula>
    </cfRule>
  </conditionalFormatting>
  <conditionalFormatting sqref="Q413">
    <cfRule type="cellIs" dxfId="13937" priority="877" operator="lessThan">
      <formula>0</formula>
    </cfRule>
  </conditionalFormatting>
  <conditionalFormatting sqref="B435:N435">
    <cfRule type="cellIs" dxfId="13936" priority="687" operator="lessThan">
      <formula>0</formula>
    </cfRule>
  </conditionalFormatting>
  <conditionalFormatting sqref="B435:N435">
    <cfRule type="cellIs" dxfId="13935" priority="686" operator="lessThan">
      <formula>0</formula>
    </cfRule>
  </conditionalFormatting>
  <conditionalFormatting sqref="B435:N435">
    <cfRule type="cellIs" dxfId="13934" priority="685" operator="lessThan">
      <formula>0</formula>
    </cfRule>
  </conditionalFormatting>
  <conditionalFormatting sqref="B435:N435">
    <cfRule type="cellIs" dxfId="13933" priority="683" operator="lessThan">
      <formula>0</formula>
    </cfRule>
  </conditionalFormatting>
  <conditionalFormatting sqref="B435:N435">
    <cfRule type="cellIs" dxfId="13932" priority="684" operator="lessThan">
      <formula>0</formula>
    </cfRule>
  </conditionalFormatting>
  <conditionalFormatting sqref="N438">
    <cfRule type="cellIs" dxfId="13931" priority="681" operator="lessThan">
      <formula>0</formula>
    </cfRule>
  </conditionalFormatting>
  <conditionalFormatting sqref="B435:N435">
    <cfRule type="cellIs" dxfId="13930" priority="682" operator="lessThan">
      <formula>0</formula>
    </cfRule>
  </conditionalFormatting>
  <conditionalFormatting sqref="N439">
    <cfRule type="cellIs" dxfId="13929" priority="680" operator="lessThan">
      <formula>0</formula>
    </cfRule>
  </conditionalFormatting>
  <conditionalFormatting sqref="N439">
    <cfRule type="cellIs" dxfId="13928" priority="679" operator="lessThan">
      <formula>0</formula>
    </cfRule>
  </conditionalFormatting>
  <conditionalFormatting sqref="D442:N445">
    <cfRule type="cellIs" dxfId="13927" priority="676" operator="lessThan">
      <formula>0</formula>
    </cfRule>
  </conditionalFormatting>
  <conditionalFormatting sqref="B442:B445">
    <cfRule type="cellIs" dxfId="13926" priority="673" operator="lessThan">
      <formula>0</formula>
    </cfRule>
  </conditionalFormatting>
  <conditionalFormatting sqref="B498">
    <cfRule type="cellIs" dxfId="13925" priority="670" operator="lessThan">
      <formula>0</formula>
    </cfRule>
  </conditionalFormatting>
  <conditionalFormatting sqref="C498">
    <cfRule type="cellIs" dxfId="13924" priority="667" operator="lessThan">
      <formula>0</formula>
    </cfRule>
  </conditionalFormatting>
  <conditionalFormatting sqref="P553">
    <cfRule type="cellIs" dxfId="13923" priority="485" operator="lessThan">
      <formula>0</formula>
    </cfRule>
  </conditionalFormatting>
  <conditionalFormatting sqref="N370">
    <cfRule type="cellIs" dxfId="13922" priority="867" operator="lessThan">
      <formula>0</formula>
    </cfRule>
  </conditionalFormatting>
  <conditionalFormatting sqref="N382">
    <cfRule type="cellIs" dxfId="13921" priority="866" operator="lessThan">
      <formula>0</formula>
    </cfRule>
  </conditionalFormatting>
  <conditionalFormatting sqref="B354">
    <cfRule type="cellIs" dxfId="13920" priority="834" operator="lessThan">
      <formula>0</formula>
    </cfRule>
  </conditionalFormatting>
  <conditionalFormatting sqref="N358">
    <cfRule type="cellIs" dxfId="13919" priority="865" operator="lessThan">
      <formula>0</formula>
    </cfRule>
  </conditionalFormatting>
  <conditionalFormatting sqref="B351">
    <cfRule type="cellIs" dxfId="13918" priority="835" operator="lessThan">
      <formula>0</formula>
    </cfRule>
  </conditionalFormatting>
  <conditionalFormatting sqref="B551">
    <cfRule type="cellIs" dxfId="13917" priority="861" operator="lessThan">
      <formula>0</formula>
    </cfRule>
  </conditionalFormatting>
  <conditionalFormatting sqref="B382:B383">
    <cfRule type="cellIs" dxfId="13916" priority="856" operator="lessThan">
      <formula>0</formula>
    </cfRule>
  </conditionalFormatting>
  <conditionalFormatting sqref="B386">
    <cfRule type="cellIs" dxfId="13915" priority="852" operator="lessThan">
      <formula>0</formula>
    </cfRule>
  </conditionalFormatting>
  <conditionalFormatting sqref="C350:M353">
    <cfRule type="cellIs" dxfId="13914" priority="864" operator="lessThan">
      <formula>0</formula>
    </cfRule>
  </conditionalFormatting>
  <conditionalFormatting sqref="B368">
    <cfRule type="cellIs" dxfId="13913" priority="832" operator="lessThan">
      <formula>0</formula>
    </cfRule>
  </conditionalFormatting>
  <conditionalFormatting sqref="B396 B386:B390 B380:B384 B368:B372 B350:B354 B356:B360">
    <cfRule type="cellIs" dxfId="13912" priority="863" operator="lessThan">
      <formula>0</formula>
    </cfRule>
  </conditionalFormatting>
  <conditionalFormatting sqref="B358:B359">
    <cfRule type="cellIs" dxfId="13911" priority="859" operator="lessThan">
      <formula>0</formula>
    </cfRule>
  </conditionalFormatting>
  <conditionalFormatting sqref="B356">
    <cfRule type="cellIs" dxfId="13910" priority="858" operator="lessThan">
      <formula>0</formula>
    </cfRule>
  </conditionalFormatting>
  <conditionalFormatting sqref="B548:B550">
    <cfRule type="cellIs" dxfId="13909" priority="862" operator="lessThan">
      <formula>0</formula>
    </cfRule>
  </conditionalFormatting>
  <conditionalFormatting sqref="B547">
    <cfRule type="cellIs" dxfId="13908" priority="860" operator="lessThan">
      <formula>0</formula>
    </cfRule>
  </conditionalFormatting>
  <conditionalFormatting sqref="B384">
    <cfRule type="cellIs" dxfId="13907" priority="848" operator="lessThan">
      <formula>0</formula>
    </cfRule>
  </conditionalFormatting>
  <conditionalFormatting sqref="B357">
    <cfRule type="cellIs" dxfId="13906" priority="857" operator="lessThan">
      <formula>0</formula>
    </cfRule>
  </conditionalFormatting>
  <conditionalFormatting sqref="B380">
    <cfRule type="cellIs" dxfId="13905" priority="855" operator="lessThan">
      <formula>0</formula>
    </cfRule>
  </conditionalFormatting>
  <conditionalFormatting sqref="B381">
    <cfRule type="cellIs" dxfId="13904" priority="854" operator="lessThan">
      <formula>0</formula>
    </cfRule>
  </conditionalFormatting>
  <conditionalFormatting sqref="B387">
    <cfRule type="cellIs" dxfId="13903" priority="851" operator="lessThan">
      <formula>0</formula>
    </cfRule>
  </conditionalFormatting>
  <conditionalFormatting sqref="B388:B389">
    <cfRule type="cellIs" dxfId="13902" priority="853" operator="lessThan">
      <formula>0</formula>
    </cfRule>
  </conditionalFormatting>
  <conditionalFormatting sqref="B352:B353">
    <cfRule type="cellIs" dxfId="13901" priority="837" operator="lessThan">
      <formula>0</formula>
    </cfRule>
  </conditionalFormatting>
  <conditionalFormatting sqref="B350">
    <cfRule type="cellIs" dxfId="13900" priority="836" operator="lessThan">
      <formula>0</formula>
    </cfRule>
  </conditionalFormatting>
  <conditionalFormatting sqref="B396">
    <cfRule type="cellIs" dxfId="13899" priority="850" operator="lessThan">
      <formula>0</formula>
    </cfRule>
  </conditionalFormatting>
  <conditionalFormatting sqref="B390">
    <cfRule type="cellIs" dxfId="13898" priority="849" operator="lessThan">
      <formula>0</formula>
    </cfRule>
  </conditionalFormatting>
  <conditionalFormatting sqref="B579:B582">
    <cfRule type="cellIs" dxfId="13897" priority="845" operator="lessThan">
      <formula>0</formula>
    </cfRule>
  </conditionalFormatting>
  <conditionalFormatting sqref="B369">
    <cfRule type="cellIs" dxfId="13896" priority="831" operator="lessThan">
      <formula>0</formula>
    </cfRule>
  </conditionalFormatting>
  <conditionalFormatting sqref="B360">
    <cfRule type="cellIs" dxfId="13895" priority="847" operator="lessThan">
      <formula>0</formula>
    </cfRule>
  </conditionalFormatting>
  <conditionalFormatting sqref="B584:B587">
    <cfRule type="cellIs" dxfId="13894" priority="842" operator="lessThan">
      <formula>0</formula>
    </cfRule>
  </conditionalFormatting>
  <conditionalFormatting sqref="B556:B559">
    <cfRule type="cellIs" dxfId="13893" priority="828" operator="lessThan">
      <formula>0</formula>
    </cfRule>
  </conditionalFormatting>
  <conditionalFormatting sqref="B580">
    <cfRule type="cellIs" dxfId="13892" priority="844" operator="lessThan">
      <formula>0</formula>
    </cfRule>
  </conditionalFormatting>
  <conditionalFormatting sqref="B581:B582">
    <cfRule type="cellIs" dxfId="13891" priority="846" operator="lessThan">
      <formula>0</formula>
    </cfRule>
  </conditionalFormatting>
  <conditionalFormatting sqref="B591:B592">
    <cfRule type="cellIs" dxfId="13890" priority="840" operator="lessThan">
      <formula>0</formula>
    </cfRule>
  </conditionalFormatting>
  <conditionalFormatting sqref="B585">
    <cfRule type="cellIs" dxfId="13889" priority="841" operator="lessThan">
      <formula>0</formula>
    </cfRule>
  </conditionalFormatting>
  <conditionalFormatting sqref="B586:B587">
    <cfRule type="cellIs" dxfId="13888" priority="843" operator="lessThan">
      <formula>0</formula>
    </cfRule>
  </conditionalFormatting>
  <conditionalFormatting sqref="B589:B592">
    <cfRule type="cellIs" dxfId="13887" priority="839" operator="lessThan">
      <formula>0</formula>
    </cfRule>
  </conditionalFormatting>
  <conditionalFormatting sqref="B590">
    <cfRule type="cellIs" dxfId="13886" priority="838" operator="lessThan">
      <formula>0</formula>
    </cfRule>
  </conditionalFormatting>
  <conditionalFormatting sqref="B370:B371">
    <cfRule type="cellIs" dxfId="13885" priority="833" operator="lessThan">
      <formula>0</formula>
    </cfRule>
  </conditionalFormatting>
  <conditionalFormatting sqref="B564:B565">
    <cfRule type="cellIs" dxfId="13884" priority="826" operator="lessThan">
      <formula>0</formula>
    </cfRule>
  </conditionalFormatting>
  <conditionalFormatting sqref="B392:N392">
    <cfRule type="cellIs" dxfId="13883" priority="801" operator="lessThan">
      <formula>0</formula>
    </cfRule>
  </conditionalFormatting>
  <conditionalFormatting sqref="B392:N392">
    <cfRule type="cellIs" dxfId="13882" priority="800" operator="lessThan">
      <formula>0</formula>
    </cfRule>
  </conditionalFormatting>
  <conditionalFormatting sqref="B537">
    <cfRule type="cellIs" dxfId="13881" priority="820" operator="lessThan">
      <formula>0</formula>
    </cfRule>
  </conditionalFormatting>
  <conditionalFormatting sqref="B533">
    <cfRule type="cellIs" dxfId="13880" priority="819" operator="lessThan">
      <formula>0</formula>
    </cfRule>
  </conditionalFormatting>
  <conditionalFormatting sqref="B570:B571">
    <cfRule type="cellIs" dxfId="13879" priority="818" operator="lessThan">
      <formula>0</formula>
    </cfRule>
  </conditionalFormatting>
  <conditionalFormatting sqref="B557">
    <cfRule type="cellIs" dxfId="13878" priority="827" operator="lessThan">
      <formula>0</formula>
    </cfRule>
  </conditionalFormatting>
  <conditionalFormatting sqref="B574:B577">
    <cfRule type="cellIs" dxfId="13877" priority="814" operator="lessThan">
      <formula>0</formula>
    </cfRule>
  </conditionalFormatting>
  <conditionalFormatting sqref="B372">
    <cfRule type="cellIs" dxfId="13876" priority="830" operator="lessThan">
      <formula>0</formula>
    </cfRule>
  </conditionalFormatting>
  <conditionalFormatting sqref="B575">
    <cfRule type="cellIs" dxfId="13875" priority="813" operator="lessThan">
      <formula>0</formula>
    </cfRule>
  </conditionalFormatting>
  <conditionalFormatting sqref="B558:B559">
    <cfRule type="cellIs" dxfId="13874" priority="829" operator="lessThan">
      <formula>0</formula>
    </cfRule>
  </conditionalFormatting>
  <conditionalFormatting sqref="B566">
    <cfRule type="cellIs" dxfId="13873" priority="822" operator="lessThan">
      <formula>0</formula>
    </cfRule>
  </conditionalFormatting>
  <conditionalFormatting sqref="B566">
    <cfRule type="cellIs" dxfId="13872" priority="823" operator="lessThan">
      <formula>0</formula>
    </cfRule>
  </conditionalFormatting>
  <conditionalFormatting sqref="B562:B565">
    <cfRule type="cellIs" dxfId="13871" priority="825" operator="lessThan">
      <formula>0</formula>
    </cfRule>
  </conditionalFormatting>
  <conditionalFormatting sqref="B563">
    <cfRule type="cellIs" dxfId="13870" priority="824" operator="lessThan">
      <formula>0</formula>
    </cfRule>
  </conditionalFormatting>
  <conditionalFormatting sqref="B350:B353">
    <cfRule type="cellIs" dxfId="13869" priority="808" operator="lessThan">
      <formula>0</formula>
    </cfRule>
  </conditionalFormatting>
  <conditionalFormatting sqref="N395">
    <cfRule type="cellIs" dxfId="13868" priority="795" operator="lessThan">
      <formula>0</formula>
    </cfRule>
  </conditionalFormatting>
  <conditionalFormatting sqref="B534:B536">
    <cfRule type="cellIs" dxfId="13867" priority="821" operator="lessThan">
      <formula>0</formula>
    </cfRule>
  </conditionalFormatting>
  <conditionalFormatting sqref="B568:B571">
    <cfRule type="cellIs" dxfId="13866" priority="817" operator="lessThan">
      <formula>0</formula>
    </cfRule>
  </conditionalFormatting>
  <conditionalFormatting sqref="B552">
    <cfRule type="cellIs" dxfId="13865" priority="646" operator="lessThan">
      <formula>0</formula>
    </cfRule>
  </conditionalFormatting>
  <conditionalFormatting sqref="B576:B577">
    <cfRule type="cellIs" dxfId="13864" priority="815" operator="lessThan">
      <formula>0</formula>
    </cfRule>
  </conditionalFormatting>
  <conditionalFormatting sqref="B569">
    <cfRule type="cellIs" dxfId="13863" priority="816" operator="lessThan">
      <formula>0</formula>
    </cfRule>
  </conditionalFormatting>
  <conditionalFormatting sqref="D552">
    <cfRule type="cellIs" dxfId="13862" priority="640" operator="lessThan">
      <formula>0</formula>
    </cfRule>
  </conditionalFormatting>
  <conditionalFormatting sqref="B604 B609:B610 B616 B622">
    <cfRule type="cellIs" dxfId="13861" priority="812" operator="lessThan">
      <formula>0</formula>
    </cfRule>
  </conditionalFormatting>
  <conditionalFormatting sqref="B398:N398">
    <cfRule type="cellIs" dxfId="13860" priority="793" operator="lessThan">
      <formula>0</formula>
    </cfRule>
  </conditionalFormatting>
  <conditionalFormatting sqref="N383">
    <cfRule type="cellIs" dxfId="13859" priority="805" operator="lessThan">
      <formula>0</formula>
    </cfRule>
  </conditionalFormatting>
  <conditionalFormatting sqref="B392:N392">
    <cfRule type="cellIs" dxfId="13858" priority="803" operator="lessThan">
      <formula>0</formula>
    </cfRule>
  </conditionalFormatting>
  <conditionalFormatting sqref="N389">
    <cfRule type="cellIs" dxfId="13857" priority="804" operator="lessThan">
      <formula>0</formula>
    </cfRule>
  </conditionalFormatting>
  <conditionalFormatting sqref="B392:N392">
    <cfRule type="cellIs" dxfId="13856" priority="802" operator="lessThan">
      <formula>0</formula>
    </cfRule>
  </conditionalFormatting>
  <conditionalFormatting sqref="B392:N392">
    <cfRule type="cellIs" dxfId="13855" priority="799" operator="lessThan">
      <formula>0</formula>
    </cfRule>
  </conditionalFormatting>
  <conditionalFormatting sqref="B606">
    <cfRule type="cellIs" dxfId="13854" priority="811" operator="lessThan">
      <formula>0</formula>
    </cfRule>
  </conditionalFormatting>
  <conditionalFormatting sqref="B607">
    <cfRule type="cellIs" dxfId="13853" priority="810" operator="lessThan">
      <formula>0</formula>
    </cfRule>
  </conditionalFormatting>
  <conditionalFormatting sqref="B611">
    <cfRule type="cellIs" dxfId="13852" priority="809" operator="lessThan">
      <formula>0</formula>
    </cfRule>
  </conditionalFormatting>
  <conditionalFormatting sqref="G552">
    <cfRule type="cellIs" dxfId="13851" priority="631" operator="lessThan">
      <formula>0</formula>
    </cfRule>
  </conditionalFormatting>
  <conditionalFormatting sqref="H552">
    <cfRule type="cellIs" dxfId="13850" priority="628" operator="lessThan">
      <formula>0</formula>
    </cfRule>
  </conditionalFormatting>
  <conditionalFormatting sqref="N359">
    <cfRule type="cellIs" dxfId="13849" priority="807" operator="lessThan">
      <formula>0</formula>
    </cfRule>
  </conditionalFormatting>
  <conditionalFormatting sqref="N371">
    <cfRule type="cellIs" dxfId="13848" priority="806" operator="lessThan">
      <formula>0</formula>
    </cfRule>
  </conditionalFormatting>
  <conditionalFormatting sqref="B392:N392">
    <cfRule type="cellIs" dxfId="13847" priority="798" operator="lessThan">
      <formula>0</formula>
    </cfRule>
  </conditionalFormatting>
  <conditionalFormatting sqref="B392:N392">
    <cfRule type="cellIs" dxfId="13846" priority="797" operator="lessThan">
      <formula>0</formula>
    </cfRule>
  </conditionalFormatting>
  <conditionalFormatting sqref="B392:N392">
    <cfRule type="cellIs" dxfId="13845" priority="796" operator="lessThan">
      <formula>0</formula>
    </cfRule>
  </conditionalFormatting>
  <conditionalFormatting sqref="B398:N398">
    <cfRule type="cellIs" dxfId="13844" priority="794" operator="lessThan">
      <formula>0</formula>
    </cfRule>
  </conditionalFormatting>
  <conditionalFormatting sqref="N390">
    <cfRule type="cellIs" dxfId="13843" priority="778" operator="lessThan">
      <formula>0</formula>
    </cfRule>
  </conditionalFormatting>
  <conditionalFormatting sqref="B398:N398">
    <cfRule type="cellIs" dxfId="13842" priority="792" operator="lessThan">
      <formula>0</formula>
    </cfRule>
  </conditionalFormatting>
  <conditionalFormatting sqref="B398:N398">
    <cfRule type="cellIs" dxfId="13841" priority="791" operator="lessThan">
      <formula>0</formula>
    </cfRule>
  </conditionalFormatting>
  <conditionalFormatting sqref="B398:N398">
    <cfRule type="cellIs" dxfId="13840" priority="790" operator="lessThan">
      <formula>0</formula>
    </cfRule>
  </conditionalFormatting>
  <conditionalFormatting sqref="B398:N398">
    <cfRule type="cellIs" dxfId="13839" priority="789" operator="lessThan">
      <formula>0</formula>
    </cfRule>
  </conditionalFormatting>
  <conditionalFormatting sqref="B398:N398">
    <cfRule type="cellIs" dxfId="13838" priority="788" operator="lessThan">
      <formula>0</formula>
    </cfRule>
  </conditionalFormatting>
  <conditionalFormatting sqref="B398:N398">
    <cfRule type="cellIs" dxfId="13837" priority="787" operator="lessThan">
      <formula>0</formula>
    </cfRule>
  </conditionalFormatting>
  <conditionalFormatting sqref="N401">
    <cfRule type="cellIs" dxfId="13836" priority="786" operator="lessThan">
      <formula>0</formula>
    </cfRule>
  </conditionalFormatting>
  <conditionalFormatting sqref="N354">
    <cfRule type="cellIs" dxfId="13835" priority="785" operator="lessThan">
      <formula>0</formula>
    </cfRule>
  </conditionalFormatting>
  <conditionalFormatting sqref="N360">
    <cfRule type="cellIs" dxfId="13834" priority="784" operator="lessThan">
      <formula>0</formula>
    </cfRule>
  </conditionalFormatting>
  <conditionalFormatting sqref="N360">
    <cfRule type="cellIs" dxfId="13833" priority="783" operator="lessThan">
      <formula>0</formula>
    </cfRule>
  </conditionalFormatting>
  <conditionalFormatting sqref="N372">
    <cfRule type="cellIs" dxfId="13832" priority="782" operator="lessThan">
      <formula>0</formula>
    </cfRule>
  </conditionalFormatting>
  <conditionalFormatting sqref="N372">
    <cfRule type="cellIs" dxfId="13831" priority="781" operator="lessThan">
      <formula>0</formula>
    </cfRule>
  </conditionalFormatting>
  <conditionalFormatting sqref="N384">
    <cfRule type="cellIs" dxfId="13830" priority="780" operator="lessThan">
      <formula>0</formula>
    </cfRule>
  </conditionalFormatting>
  <conditionalFormatting sqref="N384">
    <cfRule type="cellIs" dxfId="13829" priority="779" operator="lessThan">
      <formula>0</formula>
    </cfRule>
  </conditionalFormatting>
  <conditionalFormatting sqref="N396">
    <cfRule type="cellIs" dxfId="13828" priority="776" operator="lessThan">
      <formula>0</formula>
    </cfRule>
  </conditionalFormatting>
  <conditionalFormatting sqref="N396">
    <cfRule type="cellIs" dxfId="13827" priority="775" operator="lessThan">
      <formula>0</formula>
    </cfRule>
  </conditionalFormatting>
  <conditionalFormatting sqref="N390">
    <cfRule type="cellIs" dxfId="13826" priority="777" operator="lessThan">
      <formula>0</formula>
    </cfRule>
  </conditionalFormatting>
  <conditionalFormatting sqref="N407">
    <cfRule type="cellIs" dxfId="13825" priority="761" operator="lessThan">
      <formula>0</formula>
    </cfRule>
  </conditionalFormatting>
  <conditionalFormatting sqref="N408">
    <cfRule type="cellIs" dxfId="13824" priority="760" operator="lessThan">
      <formula>0</formula>
    </cfRule>
  </conditionalFormatting>
  <conditionalFormatting sqref="H408">
    <cfRule type="cellIs" dxfId="13823" priority="772" operator="lessThan">
      <formula>0</formula>
    </cfRule>
  </conditionalFormatting>
  <conditionalFormatting sqref="B408">
    <cfRule type="cellIs" dxfId="13822" priority="771" operator="lessThan">
      <formula>0</formula>
    </cfRule>
  </conditionalFormatting>
  <conditionalFormatting sqref="C408:M408">
    <cfRule type="cellIs" dxfId="13821" priority="774" operator="lessThan">
      <formula>0</formula>
    </cfRule>
  </conditionalFormatting>
  <conditionalFormatting sqref="C408:M408">
    <cfRule type="cellIs" dxfId="13820" priority="773" operator="lessThan">
      <formula>0</formula>
    </cfRule>
  </conditionalFormatting>
  <conditionalFormatting sqref="B414">
    <cfRule type="cellIs" dxfId="13819" priority="754" operator="lessThan">
      <formula>0</formula>
    </cfRule>
  </conditionalFormatting>
  <conditionalFormatting sqref="B410:N410">
    <cfRule type="cellIs" dxfId="13818" priority="753" operator="lessThan">
      <formula>0</formula>
    </cfRule>
  </conditionalFormatting>
  <conditionalFormatting sqref="B408">
    <cfRule type="cellIs" dxfId="13817" priority="770" operator="lessThan">
      <formula>0</formula>
    </cfRule>
  </conditionalFormatting>
  <conditionalFormatting sqref="B404:N404">
    <cfRule type="cellIs" dxfId="13816" priority="769" operator="lessThan">
      <formula>0</formula>
    </cfRule>
  </conditionalFormatting>
  <conditionalFormatting sqref="B404:N404">
    <cfRule type="cellIs" dxfId="13815" priority="768" operator="lessThan">
      <formula>0</formula>
    </cfRule>
  </conditionalFormatting>
  <conditionalFormatting sqref="B404:N404">
    <cfRule type="cellIs" dxfId="13814" priority="767" operator="lessThan">
      <formula>0</formula>
    </cfRule>
  </conditionalFormatting>
  <conditionalFormatting sqref="B404:N404">
    <cfRule type="cellIs" dxfId="13813" priority="766" operator="lessThan">
      <formula>0</formula>
    </cfRule>
  </conditionalFormatting>
  <conditionalFormatting sqref="B404:N404">
    <cfRule type="cellIs" dxfId="13812" priority="765" operator="lessThan">
      <formula>0</formula>
    </cfRule>
  </conditionalFormatting>
  <conditionalFormatting sqref="B404:N404">
    <cfRule type="cellIs" dxfId="13811" priority="764" operator="lessThan">
      <formula>0</formula>
    </cfRule>
  </conditionalFormatting>
  <conditionalFormatting sqref="B404:N404">
    <cfRule type="cellIs" dxfId="13810" priority="763" operator="lessThan">
      <formula>0</formula>
    </cfRule>
  </conditionalFormatting>
  <conditionalFormatting sqref="B404:N404">
    <cfRule type="cellIs" dxfId="13809" priority="762" operator="lessThan">
      <formula>0</formula>
    </cfRule>
  </conditionalFormatting>
  <conditionalFormatting sqref="N408">
    <cfRule type="cellIs" dxfId="13808" priority="759" operator="lessThan">
      <formula>0</formula>
    </cfRule>
  </conditionalFormatting>
  <conditionalFormatting sqref="B410:N410">
    <cfRule type="cellIs" dxfId="13807" priority="752" operator="lessThan">
      <formula>0</formula>
    </cfRule>
  </conditionalFormatting>
  <conditionalFormatting sqref="B410:N410">
    <cfRule type="cellIs" dxfId="13806" priority="751" operator="lessThan">
      <formula>0</formula>
    </cfRule>
  </conditionalFormatting>
  <conditionalFormatting sqref="B410:N410">
    <cfRule type="cellIs" dxfId="13805" priority="750" operator="lessThan">
      <formula>0</formula>
    </cfRule>
  </conditionalFormatting>
  <conditionalFormatting sqref="B410:N410">
    <cfRule type="cellIs" dxfId="13804" priority="749" operator="lessThan">
      <formula>0</formula>
    </cfRule>
  </conditionalFormatting>
  <conditionalFormatting sqref="B410:N410">
    <cfRule type="cellIs" dxfId="13803" priority="748" operator="lessThan">
      <formula>0</formula>
    </cfRule>
  </conditionalFormatting>
  <conditionalFormatting sqref="B410:N410">
    <cfRule type="cellIs" dxfId="13802" priority="747" operator="lessThan">
      <formula>0</formula>
    </cfRule>
  </conditionalFormatting>
  <conditionalFormatting sqref="B410:N410">
    <cfRule type="cellIs" dxfId="13801" priority="746" operator="lessThan">
      <formula>0</formula>
    </cfRule>
  </conditionalFormatting>
  <conditionalFormatting sqref="N413">
    <cfRule type="cellIs" dxfId="13800" priority="745" operator="lessThan">
      <formula>0</formula>
    </cfRule>
  </conditionalFormatting>
  <conditionalFormatting sqref="N414">
    <cfRule type="cellIs" dxfId="13799" priority="744" operator="lessThan">
      <formula>0</formula>
    </cfRule>
  </conditionalFormatting>
  <conditionalFormatting sqref="N414">
    <cfRule type="cellIs" dxfId="13798" priority="743" operator="lessThan">
      <formula>0</formula>
    </cfRule>
  </conditionalFormatting>
  <conditionalFormatting sqref="C420:M420">
    <cfRule type="cellIs" dxfId="13797" priority="742" operator="lessThan">
      <formula>0</formula>
    </cfRule>
  </conditionalFormatting>
  <conditionalFormatting sqref="C414:M414">
    <cfRule type="cellIs" dxfId="13796" priority="758" operator="lessThan">
      <formula>0</formula>
    </cfRule>
  </conditionalFormatting>
  <conditionalFormatting sqref="C414:M414">
    <cfRule type="cellIs" dxfId="13795" priority="757" operator="lessThan">
      <formula>0</formula>
    </cfRule>
  </conditionalFormatting>
  <conditionalFormatting sqref="H414">
    <cfRule type="cellIs" dxfId="13794" priority="756" operator="lessThan">
      <formula>0</formula>
    </cfRule>
  </conditionalFormatting>
  <conditionalFormatting sqref="B414">
    <cfRule type="cellIs" dxfId="13793" priority="755" operator="lessThan">
      <formula>0</formula>
    </cfRule>
  </conditionalFormatting>
  <conditionalFormatting sqref="C420:M420">
    <cfRule type="cellIs" dxfId="13792" priority="741" operator="lessThan">
      <formula>0</formula>
    </cfRule>
  </conditionalFormatting>
  <conditionalFormatting sqref="H420">
    <cfRule type="cellIs" dxfId="13791" priority="740" operator="lessThan">
      <formula>0</formula>
    </cfRule>
  </conditionalFormatting>
  <conditionalFormatting sqref="B420">
    <cfRule type="cellIs" dxfId="13790" priority="739" operator="lessThan">
      <formula>0</formula>
    </cfRule>
  </conditionalFormatting>
  <conditionalFormatting sqref="B420">
    <cfRule type="cellIs" dxfId="13789" priority="738" operator="lessThan">
      <formula>0</formula>
    </cfRule>
  </conditionalFormatting>
  <conditionalFormatting sqref="B416:N416">
    <cfRule type="cellIs" dxfId="13788" priority="736" operator="lessThan">
      <formula>0</formula>
    </cfRule>
  </conditionalFormatting>
  <conditionalFormatting sqref="B416:N416">
    <cfRule type="cellIs" dxfId="13787" priority="735" operator="lessThan">
      <formula>0</formula>
    </cfRule>
  </conditionalFormatting>
  <conditionalFormatting sqref="B416:N416">
    <cfRule type="cellIs" dxfId="13786" priority="734" operator="lessThan">
      <formula>0</formula>
    </cfRule>
  </conditionalFormatting>
  <conditionalFormatting sqref="B416:N416">
    <cfRule type="cellIs" dxfId="13785" priority="733" operator="lessThan">
      <formula>0</formula>
    </cfRule>
  </conditionalFormatting>
  <conditionalFormatting sqref="B416:N416">
    <cfRule type="cellIs" dxfId="13784" priority="732" operator="lessThan">
      <formula>0</formula>
    </cfRule>
  </conditionalFormatting>
  <conditionalFormatting sqref="B416:N416">
    <cfRule type="cellIs" dxfId="13783" priority="731" operator="lessThan">
      <formula>0</formula>
    </cfRule>
  </conditionalFormatting>
  <conditionalFormatting sqref="B416:N416">
    <cfRule type="cellIs" dxfId="13782" priority="730" operator="lessThan">
      <formula>0</formula>
    </cfRule>
  </conditionalFormatting>
  <conditionalFormatting sqref="N419">
    <cfRule type="cellIs" dxfId="13781" priority="729" operator="lessThan">
      <formula>0</formula>
    </cfRule>
  </conditionalFormatting>
  <conditionalFormatting sqref="B416:N416">
    <cfRule type="cellIs" dxfId="13780" priority="737" operator="lessThan">
      <formula>0</formula>
    </cfRule>
  </conditionalFormatting>
  <conditionalFormatting sqref="C439:M439">
    <cfRule type="cellIs" dxfId="13779" priority="694" operator="lessThan">
      <formula>0</formula>
    </cfRule>
  </conditionalFormatting>
  <conditionalFormatting sqref="C439:M439">
    <cfRule type="cellIs" dxfId="13778" priority="693" operator="lessThan">
      <formula>0</formula>
    </cfRule>
  </conditionalFormatting>
  <conditionalFormatting sqref="B429:N429">
    <cfRule type="cellIs" dxfId="13777" priority="699" operator="lessThan">
      <formula>0</formula>
    </cfRule>
  </conditionalFormatting>
  <conditionalFormatting sqref="B429:N429">
    <cfRule type="cellIs" dxfId="13776" priority="698" operator="lessThan">
      <formula>0</formula>
    </cfRule>
  </conditionalFormatting>
  <conditionalFormatting sqref="N432">
    <cfRule type="cellIs" dxfId="13775" priority="697" operator="lessThan">
      <formula>0</formula>
    </cfRule>
  </conditionalFormatting>
  <conditionalFormatting sqref="B422:N422">
    <cfRule type="cellIs" dxfId="13774" priority="721" operator="lessThan">
      <formula>0</formula>
    </cfRule>
  </conditionalFormatting>
  <conditionalFormatting sqref="B422:N422">
    <cfRule type="cellIs" dxfId="13773" priority="720" operator="lessThan">
      <formula>0</formula>
    </cfRule>
  </conditionalFormatting>
  <conditionalFormatting sqref="B422:N422">
    <cfRule type="cellIs" dxfId="13772" priority="719" operator="lessThan">
      <formula>0</formula>
    </cfRule>
  </conditionalFormatting>
  <conditionalFormatting sqref="B422:N422">
    <cfRule type="cellIs" dxfId="13771" priority="718" operator="lessThan">
      <formula>0</formula>
    </cfRule>
  </conditionalFormatting>
  <conditionalFormatting sqref="B422:N422">
    <cfRule type="cellIs" dxfId="13770" priority="717" operator="lessThan">
      <formula>0</formula>
    </cfRule>
  </conditionalFormatting>
  <conditionalFormatting sqref="B422:N422">
    <cfRule type="cellIs" dxfId="13769" priority="716" operator="lessThan">
      <formula>0</formula>
    </cfRule>
  </conditionalFormatting>
  <conditionalFormatting sqref="B422:N422">
    <cfRule type="cellIs" dxfId="13768" priority="715" operator="lessThan">
      <formula>0</formula>
    </cfRule>
  </conditionalFormatting>
  <conditionalFormatting sqref="C598:N599">
    <cfRule type="cellIs" dxfId="13767" priority="534" operator="lessThan">
      <formula>0</formula>
    </cfRule>
  </conditionalFormatting>
  <conditionalFormatting sqref="C560:N560">
    <cfRule type="cellIs" dxfId="13766" priority="531" operator="lessThan">
      <formula>0</formula>
    </cfRule>
  </conditionalFormatting>
  <conditionalFormatting sqref="C566:N566">
    <cfRule type="cellIs" dxfId="13765" priority="528" operator="lessThan">
      <formula>0</formula>
    </cfRule>
  </conditionalFormatting>
  <conditionalFormatting sqref="C566:N566">
    <cfRule type="cellIs" dxfId="13764" priority="527" operator="lessThan">
      <formula>0</formula>
    </cfRule>
  </conditionalFormatting>
  <conditionalFormatting sqref="C566:N566">
    <cfRule type="cellIs" dxfId="13763" priority="526" operator="lessThan">
      <formula>0</formula>
    </cfRule>
  </conditionalFormatting>
  <conditionalFormatting sqref="H439">
    <cfRule type="cellIs" dxfId="13762" priority="692" operator="lessThan">
      <formula>0</formula>
    </cfRule>
  </conditionalFormatting>
  <conditionalFormatting sqref="B439">
    <cfRule type="cellIs" dxfId="13761" priority="691" operator="lessThan">
      <formula>0</formula>
    </cfRule>
  </conditionalFormatting>
  <conditionalFormatting sqref="B426">
    <cfRule type="cellIs" dxfId="13760" priority="722" operator="lessThan">
      <formula>0</formula>
    </cfRule>
  </conditionalFormatting>
  <conditionalFormatting sqref="N433">
    <cfRule type="cellIs" dxfId="13759" priority="696" operator="lessThan">
      <formula>0</formula>
    </cfRule>
  </conditionalFormatting>
  <conditionalFormatting sqref="B439">
    <cfRule type="cellIs" dxfId="13758" priority="690" operator="lessThan">
      <formula>0</formula>
    </cfRule>
  </conditionalFormatting>
  <conditionalFormatting sqref="Q499">
    <cfRule type="cellIs" dxfId="13757" priority="489" operator="lessThan">
      <formula>0</formula>
    </cfRule>
  </conditionalFormatting>
  <conditionalFormatting sqref="P499">
    <cfRule type="cellIs" dxfId="13756" priority="488" operator="lessThan">
      <formula>0</formula>
    </cfRule>
  </conditionalFormatting>
  <conditionalFormatting sqref="C442:C445 B595:O596">
    <cfRule type="expression" dxfId="13755" priority="677">
      <formula>B442/A442&gt;1</formula>
    </cfRule>
    <cfRule type="expression" dxfId="13754" priority="678">
      <formula>B442/A442&lt;1</formula>
    </cfRule>
  </conditionalFormatting>
  <conditionalFormatting sqref="D442:N445">
    <cfRule type="expression" dxfId="13753" priority="674">
      <formula>D442/C442&gt;1</formula>
    </cfRule>
    <cfRule type="expression" dxfId="13752" priority="675">
      <formula>D442/C442&lt;1</formula>
    </cfRule>
  </conditionalFormatting>
  <conditionalFormatting sqref="B442:B445 B538:N538 B552:N552">
    <cfRule type="expression" dxfId="13751" priority="671">
      <formula>B442/#REF!&gt;1</formula>
    </cfRule>
    <cfRule type="expression" dxfId="13750" priority="672">
      <formula>B442/#REF!&lt;1</formula>
    </cfRule>
  </conditionalFormatting>
  <conditionalFormatting sqref="B498">
    <cfRule type="expression" dxfId="13749" priority="668">
      <formula>B498/#REF!&gt;1</formula>
    </cfRule>
    <cfRule type="expression" dxfId="13748" priority="669">
      <formula>B498/#REF!&lt;1</formula>
    </cfRule>
  </conditionalFormatting>
  <conditionalFormatting sqref="Q553">
    <cfRule type="cellIs" dxfId="13747" priority="486" operator="lessThan">
      <formula>0</formula>
    </cfRule>
  </conditionalFormatting>
  <conditionalFormatting sqref="C498">
    <cfRule type="expression" dxfId="13746" priority="665">
      <formula>C498/B498&gt;1</formula>
    </cfRule>
    <cfRule type="expression" dxfId="13745" priority="666">
      <formula>C498/B498&lt;1</formula>
    </cfRule>
  </conditionalFormatting>
  <conditionalFormatting sqref="D498">
    <cfRule type="cellIs" dxfId="13744" priority="664" operator="lessThan">
      <formula>0</formula>
    </cfRule>
  </conditionalFormatting>
  <conditionalFormatting sqref="D498">
    <cfRule type="expression" dxfId="13743" priority="662">
      <formula>D498/C498&gt;1</formula>
    </cfRule>
    <cfRule type="expression" dxfId="13742" priority="663">
      <formula>D498/C498&lt;1</formula>
    </cfRule>
  </conditionalFormatting>
  <conditionalFormatting sqref="E498">
    <cfRule type="cellIs" dxfId="13741" priority="661" operator="lessThan">
      <formula>0</formula>
    </cfRule>
  </conditionalFormatting>
  <conditionalFormatting sqref="E498">
    <cfRule type="expression" dxfId="13740" priority="659">
      <formula>E498/D498&gt;1</formula>
    </cfRule>
    <cfRule type="expression" dxfId="13739" priority="660">
      <formula>E498/D498&lt;1</formula>
    </cfRule>
  </conditionalFormatting>
  <conditionalFormatting sqref="F498">
    <cfRule type="cellIs" dxfId="13738" priority="658" operator="lessThan">
      <formula>0</formula>
    </cfRule>
  </conditionalFormatting>
  <conditionalFormatting sqref="F498">
    <cfRule type="expression" dxfId="13737" priority="656">
      <formula>F498/E498&gt;1</formula>
    </cfRule>
    <cfRule type="expression" dxfId="13736" priority="657">
      <formula>F498/E498&lt;1</formula>
    </cfRule>
  </conditionalFormatting>
  <conditionalFormatting sqref="G498">
    <cfRule type="cellIs" dxfId="13735" priority="655" operator="lessThan">
      <formula>0</formula>
    </cfRule>
  </conditionalFormatting>
  <conditionalFormatting sqref="G498">
    <cfRule type="expression" dxfId="13734" priority="653">
      <formula>G498/F498&gt;1</formula>
    </cfRule>
    <cfRule type="expression" dxfId="13733" priority="654">
      <formula>G498/F498&lt;1</formula>
    </cfRule>
  </conditionalFormatting>
  <conditionalFormatting sqref="H498">
    <cfRule type="cellIs" dxfId="13732" priority="652" operator="lessThan">
      <formula>0</formula>
    </cfRule>
  </conditionalFormatting>
  <conditionalFormatting sqref="H498">
    <cfRule type="expression" dxfId="13731" priority="650">
      <formula>H498/G498&gt;1</formula>
    </cfRule>
    <cfRule type="expression" dxfId="13730" priority="651">
      <formula>H498/G498&lt;1</formula>
    </cfRule>
  </conditionalFormatting>
  <conditionalFormatting sqref="I498:N498">
    <cfRule type="cellIs" dxfId="13729" priority="649" operator="lessThan">
      <formula>0</formula>
    </cfRule>
  </conditionalFormatting>
  <conditionalFormatting sqref="I498:N498">
    <cfRule type="expression" dxfId="13728" priority="647">
      <formula>I498/H498&gt;1</formula>
    </cfRule>
    <cfRule type="expression" dxfId="13727" priority="648">
      <formula>I498/H498&lt;1</formula>
    </cfRule>
  </conditionalFormatting>
  <conditionalFormatting sqref="B552">
    <cfRule type="expression" dxfId="13726" priority="644">
      <formula>B552/#REF!&gt;1</formula>
    </cfRule>
    <cfRule type="expression" dxfId="13725" priority="645">
      <formula>B552/#REF!&lt;1</formula>
    </cfRule>
  </conditionalFormatting>
  <conditionalFormatting sqref="C552">
    <cfRule type="cellIs" dxfId="13724" priority="643" operator="lessThan">
      <formula>0</formula>
    </cfRule>
  </conditionalFormatting>
  <conditionalFormatting sqref="C552">
    <cfRule type="expression" dxfId="13723" priority="641">
      <formula>C552/B552&gt;1</formula>
    </cfRule>
    <cfRule type="expression" dxfId="13722" priority="642">
      <formula>C552/B552&lt;1</formula>
    </cfRule>
  </conditionalFormatting>
  <conditionalFormatting sqref="D552">
    <cfRule type="expression" dxfId="13721" priority="638">
      <formula>D552/C552&gt;1</formula>
    </cfRule>
    <cfRule type="expression" dxfId="13720" priority="639">
      <formula>D552/C552&lt;1</formula>
    </cfRule>
  </conditionalFormatting>
  <conditionalFormatting sqref="E552">
    <cfRule type="cellIs" dxfId="13719" priority="637" operator="lessThan">
      <formula>0</formula>
    </cfRule>
  </conditionalFormatting>
  <conditionalFormatting sqref="E552">
    <cfRule type="expression" dxfId="13718" priority="635">
      <formula>E552/D552&gt;1</formula>
    </cfRule>
    <cfRule type="expression" dxfId="13717" priority="636">
      <formula>E552/D552&lt;1</formula>
    </cfRule>
  </conditionalFormatting>
  <conditionalFormatting sqref="F552">
    <cfRule type="cellIs" dxfId="13716" priority="634" operator="lessThan">
      <formula>0</formula>
    </cfRule>
  </conditionalFormatting>
  <conditionalFormatting sqref="F552">
    <cfRule type="expression" dxfId="13715" priority="632">
      <formula>F552/E552&gt;1</formula>
    </cfRule>
    <cfRule type="expression" dxfId="13714" priority="633">
      <formula>F552/E552&lt;1</formula>
    </cfRule>
  </conditionalFormatting>
  <conditionalFormatting sqref="G552">
    <cfRule type="expression" dxfId="13713" priority="629">
      <formula>G552/F552&gt;1</formula>
    </cfRule>
    <cfRule type="expression" dxfId="13712" priority="630">
      <formula>G552/F552&lt;1</formula>
    </cfRule>
  </conditionalFormatting>
  <conditionalFormatting sqref="H552">
    <cfRule type="expression" dxfId="13711" priority="626">
      <formula>H552/G552&gt;1</formula>
    </cfRule>
    <cfRule type="expression" dxfId="13710" priority="627">
      <formula>H552/G552&lt;1</formula>
    </cfRule>
  </conditionalFormatting>
  <conditionalFormatting sqref="N559">
    <cfRule type="cellIs" dxfId="13709" priority="625" operator="lessThan">
      <formula>0</formula>
    </cfRule>
  </conditionalFormatting>
  <conditionalFormatting sqref="N563">
    <cfRule type="cellIs" dxfId="13708" priority="624" operator="lessThan">
      <formula>0</formula>
    </cfRule>
  </conditionalFormatting>
  <conditionalFormatting sqref="N563">
    <cfRule type="cellIs" dxfId="13707" priority="623" operator="lessThan">
      <formula>0</formula>
    </cfRule>
  </conditionalFormatting>
  <conditionalFormatting sqref="P368">
    <cfRule type="cellIs" dxfId="13706" priority="622" operator="lessThan">
      <formula>0</formula>
    </cfRule>
  </conditionalFormatting>
  <conditionalFormatting sqref="P369:P370">
    <cfRule type="cellIs" dxfId="13705" priority="621" operator="lessThan">
      <formula>0</formula>
    </cfRule>
  </conditionalFormatting>
  <conditionalFormatting sqref="P442:P445">
    <cfRule type="cellIs" dxfId="13704" priority="620" operator="lessThan">
      <formula>0</formula>
    </cfRule>
  </conditionalFormatting>
  <conditionalFormatting sqref="P360">
    <cfRule type="cellIs" dxfId="13703" priority="619" operator="lessThan">
      <formula>0</formula>
    </cfRule>
  </conditionalFormatting>
  <conditionalFormatting sqref="P371:P372">
    <cfRule type="cellIs" dxfId="13702" priority="618" operator="lessThan">
      <formula>0</formula>
    </cfRule>
  </conditionalFormatting>
  <conditionalFormatting sqref="P380:P384">
    <cfRule type="cellIs" dxfId="13701" priority="617" operator="lessThan">
      <formula>0</formula>
    </cfRule>
  </conditionalFormatting>
  <conditionalFormatting sqref="P401">
    <cfRule type="cellIs" dxfId="13700" priority="614" operator="lessThan">
      <formula>0</formula>
    </cfRule>
  </conditionalFormatting>
  <conditionalFormatting sqref="P389:P390">
    <cfRule type="cellIs" dxfId="13699" priority="616" operator="lessThan">
      <formula>0</formula>
    </cfRule>
  </conditionalFormatting>
  <conditionalFormatting sqref="P395:P396">
    <cfRule type="cellIs" dxfId="13698" priority="615" operator="lessThan">
      <formula>0</formula>
    </cfRule>
  </conditionalFormatting>
  <conditionalFormatting sqref="P407:P408">
    <cfRule type="cellIs" dxfId="13697" priority="613" operator="lessThan">
      <formula>0</formula>
    </cfRule>
  </conditionalFormatting>
  <conditionalFormatting sqref="P551:P552">
    <cfRule type="cellIs" dxfId="13696" priority="601" operator="lessThan">
      <formula>0</formula>
    </cfRule>
  </conditionalFormatting>
  <conditionalFormatting sqref="P413:P414">
    <cfRule type="cellIs" dxfId="13695" priority="612" operator="lessThan">
      <formula>0</formula>
    </cfRule>
  </conditionalFormatting>
  <conditionalFormatting sqref="P419:P420">
    <cfRule type="cellIs" dxfId="13694" priority="611" operator="lessThan">
      <formula>0</formula>
    </cfRule>
  </conditionalFormatting>
  <conditionalFormatting sqref="J551:N551 J537:N537">
    <cfRule type="cellIs" dxfId="13693" priority="582" operator="lessThan">
      <formula>0</formula>
    </cfRule>
  </conditionalFormatting>
  <conditionalFormatting sqref="P446">
    <cfRule type="cellIs" dxfId="13692" priority="607" operator="lessThan">
      <formula>0</formula>
    </cfRule>
  </conditionalFormatting>
  <conditionalFormatting sqref="P425:P426">
    <cfRule type="cellIs" dxfId="13691" priority="610" operator="lessThan">
      <formula>0</formula>
    </cfRule>
  </conditionalFormatting>
  <conditionalFormatting sqref="P432:P433">
    <cfRule type="cellIs" dxfId="13690" priority="609" operator="lessThan">
      <formula>0</formula>
    </cfRule>
  </conditionalFormatting>
  <conditionalFormatting sqref="P438:P439">
    <cfRule type="cellIs" dxfId="13689" priority="608" operator="lessThan">
      <formula>0</formula>
    </cfRule>
  </conditionalFormatting>
  <conditionalFormatting sqref="P454">
    <cfRule type="cellIs" dxfId="13688" priority="606" operator="lessThan">
      <formula>0</formula>
    </cfRule>
  </conditionalFormatting>
  <conditionalFormatting sqref="P489:P491">
    <cfRule type="cellIs" dxfId="13687" priority="605" operator="lessThan">
      <formula>0</formula>
    </cfRule>
  </conditionalFormatting>
  <conditionalFormatting sqref="P497:P498">
    <cfRule type="cellIs" dxfId="13686" priority="604" operator="lessThan">
      <formula>0</formula>
    </cfRule>
  </conditionalFormatting>
  <conditionalFormatting sqref="C493:C496">
    <cfRule type="cellIs" dxfId="13685" priority="591" operator="lessThan">
      <formula>0</formula>
    </cfRule>
  </conditionalFormatting>
  <conditionalFormatting sqref="P537:P538">
    <cfRule type="cellIs" dxfId="13684" priority="603" operator="lessThan">
      <formula>0</formula>
    </cfRule>
  </conditionalFormatting>
  <conditionalFormatting sqref="P544:P545">
    <cfRule type="cellIs" dxfId="13683" priority="602" operator="lessThan">
      <formula>0</formula>
    </cfRule>
  </conditionalFormatting>
  <conditionalFormatting sqref="B493:B496">
    <cfRule type="cellIs" dxfId="13682" priority="585" operator="lessThan">
      <formula>0</formula>
    </cfRule>
  </conditionalFormatting>
  <conditionalFormatting sqref="P559:P560">
    <cfRule type="cellIs" dxfId="13681" priority="600" operator="lessThan">
      <formula>0</formula>
    </cfRule>
  </conditionalFormatting>
  <conditionalFormatting sqref="P566">
    <cfRule type="cellIs" dxfId="13680" priority="599" operator="lessThan">
      <formula>0</formula>
    </cfRule>
  </conditionalFormatting>
  <conditionalFormatting sqref="P571">
    <cfRule type="cellIs" dxfId="13679" priority="598" operator="lessThan">
      <formula>0</formula>
    </cfRule>
  </conditionalFormatting>
  <conditionalFormatting sqref="C551:I551 C547:C550 C537:I537 C533:C536">
    <cfRule type="cellIs" dxfId="13678" priority="581" operator="lessThan">
      <formula>0</formula>
    </cfRule>
  </conditionalFormatting>
  <conditionalFormatting sqref="I662:N662 P660:Q663">
    <cfRule type="cellIs" dxfId="13677" priority="592" operator="lessThan">
      <formula>0</formula>
    </cfRule>
  </conditionalFormatting>
  <conditionalFormatting sqref="P598:P599">
    <cfRule type="cellIs" dxfId="13676" priority="597" operator="lessThan">
      <formula>0</formula>
    </cfRule>
  </conditionalFormatting>
  <conditionalFormatting sqref="P602">
    <cfRule type="cellIs" dxfId="13675" priority="596" operator="lessThan">
      <formula>0</formula>
    </cfRule>
  </conditionalFormatting>
  <conditionalFormatting sqref="P603">
    <cfRule type="cellIs" dxfId="13674" priority="595" operator="lessThan">
      <formula>0</formula>
    </cfRule>
  </conditionalFormatting>
  <conditionalFormatting sqref="P605">
    <cfRule type="cellIs" dxfId="13673" priority="594" operator="lessThan">
      <formula>0</formula>
    </cfRule>
  </conditionalFormatting>
  <conditionalFormatting sqref="P606">
    <cfRule type="cellIs" dxfId="13672" priority="593" operator="lessThan">
      <formula>0</formula>
    </cfRule>
  </conditionalFormatting>
  <conditionalFormatting sqref="D608:N608 D605:N605 D602:N603">
    <cfRule type="expression" dxfId="13671" priority="565">
      <formula>D602/C602&gt;1</formula>
    </cfRule>
    <cfRule type="expression" dxfId="13670" priority="566">
      <formula>D602/C602&lt;1</formula>
    </cfRule>
  </conditionalFormatting>
  <conditionalFormatting sqref="C493:C496">
    <cfRule type="expression" dxfId="13669" priority="589">
      <formula>C493/B493&gt;1</formula>
    </cfRule>
    <cfRule type="expression" dxfId="13668" priority="590">
      <formula>C493/B493&lt;1</formula>
    </cfRule>
  </conditionalFormatting>
  <conditionalFormatting sqref="D493:N496">
    <cfRule type="cellIs" dxfId="13667" priority="588" operator="lessThan">
      <formula>0</formula>
    </cfRule>
  </conditionalFormatting>
  <conditionalFormatting sqref="D493:N496">
    <cfRule type="expression" dxfId="13666" priority="586">
      <formula>D493/C493&gt;1</formula>
    </cfRule>
    <cfRule type="expression" dxfId="13665" priority="587">
      <formula>D493/C493&lt;1</formula>
    </cfRule>
  </conditionalFormatting>
  <conditionalFormatting sqref="B493:B496">
    <cfRule type="expression" dxfId="13664" priority="583">
      <formula>B493/#REF!&gt;1</formula>
    </cfRule>
    <cfRule type="expression" dxfId="13663" priority="584">
      <formula>B493/#REF!&lt;1</formula>
    </cfRule>
  </conditionalFormatting>
  <conditionalFormatting sqref="C551:N551 C537:N537">
    <cfRule type="cellIs" dxfId="13662" priority="574" operator="lessThan">
      <formula>0</formula>
    </cfRule>
  </conditionalFormatting>
  <conditionalFormatting sqref="C551:M551 C537:M537">
    <cfRule type="cellIs" dxfId="13661" priority="580" operator="lessThan">
      <formula>0</formula>
    </cfRule>
  </conditionalFormatting>
  <conditionalFormatting sqref="C547:C550 C533:C536">
    <cfRule type="expression" dxfId="13660" priority="578">
      <formula>C533/B533&gt;1</formula>
    </cfRule>
    <cfRule type="expression" dxfId="13659" priority="579">
      <formula>C533/B533&lt;1</formula>
    </cfRule>
  </conditionalFormatting>
  <conditionalFormatting sqref="D547:N550 D533:N536">
    <cfRule type="cellIs" dxfId="13658" priority="577" operator="lessThan">
      <formula>0</formula>
    </cfRule>
  </conditionalFormatting>
  <conditionalFormatting sqref="D547:N550 D533:N536">
    <cfRule type="expression" dxfId="13657" priority="575">
      <formula>D533/C533&gt;1</formula>
    </cfRule>
    <cfRule type="expression" dxfId="13656" priority="576">
      <formula>D533/C533&lt;1</formula>
    </cfRule>
  </conditionalFormatting>
  <conditionalFormatting sqref="D608:N608 D605:N605 D602:N603">
    <cfRule type="cellIs" dxfId="13655" priority="567" operator="lessThan">
      <formula>0</formula>
    </cfRule>
  </conditionalFormatting>
  <conditionalFormatting sqref="C551:N551 C537:N537">
    <cfRule type="expression" dxfId="13654" priority="572">
      <formula>C537/B537&gt;1</formula>
    </cfRule>
    <cfRule type="expression" dxfId="13653" priority="573">
      <formula>C537/B537&lt;1</formula>
    </cfRule>
  </conditionalFormatting>
  <conditionalFormatting sqref="B608 B605 B602:B603 B598:B599">
    <cfRule type="cellIs" dxfId="13652" priority="571" operator="lessThan">
      <formula>0</formula>
    </cfRule>
  </conditionalFormatting>
  <conditionalFormatting sqref="C608 C605 C602:C603">
    <cfRule type="cellIs" dxfId="13651" priority="570" operator="lessThan">
      <formula>0</formula>
    </cfRule>
  </conditionalFormatting>
  <conditionalFormatting sqref="C608 C605 C602:C603">
    <cfRule type="expression" dxfId="13650" priority="568">
      <formula>C602/B602&gt;1</formula>
    </cfRule>
    <cfRule type="expression" dxfId="13649" priority="569">
      <formula>C602/B602&lt;1</formula>
    </cfRule>
  </conditionalFormatting>
  <conditionalFormatting sqref="B491:N491 B560">
    <cfRule type="expression" dxfId="13648" priority="1130">
      <formula>B491/#REF!&gt;1</formula>
    </cfRule>
    <cfRule type="expression" dxfId="13647" priority="1131">
      <formula>B491/#REF!&lt;1</formula>
    </cfRule>
  </conditionalFormatting>
  <conditionalFormatting sqref="C446">
    <cfRule type="cellIs" dxfId="13646" priority="564" operator="lessThan">
      <formula>0</formula>
    </cfRule>
  </conditionalFormatting>
  <conditionalFormatting sqref="C446">
    <cfRule type="expression" dxfId="13645" priority="562">
      <formula>C446/B446&gt;1</formula>
    </cfRule>
    <cfRule type="expression" dxfId="13644" priority="563">
      <formula>C446/B446&lt;1</formula>
    </cfRule>
  </conditionalFormatting>
  <conditionalFormatting sqref="D446:N446">
    <cfRule type="cellIs" dxfId="13643" priority="561" operator="lessThan">
      <formula>0</formula>
    </cfRule>
  </conditionalFormatting>
  <conditionalFormatting sqref="D446:N446">
    <cfRule type="expression" dxfId="13642" priority="559">
      <formula>D446/C446&gt;1</formula>
    </cfRule>
    <cfRule type="expression" dxfId="13641" priority="560">
      <formula>D446/C446&lt;1</formula>
    </cfRule>
  </conditionalFormatting>
  <conditionalFormatting sqref="B446">
    <cfRule type="cellIs" dxfId="13640" priority="558" operator="lessThan">
      <formula>0</formula>
    </cfRule>
  </conditionalFormatting>
  <conditionalFormatting sqref="B446">
    <cfRule type="expression" dxfId="13639" priority="556">
      <formula>B446/#REF!&gt;1</formula>
    </cfRule>
    <cfRule type="expression" dxfId="13638" priority="557">
      <formula>B446/#REF!&lt;1</formula>
    </cfRule>
  </conditionalFormatting>
  <conditionalFormatting sqref="C497">
    <cfRule type="cellIs" dxfId="13637" priority="555" operator="lessThan">
      <formula>0</formula>
    </cfRule>
  </conditionalFormatting>
  <conditionalFormatting sqref="D497:N497">
    <cfRule type="cellIs" dxfId="13636" priority="552" operator="lessThan">
      <formula>0</formula>
    </cfRule>
  </conditionalFormatting>
  <conditionalFormatting sqref="C497">
    <cfRule type="expression" dxfId="13635" priority="553">
      <formula>C497/B497&gt;1</formula>
    </cfRule>
    <cfRule type="expression" dxfId="13634" priority="554">
      <formula>C497/B497&lt;1</formula>
    </cfRule>
  </conditionalFormatting>
  <conditionalFormatting sqref="D497:N497">
    <cfRule type="expression" dxfId="13633" priority="550">
      <formula>D497/C497&gt;1</formula>
    </cfRule>
    <cfRule type="expression" dxfId="13632" priority="551">
      <formula>D497/C497&lt;1</formula>
    </cfRule>
  </conditionalFormatting>
  <conditionalFormatting sqref="B497">
    <cfRule type="cellIs" dxfId="13631" priority="549" operator="lessThan">
      <formula>0</formula>
    </cfRule>
  </conditionalFormatting>
  <conditionalFormatting sqref="B497">
    <cfRule type="expression" dxfId="13630" priority="547">
      <formula>B497/#REF!&gt;1</formula>
    </cfRule>
    <cfRule type="expression" dxfId="13629" priority="548">
      <formula>B497/#REF!&lt;1</formula>
    </cfRule>
  </conditionalFormatting>
  <conditionalFormatting sqref="C566:N566">
    <cfRule type="expression" dxfId="13628" priority="524">
      <formula>C566/B566&gt;1</formula>
    </cfRule>
    <cfRule type="expression" dxfId="13627" priority="525">
      <formula>C566/B566&lt;1</formula>
    </cfRule>
  </conditionalFormatting>
  <conditionalFormatting sqref="B538:N538">
    <cfRule type="cellIs" dxfId="13626" priority="546" operator="lessThan">
      <formula>0</formula>
    </cfRule>
  </conditionalFormatting>
  <conditionalFormatting sqref="B538:N538">
    <cfRule type="expression" dxfId="13625" priority="544">
      <formula>B538/A538&gt;1</formula>
    </cfRule>
    <cfRule type="expression" dxfId="13624" priority="545">
      <formula>B538/A538&lt;1</formula>
    </cfRule>
  </conditionalFormatting>
  <conditionalFormatting sqref="B552:N552">
    <cfRule type="cellIs" dxfId="13623" priority="543" operator="lessThan">
      <formula>0</formula>
    </cfRule>
  </conditionalFormatting>
  <conditionalFormatting sqref="B552:N552">
    <cfRule type="expression" dxfId="13622" priority="541">
      <formula>B552/A552&gt;1</formula>
    </cfRule>
    <cfRule type="expression" dxfId="13621" priority="542">
      <formula>B552/A552&lt;1</formula>
    </cfRule>
  </conditionalFormatting>
  <conditionalFormatting sqref="N571">
    <cfRule type="cellIs" dxfId="13620" priority="517" operator="lessThan">
      <formula>0</formula>
    </cfRule>
  </conditionalFormatting>
  <conditionalFormatting sqref="C545:N545">
    <cfRule type="expression" dxfId="13619" priority="535">
      <formula>C545/B545&gt;1</formula>
    </cfRule>
    <cfRule type="expression" dxfId="13618" priority="536">
      <formula>C545/B545&lt;1</formula>
    </cfRule>
  </conditionalFormatting>
  <conditionalFormatting sqref="C571:M571">
    <cfRule type="expression" dxfId="13617" priority="519">
      <formula>C571/B571&gt;1</formula>
    </cfRule>
    <cfRule type="expression" dxfId="13616" priority="520">
      <formula>C571/B571&lt;1</formula>
    </cfRule>
  </conditionalFormatting>
  <conditionalFormatting sqref="N571">
    <cfRule type="expression" dxfId="13615" priority="514">
      <formula>N571/M571&gt;1</formula>
    </cfRule>
    <cfRule type="expression" dxfId="13614" priority="515">
      <formula>N571/M571&lt;1</formula>
    </cfRule>
  </conditionalFormatting>
  <conditionalFormatting sqref="C571:M571">
    <cfRule type="cellIs" dxfId="13613" priority="523" operator="lessThan">
      <formula>0</formula>
    </cfRule>
  </conditionalFormatting>
  <conditionalFormatting sqref="C571:M571">
    <cfRule type="cellIs" dxfId="13612" priority="522" operator="lessThan">
      <formula>0</formula>
    </cfRule>
  </conditionalFormatting>
  <conditionalFormatting sqref="B545">
    <cfRule type="cellIs" dxfId="13611" priority="538" operator="lessThan">
      <formula>0</formula>
    </cfRule>
  </conditionalFormatting>
  <conditionalFormatting sqref="B545">
    <cfRule type="expression" dxfId="13610" priority="539">
      <formula>B545/#REF!&gt;1</formula>
    </cfRule>
    <cfRule type="expression" dxfId="13609" priority="540">
      <formula>B545/#REF!&lt;1</formula>
    </cfRule>
  </conditionalFormatting>
  <conditionalFormatting sqref="C545:N545">
    <cfRule type="cellIs" dxfId="13608" priority="537" operator="lessThan">
      <formula>0</formula>
    </cfRule>
  </conditionalFormatting>
  <conditionalFormatting sqref="C598:N599">
    <cfRule type="expression" dxfId="13607" priority="532">
      <formula>C598/B598&gt;1</formula>
    </cfRule>
    <cfRule type="expression" dxfId="13606" priority="533">
      <formula>C598/B598&lt;1</formula>
    </cfRule>
  </conditionalFormatting>
  <conditionalFormatting sqref="C560:N560">
    <cfRule type="expression" dxfId="13605" priority="529">
      <formula>C560/B560&gt;1</formula>
    </cfRule>
    <cfRule type="expression" dxfId="13604" priority="530">
      <formula>C560/B560&lt;1</formula>
    </cfRule>
  </conditionalFormatting>
  <conditionalFormatting sqref="N571">
    <cfRule type="cellIs" dxfId="13603" priority="518" operator="lessThan">
      <formula>0</formula>
    </cfRule>
  </conditionalFormatting>
  <conditionalFormatting sqref="C571:M571">
    <cfRule type="cellIs" dxfId="13602" priority="521" operator="lessThan">
      <formula>0</formula>
    </cfRule>
  </conditionalFormatting>
  <conditionalFormatting sqref="N571">
    <cfRule type="cellIs" dxfId="13601" priority="516" operator="lessThan">
      <formula>0</formula>
    </cfRule>
  </conditionalFormatting>
  <conditionalFormatting sqref="B628:N631">
    <cfRule type="cellIs" dxfId="13600" priority="513" operator="lessThan">
      <formula>0</formula>
    </cfRule>
  </conditionalFormatting>
  <conditionalFormatting sqref="I630:N630 P628:Q631">
    <cfRule type="cellIs" dxfId="13599" priority="512" operator="lessThan">
      <formula>0</formula>
    </cfRule>
  </conditionalFormatting>
  <conditionalFormatting sqref="B632:N635">
    <cfRule type="cellIs" dxfId="13598" priority="511" operator="lessThan">
      <formula>0</formula>
    </cfRule>
  </conditionalFormatting>
  <conditionalFormatting sqref="I634:N634 P632:Q635">
    <cfRule type="cellIs" dxfId="13597" priority="510" operator="lessThan">
      <formula>0</formula>
    </cfRule>
  </conditionalFormatting>
  <conditionalFormatting sqref="B636:N639">
    <cfRule type="cellIs" dxfId="13596" priority="509" operator="lessThan">
      <formula>0</formula>
    </cfRule>
  </conditionalFormatting>
  <conditionalFormatting sqref="I638:N638 P636:Q639">
    <cfRule type="cellIs" dxfId="13595" priority="508" operator="lessThan">
      <formula>0</formula>
    </cfRule>
  </conditionalFormatting>
  <conditionalFormatting sqref="B640:N643">
    <cfRule type="cellIs" dxfId="13594" priority="507" operator="lessThan">
      <formula>0</formula>
    </cfRule>
  </conditionalFormatting>
  <conditionalFormatting sqref="I642:N642 P640:Q643">
    <cfRule type="cellIs" dxfId="13593" priority="506" operator="lessThan">
      <formula>0</formula>
    </cfRule>
  </conditionalFormatting>
  <conditionalFormatting sqref="B644:N647">
    <cfRule type="cellIs" dxfId="13592" priority="505" operator="lessThan">
      <formula>0</formula>
    </cfRule>
  </conditionalFormatting>
  <conditionalFormatting sqref="I646:N646 P644:Q647">
    <cfRule type="cellIs" dxfId="13591" priority="504" operator="lessThan">
      <formula>0</formula>
    </cfRule>
  </conditionalFormatting>
  <conditionalFormatting sqref="B648:N651">
    <cfRule type="cellIs" dxfId="13590" priority="503" operator="lessThan">
      <formula>0</formula>
    </cfRule>
  </conditionalFormatting>
  <conditionalFormatting sqref="I650:N650 P648:Q651">
    <cfRule type="cellIs" dxfId="13589" priority="502" operator="lessThan">
      <formula>0</formula>
    </cfRule>
  </conditionalFormatting>
  <conditionalFormatting sqref="B652:N655">
    <cfRule type="cellIs" dxfId="13588" priority="501" operator="lessThan">
      <formula>0</formula>
    </cfRule>
  </conditionalFormatting>
  <conditionalFormatting sqref="I654:N654 P652:Q655">
    <cfRule type="cellIs" dxfId="13587" priority="500" operator="lessThan">
      <formula>0</formula>
    </cfRule>
  </conditionalFormatting>
  <conditionalFormatting sqref="B656:N659">
    <cfRule type="cellIs" dxfId="13586" priority="499" operator="lessThan">
      <formula>0</formula>
    </cfRule>
  </conditionalFormatting>
  <conditionalFormatting sqref="I658:N658 P656:Q659">
    <cfRule type="cellIs" dxfId="13585" priority="498" operator="lessThan">
      <formula>0</formula>
    </cfRule>
  </conditionalFormatting>
  <conditionalFormatting sqref="B664:N667">
    <cfRule type="cellIs" dxfId="13584" priority="497" operator="lessThan">
      <formula>0</formula>
    </cfRule>
  </conditionalFormatting>
  <conditionalFormatting sqref="I666:N666 P664:Q667">
    <cfRule type="cellIs" dxfId="13583" priority="496" operator="lessThan">
      <formula>0</formula>
    </cfRule>
  </conditionalFormatting>
  <conditionalFormatting sqref="B668:N671">
    <cfRule type="cellIs" dxfId="13582" priority="495" operator="lessThan">
      <formula>0</formula>
    </cfRule>
  </conditionalFormatting>
  <conditionalFormatting sqref="I670:N670 P668:Q671">
    <cfRule type="cellIs" dxfId="13581" priority="494" operator="lessThan">
      <formula>0</formula>
    </cfRule>
  </conditionalFormatting>
  <conditionalFormatting sqref="P608">
    <cfRule type="cellIs" dxfId="13580" priority="493" operator="lessThan">
      <formula>0</formula>
    </cfRule>
  </conditionalFormatting>
  <conditionalFormatting sqref="Q447:Q448">
    <cfRule type="cellIs" dxfId="13579" priority="492" operator="lessThan">
      <formula>0</formula>
    </cfRule>
  </conditionalFormatting>
  <conditionalFormatting sqref="P447:P448">
    <cfRule type="cellIs" dxfId="13578" priority="491" operator="lessThan">
      <formula>0</formula>
    </cfRule>
  </conditionalFormatting>
  <conditionalFormatting sqref="B447:N447 B493:O499 B490:O490 B492">
    <cfRule type="cellIs" dxfId="13577" priority="490" operator="lessThan">
      <formula>0</formula>
    </cfRule>
  </conditionalFormatting>
  <conditionalFormatting sqref="B499:N499">
    <cfRule type="cellIs" dxfId="13576" priority="487" operator="lessThan">
      <formula>0</formula>
    </cfRule>
  </conditionalFormatting>
  <conditionalFormatting sqref="B553:N553">
    <cfRule type="cellIs" dxfId="13575" priority="484" operator="lessThan">
      <formula>0</formula>
    </cfRule>
  </conditionalFormatting>
  <conditionalFormatting sqref="P477:Q477 B477">
    <cfRule type="cellIs" dxfId="13574" priority="483" operator="lessThan">
      <formula>0</formula>
    </cfRule>
  </conditionalFormatting>
  <conditionalFormatting sqref="Q478:Q482">
    <cfRule type="cellIs" dxfId="13573" priority="482" operator="lessThan">
      <formula>0</formula>
    </cfRule>
  </conditionalFormatting>
  <conditionalFormatting sqref="P478:P481">
    <cfRule type="cellIs" dxfId="13572" priority="481" operator="lessThan">
      <formula>0</formula>
    </cfRule>
  </conditionalFormatting>
  <conditionalFormatting sqref="P482">
    <cfRule type="cellIs" dxfId="13571" priority="480" operator="lessThan">
      <formula>0</formula>
    </cfRule>
  </conditionalFormatting>
  <conditionalFormatting sqref="P457:Q457 B457">
    <cfRule type="cellIs" dxfId="13570" priority="479" operator="lessThan">
      <formula>0</formula>
    </cfRule>
  </conditionalFormatting>
  <conditionalFormatting sqref="Q458:Q462">
    <cfRule type="cellIs" dxfId="13569" priority="478" operator="lessThan">
      <formula>0</formula>
    </cfRule>
  </conditionalFormatting>
  <conditionalFormatting sqref="P458:P461">
    <cfRule type="cellIs" dxfId="13568" priority="477" operator="lessThan">
      <formula>0</formula>
    </cfRule>
  </conditionalFormatting>
  <conditionalFormatting sqref="P462">
    <cfRule type="cellIs" dxfId="13567" priority="476" operator="lessThan">
      <formula>0</formula>
    </cfRule>
  </conditionalFormatting>
  <conditionalFormatting sqref="P465:Q465 B465">
    <cfRule type="cellIs" dxfId="13566" priority="475" operator="lessThan">
      <formula>0</formula>
    </cfRule>
  </conditionalFormatting>
  <conditionalFormatting sqref="Q466:Q470">
    <cfRule type="cellIs" dxfId="13565" priority="474" operator="lessThan">
      <formula>0</formula>
    </cfRule>
  </conditionalFormatting>
  <conditionalFormatting sqref="P466:P469">
    <cfRule type="cellIs" dxfId="13564" priority="473" operator="lessThan">
      <formula>0</formula>
    </cfRule>
  </conditionalFormatting>
  <conditionalFormatting sqref="P470">
    <cfRule type="cellIs" dxfId="13563" priority="472" operator="lessThan">
      <formula>0</formula>
    </cfRule>
  </conditionalFormatting>
  <conditionalFormatting sqref="O574:O577">
    <cfRule type="cellIs" dxfId="13562" priority="448" operator="lessThan">
      <formula>0</formula>
    </cfRule>
  </conditionalFormatting>
  <conditionalFormatting sqref="O574:O577">
    <cfRule type="cellIs" dxfId="13561" priority="447" operator="lessThan">
      <formula>0</formula>
    </cfRule>
  </conditionalFormatting>
  <conditionalFormatting sqref="O382">
    <cfRule type="cellIs" dxfId="13560" priority="443" operator="lessThan">
      <formula>0</formula>
    </cfRule>
  </conditionalFormatting>
  <conditionalFormatting sqref="B358:O358">
    <cfRule type="cellIs" dxfId="13559" priority="442" operator="lessThan">
      <formula>0</formula>
    </cfRule>
  </conditionalFormatting>
  <conditionalFormatting sqref="O370">
    <cfRule type="cellIs" dxfId="13558" priority="444" operator="lessThan">
      <formula>0</formula>
    </cfRule>
  </conditionalFormatting>
  <conditionalFormatting sqref="O368:O370 O380:O382 O386:O388 O392:O394 O398:O400 O404:O406 O410:O412 O416:O418 O422:O424 O429:O431 O435:O437 O491 O584:O587 O538 O552 B356:O358">
    <cfRule type="cellIs" dxfId="13557" priority="469" operator="lessThan">
      <formula>0</formula>
    </cfRule>
  </conditionalFormatting>
  <conditionalFormatting sqref="O347">
    <cfRule type="cellIs" dxfId="13556" priority="468" operator="lessThan">
      <formula>0</formula>
    </cfRule>
  </conditionalFormatting>
  <conditionalFormatting sqref="O347">
    <cfRule type="cellIs" dxfId="13555" priority="467" operator="lessThan">
      <formula>0</formula>
    </cfRule>
  </conditionalFormatting>
  <conditionalFormatting sqref="O350:O353">
    <cfRule type="cellIs" dxfId="13554" priority="466" operator="lessThan">
      <formula>0</formula>
    </cfRule>
  </conditionalFormatting>
  <conditionalFormatting sqref="B357:O357">
    <cfRule type="cellIs" dxfId="13553" priority="465" operator="lessThan">
      <formula>0</formula>
    </cfRule>
  </conditionalFormatting>
  <conditionalFormatting sqref="O368:O369">
    <cfRule type="cellIs" dxfId="13552" priority="464" operator="lessThan">
      <formula>0</formula>
    </cfRule>
  </conditionalFormatting>
  <conditionalFormatting sqref="O380:O381">
    <cfRule type="cellIs" dxfId="13551" priority="463" operator="lessThan">
      <formula>0</formula>
    </cfRule>
  </conditionalFormatting>
  <conditionalFormatting sqref="O556:O558">
    <cfRule type="cellIs" dxfId="13550" priority="459" operator="lessThan">
      <formula>0</formula>
    </cfRule>
  </conditionalFormatting>
  <conditionalFormatting sqref="O386:O388">
    <cfRule type="cellIs" dxfId="13549" priority="462" operator="lessThan">
      <formula>0</formula>
    </cfRule>
  </conditionalFormatting>
  <conditionalFormatting sqref="O354">
    <cfRule type="cellIs" dxfId="13548" priority="461" operator="lessThan">
      <formula>0</formula>
    </cfRule>
  </conditionalFormatting>
  <conditionalFormatting sqref="O389">
    <cfRule type="cellIs" dxfId="13547" priority="438" operator="lessThan">
      <formula>0</formula>
    </cfRule>
  </conditionalFormatting>
  <conditionalFormatting sqref="O556:O558">
    <cfRule type="cellIs" dxfId="13546" priority="460" operator="lessThan">
      <formula>0</formula>
    </cfRule>
  </conditionalFormatting>
  <conditionalFormatting sqref="O562 O564:O565">
    <cfRule type="cellIs" dxfId="13545" priority="457" operator="lessThan">
      <formula>0</formula>
    </cfRule>
  </conditionalFormatting>
  <conditionalFormatting sqref="O564:O565 O562">
    <cfRule type="cellIs" dxfId="13544" priority="458" operator="lessThan">
      <formula>0</formula>
    </cfRule>
  </conditionalFormatting>
  <conditionalFormatting sqref="O579:O582">
    <cfRule type="cellIs" dxfId="13543" priority="455" operator="lessThan">
      <formula>0</formula>
    </cfRule>
  </conditionalFormatting>
  <conditionalFormatting sqref="O579:O582">
    <cfRule type="cellIs" dxfId="13542" priority="456" operator="lessThan">
      <formula>0</formula>
    </cfRule>
  </conditionalFormatting>
  <conditionalFormatting sqref="O584:O587">
    <cfRule type="cellIs" dxfId="13541" priority="453" operator="lessThan">
      <formula>0</formula>
    </cfRule>
  </conditionalFormatting>
  <conditionalFormatting sqref="O584:O587">
    <cfRule type="cellIs" dxfId="13540" priority="454" operator="lessThan">
      <formula>0</formula>
    </cfRule>
  </conditionalFormatting>
  <conditionalFormatting sqref="O589:O592">
    <cfRule type="cellIs" dxfId="13539" priority="451" operator="lessThan">
      <formula>0</formula>
    </cfRule>
  </conditionalFormatting>
  <conditionalFormatting sqref="O589:O592">
    <cfRule type="cellIs" dxfId="13538" priority="452" operator="lessThan">
      <formula>0</formula>
    </cfRule>
  </conditionalFormatting>
  <conditionalFormatting sqref="O420">
    <cfRule type="cellIs" dxfId="13537" priority="376" operator="lessThan">
      <formula>0</formula>
    </cfRule>
  </conditionalFormatting>
  <conditionalFormatting sqref="O383">
    <cfRule type="cellIs" dxfId="13536" priority="439" operator="lessThan">
      <formula>0</formula>
    </cfRule>
  </conditionalFormatting>
  <conditionalFormatting sqref="O568:O570">
    <cfRule type="cellIs" dxfId="13535" priority="449" operator="lessThan">
      <formula>0</formula>
    </cfRule>
  </conditionalFormatting>
  <conditionalFormatting sqref="O568:O570">
    <cfRule type="cellIs" dxfId="13534" priority="450" operator="lessThan">
      <formula>0</formula>
    </cfRule>
  </conditionalFormatting>
  <conditionalFormatting sqref="O371">
    <cfRule type="cellIs" dxfId="13533" priority="440" operator="lessThan">
      <formula>0</formula>
    </cfRule>
  </conditionalFormatting>
  <conditionalFormatting sqref="O420">
    <cfRule type="cellIs" dxfId="13532" priority="377" operator="lessThan">
      <formula>0</formula>
    </cfRule>
  </conditionalFormatting>
  <conditionalFormatting sqref="O435">
    <cfRule type="cellIs" dxfId="13531" priority="353" operator="lessThan">
      <formula>0</formula>
    </cfRule>
  </conditionalFormatting>
  <conditionalFormatting sqref="O433">
    <cfRule type="cellIs" dxfId="13530" priority="354" operator="lessThan">
      <formula>0</formula>
    </cfRule>
  </conditionalFormatting>
  <conditionalFormatting sqref="O435">
    <cfRule type="cellIs" dxfId="13529" priority="351" operator="lessThan">
      <formula>0</formula>
    </cfRule>
  </conditionalFormatting>
  <conditionalFormatting sqref="O435">
    <cfRule type="cellIs" dxfId="13528" priority="352" operator="lessThan">
      <formula>0</formula>
    </cfRule>
  </conditionalFormatting>
  <conditionalFormatting sqref="O429">
    <cfRule type="cellIs" dxfId="13527" priority="363" operator="lessThan">
      <formula>0</formula>
    </cfRule>
  </conditionalFormatting>
  <conditionalFormatting sqref="O422">
    <cfRule type="cellIs" dxfId="13526" priority="373" operator="lessThan">
      <formula>0</formula>
    </cfRule>
  </conditionalFormatting>
  <conditionalFormatting sqref="O429">
    <cfRule type="cellIs" dxfId="13525" priority="362" operator="lessThan">
      <formula>0</formula>
    </cfRule>
  </conditionalFormatting>
  <conditionalFormatting sqref="O429">
    <cfRule type="cellIs" dxfId="13524" priority="361" operator="lessThan">
      <formula>0</formula>
    </cfRule>
  </conditionalFormatting>
  <conditionalFormatting sqref="O422">
    <cfRule type="cellIs" dxfId="13523" priority="374" operator="lessThan">
      <formula>0</formula>
    </cfRule>
  </conditionalFormatting>
  <conditionalFormatting sqref="O429">
    <cfRule type="cellIs" dxfId="13522" priority="360" operator="lessThan">
      <formula>0</formula>
    </cfRule>
  </conditionalFormatting>
  <conditionalFormatting sqref="O422">
    <cfRule type="cellIs" dxfId="13521" priority="375" operator="lessThan">
      <formula>0</formula>
    </cfRule>
  </conditionalFormatting>
  <conditionalFormatting sqref="O422">
    <cfRule type="cellIs" dxfId="13520" priority="372" operator="lessThan">
      <formula>0</formula>
    </cfRule>
  </conditionalFormatting>
  <conditionalFormatting sqref="O429">
    <cfRule type="cellIs" dxfId="13519" priority="359" operator="lessThan">
      <formula>0</formula>
    </cfRule>
  </conditionalFormatting>
  <conditionalFormatting sqref="O604 O606:O607 O624:O627 O660:O663">
    <cfRule type="cellIs" dxfId="13518" priority="446" operator="lessThan">
      <formula>0</formula>
    </cfRule>
  </conditionalFormatting>
  <conditionalFormatting sqref="O626">
    <cfRule type="cellIs" dxfId="13517" priority="445" operator="lessThan">
      <formula>0</formula>
    </cfRule>
  </conditionalFormatting>
  <conditionalFormatting sqref="O435">
    <cfRule type="cellIs" dxfId="13516" priority="349" operator="lessThan">
      <formula>0</formula>
    </cfRule>
  </conditionalFormatting>
  <conditionalFormatting sqref="O435">
    <cfRule type="cellIs" dxfId="13515" priority="350" operator="lessThan">
      <formula>0</formula>
    </cfRule>
  </conditionalFormatting>
  <conditionalFormatting sqref="B359:O359">
    <cfRule type="cellIs" dxfId="13514" priority="441" operator="lessThan">
      <formula>0</formula>
    </cfRule>
  </conditionalFormatting>
  <conditionalFormatting sqref="O435">
    <cfRule type="cellIs" dxfId="13513" priority="348" operator="lessThan">
      <formula>0</formula>
    </cfRule>
  </conditionalFormatting>
  <conditionalFormatting sqref="O438">
    <cfRule type="cellIs" dxfId="13512" priority="345" operator="lessThan">
      <formula>0</formula>
    </cfRule>
  </conditionalFormatting>
  <conditionalFormatting sqref="O439">
    <cfRule type="cellIs" dxfId="13511" priority="344" operator="lessThan">
      <formula>0</formula>
    </cfRule>
  </conditionalFormatting>
  <conditionalFormatting sqref="O435">
    <cfRule type="cellIs" dxfId="13510" priority="347" operator="lessThan">
      <formula>0</formula>
    </cfRule>
  </conditionalFormatting>
  <conditionalFormatting sqref="O439">
    <cfRule type="cellIs" dxfId="13509" priority="343" operator="lessThan">
      <formula>0</formula>
    </cfRule>
  </conditionalFormatting>
  <conditionalFormatting sqref="O551 O537">
    <cfRule type="cellIs" dxfId="13508" priority="327" operator="lessThan">
      <formula>0</formula>
    </cfRule>
  </conditionalFormatting>
  <conditionalFormatting sqref="O435">
    <cfRule type="cellIs" dxfId="13507" priority="346" operator="lessThan">
      <formula>0</formula>
    </cfRule>
  </conditionalFormatting>
  <conditionalFormatting sqref="O498">
    <cfRule type="cellIs" dxfId="13506" priority="337" operator="lessThan">
      <formula>0</formula>
    </cfRule>
  </conditionalFormatting>
  <conditionalFormatting sqref="O442:O445">
    <cfRule type="cellIs" dxfId="13505" priority="342" operator="lessThan">
      <formula>0</formula>
    </cfRule>
  </conditionalFormatting>
  <conditionalFormatting sqref="O392">
    <cfRule type="cellIs" dxfId="13504" priority="432" operator="lessThan">
      <formula>0</formula>
    </cfRule>
  </conditionalFormatting>
  <conditionalFormatting sqref="O392">
    <cfRule type="cellIs" dxfId="13503" priority="437" operator="lessThan">
      <formula>0</formula>
    </cfRule>
  </conditionalFormatting>
  <conditionalFormatting sqref="O392">
    <cfRule type="cellIs" dxfId="13502" priority="435" operator="lessThan">
      <formula>0</formula>
    </cfRule>
  </conditionalFormatting>
  <conditionalFormatting sqref="O392">
    <cfRule type="cellIs" dxfId="13501" priority="434" operator="lessThan">
      <formula>0</formula>
    </cfRule>
  </conditionalFormatting>
  <conditionalFormatting sqref="O395">
    <cfRule type="cellIs" dxfId="13500" priority="429" operator="lessThan">
      <formula>0</formula>
    </cfRule>
  </conditionalFormatting>
  <conditionalFormatting sqref="O398">
    <cfRule type="cellIs" dxfId="13499" priority="427" operator="lessThan">
      <formula>0</formula>
    </cfRule>
  </conditionalFormatting>
  <conditionalFormatting sqref="O372">
    <cfRule type="cellIs" dxfId="13498" priority="415" operator="lessThan">
      <formula>0</formula>
    </cfRule>
  </conditionalFormatting>
  <conditionalFormatting sqref="O392">
    <cfRule type="cellIs" dxfId="13497" priority="430" operator="lessThan">
      <formula>0</formula>
    </cfRule>
  </conditionalFormatting>
  <conditionalFormatting sqref="O392">
    <cfRule type="cellIs" dxfId="13496" priority="431" operator="lessThan">
      <formula>0</formula>
    </cfRule>
  </conditionalFormatting>
  <conditionalFormatting sqref="O392">
    <cfRule type="cellIs" dxfId="13495" priority="436" operator="lessThan">
      <formula>0</formula>
    </cfRule>
  </conditionalFormatting>
  <conditionalFormatting sqref="O392">
    <cfRule type="cellIs" dxfId="13494" priority="433" operator="lessThan">
      <formula>0</formula>
    </cfRule>
  </conditionalFormatting>
  <conditionalFormatting sqref="O398">
    <cfRule type="cellIs" dxfId="13493" priority="422" operator="lessThan">
      <formula>0</formula>
    </cfRule>
  </conditionalFormatting>
  <conditionalFormatting sqref="O398">
    <cfRule type="cellIs" dxfId="13492" priority="426" operator="lessThan">
      <formula>0</formula>
    </cfRule>
  </conditionalFormatting>
  <conditionalFormatting sqref="O398">
    <cfRule type="cellIs" dxfId="13491" priority="425" operator="lessThan">
      <formula>0</formula>
    </cfRule>
  </conditionalFormatting>
  <conditionalFormatting sqref="O398">
    <cfRule type="cellIs" dxfId="13490" priority="424" operator="lessThan">
      <formula>0</formula>
    </cfRule>
  </conditionalFormatting>
  <conditionalFormatting sqref="O398">
    <cfRule type="cellIs" dxfId="13489" priority="423" operator="lessThan">
      <formula>0</formula>
    </cfRule>
  </conditionalFormatting>
  <conditionalFormatting sqref="O398">
    <cfRule type="cellIs" dxfId="13488" priority="428" operator="lessThan">
      <formula>0</formula>
    </cfRule>
  </conditionalFormatting>
  <conditionalFormatting sqref="O390">
    <cfRule type="cellIs" dxfId="13487" priority="412" operator="lessThan">
      <formula>0</formula>
    </cfRule>
  </conditionalFormatting>
  <conditionalFormatting sqref="O398">
    <cfRule type="cellIs" dxfId="13486" priority="421" operator="lessThan">
      <formula>0</formula>
    </cfRule>
  </conditionalFormatting>
  <conditionalFormatting sqref="O401">
    <cfRule type="cellIs" dxfId="13485" priority="420" operator="lessThan">
      <formula>0</formula>
    </cfRule>
  </conditionalFormatting>
  <conditionalFormatting sqref="O354">
    <cfRule type="cellIs" dxfId="13484" priority="419" operator="lessThan">
      <formula>0</formula>
    </cfRule>
  </conditionalFormatting>
  <conditionalFormatting sqref="O360">
    <cfRule type="cellIs" dxfId="13483" priority="418" operator="lessThan">
      <formula>0</formula>
    </cfRule>
  </conditionalFormatting>
  <conditionalFormatting sqref="O360">
    <cfRule type="cellIs" dxfId="13482" priority="417" operator="lessThan">
      <formula>0</formula>
    </cfRule>
  </conditionalFormatting>
  <conditionalFormatting sqref="O372">
    <cfRule type="cellIs" dxfId="13481" priority="416" operator="lessThan">
      <formula>0</formula>
    </cfRule>
  </conditionalFormatting>
  <conditionalFormatting sqref="O384">
    <cfRule type="cellIs" dxfId="13480" priority="414" operator="lessThan">
      <formula>0</formula>
    </cfRule>
  </conditionalFormatting>
  <conditionalFormatting sqref="O384">
    <cfRule type="cellIs" dxfId="13479" priority="413" operator="lessThan">
      <formula>0</formula>
    </cfRule>
  </conditionalFormatting>
  <conditionalFormatting sqref="O396">
    <cfRule type="cellIs" dxfId="13478" priority="410" operator="lessThan">
      <formula>0</formula>
    </cfRule>
  </conditionalFormatting>
  <conditionalFormatting sqref="O396">
    <cfRule type="cellIs" dxfId="13477" priority="409" operator="lessThan">
      <formula>0</formula>
    </cfRule>
  </conditionalFormatting>
  <conditionalFormatting sqref="O390">
    <cfRule type="cellIs" dxfId="13476" priority="411" operator="lessThan">
      <formula>0</formula>
    </cfRule>
  </conditionalFormatting>
  <conditionalFormatting sqref="O413">
    <cfRule type="cellIs" dxfId="13475" priority="389" operator="lessThan">
      <formula>0</formula>
    </cfRule>
  </conditionalFormatting>
  <conditionalFormatting sqref="O414">
    <cfRule type="cellIs" dxfId="13474" priority="388" operator="lessThan">
      <formula>0</formula>
    </cfRule>
  </conditionalFormatting>
  <conditionalFormatting sqref="O404">
    <cfRule type="cellIs" dxfId="13473" priority="406" operator="lessThan">
      <formula>0</formula>
    </cfRule>
  </conditionalFormatting>
  <conditionalFormatting sqref="O404">
    <cfRule type="cellIs" dxfId="13472" priority="405" operator="lessThan">
      <formula>0</formula>
    </cfRule>
  </conditionalFormatting>
  <conditionalFormatting sqref="O404">
    <cfRule type="cellIs" dxfId="13471" priority="408" operator="lessThan">
      <formula>0</formula>
    </cfRule>
  </conditionalFormatting>
  <conditionalFormatting sqref="O404">
    <cfRule type="cellIs" dxfId="13470" priority="407" operator="lessThan">
      <formula>0</formula>
    </cfRule>
  </conditionalFormatting>
  <conditionalFormatting sqref="O416">
    <cfRule type="cellIs" dxfId="13469" priority="383" operator="lessThan">
      <formula>0</formula>
    </cfRule>
  </conditionalFormatting>
  <conditionalFormatting sqref="O416">
    <cfRule type="cellIs" dxfId="13468" priority="382" operator="lessThan">
      <formula>0</formula>
    </cfRule>
  </conditionalFormatting>
  <conditionalFormatting sqref="O404">
    <cfRule type="cellIs" dxfId="13467" priority="404" operator="lessThan">
      <formula>0</formula>
    </cfRule>
  </conditionalFormatting>
  <conditionalFormatting sqref="O404">
    <cfRule type="cellIs" dxfId="13466" priority="403" operator="lessThan">
      <formula>0</formula>
    </cfRule>
  </conditionalFormatting>
  <conditionalFormatting sqref="O404">
    <cfRule type="cellIs" dxfId="13465" priority="402" operator="lessThan">
      <formula>0</formula>
    </cfRule>
  </conditionalFormatting>
  <conditionalFormatting sqref="O404">
    <cfRule type="cellIs" dxfId="13464" priority="401" operator="lessThan">
      <formula>0</formula>
    </cfRule>
  </conditionalFormatting>
  <conditionalFormatting sqref="O407">
    <cfRule type="cellIs" dxfId="13463" priority="400" operator="lessThan">
      <formula>0</formula>
    </cfRule>
  </conditionalFormatting>
  <conditionalFormatting sqref="O408">
    <cfRule type="cellIs" dxfId="13462" priority="399" operator="lessThan">
      <formula>0</formula>
    </cfRule>
  </conditionalFormatting>
  <conditionalFormatting sqref="O408">
    <cfRule type="cellIs" dxfId="13461" priority="398" operator="lessThan">
      <formula>0</formula>
    </cfRule>
  </conditionalFormatting>
  <conditionalFormatting sqref="O414">
    <cfRule type="cellIs" dxfId="13460" priority="387" operator="lessThan">
      <formula>0</formula>
    </cfRule>
  </conditionalFormatting>
  <conditionalFormatting sqref="O416">
    <cfRule type="cellIs" dxfId="13459" priority="386" operator="lessThan">
      <formula>0</formula>
    </cfRule>
  </conditionalFormatting>
  <conditionalFormatting sqref="O416">
    <cfRule type="cellIs" dxfId="13458" priority="385" operator="lessThan">
      <formula>0</formula>
    </cfRule>
  </conditionalFormatting>
  <conditionalFormatting sqref="O416">
    <cfRule type="cellIs" dxfId="13457" priority="384" operator="lessThan">
      <formula>0</formula>
    </cfRule>
  </conditionalFormatting>
  <conditionalFormatting sqref="O416">
    <cfRule type="cellIs" dxfId="13456" priority="381" operator="lessThan">
      <formula>0</formula>
    </cfRule>
  </conditionalFormatting>
  <conditionalFormatting sqref="O410">
    <cfRule type="cellIs" dxfId="13455" priority="397" operator="lessThan">
      <formula>0</formula>
    </cfRule>
  </conditionalFormatting>
  <conditionalFormatting sqref="O410">
    <cfRule type="cellIs" dxfId="13454" priority="396" operator="lessThan">
      <formula>0</formula>
    </cfRule>
  </conditionalFormatting>
  <conditionalFormatting sqref="O410">
    <cfRule type="cellIs" dxfId="13453" priority="395" operator="lessThan">
      <formula>0</formula>
    </cfRule>
  </conditionalFormatting>
  <conditionalFormatting sqref="O410">
    <cfRule type="cellIs" dxfId="13452" priority="394" operator="lessThan">
      <formula>0</formula>
    </cfRule>
  </conditionalFormatting>
  <conditionalFormatting sqref="O416">
    <cfRule type="cellIs" dxfId="13451" priority="380" operator="lessThan">
      <formula>0</formula>
    </cfRule>
  </conditionalFormatting>
  <conditionalFormatting sqref="O416">
    <cfRule type="cellIs" dxfId="13450" priority="379" operator="lessThan">
      <formula>0</formula>
    </cfRule>
  </conditionalFormatting>
  <conditionalFormatting sqref="O419">
    <cfRule type="cellIs" dxfId="13449" priority="378" operator="lessThan">
      <formula>0</formula>
    </cfRule>
  </conditionalFormatting>
  <conditionalFormatting sqref="O410">
    <cfRule type="cellIs" dxfId="13448" priority="393" operator="lessThan">
      <formula>0</formula>
    </cfRule>
  </conditionalFormatting>
  <conditionalFormatting sqref="O410">
    <cfRule type="cellIs" dxfId="13447" priority="392" operator="lessThan">
      <formula>0</formula>
    </cfRule>
  </conditionalFormatting>
  <conditionalFormatting sqref="O410">
    <cfRule type="cellIs" dxfId="13446" priority="391" operator="lessThan">
      <formula>0</formula>
    </cfRule>
  </conditionalFormatting>
  <conditionalFormatting sqref="O410">
    <cfRule type="cellIs" dxfId="13445" priority="390" operator="lessThan">
      <formula>0</formula>
    </cfRule>
  </conditionalFormatting>
  <conditionalFormatting sqref="O559">
    <cfRule type="cellIs" dxfId="13444" priority="334" operator="lessThan">
      <formula>0</formula>
    </cfRule>
  </conditionalFormatting>
  <conditionalFormatting sqref="O563">
    <cfRule type="cellIs" dxfId="13443" priority="333" operator="lessThan">
      <formula>0</formula>
    </cfRule>
  </conditionalFormatting>
  <conditionalFormatting sqref="O563">
    <cfRule type="cellIs" dxfId="13442" priority="332" operator="lessThan">
      <formula>0</formula>
    </cfRule>
  </conditionalFormatting>
  <conditionalFormatting sqref="O608 O605 O602:O603">
    <cfRule type="cellIs" dxfId="13441" priority="320" operator="lessThan">
      <formula>0</formula>
    </cfRule>
  </conditionalFormatting>
  <conditionalFormatting sqref="O426">
    <cfRule type="cellIs" dxfId="13440" priority="365" operator="lessThan">
      <formula>0</formula>
    </cfRule>
  </conditionalFormatting>
  <conditionalFormatting sqref="O429">
    <cfRule type="cellIs" dxfId="13439" priority="364" operator="lessThan">
      <formula>0</formula>
    </cfRule>
  </conditionalFormatting>
  <conditionalFormatting sqref="B598:O599">
    <cfRule type="cellIs" dxfId="13438" priority="302" operator="lessThan">
      <formula>0</formula>
    </cfRule>
  </conditionalFormatting>
  <conditionalFormatting sqref="O560">
    <cfRule type="cellIs" dxfId="13437" priority="299" operator="lessThan">
      <formula>0</formula>
    </cfRule>
  </conditionalFormatting>
  <conditionalFormatting sqref="O566">
    <cfRule type="cellIs" dxfId="13436" priority="296" operator="lessThan">
      <formula>0</formula>
    </cfRule>
  </conditionalFormatting>
  <conditionalFormatting sqref="O566">
    <cfRule type="cellIs" dxfId="13435" priority="295" operator="lessThan">
      <formula>0</formula>
    </cfRule>
  </conditionalFormatting>
  <conditionalFormatting sqref="O566">
    <cfRule type="cellIs" dxfId="13434" priority="294" operator="lessThan">
      <formula>0</formula>
    </cfRule>
  </conditionalFormatting>
  <conditionalFormatting sqref="O429">
    <cfRule type="cellIs" dxfId="13433" priority="358" operator="lessThan">
      <formula>0</formula>
    </cfRule>
  </conditionalFormatting>
  <conditionalFormatting sqref="O429">
    <cfRule type="cellIs" dxfId="13432" priority="357" operator="lessThan">
      <formula>0</formula>
    </cfRule>
  </conditionalFormatting>
  <conditionalFormatting sqref="O432">
    <cfRule type="cellIs" dxfId="13431" priority="356" operator="lessThan">
      <formula>0</formula>
    </cfRule>
  </conditionalFormatting>
  <conditionalFormatting sqref="O433">
    <cfRule type="cellIs" dxfId="13430" priority="355" operator="lessThan">
      <formula>0</formula>
    </cfRule>
  </conditionalFormatting>
  <conditionalFormatting sqref="O422">
    <cfRule type="cellIs" dxfId="13429" priority="371" operator="lessThan">
      <formula>0</formula>
    </cfRule>
  </conditionalFormatting>
  <conditionalFormatting sqref="O422">
    <cfRule type="cellIs" dxfId="13428" priority="370" operator="lessThan">
      <formula>0</formula>
    </cfRule>
  </conditionalFormatting>
  <conditionalFormatting sqref="O422">
    <cfRule type="cellIs" dxfId="13427" priority="369" operator="lessThan">
      <formula>0</formula>
    </cfRule>
  </conditionalFormatting>
  <conditionalFormatting sqref="O422">
    <cfRule type="cellIs" dxfId="13426" priority="368" operator="lessThan">
      <formula>0</formula>
    </cfRule>
  </conditionalFormatting>
  <conditionalFormatting sqref="O425">
    <cfRule type="cellIs" dxfId="13425" priority="367" operator="lessThan">
      <formula>0</formula>
    </cfRule>
  </conditionalFormatting>
  <conditionalFormatting sqref="O426">
    <cfRule type="cellIs" dxfId="13424" priority="366" operator="lessThan">
      <formula>0</formula>
    </cfRule>
  </conditionalFormatting>
  <conditionalFormatting sqref="O442:O445">
    <cfRule type="expression" dxfId="13423" priority="340">
      <formula>O442/N442&gt;1</formula>
    </cfRule>
    <cfRule type="expression" dxfId="13422" priority="341">
      <formula>O442/N442&lt;1</formula>
    </cfRule>
  </conditionalFormatting>
  <conditionalFormatting sqref="O538 O552">
    <cfRule type="expression" dxfId="13421" priority="338">
      <formula>O538/#REF!&gt;1</formula>
    </cfRule>
    <cfRule type="expression" dxfId="13420" priority="339">
      <formula>O538/#REF!&lt;1</formula>
    </cfRule>
  </conditionalFormatting>
  <conditionalFormatting sqref="O493:O496">
    <cfRule type="cellIs" dxfId="13419" priority="330" operator="lessThan">
      <formula>0</formula>
    </cfRule>
  </conditionalFormatting>
  <conditionalFormatting sqref="O498">
    <cfRule type="expression" dxfId="13418" priority="335">
      <formula>O498/N498&gt;1</formula>
    </cfRule>
    <cfRule type="expression" dxfId="13417" priority="336">
      <formula>O498/N498&lt;1</formula>
    </cfRule>
  </conditionalFormatting>
  <conditionalFormatting sqref="O547:O550 O533:O536">
    <cfRule type="cellIs" dxfId="13416" priority="326" operator="lessThan">
      <formula>0</formula>
    </cfRule>
  </conditionalFormatting>
  <conditionalFormatting sqref="O662">
    <cfRule type="cellIs" dxfId="13415" priority="331" operator="lessThan">
      <formula>0</formula>
    </cfRule>
  </conditionalFormatting>
  <conditionalFormatting sqref="O608 O605 O602:O603">
    <cfRule type="expression" dxfId="13414" priority="318">
      <formula>O602/N602&gt;1</formula>
    </cfRule>
    <cfRule type="expression" dxfId="13413" priority="319">
      <formula>O602/N602&lt;1</formula>
    </cfRule>
  </conditionalFormatting>
  <conditionalFormatting sqref="O493:O496">
    <cfRule type="expression" dxfId="13412" priority="328">
      <formula>O493/N493&gt;1</formula>
    </cfRule>
    <cfRule type="expression" dxfId="13411" priority="329">
      <formula>O493/N493&lt;1</formula>
    </cfRule>
  </conditionalFormatting>
  <conditionalFormatting sqref="O551 O537">
    <cfRule type="cellIs" dxfId="13410" priority="323" operator="lessThan">
      <formula>0</formula>
    </cfRule>
  </conditionalFormatting>
  <conditionalFormatting sqref="O547:O550 O533:O536">
    <cfRule type="expression" dxfId="13409" priority="324">
      <formula>O533/N533&gt;1</formula>
    </cfRule>
    <cfRule type="expression" dxfId="13408" priority="325">
      <formula>O533/N533&lt;1</formula>
    </cfRule>
  </conditionalFormatting>
  <conditionalFormatting sqref="O551 O537">
    <cfRule type="expression" dxfId="13407" priority="321">
      <formula>O537/N537&gt;1</formula>
    </cfRule>
    <cfRule type="expression" dxfId="13406" priority="322">
      <formula>O537/N537&lt;1</formula>
    </cfRule>
  </conditionalFormatting>
  <conditionalFormatting sqref="O491">
    <cfRule type="expression" dxfId="13405" priority="470">
      <formula>O491/#REF!&gt;1</formula>
    </cfRule>
    <cfRule type="expression" dxfId="13404" priority="471">
      <formula>O491/#REF!&lt;1</formula>
    </cfRule>
  </conditionalFormatting>
  <conditionalFormatting sqref="O446">
    <cfRule type="cellIs" dxfId="13403" priority="317" operator="lessThan">
      <formula>0</formula>
    </cfRule>
  </conditionalFormatting>
  <conditionalFormatting sqref="O446">
    <cfRule type="expression" dxfId="13402" priority="315">
      <formula>O446/N446&gt;1</formula>
    </cfRule>
    <cfRule type="expression" dxfId="13401" priority="316">
      <formula>O446/N446&lt;1</formula>
    </cfRule>
  </conditionalFormatting>
  <conditionalFormatting sqref="O497">
    <cfRule type="cellIs" dxfId="13400" priority="314" operator="lessThan">
      <formula>0</formula>
    </cfRule>
  </conditionalFormatting>
  <conditionalFormatting sqref="O497">
    <cfRule type="expression" dxfId="13399" priority="312">
      <formula>O497/N497&gt;1</formula>
    </cfRule>
    <cfRule type="expression" dxfId="13398" priority="313">
      <formula>O497/N497&lt;1</formula>
    </cfRule>
  </conditionalFormatting>
  <conditionalFormatting sqref="O566">
    <cfRule type="expression" dxfId="13397" priority="292">
      <formula>O566/N566&gt;1</formula>
    </cfRule>
    <cfRule type="expression" dxfId="13396" priority="293">
      <formula>O566/N566&lt;1</formula>
    </cfRule>
  </conditionalFormatting>
  <conditionalFormatting sqref="O538">
    <cfRule type="cellIs" dxfId="13395" priority="311" operator="lessThan">
      <formula>0</formula>
    </cfRule>
  </conditionalFormatting>
  <conditionalFormatting sqref="O538">
    <cfRule type="expression" dxfId="13394" priority="309">
      <formula>O538/N538&gt;1</formula>
    </cfRule>
    <cfRule type="expression" dxfId="13393" priority="310">
      <formula>O538/N538&lt;1</formula>
    </cfRule>
  </conditionalFormatting>
  <conditionalFormatting sqref="O552">
    <cfRule type="cellIs" dxfId="13392" priority="308" operator="lessThan">
      <formula>0</formula>
    </cfRule>
  </conditionalFormatting>
  <conditionalFormatting sqref="O552">
    <cfRule type="expression" dxfId="13391" priority="306">
      <formula>O552/N552&gt;1</formula>
    </cfRule>
    <cfRule type="expression" dxfId="13390" priority="307">
      <formula>O552/N552&lt;1</formula>
    </cfRule>
  </conditionalFormatting>
  <conditionalFormatting sqref="O571">
    <cfRule type="cellIs" dxfId="13389" priority="290" operator="lessThan">
      <formula>0</formula>
    </cfRule>
  </conditionalFormatting>
  <conditionalFormatting sqref="O545">
    <cfRule type="expression" dxfId="13388" priority="303">
      <formula>O545/N545&gt;1</formula>
    </cfRule>
    <cfRule type="expression" dxfId="13387" priority="304">
      <formula>O545/N545&lt;1</formula>
    </cfRule>
  </conditionalFormatting>
  <conditionalFormatting sqref="O571">
    <cfRule type="expression" dxfId="13386" priority="287">
      <formula>O571/N571&gt;1</formula>
    </cfRule>
    <cfRule type="expression" dxfId="13385" priority="288">
      <formula>O571/N571&lt;1</formula>
    </cfRule>
  </conditionalFormatting>
  <conditionalFormatting sqref="O545">
    <cfRule type="cellIs" dxfId="13384" priority="305" operator="lessThan">
      <formula>0</formula>
    </cfRule>
  </conditionalFormatting>
  <conditionalFormatting sqref="B598:O599">
    <cfRule type="expression" dxfId="13383" priority="300">
      <formula>B598/A598&gt;1</formula>
    </cfRule>
    <cfRule type="expression" dxfId="13382" priority="301">
      <formula>B598/A598&lt;1</formula>
    </cfRule>
  </conditionalFormatting>
  <conditionalFormatting sqref="O560">
    <cfRule type="expression" dxfId="13381" priority="297">
      <formula>O560/N560&gt;1</formula>
    </cfRule>
    <cfRule type="expression" dxfId="13380" priority="298">
      <formula>O560/N560&lt;1</formula>
    </cfRule>
  </conditionalFormatting>
  <conditionalFormatting sqref="O571">
    <cfRule type="cellIs" dxfId="13379" priority="291" operator="lessThan">
      <formula>0</formula>
    </cfRule>
  </conditionalFormatting>
  <conditionalFormatting sqref="O571">
    <cfRule type="cellIs" dxfId="13378" priority="289" operator="lessThan">
      <formula>0</formula>
    </cfRule>
  </conditionalFormatting>
  <conditionalFormatting sqref="O628:O631">
    <cfRule type="cellIs" dxfId="13377" priority="286" operator="lessThan">
      <formula>0</formula>
    </cfRule>
  </conditionalFormatting>
  <conditionalFormatting sqref="O630">
    <cfRule type="cellIs" dxfId="13376" priority="285" operator="lessThan">
      <formula>0</formula>
    </cfRule>
  </conditionalFormatting>
  <conditionalFormatting sqref="O632:O635">
    <cfRule type="cellIs" dxfId="13375" priority="284" operator="lessThan">
      <formula>0</formula>
    </cfRule>
  </conditionalFormatting>
  <conditionalFormatting sqref="O634">
    <cfRule type="cellIs" dxfId="13374" priority="283" operator="lessThan">
      <formula>0</formula>
    </cfRule>
  </conditionalFormatting>
  <conditionalFormatting sqref="O636:O639">
    <cfRule type="cellIs" dxfId="13373" priority="282" operator="lessThan">
      <formula>0</formula>
    </cfRule>
  </conditionalFormatting>
  <conditionalFormatting sqref="O638">
    <cfRule type="cellIs" dxfId="13372" priority="281" operator="lessThan">
      <formula>0</formula>
    </cfRule>
  </conditionalFormatting>
  <conditionalFormatting sqref="O640:O643">
    <cfRule type="cellIs" dxfId="13371" priority="280" operator="lessThan">
      <formula>0</formula>
    </cfRule>
  </conditionalFormatting>
  <conditionalFormatting sqref="O642">
    <cfRule type="cellIs" dxfId="13370" priority="279" operator="lessThan">
      <formula>0</formula>
    </cfRule>
  </conditionalFormatting>
  <conditionalFormatting sqref="O644:O647">
    <cfRule type="cellIs" dxfId="13369" priority="278" operator="lessThan">
      <formula>0</formula>
    </cfRule>
  </conditionalFormatting>
  <conditionalFormatting sqref="O646">
    <cfRule type="cellIs" dxfId="13368" priority="277" operator="lessThan">
      <formula>0</formula>
    </cfRule>
  </conditionalFormatting>
  <conditionalFormatting sqref="O648:O651">
    <cfRule type="cellIs" dxfId="13367" priority="276" operator="lessThan">
      <formula>0</formula>
    </cfRule>
  </conditionalFormatting>
  <conditionalFormatting sqref="O650">
    <cfRule type="cellIs" dxfId="13366" priority="275" operator="lessThan">
      <formula>0</formula>
    </cfRule>
  </conditionalFormatting>
  <conditionalFormatting sqref="O652:O655">
    <cfRule type="cellIs" dxfId="13365" priority="274" operator="lessThan">
      <formula>0</formula>
    </cfRule>
  </conditionalFormatting>
  <conditionalFormatting sqref="O654">
    <cfRule type="cellIs" dxfId="13364" priority="273" operator="lessThan">
      <formula>0</formula>
    </cfRule>
  </conditionalFormatting>
  <conditionalFormatting sqref="O656:O659">
    <cfRule type="cellIs" dxfId="13363" priority="272" operator="lessThan">
      <formula>0</formula>
    </cfRule>
  </conditionalFormatting>
  <conditionalFormatting sqref="O658">
    <cfRule type="cellIs" dxfId="13362" priority="271" operator="lessThan">
      <formula>0</formula>
    </cfRule>
  </conditionalFormatting>
  <conditionalFormatting sqref="O664:O667">
    <cfRule type="cellIs" dxfId="13361" priority="270" operator="lessThan">
      <formula>0</formula>
    </cfRule>
  </conditionalFormatting>
  <conditionalFormatting sqref="O666">
    <cfRule type="cellIs" dxfId="13360" priority="269" operator="lessThan">
      <formula>0</formula>
    </cfRule>
  </conditionalFormatting>
  <conditionalFormatting sqref="O668:O671">
    <cfRule type="cellIs" dxfId="13359" priority="268" operator="lessThan">
      <formula>0</formula>
    </cfRule>
  </conditionalFormatting>
  <conditionalFormatting sqref="O670">
    <cfRule type="cellIs" dxfId="13358" priority="267" operator="lessThan">
      <formula>0</formula>
    </cfRule>
  </conditionalFormatting>
  <conditionalFormatting sqref="O447">
    <cfRule type="cellIs" dxfId="13357" priority="266" operator="lessThan">
      <formula>0</formula>
    </cfRule>
  </conditionalFormatting>
  <conditionalFormatting sqref="O499">
    <cfRule type="cellIs" dxfId="13356" priority="265" operator="lessThan">
      <formula>0</formula>
    </cfRule>
  </conditionalFormatting>
  <conditionalFormatting sqref="O553">
    <cfRule type="cellIs" dxfId="13355" priority="264" operator="lessThan">
      <formula>0</formula>
    </cfRule>
  </conditionalFormatting>
  <conditionalFormatting sqref="Q501:Q504">
    <cfRule type="cellIs" dxfId="13354" priority="231" operator="lessThan">
      <formula>0</formula>
    </cfRule>
  </conditionalFormatting>
  <conditionalFormatting sqref="Q506">
    <cfRule type="cellIs" dxfId="13353" priority="226" operator="lessThan">
      <formula>0</formula>
    </cfRule>
  </conditionalFormatting>
  <conditionalFormatting sqref="P361:Q361 Q362:Q364">
    <cfRule type="cellIs" dxfId="13352" priority="262" operator="lessThan">
      <formula>0</formula>
    </cfRule>
  </conditionalFormatting>
  <conditionalFormatting sqref="P361">
    <cfRule type="cellIs" dxfId="13351" priority="261" operator="lessThan">
      <formula>0</formula>
    </cfRule>
  </conditionalFormatting>
  <conditionalFormatting sqref="P362:P365">
    <cfRule type="cellIs" dxfId="13350" priority="260" operator="lessThan">
      <formula>0</formula>
    </cfRule>
  </conditionalFormatting>
  <conditionalFormatting sqref="P501:P504">
    <cfRule type="cellIs" dxfId="13349" priority="227" operator="lessThan">
      <formula>0</formula>
    </cfRule>
  </conditionalFormatting>
  <conditionalFormatting sqref="Q507">
    <cfRule type="cellIs" dxfId="13348" priority="224" operator="lessThan">
      <formula>0</formula>
    </cfRule>
  </conditionalFormatting>
  <conditionalFormatting sqref="P505:P506">
    <cfRule type="cellIs" dxfId="13347" priority="225" operator="lessThan">
      <formula>0</formula>
    </cfRule>
  </conditionalFormatting>
  <conditionalFormatting sqref="Q366">
    <cfRule type="cellIs" dxfId="13346" priority="255" operator="lessThan">
      <formula>0</formula>
    </cfRule>
  </conditionalFormatting>
  <conditionalFormatting sqref="Q365">
    <cfRule type="cellIs" dxfId="13345" priority="253" operator="lessThan">
      <formula>0</formula>
    </cfRule>
  </conditionalFormatting>
  <conditionalFormatting sqref="Q365">
    <cfRule type="cellIs" dxfId="13344" priority="252" operator="lessThan">
      <formula>0</formula>
    </cfRule>
  </conditionalFormatting>
  <conditionalFormatting sqref="F514">
    <cfRule type="cellIs" dxfId="13343" priority="197" operator="lessThan">
      <formula>0</formula>
    </cfRule>
  </conditionalFormatting>
  <conditionalFormatting sqref="B601:N601">
    <cfRule type="cellIs" dxfId="13342" priority="217" operator="lessThan">
      <formula>0</formula>
    </cfRule>
  </conditionalFormatting>
  <conditionalFormatting sqref="B506:O506">
    <cfRule type="cellIs" dxfId="13341" priority="219" operator="lessThan">
      <formula>0</formula>
    </cfRule>
  </conditionalFormatting>
  <conditionalFormatting sqref="P508:Q508">
    <cfRule type="cellIs" dxfId="13340" priority="216" operator="lessThan">
      <formula>0</formula>
    </cfRule>
  </conditionalFormatting>
  <conditionalFormatting sqref="Q509:Q512">
    <cfRule type="cellIs" dxfId="13339" priority="215" operator="lessThan">
      <formula>0</formula>
    </cfRule>
  </conditionalFormatting>
  <conditionalFormatting sqref="Q513:Q514">
    <cfRule type="cellIs" dxfId="13338" priority="214" operator="lessThan">
      <formula>0</formula>
    </cfRule>
  </conditionalFormatting>
  <conditionalFormatting sqref="Q514">
    <cfRule type="cellIs" dxfId="13337" priority="213" operator="lessThan">
      <formula>0</formula>
    </cfRule>
  </conditionalFormatting>
  <conditionalFormatting sqref="Q513">
    <cfRule type="cellIs" dxfId="13336" priority="212" operator="lessThan">
      <formula>0</formula>
    </cfRule>
  </conditionalFormatting>
  <conditionalFormatting sqref="P509:P512">
    <cfRule type="cellIs" dxfId="13335" priority="211" operator="lessThan">
      <formula>0</formula>
    </cfRule>
  </conditionalFormatting>
  <conditionalFormatting sqref="B508">
    <cfRule type="cellIs" dxfId="13334" priority="210" operator="lessThan">
      <formula>0</formula>
    </cfRule>
  </conditionalFormatting>
  <conditionalFormatting sqref="B514">
    <cfRule type="cellIs" dxfId="13333" priority="209" operator="lessThan">
      <formula>0</formula>
    </cfRule>
  </conditionalFormatting>
  <conditionalFormatting sqref="P366">
    <cfRule type="cellIs" dxfId="13332" priority="239" operator="lessThan">
      <formula>0</formula>
    </cfRule>
  </conditionalFormatting>
  <conditionalFormatting sqref="C514">
    <cfRule type="cellIs" dxfId="13331" priority="206" operator="lessThan">
      <formula>0</formula>
    </cfRule>
  </conditionalFormatting>
  <conditionalFormatting sqref="C509:C512">
    <cfRule type="cellIs" dxfId="13330" priority="184" operator="lessThan">
      <formula>0</formula>
    </cfRule>
  </conditionalFormatting>
  <conditionalFormatting sqref="D514">
    <cfRule type="cellIs" dxfId="13329" priority="203" operator="lessThan">
      <formula>0</formula>
    </cfRule>
  </conditionalFormatting>
  <conditionalFormatting sqref="D509:N512">
    <cfRule type="cellIs" dxfId="13328" priority="181" operator="lessThan">
      <formula>0</formula>
    </cfRule>
  </conditionalFormatting>
  <conditionalFormatting sqref="P500:Q500">
    <cfRule type="cellIs" dxfId="13327" priority="232" operator="lessThan">
      <formula>0</formula>
    </cfRule>
  </conditionalFormatting>
  <conditionalFormatting sqref="Q505">
    <cfRule type="cellIs" dxfId="13326" priority="230" operator="lessThan">
      <formula>0</formula>
    </cfRule>
  </conditionalFormatting>
  <conditionalFormatting sqref="Q505">
    <cfRule type="cellIs" dxfId="13325" priority="229" operator="lessThan">
      <formula>0</formula>
    </cfRule>
  </conditionalFormatting>
  <conditionalFormatting sqref="B500">
    <cfRule type="cellIs" dxfId="13324" priority="228" operator="lessThan">
      <formula>0</formula>
    </cfRule>
  </conditionalFormatting>
  <conditionalFormatting sqref="P507">
    <cfRule type="cellIs" dxfId="13323" priority="223" operator="lessThan">
      <formula>0</formula>
    </cfRule>
  </conditionalFormatting>
  <conditionalFormatting sqref="B507:N507">
    <cfRule type="cellIs" dxfId="13322" priority="222" operator="lessThan">
      <formula>0</formula>
    </cfRule>
  </conditionalFormatting>
  <conditionalFormatting sqref="B506:O506">
    <cfRule type="expression" dxfId="13321" priority="220">
      <formula>B506/#REF!&gt;1</formula>
    </cfRule>
    <cfRule type="expression" dxfId="13320" priority="221">
      <formula>B506/#REF!&lt;1</formula>
    </cfRule>
  </conditionalFormatting>
  <conditionalFormatting sqref="O507">
    <cfRule type="cellIs" dxfId="13319" priority="218" operator="lessThan">
      <formula>0</formula>
    </cfRule>
  </conditionalFormatting>
  <conditionalFormatting sqref="G514">
    <cfRule type="cellIs" dxfId="13318" priority="194" operator="lessThan">
      <formula>0</formula>
    </cfRule>
  </conditionalFormatting>
  <conditionalFormatting sqref="I514:N514">
    <cfRule type="cellIs" dxfId="13317" priority="188" operator="lessThan">
      <formula>0</formula>
    </cfRule>
  </conditionalFormatting>
  <conditionalFormatting sqref="E514">
    <cfRule type="cellIs" dxfId="13316" priority="200" operator="lessThan">
      <formula>0</formula>
    </cfRule>
  </conditionalFormatting>
  <conditionalFormatting sqref="H514">
    <cfRule type="cellIs" dxfId="13315" priority="191" operator="lessThan">
      <formula>0</formula>
    </cfRule>
  </conditionalFormatting>
  <conditionalFormatting sqref="P513:P514">
    <cfRule type="cellIs" dxfId="13314" priority="185" operator="lessThan">
      <formula>0</formula>
    </cfRule>
  </conditionalFormatting>
  <conditionalFormatting sqref="Q508:Q515">
    <cfRule type="cellIs" dxfId="13313" priority="166" operator="lessThan">
      <formula>0</formula>
    </cfRule>
  </conditionalFormatting>
  <conditionalFormatting sqref="P508:P515">
    <cfRule type="cellIs" dxfId="13312" priority="165" operator="lessThan">
      <formula>0</formula>
    </cfRule>
  </conditionalFormatting>
  <conditionalFormatting sqref="Q515">
    <cfRule type="cellIs" dxfId="13311" priority="163" operator="lessThan">
      <formula>0</formula>
    </cfRule>
  </conditionalFormatting>
  <conditionalFormatting sqref="P515">
    <cfRule type="cellIs" dxfId="13310" priority="162" operator="lessThan">
      <formula>0</formula>
    </cfRule>
  </conditionalFormatting>
  <conditionalFormatting sqref="B514">
    <cfRule type="expression" dxfId="13309" priority="207">
      <formula>B514/#REF!&gt;1</formula>
    </cfRule>
    <cfRule type="expression" dxfId="13308" priority="208">
      <formula>B514/#REF!&lt;1</formula>
    </cfRule>
  </conditionalFormatting>
  <conditionalFormatting sqref="C514">
    <cfRule type="expression" dxfId="13307" priority="204">
      <formula>C514/B514&gt;1</formula>
    </cfRule>
    <cfRule type="expression" dxfId="13306" priority="205">
      <formula>C514/B514&lt;1</formula>
    </cfRule>
  </conditionalFormatting>
  <conditionalFormatting sqref="D514">
    <cfRule type="expression" dxfId="13305" priority="201">
      <formula>D514/C514&gt;1</formula>
    </cfRule>
    <cfRule type="expression" dxfId="13304" priority="202">
      <formula>D514/C514&lt;1</formula>
    </cfRule>
  </conditionalFormatting>
  <conditionalFormatting sqref="E514">
    <cfRule type="expression" dxfId="13303" priority="198">
      <formula>E514/D514&gt;1</formula>
    </cfRule>
    <cfRule type="expression" dxfId="13302" priority="199">
      <formula>E514/D514&lt;1</formula>
    </cfRule>
  </conditionalFormatting>
  <conditionalFormatting sqref="F514">
    <cfRule type="expression" dxfId="13301" priority="195">
      <formula>F514/E514&gt;1</formula>
    </cfRule>
    <cfRule type="expression" dxfId="13300" priority="196">
      <formula>F514/E514&lt;1</formula>
    </cfRule>
  </conditionalFormatting>
  <conditionalFormatting sqref="G514">
    <cfRule type="expression" dxfId="13299" priority="192">
      <formula>G514/F514&gt;1</formula>
    </cfRule>
    <cfRule type="expression" dxfId="13298" priority="193">
      <formula>G514/F514&lt;1</formula>
    </cfRule>
  </conditionalFormatting>
  <conditionalFormatting sqref="H514">
    <cfRule type="expression" dxfId="13297" priority="189">
      <formula>H514/G514&gt;1</formula>
    </cfRule>
    <cfRule type="expression" dxfId="13296" priority="190">
      <formula>H514/G514&lt;1</formula>
    </cfRule>
  </conditionalFormatting>
  <conditionalFormatting sqref="I514:N514">
    <cfRule type="expression" dxfId="13295" priority="186">
      <formula>I514/H514&gt;1</formula>
    </cfRule>
    <cfRule type="expression" dxfId="13294" priority="187">
      <formula>I514/H514&lt;1</formula>
    </cfRule>
  </conditionalFormatting>
  <conditionalFormatting sqref="B509:B512">
    <cfRule type="cellIs" dxfId="13293" priority="178" operator="lessThan">
      <formula>0</formula>
    </cfRule>
  </conditionalFormatting>
  <conditionalFormatting sqref="C509:C512">
    <cfRule type="expression" dxfId="13292" priority="182">
      <formula>C509/B509&gt;1</formula>
    </cfRule>
    <cfRule type="expression" dxfId="13291" priority="183">
      <formula>C509/B509&lt;1</formula>
    </cfRule>
  </conditionalFormatting>
  <conditionalFormatting sqref="D509:N512">
    <cfRule type="expression" dxfId="13290" priority="179">
      <formula>D509/C509&gt;1</formula>
    </cfRule>
    <cfRule type="expression" dxfId="13289" priority="180">
      <formula>D509/C509&lt;1</formula>
    </cfRule>
  </conditionalFormatting>
  <conditionalFormatting sqref="B509:B512">
    <cfRule type="expression" dxfId="13288" priority="176">
      <formula>B509/#REF!&gt;1</formula>
    </cfRule>
    <cfRule type="expression" dxfId="13287" priority="177">
      <formula>B509/#REF!&lt;1</formula>
    </cfRule>
  </conditionalFormatting>
  <conditionalFormatting sqref="C513">
    <cfRule type="cellIs" dxfId="13286" priority="175" operator="lessThan">
      <formula>0</formula>
    </cfRule>
  </conditionalFormatting>
  <conditionalFormatting sqref="D513:N513">
    <cfRule type="cellIs" dxfId="13285" priority="172" operator="lessThan">
      <formula>0</formula>
    </cfRule>
  </conditionalFormatting>
  <conditionalFormatting sqref="C513">
    <cfRule type="expression" dxfId="13284" priority="173">
      <formula>C513/B513&gt;1</formula>
    </cfRule>
    <cfRule type="expression" dxfId="13283" priority="174">
      <formula>C513/B513&lt;1</formula>
    </cfRule>
  </conditionalFormatting>
  <conditionalFormatting sqref="D513:N513">
    <cfRule type="expression" dxfId="13282" priority="170">
      <formula>D513/C513&gt;1</formula>
    </cfRule>
    <cfRule type="expression" dxfId="13281" priority="171">
      <formula>D513/C513&lt;1</formula>
    </cfRule>
  </conditionalFormatting>
  <conditionalFormatting sqref="B513">
    <cfRule type="cellIs" dxfId="13280" priority="169" operator="lessThan">
      <formula>0</formula>
    </cfRule>
  </conditionalFormatting>
  <conditionalFormatting sqref="B513">
    <cfRule type="expression" dxfId="13279" priority="167">
      <formula>B513/#REF!&gt;1</formula>
    </cfRule>
    <cfRule type="expression" dxfId="13278" priority="168">
      <formula>B513/#REF!&lt;1</formula>
    </cfRule>
  </conditionalFormatting>
  <conditionalFormatting sqref="B509:N515 B508">
    <cfRule type="cellIs" dxfId="13277" priority="164" operator="lessThan">
      <formula>0</formula>
    </cfRule>
  </conditionalFormatting>
  <conditionalFormatting sqref="B515:N515">
    <cfRule type="cellIs" dxfId="13276" priority="161" operator="lessThan">
      <formula>0</formula>
    </cfRule>
  </conditionalFormatting>
  <conditionalFormatting sqref="O514">
    <cfRule type="cellIs" dxfId="13275" priority="160" operator="lessThan">
      <formula>0</formula>
    </cfRule>
  </conditionalFormatting>
  <conditionalFormatting sqref="O514">
    <cfRule type="expression" dxfId="13274" priority="158">
      <formula>O514/N514&gt;1</formula>
    </cfRule>
    <cfRule type="expression" dxfId="13273" priority="159">
      <formula>O514/N514&lt;1</formula>
    </cfRule>
  </conditionalFormatting>
  <conditionalFormatting sqref="O509:O512">
    <cfRule type="cellIs" dxfId="13272" priority="157" operator="lessThan">
      <formula>0</formula>
    </cfRule>
  </conditionalFormatting>
  <conditionalFormatting sqref="O509:O512">
    <cfRule type="expression" dxfId="13271" priority="155">
      <formula>O509/N509&gt;1</formula>
    </cfRule>
    <cfRule type="expression" dxfId="13270" priority="156">
      <formula>O509/N509&lt;1</formula>
    </cfRule>
  </conditionalFormatting>
  <conditionalFormatting sqref="O513">
    <cfRule type="cellIs" dxfId="13269" priority="154" operator="lessThan">
      <formula>0</formula>
    </cfRule>
  </conditionalFormatting>
  <conditionalFormatting sqref="O513">
    <cfRule type="expression" dxfId="13268" priority="152">
      <formula>O513/N513&gt;1</formula>
    </cfRule>
    <cfRule type="expression" dxfId="13267" priority="153">
      <formula>O513/N513&lt;1</formula>
    </cfRule>
  </conditionalFormatting>
  <conditionalFormatting sqref="O509:O515">
    <cfRule type="cellIs" dxfId="13266" priority="151" operator="lessThan">
      <formula>0</formula>
    </cfRule>
  </conditionalFormatting>
  <conditionalFormatting sqref="O515">
    <cfRule type="cellIs" dxfId="13265" priority="150" operator="lessThan">
      <formula>0</formula>
    </cfRule>
  </conditionalFormatting>
  <conditionalFormatting sqref="O601">
    <cfRule type="cellIs" dxfId="13264" priority="149" operator="lessThan">
      <formula>0</formula>
    </cfRule>
  </conditionalFormatting>
  <conditionalFormatting sqref="P609:P611">
    <cfRule type="cellIs" dxfId="13263" priority="148" operator="lessThan">
      <formula>0</formula>
    </cfRule>
  </conditionalFormatting>
  <conditionalFormatting sqref="C374:M378 N374:N376 B373:B377">
    <cfRule type="cellIs" dxfId="13262" priority="147" operator="lessThan">
      <formula>0</formula>
    </cfRule>
  </conditionalFormatting>
  <conditionalFormatting sqref="Q377">
    <cfRule type="cellIs" dxfId="13261" priority="139" operator="lessThan">
      <formula>0</formula>
    </cfRule>
  </conditionalFormatting>
  <conditionalFormatting sqref="P373:Q373 Q374:Q376">
    <cfRule type="cellIs" dxfId="13260" priority="146" operator="lessThan">
      <formula>0</formula>
    </cfRule>
  </conditionalFormatting>
  <conditionalFormatting sqref="P373">
    <cfRule type="cellIs" dxfId="13259" priority="145" operator="lessThan">
      <formula>0</formula>
    </cfRule>
  </conditionalFormatting>
  <conditionalFormatting sqref="J374">
    <cfRule type="cellIs" dxfId="13258" priority="143" operator="lessThan">
      <formula>0</formula>
    </cfRule>
  </conditionalFormatting>
  <conditionalFormatting sqref="K374:N375 J376:M377">
    <cfRule type="cellIs" dxfId="13257" priority="144" operator="lessThan">
      <formula>0</formula>
    </cfRule>
  </conditionalFormatting>
  <conditionalFormatting sqref="Q378">
    <cfRule type="cellIs" dxfId="13256" priority="141" operator="lessThan">
      <formula>0</formula>
    </cfRule>
  </conditionalFormatting>
  <conditionalFormatting sqref="B373">
    <cfRule type="cellIs" dxfId="13255" priority="142" operator="lessThan">
      <formula>0</formula>
    </cfRule>
  </conditionalFormatting>
  <conditionalFormatting sqref="J375">
    <cfRule type="cellIs" dxfId="13254" priority="140" operator="lessThan">
      <formula>0</formula>
    </cfRule>
  </conditionalFormatting>
  <conditionalFormatting sqref="Q377">
    <cfRule type="cellIs" dxfId="13253" priority="138" operator="lessThan">
      <formula>0</formula>
    </cfRule>
  </conditionalFormatting>
  <conditionalFormatting sqref="J378:M378">
    <cfRule type="cellIs" dxfId="13252" priority="137" operator="lessThan">
      <formula>0</formula>
    </cfRule>
  </conditionalFormatting>
  <conditionalFormatting sqref="C376:I377">
    <cfRule type="cellIs" dxfId="13251" priority="136" operator="lessThan">
      <formula>0</formula>
    </cfRule>
  </conditionalFormatting>
  <conditionalFormatting sqref="C374:I374">
    <cfRule type="cellIs" dxfId="13250" priority="135" operator="lessThan">
      <formula>0</formula>
    </cfRule>
  </conditionalFormatting>
  <conditionalFormatting sqref="C375:I375">
    <cfRule type="cellIs" dxfId="13249" priority="134" operator="lessThan">
      <formula>0</formula>
    </cfRule>
  </conditionalFormatting>
  <conditionalFormatting sqref="C378:I378">
    <cfRule type="cellIs" dxfId="13248" priority="133" operator="lessThan">
      <formula>0</formula>
    </cfRule>
  </conditionalFormatting>
  <conditionalFormatting sqref="N376">
    <cfRule type="cellIs" dxfId="13247" priority="132" operator="lessThan">
      <formula>0</formula>
    </cfRule>
  </conditionalFormatting>
  <conditionalFormatting sqref="B374:B378">
    <cfRule type="cellIs" dxfId="13246" priority="131" operator="lessThan">
      <formula>0</formula>
    </cfRule>
  </conditionalFormatting>
  <conditionalFormatting sqref="B375">
    <cfRule type="cellIs" dxfId="13245" priority="128" operator="lessThan">
      <formula>0</formula>
    </cfRule>
  </conditionalFormatting>
  <conditionalFormatting sqref="B376:B377">
    <cfRule type="cellIs" dxfId="13244" priority="130" operator="lessThan">
      <formula>0</formula>
    </cfRule>
  </conditionalFormatting>
  <conditionalFormatting sqref="B374">
    <cfRule type="cellIs" dxfId="13243" priority="129" operator="lessThan">
      <formula>0</formula>
    </cfRule>
  </conditionalFormatting>
  <conditionalFormatting sqref="B378">
    <cfRule type="cellIs" dxfId="13242" priority="127" operator="lessThan">
      <formula>0</formula>
    </cfRule>
  </conditionalFormatting>
  <conditionalFormatting sqref="N377">
    <cfRule type="cellIs" dxfId="13241" priority="126" operator="lessThan">
      <formula>0</formula>
    </cfRule>
  </conditionalFormatting>
  <conditionalFormatting sqref="N378">
    <cfRule type="cellIs" dxfId="13240" priority="125" operator="lessThan">
      <formula>0</formula>
    </cfRule>
  </conditionalFormatting>
  <conditionalFormatting sqref="N378">
    <cfRule type="cellIs" dxfId="13239" priority="124" operator="lessThan">
      <formula>0</formula>
    </cfRule>
  </conditionalFormatting>
  <conditionalFormatting sqref="P374">
    <cfRule type="cellIs" dxfId="13238" priority="123" operator="lessThan">
      <formula>0</formula>
    </cfRule>
  </conditionalFormatting>
  <conditionalFormatting sqref="P375:P376">
    <cfRule type="cellIs" dxfId="13237" priority="122" operator="lessThan">
      <formula>0</formula>
    </cfRule>
  </conditionalFormatting>
  <conditionalFormatting sqref="P377:P378">
    <cfRule type="cellIs" dxfId="13236" priority="121" operator="lessThan">
      <formula>0</formula>
    </cfRule>
  </conditionalFormatting>
  <conditionalFormatting sqref="O374:O376">
    <cfRule type="cellIs" dxfId="13235" priority="120" operator="lessThan">
      <formula>0</formula>
    </cfRule>
  </conditionalFormatting>
  <conditionalFormatting sqref="O374:O375">
    <cfRule type="cellIs" dxfId="13234" priority="119" operator="lessThan">
      <formula>0</formula>
    </cfRule>
  </conditionalFormatting>
  <conditionalFormatting sqref="O376">
    <cfRule type="cellIs" dxfId="13233" priority="118" operator="lessThan">
      <formula>0</formula>
    </cfRule>
  </conditionalFormatting>
  <conditionalFormatting sqref="O378">
    <cfRule type="cellIs" dxfId="13232" priority="115" operator="lessThan">
      <formula>0</formula>
    </cfRule>
  </conditionalFormatting>
  <conditionalFormatting sqref="O377">
    <cfRule type="cellIs" dxfId="13231" priority="117" operator="lessThan">
      <formula>0</formula>
    </cfRule>
  </conditionalFormatting>
  <conditionalFormatting sqref="O378">
    <cfRule type="cellIs" dxfId="13230" priority="116" operator="lessThan">
      <formula>0</formula>
    </cfRule>
  </conditionalFormatting>
  <conditionalFormatting sqref="B478:O481 B450:O453">
    <cfRule type="cellIs" dxfId="13229" priority="114" operator="lessThan">
      <formula>0</formula>
    </cfRule>
  </conditionalFormatting>
  <conditionalFormatting sqref="B478:O481 B450:O453">
    <cfRule type="expression" dxfId="13228" priority="112">
      <formula>B450/A450&gt;1</formula>
    </cfRule>
    <cfRule type="expression" dxfId="13227" priority="113">
      <formula>B450/A450&lt;1</formula>
    </cfRule>
  </conditionalFormatting>
  <conditionalFormatting sqref="B482:O482 B454:O454">
    <cfRule type="cellIs" dxfId="13226" priority="111" operator="lessThan">
      <formula>0</formula>
    </cfRule>
  </conditionalFormatting>
  <conditionalFormatting sqref="B482:O482 B454:O454">
    <cfRule type="expression" dxfId="13225" priority="109">
      <formula>B454/A454&gt;1</formula>
    </cfRule>
    <cfRule type="expression" dxfId="13224" priority="110">
      <formula>B454/A454&lt;1</formula>
    </cfRule>
  </conditionalFormatting>
  <conditionalFormatting sqref="B448:O448">
    <cfRule type="cellIs" dxfId="13223" priority="108" operator="lessThan">
      <formula>0</formula>
    </cfRule>
  </conditionalFormatting>
  <conditionalFormatting sqref="Q455:Q456">
    <cfRule type="cellIs" dxfId="13222" priority="105" operator="lessThan">
      <formula>0</formula>
    </cfRule>
  </conditionalFormatting>
  <conditionalFormatting sqref="B448:O448">
    <cfRule type="expression" dxfId="13221" priority="106">
      <formula>B448/A448&gt;1</formula>
    </cfRule>
    <cfRule type="expression" dxfId="13220" priority="107">
      <formula>B448/A448&lt;1</formula>
    </cfRule>
  </conditionalFormatting>
  <conditionalFormatting sqref="Q483">
    <cfRule type="cellIs" dxfId="13219" priority="91" operator="lessThan">
      <formula>0</formula>
    </cfRule>
  </conditionalFormatting>
  <conditionalFormatting sqref="B456:O456">
    <cfRule type="cellIs" dxfId="13218" priority="101" operator="lessThan">
      <formula>0</formula>
    </cfRule>
  </conditionalFormatting>
  <conditionalFormatting sqref="B456:O456">
    <cfRule type="expression" dxfId="13217" priority="99">
      <formula>B456/A456&gt;1</formula>
    </cfRule>
    <cfRule type="expression" dxfId="13216" priority="100">
      <formula>B456/A456&lt;1</formula>
    </cfRule>
  </conditionalFormatting>
  <conditionalFormatting sqref="P455:P456">
    <cfRule type="cellIs" dxfId="13215" priority="104" operator="lessThan">
      <formula>0</formula>
    </cfRule>
  </conditionalFormatting>
  <conditionalFormatting sqref="B455:N455">
    <cfRule type="cellIs" dxfId="13214" priority="103" operator="lessThan">
      <formula>0</formula>
    </cfRule>
  </conditionalFormatting>
  <conditionalFormatting sqref="O455">
    <cfRule type="cellIs" dxfId="13213" priority="102" operator="lessThan">
      <formula>0</formula>
    </cfRule>
  </conditionalFormatting>
  <conditionalFormatting sqref="B464:O464">
    <cfRule type="cellIs" dxfId="13212" priority="94" operator="lessThan">
      <formula>0</formula>
    </cfRule>
  </conditionalFormatting>
  <conditionalFormatting sqref="B464:O464">
    <cfRule type="expression" dxfId="13211" priority="92">
      <formula>B464/A464&gt;1</formula>
    </cfRule>
    <cfRule type="expression" dxfId="13210" priority="93">
      <formula>B464/A464&lt;1</formula>
    </cfRule>
  </conditionalFormatting>
  <conditionalFormatting sqref="P483">
    <cfRule type="cellIs" dxfId="13209" priority="90" operator="lessThan">
      <formula>0</formula>
    </cfRule>
  </conditionalFormatting>
  <conditionalFormatting sqref="Q463:Q464">
    <cfRule type="cellIs" dxfId="13208" priority="98" operator="lessThan">
      <formula>0</formula>
    </cfRule>
  </conditionalFormatting>
  <conditionalFormatting sqref="P463:P464">
    <cfRule type="cellIs" dxfId="13207" priority="97" operator="lessThan">
      <formula>0</formula>
    </cfRule>
  </conditionalFormatting>
  <conditionalFormatting sqref="B463:N463">
    <cfRule type="cellIs" dxfId="13206" priority="96" operator="lessThan">
      <formula>0</formula>
    </cfRule>
  </conditionalFormatting>
  <conditionalFormatting sqref="O463">
    <cfRule type="cellIs" dxfId="13205" priority="95" operator="lessThan">
      <formula>0</formula>
    </cfRule>
  </conditionalFormatting>
  <conditionalFormatting sqref="B483:N483">
    <cfRule type="cellIs" dxfId="13204" priority="89" operator="lessThan">
      <formula>0</formula>
    </cfRule>
  </conditionalFormatting>
  <conditionalFormatting sqref="O483">
    <cfRule type="cellIs" dxfId="13203" priority="88" operator="lessThan">
      <formula>0</formula>
    </cfRule>
  </conditionalFormatting>
  <conditionalFormatting sqref="P517:P520">
    <cfRule type="cellIs" dxfId="13202" priority="82" operator="lessThan">
      <formula>0</formula>
    </cfRule>
  </conditionalFormatting>
  <conditionalFormatting sqref="P516:Q516">
    <cfRule type="cellIs" dxfId="13201" priority="87" operator="lessThan">
      <formula>0</formula>
    </cfRule>
  </conditionalFormatting>
  <conditionalFormatting sqref="Q517:Q520">
    <cfRule type="cellIs" dxfId="13200" priority="86" operator="lessThan">
      <formula>0</formula>
    </cfRule>
  </conditionalFormatting>
  <conditionalFormatting sqref="Q521">
    <cfRule type="cellIs" dxfId="13199" priority="85" operator="lessThan">
      <formula>0</formula>
    </cfRule>
  </conditionalFormatting>
  <conditionalFormatting sqref="Q521">
    <cfRule type="cellIs" dxfId="13198" priority="84" operator="lessThan">
      <formula>0</formula>
    </cfRule>
  </conditionalFormatting>
  <conditionalFormatting sqref="B516">
    <cfRule type="cellIs" dxfId="13197" priority="83" operator="lessThan">
      <formula>0</formula>
    </cfRule>
  </conditionalFormatting>
  <conditionalFormatting sqref="Q522">
    <cfRule type="cellIs" dxfId="13196" priority="81" operator="lessThan">
      <formula>0</formula>
    </cfRule>
  </conditionalFormatting>
  <conditionalFormatting sqref="Q523">
    <cfRule type="cellIs" dxfId="13195" priority="79" operator="lessThan">
      <formula>0</formula>
    </cfRule>
  </conditionalFormatting>
  <conditionalFormatting sqref="P523">
    <cfRule type="cellIs" dxfId="13194" priority="78" operator="lessThan">
      <formula>0</formula>
    </cfRule>
  </conditionalFormatting>
  <conditionalFormatting sqref="P521:P522">
    <cfRule type="cellIs" dxfId="13193" priority="80" operator="lessThan">
      <formula>0</formula>
    </cfRule>
  </conditionalFormatting>
  <conditionalFormatting sqref="B523:N523">
    <cfRule type="cellIs" dxfId="13192" priority="77" operator="lessThan">
      <formula>0</formula>
    </cfRule>
  </conditionalFormatting>
  <conditionalFormatting sqref="B522:O522">
    <cfRule type="cellIs" dxfId="13191" priority="74" operator="lessThan">
      <formula>0</formula>
    </cfRule>
  </conditionalFormatting>
  <conditionalFormatting sqref="B522:O522">
    <cfRule type="expression" dxfId="13190" priority="75">
      <formula>B522/#REF!&gt;1</formula>
    </cfRule>
    <cfRule type="expression" dxfId="13189" priority="76">
      <formula>B522/#REF!&lt;1</formula>
    </cfRule>
  </conditionalFormatting>
  <conditionalFormatting sqref="O523">
    <cfRule type="cellIs" dxfId="13188" priority="73" operator="lessThan">
      <formula>0</formula>
    </cfRule>
  </conditionalFormatting>
  <conditionalFormatting sqref="P525:P528">
    <cfRule type="cellIs" dxfId="13187" priority="67" operator="lessThan">
      <formula>0</formula>
    </cfRule>
  </conditionalFormatting>
  <conditionalFormatting sqref="P524:Q524">
    <cfRule type="cellIs" dxfId="13186" priority="72" operator="lessThan">
      <formula>0</formula>
    </cfRule>
  </conditionalFormatting>
  <conditionalFormatting sqref="Q525:Q528">
    <cfRule type="cellIs" dxfId="13185" priority="71" operator="lessThan">
      <formula>0</formula>
    </cfRule>
  </conditionalFormatting>
  <conditionalFormatting sqref="Q529">
    <cfRule type="cellIs" dxfId="13184" priority="70" operator="lessThan">
      <formula>0</formula>
    </cfRule>
  </conditionalFormatting>
  <conditionalFormatting sqref="Q529">
    <cfRule type="cellIs" dxfId="13183" priority="69" operator="lessThan">
      <formula>0</formula>
    </cfRule>
  </conditionalFormatting>
  <conditionalFormatting sqref="B524">
    <cfRule type="cellIs" dxfId="13182" priority="68" operator="lessThan">
      <formula>0</formula>
    </cfRule>
  </conditionalFormatting>
  <conditionalFormatting sqref="Q530">
    <cfRule type="cellIs" dxfId="13181" priority="66" operator="lessThan">
      <formula>0</formula>
    </cfRule>
  </conditionalFormatting>
  <conditionalFormatting sqref="Q531">
    <cfRule type="cellIs" dxfId="13180" priority="64" operator="lessThan">
      <formula>0</formula>
    </cfRule>
  </conditionalFormatting>
  <conditionalFormatting sqref="P531">
    <cfRule type="cellIs" dxfId="13179" priority="63" operator="lessThan">
      <formula>0</formula>
    </cfRule>
  </conditionalFormatting>
  <conditionalFormatting sqref="P529:P530">
    <cfRule type="cellIs" dxfId="13178" priority="65" operator="lessThan">
      <formula>0</formula>
    </cfRule>
  </conditionalFormatting>
  <conditionalFormatting sqref="B531:N531">
    <cfRule type="cellIs" dxfId="13177" priority="62" operator="lessThan">
      <formula>0</formula>
    </cfRule>
  </conditionalFormatting>
  <conditionalFormatting sqref="B530:O530">
    <cfRule type="cellIs" dxfId="13176" priority="59" operator="lessThan">
      <formula>0</formula>
    </cfRule>
  </conditionalFormatting>
  <conditionalFormatting sqref="B530:O530">
    <cfRule type="expression" dxfId="13175" priority="60">
      <formula>B530/#REF!&gt;1</formula>
    </cfRule>
    <cfRule type="expression" dxfId="13174" priority="61">
      <formula>B530/#REF!&lt;1</formula>
    </cfRule>
  </conditionalFormatting>
  <conditionalFormatting sqref="O531">
    <cfRule type="cellIs" dxfId="13173" priority="58" operator="lessThan">
      <formula>0</formula>
    </cfRule>
  </conditionalFormatting>
  <conditionalFormatting sqref="P471:Q471 B471">
    <cfRule type="cellIs" dxfId="13172" priority="57" operator="lessThan">
      <formula>0</formula>
    </cfRule>
  </conditionalFormatting>
  <conditionalFormatting sqref="Q472:Q476">
    <cfRule type="cellIs" dxfId="13171" priority="56" operator="lessThan">
      <formula>0</formula>
    </cfRule>
  </conditionalFormatting>
  <conditionalFormatting sqref="P472:P475">
    <cfRule type="cellIs" dxfId="13170" priority="55" operator="lessThan">
      <formula>0</formula>
    </cfRule>
  </conditionalFormatting>
  <conditionalFormatting sqref="P476">
    <cfRule type="cellIs" dxfId="13169" priority="54" operator="lessThan">
      <formula>0</formula>
    </cfRule>
  </conditionalFormatting>
  <conditionalFormatting sqref="B361:O361 B366:O366">
    <cfRule type="cellIs" dxfId="13168" priority="53" operator="lessThan">
      <formula>0</formula>
    </cfRule>
  </conditionalFormatting>
  <conditionalFormatting sqref="C366:M366 B361">
    <cfRule type="cellIs" dxfId="13167" priority="52" operator="lessThan">
      <formula>0</formula>
    </cfRule>
  </conditionalFormatting>
  <conditionalFormatting sqref="O366">
    <cfRule type="cellIs" dxfId="13166" priority="29" operator="lessThan">
      <formula>0</formula>
    </cfRule>
  </conditionalFormatting>
  <conditionalFormatting sqref="O366">
    <cfRule type="cellIs" dxfId="13165" priority="30" operator="lessThan">
      <formula>0</formula>
    </cfRule>
  </conditionalFormatting>
  <conditionalFormatting sqref="B361">
    <cfRule type="cellIs" dxfId="13164" priority="48" operator="lessThan">
      <formula>0</formula>
    </cfRule>
  </conditionalFormatting>
  <conditionalFormatting sqref="B356:O359">
    <cfRule type="cellIs" dxfId="13163" priority="28" operator="lessThan">
      <formula>0</formula>
    </cfRule>
  </conditionalFormatting>
  <conditionalFormatting sqref="B362:O364">
    <cfRule type="cellIs" dxfId="13162" priority="26" operator="lessThan">
      <formula>0</formula>
    </cfRule>
  </conditionalFormatting>
  <conditionalFormatting sqref="B364:O364">
    <cfRule type="cellIs" dxfId="13161" priority="24" operator="lessThan">
      <formula>0</formula>
    </cfRule>
  </conditionalFormatting>
  <conditionalFormatting sqref="H366">
    <cfRule type="cellIs" dxfId="13160" priority="44" operator="lessThan">
      <formula>0</formula>
    </cfRule>
  </conditionalFormatting>
  <conditionalFormatting sqref="C366:M366">
    <cfRule type="cellIs" dxfId="13159" priority="46" operator="lessThan">
      <formula>0</formula>
    </cfRule>
  </conditionalFormatting>
  <conditionalFormatting sqref="B362:O365">
    <cfRule type="cellIs" dxfId="13158" priority="22" operator="lessThan">
      <formula>0</formula>
    </cfRule>
  </conditionalFormatting>
  <conditionalFormatting sqref="B366">
    <cfRule type="cellIs" dxfId="13157" priority="42" operator="lessThan">
      <formula>0</formula>
    </cfRule>
  </conditionalFormatting>
  <conditionalFormatting sqref="B366">
    <cfRule type="cellIs" dxfId="13156" priority="38" operator="lessThan">
      <formula>0</formula>
    </cfRule>
  </conditionalFormatting>
  <conditionalFormatting sqref="N366">
    <cfRule type="cellIs" dxfId="13155" priority="36" operator="lessThan">
      <formula>0</formula>
    </cfRule>
  </conditionalFormatting>
  <conditionalFormatting sqref="N366">
    <cfRule type="cellIs" dxfId="13154" priority="35" operator="lessThan">
      <formula>0</formula>
    </cfRule>
  </conditionalFormatting>
  <conditionalFormatting sqref="B362:O365">
    <cfRule type="cellIs" dxfId="13153" priority="27" operator="lessThan">
      <formula>0</formula>
    </cfRule>
  </conditionalFormatting>
  <conditionalFormatting sqref="B363:O363">
    <cfRule type="cellIs" dxfId="13152" priority="25" operator="lessThan">
      <formula>0</formula>
    </cfRule>
  </conditionalFormatting>
  <conditionalFormatting sqref="B365:O365">
    <cfRule type="cellIs" dxfId="13151"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outlinePr summaryBelow="0" summaryRight="0"/>
  </sheetPr>
  <dimension ref="A1:DN723"/>
  <sheetViews>
    <sheetView topLeftCell="D632" zoomScale="80" zoomScaleNormal="80" workbookViewId="0">
      <selection activeCell="Q660" sqref="Q660"/>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s="130" t="s">
        <v>6</v>
      </c>
      <c r="B2" s="130" t="s">
        <v>3278</v>
      </c>
      <c r="C2" s="130" t="s">
        <v>2310</v>
      </c>
      <c r="D2" s="130" t="s">
        <v>2311</v>
      </c>
      <c r="E2" s="130" t="s">
        <v>2312</v>
      </c>
      <c r="F2" s="130" t="s">
        <v>2313</v>
      </c>
      <c r="G2" s="130" t="s">
        <v>2314</v>
      </c>
      <c r="H2" s="130" t="s">
        <v>2315</v>
      </c>
      <c r="I2" s="130" t="s">
        <v>2316</v>
      </c>
      <c r="J2" s="130" t="s">
        <v>2317</v>
      </c>
      <c r="K2" s="130" t="s">
        <v>2318</v>
      </c>
      <c r="L2" s="130" t="s">
        <v>2319</v>
      </c>
      <c r="M2" s="130" t="s">
        <v>2320</v>
      </c>
      <c r="N2" s="130" t="s">
        <v>2321</v>
      </c>
      <c r="O2" s="130" t="s">
        <v>2322</v>
      </c>
      <c r="P2" s="130" t="s">
        <v>2323</v>
      </c>
      <c r="Q2" s="130" t="s">
        <v>2324</v>
      </c>
      <c r="R2" s="130" t="s">
        <v>2325</v>
      </c>
      <c r="S2" s="130" t="s">
        <v>2326</v>
      </c>
      <c r="T2" s="130" t="s">
        <v>2327</v>
      </c>
      <c r="U2" s="130" t="s">
        <v>2328</v>
      </c>
      <c r="V2" s="130" t="s">
        <v>2329</v>
      </c>
      <c r="W2" s="130" t="s">
        <v>2330</v>
      </c>
      <c r="X2" s="130" t="s">
        <v>2331</v>
      </c>
      <c r="Y2" s="130" t="s">
        <v>2332</v>
      </c>
      <c r="Z2" s="130" t="s">
        <v>2333</v>
      </c>
      <c r="AA2" s="130" t="s">
        <v>2334</v>
      </c>
      <c r="AB2" s="130" t="s">
        <v>2335</v>
      </c>
      <c r="AC2" s="130" t="s">
        <v>2336</v>
      </c>
      <c r="AD2" s="130" t="s">
        <v>2337</v>
      </c>
      <c r="AE2" s="130" t="s">
        <v>2338</v>
      </c>
      <c r="AF2" s="130" t="s">
        <v>2339</v>
      </c>
      <c r="AG2" s="130" t="s">
        <v>2340</v>
      </c>
      <c r="AH2" s="130" t="s">
        <v>2341</v>
      </c>
      <c r="AI2" s="130" t="s">
        <v>2342</v>
      </c>
      <c r="AJ2" s="130" t="s">
        <v>2343</v>
      </c>
      <c r="AK2" s="130" t="s">
        <v>2344</v>
      </c>
      <c r="AL2" s="130" t="s">
        <v>2345</v>
      </c>
      <c r="AM2" s="130" t="s">
        <v>2346</v>
      </c>
      <c r="AN2" s="130" t="s">
        <v>2347</v>
      </c>
      <c r="AO2" s="130" t="s">
        <v>2348</v>
      </c>
      <c r="AP2" s="130" t="s">
        <v>2349</v>
      </c>
      <c r="AQ2" s="130" t="s">
        <v>2350</v>
      </c>
      <c r="AR2" s="130" t="s">
        <v>2351</v>
      </c>
      <c r="AS2" s="130" t="s">
        <v>2352</v>
      </c>
      <c r="AT2" s="130" t="s">
        <v>2353</v>
      </c>
      <c r="AU2" s="130" t="s">
        <v>2354</v>
      </c>
      <c r="AV2" s="130" t="s">
        <v>2355</v>
      </c>
      <c r="AW2" s="130" t="s">
        <v>2356</v>
      </c>
      <c r="AX2" s="130" t="s">
        <v>2357</v>
      </c>
      <c r="AY2" s="130" t="s">
        <v>2358</v>
      </c>
      <c r="AZ2" s="130" t="s">
        <v>2359</v>
      </c>
      <c r="BA2" s="130" t="s">
        <v>2360</v>
      </c>
      <c r="BB2" s="130" t="s">
        <v>2361</v>
      </c>
      <c r="BC2" s="130" t="s">
        <v>2362</v>
      </c>
      <c r="BD2"/>
      <c r="BE2"/>
      <c r="BF2"/>
      <c r="BG2"/>
      <c r="BH2"/>
      <c r="BI2"/>
      <c r="BJ2"/>
      <c r="BK2"/>
      <c r="BL2"/>
      <c r="BM2"/>
      <c r="BN2"/>
      <c r="BO2"/>
      <c r="BP2"/>
      <c r="BQ2"/>
      <c r="BR2"/>
      <c r="BS2"/>
      <c r="BT2"/>
    </row>
    <row r="3" spans="1:72" x14ac:dyDescent="0.25">
      <c r="A3" s="130" t="s">
        <v>2363</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25">
      <c r="A4" s="130" t="s">
        <v>2364</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25">
      <c r="A5" s="130" t="s">
        <v>787</v>
      </c>
      <c r="B5" s="130">
        <v>52443.87</v>
      </c>
      <c r="C5" s="130">
        <v>48908.84</v>
      </c>
      <c r="D5" s="130">
        <v>62881.68</v>
      </c>
      <c r="E5" s="130">
        <v>51895.33</v>
      </c>
      <c r="F5" s="130">
        <v>85973.49</v>
      </c>
      <c r="G5" s="130">
        <v>48657.36</v>
      </c>
      <c r="H5" s="130">
        <v>65146.52</v>
      </c>
      <c r="I5" s="130">
        <v>45262.33</v>
      </c>
      <c r="J5" s="130">
        <v>58110.76</v>
      </c>
      <c r="K5" s="130">
        <v>52447.23</v>
      </c>
      <c r="L5" s="130">
        <v>60416.14</v>
      </c>
      <c r="M5" s="130">
        <v>68609.45</v>
      </c>
      <c r="N5" s="130">
        <v>36350.19</v>
      </c>
      <c r="O5" s="130">
        <v>38073.919999999998</v>
      </c>
      <c r="P5" s="130">
        <v>43886.71</v>
      </c>
      <c r="Q5" s="130">
        <v>33791.379999999997</v>
      </c>
      <c r="R5" s="130">
        <v>43290.49</v>
      </c>
      <c r="S5" s="130">
        <v>41491.83</v>
      </c>
      <c r="T5" s="130">
        <v>40930.99</v>
      </c>
      <c r="U5" s="130">
        <v>31253.15</v>
      </c>
      <c r="V5" s="130">
        <v>33151.01</v>
      </c>
      <c r="W5" s="130">
        <v>33630.04</v>
      </c>
      <c r="X5" s="130">
        <v>39389.51</v>
      </c>
      <c r="Y5" s="130">
        <v>32365.67</v>
      </c>
      <c r="Z5" s="130">
        <v>33234.9</v>
      </c>
      <c r="AA5" s="130">
        <v>40308.97</v>
      </c>
      <c r="AB5" s="130">
        <v>43946.59</v>
      </c>
      <c r="AC5" s="130">
        <v>30620.7</v>
      </c>
      <c r="AD5" s="130">
        <v>37538.120000000003</v>
      </c>
      <c r="AE5" s="130">
        <v>31915.11</v>
      </c>
      <c r="AF5" s="130">
        <v>44197.67</v>
      </c>
      <c r="AG5" s="130">
        <v>39466.47</v>
      </c>
      <c r="AH5" s="130">
        <v>29981.1</v>
      </c>
      <c r="AI5" s="130">
        <v>31655.279999999999</v>
      </c>
      <c r="AJ5" s="130">
        <v>23882.38</v>
      </c>
      <c r="AK5" s="130">
        <v>16612.099999999999</v>
      </c>
      <c r="AL5" s="130">
        <v>20868.57</v>
      </c>
      <c r="AM5" s="130">
        <v>29490.3</v>
      </c>
      <c r="AN5" s="130">
        <v>23179.5</v>
      </c>
      <c r="AO5" s="130">
        <v>16519.41</v>
      </c>
      <c r="AP5" s="130">
        <v>14926.86</v>
      </c>
      <c r="AQ5" s="130">
        <v>22386.83</v>
      </c>
      <c r="AR5" s="130">
        <v>15602.85</v>
      </c>
      <c r="AS5" s="130">
        <v>15057.71</v>
      </c>
      <c r="AT5" s="130">
        <v>18600.53</v>
      </c>
      <c r="AU5" s="130">
        <v>31250.799999999999</v>
      </c>
      <c r="AV5" s="130">
        <v>25155.87</v>
      </c>
      <c r="AW5" s="130">
        <v>45575.4</v>
      </c>
      <c r="AX5" s="130">
        <v>41117.54</v>
      </c>
      <c r="AY5" s="130">
        <v>34895</v>
      </c>
      <c r="AZ5" s="130">
        <v>17698</v>
      </c>
      <c r="BA5" s="130">
        <v>23475.67</v>
      </c>
      <c r="BB5" s="130">
        <v>38800</v>
      </c>
      <c r="BC5" s="130">
        <v>52408.01</v>
      </c>
      <c r="BD5"/>
      <c r="BE5"/>
      <c r="BF5"/>
      <c r="BG5"/>
      <c r="BH5"/>
      <c r="BI5"/>
      <c r="BJ5"/>
      <c r="BK5"/>
      <c r="BL5"/>
      <c r="BM5"/>
      <c r="BN5"/>
      <c r="BO5"/>
      <c r="BP5"/>
      <c r="BQ5"/>
      <c r="BR5"/>
      <c r="BS5"/>
      <c r="BT5"/>
    </row>
    <row r="6" spans="1:72" x14ac:dyDescent="0.25">
      <c r="A6" s="130" t="s">
        <v>788</v>
      </c>
      <c r="B6" s="130">
        <v>234432.06</v>
      </c>
      <c r="C6" s="130">
        <v>224921.13</v>
      </c>
      <c r="D6" s="130">
        <v>0</v>
      </c>
      <c r="E6" s="130">
        <v>0</v>
      </c>
      <c r="F6" s="130">
        <v>0</v>
      </c>
      <c r="G6" s="130">
        <v>0</v>
      </c>
      <c r="H6" s="130">
        <v>177945.53</v>
      </c>
      <c r="I6" s="130">
        <v>167406.70000000001</v>
      </c>
      <c r="J6" s="130">
        <v>179914.76</v>
      </c>
      <c r="K6" s="130">
        <v>215569.5</v>
      </c>
      <c r="L6" s="130">
        <v>298972.33</v>
      </c>
      <c r="M6" s="130">
        <v>202869.89</v>
      </c>
      <c r="N6" s="130">
        <v>234184.9</v>
      </c>
      <c r="O6" s="130">
        <v>391134.16</v>
      </c>
      <c r="P6" s="130">
        <v>369438.91</v>
      </c>
      <c r="Q6" s="130">
        <v>246253.36</v>
      </c>
      <c r="R6" s="130">
        <v>164291.07999999999</v>
      </c>
      <c r="S6" s="130">
        <v>144030.79</v>
      </c>
      <c r="T6" s="130">
        <v>116770.73</v>
      </c>
      <c r="U6" s="130">
        <v>64691.56</v>
      </c>
      <c r="V6" s="130">
        <v>90099.09</v>
      </c>
      <c r="W6" s="130">
        <v>76173.75</v>
      </c>
      <c r="X6" s="130">
        <v>75621.070000000007</v>
      </c>
      <c r="Y6" s="130">
        <v>90080.45</v>
      </c>
      <c r="Z6" s="130">
        <v>91520.56</v>
      </c>
      <c r="AA6" s="130">
        <v>91954.94</v>
      </c>
      <c r="AB6" s="130">
        <v>106825.7</v>
      </c>
      <c r="AC6" s="130">
        <v>96657.5</v>
      </c>
      <c r="AD6" s="130">
        <v>87538.83</v>
      </c>
      <c r="AE6" s="130">
        <v>77903.78</v>
      </c>
      <c r="AF6" s="130">
        <v>63801.63</v>
      </c>
      <c r="AG6" s="130">
        <v>59242.35</v>
      </c>
      <c r="AH6" s="130">
        <v>60178.9</v>
      </c>
      <c r="AI6" s="130">
        <v>14276</v>
      </c>
      <c r="AJ6" s="130">
        <v>20119.32</v>
      </c>
      <c r="AK6" s="130">
        <v>3011.72</v>
      </c>
      <c r="AL6" s="130">
        <v>1875.6</v>
      </c>
      <c r="AM6" s="130">
        <v>12352.92</v>
      </c>
      <c r="AN6" s="130">
        <v>61653.4</v>
      </c>
      <c r="AO6" s="130">
        <v>1517.18</v>
      </c>
      <c r="AP6" s="130">
        <v>2377.5100000000002</v>
      </c>
      <c r="AQ6" s="130">
        <v>16755.490000000002</v>
      </c>
      <c r="AR6" s="130">
        <v>1214.0899999999999</v>
      </c>
      <c r="AS6" s="130">
        <v>101151.44</v>
      </c>
      <c r="AT6" s="130">
        <v>56090.37</v>
      </c>
      <c r="AU6" s="130">
        <v>28988.58</v>
      </c>
      <c r="AV6" s="130">
        <v>10941.74</v>
      </c>
      <c r="AW6" s="130">
        <v>44113.78</v>
      </c>
      <c r="AX6" s="130">
        <v>10067.950000000001</v>
      </c>
      <c r="AY6" s="130">
        <v>17007</v>
      </c>
      <c r="AZ6" s="130">
        <v>11424</v>
      </c>
      <c r="BA6" s="130">
        <v>46186.98</v>
      </c>
      <c r="BB6" s="130">
        <v>65782</v>
      </c>
      <c r="BC6" s="130">
        <v>0</v>
      </c>
      <c r="BD6"/>
      <c r="BE6"/>
      <c r="BF6"/>
      <c r="BG6"/>
      <c r="BH6"/>
      <c r="BI6"/>
      <c r="BJ6"/>
      <c r="BK6"/>
      <c r="BL6"/>
      <c r="BM6"/>
      <c r="BN6"/>
      <c r="BO6"/>
      <c r="BP6"/>
      <c r="BQ6"/>
      <c r="BR6"/>
      <c r="BS6"/>
      <c r="BT6"/>
    </row>
    <row r="7" spans="1:72" x14ac:dyDescent="0.25">
      <c r="A7" s="130" t="s">
        <v>789</v>
      </c>
      <c r="B7" s="130">
        <v>398801.97</v>
      </c>
      <c r="C7" s="130">
        <v>423078.51</v>
      </c>
      <c r="D7" s="130">
        <v>436310.61</v>
      </c>
      <c r="E7" s="130">
        <v>439746.64</v>
      </c>
      <c r="F7" s="130">
        <v>451378.17</v>
      </c>
      <c r="G7" s="130">
        <v>396367.06</v>
      </c>
      <c r="H7" s="130">
        <v>491639.55</v>
      </c>
      <c r="I7" s="130">
        <v>499069.79</v>
      </c>
      <c r="J7" s="130">
        <v>514664.03</v>
      </c>
      <c r="K7" s="130">
        <v>518617.54</v>
      </c>
      <c r="L7" s="130">
        <v>465580.02</v>
      </c>
      <c r="M7" s="130">
        <v>496616.12</v>
      </c>
      <c r="N7" s="130">
        <v>463796.9</v>
      </c>
      <c r="O7" s="130">
        <v>409487.69</v>
      </c>
      <c r="P7" s="130">
        <v>350548.91</v>
      </c>
      <c r="Q7" s="130">
        <v>419478.18</v>
      </c>
      <c r="R7" s="130">
        <v>365996.79999999999</v>
      </c>
      <c r="S7" s="130">
        <v>328718.87</v>
      </c>
      <c r="T7" s="130">
        <v>318828.59000000003</v>
      </c>
      <c r="U7" s="130">
        <v>300684.92</v>
      </c>
      <c r="V7" s="130">
        <v>328060.09999999998</v>
      </c>
      <c r="W7" s="130">
        <v>302042.48</v>
      </c>
      <c r="X7" s="130">
        <v>334168.36</v>
      </c>
      <c r="Y7" s="130">
        <v>302179.40999999997</v>
      </c>
      <c r="Z7" s="130">
        <v>289102.83</v>
      </c>
      <c r="AA7" s="130">
        <v>248101.88</v>
      </c>
      <c r="AB7" s="130">
        <v>309159.55</v>
      </c>
      <c r="AC7" s="130">
        <v>287930.59999999998</v>
      </c>
      <c r="AD7" s="130">
        <v>304750.74</v>
      </c>
      <c r="AE7" s="130">
        <v>312550.7</v>
      </c>
      <c r="AF7" s="130">
        <v>368118.3</v>
      </c>
      <c r="AG7" s="130">
        <v>360105.91</v>
      </c>
      <c r="AH7" s="130">
        <v>445787.51</v>
      </c>
      <c r="AI7" s="130">
        <v>477869.14</v>
      </c>
      <c r="AJ7" s="130">
        <v>493068.52</v>
      </c>
      <c r="AK7" s="130">
        <v>489145.93</v>
      </c>
      <c r="AL7" s="130">
        <v>508328.27</v>
      </c>
      <c r="AM7" s="130">
        <v>529237.82999999996</v>
      </c>
      <c r="AN7" s="130">
        <v>532852.92000000004</v>
      </c>
      <c r="AO7" s="130">
        <v>564868.54</v>
      </c>
      <c r="AP7" s="130">
        <v>608237.11</v>
      </c>
      <c r="AQ7" s="130">
        <v>610002.06000000006</v>
      </c>
      <c r="AR7" s="130">
        <v>602189.78</v>
      </c>
      <c r="AS7" s="130">
        <v>600069.85</v>
      </c>
      <c r="AT7" s="130">
        <v>566396.05000000005</v>
      </c>
      <c r="AU7" s="130">
        <v>578974.67000000004</v>
      </c>
      <c r="AV7" s="130">
        <v>596402.81000000006</v>
      </c>
      <c r="AW7" s="130">
        <v>582500.12</v>
      </c>
      <c r="AX7" s="130">
        <v>563000.31999999995</v>
      </c>
      <c r="AY7" s="130">
        <v>568635</v>
      </c>
      <c r="AZ7" s="130">
        <v>623917</v>
      </c>
      <c r="BA7" s="130">
        <v>577095.47</v>
      </c>
      <c r="BB7" s="130">
        <v>583141</v>
      </c>
      <c r="BC7" s="130">
        <v>542068.16</v>
      </c>
      <c r="BD7"/>
      <c r="BE7"/>
      <c r="BF7"/>
      <c r="BG7"/>
      <c r="BH7"/>
      <c r="BI7"/>
      <c r="BJ7"/>
      <c r="BK7"/>
      <c r="BL7"/>
      <c r="BM7"/>
      <c r="BN7"/>
      <c r="BO7"/>
      <c r="BP7"/>
      <c r="BQ7"/>
      <c r="BR7"/>
      <c r="BS7"/>
      <c r="BT7"/>
    </row>
    <row r="8" spans="1:72" x14ac:dyDescent="0.25">
      <c r="A8" s="130" t="s">
        <v>2365</v>
      </c>
      <c r="B8" s="130">
        <v>344162.24</v>
      </c>
      <c r="C8" s="130">
        <v>423078.51</v>
      </c>
      <c r="D8" s="130">
        <v>436310.61</v>
      </c>
      <c r="E8" s="130">
        <v>439746.64</v>
      </c>
      <c r="F8" s="130">
        <v>451378.17</v>
      </c>
      <c r="G8" s="130">
        <v>396367.06</v>
      </c>
      <c r="H8" s="130">
        <v>491639.55</v>
      </c>
      <c r="I8" s="130">
        <v>499069.79</v>
      </c>
      <c r="J8" s="130">
        <v>514664.03</v>
      </c>
      <c r="K8" s="130">
        <v>518617.54</v>
      </c>
      <c r="L8" s="130">
        <v>402269.83</v>
      </c>
      <c r="M8" s="130">
        <v>496616.12</v>
      </c>
      <c r="N8" s="130">
        <v>437686.37</v>
      </c>
      <c r="O8" s="130">
        <v>397753.63</v>
      </c>
      <c r="P8" s="130">
        <v>350548.91</v>
      </c>
      <c r="Q8" s="130">
        <v>419478.18</v>
      </c>
      <c r="R8" s="130">
        <v>365996.79999999999</v>
      </c>
      <c r="S8" s="130">
        <v>328718.87</v>
      </c>
      <c r="T8" s="130">
        <v>318828.59000000003</v>
      </c>
      <c r="U8" s="130">
        <v>300684.92</v>
      </c>
      <c r="V8" s="130">
        <v>328060.09999999998</v>
      </c>
      <c r="W8" s="130">
        <v>302042.48</v>
      </c>
      <c r="X8" s="130">
        <v>334168.36</v>
      </c>
      <c r="Y8" s="130">
        <v>302179.40999999997</v>
      </c>
      <c r="Z8" s="130">
        <v>289102.83</v>
      </c>
      <c r="AA8" s="130">
        <v>248101.88</v>
      </c>
      <c r="AB8" s="130">
        <v>309159.55</v>
      </c>
      <c r="AC8" s="130">
        <v>287930.59999999998</v>
      </c>
      <c r="AD8" s="130">
        <v>304750.74</v>
      </c>
      <c r="AE8" s="130">
        <v>312550.7</v>
      </c>
      <c r="AF8" s="130">
        <v>368118.3</v>
      </c>
      <c r="AG8" s="130">
        <v>360105.91</v>
      </c>
      <c r="AH8" s="130">
        <v>445787.51</v>
      </c>
      <c r="AI8" s="130">
        <v>477869.14</v>
      </c>
      <c r="AJ8" s="130">
        <v>493068.52</v>
      </c>
      <c r="AK8" s="130">
        <v>489145.93</v>
      </c>
      <c r="AL8" s="130">
        <v>508328.27</v>
      </c>
      <c r="AM8" s="130">
        <v>529237.82999999996</v>
      </c>
      <c r="AN8" s="130">
        <v>532852.92000000004</v>
      </c>
      <c r="AO8" s="130">
        <v>564868.54</v>
      </c>
      <c r="AP8" s="130">
        <v>608237.11</v>
      </c>
      <c r="AQ8" s="130">
        <v>610002.06000000006</v>
      </c>
      <c r="AR8" s="130">
        <v>602189.78</v>
      </c>
      <c r="AS8" s="130">
        <v>600069.85</v>
      </c>
      <c r="AT8" s="130">
        <v>566396.05000000005</v>
      </c>
      <c r="AU8" s="130">
        <v>578974.67000000004</v>
      </c>
      <c r="AV8" s="130">
        <v>596402.81000000006</v>
      </c>
      <c r="AW8" s="130">
        <v>582500.12</v>
      </c>
      <c r="AX8" s="130">
        <v>563000.31999999995</v>
      </c>
      <c r="AY8" s="130">
        <v>568635</v>
      </c>
      <c r="AZ8" s="130">
        <v>623917</v>
      </c>
      <c r="BA8" s="130">
        <v>577095.47</v>
      </c>
      <c r="BB8" s="130">
        <v>583141</v>
      </c>
      <c r="BC8" s="130">
        <v>542068.16</v>
      </c>
      <c r="BD8"/>
      <c r="BE8"/>
      <c r="BF8"/>
      <c r="BG8"/>
      <c r="BH8"/>
      <c r="BI8"/>
      <c r="BJ8"/>
      <c r="BK8"/>
      <c r="BL8"/>
      <c r="BM8"/>
      <c r="BN8"/>
      <c r="BO8"/>
      <c r="BP8"/>
      <c r="BQ8"/>
      <c r="BR8"/>
      <c r="BS8"/>
      <c r="BT8"/>
    </row>
    <row r="9" spans="1:72" x14ac:dyDescent="0.25">
      <c r="A9" s="130" t="s">
        <v>2366</v>
      </c>
      <c r="B9" s="130">
        <v>54639.72</v>
      </c>
      <c r="C9" s="130">
        <v>0</v>
      </c>
      <c r="D9" s="130">
        <v>0</v>
      </c>
      <c r="E9" s="130">
        <v>0</v>
      </c>
      <c r="F9" s="130">
        <v>0</v>
      </c>
      <c r="G9" s="130">
        <v>0</v>
      </c>
      <c r="H9" s="130">
        <v>0</v>
      </c>
      <c r="I9" s="130">
        <v>0</v>
      </c>
      <c r="J9" s="130">
        <v>0</v>
      </c>
      <c r="K9" s="130">
        <v>0</v>
      </c>
      <c r="L9" s="130">
        <v>63310.19</v>
      </c>
      <c r="M9" s="130">
        <v>0</v>
      </c>
      <c r="N9" s="130">
        <v>26110.53</v>
      </c>
      <c r="O9" s="130">
        <v>11734.06</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0</v>
      </c>
      <c r="AP9" s="130">
        <v>0</v>
      </c>
      <c r="AQ9" s="130">
        <v>0</v>
      </c>
      <c r="AR9" s="130">
        <v>0</v>
      </c>
      <c r="AS9" s="130">
        <v>0</v>
      </c>
      <c r="AT9" s="130">
        <v>0</v>
      </c>
      <c r="AU9" s="130">
        <v>0</v>
      </c>
      <c r="AV9" s="130">
        <v>0</v>
      </c>
      <c r="AW9" s="130">
        <v>0</v>
      </c>
      <c r="AX9" s="130">
        <v>0</v>
      </c>
      <c r="AY9" s="130">
        <v>0</v>
      </c>
      <c r="AZ9" s="130">
        <v>0</v>
      </c>
      <c r="BA9" s="130">
        <v>0</v>
      </c>
      <c r="BB9" s="130">
        <v>0</v>
      </c>
      <c r="BC9" s="130">
        <v>0</v>
      </c>
      <c r="BD9"/>
      <c r="BE9"/>
      <c r="BF9"/>
      <c r="BG9"/>
      <c r="BH9"/>
      <c r="BI9"/>
      <c r="BJ9"/>
      <c r="BK9"/>
      <c r="BL9"/>
      <c r="BM9"/>
      <c r="BN9"/>
      <c r="BO9"/>
      <c r="BP9"/>
      <c r="BQ9"/>
      <c r="BR9"/>
      <c r="BS9"/>
      <c r="BT9"/>
    </row>
    <row r="10" spans="1:72" x14ac:dyDescent="0.25">
      <c r="A10" s="130" t="s">
        <v>790</v>
      </c>
      <c r="B10" s="130">
        <v>1337247.27</v>
      </c>
      <c r="C10" s="130">
        <v>1330577.98</v>
      </c>
      <c r="D10" s="130">
        <v>1403950.63</v>
      </c>
      <c r="E10" s="130">
        <v>1453090.33</v>
      </c>
      <c r="F10" s="130">
        <v>1550195.29</v>
      </c>
      <c r="G10" s="130">
        <v>1644064.29</v>
      </c>
      <c r="H10" s="130">
        <v>1563787.87</v>
      </c>
      <c r="I10" s="130">
        <v>1490368.06</v>
      </c>
      <c r="J10" s="130">
        <v>1385552.71</v>
      </c>
      <c r="K10" s="130">
        <v>1241254.81</v>
      </c>
      <c r="L10" s="130">
        <v>1117502.99</v>
      </c>
      <c r="M10" s="130">
        <v>984484.91</v>
      </c>
      <c r="N10" s="130">
        <v>1012248.88</v>
      </c>
      <c r="O10" s="130">
        <v>1010225.76</v>
      </c>
      <c r="P10" s="130">
        <v>975636.11</v>
      </c>
      <c r="Q10" s="130">
        <v>984216.02</v>
      </c>
      <c r="R10" s="130">
        <v>1045778.3</v>
      </c>
      <c r="S10" s="130">
        <v>1130488.9099999999</v>
      </c>
      <c r="T10" s="130">
        <v>1151156.04</v>
      </c>
      <c r="U10" s="130">
        <v>1154513.8600000001</v>
      </c>
      <c r="V10" s="130">
        <v>1097685.17</v>
      </c>
      <c r="W10" s="130">
        <v>1138411.76</v>
      </c>
      <c r="X10" s="130">
        <v>1147592.3899999999</v>
      </c>
      <c r="Y10" s="130">
        <v>1185394.47</v>
      </c>
      <c r="Z10" s="130">
        <v>1213531.19</v>
      </c>
      <c r="AA10" s="130">
        <v>1260902.6599999999</v>
      </c>
      <c r="AB10" s="130">
        <v>1225137.29</v>
      </c>
      <c r="AC10" s="130">
        <v>1233692.99</v>
      </c>
      <c r="AD10" s="130">
        <v>1201361.93</v>
      </c>
      <c r="AE10" s="130">
        <v>1209282.46</v>
      </c>
      <c r="AF10" s="130">
        <v>1182023.74</v>
      </c>
      <c r="AG10" s="130">
        <v>1161143.1000000001</v>
      </c>
      <c r="AH10" s="130">
        <v>1076083.27</v>
      </c>
      <c r="AI10" s="130">
        <v>1099688.3700000001</v>
      </c>
      <c r="AJ10" s="130">
        <v>1088038.54</v>
      </c>
      <c r="AK10" s="130">
        <v>1143184.1100000001</v>
      </c>
      <c r="AL10" s="130">
        <v>1113382.8400000001</v>
      </c>
      <c r="AM10" s="130">
        <v>1102897.1299999999</v>
      </c>
      <c r="AN10" s="130">
        <v>1070421.67</v>
      </c>
      <c r="AO10" s="130">
        <v>1056944.1299999999</v>
      </c>
      <c r="AP10" s="130">
        <v>946053.5</v>
      </c>
      <c r="AQ10" s="130">
        <v>810352.62</v>
      </c>
      <c r="AR10" s="130">
        <v>758799.89</v>
      </c>
      <c r="AS10" s="130">
        <v>727140.08</v>
      </c>
      <c r="AT10" s="130">
        <v>747947.32</v>
      </c>
      <c r="AU10" s="130">
        <v>759872.81</v>
      </c>
      <c r="AV10" s="130">
        <v>828136.28</v>
      </c>
      <c r="AW10" s="130">
        <v>835444.85</v>
      </c>
      <c r="AX10" s="130">
        <v>756416.17</v>
      </c>
      <c r="AY10" s="130">
        <v>659736</v>
      </c>
      <c r="AZ10" s="130">
        <v>657061</v>
      </c>
      <c r="BA10" s="130">
        <v>620325.57999999996</v>
      </c>
      <c r="BB10" s="130">
        <v>580010</v>
      </c>
      <c r="BC10" s="130">
        <v>528650.32999999996</v>
      </c>
      <c r="BD10"/>
      <c r="BE10"/>
      <c r="BF10"/>
      <c r="BG10"/>
      <c r="BH10"/>
      <c r="BI10"/>
      <c r="BJ10"/>
      <c r="BK10"/>
      <c r="BL10"/>
      <c r="BM10"/>
      <c r="BN10"/>
      <c r="BO10"/>
      <c r="BP10"/>
      <c r="BQ10"/>
      <c r="BR10"/>
      <c r="BS10"/>
      <c r="BT10"/>
    </row>
    <row r="11" spans="1:72" x14ac:dyDescent="0.25">
      <c r="A11" s="130" t="s">
        <v>2609</v>
      </c>
      <c r="B11" s="130">
        <v>0</v>
      </c>
      <c r="C11" s="130">
        <v>0</v>
      </c>
      <c r="D11" s="130">
        <v>161958.65</v>
      </c>
      <c r="E11" s="130">
        <v>111821.56</v>
      </c>
      <c r="F11" s="130">
        <v>116432.71</v>
      </c>
      <c r="G11" s="130">
        <v>140132.72</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0</v>
      </c>
      <c r="AW11" s="130">
        <v>0</v>
      </c>
      <c r="AX11" s="130">
        <v>0</v>
      </c>
      <c r="AY11" s="130">
        <v>0</v>
      </c>
      <c r="AZ11" s="130">
        <v>0</v>
      </c>
      <c r="BA11" s="130">
        <v>0</v>
      </c>
      <c r="BB11" s="130">
        <v>0</v>
      </c>
      <c r="BC11" s="130">
        <v>0</v>
      </c>
      <c r="BD11"/>
      <c r="BE11"/>
      <c r="BF11"/>
      <c r="BG11"/>
      <c r="BH11"/>
      <c r="BI11"/>
      <c r="BJ11"/>
      <c r="BK11"/>
      <c r="BL11"/>
      <c r="BM11"/>
      <c r="BN11"/>
      <c r="BO11"/>
      <c r="BP11"/>
      <c r="BQ11"/>
      <c r="BR11"/>
      <c r="BS11"/>
      <c r="BT11"/>
    </row>
    <row r="12" spans="1:72" x14ac:dyDescent="0.25">
      <c r="A12" s="130" t="s">
        <v>2610</v>
      </c>
      <c r="B12" s="130">
        <v>0</v>
      </c>
      <c r="C12" s="130">
        <v>0</v>
      </c>
      <c r="D12" s="130">
        <v>161958.65</v>
      </c>
      <c r="E12" s="130">
        <v>111821.56</v>
      </c>
      <c r="F12" s="130">
        <v>116432.71</v>
      </c>
      <c r="G12" s="130">
        <v>140132.72</v>
      </c>
      <c r="H12" s="130">
        <v>0</v>
      </c>
      <c r="I12" s="130">
        <v>0</v>
      </c>
      <c r="J12" s="130">
        <v>0</v>
      </c>
      <c r="K12" s="130">
        <v>0</v>
      </c>
      <c r="L12" s="130">
        <v>0</v>
      </c>
      <c r="M12" s="130">
        <v>0</v>
      </c>
      <c r="N12" s="130">
        <v>0</v>
      </c>
      <c r="O12" s="130">
        <v>0</v>
      </c>
      <c r="P12" s="130">
        <v>0</v>
      </c>
      <c r="Q12" s="130">
        <v>0</v>
      </c>
      <c r="R12" s="130">
        <v>0</v>
      </c>
      <c r="S12" s="130">
        <v>0</v>
      </c>
      <c r="T12" s="130">
        <v>0</v>
      </c>
      <c r="U12" s="130">
        <v>0</v>
      </c>
      <c r="V12" s="130">
        <v>0</v>
      </c>
      <c r="W12" s="130">
        <v>0</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c r="BE12"/>
      <c r="BF12"/>
      <c r="BG12"/>
      <c r="BH12"/>
      <c r="BI12"/>
      <c r="BJ12"/>
      <c r="BK12"/>
      <c r="BL12"/>
      <c r="BM12"/>
      <c r="BN12"/>
      <c r="BO12"/>
      <c r="BP12"/>
      <c r="BQ12"/>
      <c r="BR12"/>
      <c r="BS12"/>
      <c r="BT12"/>
    </row>
    <row r="13" spans="1:72" x14ac:dyDescent="0.25">
      <c r="A13" s="130" t="s">
        <v>3284</v>
      </c>
      <c r="B13" s="130">
        <v>66962.649999999994</v>
      </c>
      <c r="C13" s="130">
        <v>71159.95</v>
      </c>
      <c r="D13" s="130">
        <v>0</v>
      </c>
      <c r="E13" s="130">
        <v>8390.7000000000007</v>
      </c>
      <c r="F13" s="130">
        <v>0</v>
      </c>
      <c r="G13" s="130">
        <v>0</v>
      </c>
      <c r="H13" s="130">
        <v>0</v>
      </c>
      <c r="I13" s="130">
        <v>0</v>
      </c>
      <c r="J13" s="130">
        <v>0</v>
      </c>
      <c r="K13" s="130">
        <v>0</v>
      </c>
      <c r="L13" s="130">
        <v>0</v>
      </c>
      <c r="M13" s="130">
        <v>0</v>
      </c>
      <c r="N13" s="130">
        <v>0</v>
      </c>
      <c r="O13" s="130">
        <v>0</v>
      </c>
      <c r="P13" s="130">
        <v>0</v>
      </c>
      <c r="Q13" s="130">
        <v>0</v>
      </c>
      <c r="R13" s="130">
        <v>0</v>
      </c>
      <c r="S13" s="130">
        <v>0</v>
      </c>
      <c r="T13" s="130">
        <v>0</v>
      </c>
      <c r="U13" s="130">
        <v>0</v>
      </c>
      <c r="V13" s="130">
        <v>0</v>
      </c>
      <c r="W13" s="130">
        <v>0</v>
      </c>
      <c r="X13" s="130">
        <v>0</v>
      </c>
      <c r="Y13" s="130">
        <v>0</v>
      </c>
      <c r="Z13" s="130">
        <v>0</v>
      </c>
      <c r="AA13" s="130">
        <v>0</v>
      </c>
      <c r="AB13" s="130">
        <v>0</v>
      </c>
      <c r="AC13" s="130">
        <v>0</v>
      </c>
      <c r="AD13" s="130">
        <v>0</v>
      </c>
      <c r="AE13" s="130">
        <v>326.39999999999998</v>
      </c>
      <c r="AF13" s="130">
        <v>0</v>
      </c>
      <c r="AG13" s="130">
        <v>0</v>
      </c>
      <c r="AH13" s="130">
        <v>0</v>
      </c>
      <c r="AI13" s="130">
        <v>0</v>
      </c>
      <c r="AJ13" s="130">
        <v>0</v>
      </c>
      <c r="AK13" s="130">
        <v>0</v>
      </c>
      <c r="AL13" s="130">
        <v>0</v>
      </c>
      <c r="AM13" s="130">
        <v>0</v>
      </c>
      <c r="AN13" s="130">
        <v>235.36</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25">
      <c r="A14" s="130" t="s">
        <v>3285</v>
      </c>
      <c r="B14" s="130">
        <v>66962.649999999994</v>
      </c>
      <c r="C14" s="130">
        <v>71159.95</v>
      </c>
      <c r="D14" s="130">
        <v>0</v>
      </c>
      <c r="E14" s="130">
        <v>8390.7000000000007</v>
      </c>
      <c r="F14" s="130">
        <v>0</v>
      </c>
      <c r="G14" s="130">
        <v>0</v>
      </c>
      <c r="H14" s="130">
        <v>0</v>
      </c>
      <c r="I14" s="130">
        <v>0</v>
      </c>
      <c r="J14" s="130">
        <v>0</v>
      </c>
      <c r="K14" s="130">
        <v>0</v>
      </c>
      <c r="L14" s="130">
        <v>0</v>
      </c>
      <c r="M14" s="130">
        <v>0</v>
      </c>
      <c r="N14" s="130">
        <v>0</v>
      </c>
      <c r="O14" s="130">
        <v>0</v>
      </c>
      <c r="P14" s="130">
        <v>0</v>
      </c>
      <c r="Q14" s="130">
        <v>0</v>
      </c>
      <c r="R14" s="130">
        <v>0</v>
      </c>
      <c r="S14" s="130">
        <v>0</v>
      </c>
      <c r="T14" s="130">
        <v>0</v>
      </c>
      <c r="U14" s="130">
        <v>0</v>
      </c>
      <c r="V14" s="130">
        <v>0</v>
      </c>
      <c r="W14" s="130">
        <v>0</v>
      </c>
      <c r="X14" s="130">
        <v>0</v>
      </c>
      <c r="Y14" s="130">
        <v>0</v>
      </c>
      <c r="Z14" s="130">
        <v>0</v>
      </c>
      <c r="AA14" s="130">
        <v>0</v>
      </c>
      <c r="AB14" s="130">
        <v>0</v>
      </c>
      <c r="AC14" s="130">
        <v>0</v>
      </c>
      <c r="AD14" s="130">
        <v>0</v>
      </c>
      <c r="AE14" s="130">
        <v>326.39999999999998</v>
      </c>
      <c r="AF14" s="130">
        <v>0</v>
      </c>
      <c r="AG14" s="130">
        <v>0</v>
      </c>
      <c r="AH14" s="130">
        <v>0</v>
      </c>
      <c r="AI14" s="130">
        <v>0</v>
      </c>
      <c r="AJ14" s="130">
        <v>0</v>
      </c>
      <c r="AK14" s="130">
        <v>0</v>
      </c>
      <c r="AL14" s="130">
        <v>0</v>
      </c>
      <c r="AM14" s="130">
        <v>0</v>
      </c>
      <c r="AN14" s="130">
        <v>235.36</v>
      </c>
      <c r="AO14" s="130">
        <v>0</v>
      </c>
      <c r="AP14" s="130">
        <v>0</v>
      </c>
      <c r="AQ14" s="130">
        <v>0</v>
      </c>
      <c r="AR14" s="130">
        <v>0</v>
      </c>
      <c r="AS14" s="130">
        <v>0</v>
      </c>
      <c r="AT14" s="130">
        <v>0</v>
      </c>
      <c r="AU14" s="130">
        <v>0</v>
      </c>
      <c r="AV14" s="130">
        <v>0</v>
      </c>
      <c r="AW14" s="130">
        <v>0</v>
      </c>
      <c r="AX14" s="130">
        <v>0</v>
      </c>
      <c r="AY14" s="130">
        <v>0</v>
      </c>
      <c r="AZ14" s="130">
        <v>0</v>
      </c>
      <c r="BA14" s="130">
        <v>0</v>
      </c>
      <c r="BB14" s="130">
        <v>0</v>
      </c>
      <c r="BC14" s="130">
        <v>0</v>
      </c>
      <c r="BD14"/>
      <c r="BE14"/>
      <c r="BF14"/>
      <c r="BG14"/>
      <c r="BH14"/>
      <c r="BI14"/>
      <c r="BJ14"/>
      <c r="BK14"/>
      <c r="BL14"/>
      <c r="BM14"/>
      <c r="BN14"/>
      <c r="BO14"/>
      <c r="BP14"/>
      <c r="BQ14"/>
      <c r="BR14"/>
      <c r="BS14"/>
      <c r="BT14"/>
    </row>
    <row r="15" spans="1:72" x14ac:dyDescent="0.25">
      <c r="A15" s="130" t="s">
        <v>2369</v>
      </c>
      <c r="B15" s="130">
        <v>4232.51</v>
      </c>
      <c r="C15" s="130">
        <v>8124.15</v>
      </c>
      <c r="D15" s="130">
        <v>97564.160000000003</v>
      </c>
      <c r="E15" s="130">
        <v>115753.96</v>
      </c>
      <c r="F15" s="130">
        <v>90944.06</v>
      </c>
      <c r="G15" s="130">
        <v>107748.71</v>
      </c>
      <c r="H15" s="130">
        <v>108538.26</v>
      </c>
      <c r="I15" s="130">
        <v>174605.81</v>
      </c>
      <c r="J15" s="130">
        <v>94752.1</v>
      </c>
      <c r="K15" s="130">
        <v>96199.38</v>
      </c>
      <c r="L15" s="130">
        <v>86561.74</v>
      </c>
      <c r="M15" s="130">
        <v>127378.27</v>
      </c>
      <c r="N15" s="130">
        <v>76525.83</v>
      </c>
      <c r="O15" s="130">
        <v>78959.11</v>
      </c>
      <c r="P15" s="130">
        <v>129926.39999999999</v>
      </c>
      <c r="Q15" s="130">
        <v>76494.48</v>
      </c>
      <c r="R15" s="130">
        <v>72396.52</v>
      </c>
      <c r="S15" s="130">
        <v>79232.22</v>
      </c>
      <c r="T15" s="130">
        <v>78056.61</v>
      </c>
      <c r="U15" s="130">
        <v>100405.45</v>
      </c>
      <c r="V15" s="130">
        <v>78006.44</v>
      </c>
      <c r="W15" s="130">
        <v>77137.210000000006</v>
      </c>
      <c r="X15" s="130">
        <v>74230.44</v>
      </c>
      <c r="Y15" s="130">
        <v>90111.96</v>
      </c>
      <c r="Z15" s="130">
        <v>67114.64</v>
      </c>
      <c r="AA15" s="130">
        <v>66776.83</v>
      </c>
      <c r="AB15" s="130">
        <v>71945.38</v>
      </c>
      <c r="AC15" s="130">
        <v>102174.72</v>
      </c>
      <c r="AD15" s="130">
        <v>65768.639999999999</v>
      </c>
      <c r="AE15" s="130">
        <v>68071.240000000005</v>
      </c>
      <c r="AF15" s="130">
        <v>68471.789999999994</v>
      </c>
      <c r="AG15" s="130">
        <v>103180.98</v>
      </c>
      <c r="AH15" s="130">
        <v>55514.86</v>
      </c>
      <c r="AI15" s="130">
        <v>119791.57</v>
      </c>
      <c r="AJ15" s="130">
        <v>113573.96</v>
      </c>
      <c r="AK15" s="130">
        <v>145832.41</v>
      </c>
      <c r="AL15" s="130">
        <v>89483.83</v>
      </c>
      <c r="AM15" s="130">
        <v>92979.02</v>
      </c>
      <c r="AN15" s="130">
        <v>27209.32</v>
      </c>
      <c r="AO15" s="130">
        <v>121204.92</v>
      </c>
      <c r="AP15" s="130">
        <v>89801.3</v>
      </c>
      <c r="AQ15" s="130">
        <v>88523.07</v>
      </c>
      <c r="AR15" s="130">
        <v>85417.52</v>
      </c>
      <c r="AS15" s="130">
        <v>35579.760000000002</v>
      </c>
      <c r="AT15" s="130">
        <v>131863.29</v>
      </c>
      <c r="AU15" s="130">
        <v>138095.94</v>
      </c>
      <c r="AV15" s="130">
        <v>138265.45000000001</v>
      </c>
      <c r="AW15" s="130">
        <v>34957.68</v>
      </c>
      <c r="AX15" s="130">
        <v>27495.56</v>
      </c>
      <c r="AY15" s="130">
        <v>20966</v>
      </c>
      <c r="AZ15" s="130">
        <v>27395</v>
      </c>
      <c r="BA15" s="130">
        <v>45899.34</v>
      </c>
      <c r="BB15" s="130">
        <v>20323</v>
      </c>
      <c r="BC15" s="130">
        <v>25279.99</v>
      </c>
      <c r="BD15"/>
      <c r="BE15"/>
      <c r="BF15"/>
      <c r="BG15"/>
      <c r="BH15"/>
      <c r="BI15"/>
      <c r="BJ15"/>
      <c r="BK15"/>
      <c r="BL15"/>
      <c r="BM15"/>
      <c r="BN15"/>
      <c r="BO15"/>
      <c r="BP15"/>
      <c r="BQ15"/>
      <c r="BR15"/>
      <c r="BS15"/>
      <c r="BT15"/>
    </row>
    <row r="16" spans="1:72" x14ac:dyDescent="0.25">
      <c r="A16" s="130" t="s">
        <v>3286</v>
      </c>
      <c r="B16" s="130">
        <v>0</v>
      </c>
      <c r="C16" s="130">
        <v>0</v>
      </c>
      <c r="D16" s="130">
        <v>0</v>
      </c>
      <c r="E16" s="130">
        <v>0</v>
      </c>
      <c r="F16" s="130">
        <v>83541.42</v>
      </c>
      <c r="G16" s="130">
        <v>105479.35</v>
      </c>
      <c r="H16" s="130">
        <v>0</v>
      </c>
      <c r="I16" s="130">
        <v>103568.46</v>
      </c>
      <c r="J16" s="130">
        <v>0</v>
      </c>
      <c r="K16" s="130">
        <v>0</v>
      </c>
      <c r="L16" s="130">
        <v>84539.61</v>
      </c>
      <c r="M16" s="130">
        <v>0</v>
      </c>
      <c r="N16" s="130">
        <v>74591.03</v>
      </c>
      <c r="O16" s="130">
        <v>76836.62</v>
      </c>
      <c r="P16" s="130">
        <v>0</v>
      </c>
      <c r="Q16" s="130">
        <v>0</v>
      </c>
      <c r="R16" s="130">
        <v>70511.27</v>
      </c>
      <c r="S16" s="130">
        <v>77792.070000000007</v>
      </c>
      <c r="T16" s="130">
        <v>76396.5</v>
      </c>
      <c r="U16" s="130">
        <v>80303.929999999993</v>
      </c>
      <c r="V16" s="130">
        <v>75928.77</v>
      </c>
      <c r="W16" s="130">
        <v>75416.820000000007</v>
      </c>
      <c r="X16" s="130">
        <v>72035.78</v>
      </c>
      <c r="Y16" s="130">
        <v>72713.72</v>
      </c>
      <c r="Z16" s="130">
        <v>64880.84</v>
      </c>
      <c r="AA16" s="130">
        <v>64918.49</v>
      </c>
      <c r="AB16" s="130">
        <v>69971.64</v>
      </c>
      <c r="AC16" s="130">
        <v>0</v>
      </c>
      <c r="AD16" s="130">
        <v>0</v>
      </c>
      <c r="AE16" s="130">
        <v>66259.39</v>
      </c>
      <c r="AF16" s="130">
        <v>0</v>
      </c>
      <c r="AG16" s="130">
        <v>61273.49</v>
      </c>
      <c r="AH16" s="130">
        <v>52764.42</v>
      </c>
      <c r="AI16" s="130">
        <v>0</v>
      </c>
      <c r="AJ16" s="130">
        <v>0</v>
      </c>
      <c r="AK16" s="130">
        <v>0</v>
      </c>
      <c r="AL16" s="130">
        <v>0</v>
      </c>
      <c r="AM16" s="130">
        <v>0</v>
      </c>
      <c r="AN16" s="130">
        <v>25674.29</v>
      </c>
      <c r="AO16" s="130">
        <v>0</v>
      </c>
      <c r="AP16" s="130">
        <v>0</v>
      </c>
      <c r="AQ16" s="130">
        <v>0</v>
      </c>
      <c r="AR16" s="130">
        <v>0</v>
      </c>
      <c r="AS16" s="130">
        <v>0</v>
      </c>
      <c r="AT16" s="130">
        <v>0</v>
      </c>
      <c r="AU16" s="130">
        <v>0</v>
      </c>
      <c r="AV16" s="130">
        <v>0</v>
      </c>
      <c r="AW16" s="130">
        <v>0</v>
      </c>
      <c r="AX16" s="130">
        <v>0</v>
      </c>
      <c r="AY16" s="130">
        <v>0</v>
      </c>
      <c r="AZ16" s="130">
        <v>0</v>
      </c>
      <c r="BA16" s="130">
        <v>0</v>
      </c>
      <c r="BB16" s="130">
        <v>0</v>
      </c>
      <c r="BC16" s="130">
        <v>0</v>
      </c>
      <c r="BD16"/>
      <c r="BE16"/>
      <c r="BF16"/>
      <c r="BG16"/>
      <c r="BH16"/>
      <c r="BI16"/>
      <c r="BJ16"/>
      <c r="BK16"/>
      <c r="BL16"/>
      <c r="BM16"/>
      <c r="BN16"/>
      <c r="BO16"/>
      <c r="BP16"/>
      <c r="BQ16"/>
      <c r="BR16"/>
      <c r="BS16"/>
      <c r="BT16"/>
    </row>
    <row r="17" spans="1:72" x14ac:dyDescent="0.25">
      <c r="A17" s="130" t="s">
        <v>2370</v>
      </c>
      <c r="B17" s="130">
        <v>4232.51</v>
      </c>
      <c r="C17" s="130">
        <v>8124.15</v>
      </c>
      <c r="D17" s="130">
        <v>97564.160000000003</v>
      </c>
      <c r="E17" s="130">
        <v>115753.96</v>
      </c>
      <c r="F17" s="130">
        <v>7402.63</v>
      </c>
      <c r="G17" s="130">
        <v>2269.36</v>
      </c>
      <c r="H17" s="130">
        <v>108538.26</v>
      </c>
      <c r="I17" s="130">
        <v>71037.34</v>
      </c>
      <c r="J17" s="130">
        <v>94752.1</v>
      </c>
      <c r="K17" s="130">
        <v>96199.38</v>
      </c>
      <c r="L17" s="130">
        <v>2022.13</v>
      </c>
      <c r="M17" s="130">
        <v>127378.27</v>
      </c>
      <c r="N17" s="130">
        <v>1934.8</v>
      </c>
      <c r="O17" s="130">
        <v>2122.4899999999998</v>
      </c>
      <c r="P17" s="130">
        <v>0</v>
      </c>
      <c r="Q17" s="130">
        <v>76494.48</v>
      </c>
      <c r="R17" s="130">
        <v>1885.25</v>
      </c>
      <c r="S17" s="130">
        <v>1440.15</v>
      </c>
      <c r="T17" s="130">
        <v>1660.11</v>
      </c>
      <c r="U17" s="130">
        <v>20101.52</v>
      </c>
      <c r="V17" s="130">
        <v>2077.67</v>
      </c>
      <c r="W17" s="130">
        <v>1720.39</v>
      </c>
      <c r="X17" s="130">
        <v>2194.66</v>
      </c>
      <c r="Y17" s="130">
        <v>17398.240000000002</v>
      </c>
      <c r="Z17" s="130">
        <v>2233.8000000000002</v>
      </c>
      <c r="AA17" s="130">
        <v>1858.34</v>
      </c>
      <c r="AB17" s="130">
        <v>1973.74</v>
      </c>
      <c r="AC17" s="130">
        <v>102174.72</v>
      </c>
      <c r="AD17" s="130">
        <v>65768.639999999999</v>
      </c>
      <c r="AE17" s="130">
        <v>1811.84</v>
      </c>
      <c r="AF17" s="130">
        <v>68471.789999999994</v>
      </c>
      <c r="AG17" s="130">
        <v>41907.49</v>
      </c>
      <c r="AH17" s="130">
        <v>2750.43</v>
      </c>
      <c r="AI17" s="130">
        <v>0</v>
      </c>
      <c r="AJ17" s="130">
        <v>0</v>
      </c>
      <c r="AK17" s="130">
        <v>0</v>
      </c>
      <c r="AL17" s="130">
        <v>0</v>
      </c>
      <c r="AM17" s="130">
        <v>0</v>
      </c>
      <c r="AN17" s="130">
        <v>1535.02</v>
      </c>
      <c r="AO17" s="130">
        <v>0</v>
      </c>
      <c r="AP17" s="130">
        <v>0</v>
      </c>
      <c r="AQ17" s="130">
        <v>0</v>
      </c>
      <c r="AR17" s="130">
        <v>0</v>
      </c>
      <c r="AS17" s="130">
        <v>35579.760000000002</v>
      </c>
      <c r="AT17" s="130">
        <v>0</v>
      </c>
      <c r="AU17" s="130">
        <v>0</v>
      </c>
      <c r="AV17" s="130">
        <v>0</v>
      </c>
      <c r="AW17" s="130">
        <v>34957.68</v>
      </c>
      <c r="AX17" s="130">
        <v>27495.56</v>
      </c>
      <c r="AY17" s="130">
        <v>0</v>
      </c>
      <c r="AZ17" s="130">
        <v>0</v>
      </c>
      <c r="BA17" s="130">
        <v>0</v>
      </c>
      <c r="BB17" s="130">
        <v>0</v>
      </c>
      <c r="BC17" s="130">
        <v>0</v>
      </c>
      <c r="BD17"/>
      <c r="BE17"/>
      <c r="BF17"/>
      <c r="BG17"/>
      <c r="BH17"/>
      <c r="BI17"/>
      <c r="BJ17"/>
      <c r="BK17"/>
      <c r="BL17"/>
      <c r="BM17"/>
      <c r="BN17"/>
      <c r="BO17"/>
      <c r="BP17"/>
      <c r="BQ17"/>
      <c r="BR17"/>
      <c r="BS17"/>
      <c r="BT17"/>
    </row>
    <row r="18" spans="1:72" x14ac:dyDescent="0.25">
      <c r="A18" s="130" t="s">
        <v>791</v>
      </c>
      <c r="B18" s="130">
        <v>2094120.31</v>
      </c>
      <c r="C18" s="130">
        <v>2106770.56</v>
      </c>
      <c r="D18" s="130">
        <v>2162665.73</v>
      </c>
      <c r="E18" s="130">
        <v>2180698.52</v>
      </c>
      <c r="F18" s="130">
        <v>2294923.71</v>
      </c>
      <c r="G18" s="130">
        <v>2336970.15</v>
      </c>
      <c r="H18" s="130">
        <v>2407057.73</v>
      </c>
      <c r="I18" s="130">
        <v>2376712.6800000002</v>
      </c>
      <c r="J18" s="130">
        <v>2232994.36</v>
      </c>
      <c r="K18" s="130">
        <v>2124088.46</v>
      </c>
      <c r="L18" s="130">
        <v>2029033.22</v>
      </c>
      <c r="M18" s="130">
        <v>1879958.63</v>
      </c>
      <c r="N18" s="130">
        <v>1823106.69</v>
      </c>
      <c r="O18" s="130">
        <v>1927880.64</v>
      </c>
      <c r="P18" s="130">
        <v>1869437.04</v>
      </c>
      <c r="Q18" s="130">
        <v>1760233.42</v>
      </c>
      <c r="R18" s="130">
        <v>1691753.19</v>
      </c>
      <c r="S18" s="130">
        <v>1723962.62</v>
      </c>
      <c r="T18" s="130">
        <v>1705742.97</v>
      </c>
      <c r="U18" s="130">
        <v>1651548.95</v>
      </c>
      <c r="V18" s="130">
        <v>1627001.82</v>
      </c>
      <c r="W18" s="130">
        <v>1627395.24</v>
      </c>
      <c r="X18" s="130">
        <v>1671001.76</v>
      </c>
      <c r="Y18" s="130">
        <v>1700131.96</v>
      </c>
      <c r="Z18" s="130">
        <v>1694504.12</v>
      </c>
      <c r="AA18" s="130">
        <v>1708045.27</v>
      </c>
      <c r="AB18" s="130">
        <v>1757014.51</v>
      </c>
      <c r="AC18" s="130">
        <v>1751076.51</v>
      </c>
      <c r="AD18" s="130">
        <v>1696958.26</v>
      </c>
      <c r="AE18" s="130">
        <v>1700049.68</v>
      </c>
      <c r="AF18" s="130">
        <v>1726613.14</v>
      </c>
      <c r="AG18" s="130">
        <v>1723138.82</v>
      </c>
      <c r="AH18" s="130">
        <v>1667545.64</v>
      </c>
      <c r="AI18" s="130">
        <v>1743280.37</v>
      </c>
      <c r="AJ18" s="130">
        <v>1738682.71</v>
      </c>
      <c r="AK18" s="130">
        <v>1797786.28</v>
      </c>
      <c r="AL18" s="130">
        <v>1733939.1</v>
      </c>
      <c r="AM18" s="130">
        <v>1766957.2</v>
      </c>
      <c r="AN18" s="130">
        <v>1715552.17</v>
      </c>
      <c r="AO18" s="130">
        <v>1761054.17</v>
      </c>
      <c r="AP18" s="130">
        <v>1661396.27</v>
      </c>
      <c r="AQ18" s="130">
        <v>1548020.07</v>
      </c>
      <c r="AR18" s="130">
        <v>1463224.15</v>
      </c>
      <c r="AS18" s="130">
        <v>1478998.83</v>
      </c>
      <c r="AT18" s="130">
        <v>1520897.57</v>
      </c>
      <c r="AU18" s="130">
        <v>1537182.8</v>
      </c>
      <c r="AV18" s="130">
        <v>1598902.15</v>
      </c>
      <c r="AW18" s="130">
        <v>1542591.83</v>
      </c>
      <c r="AX18" s="130">
        <v>1398097.54</v>
      </c>
      <c r="AY18" s="130">
        <v>1301239</v>
      </c>
      <c r="AZ18" s="130">
        <v>1337495</v>
      </c>
      <c r="BA18" s="130">
        <v>1312983.04</v>
      </c>
      <c r="BB18" s="130">
        <v>1288056</v>
      </c>
      <c r="BC18" s="130">
        <v>1148406.5</v>
      </c>
      <c r="BD18"/>
      <c r="BE18"/>
      <c r="BF18"/>
      <c r="BG18"/>
      <c r="BH18"/>
      <c r="BI18"/>
      <c r="BJ18"/>
      <c r="BK18"/>
      <c r="BL18"/>
      <c r="BM18"/>
      <c r="BN18"/>
      <c r="BO18"/>
      <c r="BP18"/>
      <c r="BQ18"/>
      <c r="BR18"/>
      <c r="BS18"/>
      <c r="BT18"/>
    </row>
    <row r="19" spans="1:72" x14ac:dyDescent="0.25">
      <c r="A19" s="130" t="s">
        <v>2371</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c r="BE19"/>
      <c r="BF19"/>
      <c r="BG19"/>
      <c r="BH19"/>
      <c r="BI19"/>
      <c r="BJ19"/>
      <c r="BK19"/>
      <c r="BL19"/>
      <c r="BM19"/>
      <c r="BN19"/>
      <c r="BO19"/>
      <c r="BP19"/>
      <c r="BQ19"/>
      <c r="BR19"/>
      <c r="BS19"/>
      <c r="BT19"/>
    </row>
    <row r="20" spans="1:72" x14ac:dyDescent="0.25">
      <c r="A20" s="130" t="s">
        <v>2374</v>
      </c>
      <c r="B20" s="130">
        <v>5000</v>
      </c>
      <c r="C20" s="130">
        <v>5000</v>
      </c>
      <c r="D20" s="130">
        <v>0</v>
      </c>
      <c r="E20" s="130">
        <v>0</v>
      </c>
      <c r="F20" s="130">
        <v>0</v>
      </c>
      <c r="G20" s="130">
        <v>0</v>
      </c>
      <c r="H20" s="130">
        <v>0</v>
      </c>
      <c r="I20" s="130">
        <v>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s="130">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c r="BE20"/>
      <c r="BF20"/>
      <c r="BG20"/>
      <c r="BH20"/>
      <c r="BI20"/>
      <c r="BJ20"/>
      <c r="BK20"/>
      <c r="BL20"/>
      <c r="BM20"/>
      <c r="BN20"/>
      <c r="BO20"/>
      <c r="BP20"/>
      <c r="BQ20"/>
      <c r="BR20"/>
      <c r="BS20"/>
      <c r="BT20"/>
    </row>
    <row r="21" spans="1:72" x14ac:dyDescent="0.25">
      <c r="A21" s="130" t="s">
        <v>2377</v>
      </c>
      <c r="B21" s="130">
        <v>0</v>
      </c>
      <c r="C21" s="130">
        <v>0</v>
      </c>
      <c r="D21" s="130">
        <v>0</v>
      </c>
      <c r="E21" s="130">
        <v>0</v>
      </c>
      <c r="F21" s="130">
        <v>0</v>
      </c>
      <c r="G21" s="130">
        <v>0</v>
      </c>
      <c r="H21" s="130">
        <v>5000</v>
      </c>
      <c r="I21" s="130">
        <v>5000</v>
      </c>
      <c r="J21" s="130">
        <v>5000</v>
      </c>
      <c r="K21" s="130">
        <v>5000</v>
      </c>
      <c r="L21" s="130">
        <v>5000</v>
      </c>
      <c r="M21" s="130">
        <v>5000</v>
      </c>
      <c r="N21" s="130">
        <v>5000</v>
      </c>
      <c r="O21" s="130">
        <v>5000</v>
      </c>
      <c r="P21" s="130">
        <v>5000</v>
      </c>
      <c r="Q21" s="130">
        <v>5000</v>
      </c>
      <c r="R21" s="130">
        <v>0</v>
      </c>
      <c r="S21" s="130">
        <v>0</v>
      </c>
      <c r="T21" s="130">
        <v>0</v>
      </c>
      <c r="U21" s="130">
        <v>0</v>
      </c>
      <c r="V21" s="130">
        <v>0</v>
      </c>
      <c r="W21" s="130">
        <v>0</v>
      </c>
      <c r="X21" s="130">
        <v>0</v>
      </c>
      <c r="Y21" s="130">
        <v>0</v>
      </c>
      <c r="Z21" s="130">
        <v>0</v>
      </c>
      <c r="AA21" s="130">
        <v>0</v>
      </c>
      <c r="AB21" s="130">
        <v>0</v>
      </c>
      <c r="AC21" s="130">
        <v>0</v>
      </c>
      <c r="AD21" s="130">
        <v>0</v>
      </c>
      <c r="AE21" s="130">
        <v>0</v>
      </c>
      <c r="AF21" s="130">
        <v>0</v>
      </c>
      <c r="AG21" s="130">
        <v>0</v>
      </c>
      <c r="AH21" s="130">
        <v>0</v>
      </c>
      <c r="AI21" s="130">
        <v>0</v>
      </c>
      <c r="AJ21" s="130">
        <v>0</v>
      </c>
      <c r="AK21" s="130">
        <v>0</v>
      </c>
      <c r="AL21" s="130">
        <v>0</v>
      </c>
      <c r="AM21" s="130">
        <v>0</v>
      </c>
      <c r="AN21" s="130">
        <v>0</v>
      </c>
      <c r="AO21" s="130">
        <v>0</v>
      </c>
      <c r="AP21" s="130">
        <v>0</v>
      </c>
      <c r="AQ21" s="130">
        <v>0</v>
      </c>
      <c r="AR21" s="130">
        <v>0</v>
      </c>
      <c r="AS21" s="130">
        <v>0</v>
      </c>
      <c r="AT21" s="130">
        <v>0</v>
      </c>
      <c r="AU21" s="130">
        <v>0</v>
      </c>
      <c r="AV21" s="130">
        <v>0</v>
      </c>
      <c r="AW21" s="130">
        <v>0</v>
      </c>
      <c r="AX21" s="130">
        <v>0</v>
      </c>
      <c r="AY21" s="130">
        <v>0</v>
      </c>
      <c r="AZ21" s="130">
        <v>0</v>
      </c>
      <c r="BA21" s="130">
        <v>0</v>
      </c>
      <c r="BB21" s="130">
        <v>0</v>
      </c>
      <c r="BC21" s="130">
        <v>0</v>
      </c>
      <c r="BD21"/>
      <c r="BE21"/>
      <c r="BF21"/>
      <c r="BG21"/>
      <c r="BH21"/>
      <c r="BI21"/>
      <c r="BJ21"/>
      <c r="BK21"/>
      <c r="BL21"/>
      <c r="BM21"/>
      <c r="BN21"/>
      <c r="BO21"/>
      <c r="BP21"/>
      <c r="BQ21"/>
      <c r="BR21"/>
      <c r="BS21"/>
      <c r="BT21"/>
    </row>
    <row r="22" spans="1:72" x14ac:dyDescent="0.25">
      <c r="A22" s="130" t="s">
        <v>2381</v>
      </c>
      <c r="B22" s="130">
        <v>48787.38</v>
      </c>
      <c r="C22" s="130">
        <v>48510.3</v>
      </c>
      <c r="D22" s="130">
        <v>55189.78</v>
      </c>
      <c r="E22" s="130">
        <v>54885.29</v>
      </c>
      <c r="F22" s="130">
        <v>53869.99</v>
      </c>
      <c r="G22" s="130">
        <v>54035.31</v>
      </c>
      <c r="H22" s="130">
        <v>48705.79</v>
      </c>
      <c r="I22" s="130">
        <v>49054.65</v>
      </c>
      <c r="J22" s="130">
        <v>47181.72</v>
      </c>
      <c r="K22" s="130">
        <v>46571.8</v>
      </c>
      <c r="L22" s="130">
        <v>46885.27</v>
      </c>
      <c r="M22" s="130">
        <v>50460.47</v>
      </c>
      <c r="N22" s="130">
        <v>50728.43</v>
      </c>
      <c r="O22" s="130">
        <v>46830.76</v>
      </c>
      <c r="P22" s="130">
        <v>45831.93</v>
      </c>
      <c r="Q22" s="130">
        <v>47658.63</v>
      </c>
      <c r="R22" s="130">
        <v>46035.26</v>
      </c>
      <c r="S22" s="130">
        <v>46261.36</v>
      </c>
      <c r="T22" s="130">
        <v>45394.78</v>
      </c>
      <c r="U22" s="130">
        <v>43775.3</v>
      </c>
      <c r="V22" s="130">
        <v>44461.93</v>
      </c>
      <c r="W22" s="130">
        <v>43365.5</v>
      </c>
      <c r="X22" s="130">
        <v>43133.23</v>
      </c>
      <c r="Y22" s="130">
        <v>39700.6</v>
      </c>
      <c r="Z22" s="130">
        <v>38220.400000000001</v>
      </c>
      <c r="AA22" s="130">
        <v>35107.17</v>
      </c>
      <c r="AB22" s="130">
        <v>33772.28</v>
      </c>
      <c r="AC22" s="130">
        <v>33891.129999999997</v>
      </c>
      <c r="AD22" s="130">
        <v>31637</v>
      </c>
      <c r="AE22" s="130">
        <v>31220.01</v>
      </c>
      <c r="AF22" s="130">
        <v>31756.87</v>
      </c>
      <c r="AG22" s="130">
        <v>29065.54</v>
      </c>
      <c r="AH22" s="130">
        <v>27356.6</v>
      </c>
      <c r="AI22" s="130">
        <v>27168.61</v>
      </c>
      <c r="AJ22" s="130">
        <v>27148.7</v>
      </c>
      <c r="AK22" s="130">
        <v>31036.93</v>
      </c>
      <c r="AL22" s="130">
        <v>21533.77</v>
      </c>
      <c r="AM22" s="130">
        <v>20062.14</v>
      </c>
      <c r="AN22" s="130">
        <v>17692.64</v>
      </c>
      <c r="AO22" s="130">
        <v>0</v>
      </c>
      <c r="AP22" s="130">
        <v>0</v>
      </c>
      <c r="AQ22" s="130">
        <v>0</v>
      </c>
      <c r="AR22" s="130">
        <v>0</v>
      </c>
      <c r="AS22" s="130">
        <v>0</v>
      </c>
      <c r="AT22" s="130">
        <v>0</v>
      </c>
      <c r="AU22" s="130">
        <v>0</v>
      </c>
      <c r="AV22" s="130">
        <v>0</v>
      </c>
      <c r="AW22" s="130">
        <v>0</v>
      </c>
      <c r="AX22" s="130">
        <v>0</v>
      </c>
      <c r="AY22" s="130">
        <v>0</v>
      </c>
      <c r="AZ22" s="130">
        <v>0</v>
      </c>
      <c r="BA22" s="130">
        <v>0</v>
      </c>
      <c r="BB22" s="130">
        <v>0</v>
      </c>
      <c r="BC22" s="130">
        <v>0</v>
      </c>
      <c r="BD22"/>
      <c r="BE22"/>
      <c r="BF22"/>
      <c r="BG22"/>
      <c r="BH22"/>
      <c r="BI22"/>
      <c r="BJ22"/>
      <c r="BK22"/>
      <c r="BL22"/>
      <c r="BM22"/>
      <c r="BN22"/>
      <c r="BO22"/>
      <c r="BP22"/>
      <c r="BQ22"/>
      <c r="BR22"/>
      <c r="BS22"/>
      <c r="BT22"/>
    </row>
    <row r="23" spans="1:72" x14ac:dyDescent="0.25">
      <c r="A23" s="130" t="s">
        <v>2382</v>
      </c>
      <c r="B23" s="130">
        <v>48787.38</v>
      </c>
      <c r="C23" s="130">
        <v>48510.3</v>
      </c>
      <c r="D23" s="130">
        <v>50189.78</v>
      </c>
      <c r="E23" s="130">
        <v>49885.29</v>
      </c>
      <c r="F23" s="130">
        <v>48869.99</v>
      </c>
      <c r="G23" s="130">
        <v>49035.31</v>
      </c>
      <c r="H23" s="130">
        <v>48705.79</v>
      </c>
      <c r="I23" s="130">
        <v>49054.65</v>
      </c>
      <c r="J23" s="130">
        <v>47181.72</v>
      </c>
      <c r="K23" s="130">
        <v>46571.8</v>
      </c>
      <c r="L23" s="130">
        <v>46885.27</v>
      </c>
      <c r="M23" s="130">
        <v>50460.47</v>
      </c>
      <c r="N23" s="130">
        <v>50728.43</v>
      </c>
      <c r="O23" s="130">
        <v>46830.76</v>
      </c>
      <c r="P23" s="130">
        <v>45831.93</v>
      </c>
      <c r="Q23" s="130">
        <v>47658.63</v>
      </c>
      <c r="R23" s="130">
        <v>46035.26</v>
      </c>
      <c r="S23" s="130">
        <v>46261.36</v>
      </c>
      <c r="T23" s="130">
        <v>45394.78</v>
      </c>
      <c r="U23" s="130">
        <v>43775.3</v>
      </c>
      <c r="V23" s="130">
        <v>44461.93</v>
      </c>
      <c r="W23" s="130">
        <v>43365.5</v>
      </c>
      <c r="X23" s="130">
        <v>43133.23</v>
      </c>
      <c r="Y23" s="130">
        <v>39700.6</v>
      </c>
      <c r="Z23" s="130">
        <v>38220.400000000001</v>
      </c>
      <c r="AA23" s="130">
        <v>35107.17</v>
      </c>
      <c r="AB23" s="130">
        <v>33772.28</v>
      </c>
      <c r="AC23" s="130">
        <v>33891.129999999997</v>
      </c>
      <c r="AD23" s="130">
        <v>31637</v>
      </c>
      <c r="AE23" s="130">
        <v>31220.01</v>
      </c>
      <c r="AF23" s="130">
        <v>31756.87</v>
      </c>
      <c r="AG23" s="130">
        <v>29065.54</v>
      </c>
      <c r="AH23" s="130">
        <v>27356.6</v>
      </c>
      <c r="AI23" s="130">
        <v>27168.61</v>
      </c>
      <c r="AJ23" s="130">
        <v>27148.7</v>
      </c>
      <c r="AK23" s="130">
        <v>31036.93</v>
      </c>
      <c r="AL23" s="130">
        <v>21533.77</v>
      </c>
      <c r="AM23" s="130">
        <v>20062.14</v>
      </c>
      <c r="AN23" s="130">
        <v>17692.64</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c r="BE23"/>
      <c r="BF23"/>
      <c r="BG23"/>
      <c r="BH23"/>
      <c r="BI23"/>
      <c r="BJ23"/>
      <c r="BK23"/>
      <c r="BL23"/>
      <c r="BM23"/>
      <c r="BN23"/>
      <c r="BO23"/>
      <c r="BP23"/>
      <c r="BQ23"/>
      <c r="BR23"/>
      <c r="BS23"/>
      <c r="BT23"/>
    </row>
    <row r="24" spans="1:72" x14ac:dyDescent="0.25">
      <c r="A24" s="130" t="s">
        <v>3287</v>
      </c>
      <c r="B24" s="130">
        <v>0</v>
      </c>
      <c r="C24" s="130">
        <v>0</v>
      </c>
      <c r="D24" s="130">
        <v>5000</v>
      </c>
      <c r="E24" s="130">
        <v>5000</v>
      </c>
      <c r="F24" s="130">
        <v>5000</v>
      </c>
      <c r="G24" s="130">
        <v>5000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c r="AX24" s="130">
        <v>0</v>
      </c>
      <c r="AY24" s="130">
        <v>0</v>
      </c>
      <c r="AZ24" s="130">
        <v>0</v>
      </c>
      <c r="BA24" s="130">
        <v>0</v>
      </c>
      <c r="BB24" s="130">
        <v>0</v>
      </c>
      <c r="BC24" s="130">
        <v>0</v>
      </c>
      <c r="BD24"/>
      <c r="BE24"/>
      <c r="BF24"/>
      <c r="BG24"/>
      <c r="BH24"/>
      <c r="BI24"/>
      <c r="BJ24"/>
      <c r="BK24"/>
      <c r="BL24"/>
      <c r="BM24"/>
      <c r="BN24"/>
      <c r="BO24"/>
      <c r="BP24"/>
      <c r="BQ24"/>
      <c r="BR24"/>
      <c r="BS24"/>
      <c r="BT24"/>
    </row>
    <row r="25" spans="1:72" x14ac:dyDescent="0.25">
      <c r="A25" s="130" t="s">
        <v>792</v>
      </c>
      <c r="B25" s="130">
        <v>253802.92</v>
      </c>
      <c r="C25" s="130">
        <v>261331.1</v>
      </c>
      <c r="D25" s="130">
        <v>331452.48</v>
      </c>
      <c r="E25" s="130">
        <v>334829.94</v>
      </c>
      <c r="F25" s="130">
        <v>274728.78000000003</v>
      </c>
      <c r="G25" s="130">
        <v>283886.34000000003</v>
      </c>
      <c r="H25" s="130">
        <v>282087.55</v>
      </c>
      <c r="I25" s="130">
        <v>295928</v>
      </c>
      <c r="J25" s="130">
        <v>287202.86</v>
      </c>
      <c r="K25" s="130">
        <v>293813.71000000002</v>
      </c>
      <c r="L25" s="130">
        <v>306803.90999999997</v>
      </c>
      <c r="M25" s="130">
        <v>294613.39</v>
      </c>
      <c r="N25" s="130">
        <v>307294.15999999997</v>
      </c>
      <c r="O25" s="130">
        <v>300255.02</v>
      </c>
      <c r="P25" s="130">
        <v>301067.89</v>
      </c>
      <c r="Q25" s="130">
        <v>284602.5</v>
      </c>
      <c r="R25" s="130">
        <v>312676.05</v>
      </c>
      <c r="S25" s="130">
        <v>320471.84000000003</v>
      </c>
      <c r="T25" s="130">
        <v>327477.03000000003</v>
      </c>
      <c r="U25" s="130">
        <v>335430.63</v>
      </c>
      <c r="V25" s="130">
        <v>344791.15</v>
      </c>
      <c r="W25" s="130">
        <v>353518.02</v>
      </c>
      <c r="X25" s="130">
        <v>356866.22</v>
      </c>
      <c r="Y25" s="130">
        <v>361741.16</v>
      </c>
      <c r="Z25" s="130">
        <v>360613.72</v>
      </c>
      <c r="AA25" s="130">
        <v>368542.65</v>
      </c>
      <c r="AB25" s="130">
        <v>376498.92</v>
      </c>
      <c r="AC25" s="130">
        <v>353664.91</v>
      </c>
      <c r="AD25" s="130">
        <v>358565.04</v>
      </c>
      <c r="AE25" s="130">
        <v>398909.8</v>
      </c>
      <c r="AF25" s="130">
        <v>368435.8</v>
      </c>
      <c r="AG25" s="130">
        <v>402083.44</v>
      </c>
      <c r="AH25" s="130">
        <v>404519.96</v>
      </c>
      <c r="AI25" s="130">
        <v>366016.68</v>
      </c>
      <c r="AJ25" s="130">
        <v>393835.3</v>
      </c>
      <c r="AK25" s="130">
        <v>372679.7</v>
      </c>
      <c r="AL25" s="130">
        <v>372874.45</v>
      </c>
      <c r="AM25" s="130">
        <v>373345.89</v>
      </c>
      <c r="AN25" s="130">
        <v>394146.7</v>
      </c>
      <c r="AO25" s="130">
        <v>380299.69</v>
      </c>
      <c r="AP25" s="130">
        <v>381404.54</v>
      </c>
      <c r="AQ25" s="130">
        <v>386281.78</v>
      </c>
      <c r="AR25" s="130">
        <v>382091.93</v>
      </c>
      <c r="AS25" s="130">
        <v>373356.16</v>
      </c>
      <c r="AT25" s="130">
        <v>380413.67</v>
      </c>
      <c r="AU25" s="130">
        <v>390934.59</v>
      </c>
      <c r="AV25" s="130">
        <v>400253.24</v>
      </c>
      <c r="AW25" s="130">
        <v>412269.94</v>
      </c>
      <c r="AX25" s="130">
        <v>422527.75</v>
      </c>
      <c r="AY25" s="130">
        <v>434381</v>
      </c>
      <c r="AZ25" s="130">
        <v>440372</v>
      </c>
      <c r="BA25" s="130">
        <v>447240.57</v>
      </c>
      <c r="BB25" s="130">
        <v>449799</v>
      </c>
      <c r="BC25" s="130">
        <v>457285.23</v>
      </c>
      <c r="BD25"/>
      <c r="BE25"/>
      <c r="BF25"/>
      <c r="BG25"/>
      <c r="BH25"/>
      <c r="BI25"/>
      <c r="BJ25"/>
      <c r="BK25"/>
      <c r="BL25"/>
      <c r="BM25"/>
      <c r="BN25"/>
      <c r="BO25"/>
      <c r="BP25"/>
      <c r="BQ25"/>
      <c r="BR25"/>
      <c r="BS25"/>
      <c r="BT25"/>
    </row>
    <row r="26" spans="1:72" x14ac:dyDescent="0.25">
      <c r="A26" s="130" t="s">
        <v>2384</v>
      </c>
      <c r="B26" s="130">
        <v>52541.760000000002</v>
      </c>
      <c r="C26" s="130">
        <v>59482.89</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25">
      <c r="A27" s="130" t="s">
        <v>793</v>
      </c>
      <c r="B27" s="130">
        <v>13730.09</v>
      </c>
      <c r="C27" s="130">
        <v>13259.77</v>
      </c>
      <c r="D27" s="130">
        <v>13534.32</v>
      </c>
      <c r="E27" s="130">
        <v>10355</v>
      </c>
      <c r="F27" s="130">
        <v>10354.99</v>
      </c>
      <c r="G27" s="130">
        <v>10629.06</v>
      </c>
      <c r="H27" s="130">
        <v>8689.51</v>
      </c>
      <c r="I27" s="130">
        <v>8957.2800000000007</v>
      </c>
      <c r="J27" s="130">
        <v>9199.34</v>
      </c>
      <c r="K27" s="130">
        <v>8669.6200000000008</v>
      </c>
      <c r="L27" s="130">
        <v>8609.36</v>
      </c>
      <c r="M27" s="130">
        <v>5652.44</v>
      </c>
      <c r="N27" s="130">
        <v>3968.59</v>
      </c>
      <c r="O27" s="130">
        <v>3509.38</v>
      </c>
      <c r="P27" s="130">
        <v>3549.42</v>
      </c>
      <c r="Q27" s="130">
        <v>3523.92</v>
      </c>
      <c r="R27" s="130">
        <v>3874.76</v>
      </c>
      <c r="S27" s="130">
        <v>4221.8</v>
      </c>
      <c r="T27" s="130">
        <v>4565.0200000000004</v>
      </c>
      <c r="U27" s="130">
        <v>4914.91</v>
      </c>
      <c r="V27" s="130">
        <v>5264.79</v>
      </c>
      <c r="W27" s="130">
        <v>5101.8599999999997</v>
      </c>
      <c r="X27" s="130">
        <v>5435.52</v>
      </c>
      <c r="Y27" s="130">
        <v>5773.76</v>
      </c>
      <c r="Z27" s="130">
        <v>6112.01</v>
      </c>
      <c r="AA27" s="130">
        <v>6446.57</v>
      </c>
      <c r="AB27" s="130">
        <v>6777.47</v>
      </c>
      <c r="AC27" s="130">
        <v>7115.71</v>
      </c>
      <c r="AD27" s="130">
        <v>7379.16</v>
      </c>
      <c r="AE27" s="130">
        <v>7382.28</v>
      </c>
      <c r="AF27" s="130">
        <v>7541.34</v>
      </c>
      <c r="AG27" s="130">
        <v>6934.23</v>
      </c>
      <c r="AH27" s="130">
        <v>7240.08</v>
      </c>
      <c r="AI27" s="130">
        <v>7374.81</v>
      </c>
      <c r="AJ27" s="130">
        <v>7719.23</v>
      </c>
      <c r="AK27" s="130">
        <v>8070.34</v>
      </c>
      <c r="AL27" s="130">
        <v>8433.7199999999993</v>
      </c>
      <c r="AM27" s="130">
        <v>8788.2199999999993</v>
      </c>
      <c r="AN27" s="130">
        <v>8888.8700000000008</v>
      </c>
      <c r="AO27" s="130">
        <v>29282.27</v>
      </c>
      <c r="AP27" s="130">
        <v>31455.79</v>
      </c>
      <c r="AQ27" s="130">
        <v>33372.25</v>
      </c>
      <c r="AR27" s="130">
        <v>33962.33</v>
      </c>
      <c r="AS27" s="130">
        <v>35641.800000000003</v>
      </c>
      <c r="AT27" s="130">
        <v>24915.63</v>
      </c>
      <c r="AU27" s="130">
        <v>26880.41</v>
      </c>
      <c r="AV27" s="130">
        <v>28845.41</v>
      </c>
      <c r="AW27" s="130">
        <v>29639.24</v>
      </c>
      <c r="AX27" s="130">
        <v>17434</v>
      </c>
      <c r="AY27" s="130">
        <v>19616</v>
      </c>
      <c r="AZ27" s="130">
        <v>17640</v>
      </c>
      <c r="BA27" s="130">
        <v>17537.72</v>
      </c>
      <c r="BB27" s="130">
        <v>18200</v>
      </c>
      <c r="BC27" s="130">
        <v>19226.93</v>
      </c>
      <c r="BD27"/>
      <c r="BE27"/>
      <c r="BF27"/>
      <c r="BG27"/>
      <c r="BH27"/>
      <c r="BI27"/>
      <c r="BJ27"/>
      <c r="BK27"/>
      <c r="BL27"/>
      <c r="BM27"/>
      <c r="BN27"/>
      <c r="BO27"/>
      <c r="BP27"/>
      <c r="BQ27"/>
      <c r="BR27"/>
      <c r="BS27"/>
      <c r="BT27"/>
    </row>
    <row r="28" spans="1:72" x14ac:dyDescent="0.25">
      <c r="A28" s="130" t="s">
        <v>2385</v>
      </c>
      <c r="B28" s="130">
        <v>13730.09</v>
      </c>
      <c r="C28" s="130">
        <v>13259.77</v>
      </c>
      <c r="D28" s="130">
        <v>13534.32</v>
      </c>
      <c r="E28" s="130">
        <v>10355</v>
      </c>
      <c r="F28" s="130">
        <v>10354.99</v>
      </c>
      <c r="G28" s="130">
        <v>10629.06</v>
      </c>
      <c r="H28" s="130">
        <v>8689.51</v>
      </c>
      <c r="I28" s="130">
        <v>8957.2800000000007</v>
      </c>
      <c r="J28" s="130">
        <v>9199.34</v>
      </c>
      <c r="K28" s="130">
        <v>8669.6200000000008</v>
      </c>
      <c r="L28" s="130">
        <v>8609.36</v>
      </c>
      <c r="M28" s="130">
        <v>5652.44</v>
      </c>
      <c r="N28" s="130">
        <v>3968.59</v>
      </c>
      <c r="O28" s="130">
        <v>3509.38</v>
      </c>
      <c r="P28" s="130">
        <v>3549.42</v>
      </c>
      <c r="Q28" s="130">
        <v>3523.92</v>
      </c>
      <c r="R28" s="130">
        <v>3874.76</v>
      </c>
      <c r="S28" s="130">
        <v>4221.8</v>
      </c>
      <c r="T28" s="130">
        <v>4565.0200000000004</v>
      </c>
      <c r="U28" s="130">
        <v>4914.91</v>
      </c>
      <c r="V28" s="130">
        <v>5264.79</v>
      </c>
      <c r="W28" s="130">
        <v>5101.8599999999997</v>
      </c>
      <c r="X28" s="130">
        <v>5435.52</v>
      </c>
      <c r="Y28" s="130">
        <v>5773.76</v>
      </c>
      <c r="Z28" s="130">
        <v>6112.01</v>
      </c>
      <c r="AA28" s="130">
        <v>6446.57</v>
      </c>
      <c r="AB28" s="130">
        <v>6777.47</v>
      </c>
      <c r="AC28" s="130">
        <v>7115.71</v>
      </c>
      <c r="AD28" s="130">
        <v>7379.16</v>
      </c>
      <c r="AE28" s="130">
        <v>7382.28</v>
      </c>
      <c r="AF28" s="130">
        <v>7541.34</v>
      </c>
      <c r="AG28" s="130">
        <v>6934.23</v>
      </c>
      <c r="AH28" s="130">
        <v>7240.08</v>
      </c>
      <c r="AI28" s="130">
        <v>7374.81</v>
      </c>
      <c r="AJ28" s="130">
        <v>7719.23</v>
      </c>
      <c r="AK28" s="130">
        <v>8070.34</v>
      </c>
      <c r="AL28" s="130">
        <v>8433.7199999999993</v>
      </c>
      <c r="AM28" s="130">
        <v>8788.2199999999993</v>
      </c>
      <c r="AN28" s="130">
        <v>8888.8700000000008</v>
      </c>
      <c r="AO28" s="130">
        <v>29282.27</v>
      </c>
      <c r="AP28" s="130">
        <v>31455.79</v>
      </c>
      <c r="AQ28" s="130">
        <v>33372.25</v>
      </c>
      <c r="AR28" s="130">
        <v>33962.33</v>
      </c>
      <c r="AS28" s="130">
        <v>35641.800000000003</v>
      </c>
      <c r="AT28" s="130">
        <v>24915.63</v>
      </c>
      <c r="AU28" s="130">
        <v>26880.41</v>
      </c>
      <c r="AV28" s="130">
        <v>28845.41</v>
      </c>
      <c r="AW28" s="130">
        <v>29639.24</v>
      </c>
      <c r="AX28" s="130">
        <v>17434</v>
      </c>
      <c r="AY28" s="130">
        <v>19616</v>
      </c>
      <c r="AZ28" s="130">
        <v>17640</v>
      </c>
      <c r="BA28" s="130">
        <v>17537.72</v>
      </c>
      <c r="BB28" s="130">
        <v>18200</v>
      </c>
      <c r="BC28" s="130">
        <v>19226.93</v>
      </c>
      <c r="BD28"/>
      <c r="BE28"/>
      <c r="BF28"/>
      <c r="BG28"/>
      <c r="BH28"/>
      <c r="BI28"/>
      <c r="BJ28"/>
      <c r="BK28"/>
      <c r="BL28"/>
      <c r="BM28"/>
      <c r="BN28"/>
      <c r="BO28"/>
      <c r="BP28"/>
      <c r="BQ28"/>
      <c r="BR28"/>
      <c r="BS28"/>
      <c r="BT28"/>
    </row>
    <row r="29" spans="1:72" x14ac:dyDescent="0.25">
      <c r="A29" s="130" t="s">
        <v>2387</v>
      </c>
      <c r="B29" s="130">
        <v>205177.55</v>
      </c>
      <c r="C29" s="130">
        <v>221678.68</v>
      </c>
      <c r="D29" s="130">
        <v>241099.14</v>
      </c>
      <c r="E29" s="130">
        <v>215856.52</v>
      </c>
      <c r="F29" s="130">
        <v>224349.11</v>
      </c>
      <c r="G29" s="130">
        <v>263486.68</v>
      </c>
      <c r="H29" s="130">
        <v>257694.34</v>
      </c>
      <c r="I29" s="130">
        <v>255516.75</v>
      </c>
      <c r="J29" s="130">
        <v>229087.59</v>
      </c>
      <c r="K29" s="130">
        <v>223727.32</v>
      </c>
      <c r="L29" s="130">
        <v>205690.63</v>
      </c>
      <c r="M29" s="130">
        <v>188304.54</v>
      </c>
      <c r="N29" s="130">
        <v>179854.5</v>
      </c>
      <c r="O29" s="130">
        <v>177257.36</v>
      </c>
      <c r="P29" s="130">
        <v>162362.93</v>
      </c>
      <c r="Q29" s="130">
        <v>161703.82999999999</v>
      </c>
      <c r="R29" s="130">
        <v>149454.16</v>
      </c>
      <c r="S29" s="130">
        <v>157846.76</v>
      </c>
      <c r="T29" s="130">
        <v>154851.10999999999</v>
      </c>
      <c r="U29" s="130">
        <v>160231.28</v>
      </c>
      <c r="V29" s="130">
        <v>147038.12</v>
      </c>
      <c r="W29" s="130">
        <v>146413.19</v>
      </c>
      <c r="X29" s="130">
        <v>139424.35999999999</v>
      </c>
      <c r="Y29" s="130">
        <v>137591.71</v>
      </c>
      <c r="Z29" s="130">
        <v>125309.36</v>
      </c>
      <c r="AA29" s="130">
        <v>123900.2</v>
      </c>
      <c r="AB29" s="130">
        <v>133445.23000000001</v>
      </c>
      <c r="AC29" s="130">
        <v>136704.57</v>
      </c>
      <c r="AD29" s="130">
        <v>124066.83</v>
      </c>
      <c r="AE29" s="130">
        <v>123183.93</v>
      </c>
      <c r="AF29" s="130">
        <v>123108.74</v>
      </c>
      <c r="AG29" s="130">
        <v>110861.75</v>
      </c>
      <c r="AH29" s="130">
        <v>96286.36</v>
      </c>
      <c r="AI29" s="130">
        <v>85589.04</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c r="BE29"/>
      <c r="BF29"/>
      <c r="BG29"/>
      <c r="BH29"/>
      <c r="BI29"/>
      <c r="BJ29"/>
      <c r="BK29"/>
      <c r="BL29"/>
      <c r="BM29"/>
      <c r="BN29"/>
      <c r="BO29"/>
      <c r="BP29"/>
      <c r="BQ29"/>
      <c r="BR29"/>
      <c r="BS29"/>
      <c r="BT29"/>
    </row>
    <row r="30" spans="1:72" x14ac:dyDescent="0.25">
      <c r="A30" s="130" t="s">
        <v>2388</v>
      </c>
      <c r="B30" s="130">
        <v>0</v>
      </c>
      <c r="C30" s="130">
        <v>0</v>
      </c>
      <c r="D30" s="130">
        <v>0</v>
      </c>
      <c r="E30" s="130">
        <v>0</v>
      </c>
      <c r="F30" s="130">
        <v>73416.240000000005</v>
      </c>
      <c r="G30" s="130">
        <v>77556.490000000005</v>
      </c>
      <c r="H30" s="130">
        <v>8672.5300000000007</v>
      </c>
      <c r="I30" s="130">
        <v>0</v>
      </c>
      <c r="J30" s="130">
        <v>10906.94</v>
      </c>
      <c r="K30" s="130">
        <v>12024.14</v>
      </c>
      <c r="L30" s="130">
        <v>0</v>
      </c>
      <c r="M30" s="130">
        <v>14258.55</v>
      </c>
      <c r="N30" s="130">
        <v>0</v>
      </c>
      <c r="O30" s="130">
        <v>0</v>
      </c>
      <c r="P30" s="130">
        <v>0</v>
      </c>
      <c r="Q30" s="130">
        <v>18727.37</v>
      </c>
      <c r="R30" s="130">
        <v>0</v>
      </c>
      <c r="S30" s="130">
        <v>0</v>
      </c>
      <c r="T30" s="130">
        <v>0</v>
      </c>
      <c r="U30" s="130">
        <v>0</v>
      </c>
      <c r="V30" s="130">
        <v>0</v>
      </c>
      <c r="W30" s="130">
        <v>0</v>
      </c>
      <c r="X30" s="130">
        <v>0</v>
      </c>
      <c r="Y30" s="130">
        <v>0</v>
      </c>
      <c r="Z30" s="130">
        <v>0</v>
      </c>
      <c r="AA30" s="130">
        <v>0</v>
      </c>
      <c r="AB30" s="130">
        <v>0</v>
      </c>
      <c r="AC30" s="130">
        <v>32756.77</v>
      </c>
      <c r="AD30" s="130">
        <v>34059.910000000003</v>
      </c>
      <c r="AE30" s="130">
        <v>0</v>
      </c>
      <c r="AF30" s="130">
        <v>35952.68</v>
      </c>
      <c r="AG30" s="130">
        <v>0</v>
      </c>
      <c r="AH30" s="130">
        <v>0</v>
      </c>
      <c r="AI30" s="130">
        <v>39975.440000000002</v>
      </c>
      <c r="AJ30" s="130">
        <v>0</v>
      </c>
      <c r="AK30" s="130">
        <v>15032.45</v>
      </c>
      <c r="AL30" s="130">
        <v>15157.4</v>
      </c>
      <c r="AM30" s="130">
        <v>16898.060000000001</v>
      </c>
      <c r="AN30" s="130">
        <v>0</v>
      </c>
      <c r="AO30" s="130">
        <v>16895.240000000002</v>
      </c>
      <c r="AP30" s="130">
        <v>15182.64</v>
      </c>
      <c r="AQ30" s="130">
        <v>15943.24</v>
      </c>
      <c r="AR30" s="130">
        <v>14360.14</v>
      </c>
      <c r="AS30" s="130">
        <v>12358.73</v>
      </c>
      <c r="AT30" s="130">
        <v>17397.78</v>
      </c>
      <c r="AU30" s="130">
        <v>6737.22</v>
      </c>
      <c r="AV30" s="130">
        <v>6155.52</v>
      </c>
      <c r="AW30" s="130">
        <v>4904.25</v>
      </c>
      <c r="AX30" s="130">
        <v>5702.89</v>
      </c>
      <c r="AY30" s="130">
        <v>4429</v>
      </c>
      <c r="AZ30" s="130">
        <v>3286</v>
      </c>
      <c r="BA30" s="130">
        <v>2999.82</v>
      </c>
      <c r="BB30" s="130">
        <v>1778</v>
      </c>
      <c r="BC30" s="130">
        <v>1711.52</v>
      </c>
      <c r="BD30"/>
      <c r="BE30"/>
      <c r="BF30"/>
      <c r="BG30"/>
      <c r="BH30"/>
      <c r="BI30"/>
      <c r="BJ30"/>
      <c r="BK30"/>
      <c r="BL30"/>
      <c r="BM30"/>
      <c r="BN30"/>
      <c r="BO30"/>
      <c r="BP30"/>
      <c r="BQ30"/>
      <c r="BR30"/>
      <c r="BS30"/>
      <c r="BT30"/>
    </row>
    <row r="31" spans="1:72" x14ac:dyDescent="0.25">
      <c r="A31" s="130" t="s">
        <v>2389</v>
      </c>
      <c r="B31" s="130">
        <v>0</v>
      </c>
      <c r="C31" s="130">
        <v>0</v>
      </c>
      <c r="D31" s="130">
        <v>0</v>
      </c>
      <c r="E31" s="130">
        <v>0</v>
      </c>
      <c r="F31" s="130">
        <v>73416.240000000005</v>
      </c>
      <c r="G31" s="130">
        <v>77556.490000000005</v>
      </c>
      <c r="H31" s="130">
        <v>8672.5300000000007</v>
      </c>
      <c r="I31" s="130">
        <v>0</v>
      </c>
      <c r="J31" s="130">
        <v>10906.94</v>
      </c>
      <c r="K31" s="130">
        <v>12024.14</v>
      </c>
      <c r="L31" s="130">
        <v>0</v>
      </c>
      <c r="M31" s="130">
        <v>14258.55</v>
      </c>
      <c r="N31" s="130">
        <v>0</v>
      </c>
      <c r="O31" s="130">
        <v>0</v>
      </c>
      <c r="P31" s="130">
        <v>0</v>
      </c>
      <c r="Q31" s="130">
        <v>18727.37</v>
      </c>
      <c r="R31" s="130">
        <v>0</v>
      </c>
      <c r="S31" s="130">
        <v>0</v>
      </c>
      <c r="T31" s="130">
        <v>0</v>
      </c>
      <c r="U31" s="130">
        <v>0</v>
      </c>
      <c r="V31" s="130">
        <v>0</v>
      </c>
      <c r="W31" s="130">
        <v>0</v>
      </c>
      <c r="X31" s="130">
        <v>0</v>
      </c>
      <c r="Y31" s="130">
        <v>0</v>
      </c>
      <c r="Z31" s="130">
        <v>0</v>
      </c>
      <c r="AA31" s="130">
        <v>0</v>
      </c>
      <c r="AB31" s="130">
        <v>0</v>
      </c>
      <c r="AC31" s="130">
        <v>32756.77</v>
      </c>
      <c r="AD31" s="130">
        <v>34059.910000000003</v>
      </c>
      <c r="AE31" s="130">
        <v>0</v>
      </c>
      <c r="AF31" s="130">
        <v>35952.68</v>
      </c>
      <c r="AG31" s="130">
        <v>0</v>
      </c>
      <c r="AH31" s="130">
        <v>0</v>
      </c>
      <c r="AI31" s="130">
        <v>39975.440000000002</v>
      </c>
      <c r="AJ31" s="130">
        <v>0</v>
      </c>
      <c r="AK31" s="130">
        <v>15032.45</v>
      </c>
      <c r="AL31" s="130">
        <v>15157.4</v>
      </c>
      <c r="AM31" s="130">
        <v>16898.060000000001</v>
      </c>
      <c r="AN31" s="130">
        <v>0</v>
      </c>
      <c r="AO31" s="130">
        <v>16895.240000000002</v>
      </c>
      <c r="AP31" s="130">
        <v>15182.64</v>
      </c>
      <c r="AQ31" s="130">
        <v>15943.24</v>
      </c>
      <c r="AR31" s="130">
        <v>14360.14</v>
      </c>
      <c r="AS31" s="130">
        <v>12358.73</v>
      </c>
      <c r="AT31" s="130">
        <v>17397.78</v>
      </c>
      <c r="AU31" s="130">
        <v>6737.22</v>
      </c>
      <c r="AV31" s="130">
        <v>6155.52</v>
      </c>
      <c r="AW31" s="130">
        <v>4904.25</v>
      </c>
      <c r="AX31" s="130">
        <v>5702.89</v>
      </c>
      <c r="AY31" s="130">
        <v>4429</v>
      </c>
      <c r="AZ31" s="130">
        <v>3286</v>
      </c>
      <c r="BA31" s="130">
        <v>2999.82</v>
      </c>
      <c r="BB31" s="130">
        <v>1778</v>
      </c>
      <c r="BC31" s="130">
        <v>1711.52</v>
      </c>
      <c r="BD31"/>
      <c r="BE31"/>
      <c r="BF31"/>
      <c r="BG31"/>
      <c r="BH31"/>
      <c r="BI31"/>
      <c r="BJ31"/>
      <c r="BK31"/>
      <c r="BL31"/>
      <c r="BM31"/>
      <c r="BN31"/>
      <c r="BO31"/>
      <c r="BP31"/>
      <c r="BQ31"/>
      <c r="BR31"/>
      <c r="BS31"/>
      <c r="BT31"/>
    </row>
    <row r="32" spans="1:72" x14ac:dyDescent="0.25">
      <c r="A32" s="130" t="s">
        <v>794</v>
      </c>
      <c r="B32" s="130">
        <v>579039.71</v>
      </c>
      <c r="C32" s="130">
        <v>609262.74</v>
      </c>
      <c r="D32" s="130">
        <v>641275.73</v>
      </c>
      <c r="E32" s="130">
        <v>615926.74</v>
      </c>
      <c r="F32" s="130">
        <v>636719.1</v>
      </c>
      <c r="G32" s="130">
        <v>689593.87</v>
      </c>
      <c r="H32" s="130">
        <v>610849.72</v>
      </c>
      <c r="I32" s="130">
        <v>614456.67000000004</v>
      </c>
      <c r="J32" s="130">
        <v>588578.44999999995</v>
      </c>
      <c r="K32" s="130">
        <v>589806.6</v>
      </c>
      <c r="L32" s="130">
        <v>572989.17000000004</v>
      </c>
      <c r="M32" s="130">
        <v>558289.38</v>
      </c>
      <c r="N32" s="130">
        <v>546845.68000000005</v>
      </c>
      <c r="O32" s="130">
        <v>532852.52</v>
      </c>
      <c r="P32" s="130">
        <v>517812.16</v>
      </c>
      <c r="Q32" s="130">
        <v>521216.23</v>
      </c>
      <c r="R32" s="130">
        <v>512040.24</v>
      </c>
      <c r="S32" s="130">
        <v>528801.76</v>
      </c>
      <c r="T32" s="130">
        <v>532287.93999999994</v>
      </c>
      <c r="U32" s="130">
        <v>544352.12</v>
      </c>
      <c r="V32" s="130">
        <v>541556</v>
      </c>
      <c r="W32" s="130">
        <v>548398.56999999995</v>
      </c>
      <c r="X32" s="130">
        <v>544859.31999999995</v>
      </c>
      <c r="Y32" s="130">
        <v>544807.24</v>
      </c>
      <c r="Z32" s="130">
        <v>530255.49</v>
      </c>
      <c r="AA32" s="130">
        <v>533996.61</v>
      </c>
      <c r="AB32" s="130">
        <v>550493.9</v>
      </c>
      <c r="AC32" s="130">
        <v>564133.09</v>
      </c>
      <c r="AD32" s="130">
        <v>555707.93999999994</v>
      </c>
      <c r="AE32" s="130">
        <v>560696.03</v>
      </c>
      <c r="AF32" s="130">
        <v>566795.43000000005</v>
      </c>
      <c r="AG32" s="130">
        <v>548944.97</v>
      </c>
      <c r="AH32" s="130">
        <v>535403</v>
      </c>
      <c r="AI32" s="130">
        <v>526124.56999999995</v>
      </c>
      <c r="AJ32" s="130">
        <v>428703.23</v>
      </c>
      <c r="AK32" s="130">
        <v>426819.41</v>
      </c>
      <c r="AL32" s="130">
        <v>417999.33</v>
      </c>
      <c r="AM32" s="130">
        <v>419094.31</v>
      </c>
      <c r="AN32" s="130">
        <v>420728.21</v>
      </c>
      <c r="AO32" s="130">
        <v>426477.21</v>
      </c>
      <c r="AP32" s="130">
        <v>428042.97</v>
      </c>
      <c r="AQ32" s="130">
        <v>435597.26</v>
      </c>
      <c r="AR32" s="130">
        <v>430414.4</v>
      </c>
      <c r="AS32" s="130">
        <v>421356.68</v>
      </c>
      <c r="AT32" s="130">
        <v>422727.08</v>
      </c>
      <c r="AU32" s="130">
        <v>424552.21</v>
      </c>
      <c r="AV32" s="130">
        <v>435254.18</v>
      </c>
      <c r="AW32" s="130">
        <v>446813.42</v>
      </c>
      <c r="AX32" s="130">
        <v>445664.64</v>
      </c>
      <c r="AY32" s="130">
        <v>458426</v>
      </c>
      <c r="AZ32" s="130">
        <v>461298</v>
      </c>
      <c r="BA32" s="130">
        <v>467778.1</v>
      </c>
      <c r="BB32" s="130">
        <v>469777</v>
      </c>
      <c r="BC32" s="130">
        <v>478223.68</v>
      </c>
      <c r="BD32"/>
      <c r="BE32"/>
      <c r="BF32"/>
      <c r="BG32"/>
      <c r="BH32"/>
      <c r="BI32"/>
      <c r="BJ32"/>
      <c r="BK32"/>
      <c r="BL32"/>
      <c r="BM32"/>
      <c r="BN32"/>
      <c r="BO32"/>
      <c r="BP32"/>
      <c r="BQ32"/>
      <c r="BR32"/>
      <c r="BS32"/>
      <c r="BT32"/>
    </row>
    <row r="33" spans="1:72" x14ac:dyDescent="0.25">
      <c r="A33" s="130" t="s">
        <v>795</v>
      </c>
      <c r="B33" s="130">
        <v>2673160.02</v>
      </c>
      <c r="C33" s="130">
        <v>2716033.3</v>
      </c>
      <c r="D33" s="130">
        <v>2803941.46</v>
      </c>
      <c r="E33" s="130">
        <v>2796625.27</v>
      </c>
      <c r="F33" s="130">
        <v>2931642.81</v>
      </c>
      <c r="G33" s="130">
        <v>3026564.02</v>
      </c>
      <c r="H33" s="130">
        <v>3017907.45</v>
      </c>
      <c r="I33" s="130">
        <v>2991169.35</v>
      </c>
      <c r="J33" s="130">
        <v>2821572.81</v>
      </c>
      <c r="K33" s="130">
        <v>2713895.07</v>
      </c>
      <c r="L33" s="130">
        <v>2602022.39</v>
      </c>
      <c r="M33" s="130">
        <v>2438248.0099999998</v>
      </c>
      <c r="N33" s="130">
        <v>2369952.37</v>
      </c>
      <c r="O33" s="130">
        <v>2460733.15</v>
      </c>
      <c r="P33" s="130">
        <v>2387249.2000000002</v>
      </c>
      <c r="Q33" s="130">
        <v>2281449.65</v>
      </c>
      <c r="R33" s="130">
        <v>2203793.4300000002</v>
      </c>
      <c r="S33" s="130">
        <v>2252764.38</v>
      </c>
      <c r="T33" s="130">
        <v>2238030.91</v>
      </c>
      <c r="U33" s="130">
        <v>2195901.0699999998</v>
      </c>
      <c r="V33" s="130">
        <v>2168557.81</v>
      </c>
      <c r="W33" s="130">
        <v>2175793.81</v>
      </c>
      <c r="X33" s="130">
        <v>2215861.08</v>
      </c>
      <c r="Y33" s="130">
        <v>2244939.2000000002</v>
      </c>
      <c r="Z33" s="130">
        <v>2224759.61</v>
      </c>
      <c r="AA33" s="130">
        <v>2242041.88</v>
      </c>
      <c r="AB33" s="130">
        <v>2307508.41</v>
      </c>
      <c r="AC33" s="130">
        <v>2315209.6</v>
      </c>
      <c r="AD33" s="130">
        <v>2252666.2000000002</v>
      </c>
      <c r="AE33" s="130">
        <v>2260745.71</v>
      </c>
      <c r="AF33" s="130">
        <v>2293408.5699999998</v>
      </c>
      <c r="AG33" s="130">
        <v>2272083.7799999998</v>
      </c>
      <c r="AH33" s="130">
        <v>2202948.64</v>
      </c>
      <c r="AI33" s="130">
        <v>2269404.94</v>
      </c>
      <c r="AJ33" s="130">
        <v>2167385.9500000002</v>
      </c>
      <c r="AK33" s="130">
        <v>2224605.69</v>
      </c>
      <c r="AL33" s="130">
        <v>2151938.4300000002</v>
      </c>
      <c r="AM33" s="130">
        <v>2186051.5099999998</v>
      </c>
      <c r="AN33" s="130">
        <v>2136280.38</v>
      </c>
      <c r="AO33" s="130">
        <v>2187531.38</v>
      </c>
      <c r="AP33" s="130">
        <v>2089439.24</v>
      </c>
      <c r="AQ33" s="130">
        <v>1983617.33</v>
      </c>
      <c r="AR33" s="130">
        <v>1893638.55</v>
      </c>
      <c r="AS33" s="130">
        <v>1900355.51</v>
      </c>
      <c r="AT33" s="130">
        <v>1943624.64</v>
      </c>
      <c r="AU33" s="130">
        <v>1961735.02</v>
      </c>
      <c r="AV33" s="130">
        <v>2034156.32</v>
      </c>
      <c r="AW33" s="130">
        <v>1989405.26</v>
      </c>
      <c r="AX33" s="130">
        <v>1843762.17</v>
      </c>
      <c r="AY33" s="130">
        <v>1759665</v>
      </c>
      <c r="AZ33" s="130">
        <v>1798793</v>
      </c>
      <c r="BA33" s="130">
        <v>1780761.14</v>
      </c>
      <c r="BB33" s="130">
        <v>1757833</v>
      </c>
      <c r="BC33" s="130">
        <v>1626630.18</v>
      </c>
      <c r="BD33"/>
      <c r="BE33"/>
      <c r="BF33"/>
      <c r="BG33"/>
      <c r="BH33"/>
      <c r="BI33"/>
      <c r="BJ33"/>
      <c r="BK33"/>
      <c r="BL33"/>
      <c r="BM33"/>
      <c r="BN33"/>
      <c r="BO33"/>
      <c r="BP33"/>
      <c r="BQ33"/>
      <c r="BR33"/>
      <c r="BS33"/>
      <c r="BT33"/>
    </row>
    <row r="34" spans="1:72" x14ac:dyDescent="0.25">
      <c r="A34" s="130" t="s">
        <v>2390</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c r="BE34"/>
      <c r="BF34"/>
      <c r="BG34"/>
      <c r="BH34"/>
      <c r="BI34"/>
      <c r="BJ34"/>
      <c r="BK34"/>
      <c r="BL34"/>
      <c r="BM34"/>
      <c r="BN34"/>
      <c r="BO34"/>
      <c r="BP34"/>
      <c r="BQ34"/>
      <c r="BR34"/>
      <c r="BS34"/>
      <c r="BT34"/>
    </row>
    <row r="35" spans="1:72" x14ac:dyDescent="0.25">
      <c r="A35" s="130" t="s">
        <v>2391</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c r="BE35"/>
      <c r="BF35"/>
      <c r="BG35"/>
      <c r="BH35"/>
      <c r="BI35"/>
      <c r="BJ35"/>
      <c r="BK35"/>
      <c r="BL35"/>
      <c r="BM35"/>
      <c r="BN35"/>
      <c r="BO35"/>
      <c r="BP35"/>
      <c r="BQ35"/>
      <c r="BR35"/>
      <c r="BS35"/>
      <c r="BT35"/>
    </row>
    <row r="36" spans="1:72" x14ac:dyDescent="0.25">
      <c r="A36" s="130" t="s">
        <v>796</v>
      </c>
      <c r="B36" s="130">
        <v>469907.02</v>
      </c>
      <c r="C36" s="130">
        <v>456269.49</v>
      </c>
      <c r="D36" s="130">
        <v>558821.12</v>
      </c>
      <c r="E36" s="130">
        <v>621913.42000000004</v>
      </c>
      <c r="F36" s="130">
        <v>723216.76</v>
      </c>
      <c r="G36" s="130">
        <v>646065.84</v>
      </c>
      <c r="H36" s="130">
        <v>565067.72</v>
      </c>
      <c r="I36" s="130">
        <v>597974.36</v>
      </c>
      <c r="J36" s="130">
        <v>400824.3</v>
      </c>
      <c r="K36" s="130">
        <v>232460.58</v>
      </c>
      <c r="L36" s="130">
        <v>156162.82999999999</v>
      </c>
      <c r="M36" s="130">
        <v>102473.25</v>
      </c>
      <c r="N36" s="130">
        <v>78000</v>
      </c>
      <c r="O36" s="130">
        <v>34000</v>
      </c>
      <c r="P36" s="130">
        <v>18000</v>
      </c>
      <c r="Q36" s="130">
        <v>19000</v>
      </c>
      <c r="R36" s="130">
        <v>51000</v>
      </c>
      <c r="S36" s="130">
        <v>128000</v>
      </c>
      <c r="T36" s="130">
        <v>108000</v>
      </c>
      <c r="U36" s="130">
        <v>121000</v>
      </c>
      <c r="V36" s="130">
        <v>125000</v>
      </c>
      <c r="W36" s="130">
        <v>166000</v>
      </c>
      <c r="X36" s="130">
        <v>219000</v>
      </c>
      <c r="Y36" s="130">
        <v>330000</v>
      </c>
      <c r="Z36" s="130">
        <v>361000</v>
      </c>
      <c r="AA36" s="130">
        <v>387000</v>
      </c>
      <c r="AB36" s="130">
        <v>431000</v>
      </c>
      <c r="AC36" s="130">
        <v>476866.41</v>
      </c>
      <c r="AD36" s="130">
        <v>482000</v>
      </c>
      <c r="AE36" s="130">
        <v>526000</v>
      </c>
      <c r="AF36" s="130">
        <v>532000</v>
      </c>
      <c r="AG36" s="130">
        <v>514000</v>
      </c>
      <c r="AH36" s="130">
        <v>480000</v>
      </c>
      <c r="AI36" s="130">
        <v>549000</v>
      </c>
      <c r="AJ36" s="130">
        <v>581000</v>
      </c>
      <c r="AK36" s="130">
        <v>622000</v>
      </c>
      <c r="AL36" s="130">
        <v>594000</v>
      </c>
      <c r="AM36" s="130">
        <v>644000</v>
      </c>
      <c r="AN36" s="130">
        <v>614000</v>
      </c>
      <c r="AO36" s="130">
        <v>579000</v>
      </c>
      <c r="AP36" s="130">
        <v>528409.05000000005</v>
      </c>
      <c r="AQ36" s="130">
        <v>420388.36</v>
      </c>
      <c r="AR36" s="130">
        <v>340000</v>
      </c>
      <c r="AS36" s="130">
        <v>350000</v>
      </c>
      <c r="AT36" s="130">
        <v>436000</v>
      </c>
      <c r="AU36" s="130">
        <v>469000</v>
      </c>
      <c r="AV36" s="130">
        <v>500501.09</v>
      </c>
      <c r="AW36" s="130">
        <v>454000</v>
      </c>
      <c r="AX36" s="130">
        <v>355000</v>
      </c>
      <c r="AY36" s="130">
        <v>295000</v>
      </c>
      <c r="AZ36" s="130">
        <v>240216</v>
      </c>
      <c r="BA36" s="130">
        <v>192423.95</v>
      </c>
      <c r="BB36" s="130">
        <v>214296</v>
      </c>
      <c r="BC36" s="130">
        <v>454877.61</v>
      </c>
      <c r="BD36"/>
      <c r="BE36"/>
      <c r="BF36"/>
      <c r="BG36"/>
      <c r="BH36"/>
      <c r="BI36"/>
      <c r="BJ36"/>
      <c r="BK36"/>
      <c r="BL36"/>
      <c r="BM36"/>
      <c r="BN36"/>
      <c r="BO36"/>
      <c r="BP36"/>
      <c r="BQ36"/>
      <c r="BR36"/>
      <c r="BS36"/>
      <c r="BT36"/>
    </row>
    <row r="37" spans="1:72" x14ac:dyDescent="0.25">
      <c r="A37" s="130" t="s">
        <v>797</v>
      </c>
      <c r="B37" s="130">
        <v>173707.8</v>
      </c>
      <c r="C37" s="130">
        <v>160489.1</v>
      </c>
      <c r="D37" s="130">
        <v>212742</v>
      </c>
      <c r="E37" s="130">
        <v>225466.66</v>
      </c>
      <c r="F37" s="130">
        <v>173141.38</v>
      </c>
      <c r="G37" s="130">
        <v>167112.99</v>
      </c>
      <c r="H37" s="130">
        <v>366532.74</v>
      </c>
      <c r="I37" s="130">
        <v>332777.2</v>
      </c>
      <c r="J37" s="130">
        <v>349020.61</v>
      </c>
      <c r="K37" s="130">
        <v>301162.11</v>
      </c>
      <c r="L37" s="130">
        <v>409311.94</v>
      </c>
      <c r="M37" s="130">
        <v>337428.5</v>
      </c>
      <c r="N37" s="130">
        <v>294238.15000000002</v>
      </c>
      <c r="O37" s="130">
        <v>269953.71999999997</v>
      </c>
      <c r="P37" s="130">
        <v>327814.59000000003</v>
      </c>
      <c r="Q37" s="130">
        <v>255252.68</v>
      </c>
      <c r="R37" s="130">
        <v>210476.56</v>
      </c>
      <c r="S37" s="130">
        <v>179796.85</v>
      </c>
      <c r="T37" s="130">
        <v>255739.82</v>
      </c>
      <c r="U37" s="130">
        <v>244883.66</v>
      </c>
      <c r="V37" s="130">
        <v>223572.34</v>
      </c>
      <c r="W37" s="130">
        <v>189531.32</v>
      </c>
      <c r="X37" s="130">
        <v>231543.82</v>
      </c>
      <c r="Y37" s="130">
        <v>191608.22</v>
      </c>
      <c r="Z37" s="130">
        <v>176090.74</v>
      </c>
      <c r="AA37" s="130">
        <v>168522.18</v>
      </c>
      <c r="AB37" s="130">
        <v>224314.56</v>
      </c>
      <c r="AC37" s="130">
        <v>214446.34</v>
      </c>
      <c r="AD37" s="130">
        <v>187748.77</v>
      </c>
      <c r="AE37" s="130">
        <v>158533.71</v>
      </c>
      <c r="AF37" s="130">
        <v>229153.51</v>
      </c>
      <c r="AG37" s="130">
        <v>233365.5</v>
      </c>
      <c r="AH37" s="130">
        <v>228464.69</v>
      </c>
      <c r="AI37" s="130">
        <v>207418.71</v>
      </c>
      <c r="AJ37" s="130">
        <v>205714.82</v>
      </c>
      <c r="AK37" s="130">
        <v>202625.65</v>
      </c>
      <c r="AL37" s="130">
        <v>199179.32</v>
      </c>
      <c r="AM37" s="130">
        <v>185500.83</v>
      </c>
      <c r="AN37" s="130">
        <v>228474.19</v>
      </c>
      <c r="AO37" s="130">
        <v>191523.04</v>
      </c>
      <c r="AP37" s="130">
        <v>210884.51</v>
      </c>
      <c r="AQ37" s="130">
        <v>170753.43</v>
      </c>
      <c r="AR37" s="130">
        <v>180288.65</v>
      </c>
      <c r="AS37" s="130">
        <v>150228.57999999999</v>
      </c>
      <c r="AT37" s="130">
        <v>129778.2</v>
      </c>
      <c r="AU37" s="130">
        <v>101420.18</v>
      </c>
      <c r="AV37" s="130">
        <v>145500.48000000001</v>
      </c>
      <c r="AW37" s="130">
        <v>200085.96</v>
      </c>
      <c r="AX37" s="130">
        <v>186860.18</v>
      </c>
      <c r="AY37" s="130">
        <v>113330</v>
      </c>
      <c r="AZ37" s="130">
        <v>174445</v>
      </c>
      <c r="BA37" s="130">
        <v>222874.68</v>
      </c>
      <c r="BB37" s="130">
        <v>188662</v>
      </c>
      <c r="BC37" s="130">
        <v>174140.07</v>
      </c>
      <c r="BD37"/>
      <c r="BE37"/>
      <c r="BF37"/>
      <c r="BG37"/>
      <c r="BH37"/>
      <c r="BI37"/>
      <c r="BJ37"/>
      <c r="BK37"/>
      <c r="BL37"/>
      <c r="BM37"/>
      <c r="BN37"/>
      <c r="BO37"/>
      <c r="BP37"/>
      <c r="BQ37"/>
      <c r="BR37"/>
      <c r="BS37"/>
      <c r="BT37"/>
    </row>
    <row r="38" spans="1:72" x14ac:dyDescent="0.25">
      <c r="A38" s="130" t="s">
        <v>2365</v>
      </c>
      <c r="B38" s="130">
        <v>122098.05</v>
      </c>
      <c r="C38" s="130">
        <v>104293.02</v>
      </c>
      <c r="D38" s="130">
        <v>212742</v>
      </c>
      <c r="E38" s="130">
        <v>225466.66</v>
      </c>
      <c r="F38" s="130">
        <v>173141.38</v>
      </c>
      <c r="G38" s="130">
        <v>167112.99</v>
      </c>
      <c r="H38" s="130">
        <v>366532.74</v>
      </c>
      <c r="I38" s="130">
        <v>332777.2</v>
      </c>
      <c r="J38" s="130">
        <v>349020.61</v>
      </c>
      <c r="K38" s="130">
        <v>301162.11</v>
      </c>
      <c r="L38" s="130">
        <v>184243.18</v>
      </c>
      <c r="M38" s="130">
        <v>337428.5</v>
      </c>
      <c r="N38" s="130">
        <v>183581.44</v>
      </c>
      <c r="O38" s="130">
        <v>269953.71999999997</v>
      </c>
      <c r="P38" s="130">
        <v>327814.59000000003</v>
      </c>
      <c r="Q38" s="130">
        <v>255252.68</v>
      </c>
      <c r="R38" s="130">
        <v>210476.56</v>
      </c>
      <c r="S38" s="130">
        <v>179796.85</v>
      </c>
      <c r="T38" s="130">
        <v>255739.82</v>
      </c>
      <c r="U38" s="130">
        <v>244883.66</v>
      </c>
      <c r="V38" s="130">
        <v>223572.34</v>
      </c>
      <c r="W38" s="130">
        <v>189531.32</v>
      </c>
      <c r="X38" s="130">
        <v>231543.82</v>
      </c>
      <c r="Y38" s="130">
        <v>191608.22</v>
      </c>
      <c r="Z38" s="130">
        <v>176090.74</v>
      </c>
      <c r="AA38" s="130">
        <v>168522.18</v>
      </c>
      <c r="AB38" s="130">
        <v>224314.56</v>
      </c>
      <c r="AC38" s="130">
        <v>214446.34</v>
      </c>
      <c r="AD38" s="130">
        <v>187748.77</v>
      </c>
      <c r="AE38" s="130">
        <v>158533.71</v>
      </c>
      <c r="AF38" s="130">
        <v>229153.51</v>
      </c>
      <c r="AG38" s="130">
        <v>233365.5</v>
      </c>
      <c r="AH38" s="130">
        <v>228464.69</v>
      </c>
      <c r="AI38" s="130">
        <v>207418.71</v>
      </c>
      <c r="AJ38" s="130">
        <v>205714.82</v>
      </c>
      <c r="AK38" s="130">
        <v>202625.65</v>
      </c>
      <c r="AL38" s="130">
        <v>199179.32</v>
      </c>
      <c r="AM38" s="130">
        <v>185500.83</v>
      </c>
      <c r="AN38" s="130">
        <v>228474.19</v>
      </c>
      <c r="AO38" s="130">
        <v>191523.04</v>
      </c>
      <c r="AP38" s="130">
        <v>210884.51</v>
      </c>
      <c r="AQ38" s="130">
        <v>170753.43</v>
      </c>
      <c r="AR38" s="130">
        <v>180288.65</v>
      </c>
      <c r="AS38" s="130">
        <v>150228.57999999999</v>
      </c>
      <c r="AT38" s="130">
        <v>129778.2</v>
      </c>
      <c r="AU38" s="130">
        <v>101420.18</v>
      </c>
      <c r="AV38" s="130">
        <v>145500.48000000001</v>
      </c>
      <c r="AW38" s="130">
        <v>200085.96</v>
      </c>
      <c r="AX38" s="130">
        <v>186860.18</v>
      </c>
      <c r="AY38" s="130">
        <v>113330</v>
      </c>
      <c r="AZ38" s="130">
        <v>174445</v>
      </c>
      <c r="BA38" s="130">
        <v>222874.68</v>
      </c>
      <c r="BB38" s="130">
        <v>188662</v>
      </c>
      <c r="BC38" s="130">
        <v>174140.07</v>
      </c>
      <c r="BD38"/>
      <c r="BE38"/>
      <c r="BF38"/>
      <c r="BG38"/>
      <c r="BH38"/>
      <c r="BI38"/>
      <c r="BJ38"/>
      <c r="BK38"/>
      <c r="BL38"/>
      <c r="BM38"/>
      <c r="BN38"/>
      <c r="BO38"/>
      <c r="BP38"/>
      <c r="BQ38"/>
      <c r="BR38"/>
      <c r="BS38"/>
      <c r="BT38"/>
    </row>
    <row r="39" spans="1:72" x14ac:dyDescent="0.25">
      <c r="A39" s="130" t="s">
        <v>2392</v>
      </c>
      <c r="B39" s="130">
        <v>51609.75</v>
      </c>
      <c r="C39" s="130">
        <v>56196.08</v>
      </c>
      <c r="D39" s="130">
        <v>0</v>
      </c>
      <c r="E39" s="130">
        <v>0</v>
      </c>
      <c r="F39" s="130">
        <v>0</v>
      </c>
      <c r="G39" s="130">
        <v>0</v>
      </c>
      <c r="H39" s="130">
        <v>0</v>
      </c>
      <c r="I39" s="130">
        <v>0</v>
      </c>
      <c r="J39" s="130">
        <v>0</v>
      </c>
      <c r="K39" s="130">
        <v>0</v>
      </c>
      <c r="L39" s="130">
        <v>225068.76</v>
      </c>
      <c r="M39" s="130">
        <v>0</v>
      </c>
      <c r="N39" s="130">
        <v>110656.71</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c r="BE39"/>
      <c r="BF39"/>
      <c r="BG39"/>
      <c r="BH39"/>
      <c r="BI39"/>
      <c r="BJ39"/>
      <c r="BK39"/>
      <c r="BL39"/>
      <c r="BM39"/>
      <c r="BN39"/>
      <c r="BO39"/>
      <c r="BP39"/>
      <c r="BQ39"/>
      <c r="BR39"/>
      <c r="BS39"/>
      <c r="BT39"/>
    </row>
    <row r="40" spans="1:72" x14ac:dyDescent="0.25">
      <c r="A40" s="130" t="s">
        <v>2613</v>
      </c>
      <c r="B40" s="130">
        <v>0</v>
      </c>
      <c r="C40" s="130">
        <v>0</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89529.9</v>
      </c>
      <c r="AP40" s="130">
        <v>68452.84</v>
      </c>
      <c r="AQ40" s="130">
        <v>53444.51</v>
      </c>
      <c r="AR40" s="130">
        <v>72156.56</v>
      </c>
      <c r="AS40" s="130">
        <v>74709.289999999994</v>
      </c>
      <c r="AT40" s="130">
        <v>59067.07</v>
      </c>
      <c r="AU40" s="130">
        <v>45385.51</v>
      </c>
      <c r="AV40" s="130">
        <v>64692.29</v>
      </c>
      <c r="AW40" s="130">
        <v>45263.79</v>
      </c>
      <c r="AX40" s="130">
        <v>39435.18</v>
      </c>
      <c r="AY40" s="130">
        <v>0</v>
      </c>
      <c r="AZ40" s="130">
        <v>0</v>
      </c>
      <c r="BA40" s="130">
        <v>0</v>
      </c>
      <c r="BB40" s="130">
        <v>0</v>
      </c>
      <c r="BC40" s="130">
        <v>0</v>
      </c>
      <c r="BD40"/>
      <c r="BE40"/>
      <c r="BF40"/>
      <c r="BG40"/>
      <c r="BH40"/>
      <c r="BI40"/>
      <c r="BJ40"/>
      <c r="BK40"/>
      <c r="BL40"/>
      <c r="BM40"/>
      <c r="BN40"/>
      <c r="BO40"/>
      <c r="BP40"/>
      <c r="BQ40"/>
      <c r="BR40"/>
      <c r="BS40"/>
      <c r="BT40"/>
    </row>
    <row r="41" spans="1:72" x14ac:dyDescent="0.25">
      <c r="A41" s="130" t="s">
        <v>799</v>
      </c>
      <c r="B41" s="130">
        <v>0</v>
      </c>
      <c r="C41" s="130">
        <v>0</v>
      </c>
      <c r="D41" s="130">
        <v>0</v>
      </c>
      <c r="E41" s="130">
        <v>0</v>
      </c>
      <c r="F41" s="130">
        <v>0</v>
      </c>
      <c r="G41" s="130">
        <v>0</v>
      </c>
      <c r="H41" s="130">
        <v>0</v>
      </c>
      <c r="I41" s="130">
        <v>0</v>
      </c>
      <c r="J41" s="130">
        <v>0</v>
      </c>
      <c r="K41" s="130">
        <v>0</v>
      </c>
      <c r="L41" s="130">
        <v>0</v>
      </c>
      <c r="M41" s="130">
        <v>0</v>
      </c>
      <c r="N41" s="130">
        <v>0</v>
      </c>
      <c r="O41" s="130">
        <v>0</v>
      </c>
      <c r="P41" s="130">
        <v>0</v>
      </c>
      <c r="Q41" s="130">
        <v>0</v>
      </c>
      <c r="R41" s="130">
        <v>0</v>
      </c>
      <c r="S41" s="130">
        <v>0</v>
      </c>
      <c r="T41" s="130">
        <v>0</v>
      </c>
      <c r="U41" s="130">
        <v>0</v>
      </c>
      <c r="V41" s="130">
        <v>0</v>
      </c>
      <c r="W41" s="130">
        <v>0</v>
      </c>
      <c r="X41" s="130">
        <v>0</v>
      </c>
      <c r="Y41" s="130">
        <v>0</v>
      </c>
      <c r="Z41" s="130">
        <v>0</v>
      </c>
      <c r="AA41" s="130">
        <v>0</v>
      </c>
      <c r="AB41" s="130">
        <v>0</v>
      </c>
      <c r="AC41" s="130">
        <v>0</v>
      </c>
      <c r="AD41" s="130">
        <v>0</v>
      </c>
      <c r="AE41" s="130">
        <v>0</v>
      </c>
      <c r="AF41" s="130">
        <v>0</v>
      </c>
      <c r="AG41" s="130">
        <v>0</v>
      </c>
      <c r="AH41" s="130">
        <v>0</v>
      </c>
      <c r="AI41" s="130">
        <v>0</v>
      </c>
      <c r="AJ41" s="130">
        <v>0</v>
      </c>
      <c r="AK41" s="130">
        <v>0</v>
      </c>
      <c r="AL41" s="130">
        <v>0</v>
      </c>
      <c r="AM41" s="130">
        <v>0</v>
      </c>
      <c r="AN41" s="130">
        <v>0</v>
      </c>
      <c r="AO41" s="130">
        <v>0</v>
      </c>
      <c r="AP41" s="130">
        <v>0</v>
      </c>
      <c r="AQ41" s="130">
        <v>0</v>
      </c>
      <c r="AR41" s="130">
        <v>0</v>
      </c>
      <c r="AS41" s="130">
        <v>0</v>
      </c>
      <c r="AT41" s="130">
        <v>0</v>
      </c>
      <c r="AU41" s="130">
        <v>0</v>
      </c>
      <c r="AV41" s="130">
        <v>0</v>
      </c>
      <c r="AW41" s="130">
        <v>0</v>
      </c>
      <c r="AX41" s="130">
        <v>0</v>
      </c>
      <c r="AY41" s="130">
        <v>0</v>
      </c>
      <c r="AZ41" s="130">
        <v>0</v>
      </c>
      <c r="BA41" s="130">
        <v>0</v>
      </c>
      <c r="BB41" s="130">
        <v>0</v>
      </c>
      <c r="BC41" s="130">
        <v>18580</v>
      </c>
      <c r="BD41"/>
      <c r="BE41"/>
      <c r="BF41"/>
      <c r="BG41"/>
      <c r="BH41"/>
      <c r="BI41"/>
      <c r="BJ41"/>
      <c r="BK41"/>
      <c r="BL41"/>
      <c r="BM41"/>
      <c r="BN41"/>
      <c r="BO41"/>
      <c r="BP41"/>
      <c r="BQ41"/>
      <c r="BR41"/>
      <c r="BS41"/>
      <c r="BT41"/>
    </row>
    <row r="42" spans="1:72" s="114" customFormat="1" x14ac:dyDescent="0.25">
      <c r="A42" s="130" t="s">
        <v>2394</v>
      </c>
      <c r="B42" s="130">
        <v>0</v>
      </c>
      <c r="C42" s="130">
        <v>0</v>
      </c>
      <c r="D42" s="130">
        <v>0</v>
      </c>
      <c r="E42" s="130">
        <v>0</v>
      </c>
      <c r="F42" s="130">
        <v>0</v>
      </c>
      <c r="G42" s="130">
        <v>0</v>
      </c>
      <c r="H42" s="130">
        <v>0</v>
      </c>
      <c r="I42" s="130">
        <v>0</v>
      </c>
      <c r="J42" s="130">
        <v>0</v>
      </c>
      <c r="K42" s="130">
        <v>0</v>
      </c>
      <c r="L42" s="130">
        <v>0</v>
      </c>
      <c r="M42" s="130">
        <v>0</v>
      </c>
      <c r="N42" s="130">
        <v>0</v>
      </c>
      <c r="O42" s="130">
        <v>0</v>
      </c>
      <c r="P42" s="130">
        <v>0</v>
      </c>
      <c r="Q42" s="130">
        <v>0</v>
      </c>
      <c r="R42" s="130">
        <v>0</v>
      </c>
      <c r="S42" s="130">
        <v>0</v>
      </c>
      <c r="T42" s="130">
        <v>0</v>
      </c>
      <c r="U42" s="130">
        <v>0</v>
      </c>
      <c r="V42" s="130">
        <v>0</v>
      </c>
      <c r="W42" s="130">
        <v>0</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v>0</v>
      </c>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18580</v>
      </c>
      <c r="BD42"/>
      <c r="BE42"/>
      <c r="BF42"/>
      <c r="BG42"/>
      <c r="BH42"/>
      <c r="BI42"/>
      <c r="BJ42"/>
      <c r="BK42"/>
      <c r="BL42"/>
      <c r="BM42"/>
      <c r="BN42"/>
      <c r="BO42"/>
      <c r="BP42"/>
      <c r="BQ42"/>
      <c r="BR42"/>
      <c r="BS42"/>
      <c r="BT42"/>
    </row>
    <row r="43" spans="1:72" x14ac:dyDescent="0.25">
      <c r="A43" s="130" t="s">
        <v>3288</v>
      </c>
      <c r="B43" s="130">
        <v>0</v>
      </c>
      <c r="C43" s="130">
        <v>0</v>
      </c>
      <c r="D43" s="130">
        <v>0</v>
      </c>
      <c r="E43" s="130">
        <v>0</v>
      </c>
      <c r="F43" s="130">
        <v>0</v>
      </c>
      <c r="G43" s="130">
        <v>0</v>
      </c>
      <c r="H43" s="130">
        <v>0</v>
      </c>
      <c r="I43" s="130">
        <v>0</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s="130">
        <v>0</v>
      </c>
      <c r="AO43" s="130">
        <v>21.83</v>
      </c>
      <c r="AP43" s="130">
        <v>25.73</v>
      </c>
      <c r="AQ43" s="130">
        <v>12.08</v>
      </c>
      <c r="AR43" s="130">
        <v>12.41</v>
      </c>
      <c r="AS43" s="130">
        <v>14.99</v>
      </c>
      <c r="AT43" s="130">
        <v>24.07</v>
      </c>
      <c r="AU43" s="130">
        <v>11.81</v>
      </c>
      <c r="AV43" s="130">
        <v>11.81</v>
      </c>
      <c r="AW43" s="130">
        <v>13.24</v>
      </c>
      <c r="AX43" s="130">
        <v>19.739999999999998</v>
      </c>
      <c r="AY43" s="130">
        <v>0</v>
      </c>
      <c r="AZ43" s="130">
        <v>0</v>
      </c>
      <c r="BA43" s="130">
        <v>0</v>
      </c>
      <c r="BB43" s="130">
        <v>0</v>
      </c>
      <c r="BC43" s="130">
        <v>0</v>
      </c>
      <c r="BD43"/>
      <c r="BE43"/>
      <c r="BF43"/>
      <c r="BG43"/>
      <c r="BH43"/>
      <c r="BI43"/>
      <c r="BJ43"/>
      <c r="BK43"/>
      <c r="BL43"/>
      <c r="BM43"/>
      <c r="BN43"/>
      <c r="BO43"/>
      <c r="BP43"/>
      <c r="BQ43"/>
      <c r="BR43"/>
      <c r="BS43"/>
      <c r="BT43"/>
    </row>
    <row r="44" spans="1:72" x14ac:dyDescent="0.25">
      <c r="A44" s="130" t="s">
        <v>3289</v>
      </c>
      <c r="B44" s="130">
        <v>0</v>
      </c>
      <c r="C44" s="130">
        <v>0</v>
      </c>
      <c r="D44" s="130">
        <v>0</v>
      </c>
      <c r="E44" s="130">
        <v>0</v>
      </c>
      <c r="F44" s="130">
        <v>0</v>
      </c>
      <c r="G44" s="130">
        <v>0</v>
      </c>
      <c r="H44" s="130">
        <v>0</v>
      </c>
      <c r="I44" s="130">
        <v>0</v>
      </c>
      <c r="J44" s="130">
        <v>0</v>
      </c>
      <c r="K44" s="130">
        <v>0</v>
      </c>
      <c r="L44" s="130">
        <v>0</v>
      </c>
      <c r="M44" s="130">
        <v>0</v>
      </c>
      <c r="N44" s="130">
        <v>0</v>
      </c>
      <c r="O44" s="130">
        <v>0</v>
      </c>
      <c r="P44" s="130">
        <v>0</v>
      </c>
      <c r="Q44" s="130">
        <v>0</v>
      </c>
      <c r="R44" s="130">
        <v>0</v>
      </c>
      <c r="S44" s="130">
        <v>0</v>
      </c>
      <c r="T44" s="130">
        <v>0</v>
      </c>
      <c r="U44" s="130">
        <v>0</v>
      </c>
      <c r="V44" s="130">
        <v>0</v>
      </c>
      <c r="W44" s="130">
        <v>0</v>
      </c>
      <c r="X44" s="130">
        <v>0</v>
      </c>
      <c r="Y44" s="130">
        <v>0</v>
      </c>
      <c r="Z44" s="130">
        <v>0</v>
      </c>
      <c r="AA44" s="130">
        <v>0</v>
      </c>
      <c r="AB44" s="130">
        <v>0</v>
      </c>
      <c r="AC44" s="130">
        <v>0</v>
      </c>
      <c r="AD44" s="130">
        <v>0</v>
      </c>
      <c r="AE44" s="130">
        <v>0</v>
      </c>
      <c r="AF44" s="130">
        <v>0</v>
      </c>
      <c r="AG44" s="130">
        <v>0</v>
      </c>
      <c r="AH44" s="130">
        <v>0</v>
      </c>
      <c r="AI44" s="130">
        <v>0</v>
      </c>
      <c r="AJ44" s="130">
        <v>0</v>
      </c>
      <c r="AK44" s="130">
        <v>0</v>
      </c>
      <c r="AL44" s="130">
        <v>0</v>
      </c>
      <c r="AM44" s="130">
        <v>0</v>
      </c>
      <c r="AN44" s="130">
        <v>0</v>
      </c>
      <c r="AO44" s="130">
        <v>21.83</v>
      </c>
      <c r="AP44" s="130">
        <v>25.73</v>
      </c>
      <c r="AQ44" s="130">
        <v>12.08</v>
      </c>
      <c r="AR44" s="130">
        <v>12.41</v>
      </c>
      <c r="AS44" s="130">
        <v>14.99</v>
      </c>
      <c r="AT44" s="130">
        <v>24.07</v>
      </c>
      <c r="AU44" s="130">
        <v>11.81</v>
      </c>
      <c r="AV44" s="130">
        <v>11.81</v>
      </c>
      <c r="AW44" s="130">
        <v>13.24</v>
      </c>
      <c r="AX44" s="130">
        <v>19.739999999999998</v>
      </c>
      <c r="AY44" s="130">
        <v>0</v>
      </c>
      <c r="AZ44" s="130">
        <v>0</v>
      </c>
      <c r="BA44" s="130">
        <v>0</v>
      </c>
      <c r="BB44" s="130">
        <v>0</v>
      </c>
      <c r="BC44" s="130">
        <v>0</v>
      </c>
      <c r="BD44"/>
      <c r="BE44"/>
      <c r="BF44"/>
      <c r="BG44"/>
      <c r="BH44"/>
      <c r="BI44"/>
      <c r="BJ44"/>
      <c r="BK44"/>
      <c r="BL44"/>
      <c r="BM44"/>
      <c r="BN44"/>
      <c r="BO44"/>
      <c r="BP44"/>
      <c r="BQ44"/>
      <c r="BR44"/>
      <c r="BS44"/>
      <c r="BT44"/>
    </row>
    <row r="45" spans="1:72" x14ac:dyDescent="0.25">
      <c r="A45" s="130" t="s">
        <v>2400</v>
      </c>
      <c r="B45" s="130">
        <v>26961.65</v>
      </c>
      <c r="C45" s="130">
        <v>32500.55</v>
      </c>
      <c r="D45" s="130">
        <v>36152.129999999997</v>
      </c>
      <c r="E45" s="130">
        <v>37955.86</v>
      </c>
      <c r="F45" s="130">
        <v>41231.01</v>
      </c>
      <c r="G45" s="130">
        <v>39380.910000000003</v>
      </c>
      <c r="H45" s="130">
        <v>0</v>
      </c>
      <c r="I45" s="130">
        <v>0</v>
      </c>
      <c r="J45" s="130">
        <v>0</v>
      </c>
      <c r="K45" s="130">
        <v>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0</v>
      </c>
      <c r="AB45" s="130">
        <v>0</v>
      </c>
      <c r="AC45" s="130">
        <v>0</v>
      </c>
      <c r="AD45" s="130">
        <v>0</v>
      </c>
      <c r="AE45" s="130">
        <v>0</v>
      </c>
      <c r="AF45" s="130">
        <v>0</v>
      </c>
      <c r="AG45" s="130">
        <v>0</v>
      </c>
      <c r="AH45" s="130">
        <v>0</v>
      </c>
      <c r="AI45" s="130">
        <v>0</v>
      </c>
      <c r="AJ45" s="130">
        <v>0</v>
      </c>
      <c r="AK45" s="130">
        <v>0</v>
      </c>
      <c r="AL45" s="130">
        <v>0</v>
      </c>
      <c r="AM45" s="130">
        <v>0</v>
      </c>
      <c r="AN45" s="130">
        <v>0</v>
      </c>
      <c r="AO45" s="130">
        <v>0</v>
      </c>
      <c r="AP45" s="130">
        <v>0</v>
      </c>
      <c r="AQ45" s="130">
        <v>277.95</v>
      </c>
      <c r="AR45" s="130">
        <v>0</v>
      </c>
      <c r="AS45" s="130">
        <v>1716.67</v>
      </c>
      <c r="AT45" s="130">
        <v>0</v>
      </c>
      <c r="AU45" s="130">
        <v>0</v>
      </c>
      <c r="AV45" s="130">
        <v>0</v>
      </c>
      <c r="AW45" s="130">
        <v>1681.28</v>
      </c>
      <c r="AX45" s="130">
        <v>1681.28</v>
      </c>
      <c r="AY45" s="130">
        <v>1681</v>
      </c>
      <c r="AZ45" s="130">
        <v>1681</v>
      </c>
      <c r="BA45" s="130">
        <v>1681.28</v>
      </c>
      <c r="BB45" s="130">
        <v>1681</v>
      </c>
      <c r="BC45" s="130">
        <v>1681.28</v>
      </c>
      <c r="BD45"/>
      <c r="BE45"/>
      <c r="BF45"/>
      <c r="BG45"/>
      <c r="BH45"/>
      <c r="BI45"/>
      <c r="BJ45"/>
      <c r="BK45"/>
      <c r="BL45"/>
      <c r="BM45"/>
      <c r="BN45"/>
      <c r="BO45"/>
      <c r="BP45"/>
      <c r="BQ45"/>
      <c r="BR45"/>
      <c r="BS45"/>
      <c r="BT45"/>
    </row>
    <row r="46" spans="1:72" s="114" customFormat="1" x14ac:dyDescent="0.25">
      <c r="A46" s="130" t="s">
        <v>2401</v>
      </c>
      <c r="B46" s="130">
        <v>9375.2000000000007</v>
      </c>
      <c r="C46" s="130">
        <v>15253.64</v>
      </c>
      <c r="D46" s="130">
        <v>11104.45</v>
      </c>
      <c r="E46" s="130">
        <v>12407.25</v>
      </c>
      <c r="F46" s="130">
        <v>75873.039999999994</v>
      </c>
      <c r="G46" s="130">
        <v>99838.25</v>
      </c>
      <c r="H46" s="130">
        <v>82020.570000000007</v>
      </c>
      <c r="I46" s="130">
        <v>131360.09</v>
      </c>
      <c r="J46" s="130">
        <v>76149.59</v>
      </c>
      <c r="K46" s="130">
        <v>121273.62</v>
      </c>
      <c r="L46" s="130">
        <v>77367.149999999994</v>
      </c>
      <c r="M46" s="130">
        <v>97986.17</v>
      </c>
      <c r="N46" s="130">
        <v>60973.87</v>
      </c>
      <c r="O46" s="130">
        <v>74285.58</v>
      </c>
      <c r="P46" s="130">
        <v>39259.18</v>
      </c>
      <c r="Q46" s="130">
        <v>57290.53</v>
      </c>
      <c r="R46" s="130">
        <v>25274.35</v>
      </c>
      <c r="S46" s="130">
        <v>44387.8</v>
      </c>
      <c r="T46" s="130">
        <v>26663.53</v>
      </c>
      <c r="U46" s="130">
        <v>45843.41</v>
      </c>
      <c r="V46" s="130">
        <v>26654.78</v>
      </c>
      <c r="W46" s="130">
        <v>34614.550000000003</v>
      </c>
      <c r="X46" s="130">
        <v>19435.45</v>
      </c>
      <c r="Y46" s="130">
        <v>31251.41</v>
      </c>
      <c r="Z46" s="130">
        <v>10145.74</v>
      </c>
      <c r="AA46" s="130">
        <v>18944.7</v>
      </c>
      <c r="AB46" s="130">
        <v>17368.32</v>
      </c>
      <c r="AC46" s="130">
        <v>37058.370000000003</v>
      </c>
      <c r="AD46" s="130">
        <v>15561.51</v>
      </c>
      <c r="AE46" s="130">
        <v>39180.080000000002</v>
      </c>
      <c r="AF46" s="130">
        <v>28387.08</v>
      </c>
      <c r="AG46" s="130">
        <v>49182.67</v>
      </c>
      <c r="AH46" s="130">
        <v>27567.98</v>
      </c>
      <c r="AI46" s="130">
        <v>51512.56</v>
      </c>
      <c r="AJ46" s="130">
        <v>38262.410000000003</v>
      </c>
      <c r="AK46" s="130">
        <v>66840.53</v>
      </c>
      <c r="AL46" s="130">
        <v>37708.26</v>
      </c>
      <c r="AM46" s="130">
        <v>46851.78</v>
      </c>
      <c r="AN46" s="130">
        <v>25895.33</v>
      </c>
      <c r="AO46" s="130">
        <v>47968</v>
      </c>
      <c r="AP46" s="130">
        <v>36065.22</v>
      </c>
      <c r="AQ46" s="130">
        <v>21882.66</v>
      </c>
      <c r="AR46" s="130">
        <v>10447.68</v>
      </c>
      <c r="AS46" s="130">
        <v>12509.95</v>
      </c>
      <c r="AT46" s="130">
        <v>9741.6299999999992</v>
      </c>
      <c r="AU46" s="130">
        <v>7500.59</v>
      </c>
      <c r="AV46" s="130">
        <v>5263.5</v>
      </c>
      <c r="AW46" s="130">
        <v>10778.21</v>
      </c>
      <c r="AX46" s="130">
        <v>9217.18</v>
      </c>
      <c r="AY46" s="130">
        <v>0</v>
      </c>
      <c r="AZ46" s="130">
        <v>0</v>
      </c>
      <c r="BA46" s="130">
        <v>0</v>
      </c>
      <c r="BB46" s="130">
        <v>0</v>
      </c>
      <c r="BC46" s="130">
        <v>0</v>
      </c>
      <c r="BD46"/>
      <c r="BE46"/>
      <c r="BF46"/>
      <c r="BG46"/>
      <c r="BH46"/>
      <c r="BI46"/>
      <c r="BJ46"/>
      <c r="BK46"/>
      <c r="BL46"/>
      <c r="BM46"/>
      <c r="BN46"/>
      <c r="BO46"/>
      <c r="BP46"/>
      <c r="BQ46"/>
      <c r="BR46"/>
      <c r="BS46"/>
      <c r="BT46"/>
    </row>
    <row r="47" spans="1:72" x14ac:dyDescent="0.25">
      <c r="A47" s="130" t="s">
        <v>2402</v>
      </c>
      <c r="B47" s="130">
        <v>8822.64</v>
      </c>
      <c r="C47" s="130">
        <v>4395.8100000000004</v>
      </c>
      <c r="D47" s="130">
        <v>33964.089999999997</v>
      </c>
      <c r="E47" s="130">
        <v>15834.23</v>
      </c>
      <c r="F47" s="130">
        <v>8034.91</v>
      </c>
      <c r="G47" s="130">
        <v>7689.65</v>
      </c>
      <c r="H47" s="130">
        <v>20961.7</v>
      </c>
      <c r="I47" s="130">
        <v>27699.55</v>
      </c>
      <c r="J47" s="130">
        <v>12126.64</v>
      </c>
      <c r="K47" s="130">
        <v>15953.75</v>
      </c>
      <c r="L47" s="130">
        <v>21634.73</v>
      </c>
      <c r="M47" s="130">
        <v>28036.78</v>
      </c>
      <c r="N47" s="130">
        <v>10282.59</v>
      </c>
      <c r="O47" s="130">
        <v>16779.349999999999</v>
      </c>
      <c r="P47" s="130">
        <v>18661.669999999998</v>
      </c>
      <c r="Q47" s="130">
        <v>13388.58</v>
      </c>
      <c r="R47" s="130">
        <v>12645.07</v>
      </c>
      <c r="S47" s="130">
        <v>14107.59</v>
      </c>
      <c r="T47" s="130">
        <v>17599.8</v>
      </c>
      <c r="U47" s="130">
        <v>14615.75</v>
      </c>
      <c r="V47" s="130">
        <v>14467.47</v>
      </c>
      <c r="W47" s="130">
        <v>15862.81</v>
      </c>
      <c r="X47" s="130">
        <v>15952.28</v>
      </c>
      <c r="Y47" s="130">
        <v>13200.19</v>
      </c>
      <c r="Z47" s="130">
        <v>14920.48</v>
      </c>
      <c r="AA47" s="130">
        <v>7527.28</v>
      </c>
      <c r="AB47" s="130">
        <v>15277.3</v>
      </c>
      <c r="AC47" s="130">
        <v>13906.45</v>
      </c>
      <c r="AD47" s="130">
        <v>9114.75</v>
      </c>
      <c r="AE47" s="130">
        <v>6788.72</v>
      </c>
      <c r="AF47" s="130">
        <v>10604.41</v>
      </c>
      <c r="AG47" s="130">
        <v>12331.5</v>
      </c>
      <c r="AH47" s="130">
        <v>11824.79</v>
      </c>
      <c r="AI47" s="130">
        <v>9867.2900000000009</v>
      </c>
      <c r="AJ47" s="130">
        <v>15949.05</v>
      </c>
      <c r="AK47" s="130">
        <v>14760.14</v>
      </c>
      <c r="AL47" s="130">
        <v>10569.39</v>
      </c>
      <c r="AM47" s="130">
        <v>8826.2099999999991</v>
      </c>
      <c r="AN47" s="130">
        <v>9804.41</v>
      </c>
      <c r="AO47" s="130">
        <v>5000.84</v>
      </c>
      <c r="AP47" s="130">
        <v>4896.32</v>
      </c>
      <c r="AQ47" s="130">
        <v>4929.04</v>
      </c>
      <c r="AR47" s="130">
        <v>8905.67</v>
      </c>
      <c r="AS47" s="130">
        <v>5801.73</v>
      </c>
      <c r="AT47" s="130">
        <v>6800.9</v>
      </c>
      <c r="AU47" s="130">
        <v>9848.08</v>
      </c>
      <c r="AV47" s="130">
        <v>8037.06</v>
      </c>
      <c r="AW47" s="130">
        <v>4293.72</v>
      </c>
      <c r="AX47" s="130">
        <v>4134.74</v>
      </c>
      <c r="AY47" s="130">
        <v>63260</v>
      </c>
      <c r="AZ47" s="130">
        <v>101082</v>
      </c>
      <c r="BA47" s="130">
        <v>113922.14</v>
      </c>
      <c r="BB47" s="130">
        <v>95942</v>
      </c>
      <c r="BC47" s="130">
        <v>92546.28</v>
      </c>
      <c r="BD47"/>
      <c r="BE47"/>
      <c r="BF47"/>
      <c r="BG47"/>
      <c r="BH47"/>
      <c r="BI47"/>
      <c r="BJ47"/>
      <c r="BK47"/>
      <c r="BL47"/>
      <c r="BM47"/>
      <c r="BN47"/>
      <c r="BO47"/>
      <c r="BP47"/>
      <c r="BQ47"/>
      <c r="BR47"/>
      <c r="BS47"/>
      <c r="BT47"/>
    </row>
    <row r="48" spans="1:72" x14ac:dyDescent="0.25">
      <c r="A48" s="130" t="s">
        <v>800</v>
      </c>
      <c r="B48" s="130">
        <v>688774.31</v>
      </c>
      <c r="C48" s="130">
        <v>668908.6</v>
      </c>
      <c r="D48" s="130">
        <v>852783.79</v>
      </c>
      <c r="E48" s="130">
        <v>913577.42</v>
      </c>
      <c r="F48" s="130">
        <v>1021497.1</v>
      </c>
      <c r="G48" s="130">
        <v>960087.64</v>
      </c>
      <c r="H48" s="130">
        <v>1034582.73</v>
      </c>
      <c r="I48" s="130">
        <v>1089811.19</v>
      </c>
      <c r="J48" s="130">
        <v>838121.13</v>
      </c>
      <c r="K48" s="130">
        <v>670850.06000000006</v>
      </c>
      <c r="L48" s="130">
        <v>664476.66</v>
      </c>
      <c r="M48" s="130">
        <v>565924.68999999994</v>
      </c>
      <c r="N48" s="130">
        <v>443494.61</v>
      </c>
      <c r="O48" s="130">
        <v>395018.65</v>
      </c>
      <c r="P48" s="130">
        <v>403735.43</v>
      </c>
      <c r="Q48" s="130">
        <v>344931.79</v>
      </c>
      <c r="R48" s="130">
        <v>299395.99</v>
      </c>
      <c r="S48" s="130">
        <v>366292.24</v>
      </c>
      <c r="T48" s="130">
        <v>408003.15</v>
      </c>
      <c r="U48" s="130">
        <v>426342.81</v>
      </c>
      <c r="V48" s="130">
        <v>389694.59</v>
      </c>
      <c r="W48" s="130">
        <v>406008.67</v>
      </c>
      <c r="X48" s="130">
        <v>485931.55</v>
      </c>
      <c r="Y48" s="130">
        <v>566059.81999999995</v>
      </c>
      <c r="Z48" s="130">
        <v>562156.96</v>
      </c>
      <c r="AA48" s="130">
        <v>581994.17000000004</v>
      </c>
      <c r="AB48" s="130">
        <v>687960.18</v>
      </c>
      <c r="AC48" s="130">
        <v>742277.56</v>
      </c>
      <c r="AD48" s="130">
        <v>694425.03</v>
      </c>
      <c r="AE48" s="130">
        <v>730502.51</v>
      </c>
      <c r="AF48" s="130">
        <v>800145</v>
      </c>
      <c r="AG48" s="130">
        <v>808879.67</v>
      </c>
      <c r="AH48" s="130">
        <v>747857.46</v>
      </c>
      <c r="AI48" s="130">
        <v>817798.56</v>
      </c>
      <c r="AJ48" s="130">
        <v>840926.28</v>
      </c>
      <c r="AK48" s="130">
        <v>906226.33</v>
      </c>
      <c r="AL48" s="130">
        <v>841456.97</v>
      </c>
      <c r="AM48" s="130">
        <v>885178.82</v>
      </c>
      <c r="AN48" s="130">
        <v>878173.93</v>
      </c>
      <c r="AO48" s="130">
        <v>913043.62</v>
      </c>
      <c r="AP48" s="130">
        <v>848733.66</v>
      </c>
      <c r="AQ48" s="130">
        <v>671688.04</v>
      </c>
      <c r="AR48" s="130">
        <v>611810.96</v>
      </c>
      <c r="AS48" s="130">
        <v>594981.21</v>
      </c>
      <c r="AT48" s="130">
        <v>641411.86</v>
      </c>
      <c r="AU48" s="130">
        <v>633166.17000000004</v>
      </c>
      <c r="AV48" s="130">
        <v>724006.23</v>
      </c>
      <c r="AW48" s="130">
        <v>716116.2</v>
      </c>
      <c r="AX48" s="130">
        <v>596348.31000000006</v>
      </c>
      <c r="AY48" s="130">
        <v>473271</v>
      </c>
      <c r="AZ48" s="130">
        <v>517424</v>
      </c>
      <c r="BA48" s="130">
        <v>530902.05000000005</v>
      </c>
      <c r="BB48" s="130">
        <v>500582</v>
      </c>
      <c r="BC48" s="130">
        <v>741825.24</v>
      </c>
      <c r="BD48"/>
      <c r="BE48"/>
      <c r="BF48"/>
      <c r="BG48"/>
      <c r="BH48"/>
      <c r="BI48"/>
      <c r="BJ48"/>
      <c r="BK48"/>
      <c r="BL48"/>
      <c r="BM48"/>
      <c r="BN48"/>
      <c r="BO48"/>
      <c r="BP48"/>
      <c r="BQ48"/>
      <c r="BR48"/>
      <c r="BS48"/>
      <c r="BT48"/>
    </row>
    <row r="49" spans="1:72" s="114" customFormat="1" x14ac:dyDescent="0.25">
      <c r="A49" s="130" t="s">
        <v>2403</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c r="BE49"/>
      <c r="BF49"/>
      <c r="BG49"/>
      <c r="BH49"/>
      <c r="BI49"/>
      <c r="BJ49"/>
      <c r="BK49"/>
      <c r="BL49"/>
      <c r="BM49"/>
      <c r="BN49"/>
      <c r="BO49"/>
      <c r="BP49"/>
      <c r="BQ49"/>
      <c r="BR49"/>
      <c r="BS49"/>
      <c r="BT49"/>
    </row>
    <row r="50" spans="1:72" x14ac:dyDescent="0.25">
      <c r="A50" s="130" t="s">
        <v>801</v>
      </c>
      <c r="B50" s="130">
        <v>0</v>
      </c>
      <c r="C50" s="130">
        <v>0</v>
      </c>
      <c r="D50" s="130">
        <v>6617</v>
      </c>
      <c r="E50" s="130">
        <v>6651.5</v>
      </c>
      <c r="F50" s="130">
        <v>0</v>
      </c>
      <c r="G50" s="130">
        <v>0</v>
      </c>
      <c r="H50" s="130">
        <v>122384.63</v>
      </c>
      <c r="I50" s="130">
        <v>0</v>
      </c>
      <c r="J50" s="130">
        <v>126630.43</v>
      </c>
      <c r="K50" s="130">
        <v>0</v>
      </c>
      <c r="L50" s="130">
        <v>0</v>
      </c>
      <c r="M50" s="130">
        <v>101704.51</v>
      </c>
      <c r="N50" s="130">
        <v>0</v>
      </c>
      <c r="O50" s="130">
        <v>0</v>
      </c>
      <c r="P50" s="130">
        <v>88151.07</v>
      </c>
      <c r="Q50" s="130">
        <v>86736.97</v>
      </c>
      <c r="R50" s="130">
        <v>0</v>
      </c>
      <c r="S50" s="130">
        <v>0</v>
      </c>
      <c r="T50" s="130">
        <v>0</v>
      </c>
      <c r="U50" s="130">
        <v>0</v>
      </c>
      <c r="V50" s="130">
        <v>0</v>
      </c>
      <c r="W50" s="130">
        <v>0</v>
      </c>
      <c r="X50" s="130">
        <v>0</v>
      </c>
      <c r="Y50" s="130">
        <v>0</v>
      </c>
      <c r="Z50" s="130">
        <v>0</v>
      </c>
      <c r="AA50" s="130">
        <v>0</v>
      </c>
      <c r="AB50" s="130">
        <v>0</v>
      </c>
      <c r="AC50" s="130">
        <v>57458.36</v>
      </c>
      <c r="AD50" s="130">
        <v>54267.8</v>
      </c>
      <c r="AE50" s="130">
        <v>0</v>
      </c>
      <c r="AF50" s="130">
        <v>20979.91</v>
      </c>
      <c r="AG50" s="130">
        <v>0</v>
      </c>
      <c r="AH50" s="130">
        <v>0</v>
      </c>
      <c r="AI50" s="130">
        <v>0</v>
      </c>
      <c r="AJ50" s="130">
        <v>0</v>
      </c>
      <c r="AK50" s="130">
        <v>0</v>
      </c>
      <c r="AL50" s="130">
        <v>0</v>
      </c>
      <c r="AM50" s="130">
        <v>0</v>
      </c>
      <c r="AN50" s="130">
        <v>0</v>
      </c>
      <c r="AO50" s="130">
        <v>0</v>
      </c>
      <c r="AP50" s="130">
        <v>0</v>
      </c>
      <c r="AQ50" s="130">
        <v>0</v>
      </c>
      <c r="AR50" s="130">
        <v>0</v>
      </c>
      <c r="AS50" s="130">
        <v>1927</v>
      </c>
      <c r="AT50" s="130">
        <v>0</v>
      </c>
      <c r="AU50" s="130">
        <v>0</v>
      </c>
      <c r="AV50" s="130">
        <v>0</v>
      </c>
      <c r="AW50" s="130">
        <v>3019.34</v>
      </c>
      <c r="AX50" s="130">
        <v>3394.03</v>
      </c>
      <c r="AY50" s="130">
        <v>0</v>
      </c>
      <c r="AZ50" s="130">
        <v>0</v>
      </c>
      <c r="BA50" s="130">
        <v>1338</v>
      </c>
      <c r="BB50" s="130">
        <v>1300</v>
      </c>
      <c r="BC50" s="130">
        <v>3629</v>
      </c>
      <c r="BD50"/>
      <c r="BE50"/>
      <c r="BF50"/>
      <c r="BG50"/>
      <c r="BH50"/>
      <c r="BI50"/>
      <c r="BJ50"/>
      <c r="BK50"/>
      <c r="BL50"/>
      <c r="BM50"/>
      <c r="BN50"/>
      <c r="BO50"/>
      <c r="BP50"/>
      <c r="BQ50"/>
      <c r="BR50"/>
      <c r="BS50"/>
      <c r="BT50"/>
    </row>
    <row r="51" spans="1:72" x14ac:dyDescent="0.25">
      <c r="A51" s="130" t="s">
        <v>2393</v>
      </c>
      <c r="B51" s="130">
        <v>0</v>
      </c>
      <c r="C51" s="130">
        <v>0</v>
      </c>
      <c r="D51" s="130">
        <v>0</v>
      </c>
      <c r="E51" s="130">
        <v>0</v>
      </c>
      <c r="F51" s="130">
        <v>0</v>
      </c>
      <c r="G51" s="130">
        <v>0</v>
      </c>
      <c r="H51" s="130">
        <v>0</v>
      </c>
      <c r="I51" s="130">
        <v>0</v>
      </c>
      <c r="J51" s="130">
        <v>0</v>
      </c>
      <c r="K51" s="130">
        <v>0</v>
      </c>
      <c r="L51" s="130">
        <v>0</v>
      </c>
      <c r="M51" s="130">
        <v>0</v>
      </c>
      <c r="N51" s="130">
        <v>0</v>
      </c>
      <c r="O51" s="130">
        <v>0</v>
      </c>
      <c r="P51" s="130">
        <v>0</v>
      </c>
      <c r="Q51" s="130">
        <v>0</v>
      </c>
      <c r="R51" s="130">
        <v>0</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c r="AX51" s="130">
        <v>0</v>
      </c>
      <c r="AY51" s="130">
        <v>0</v>
      </c>
      <c r="AZ51" s="130">
        <v>0</v>
      </c>
      <c r="BA51" s="130">
        <v>0</v>
      </c>
      <c r="BB51" s="130">
        <v>0</v>
      </c>
      <c r="BC51" s="130">
        <v>2330</v>
      </c>
      <c r="BD51"/>
      <c r="BE51"/>
      <c r="BF51"/>
      <c r="BG51"/>
      <c r="BH51"/>
      <c r="BI51"/>
      <c r="BJ51"/>
      <c r="BK51"/>
      <c r="BL51"/>
      <c r="BM51"/>
      <c r="BN51"/>
      <c r="BO51"/>
      <c r="BP51"/>
      <c r="BQ51"/>
      <c r="BR51"/>
      <c r="BS51"/>
      <c r="BT51"/>
    </row>
    <row r="52" spans="1:72" x14ac:dyDescent="0.25">
      <c r="A52" s="130" t="s">
        <v>2404</v>
      </c>
      <c r="B52" s="130">
        <v>0</v>
      </c>
      <c r="C52" s="130">
        <v>0</v>
      </c>
      <c r="D52" s="130">
        <v>6617</v>
      </c>
      <c r="E52" s="130">
        <v>6651.5</v>
      </c>
      <c r="F52" s="130">
        <v>0</v>
      </c>
      <c r="G52" s="130">
        <v>0</v>
      </c>
      <c r="H52" s="130">
        <v>122384.63</v>
      </c>
      <c r="I52" s="130">
        <v>0</v>
      </c>
      <c r="J52" s="130">
        <v>126630.43</v>
      </c>
      <c r="K52" s="130">
        <v>0</v>
      </c>
      <c r="L52" s="130">
        <v>0</v>
      </c>
      <c r="M52" s="130">
        <v>101704.51</v>
      </c>
      <c r="N52" s="130">
        <v>0</v>
      </c>
      <c r="O52" s="130">
        <v>0</v>
      </c>
      <c r="P52" s="130">
        <v>88151.07</v>
      </c>
      <c r="Q52" s="130">
        <v>86736.97</v>
      </c>
      <c r="R52" s="130">
        <v>0</v>
      </c>
      <c r="S52" s="130">
        <v>0</v>
      </c>
      <c r="T52" s="130">
        <v>0</v>
      </c>
      <c r="U52" s="130">
        <v>0</v>
      </c>
      <c r="V52" s="130">
        <v>0</v>
      </c>
      <c r="W52" s="130">
        <v>0</v>
      </c>
      <c r="X52" s="130">
        <v>0</v>
      </c>
      <c r="Y52" s="130">
        <v>0</v>
      </c>
      <c r="Z52" s="130">
        <v>0</v>
      </c>
      <c r="AA52" s="130">
        <v>0</v>
      </c>
      <c r="AB52" s="130">
        <v>0</v>
      </c>
      <c r="AC52" s="130">
        <v>57458.36</v>
      </c>
      <c r="AD52" s="130">
        <v>54267.8</v>
      </c>
      <c r="AE52" s="130">
        <v>0</v>
      </c>
      <c r="AF52" s="130">
        <v>20979.91</v>
      </c>
      <c r="AG52" s="130">
        <v>0</v>
      </c>
      <c r="AH52" s="130">
        <v>0</v>
      </c>
      <c r="AI52" s="130">
        <v>0</v>
      </c>
      <c r="AJ52" s="130">
        <v>0</v>
      </c>
      <c r="AK52" s="130">
        <v>0</v>
      </c>
      <c r="AL52" s="130">
        <v>0</v>
      </c>
      <c r="AM52" s="130">
        <v>0</v>
      </c>
      <c r="AN52" s="130">
        <v>0</v>
      </c>
      <c r="AO52" s="130">
        <v>0</v>
      </c>
      <c r="AP52" s="130">
        <v>0</v>
      </c>
      <c r="AQ52" s="130">
        <v>0</v>
      </c>
      <c r="AR52" s="130">
        <v>0</v>
      </c>
      <c r="AS52" s="130">
        <v>1927</v>
      </c>
      <c r="AT52" s="130">
        <v>0</v>
      </c>
      <c r="AU52" s="130">
        <v>0</v>
      </c>
      <c r="AV52" s="130">
        <v>0</v>
      </c>
      <c r="AW52" s="130">
        <v>3019.34</v>
      </c>
      <c r="AX52" s="130">
        <v>3394.03</v>
      </c>
      <c r="AY52" s="130">
        <v>0</v>
      </c>
      <c r="AZ52" s="130">
        <v>0</v>
      </c>
      <c r="BA52" s="130">
        <v>1338</v>
      </c>
      <c r="BB52" s="130">
        <v>1300</v>
      </c>
      <c r="BC52" s="130">
        <v>1299</v>
      </c>
      <c r="BD52"/>
      <c r="BE52"/>
      <c r="BF52"/>
      <c r="BG52"/>
      <c r="BH52"/>
      <c r="BI52"/>
      <c r="BJ52"/>
      <c r="BK52"/>
      <c r="BL52"/>
      <c r="BM52"/>
      <c r="BN52"/>
      <c r="BO52"/>
      <c r="BP52"/>
      <c r="BQ52"/>
      <c r="BR52"/>
      <c r="BS52"/>
      <c r="BT52"/>
    </row>
    <row r="53" spans="1:72" x14ac:dyDescent="0.25">
      <c r="A53" s="130" t="s">
        <v>2405</v>
      </c>
      <c r="B53" s="130">
        <v>22700.03</v>
      </c>
      <c r="C53" s="130">
        <v>23233.37</v>
      </c>
      <c r="D53" s="130">
        <v>23578.16</v>
      </c>
      <c r="E53" s="130">
        <v>21510.85</v>
      </c>
      <c r="F53" s="130">
        <v>26206.52</v>
      </c>
      <c r="G53" s="130">
        <v>31346.06</v>
      </c>
      <c r="H53" s="130">
        <v>0</v>
      </c>
      <c r="I53" s="130">
        <v>0</v>
      </c>
      <c r="J53" s="130">
        <v>0</v>
      </c>
      <c r="K53" s="130">
        <v>0</v>
      </c>
      <c r="L53" s="130">
        <v>0</v>
      </c>
      <c r="M53" s="130">
        <v>0</v>
      </c>
      <c r="N53" s="130">
        <v>0</v>
      </c>
      <c r="O53" s="130">
        <v>0</v>
      </c>
      <c r="P53" s="130">
        <v>0</v>
      </c>
      <c r="Q53" s="130">
        <v>0</v>
      </c>
      <c r="R53" s="130">
        <v>0</v>
      </c>
      <c r="S53" s="130">
        <v>0</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c r="AX53" s="130">
        <v>0</v>
      </c>
      <c r="AY53" s="130">
        <v>2300</v>
      </c>
      <c r="AZ53" s="130">
        <v>3043</v>
      </c>
      <c r="BA53" s="130">
        <v>3463.57</v>
      </c>
      <c r="BB53" s="130">
        <v>3884</v>
      </c>
      <c r="BC53" s="130">
        <v>4304.21</v>
      </c>
      <c r="BD53"/>
      <c r="BE53"/>
      <c r="BF53"/>
      <c r="BG53"/>
      <c r="BH53"/>
      <c r="BI53"/>
      <c r="BJ53"/>
      <c r="BK53"/>
      <c r="BL53"/>
      <c r="BM53"/>
      <c r="BN53"/>
      <c r="BO53"/>
      <c r="BP53"/>
      <c r="BQ53"/>
      <c r="BR53"/>
      <c r="BS53"/>
      <c r="BT53"/>
    </row>
    <row r="54" spans="1:72" x14ac:dyDescent="0.25">
      <c r="A54" s="130" t="s">
        <v>2406</v>
      </c>
      <c r="B54" s="130">
        <v>6360.5</v>
      </c>
      <c r="C54" s="130">
        <v>6540</v>
      </c>
      <c r="D54" s="130">
        <v>0</v>
      </c>
      <c r="E54" s="130">
        <v>0</v>
      </c>
      <c r="F54" s="130">
        <v>6711</v>
      </c>
      <c r="G54" s="130">
        <v>6823.5</v>
      </c>
      <c r="H54" s="130">
        <v>0</v>
      </c>
      <c r="I54" s="130">
        <v>6699</v>
      </c>
      <c r="J54" s="130">
        <v>0</v>
      </c>
      <c r="K54" s="130">
        <v>0</v>
      </c>
      <c r="L54" s="130">
        <v>0</v>
      </c>
      <c r="M54" s="130">
        <v>0</v>
      </c>
      <c r="N54" s="130">
        <v>0</v>
      </c>
      <c r="O54" s="130">
        <v>0</v>
      </c>
      <c r="P54" s="130">
        <v>0</v>
      </c>
      <c r="Q54" s="130">
        <v>0</v>
      </c>
      <c r="R54" s="130">
        <v>0</v>
      </c>
      <c r="S54" s="130">
        <v>0</v>
      </c>
      <c r="T54" s="130">
        <v>0</v>
      </c>
      <c r="U54" s="130">
        <v>0</v>
      </c>
      <c r="V54" s="130">
        <v>0</v>
      </c>
      <c r="W54" s="130">
        <v>0</v>
      </c>
      <c r="X54" s="130">
        <v>0</v>
      </c>
      <c r="Y54" s="130">
        <v>0</v>
      </c>
      <c r="Z54" s="130">
        <v>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c r="BE54"/>
      <c r="BF54"/>
      <c r="BG54"/>
      <c r="BH54"/>
      <c r="BI54"/>
      <c r="BJ54"/>
      <c r="BK54"/>
      <c r="BL54"/>
      <c r="BM54"/>
      <c r="BN54"/>
      <c r="BO54"/>
      <c r="BP54"/>
      <c r="BQ54"/>
      <c r="BR54"/>
      <c r="BS54"/>
      <c r="BT54"/>
    </row>
    <row r="55" spans="1:72" x14ac:dyDescent="0.25">
      <c r="A55" s="130" t="s">
        <v>2382</v>
      </c>
      <c r="B55" s="130">
        <v>6360.5</v>
      </c>
      <c r="C55" s="130">
        <v>6540</v>
      </c>
      <c r="D55" s="130">
        <v>0</v>
      </c>
      <c r="E55" s="130">
        <v>0</v>
      </c>
      <c r="F55" s="130">
        <v>6711</v>
      </c>
      <c r="G55" s="130">
        <v>6823.5</v>
      </c>
      <c r="H55" s="130">
        <v>0</v>
      </c>
      <c r="I55" s="130">
        <v>6699</v>
      </c>
      <c r="J55" s="130">
        <v>0</v>
      </c>
      <c r="K55" s="130">
        <v>0</v>
      </c>
      <c r="L55" s="130">
        <v>0</v>
      </c>
      <c r="M55" s="130">
        <v>0</v>
      </c>
      <c r="N55" s="130">
        <v>0</v>
      </c>
      <c r="O55" s="130">
        <v>0</v>
      </c>
      <c r="P55" s="130">
        <v>0</v>
      </c>
      <c r="Q55" s="130">
        <v>0</v>
      </c>
      <c r="R55" s="130">
        <v>0</v>
      </c>
      <c r="S55" s="130">
        <v>0</v>
      </c>
      <c r="T55" s="130">
        <v>0</v>
      </c>
      <c r="U55" s="130">
        <v>0</v>
      </c>
      <c r="V55" s="130">
        <v>0</v>
      </c>
      <c r="W55" s="130">
        <v>0</v>
      </c>
      <c r="X55" s="130">
        <v>0</v>
      </c>
      <c r="Y55" s="130">
        <v>0</v>
      </c>
      <c r="Z55" s="130">
        <v>0</v>
      </c>
      <c r="AA55" s="130">
        <v>0</v>
      </c>
      <c r="AB55" s="130">
        <v>0</v>
      </c>
      <c r="AC55" s="130">
        <v>0</v>
      </c>
      <c r="AD55" s="130">
        <v>0</v>
      </c>
      <c r="AE55" s="130">
        <v>0</v>
      </c>
      <c r="AF55" s="130">
        <v>0</v>
      </c>
      <c r="AG55" s="130">
        <v>0</v>
      </c>
      <c r="AH55" s="130">
        <v>0</v>
      </c>
      <c r="AI55" s="130">
        <v>0</v>
      </c>
      <c r="AJ55" s="130">
        <v>0</v>
      </c>
      <c r="AK55" s="130">
        <v>0</v>
      </c>
      <c r="AL55" s="130">
        <v>0</v>
      </c>
      <c r="AM55" s="130">
        <v>0</v>
      </c>
      <c r="AN55" s="130">
        <v>0</v>
      </c>
      <c r="AO55" s="130">
        <v>0</v>
      </c>
      <c r="AP55" s="130">
        <v>0</v>
      </c>
      <c r="AQ55" s="130">
        <v>0</v>
      </c>
      <c r="AR55" s="130">
        <v>0</v>
      </c>
      <c r="AS55" s="130">
        <v>0</v>
      </c>
      <c r="AT55" s="130">
        <v>0</v>
      </c>
      <c r="AU55" s="130">
        <v>0</v>
      </c>
      <c r="AV55" s="130">
        <v>0</v>
      </c>
      <c r="AW55" s="130">
        <v>0</v>
      </c>
      <c r="AX55" s="130">
        <v>0</v>
      </c>
      <c r="AY55" s="130">
        <v>0</v>
      </c>
      <c r="AZ55" s="130">
        <v>0</v>
      </c>
      <c r="BA55" s="130">
        <v>0</v>
      </c>
      <c r="BB55" s="130">
        <v>0</v>
      </c>
      <c r="BC55" s="130">
        <v>0</v>
      </c>
      <c r="BD55"/>
      <c r="BE55"/>
      <c r="BF55"/>
      <c r="BG55"/>
      <c r="BH55"/>
      <c r="BI55"/>
      <c r="BJ55"/>
      <c r="BK55"/>
      <c r="BL55"/>
      <c r="BM55"/>
      <c r="BN55"/>
      <c r="BO55"/>
      <c r="BP55"/>
      <c r="BQ55"/>
      <c r="BR55"/>
      <c r="BS55"/>
      <c r="BT55"/>
    </row>
    <row r="56" spans="1:72" x14ac:dyDescent="0.25">
      <c r="A56" s="130" t="s">
        <v>2408</v>
      </c>
      <c r="B56" s="130">
        <v>137408.29999999999</v>
      </c>
      <c r="C56" s="130">
        <v>131631.06</v>
      </c>
      <c r="D56" s="130">
        <v>125853.85</v>
      </c>
      <c r="E56" s="130">
        <v>131490.70000000001</v>
      </c>
      <c r="F56" s="130">
        <v>126126.19</v>
      </c>
      <c r="G56" s="130">
        <v>121017.68</v>
      </c>
      <c r="H56" s="130">
        <v>0</v>
      </c>
      <c r="I56" s="130">
        <v>123756.11</v>
      </c>
      <c r="J56" s="130">
        <v>0</v>
      </c>
      <c r="K56" s="130">
        <v>0</v>
      </c>
      <c r="L56" s="130">
        <v>95623.15</v>
      </c>
      <c r="M56" s="130">
        <v>0</v>
      </c>
      <c r="N56" s="130">
        <v>90766.01</v>
      </c>
      <c r="O56" s="130">
        <v>86231.039999999994</v>
      </c>
      <c r="P56" s="130">
        <v>0</v>
      </c>
      <c r="Q56" s="130">
        <v>0</v>
      </c>
      <c r="R56" s="130">
        <v>76696.44</v>
      </c>
      <c r="S56" s="130">
        <v>73076.86</v>
      </c>
      <c r="T56" s="130">
        <v>69570.37</v>
      </c>
      <c r="U56" s="130">
        <v>70819.53</v>
      </c>
      <c r="V56" s="130">
        <v>67505.48</v>
      </c>
      <c r="W56" s="130">
        <v>64352.18</v>
      </c>
      <c r="X56" s="130">
        <v>61035.68</v>
      </c>
      <c r="Y56" s="130">
        <v>62599.34</v>
      </c>
      <c r="Z56" s="130">
        <v>59702.25</v>
      </c>
      <c r="AA56" s="130">
        <v>53304.72</v>
      </c>
      <c r="AB56" s="130">
        <v>50594.080000000002</v>
      </c>
      <c r="AC56" s="130">
        <v>0</v>
      </c>
      <c r="AD56" s="130">
        <v>0</v>
      </c>
      <c r="AE56" s="130">
        <v>18894.38</v>
      </c>
      <c r="AF56" s="130">
        <v>0</v>
      </c>
      <c r="AG56" s="130">
        <v>21230.21</v>
      </c>
      <c r="AH56" s="130">
        <v>20458.32</v>
      </c>
      <c r="AI56" s="130">
        <v>0</v>
      </c>
      <c r="AJ56" s="130">
        <v>0</v>
      </c>
      <c r="AK56" s="130">
        <v>19106.259999999998</v>
      </c>
      <c r="AL56" s="130">
        <v>18305.5</v>
      </c>
      <c r="AM56" s="130">
        <v>17283.04</v>
      </c>
      <c r="AN56" s="130">
        <v>17489.96</v>
      </c>
      <c r="AO56" s="130">
        <v>17902.689999999999</v>
      </c>
      <c r="AP56" s="130">
        <v>16846.18</v>
      </c>
      <c r="AQ56" s="130">
        <v>15789.83</v>
      </c>
      <c r="AR56" s="130">
        <v>0</v>
      </c>
      <c r="AS56" s="130">
        <v>0</v>
      </c>
      <c r="AT56" s="130">
        <v>0</v>
      </c>
      <c r="AU56" s="130">
        <v>0</v>
      </c>
      <c r="AV56" s="130">
        <v>0</v>
      </c>
      <c r="AW56" s="130">
        <v>0</v>
      </c>
      <c r="AX56" s="130">
        <v>0</v>
      </c>
      <c r="AY56" s="130">
        <v>0</v>
      </c>
      <c r="AZ56" s="130">
        <v>0</v>
      </c>
      <c r="BA56" s="130">
        <v>0</v>
      </c>
      <c r="BB56" s="130">
        <v>0</v>
      </c>
      <c r="BC56" s="130">
        <v>0</v>
      </c>
      <c r="BD56"/>
      <c r="BE56"/>
      <c r="BF56"/>
      <c r="BG56"/>
      <c r="BH56"/>
      <c r="BI56"/>
      <c r="BJ56"/>
      <c r="BK56"/>
      <c r="BL56"/>
      <c r="BM56"/>
      <c r="BN56"/>
      <c r="BO56"/>
      <c r="BP56"/>
      <c r="BQ56"/>
      <c r="BR56"/>
      <c r="BS56"/>
      <c r="BT56"/>
    </row>
    <row r="57" spans="1:72" x14ac:dyDescent="0.25">
      <c r="A57" s="130" t="s">
        <v>2410</v>
      </c>
      <c r="B57" s="130">
        <v>0</v>
      </c>
      <c r="C57" s="130">
        <v>0</v>
      </c>
      <c r="D57" s="130">
        <v>0</v>
      </c>
      <c r="E57" s="130">
        <v>0</v>
      </c>
      <c r="F57" s="130">
        <v>0</v>
      </c>
      <c r="G57" s="130">
        <v>0</v>
      </c>
      <c r="H57" s="130">
        <v>0</v>
      </c>
      <c r="I57" s="130">
        <v>0</v>
      </c>
      <c r="J57" s="130">
        <v>0</v>
      </c>
      <c r="K57" s="130">
        <v>106519.08</v>
      </c>
      <c r="L57" s="130">
        <v>6543.5</v>
      </c>
      <c r="M57" s="130">
        <v>0</v>
      </c>
      <c r="N57" s="130">
        <v>6362.5</v>
      </c>
      <c r="O57" s="130">
        <v>6410</v>
      </c>
      <c r="P57" s="130">
        <v>0</v>
      </c>
      <c r="Q57" s="130">
        <v>0</v>
      </c>
      <c r="R57" s="130">
        <v>6347</v>
      </c>
      <c r="S57" s="130">
        <v>6570</v>
      </c>
      <c r="T57" s="130">
        <v>6318</v>
      </c>
      <c r="U57" s="130">
        <v>6328.5</v>
      </c>
      <c r="V57" s="130">
        <v>6338.5</v>
      </c>
      <c r="W57" s="130">
        <v>6386.5</v>
      </c>
      <c r="X57" s="130">
        <v>5365.5</v>
      </c>
      <c r="Y57" s="130">
        <v>3766</v>
      </c>
      <c r="Z57" s="130">
        <v>2666</v>
      </c>
      <c r="AA57" s="130">
        <v>2766</v>
      </c>
      <c r="AB57" s="130">
        <v>2695</v>
      </c>
      <c r="AC57" s="130">
        <v>0</v>
      </c>
      <c r="AD57" s="130">
        <v>0</v>
      </c>
      <c r="AE57" s="130">
        <v>2718.5</v>
      </c>
      <c r="AF57" s="130">
        <v>0</v>
      </c>
      <c r="AG57" s="130">
        <v>2567</v>
      </c>
      <c r="AH57" s="130">
        <v>2486.5</v>
      </c>
      <c r="AI57" s="130">
        <v>22830.22</v>
      </c>
      <c r="AJ57" s="130">
        <v>22064.21</v>
      </c>
      <c r="AK57" s="130">
        <v>2415</v>
      </c>
      <c r="AL57" s="130">
        <v>2212.5</v>
      </c>
      <c r="AM57" s="130">
        <v>2151</v>
      </c>
      <c r="AN57" s="130">
        <v>2109</v>
      </c>
      <c r="AO57" s="130">
        <v>2052</v>
      </c>
      <c r="AP57" s="130">
        <v>1944</v>
      </c>
      <c r="AQ57" s="130">
        <v>1950</v>
      </c>
      <c r="AR57" s="130">
        <v>2021</v>
      </c>
      <c r="AS57" s="130">
        <v>0</v>
      </c>
      <c r="AT57" s="130">
        <v>1819.5</v>
      </c>
      <c r="AU57" s="130">
        <v>1966.03</v>
      </c>
      <c r="AV57" s="130">
        <v>2963.71</v>
      </c>
      <c r="AW57" s="130">
        <v>0</v>
      </c>
      <c r="AX57" s="130">
        <v>0</v>
      </c>
      <c r="AY57" s="130">
        <v>1437</v>
      </c>
      <c r="AZ57" s="130">
        <v>1351</v>
      </c>
      <c r="BA57" s="130">
        <v>0</v>
      </c>
      <c r="BB57" s="130">
        <v>0</v>
      </c>
      <c r="BC57" s="130">
        <v>0</v>
      </c>
      <c r="BD57"/>
      <c r="BE57"/>
      <c r="BF57"/>
      <c r="BG57"/>
      <c r="BH57"/>
      <c r="BI57"/>
      <c r="BJ57"/>
      <c r="BK57"/>
      <c r="BL57"/>
      <c r="BM57"/>
      <c r="BN57"/>
      <c r="BO57"/>
      <c r="BP57"/>
      <c r="BQ57"/>
      <c r="BR57"/>
      <c r="BS57"/>
      <c r="BT57"/>
    </row>
    <row r="58" spans="1:72" x14ac:dyDescent="0.25">
      <c r="A58" s="130" t="s">
        <v>802</v>
      </c>
      <c r="B58" s="130">
        <v>166468.82</v>
      </c>
      <c r="C58" s="130">
        <v>161404.43</v>
      </c>
      <c r="D58" s="130">
        <v>156049.01</v>
      </c>
      <c r="E58" s="130">
        <v>159653.04999999999</v>
      </c>
      <c r="F58" s="130">
        <v>159043.71</v>
      </c>
      <c r="G58" s="130">
        <v>159187.25</v>
      </c>
      <c r="H58" s="130">
        <v>122384.63</v>
      </c>
      <c r="I58" s="130">
        <v>130455.11</v>
      </c>
      <c r="J58" s="130">
        <v>126630.43</v>
      </c>
      <c r="K58" s="130">
        <v>106519.08</v>
      </c>
      <c r="L58" s="130">
        <v>102166.65</v>
      </c>
      <c r="M58" s="130">
        <v>101704.51</v>
      </c>
      <c r="N58" s="130">
        <v>97128.51</v>
      </c>
      <c r="O58" s="130">
        <v>92641.04</v>
      </c>
      <c r="P58" s="130">
        <v>88151.07</v>
      </c>
      <c r="Q58" s="130">
        <v>86736.97</v>
      </c>
      <c r="R58" s="130">
        <v>83043.44</v>
      </c>
      <c r="S58" s="130">
        <v>79646.86</v>
      </c>
      <c r="T58" s="130">
        <v>75888.37</v>
      </c>
      <c r="U58" s="130">
        <v>77148.03</v>
      </c>
      <c r="V58" s="130">
        <v>73843.98</v>
      </c>
      <c r="W58" s="130">
        <v>70738.679999999993</v>
      </c>
      <c r="X58" s="130">
        <v>66401.179999999993</v>
      </c>
      <c r="Y58" s="130">
        <v>66365.34</v>
      </c>
      <c r="Z58" s="130">
        <v>62368.25</v>
      </c>
      <c r="AA58" s="130">
        <v>56070.720000000001</v>
      </c>
      <c r="AB58" s="130">
        <v>53289.08</v>
      </c>
      <c r="AC58" s="130">
        <v>57458.36</v>
      </c>
      <c r="AD58" s="130">
        <v>54267.8</v>
      </c>
      <c r="AE58" s="130">
        <v>21612.880000000001</v>
      </c>
      <c r="AF58" s="130">
        <v>20979.91</v>
      </c>
      <c r="AG58" s="130">
        <v>23797.21</v>
      </c>
      <c r="AH58" s="130">
        <v>22944.82</v>
      </c>
      <c r="AI58" s="130">
        <v>22830.22</v>
      </c>
      <c r="AJ58" s="130">
        <v>22064.21</v>
      </c>
      <c r="AK58" s="130">
        <v>21521.26</v>
      </c>
      <c r="AL58" s="130">
        <v>20518</v>
      </c>
      <c r="AM58" s="130">
        <v>19434.04</v>
      </c>
      <c r="AN58" s="130">
        <v>19598.96</v>
      </c>
      <c r="AO58" s="130">
        <v>19954.689999999999</v>
      </c>
      <c r="AP58" s="130">
        <v>18790.18</v>
      </c>
      <c r="AQ58" s="130">
        <v>17739.830000000002</v>
      </c>
      <c r="AR58" s="130">
        <v>2021</v>
      </c>
      <c r="AS58" s="130">
        <v>1927</v>
      </c>
      <c r="AT58" s="130">
        <v>1819.5</v>
      </c>
      <c r="AU58" s="130">
        <v>1966.03</v>
      </c>
      <c r="AV58" s="130">
        <v>2963.71</v>
      </c>
      <c r="AW58" s="130">
        <v>3019.34</v>
      </c>
      <c r="AX58" s="130">
        <v>3394.03</v>
      </c>
      <c r="AY58" s="130">
        <v>3737</v>
      </c>
      <c r="AZ58" s="130">
        <v>4394</v>
      </c>
      <c r="BA58" s="130">
        <v>4801.57</v>
      </c>
      <c r="BB58" s="130">
        <v>5183</v>
      </c>
      <c r="BC58" s="130">
        <v>7933.21</v>
      </c>
      <c r="BD58"/>
      <c r="BE58"/>
      <c r="BF58"/>
      <c r="BG58"/>
      <c r="BH58"/>
      <c r="BI58"/>
      <c r="BJ58"/>
      <c r="BK58"/>
      <c r="BL58"/>
      <c r="BM58"/>
      <c r="BN58"/>
      <c r="BO58"/>
      <c r="BP58"/>
      <c r="BQ58"/>
      <c r="BR58"/>
      <c r="BS58"/>
      <c r="BT58"/>
    </row>
    <row r="59" spans="1:72" x14ac:dyDescent="0.25">
      <c r="A59" s="130" t="s">
        <v>803</v>
      </c>
      <c r="B59" s="130">
        <v>855243.13</v>
      </c>
      <c r="C59" s="130">
        <v>830313.03</v>
      </c>
      <c r="D59" s="130">
        <v>1008832.8</v>
      </c>
      <c r="E59" s="130">
        <v>1073230.48</v>
      </c>
      <c r="F59" s="130">
        <v>1180540.81</v>
      </c>
      <c r="G59" s="130">
        <v>1119274.8899999999</v>
      </c>
      <c r="H59" s="130">
        <v>1156967.3600000001</v>
      </c>
      <c r="I59" s="130">
        <v>1220266.3</v>
      </c>
      <c r="J59" s="130">
        <v>964751.56</v>
      </c>
      <c r="K59" s="130">
        <v>777369.14</v>
      </c>
      <c r="L59" s="130">
        <v>766643.31</v>
      </c>
      <c r="M59" s="130">
        <v>667629.19999999995</v>
      </c>
      <c r="N59" s="130">
        <v>540623.12</v>
      </c>
      <c r="O59" s="130">
        <v>487659.69</v>
      </c>
      <c r="P59" s="130">
        <v>491886.5</v>
      </c>
      <c r="Q59" s="130">
        <v>431668.77</v>
      </c>
      <c r="R59" s="130">
        <v>382439.43</v>
      </c>
      <c r="S59" s="130">
        <v>445939.1</v>
      </c>
      <c r="T59" s="130">
        <v>483891.51</v>
      </c>
      <c r="U59" s="130">
        <v>503490.84</v>
      </c>
      <c r="V59" s="130">
        <v>463538.57</v>
      </c>
      <c r="W59" s="130">
        <v>476747.36</v>
      </c>
      <c r="X59" s="130">
        <v>552332.73</v>
      </c>
      <c r="Y59" s="130">
        <v>632425.15</v>
      </c>
      <c r="Z59" s="130">
        <v>624525.22</v>
      </c>
      <c r="AA59" s="130">
        <v>638064.89</v>
      </c>
      <c r="AB59" s="130">
        <v>741249.26</v>
      </c>
      <c r="AC59" s="130">
        <v>799735.92</v>
      </c>
      <c r="AD59" s="130">
        <v>748692.83</v>
      </c>
      <c r="AE59" s="130">
        <v>752115.4</v>
      </c>
      <c r="AF59" s="130">
        <v>821124.9</v>
      </c>
      <c r="AG59" s="130">
        <v>832676.88</v>
      </c>
      <c r="AH59" s="130">
        <v>770802.27</v>
      </c>
      <c r="AI59" s="130">
        <v>840628.78</v>
      </c>
      <c r="AJ59" s="130">
        <v>862990.49</v>
      </c>
      <c r="AK59" s="130">
        <v>927747.58</v>
      </c>
      <c r="AL59" s="130">
        <v>861974.97</v>
      </c>
      <c r="AM59" s="130">
        <v>904612.86</v>
      </c>
      <c r="AN59" s="130">
        <v>897772.89</v>
      </c>
      <c r="AO59" s="130">
        <v>932998.31</v>
      </c>
      <c r="AP59" s="130">
        <v>867523.84</v>
      </c>
      <c r="AQ59" s="130">
        <v>689427.86</v>
      </c>
      <c r="AR59" s="130">
        <v>613831.96</v>
      </c>
      <c r="AS59" s="130">
        <v>596908.21</v>
      </c>
      <c r="AT59" s="130">
        <v>643231.36</v>
      </c>
      <c r="AU59" s="130">
        <v>635132.19999999995</v>
      </c>
      <c r="AV59" s="130">
        <v>726969.93</v>
      </c>
      <c r="AW59" s="130">
        <v>719135.54</v>
      </c>
      <c r="AX59" s="130">
        <v>599742.32999999996</v>
      </c>
      <c r="AY59" s="130">
        <v>477008</v>
      </c>
      <c r="AZ59" s="130">
        <v>521818</v>
      </c>
      <c r="BA59" s="130">
        <v>535703.61</v>
      </c>
      <c r="BB59" s="130">
        <v>505765</v>
      </c>
      <c r="BC59" s="130">
        <v>749758.45</v>
      </c>
      <c r="BD59"/>
      <c r="BE59"/>
      <c r="BF59"/>
      <c r="BG59"/>
      <c r="BH59"/>
      <c r="BI59"/>
      <c r="BJ59"/>
      <c r="BK59"/>
      <c r="BL59"/>
      <c r="BM59"/>
      <c r="BN59"/>
      <c r="BO59"/>
      <c r="BP59"/>
      <c r="BQ59"/>
      <c r="BR59"/>
      <c r="BS59"/>
      <c r="BT59"/>
    </row>
    <row r="60" spans="1:72" x14ac:dyDescent="0.25">
      <c r="A60" s="130" t="s">
        <v>2411</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c r="BE60"/>
      <c r="BF60"/>
      <c r="BG60"/>
      <c r="BH60"/>
      <c r="BI60"/>
      <c r="BJ60"/>
      <c r="BK60"/>
      <c r="BL60"/>
      <c r="BM60"/>
      <c r="BN60"/>
      <c r="BO60"/>
      <c r="BP60"/>
      <c r="BQ60"/>
      <c r="BR60"/>
      <c r="BS60"/>
      <c r="BT60"/>
    </row>
    <row r="61" spans="1:72" x14ac:dyDescent="0.25">
      <c r="A61" s="130" t="s">
        <v>2412</v>
      </c>
      <c r="B61" s="130">
        <v>347500</v>
      </c>
      <c r="C61" s="130">
        <v>347500</v>
      </c>
      <c r="D61" s="130">
        <v>347500</v>
      </c>
      <c r="E61" s="130">
        <v>347500</v>
      </c>
      <c r="F61" s="130">
        <v>347500</v>
      </c>
      <c r="G61" s="130">
        <v>347500</v>
      </c>
      <c r="H61" s="130">
        <v>347500</v>
      </c>
      <c r="I61" s="130">
        <v>347500</v>
      </c>
      <c r="J61" s="130">
        <v>347500</v>
      </c>
      <c r="K61" s="130">
        <v>347500</v>
      </c>
      <c r="L61" s="130">
        <v>347500</v>
      </c>
      <c r="M61" s="130">
        <v>347500</v>
      </c>
      <c r="N61" s="130">
        <v>347500</v>
      </c>
      <c r="O61" s="130">
        <v>347500</v>
      </c>
      <c r="P61" s="130">
        <v>347500</v>
      </c>
      <c r="Q61" s="130">
        <v>347500</v>
      </c>
      <c r="R61" s="130">
        <v>347500</v>
      </c>
      <c r="S61" s="130">
        <v>347500</v>
      </c>
      <c r="T61" s="130">
        <v>347500</v>
      </c>
      <c r="U61" s="130">
        <v>347500</v>
      </c>
      <c r="V61" s="130">
        <v>347500</v>
      </c>
      <c r="W61" s="130">
        <v>347500</v>
      </c>
      <c r="X61" s="130">
        <v>347500</v>
      </c>
      <c r="Y61" s="130">
        <v>347500</v>
      </c>
      <c r="Z61" s="130">
        <v>347500</v>
      </c>
      <c r="AA61" s="130">
        <v>347500</v>
      </c>
      <c r="AB61" s="130">
        <v>347500</v>
      </c>
      <c r="AC61" s="130">
        <v>347500</v>
      </c>
      <c r="AD61" s="130">
        <v>347500</v>
      </c>
      <c r="AE61" s="130">
        <v>347500</v>
      </c>
      <c r="AF61" s="130">
        <v>347500</v>
      </c>
      <c r="AG61" s="130">
        <v>347500</v>
      </c>
      <c r="AH61" s="130">
        <v>347500</v>
      </c>
      <c r="AI61" s="130">
        <v>347500</v>
      </c>
      <c r="AJ61" s="130">
        <v>347500</v>
      </c>
      <c r="AK61" s="130">
        <v>347500</v>
      </c>
      <c r="AL61" s="130">
        <v>347500</v>
      </c>
      <c r="AM61" s="130">
        <v>347500</v>
      </c>
      <c r="AN61" s="130">
        <v>347500</v>
      </c>
      <c r="AO61" s="130">
        <v>347500</v>
      </c>
      <c r="AP61" s="130">
        <v>347500</v>
      </c>
      <c r="AQ61" s="130">
        <v>347500</v>
      </c>
      <c r="AR61" s="130">
        <v>347500</v>
      </c>
      <c r="AS61" s="130">
        <v>347500</v>
      </c>
      <c r="AT61" s="130">
        <v>347500</v>
      </c>
      <c r="AU61" s="130">
        <v>347500</v>
      </c>
      <c r="AV61" s="130">
        <v>347500</v>
      </c>
      <c r="AW61" s="130">
        <v>347500</v>
      </c>
      <c r="AX61" s="130">
        <v>347500</v>
      </c>
      <c r="AY61" s="130">
        <v>347500</v>
      </c>
      <c r="AZ61" s="130">
        <v>347500</v>
      </c>
      <c r="BA61" s="130">
        <v>347500</v>
      </c>
      <c r="BB61" s="130">
        <v>347500</v>
      </c>
      <c r="BC61" s="130">
        <v>347500</v>
      </c>
      <c r="BD61"/>
      <c r="BE61"/>
      <c r="BF61"/>
      <c r="BG61"/>
      <c r="BH61"/>
      <c r="BI61"/>
      <c r="BJ61"/>
      <c r="BK61"/>
      <c r="BL61"/>
      <c r="BM61"/>
      <c r="BN61"/>
      <c r="BO61"/>
      <c r="BP61"/>
      <c r="BQ61"/>
      <c r="BR61"/>
      <c r="BS61"/>
      <c r="BT61"/>
    </row>
    <row r="62" spans="1:72" s="114" customFormat="1" x14ac:dyDescent="0.25">
      <c r="A62" s="130" t="s">
        <v>2413</v>
      </c>
      <c r="B62" s="130">
        <v>347500</v>
      </c>
      <c r="C62" s="130">
        <v>347500</v>
      </c>
      <c r="D62" s="130">
        <v>347500</v>
      </c>
      <c r="E62" s="130">
        <v>347500</v>
      </c>
      <c r="F62" s="130">
        <v>347500</v>
      </c>
      <c r="G62" s="130">
        <v>347500</v>
      </c>
      <c r="H62" s="130">
        <v>347500</v>
      </c>
      <c r="I62" s="130">
        <v>347500</v>
      </c>
      <c r="J62" s="130">
        <v>347500</v>
      </c>
      <c r="K62" s="130">
        <v>347500</v>
      </c>
      <c r="L62" s="130">
        <v>347500</v>
      </c>
      <c r="M62" s="130">
        <v>347500</v>
      </c>
      <c r="N62" s="130">
        <v>347500</v>
      </c>
      <c r="O62" s="130">
        <v>347500</v>
      </c>
      <c r="P62" s="130">
        <v>347500</v>
      </c>
      <c r="Q62" s="130">
        <v>347500</v>
      </c>
      <c r="R62" s="130">
        <v>347500</v>
      </c>
      <c r="S62" s="130">
        <v>347500</v>
      </c>
      <c r="T62" s="130">
        <v>347500</v>
      </c>
      <c r="U62" s="130">
        <v>347500</v>
      </c>
      <c r="V62" s="130">
        <v>347500</v>
      </c>
      <c r="W62" s="130">
        <v>347500</v>
      </c>
      <c r="X62" s="130">
        <v>347500</v>
      </c>
      <c r="Y62" s="130">
        <v>347500</v>
      </c>
      <c r="Z62" s="130">
        <v>347500</v>
      </c>
      <c r="AA62" s="130">
        <v>347500</v>
      </c>
      <c r="AB62" s="130">
        <v>347500</v>
      </c>
      <c r="AC62" s="130">
        <v>347500</v>
      </c>
      <c r="AD62" s="130">
        <v>347500</v>
      </c>
      <c r="AE62" s="130">
        <v>347500</v>
      </c>
      <c r="AF62" s="130">
        <v>347500</v>
      </c>
      <c r="AG62" s="130">
        <v>347500</v>
      </c>
      <c r="AH62" s="130">
        <v>347500</v>
      </c>
      <c r="AI62" s="130">
        <v>347500</v>
      </c>
      <c r="AJ62" s="130">
        <v>347500</v>
      </c>
      <c r="AK62" s="130">
        <v>347500</v>
      </c>
      <c r="AL62" s="130">
        <v>347500</v>
      </c>
      <c r="AM62" s="130">
        <v>347500</v>
      </c>
      <c r="AN62" s="130">
        <v>347500</v>
      </c>
      <c r="AO62" s="130">
        <v>347500</v>
      </c>
      <c r="AP62" s="130">
        <v>347500</v>
      </c>
      <c r="AQ62" s="130">
        <v>347500</v>
      </c>
      <c r="AR62" s="130">
        <v>347500</v>
      </c>
      <c r="AS62" s="130">
        <v>347500</v>
      </c>
      <c r="AT62" s="130">
        <v>347500</v>
      </c>
      <c r="AU62" s="130">
        <v>347500</v>
      </c>
      <c r="AV62" s="130">
        <v>347500</v>
      </c>
      <c r="AW62" s="130">
        <v>347500</v>
      </c>
      <c r="AX62" s="130">
        <v>347500</v>
      </c>
      <c r="AY62" s="130">
        <v>347500</v>
      </c>
      <c r="AZ62" s="130">
        <v>347500</v>
      </c>
      <c r="BA62" s="130">
        <v>347500</v>
      </c>
      <c r="BB62" s="130">
        <v>347500</v>
      </c>
      <c r="BC62" s="130">
        <v>347500</v>
      </c>
      <c r="BD62"/>
      <c r="BE62"/>
      <c r="BF62"/>
      <c r="BG62"/>
      <c r="BH62"/>
      <c r="BI62"/>
      <c r="BJ62"/>
      <c r="BK62"/>
      <c r="BL62"/>
      <c r="BM62"/>
      <c r="BN62"/>
      <c r="BO62"/>
      <c r="BP62"/>
      <c r="BQ62"/>
      <c r="BR62"/>
      <c r="BS62"/>
      <c r="BT62"/>
    </row>
    <row r="63" spans="1:72" x14ac:dyDescent="0.25">
      <c r="A63" s="130" t="s">
        <v>2414</v>
      </c>
      <c r="B63" s="130">
        <v>347500</v>
      </c>
      <c r="C63" s="130">
        <v>347500</v>
      </c>
      <c r="D63" s="130">
        <v>347500</v>
      </c>
      <c r="E63" s="130">
        <v>347500</v>
      </c>
      <c r="F63" s="130">
        <v>347500</v>
      </c>
      <c r="G63" s="130">
        <v>347500</v>
      </c>
      <c r="H63" s="130">
        <v>347500</v>
      </c>
      <c r="I63" s="130">
        <v>347500</v>
      </c>
      <c r="J63" s="130">
        <v>347500</v>
      </c>
      <c r="K63" s="130">
        <v>347500</v>
      </c>
      <c r="L63" s="130">
        <v>347500</v>
      </c>
      <c r="M63" s="130">
        <v>347500</v>
      </c>
      <c r="N63" s="130">
        <v>347500</v>
      </c>
      <c r="O63" s="130">
        <v>347500</v>
      </c>
      <c r="P63" s="130">
        <v>347500</v>
      </c>
      <c r="Q63" s="130">
        <v>347500</v>
      </c>
      <c r="R63" s="130">
        <v>347500</v>
      </c>
      <c r="S63" s="130">
        <v>347500</v>
      </c>
      <c r="T63" s="130">
        <v>347500</v>
      </c>
      <c r="U63" s="130">
        <v>347500</v>
      </c>
      <c r="V63" s="130">
        <v>347500</v>
      </c>
      <c r="W63" s="130">
        <v>347500</v>
      </c>
      <c r="X63" s="130">
        <v>347500</v>
      </c>
      <c r="Y63" s="130">
        <v>347500</v>
      </c>
      <c r="Z63" s="130">
        <v>347500</v>
      </c>
      <c r="AA63" s="130">
        <v>347500</v>
      </c>
      <c r="AB63" s="130">
        <v>347500</v>
      </c>
      <c r="AC63" s="130">
        <v>347500</v>
      </c>
      <c r="AD63" s="130">
        <v>347500</v>
      </c>
      <c r="AE63" s="130">
        <v>347500</v>
      </c>
      <c r="AF63" s="130">
        <v>347500</v>
      </c>
      <c r="AG63" s="130">
        <v>347500</v>
      </c>
      <c r="AH63" s="130">
        <v>347500</v>
      </c>
      <c r="AI63" s="130">
        <v>347500</v>
      </c>
      <c r="AJ63" s="130">
        <v>347500</v>
      </c>
      <c r="AK63" s="130">
        <v>347500</v>
      </c>
      <c r="AL63" s="130">
        <v>347500</v>
      </c>
      <c r="AM63" s="130">
        <v>347500</v>
      </c>
      <c r="AN63" s="130">
        <v>347500</v>
      </c>
      <c r="AO63" s="130">
        <v>347500</v>
      </c>
      <c r="AP63" s="130">
        <v>347500</v>
      </c>
      <c r="AQ63" s="130">
        <v>347500</v>
      </c>
      <c r="AR63" s="130">
        <v>347500</v>
      </c>
      <c r="AS63" s="130">
        <v>347500</v>
      </c>
      <c r="AT63" s="130">
        <v>347500</v>
      </c>
      <c r="AU63" s="130">
        <v>347500</v>
      </c>
      <c r="AV63" s="130">
        <v>347500</v>
      </c>
      <c r="AW63" s="130">
        <v>347500</v>
      </c>
      <c r="AX63" s="130">
        <v>347500</v>
      </c>
      <c r="AY63" s="130">
        <v>347500</v>
      </c>
      <c r="AZ63" s="130">
        <v>347500</v>
      </c>
      <c r="BA63" s="130">
        <v>347500</v>
      </c>
      <c r="BB63" s="130">
        <v>347500</v>
      </c>
      <c r="BC63" s="130">
        <v>295000</v>
      </c>
      <c r="BD63"/>
      <c r="BE63"/>
      <c r="BF63"/>
      <c r="BG63"/>
      <c r="BH63"/>
      <c r="BI63"/>
      <c r="BJ63"/>
      <c r="BK63"/>
      <c r="BL63"/>
      <c r="BM63"/>
      <c r="BN63"/>
      <c r="BO63"/>
      <c r="BP63"/>
      <c r="BQ63"/>
      <c r="BR63"/>
      <c r="BS63"/>
      <c r="BT63"/>
    </row>
    <row r="64" spans="1:72" x14ac:dyDescent="0.25">
      <c r="A64" s="130" t="s">
        <v>2415</v>
      </c>
      <c r="B64" s="130">
        <v>347500</v>
      </c>
      <c r="C64" s="130">
        <v>347500</v>
      </c>
      <c r="D64" s="130">
        <v>347500</v>
      </c>
      <c r="E64" s="130">
        <v>347500</v>
      </c>
      <c r="F64" s="130">
        <v>347500</v>
      </c>
      <c r="G64" s="130">
        <v>347500</v>
      </c>
      <c r="H64" s="130">
        <v>347500</v>
      </c>
      <c r="I64" s="130">
        <v>347500</v>
      </c>
      <c r="J64" s="130">
        <v>347500</v>
      </c>
      <c r="K64" s="130">
        <v>347500</v>
      </c>
      <c r="L64" s="130">
        <v>347500</v>
      </c>
      <c r="M64" s="130">
        <v>347500</v>
      </c>
      <c r="N64" s="130">
        <v>347500</v>
      </c>
      <c r="O64" s="130">
        <v>347500</v>
      </c>
      <c r="P64" s="130">
        <v>347500</v>
      </c>
      <c r="Q64" s="130">
        <v>347500</v>
      </c>
      <c r="R64" s="130">
        <v>347500</v>
      </c>
      <c r="S64" s="130">
        <v>347500</v>
      </c>
      <c r="T64" s="130">
        <v>347500</v>
      </c>
      <c r="U64" s="130">
        <v>347500</v>
      </c>
      <c r="V64" s="130">
        <v>347500</v>
      </c>
      <c r="W64" s="130">
        <v>347500</v>
      </c>
      <c r="X64" s="130">
        <v>347500</v>
      </c>
      <c r="Y64" s="130">
        <v>347500</v>
      </c>
      <c r="Z64" s="130">
        <v>347500</v>
      </c>
      <c r="AA64" s="130">
        <v>347500</v>
      </c>
      <c r="AB64" s="130">
        <v>347500</v>
      </c>
      <c r="AC64" s="130">
        <v>347500</v>
      </c>
      <c r="AD64" s="130">
        <v>347500</v>
      </c>
      <c r="AE64" s="130">
        <v>347500</v>
      </c>
      <c r="AF64" s="130">
        <v>347500</v>
      </c>
      <c r="AG64" s="130">
        <v>347500</v>
      </c>
      <c r="AH64" s="130">
        <v>347500</v>
      </c>
      <c r="AI64" s="130">
        <v>347500</v>
      </c>
      <c r="AJ64" s="130">
        <v>347500</v>
      </c>
      <c r="AK64" s="130">
        <v>347500</v>
      </c>
      <c r="AL64" s="130">
        <v>347500</v>
      </c>
      <c r="AM64" s="130">
        <v>347500</v>
      </c>
      <c r="AN64" s="130">
        <v>347500</v>
      </c>
      <c r="AO64" s="130">
        <v>347500</v>
      </c>
      <c r="AP64" s="130">
        <v>347500</v>
      </c>
      <c r="AQ64" s="130">
        <v>347500</v>
      </c>
      <c r="AR64" s="130">
        <v>347500</v>
      </c>
      <c r="AS64" s="130">
        <v>347500</v>
      </c>
      <c r="AT64" s="130">
        <v>347500</v>
      </c>
      <c r="AU64" s="130">
        <v>347500</v>
      </c>
      <c r="AV64" s="130">
        <v>347500</v>
      </c>
      <c r="AW64" s="130">
        <v>347500</v>
      </c>
      <c r="AX64" s="130">
        <v>347500</v>
      </c>
      <c r="AY64" s="130">
        <v>347500</v>
      </c>
      <c r="AZ64" s="130">
        <v>347500</v>
      </c>
      <c r="BA64" s="130">
        <v>347500</v>
      </c>
      <c r="BB64" s="130">
        <v>347500</v>
      </c>
      <c r="BC64" s="130">
        <v>295000</v>
      </c>
      <c r="BD64"/>
      <c r="BE64"/>
      <c r="BF64"/>
      <c r="BG64"/>
      <c r="BH64"/>
      <c r="BI64"/>
      <c r="BJ64"/>
      <c r="BK64"/>
      <c r="BL64"/>
      <c r="BM64"/>
      <c r="BN64"/>
      <c r="BO64"/>
      <c r="BP64"/>
      <c r="BQ64"/>
      <c r="BR64"/>
      <c r="BS64"/>
      <c r="BT64"/>
    </row>
    <row r="65" spans="1:72" x14ac:dyDescent="0.25">
      <c r="A65" s="130" t="s">
        <v>2416</v>
      </c>
      <c r="B65" s="130">
        <v>275164</v>
      </c>
      <c r="C65" s="130">
        <v>275164</v>
      </c>
      <c r="D65" s="130">
        <v>275164</v>
      </c>
      <c r="E65" s="130">
        <v>275164</v>
      </c>
      <c r="F65" s="130">
        <v>275164</v>
      </c>
      <c r="G65" s="130">
        <v>275164</v>
      </c>
      <c r="H65" s="130">
        <v>275164</v>
      </c>
      <c r="I65" s="130">
        <v>275164</v>
      </c>
      <c r="J65" s="130">
        <v>275164</v>
      </c>
      <c r="K65" s="130">
        <v>275164</v>
      </c>
      <c r="L65" s="130">
        <v>275164</v>
      </c>
      <c r="M65" s="130">
        <v>275164</v>
      </c>
      <c r="N65" s="130">
        <v>275164</v>
      </c>
      <c r="O65" s="130">
        <v>275164</v>
      </c>
      <c r="P65" s="130">
        <v>275164</v>
      </c>
      <c r="Q65" s="130">
        <v>275164</v>
      </c>
      <c r="R65" s="130">
        <v>275164</v>
      </c>
      <c r="S65" s="130">
        <v>275164</v>
      </c>
      <c r="T65" s="130">
        <v>275164</v>
      </c>
      <c r="U65" s="130">
        <v>275164</v>
      </c>
      <c r="V65" s="130">
        <v>275164</v>
      </c>
      <c r="W65" s="130">
        <v>275164</v>
      </c>
      <c r="X65" s="130">
        <v>275164</v>
      </c>
      <c r="Y65" s="130">
        <v>275164</v>
      </c>
      <c r="Z65" s="130">
        <v>275164</v>
      </c>
      <c r="AA65" s="130">
        <v>275164</v>
      </c>
      <c r="AB65" s="130">
        <v>275164</v>
      </c>
      <c r="AC65" s="130">
        <v>275164</v>
      </c>
      <c r="AD65" s="130">
        <v>275164</v>
      </c>
      <c r="AE65" s="130">
        <v>275164</v>
      </c>
      <c r="AF65" s="130">
        <v>275164</v>
      </c>
      <c r="AG65" s="130">
        <v>275164</v>
      </c>
      <c r="AH65" s="130">
        <v>275164</v>
      </c>
      <c r="AI65" s="130">
        <v>275164</v>
      </c>
      <c r="AJ65" s="130">
        <v>275164</v>
      </c>
      <c r="AK65" s="130">
        <v>275164</v>
      </c>
      <c r="AL65" s="130">
        <v>275164</v>
      </c>
      <c r="AM65" s="130">
        <v>275164</v>
      </c>
      <c r="AN65" s="130">
        <v>275164</v>
      </c>
      <c r="AO65" s="130">
        <v>275164</v>
      </c>
      <c r="AP65" s="130">
        <v>275164</v>
      </c>
      <c r="AQ65" s="130">
        <v>275164</v>
      </c>
      <c r="AR65" s="130">
        <v>275164</v>
      </c>
      <c r="AS65" s="130">
        <v>275164</v>
      </c>
      <c r="AT65" s="130">
        <v>275164</v>
      </c>
      <c r="AU65" s="130">
        <v>275164</v>
      </c>
      <c r="AV65" s="130">
        <v>275164</v>
      </c>
      <c r="AW65" s="130">
        <v>275164</v>
      </c>
      <c r="AX65" s="130">
        <v>275164</v>
      </c>
      <c r="AY65" s="130">
        <v>275164</v>
      </c>
      <c r="AZ65" s="130">
        <v>275164</v>
      </c>
      <c r="BA65" s="130">
        <v>275164</v>
      </c>
      <c r="BB65" s="130">
        <v>275164</v>
      </c>
      <c r="BC65" s="130">
        <v>0</v>
      </c>
      <c r="BD65"/>
      <c r="BE65"/>
      <c r="BF65"/>
      <c r="BG65"/>
      <c r="BH65"/>
      <c r="BI65"/>
      <c r="BJ65"/>
      <c r="BK65"/>
      <c r="BL65"/>
      <c r="BM65"/>
      <c r="BN65"/>
      <c r="BO65"/>
      <c r="BP65"/>
      <c r="BQ65"/>
      <c r="BR65"/>
      <c r="BS65"/>
      <c r="BT65"/>
    </row>
    <row r="66" spans="1:72" x14ac:dyDescent="0.25">
      <c r="A66" s="130" t="s">
        <v>2417</v>
      </c>
      <c r="B66" s="130">
        <v>275164</v>
      </c>
      <c r="C66" s="130">
        <v>275164</v>
      </c>
      <c r="D66" s="130">
        <v>275164</v>
      </c>
      <c r="E66" s="130">
        <v>275164</v>
      </c>
      <c r="F66" s="130">
        <v>275164</v>
      </c>
      <c r="G66" s="130">
        <v>275164</v>
      </c>
      <c r="H66" s="130">
        <v>275164</v>
      </c>
      <c r="I66" s="130">
        <v>275164</v>
      </c>
      <c r="J66" s="130">
        <v>275164</v>
      </c>
      <c r="K66" s="130">
        <v>275164</v>
      </c>
      <c r="L66" s="130">
        <v>275164</v>
      </c>
      <c r="M66" s="130">
        <v>275164</v>
      </c>
      <c r="N66" s="130">
        <v>275164</v>
      </c>
      <c r="O66" s="130">
        <v>275164</v>
      </c>
      <c r="P66" s="130">
        <v>275164</v>
      </c>
      <c r="Q66" s="130">
        <v>275164</v>
      </c>
      <c r="R66" s="130">
        <v>275164</v>
      </c>
      <c r="S66" s="130">
        <v>275164</v>
      </c>
      <c r="T66" s="130">
        <v>275164</v>
      </c>
      <c r="U66" s="130">
        <v>275164</v>
      </c>
      <c r="V66" s="130">
        <v>275164</v>
      </c>
      <c r="W66" s="130">
        <v>275164</v>
      </c>
      <c r="X66" s="130">
        <v>275164</v>
      </c>
      <c r="Y66" s="130">
        <v>275164</v>
      </c>
      <c r="Z66" s="130">
        <v>275164</v>
      </c>
      <c r="AA66" s="130">
        <v>275164</v>
      </c>
      <c r="AB66" s="130">
        <v>275164</v>
      </c>
      <c r="AC66" s="130">
        <v>275164</v>
      </c>
      <c r="AD66" s="130">
        <v>275164</v>
      </c>
      <c r="AE66" s="130">
        <v>275164</v>
      </c>
      <c r="AF66" s="130">
        <v>275164</v>
      </c>
      <c r="AG66" s="130">
        <v>275164</v>
      </c>
      <c r="AH66" s="130">
        <v>275164</v>
      </c>
      <c r="AI66" s="130">
        <v>275164</v>
      </c>
      <c r="AJ66" s="130">
        <v>275164</v>
      </c>
      <c r="AK66" s="130">
        <v>275164</v>
      </c>
      <c r="AL66" s="130">
        <v>275164</v>
      </c>
      <c r="AM66" s="130">
        <v>275164</v>
      </c>
      <c r="AN66" s="130">
        <v>275164</v>
      </c>
      <c r="AO66" s="130">
        <v>275164</v>
      </c>
      <c r="AP66" s="130">
        <v>275164</v>
      </c>
      <c r="AQ66" s="130">
        <v>275164</v>
      </c>
      <c r="AR66" s="130">
        <v>275164</v>
      </c>
      <c r="AS66" s="130">
        <v>275164</v>
      </c>
      <c r="AT66" s="130">
        <v>275164</v>
      </c>
      <c r="AU66" s="130">
        <v>275164</v>
      </c>
      <c r="AV66" s="130">
        <v>275164</v>
      </c>
      <c r="AW66" s="130">
        <v>275164</v>
      </c>
      <c r="AX66" s="130">
        <v>275164</v>
      </c>
      <c r="AY66" s="130">
        <v>275164</v>
      </c>
      <c r="AZ66" s="130">
        <v>275164</v>
      </c>
      <c r="BA66" s="130">
        <v>275164</v>
      </c>
      <c r="BB66" s="130">
        <v>275164</v>
      </c>
      <c r="BC66" s="130">
        <v>0</v>
      </c>
      <c r="BD66"/>
      <c r="BE66"/>
      <c r="BF66"/>
      <c r="BG66"/>
      <c r="BH66"/>
      <c r="BI66"/>
      <c r="BJ66"/>
      <c r="BK66"/>
      <c r="BL66"/>
      <c r="BM66"/>
      <c r="BN66"/>
      <c r="BO66"/>
      <c r="BP66"/>
      <c r="BQ66"/>
      <c r="BR66"/>
      <c r="BS66"/>
      <c r="BT66"/>
    </row>
    <row r="67" spans="1:72" x14ac:dyDescent="0.25">
      <c r="A67" s="130" t="s">
        <v>2419</v>
      </c>
      <c r="B67" s="130">
        <v>1221892.93</v>
      </c>
      <c r="C67" s="130">
        <v>1315693.1000000001</v>
      </c>
      <c r="D67" s="130">
        <v>1237304.7</v>
      </c>
      <c r="E67" s="130">
        <v>1167213.6200000001</v>
      </c>
      <c r="F67" s="130">
        <v>1203123.23</v>
      </c>
      <c r="G67" s="130">
        <v>1368195.17</v>
      </c>
      <c r="H67" s="130">
        <v>1297822.92</v>
      </c>
      <c r="I67" s="130">
        <v>998784.77</v>
      </c>
      <c r="J67" s="130">
        <v>1080394.97</v>
      </c>
      <c r="K67" s="130">
        <v>1163348.44</v>
      </c>
      <c r="L67" s="130">
        <v>1068098.52</v>
      </c>
      <c r="M67" s="130">
        <v>992794.15</v>
      </c>
      <c r="N67" s="130">
        <v>1056267.02</v>
      </c>
      <c r="O67" s="130">
        <v>1196108.95</v>
      </c>
      <c r="P67" s="130">
        <v>1116718.18</v>
      </c>
      <c r="Q67" s="130">
        <v>1065676.3700000001</v>
      </c>
      <c r="R67" s="130">
        <v>1036409.48</v>
      </c>
      <c r="S67" s="130">
        <v>1021880.76</v>
      </c>
      <c r="T67" s="130">
        <v>970874.88</v>
      </c>
      <c r="U67" s="130">
        <v>909565.71</v>
      </c>
      <c r="V67" s="130">
        <v>913774.73</v>
      </c>
      <c r="W67" s="130">
        <v>904101.94</v>
      </c>
      <c r="X67" s="130">
        <v>868183.83</v>
      </c>
      <c r="Y67" s="130">
        <v>804769.53</v>
      </c>
      <c r="Z67" s="130">
        <v>792889.87</v>
      </c>
      <c r="AA67" s="130">
        <v>800232.48</v>
      </c>
      <c r="AB67" s="130">
        <v>768114.63</v>
      </c>
      <c r="AC67" s="130">
        <v>710129.16</v>
      </c>
      <c r="AD67" s="130">
        <v>708228.85</v>
      </c>
      <c r="AE67" s="130">
        <v>722885.79</v>
      </c>
      <c r="AF67" s="130">
        <v>689739.15</v>
      </c>
      <c r="AG67" s="130">
        <v>654967.38</v>
      </c>
      <c r="AH67" s="130">
        <v>646106.84</v>
      </c>
      <c r="AI67" s="130">
        <v>634736.64000000001</v>
      </c>
      <c r="AJ67" s="130">
        <v>513555.94</v>
      </c>
      <c r="AK67" s="130">
        <v>510018.59</v>
      </c>
      <c r="AL67" s="130">
        <v>508123.95</v>
      </c>
      <c r="AM67" s="130">
        <v>493099.13</v>
      </c>
      <c r="AN67" s="130">
        <v>454167.97</v>
      </c>
      <c r="AO67" s="130">
        <v>471693.56</v>
      </c>
      <c r="AP67" s="130">
        <v>443575.88</v>
      </c>
      <c r="AQ67" s="130">
        <v>506849.95</v>
      </c>
      <c r="AR67" s="130">
        <v>496467.07</v>
      </c>
      <c r="AS67" s="130">
        <v>478347.78</v>
      </c>
      <c r="AT67" s="130">
        <v>469553.76</v>
      </c>
      <c r="AU67" s="130">
        <v>485763.3</v>
      </c>
      <c r="AV67" s="130">
        <v>467346.87</v>
      </c>
      <c r="AW67" s="130">
        <v>445170.19</v>
      </c>
      <c r="AX67" s="130">
        <v>418920.32</v>
      </c>
      <c r="AY67" s="130">
        <v>457558</v>
      </c>
      <c r="AZ67" s="130">
        <v>451876</v>
      </c>
      <c r="BA67" s="130">
        <v>419958.01</v>
      </c>
      <c r="BB67" s="130">
        <v>426968</v>
      </c>
      <c r="BC67" s="130">
        <v>379436.21</v>
      </c>
      <c r="BD67"/>
      <c r="BE67"/>
      <c r="BF67"/>
      <c r="BG67"/>
      <c r="BH67"/>
      <c r="BI67"/>
      <c r="BJ67"/>
      <c r="BK67"/>
      <c r="BL67"/>
      <c r="BM67"/>
      <c r="BN67"/>
      <c r="BO67"/>
      <c r="BP67"/>
      <c r="BQ67"/>
      <c r="BR67"/>
      <c r="BS67"/>
      <c r="BT67"/>
    </row>
    <row r="68" spans="1:72" x14ac:dyDescent="0.25">
      <c r="A68" s="130" t="s">
        <v>2420</v>
      </c>
      <c r="B68" s="130">
        <v>49250</v>
      </c>
      <c r="C68" s="130">
        <v>49250</v>
      </c>
      <c r="D68" s="130">
        <v>49250</v>
      </c>
      <c r="E68" s="130">
        <v>49250</v>
      </c>
      <c r="F68" s="130">
        <v>49250</v>
      </c>
      <c r="G68" s="130">
        <v>49250</v>
      </c>
      <c r="H68" s="130">
        <v>49250</v>
      </c>
      <c r="I68" s="130">
        <v>49250</v>
      </c>
      <c r="J68" s="130">
        <v>49250</v>
      </c>
      <c r="K68" s="130">
        <v>49250</v>
      </c>
      <c r="L68" s="130">
        <v>49250</v>
      </c>
      <c r="M68" s="130">
        <v>49250</v>
      </c>
      <c r="N68" s="130">
        <v>49250</v>
      </c>
      <c r="O68" s="130">
        <v>49250</v>
      </c>
      <c r="P68" s="130">
        <v>49250</v>
      </c>
      <c r="Q68" s="130">
        <v>49250</v>
      </c>
      <c r="R68" s="130">
        <v>49250</v>
      </c>
      <c r="S68" s="130">
        <v>49250</v>
      </c>
      <c r="T68" s="130">
        <v>49250</v>
      </c>
      <c r="U68" s="130">
        <v>49250</v>
      </c>
      <c r="V68" s="130">
        <v>49250</v>
      </c>
      <c r="W68" s="130">
        <v>49250</v>
      </c>
      <c r="X68" s="130">
        <v>49250</v>
      </c>
      <c r="Y68" s="130">
        <v>49250</v>
      </c>
      <c r="Z68" s="130">
        <v>49250</v>
      </c>
      <c r="AA68" s="130">
        <v>49250</v>
      </c>
      <c r="AB68" s="130">
        <v>49250</v>
      </c>
      <c r="AC68" s="130">
        <v>45950</v>
      </c>
      <c r="AD68" s="130">
        <v>45950</v>
      </c>
      <c r="AE68" s="130">
        <v>45950</v>
      </c>
      <c r="AF68" s="130">
        <v>45950</v>
      </c>
      <c r="AG68" s="130">
        <v>41950</v>
      </c>
      <c r="AH68" s="130">
        <v>41950</v>
      </c>
      <c r="AI68" s="130">
        <v>41950</v>
      </c>
      <c r="AJ68" s="130">
        <v>41950</v>
      </c>
      <c r="AK68" s="130">
        <v>38720</v>
      </c>
      <c r="AL68" s="130">
        <v>38720</v>
      </c>
      <c r="AM68" s="130">
        <v>38720</v>
      </c>
      <c r="AN68" s="130">
        <v>38720</v>
      </c>
      <c r="AO68" s="130">
        <v>34031</v>
      </c>
      <c r="AP68" s="130">
        <v>34031</v>
      </c>
      <c r="AQ68" s="130">
        <v>34031</v>
      </c>
      <c r="AR68" s="130">
        <v>34031</v>
      </c>
      <c r="AS68" s="130">
        <v>31134.57</v>
      </c>
      <c r="AT68" s="130">
        <v>31134.57</v>
      </c>
      <c r="AU68" s="130">
        <v>31134.57</v>
      </c>
      <c r="AV68" s="130">
        <v>31134.57</v>
      </c>
      <c r="AW68" s="130">
        <v>28337.57</v>
      </c>
      <c r="AX68" s="130">
        <v>28337.57</v>
      </c>
      <c r="AY68" s="130">
        <v>28338</v>
      </c>
      <c r="AZ68" s="130">
        <v>28338</v>
      </c>
      <c r="BA68" s="130">
        <v>19250</v>
      </c>
      <c r="BB68" s="130">
        <v>19250</v>
      </c>
      <c r="BC68" s="130">
        <v>19250</v>
      </c>
      <c r="BD68"/>
      <c r="BE68"/>
      <c r="BF68"/>
      <c r="BG68"/>
      <c r="BH68"/>
      <c r="BI68"/>
      <c r="BJ68"/>
      <c r="BK68"/>
      <c r="BL68"/>
      <c r="BM68"/>
      <c r="BN68"/>
      <c r="BO68"/>
      <c r="BP68"/>
      <c r="BQ68"/>
      <c r="BR68"/>
      <c r="BS68"/>
      <c r="BT68"/>
    </row>
    <row r="69" spans="1:72" x14ac:dyDescent="0.25">
      <c r="A69" s="130" t="s">
        <v>2421</v>
      </c>
      <c r="B69" s="130">
        <v>49250</v>
      </c>
      <c r="C69" s="130">
        <v>49250</v>
      </c>
      <c r="D69" s="130">
        <v>49250</v>
      </c>
      <c r="E69" s="130">
        <v>49250</v>
      </c>
      <c r="F69" s="130">
        <v>49250</v>
      </c>
      <c r="G69" s="130">
        <v>49250</v>
      </c>
      <c r="H69" s="130">
        <v>49250</v>
      </c>
      <c r="I69" s="130">
        <v>49250</v>
      </c>
      <c r="J69" s="130">
        <v>49250</v>
      </c>
      <c r="K69" s="130">
        <v>49250</v>
      </c>
      <c r="L69" s="130">
        <v>49250</v>
      </c>
      <c r="M69" s="130">
        <v>49250</v>
      </c>
      <c r="N69" s="130">
        <v>49250</v>
      </c>
      <c r="O69" s="130">
        <v>49250</v>
      </c>
      <c r="P69" s="130">
        <v>49250</v>
      </c>
      <c r="Q69" s="130">
        <v>49250</v>
      </c>
      <c r="R69" s="130">
        <v>49250</v>
      </c>
      <c r="S69" s="130">
        <v>49250</v>
      </c>
      <c r="T69" s="130">
        <v>49250</v>
      </c>
      <c r="U69" s="130">
        <v>49250</v>
      </c>
      <c r="V69" s="130">
        <v>49250</v>
      </c>
      <c r="W69" s="130">
        <v>49250</v>
      </c>
      <c r="X69" s="130">
        <v>49250</v>
      </c>
      <c r="Y69" s="130">
        <v>49250</v>
      </c>
      <c r="Z69" s="130">
        <v>49250</v>
      </c>
      <c r="AA69" s="130">
        <v>49250</v>
      </c>
      <c r="AB69" s="130">
        <v>49250</v>
      </c>
      <c r="AC69" s="130">
        <v>45950</v>
      </c>
      <c r="AD69" s="130">
        <v>45950</v>
      </c>
      <c r="AE69" s="130">
        <v>45950</v>
      </c>
      <c r="AF69" s="130">
        <v>45950</v>
      </c>
      <c r="AG69" s="130">
        <v>41950</v>
      </c>
      <c r="AH69" s="130">
        <v>41950</v>
      </c>
      <c r="AI69" s="130">
        <v>41950</v>
      </c>
      <c r="AJ69" s="130">
        <v>41950</v>
      </c>
      <c r="AK69" s="130">
        <v>38720</v>
      </c>
      <c r="AL69" s="130">
        <v>38720</v>
      </c>
      <c r="AM69" s="130">
        <v>38720</v>
      </c>
      <c r="AN69" s="130">
        <v>38720</v>
      </c>
      <c r="AO69" s="130">
        <v>34031</v>
      </c>
      <c r="AP69" s="130">
        <v>34031</v>
      </c>
      <c r="AQ69" s="130">
        <v>34031</v>
      </c>
      <c r="AR69" s="130">
        <v>34031</v>
      </c>
      <c r="AS69" s="130">
        <v>31134.57</v>
      </c>
      <c r="AT69" s="130">
        <v>31134.57</v>
      </c>
      <c r="AU69" s="130">
        <v>31134.57</v>
      </c>
      <c r="AV69" s="130">
        <v>31134.57</v>
      </c>
      <c r="AW69" s="130">
        <v>28337.57</v>
      </c>
      <c r="AX69" s="130">
        <v>28337.57</v>
      </c>
      <c r="AY69" s="130">
        <v>28338</v>
      </c>
      <c r="AZ69" s="130">
        <v>28338</v>
      </c>
      <c r="BA69" s="130">
        <v>0</v>
      </c>
      <c r="BB69" s="130">
        <v>19250</v>
      </c>
      <c r="BC69" s="130">
        <v>0</v>
      </c>
      <c r="BD69"/>
      <c r="BE69"/>
      <c r="BF69"/>
      <c r="BG69"/>
      <c r="BH69"/>
      <c r="BI69"/>
      <c r="BJ69"/>
      <c r="BK69"/>
      <c r="BL69"/>
      <c r="BM69"/>
      <c r="BN69"/>
      <c r="BO69"/>
      <c r="BP69"/>
      <c r="BQ69"/>
      <c r="BR69"/>
      <c r="BS69"/>
      <c r="BT69"/>
    </row>
    <row r="70" spans="1:72" x14ac:dyDescent="0.25">
      <c r="A70" s="130" t="s">
        <v>804</v>
      </c>
      <c r="B70" s="130">
        <v>1172642.93</v>
      </c>
      <c r="C70" s="130">
        <v>1266443.1000000001</v>
      </c>
      <c r="D70" s="130">
        <v>1188054.7</v>
      </c>
      <c r="E70" s="130">
        <v>1117963.6200000001</v>
      </c>
      <c r="F70" s="130">
        <v>1153873.23</v>
      </c>
      <c r="G70" s="130">
        <v>1318945.17</v>
      </c>
      <c r="H70" s="130">
        <v>1248572.92</v>
      </c>
      <c r="I70" s="130">
        <v>949534.77</v>
      </c>
      <c r="J70" s="130">
        <v>1031144.97</v>
      </c>
      <c r="K70" s="130">
        <v>1114098.44</v>
      </c>
      <c r="L70" s="130">
        <v>1018848.52</v>
      </c>
      <c r="M70" s="130">
        <v>943544.15</v>
      </c>
      <c r="N70" s="130">
        <v>1007017.02</v>
      </c>
      <c r="O70" s="130">
        <v>1146858.95</v>
      </c>
      <c r="P70" s="130">
        <v>1067468.18</v>
      </c>
      <c r="Q70" s="130">
        <v>1016426.37</v>
      </c>
      <c r="R70" s="130">
        <v>987159.48</v>
      </c>
      <c r="S70" s="130">
        <v>972630.76</v>
      </c>
      <c r="T70" s="130">
        <v>921624.88</v>
      </c>
      <c r="U70" s="130">
        <v>860315.71</v>
      </c>
      <c r="V70" s="130">
        <v>864524.73</v>
      </c>
      <c r="W70" s="130">
        <v>854851.94</v>
      </c>
      <c r="X70" s="130">
        <v>818933.83</v>
      </c>
      <c r="Y70" s="130">
        <v>755519.53</v>
      </c>
      <c r="Z70" s="130">
        <v>743639.87</v>
      </c>
      <c r="AA70" s="130">
        <v>750982.48</v>
      </c>
      <c r="AB70" s="130">
        <v>718864.63</v>
      </c>
      <c r="AC70" s="130">
        <v>664179.16</v>
      </c>
      <c r="AD70" s="130">
        <v>662278.85</v>
      </c>
      <c r="AE70" s="130">
        <v>676935.79</v>
      </c>
      <c r="AF70" s="130">
        <v>643789.15</v>
      </c>
      <c r="AG70" s="130">
        <v>613017.38</v>
      </c>
      <c r="AH70" s="130">
        <v>604156.84</v>
      </c>
      <c r="AI70" s="130">
        <v>592786.64</v>
      </c>
      <c r="AJ70" s="130">
        <v>471605.94</v>
      </c>
      <c r="AK70" s="130">
        <v>471298.59</v>
      </c>
      <c r="AL70" s="130">
        <v>469403.95</v>
      </c>
      <c r="AM70" s="130">
        <v>454379.13</v>
      </c>
      <c r="AN70" s="130">
        <v>415447.97</v>
      </c>
      <c r="AO70" s="130">
        <v>437662.56</v>
      </c>
      <c r="AP70" s="130">
        <v>409544.88</v>
      </c>
      <c r="AQ70" s="130">
        <v>472818.95</v>
      </c>
      <c r="AR70" s="130">
        <v>462436.07</v>
      </c>
      <c r="AS70" s="130">
        <v>447213.22</v>
      </c>
      <c r="AT70" s="130">
        <v>438419.19</v>
      </c>
      <c r="AU70" s="130">
        <v>454628.73</v>
      </c>
      <c r="AV70" s="130">
        <v>436212.3</v>
      </c>
      <c r="AW70" s="130">
        <v>416832.63</v>
      </c>
      <c r="AX70" s="130">
        <v>390582.76</v>
      </c>
      <c r="AY70" s="130">
        <v>429220</v>
      </c>
      <c r="AZ70" s="130">
        <v>423538</v>
      </c>
      <c r="BA70" s="130">
        <v>400708.01</v>
      </c>
      <c r="BB70" s="130">
        <v>407718</v>
      </c>
      <c r="BC70" s="130">
        <v>360186.21</v>
      </c>
      <c r="BD70"/>
      <c r="BE70"/>
      <c r="BF70"/>
      <c r="BG70"/>
      <c r="BH70"/>
      <c r="BI70"/>
      <c r="BJ70"/>
      <c r="BK70"/>
      <c r="BL70"/>
      <c r="BM70"/>
      <c r="BN70"/>
      <c r="BO70"/>
      <c r="BP70"/>
      <c r="BQ70"/>
      <c r="BR70"/>
      <c r="BS70"/>
      <c r="BT70"/>
    </row>
    <row r="71" spans="1:72" x14ac:dyDescent="0.25">
      <c r="A71" s="130" t="s">
        <v>2422</v>
      </c>
      <c r="B71" s="130">
        <v>-26640.04</v>
      </c>
      <c r="C71" s="130">
        <v>-52636.84</v>
      </c>
      <c r="D71" s="130">
        <v>-64860.04</v>
      </c>
      <c r="E71" s="130">
        <v>-66482.84</v>
      </c>
      <c r="F71" s="130">
        <v>-74685.240000000005</v>
      </c>
      <c r="G71" s="130">
        <v>-83570.039999999994</v>
      </c>
      <c r="H71" s="130">
        <v>-59546.84</v>
      </c>
      <c r="I71" s="130">
        <v>149454.28</v>
      </c>
      <c r="J71" s="130">
        <v>153762.28</v>
      </c>
      <c r="K71" s="130">
        <v>150513.48000000001</v>
      </c>
      <c r="L71" s="130">
        <v>144616.56</v>
      </c>
      <c r="M71" s="130">
        <v>155160.66</v>
      </c>
      <c r="N71" s="130">
        <v>150398.23000000001</v>
      </c>
      <c r="O71" s="130">
        <v>154300.51999999999</v>
      </c>
      <c r="P71" s="130">
        <v>155980.51999999999</v>
      </c>
      <c r="Q71" s="130">
        <v>161440.51999999999</v>
      </c>
      <c r="R71" s="130">
        <v>162280.51999999999</v>
      </c>
      <c r="S71" s="130">
        <v>162280.51999999999</v>
      </c>
      <c r="T71" s="130">
        <v>160600.51999999999</v>
      </c>
      <c r="U71" s="130">
        <v>160180.51999999999</v>
      </c>
      <c r="V71" s="130">
        <v>168580.52</v>
      </c>
      <c r="W71" s="130">
        <v>172280.52</v>
      </c>
      <c r="X71" s="130">
        <v>172680.52</v>
      </c>
      <c r="Y71" s="130">
        <v>185080.52</v>
      </c>
      <c r="Z71" s="130">
        <v>184680.52</v>
      </c>
      <c r="AA71" s="130">
        <v>181080.52</v>
      </c>
      <c r="AB71" s="130">
        <v>175480.52</v>
      </c>
      <c r="AC71" s="130">
        <v>182680.52</v>
      </c>
      <c r="AD71" s="130">
        <v>173080.52</v>
      </c>
      <c r="AE71" s="130">
        <v>163080.51999999999</v>
      </c>
      <c r="AF71" s="130">
        <v>159880.51999999999</v>
      </c>
      <c r="AG71" s="130">
        <v>161775.51999999999</v>
      </c>
      <c r="AH71" s="130">
        <v>163375.51999999999</v>
      </c>
      <c r="AI71" s="130">
        <v>171375.52</v>
      </c>
      <c r="AJ71" s="130">
        <v>168175.52</v>
      </c>
      <c r="AK71" s="130">
        <v>164175.51999999999</v>
      </c>
      <c r="AL71" s="130">
        <v>159175.51999999999</v>
      </c>
      <c r="AM71" s="130">
        <v>165675.51999999999</v>
      </c>
      <c r="AN71" s="130">
        <v>161675.51999999999</v>
      </c>
      <c r="AO71" s="130">
        <v>160175.51999999999</v>
      </c>
      <c r="AP71" s="130">
        <v>155675.51999999999</v>
      </c>
      <c r="AQ71" s="130">
        <v>164675.51999999999</v>
      </c>
      <c r="AR71" s="130">
        <v>160675.51999999999</v>
      </c>
      <c r="AS71" s="130">
        <v>202435.52</v>
      </c>
      <c r="AT71" s="130">
        <v>208175.52</v>
      </c>
      <c r="AU71" s="130">
        <v>218175.52</v>
      </c>
      <c r="AV71" s="130">
        <v>217175.52</v>
      </c>
      <c r="AW71" s="130">
        <v>202435.52</v>
      </c>
      <c r="AX71" s="130">
        <v>202435.52</v>
      </c>
      <c r="AY71" s="130">
        <v>202435</v>
      </c>
      <c r="AZ71" s="130">
        <v>202435</v>
      </c>
      <c r="BA71" s="130">
        <v>202435.52</v>
      </c>
      <c r="BB71" s="130">
        <v>202436</v>
      </c>
      <c r="BC71" s="130">
        <v>202435.52</v>
      </c>
      <c r="BD71"/>
      <c r="BE71"/>
      <c r="BF71"/>
      <c r="BG71"/>
      <c r="BH71"/>
      <c r="BI71"/>
      <c r="BJ71"/>
      <c r="BK71"/>
      <c r="BL71"/>
      <c r="BM71"/>
      <c r="BN71"/>
      <c r="BO71"/>
      <c r="BP71"/>
      <c r="BQ71"/>
      <c r="BR71"/>
      <c r="BS71"/>
      <c r="BT71"/>
    </row>
    <row r="72" spans="1:72" x14ac:dyDescent="0.25">
      <c r="A72" s="130" t="s">
        <v>2423</v>
      </c>
      <c r="B72" s="130">
        <v>0</v>
      </c>
      <c r="C72" s="130">
        <v>0</v>
      </c>
      <c r="D72" s="130">
        <v>0</v>
      </c>
      <c r="E72" s="130">
        <v>0</v>
      </c>
      <c r="F72" s="130">
        <v>0</v>
      </c>
      <c r="G72" s="130">
        <v>0</v>
      </c>
      <c r="H72" s="130">
        <v>0</v>
      </c>
      <c r="I72" s="130">
        <v>0</v>
      </c>
      <c r="J72" s="130">
        <v>0</v>
      </c>
      <c r="K72" s="130">
        <v>0</v>
      </c>
      <c r="L72" s="130">
        <v>0</v>
      </c>
      <c r="M72" s="130">
        <v>0</v>
      </c>
      <c r="N72" s="130">
        <v>0</v>
      </c>
      <c r="O72" s="130">
        <v>0</v>
      </c>
      <c r="P72" s="130">
        <v>0</v>
      </c>
      <c r="Q72" s="130">
        <v>0</v>
      </c>
      <c r="R72" s="130">
        <v>0</v>
      </c>
      <c r="S72" s="130">
        <v>0</v>
      </c>
      <c r="T72" s="130">
        <v>0</v>
      </c>
      <c r="U72" s="130">
        <v>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-41760</v>
      </c>
      <c r="AS72" s="130">
        <v>0</v>
      </c>
      <c r="AT72" s="130">
        <v>5740</v>
      </c>
      <c r="AU72" s="130">
        <v>15740</v>
      </c>
      <c r="AV72" s="130">
        <v>14740</v>
      </c>
      <c r="AW72" s="130">
        <v>0</v>
      </c>
      <c r="AX72" s="130">
        <v>0</v>
      </c>
      <c r="AY72" s="130">
        <v>0</v>
      </c>
      <c r="AZ72" s="130">
        <v>0</v>
      </c>
      <c r="BA72" s="130">
        <v>0</v>
      </c>
      <c r="BB72" s="130">
        <v>0</v>
      </c>
      <c r="BC72" s="130">
        <v>0</v>
      </c>
      <c r="BD72"/>
      <c r="BE72"/>
      <c r="BF72"/>
      <c r="BG72"/>
      <c r="BH72"/>
      <c r="BI72"/>
      <c r="BJ72"/>
      <c r="BK72"/>
      <c r="BL72"/>
      <c r="BM72"/>
      <c r="BN72"/>
      <c r="BO72"/>
      <c r="BP72"/>
      <c r="BQ72"/>
      <c r="BR72"/>
      <c r="BS72"/>
      <c r="BT72"/>
    </row>
    <row r="73" spans="1:72" x14ac:dyDescent="0.25">
      <c r="A73" s="130" t="s">
        <v>2426</v>
      </c>
      <c r="B73" s="130">
        <v>0</v>
      </c>
      <c r="C73" s="130">
        <v>0</v>
      </c>
      <c r="D73" s="130">
        <v>0</v>
      </c>
      <c r="E73" s="130">
        <v>0</v>
      </c>
      <c r="F73" s="130">
        <v>0</v>
      </c>
      <c r="G73" s="130">
        <v>0</v>
      </c>
      <c r="H73" s="130">
        <v>0</v>
      </c>
      <c r="I73" s="130">
        <v>0</v>
      </c>
      <c r="J73" s="130">
        <v>0</v>
      </c>
      <c r="K73" s="130">
        <v>0</v>
      </c>
      <c r="L73" s="130">
        <v>0</v>
      </c>
      <c r="M73" s="130">
        <v>0</v>
      </c>
      <c r="N73" s="130">
        <v>0</v>
      </c>
      <c r="O73" s="130">
        <v>0</v>
      </c>
      <c r="P73" s="130">
        <v>0</v>
      </c>
      <c r="Q73" s="130">
        <v>0</v>
      </c>
      <c r="R73" s="130">
        <v>0</v>
      </c>
      <c r="S73" s="130">
        <v>0</v>
      </c>
      <c r="T73" s="130">
        <v>0</v>
      </c>
      <c r="U73" s="130">
        <v>0</v>
      </c>
      <c r="V73" s="130">
        <v>0</v>
      </c>
      <c r="W73" s="130">
        <v>0</v>
      </c>
      <c r="X73" s="130">
        <v>0</v>
      </c>
      <c r="Y73" s="130">
        <v>0</v>
      </c>
      <c r="Z73" s="130">
        <v>0</v>
      </c>
      <c r="AA73" s="130">
        <v>0</v>
      </c>
      <c r="AB73" s="130">
        <v>0</v>
      </c>
      <c r="AC73" s="130">
        <v>0</v>
      </c>
      <c r="AD73" s="130">
        <v>0</v>
      </c>
      <c r="AE73" s="130">
        <v>0</v>
      </c>
      <c r="AF73" s="130">
        <v>0</v>
      </c>
      <c r="AG73" s="130">
        <v>0</v>
      </c>
      <c r="AH73" s="130">
        <v>0</v>
      </c>
      <c r="AI73" s="130">
        <v>0</v>
      </c>
      <c r="AJ73" s="130">
        <v>0</v>
      </c>
      <c r="AK73" s="130">
        <v>0</v>
      </c>
      <c r="AL73" s="130">
        <v>0</v>
      </c>
      <c r="AM73" s="130">
        <v>0</v>
      </c>
      <c r="AN73" s="130">
        <v>0</v>
      </c>
      <c r="AO73" s="130">
        <v>0</v>
      </c>
      <c r="AP73" s="130">
        <v>0</v>
      </c>
      <c r="AQ73" s="130">
        <v>0</v>
      </c>
      <c r="AR73" s="130">
        <v>-41760</v>
      </c>
      <c r="AS73" s="130">
        <v>0</v>
      </c>
      <c r="AT73" s="130">
        <v>5740</v>
      </c>
      <c r="AU73" s="130">
        <v>15740</v>
      </c>
      <c r="AV73" s="130">
        <v>14740</v>
      </c>
      <c r="AW73" s="130">
        <v>0</v>
      </c>
      <c r="AX73" s="130">
        <v>0</v>
      </c>
      <c r="AY73" s="130">
        <v>0</v>
      </c>
      <c r="AZ73" s="130">
        <v>0</v>
      </c>
      <c r="BA73" s="130">
        <v>0</v>
      </c>
      <c r="BB73" s="130">
        <v>0</v>
      </c>
      <c r="BC73" s="130">
        <v>0</v>
      </c>
      <c r="BD73"/>
      <c r="BE73"/>
      <c r="BF73"/>
      <c r="BG73"/>
      <c r="BH73"/>
      <c r="BI73"/>
      <c r="BJ73"/>
      <c r="BK73"/>
      <c r="BL73"/>
      <c r="BM73"/>
      <c r="BN73"/>
      <c r="BO73"/>
      <c r="BP73"/>
      <c r="BQ73"/>
      <c r="BR73"/>
      <c r="BS73"/>
      <c r="BT73"/>
    </row>
    <row r="74" spans="1:72" x14ac:dyDescent="0.25">
      <c r="A74" s="130" t="s">
        <v>2428</v>
      </c>
      <c r="B74" s="130">
        <v>-26640.04</v>
      </c>
      <c r="C74" s="130">
        <v>-52636.84</v>
      </c>
      <c r="D74" s="130">
        <v>0</v>
      </c>
      <c r="E74" s="130">
        <v>0</v>
      </c>
      <c r="F74" s="130">
        <v>-74685.240000000005</v>
      </c>
      <c r="G74" s="130">
        <v>-83570.039999999994</v>
      </c>
      <c r="H74" s="130">
        <v>0</v>
      </c>
      <c r="I74" s="130">
        <v>149454.28</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0</v>
      </c>
      <c r="AF74" s="130">
        <v>0</v>
      </c>
      <c r="AG74" s="130">
        <v>0</v>
      </c>
      <c r="AH74" s="130">
        <v>0</v>
      </c>
      <c r="AI74" s="130">
        <v>0</v>
      </c>
      <c r="AJ74" s="130">
        <v>0</v>
      </c>
      <c r="AK74" s="130">
        <v>0</v>
      </c>
      <c r="AL74" s="130">
        <v>0</v>
      </c>
      <c r="AM74" s="130">
        <v>0</v>
      </c>
      <c r="AN74" s="130">
        <v>0</v>
      </c>
      <c r="AO74" s="130">
        <v>0</v>
      </c>
      <c r="AP74" s="130">
        <v>0</v>
      </c>
      <c r="AQ74" s="130">
        <v>0</v>
      </c>
      <c r="AR74" s="130">
        <v>202435.52</v>
      </c>
      <c r="AS74" s="130">
        <v>202435.52</v>
      </c>
      <c r="AT74" s="130">
        <v>202435.52</v>
      </c>
      <c r="AU74" s="130">
        <v>202435.52</v>
      </c>
      <c r="AV74" s="130">
        <v>202435.52</v>
      </c>
      <c r="AW74" s="130">
        <v>202435.52</v>
      </c>
      <c r="AX74" s="130">
        <v>202435.52</v>
      </c>
      <c r="AY74" s="130">
        <v>202435</v>
      </c>
      <c r="AZ74" s="130">
        <v>202435</v>
      </c>
      <c r="BA74" s="130">
        <v>202435.52</v>
      </c>
      <c r="BB74" s="130">
        <v>202436</v>
      </c>
      <c r="BC74" s="130">
        <v>202435.52</v>
      </c>
      <c r="BD74"/>
      <c r="BE74"/>
      <c r="BF74"/>
      <c r="BG74"/>
      <c r="BH74"/>
      <c r="BI74"/>
      <c r="BJ74"/>
      <c r="BK74"/>
      <c r="BL74"/>
      <c r="BM74"/>
      <c r="BN74"/>
      <c r="BO74"/>
      <c r="BP74"/>
      <c r="BQ74"/>
      <c r="BR74"/>
      <c r="BS74"/>
      <c r="BT74"/>
    </row>
    <row r="75" spans="1:72" x14ac:dyDescent="0.25">
      <c r="A75" s="130" t="s">
        <v>805</v>
      </c>
      <c r="B75" s="130">
        <v>1817916.89</v>
      </c>
      <c r="C75" s="130">
        <v>1885720.27</v>
      </c>
      <c r="D75" s="130">
        <v>1795108.66</v>
      </c>
      <c r="E75" s="130">
        <v>1723394.79</v>
      </c>
      <c r="F75" s="130">
        <v>1751102</v>
      </c>
      <c r="G75" s="130">
        <v>1907289.13</v>
      </c>
      <c r="H75" s="130">
        <v>1860940.09</v>
      </c>
      <c r="I75" s="130">
        <v>1770903.05</v>
      </c>
      <c r="J75" s="130">
        <v>1856821.25</v>
      </c>
      <c r="K75" s="130">
        <v>1936525.92</v>
      </c>
      <c r="L75" s="130">
        <v>1835379.08</v>
      </c>
      <c r="M75" s="130">
        <v>1770618.81</v>
      </c>
      <c r="N75" s="130">
        <v>1829329.26</v>
      </c>
      <c r="O75" s="130">
        <v>1973073.46</v>
      </c>
      <c r="P75" s="130">
        <v>1895362.7</v>
      </c>
      <c r="Q75" s="130">
        <v>1849780.89</v>
      </c>
      <c r="R75" s="130">
        <v>1821354</v>
      </c>
      <c r="S75" s="130">
        <v>1806825.28</v>
      </c>
      <c r="T75" s="130">
        <v>1754139.4</v>
      </c>
      <c r="U75" s="130">
        <v>1692410.23</v>
      </c>
      <c r="V75" s="130">
        <v>1705019.25</v>
      </c>
      <c r="W75" s="130">
        <v>1699046.46</v>
      </c>
      <c r="X75" s="130">
        <v>1663528.35</v>
      </c>
      <c r="Y75" s="130">
        <v>1612514.05</v>
      </c>
      <c r="Z75" s="130">
        <v>1600234.39</v>
      </c>
      <c r="AA75" s="130">
        <v>1603977</v>
      </c>
      <c r="AB75" s="130">
        <v>1566259.14</v>
      </c>
      <c r="AC75" s="130">
        <v>1515473.68</v>
      </c>
      <c r="AD75" s="130">
        <v>1503973.37</v>
      </c>
      <c r="AE75" s="130">
        <v>1508630.31</v>
      </c>
      <c r="AF75" s="130">
        <v>1472283.67</v>
      </c>
      <c r="AG75" s="130">
        <v>1439406.9</v>
      </c>
      <c r="AH75" s="130">
        <v>1432146.36</v>
      </c>
      <c r="AI75" s="130">
        <v>1428776.16</v>
      </c>
      <c r="AJ75" s="130">
        <v>1304395.46</v>
      </c>
      <c r="AK75" s="130">
        <v>1296858.1100000001</v>
      </c>
      <c r="AL75" s="130">
        <v>1289963.47</v>
      </c>
      <c r="AM75" s="130">
        <v>1281438.6499999999</v>
      </c>
      <c r="AN75" s="130">
        <v>1238507.49</v>
      </c>
      <c r="AO75" s="130">
        <v>1254533.08</v>
      </c>
      <c r="AP75" s="130">
        <v>1221915.3999999999</v>
      </c>
      <c r="AQ75" s="130">
        <v>1294189.47</v>
      </c>
      <c r="AR75" s="130">
        <v>1279806.5900000001</v>
      </c>
      <c r="AS75" s="130">
        <v>1303447.3</v>
      </c>
      <c r="AT75" s="130">
        <v>1300393.28</v>
      </c>
      <c r="AU75" s="130">
        <v>1326602.82</v>
      </c>
      <c r="AV75" s="130">
        <v>1307186.3899999999</v>
      </c>
      <c r="AW75" s="130">
        <v>1270269.71</v>
      </c>
      <c r="AX75" s="130">
        <v>1244019.8400000001</v>
      </c>
      <c r="AY75" s="130">
        <v>1282657</v>
      </c>
      <c r="AZ75" s="130">
        <v>1276975</v>
      </c>
      <c r="BA75" s="130">
        <v>1245057.53</v>
      </c>
      <c r="BB75" s="130">
        <v>1252068</v>
      </c>
      <c r="BC75" s="130">
        <v>876871.73</v>
      </c>
      <c r="BD75"/>
      <c r="BE75"/>
      <c r="BF75"/>
      <c r="BG75"/>
      <c r="BH75"/>
      <c r="BI75"/>
      <c r="BJ75"/>
      <c r="BK75"/>
      <c r="BL75"/>
      <c r="BM75"/>
      <c r="BN75"/>
      <c r="BO75"/>
      <c r="BP75"/>
      <c r="BQ75"/>
      <c r="BR75"/>
      <c r="BS75"/>
      <c r="BT75"/>
    </row>
    <row r="76" spans="1:72" x14ac:dyDescent="0.25">
      <c r="A76" s="130" t="s">
        <v>2430</v>
      </c>
      <c r="B76" s="130">
        <v>1817916.89</v>
      </c>
      <c r="C76" s="130">
        <v>1885720.27</v>
      </c>
      <c r="D76" s="130">
        <v>1795108.66</v>
      </c>
      <c r="E76" s="130">
        <v>1723394.79</v>
      </c>
      <c r="F76" s="130">
        <v>1751102</v>
      </c>
      <c r="G76" s="130">
        <v>1907289.13</v>
      </c>
      <c r="H76" s="130">
        <v>1860940.09</v>
      </c>
      <c r="I76" s="130">
        <v>1770903.05</v>
      </c>
      <c r="J76" s="130">
        <v>1856821.25</v>
      </c>
      <c r="K76" s="130">
        <v>1936525.92</v>
      </c>
      <c r="L76" s="130">
        <v>1835379.08</v>
      </c>
      <c r="M76" s="130">
        <v>1770618.81</v>
      </c>
      <c r="N76" s="130">
        <v>1829329.26</v>
      </c>
      <c r="O76" s="130">
        <v>1973073.46</v>
      </c>
      <c r="P76" s="130">
        <v>1895362.7</v>
      </c>
      <c r="Q76" s="130">
        <v>1849780.89</v>
      </c>
      <c r="R76" s="130">
        <v>1821354</v>
      </c>
      <c r="S76" s="130">
        <v>1806825.28</v>
      </c>
      <c r="T76" s="130">
        <v>1754139.4</v>
      </c>
      <c r="U76" s="130">
        <v>1692410.23</v>
      </c>
      <c r="V76" s="130">
        <v>1705019.25</v>
      </c>
      <c r="W76" s="130">
        <v>1699046.46</v>
      </c>
      <c r="X76" s="130">
        <v>1663528.35</v>
      </c>
      <c r="Y76" s="130">
        <v>1612514.05</v>
      </c>
      <c r="Z76" s="130">
        <v>1600234.39</v>
      </c>
      <c r="AA76" s="130">
        <v>1603977</v>
      </c>
      <c r="AB76" s="130">
        <v>1566259.14</v>
      </c>
      <c r="AC76" s="130">
        <v>1515473.68</v>
      </c>
      <c r="AD76" s="130">
        <v>1503973.37</v>
      </c>
      <c r="AE76" s="130">
        <v>1508630.31</v>
      </c>
      <c r="AF76" s="130">
        <v>1472283.67</v>
      </c>
      <c r="AG76" s="130">
        <v>1439406.9</v>
      </c>
      <c r="AH76" s="130">
        <v>1432146.36</v>
      </c>
      <c r="AI76" s="130">
        <v>1428776.16</v>
      </c>
      <c r="AJ76" s="130">
        <v>1304395.46</v>
      </c>
      <c r="AK76" s="130">
        <v>1296858.1100000001</v>
      </c>
      <c r="AL76" s="130">
        <v>1289963.47</v>
      </c>
      <c r="AM76" s="130">
        <v>1281438.6499999999</v>
      </c>
      <c r="AN76" s="130">
        <v>1238507.49</v>
      </c>
      <c r="AO76" s="130">
        <v>1254533.08</v>
      </c>
      <c r="AP76" s="130">
        <v>1221915.3999999999</v>
      </c>
      <c r="AQ76" s="130">
        <v>1294189.47</v>
      </c>
      <c r="AR76" s="130">
        <v>1279806.5900000001</v>
      </c>
      <c r="AS76" s="130">
        <v>1303447.3</v>
      </c>
      <c r="AT76" s="130">
        <v>1300393.28</v>
      </c>
      <c r="AU76" s="130">
        <v>1326602.82</v>
      </c>
      <c r="AV76" s="130">
        <v>1307186.3899999999</v>
      </c>
      <c r="AW76" s="130">
        <v>1270269.71</v>
      </c>
      <c r="AX76" s="130">
        <v>1244019.8400000001</v>
      </c>
      <c r="AY76" s="130">
        <v>1282657</v>
      </c>
      <c r="AZ76" s="130">
        <v>1276975</v>
      </c>
      <c r="BA76" s="130">
        <v>1245057.53</v>
      </c>
      <c r="BB76" s="130">
        <v>1252068</v>
      </c>
      <c r="BC76" s="130">
        <v>876871.73</v>
      </c>
      <c r="BD76"/>
      <c r="BE76"/>
      <c r="BF76"/>
      <c r="BG76"/>
      <c r="BH76"/>
      <c r="BI76"/>
      <c r="BJ76"/>
      <c r="BK76"/>
      <c r="BL76"/>
      <c r="BM76"/>
      <c r="BN76"/>
      <c r="BO76"/>
      <c r="BP76"/>
      <c r="BQ76"/>
      <c r="BR76"/>
      <c r="BS76"/>
      <c r="BT76"/>
    </row>
    <row r="77" spans="1:72" x14ac:dyDescent="0.25">
      <c r="A77" s="130" t="s">
        <v>2431</v>
      </c>
      <c r="B77" s="130">
        <v>2673160.02</v>
      </c>
      <c r="C77" s="130">
        <v>2716033.3</v>
      </c>
      <c r="D77" s="130">
        <v>2803941.46</v>
      </c>
      <c r="E77" s="130">
        <v>2796625.27</v>
      </c>
      <c r="F77" s="130">
        <v>2931642.81</v>
      </c>
      <c r="G77" s="130">
        <v>3026564.02</v>
      </c>
      <c r="H77" s="130">
        <v>3017907.45</v>
      </c>
      <c r="I77" s="130">
        <v>2991169.35</v>
      </c>
      <c r="J77" s="130">
        <v>2821572.81</v>
      </c>
      <c r="K77" s="130">
        <v>2713895.07</v>
      </c>
      <c r="L77" s="130">
        <v>2602022.39</v>
      </c>
      <c r="M77" s="130">
        <v>2438248.0099999998</v>
      </c>
      <c r="N77" s="130">
        <v>2369952.38</v>
      </c>
      <c r="O77" s="130">
        <v>2460733.15</v>
      </c>
      <c r="P77" s="130">
        <v>2387249.2000000002</v>
      </c>
      <c r="Q77" s="130">
        <v>2281449.65</v>
      </c>
      <c r="R77" s="130">
        <v>2203793.4300000002</v>
      </c>
      <c r="S77" s="130">
        <v>2252764.38</v>
      </c>
      <c r="T77" s="130">
        <v>2238030.91</v>
      </c>
      <c r="U77" s="130">
        <v>2195901.0699999998</v>
      </c>
      <c r="V77" s="130">
        <v>2168557.8199999998</v>
      </c>
      <c r="W77" s="130">
        <v>2175793.8199999998</v>
      </c>
      <c r="X77" s="130">
        <v>2215861.08</v>
      </c>
      <c r="Y77" s="130">
        <v>2244939.2000000002</v>
      </c>
      <c r="Z77" s="130">
        <v>2224759.61</v>
      </c>
      <c r="AA77" s="130">
        <v>2242041.89</v>
      </c>
      <c r="AB77" s="130">
        <v>2307508.4</v>
      </c>
      <c r="AC77" s="130">
        <v>2315209.6</v>
      </c>
      <c r="AD77" s="130">
        <v>2252666.2000000002</v>
      </c>
      <c r="AE77" s="130">
        <v>2260745.71</v>
      </c>
      <c r="AF77" s="130">
        <v>2293408.5699999998</v>
      </c>
      <c r="AG77" s="130">
        <v>2272083.7799999998</v>
      </c>
      <c r="AH77" s="130">
        <v>2202948.64</v>
      </c>
      <c r="AI77" s="130">
        <v>2269404.94</v>
      </c>
      <c r="AJ77" s="130">
        <v>2167385.9500000002</v>
      </c>
      <c r="AK77" s="130">
        <v>2224605.69</v>
      </c>
      <c r="AL77" s="130">
        <v>2151938.4300000002</v>
      </c>
      <c r="AM77" s="130">
        <v>2186051.5099999998</v>
      </c>
      <c r="AN77" s="130">
        <v>2136280.38</v>
      </c>
      <c r="AO77" s="130">
        <v>2187531.38</v>
      </c>
      <c r="AP77" s="130">
        <v>2089439.24</v>
      </c>
      <c r="AQ77" s="130">
        <v>1983617.33</v>
      </c>
      <c r="AR77" s="130">
        <v>1893638.55</v>
      </c>
      <c r="AS77" s="130">
        <v>1900355.51</v>
      </c>
      <c r="AT77" s="130">
        <v>1943624.64</v>
      </c>
      <c r="AU77" s="130">
        <v>1961735.02</v>
      </c>
      <c r="AV77" s="130">
        <v>2034156.32</v>
      </c>
      <c r="AW77" s="130">
        <v>1989405.26</v>
      </c>
      <c r="AX77" s="130">
        <v>1843762.17</v>
      </c>
      <c r="AY77" s="130">
        <v>1759665</v>
      </c>
      <c r="AZ77" s="130">
        <v>1798793</v>
      </c>
      <c r="BA77" s="130">
        <v>1780761.14</v>
      </c>
      <c r="BB77" s="130">
        <v>1757833</v>
      </c>
      <c r="BC77" s="130">
        <v>1626630.18</v>
      </c>
      <c r="BD77"/>
      <c r="BE77"/>
      <c r="BF77"/>
      <c r="BG77"/>
      <c r="BH77"/>
      <c r="BI77"/>
      <c r="BJ77"/>
      <c r="BK77"/>
      <c r="BL77"/>
      <c r="BM77"/>
      <c r="BN77"/>
      <c r="BO77"/>
      <c r="BP77"/>
      <c r="BQ77"/>
      <c r="BR77"/>
      <c r="BS77"/>
      <c r="BT77"/>
    </row>
    <row r="78" spans="1:72" x14ac:dyDescent="0.25">
      <c r="A78" s="130" t="s">
        <v>2547</v>
      </c>
      <c r="B78" s="130" t="s">
        <v>3279</v>
      </c>
      <c r="C78" s="130" t="s">
        <v>2548</v>
      </c>
      <c r="D78" s="130" t="s">
        <v>2549</v>
      </c>
      <c r="E78" s="130" t="s">
        <v>2550</v>
      </c>
      <c r="F78" s="130" t="s">
        <v>2551</v>
      </c>
      <c r="G78" s="130" t="s">
        <v>2552</v>
      </c>
      <c r="H78" s="130" t="s">
        <v>2553</v>
      </c>
      <c r="I78" s="130" t="s">
        <v>2554</v>
      </c>
      <c r="J78" s="130" t="s">
        <v>2555</v>
      </c>
      <c r="K78" s="130" t="s">
        <v>2556</v>
      </c>
      <c r="L78" s="130" t="s">
        <v>2557</v>
      </c>
      <c r="M78" s="130" t="s">
        <v>2558</v>
      </c>
      <c r="N78" s="130" t="s">
        <v>2559</v>
      </c>
      <c r="O78" s="130" t="s">
        <v>2560</v>
      </c>
      <c r="P78" s="130" t="s">
        <v>2561</v>
      </c>
      <c r="Q78" s="130" t="s">
        <v>2562</v>
      </c>
      <c r="R78" s="130" t="s">
        <v>2563</v>
      </c>
      <c r="S78" s="130" t="s">
        <v>2564</v>
      </c>
      <c r="T78" s="130" t="s">
        <v>2565</v>
      </c>
      <c r="U78" s="130" t="s">
        <v>2566</v>
      </c>
      <c r="V78" s="130" t="s">
        <v>2567</v>
      </c>
      <c r="W78" s="130" t="s">
        <v>2568</v>
      </c>
      <c r="X78" s="130" t="s">
        <v>2569</v>
      </c>
      <c r="Y78" s="130" t="s">
        <v>2570</v>
      </c>
      <c r="Z78" s="130" t="s">
        <v>2571</v>
      </c>
      <c r="AA78" s="130" t="s">
        <v>2572</v>
      </c>
      <c r="AB78" s="130" t="s">
        <v>2573</v>
      </c>
      <c r="AC78" s="130" t="s">
        <v>2574</v>
      </c>
      <c r="AD78" s="130" t="s">
        <v>2575</v>
      </c>
      <c r="AE78" s="130" t="s">
        <v>2576</v>
      </c>
      <c r="AF78" s="130" t="s">
        <v>2577</v>
      </c>
      <c r="AG78" s="130" t="s">
        <v>2578</v>
      </c>
      <c r="AH78" s="130" t="s">
        <v>2579</v>
      </c>
      <c r="AI78" s="130" t="s">
        <v>2580</v>
      </c>
      <c r="AJ78" s="130" t="s">
        <v>2581</v>
      </c>
      <c r="AK78" s="130" t="s">
        <v>2582</v>
      </c>
      <c r="AL78" s="130" t="s">
        <v>2583</v>
      </c>
      <c r="AM78" s="130" t="s">
        <v>2584</v>
      </c>
      <c r="AN78" s="130" t="s">
        <v>2585</v>
      </c>
      <c r="AO78" s="130" t="s">
        <v>2586</v>
      </c>
      <c r="AP78" s="130" t="s">
        <v>2587</v>
      </c>
      <c r="AQ78" s="130" t="s">
        <v>2588</v>
      </c>
      <c r="AR78" s="130" t="s">
        <v>2589</v>
      </c>
      <c r="AS78" s="130" t="s">
        <v>2590</v>
      </c>
      <c r="AT78" s="130" t="s">
        <v>2591</v>
      </c>
      <c r="AU78" s="130" t="s">
        <v>2592</v>
      </c>
      <c r="AV78" s="130" t="s">
        <v>2593</v>
      </c>
      <c r="AW78" s="130" t="s">
        <v>2594</v>
      </c>
      <c r="AX78" s="130" t="s">
        <v>2595</v>
      </c>
      <c r="AY78" s="130" t="s">
        <v>2596</v>
      </c>
      <c r="AZ78" s="130" t="s">
        <v>2597</v>
      </c>
      <c r="BA78" s="130" t="s">
        <v>2598</v>
      </c>
      <c r="BB78" s="130" t="s">
        <v>2599</v>
      </c>
      <c r="BC78" s="130" t="s">
        <v>2600</v>
      </c>
      <c r="BD78"/>
      <c r="BE78"/>
      <c r="BF78"/>
      <c r="BG78"/>
      <c r="BH78"/>
      <c r="BI78"/>
      <c r="BJ78"/>
      <c r="BK78"/>
      <c r="BL78"/>
      <c r="BM78"/>
      <c r="BN78"/>
      <c r="BO78"/>
      <c r="BP78"/>
      <c r="BQ78"/>
      <c r="BR78"/>
      <c r="BS78"/>
      <c r="BT78"/>
    </row>
    <row r="79" spans="1:72" x14ac:dyDescent="0.25">
      <c r="A79" s="130" t="s">
        <v>2601</v>
      </c>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c r="BE79"/>
      <c r="BF79"/>
      <c r="BG79"/>
      <c r="BH79"/>
      <c r="BI79"/>
      <c r="BJ79"/>
      <c r="BK79"/>
      <c r="BL79"/>
      <c r="BM79"/>
      <c r="BN79"/>
      <c r="BO79"/>
      <c r="BP79"/>
      <c r="BQ79"/>
      <c r="BR79"/>
      <c r="BS79"/>
      <c r="BT79"/>
    </row>
    <row r="80" spans="1:72" x14ac:dyDescent="0.25">
      <c r="A80" s="130" t="s">
        <v>2602</v>
      </c>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c r="BE80"/>
      <c r="BF80"/>
      <c r="BG80"/>
      <c r="BH80"/>
      <c r="BI80"/>
      <c r="BJ80"/>
      <c r="BK80"/>
      <c r="BL80"/>
      <c r="BM80"/>
      <c r="BN80"/>
      <c r="BO80"/>
      <c r="BP80"/>
      <c r="BQ80"/>
      <c r="BR80"/>
      <c r="BS80"/>
      <c r="BT80"/>
    </row>
    <row r="81" spans="1:72" x14ac:dyDescent="0.25">
      <c r="A81" s="130" t="s">
        <v>2603</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469907.02</v>
      </c>
      <c r="C119" s="132">
        <f t="shared" ref="C119:BK119" si="0">IFERROR(INDEX(C$3:C$117,MATCH($A$119,$A$3:$A$117,0),1),0)</f>
        <v>456269.49</v>
      </c>
      <c r="D119" s="132">
        <f t="shared" si="0"/>
        <v>558821.12</v>
      </c>
      <c r="E119" s="132">
        <f t="shared" si="0"/>
        <v>621913.42000000004</v>
      </c>
      <c r="F119" s="132">
        <f t="shared" si="0"/>
        <v>723216.76</v>
      </c>
      <c r="G119" s="132">
        <f t="shared" si="0"/>
        <v>646065.84</v>
      </c>
      <c r="H119" s="132">
        <f t="shared" si="0"/>
        <v>565067.72</v>
      </c>
      <c r="I119" s="132">
        <f t="shared" si="0"/>
        <v>597974.36</v>
      </c>
      <c r="J119" s="132">
        <f t="shared" si="0"/>
        <v>400824.3</v>
      </c>
      <c r="K119" s="132">
        <f t="shared" si="0"/>
        <v>232460.58</v>
      </c>
      <c r="L119" s="132">
        <f t="shared" si="0"/>
        <v>156162.82999999999</v>
      </c>
      <c r="M119" s="132">
        <f t="shared" si="0"/>
        <v>102473.25</v>
      </c>
      <c r="N119" s="132">
        <f t="shared" si="0"/>
        <v>78000</v>
      </c>
      <c r="O119" s="132">
        <f t="shared" si="0"/>
        <v>34000</v>
      </c>
      <c r="P119" s="132">
        <f t="shared" si="0"/>
        <v>18000</v>
      </c>
      <c r="Q119" s="132">
        <f t="shared" si="0"/>
        <v>19000</v>
      </c>
      <c r="R119" s="132">
        <f t="shared" si="0"/>
        <v>51000</v>
      </c>
      <c r="S119" s="132">
        <f t="shared" si="0"/>
        <v>128000</v>
      </c>
      <c r="T119" s="132">
        <f t="shared" si="0"/>
        <v>108000</v>
      </c>
      <c r="U119" s="132">
        <f t="shared" si="0"/>
        <v>121000</v>
      </c>
      <c r="V119" s="132">
        <f t="shared" si="0"/>
        <v>125000</v>
      </c>
      <c r="W119" s="132">
        <f t="shared" si="0"/>
        <v>166000</v>
      </c>
      <c r="X119" s="132">
        <f t="shared" si="0"/>
        <v>219000</v>
      </c>
      <c r="Y119" s="132">
        <f t="shared" si="0"/>
        <v>330000</v>
      </c>
      <c r="Z119" s="132">
        <f t="shared" si="0"/>
        <v>361000</v>
      </c>
      <c r="AA119" s="132">
        <f t="shared" si="0"/>
        <v>387000</v>
      </c>
      <c r="AB119" s="132">
        <f t="shared" si="0"/>
        <v>431000</v>
      </c>
      <c r="AC119" s="132">
        <f t="shared" si="0"/>
        <v>476866.41</v>
      </c>
      <c r="AD119" s="132">
        <f t="shared" si="0"/>
        <v>482000</v>
      </c>
      <c r="AE119" s="132">
        <f t="shared" si="0"/>
        <v>526000</v>
      </c>
      <c r="AF119" s="132">
        <f t="shared" si="0"/>
        <v>532000</v>
      </c>
      <c r="AG119" s="132">
        <f t="shared" si="0"/>
        <v>514000</v>
      </c>
      <c r="AH119" s="132">
        <f t="shared" si="0"/>
        <v>480000</v>
      </c>
      <c r="AI119" s="132">
        <f t="shared" si="0"/>
        <v>549000</v>
      </c>
      <c r="AJ119" s="132">
        <f t="shared" si="0"/>
        <v>581000</v>
      </c>
      <c r="AK119" s="132">
        <f t="shared" si="0"/>
        <v>622000</v>
      </c>
      <c r="AL119" s="132">
        <f t="shared" si="0"/>
        <v>594000</v>
      </c>
      <c r="AM119" s="132">
        <f t="shared" si="0"/>
        <v>644000</v>
      </c>
      <c r="AN119" s="132">
        <f t="shared" si="0"/>
        <v>614000</v>
      </c>
      <c r="AO119" s="132">
        <f t="shared" si="0"/>
        <v>579000</v>
      </c>
      <c r="AP119" s="132">
        <f t="shared" si="0"/>
        <v>528409.05000000005</v>
      </c>
      <c r="AQ119" s="132">
        <f t="shared" si="0"/>
        <v>420388.36</v>
      </c>
      <c r="AR119" s="132">
        <f t="shared" si="0"/>
        <v>340000</v>
      </c>
      <c r="AS119" s="132">
        <f t="shared" si="0"/>
        <v>350000</v>
      </c>
      <c r="AT119" s="132">
        <f t="shared" si="0"/>
        <v>436000</v>
      </c>
      <c r="AU119" s="132">
        <f t="shared" si="0"/>
        <v>469000</v>
      </c>
      <c r="AV119" s="132">
        <f t="shared" si="0"/>
        <v>500501.09</v>
      </c>
      <c r="AW119" s="132">
        <f t="shared" si="0"/>
        <v>454000</v>
      </c>
      <c r="AX119" s="132">
        <f t="shared" si="0"/>
        <v>355000</v>
      </c>
      <c r="AY119" s="132">
        <f t="shared" si="0"/>
        <v>295000</v>
      </c>
      <c r="AZ119" s="132">
        <f t="shared" si="0"/>
        <v>240216</v>
      </c>
      <c r="BA119" s="132">
        <f t="shared" si="0"/>
        <v>192423.95</v>
      </c>
      <c r="BB119" s="132">
        <f t="shared" si="0"/>
        <v>214296</v>
      </c>
      <c r="BC119" s="132">
        <f t="shared" si="0"/>
        <v>454877.61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18580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0</v>
      </c>
      <c r="C122" s="132">
        <f>IFERROR(INDEX(C$3:C$117,MATCH($A$122,$A3:$A$117,0),1),0)</f>
        <v>0</v>
      </c>
      <c r="D122" s="132">
        <f>IFERROR(INDEX(D$3:D$117,MATCH($A$122,$A3:$A$117,0),1),0)</f>
        <v>6617</v>
      </c>
      <c r="E122" s="132">
        <f>IFERROR(INDEX(E$3:E$117,MATCH($A$122,$A3:$A$117,0),1),0)</f>
        <v>6651.5</v>
      </c>
      <c r="F122" s="132">
        <f>IFERROR(INDEX(F$3:F$117,MATCH($A$122,$A3:$A$117,0),1),0)</f>
        <v>0</v>
      </c>
      <c r="G122" s="132">
        <f>IFERROR(INDEX(G$3:G$117,MATCH($A$122,$A3:$A$117,0),1),0)</f>
        <v>0</v>
      </c>
      <c r="H122" s="132">
        <f>IFERROR(INDEX(H$3:H$117,MATCH($A$122,$A3:$A$117,0),1),0)</f>
        <v>122384.63</v>
      </c>
      <c r="I122" s="132">
        <f>IFERROR(INDEX(I$3:I$117,MATCH($A$122,$A3:$A$117,0),1),0)</f>
        <v>0</v>
      </c>
      <c r="J122" s="132">
        <f>IFERROR(INDEX(J$3:J$117,MATCH($A$122,$A3:$A$117,0),1),0)</f>
        <v>126630.43</v>
      </c>
      <c r="K122" s="132">
        <f>IFERROR(INDEX(K$3:K$117,MATCH($A$122,$A3:$A$117,0),1),0)</f>
        <v>0</v>
      </c>
      <c r="L122" s="132">
        <f>IFERROR(INDEX(L$3:L$117,MATCH($A$122,$A3:$A$117,0),1),0)</f>
        <v>0</v>
      </c>
      <c r="M122" s="132">
        <f>IFERROR(INDEX(M$3:M$117,MATCH($A$122,$A3:$A$117,0),1),0)</f>
        <v>101704.51</v>
      </c>
      <c r="N122" s="132">
        <f>IFERROR(INDEX(N$3:N$117,MATCH($A$122,$A3:$A$117,0),1),0)</f>
        <v>0</v>
      </c>
      <c r="O122" s="132">
        <f>IFERROR(INDEX(O$3:O$117,MATCH($A$122,$A3:$A$117,0),1),0)</f>
        <v>0</v>
      </c>
      <c r="P122" s="132">
        <f>IFERROR(INDEX(P$3:P$117,MATCH($A$122,$A3:$A$117,0),1),0)</f>
        <v>88151.07</v>
      </c>
      <c r="Q122" s="132">
        <f>IFERROR(INDEX(Q$3:Q$117,MATCH($A$122,$A3:$A$117,0),1),0)</f>
        <v>86736.97</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57458.36</v>
      </c>
      <c r="AD122" s="132">
        <f>IFERROR(INDEX(AD$3:AD$117,MATCH($A$122,$A3:$A$117,0),1),0)</f>
        <v>54267.8</v>
      </c>
      <c r="AE122" s="132">
        <f>IFERROR(INDEX(AE$3:AE$117,MATCH($A$122,$A3:$A$117,0),1),0)</f>
        <v>0</v>
      </c>
      <c r="AF122" s="132">
        <f>IFERROR(INDEX(AF$3:AF$117,MATCH($A$122,$A3:$A$117,0),1),0)</f>
        <v>20979.91</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1927</v>
      </c>
      <c r="AT122" s="132">
        <f>IFERROR(INDEX(AT$3:AT$117,MATCH($A$122,$A3:$A$117,0),1),0)</f>
        <v>0</v>
      </c>
      <c r="AU122" s="132">
        <f>IFERROR(INDEX(AU$3:AU$117,MATCH($A$122,$A3:$A$117,0),1),0)</f>
        <v>0</v>
      </c>
      <c r="AV122" s="132">
        <f>IFERROR(INDEX(AV$3:AV$117,MATCH($A$122,$A3:$A$117,0),1),0)</f>
        <v>0</v>
      </c>
      <c r="AW122" s="132">
        <f>IFERROR(INDEX(AW$3:AW$117,MATCH($A$122,$A3:$A$117,0),1),0)</f>
        <v>3019.34</v>
      </c>
      <c r="AX122" s="132">
        <f>IFERROR(INDEX(AX$3:AX$117,MATCH($A$122,$A3:$A$117,0),1),0)</f>
        <v>3394.03</v>
      </c>
      <c r="AY122" s="132">
        <f>IFERROR(INDEX(AY$3:AY$117,MATCH($A$122,$A3:$A$117,0),1),0)</f>
        <v>0</v>
      </c>
      <c r="AZ122" s="132">
        <f>IFERROR(INDEX(AZ$3:AZ$117,MATCH($A$122,$A3:$A$117,0),1),0)</f>
        <v>0</v>
      </c>
      <c r="BA122" s="132">
        <f>IFERROR(INDEX(BA$3:BA$117,MATCH($A$122,$A3:$A$117,0),1),0)</f>
        <v>1338</v>
      </c>
      <c r="BB122" s="132">
        <f>IFERROR(INDEX(BB$3:BB$117,MATCH($A$122,$A3:$A$117,0),1),0)</f>
        <v>1300</v>
      </c>
      <c r="BC122" s="132">
        <f>IFERROR(INDEX(BC$3:BC$117,MATCH($A$122,$A3:$A$117,0),1),0)</f>
        <v>3629</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469907.02</v>
      </c>
      <c r="C123" s="80">
        <f t="shared" ref="C123:BB123" si="3">C119+C120+C121</f>
        <v>456269.49</v>
      </c>
      <c r="D123" s="80">
        <f t="shared" si="3"/>
        <v>558821.12</v>
      </c>
      <c r="E123" s="80">
        <f t="shared" si="3"/>
        <v>621913.42000000004</v>
      </c>
      <c r="F123" s="80">
        <f t="shared" si="3"/>
        <v>723216.76</v>
      </c>
      <c r="G123" s="80">
        <f t="shared" si="3"/>
        <v>646065.84</v>
      </c>
      <c r="H123" s="80">
        <f t="shared" si="3"/>
        <v>565067.72</v>
      </c>
      <c r="I123" s="80">
        <f t="shared" si="3"/>
        <v>597974.36</v>
      </c>
      <c r="J123" s="80">
        <f t="shared" si="3"/>
        <v>400824.3</v>
      </c>
      <c r="K123" s="80">
        <f t="shared" si="3"/>
        <v>232460.58</v>
      </c>
      <c r="L123" s="80">
        <f t="shared" si="3"/>
        <v>156162.82999999999</v>
      </c>
      <c r="M123" s="80">
        <f t="shared" si="3"/>
        <v>102473.25</v>
      </c>
      <c r="N123" s="80">
        <f t="shared" si="3"/>
        <v>78000</v>
      </c>
      <c r="O123" s="80">
        <f t="shared" si="3"/>
        <v>34000</v>
      </c>
      <c r="P123" s="80">
        <f t="shared" si="3"/>
        <v>18000</v>
      </c>
      <c r="Q123" s="80">
        <f t="shared" si="3"/>
        <v>19000</v>
      </c>
      <c r="R123" s="80">
        <f t="shared" si="3"/>
        <v>51000</v>
      </c>
      <c r="S123" s="80">
        <f t="shared" si="3"/>
        <v>128000</v>
      </c>
      <c r="T123" s="80">
        <f t="shared" si="3"/>
        <v>108000</v>
      </c>
      <c r="U123" s="80">
        <f t="shared" si="3"/>
        <v>121000</v>
      </c>
      <c r="V123" s="80">
        <f t="shared" si="3"/>
        <v>125000</v>
      </c>
      <c r="W123" s="80">
        <f t="shared" si="3"/>
        <v>166000</v>
      </c>
      <c r="X123" s="80">
        <f t="shared" si="3"/>
        <v>219000</v>
      </c>
      <c r="Y123" s="80">
        <f t="shared" si="3"/>
        <v>330000</v>
      </c>
      <c r="Z123" s="80">
        <f t="shared" si="3"/>
        <v>361000</v>
      </c>
      <c r="AA123" s="80">
        <f t="shared" si="3"/>
        <v>387000</v>
      </c>
      <c r="AB123" s="80">
        <f t="shared" si="3"/>
        <v>431000</v>
      </c>
      <c r="AC123" s="80">
        <f t="shared" si="3"/>
        <v>476866.41</v>
      </c>
      <c r="AD123" s="80">
        <f t="shared" si="3"/>
        <v>482000</v>
      </c>
      <c r="AE123" s="80">
        <f t="shared" si="3"/>
        <v>526000</v>
      </c>
      <c r="AF123" s="80">
        <f t="shared" si="3"/>
        <v>532000</v>
      </c>
      <c r="AG123" s="80">
        <f t="shared" si="3"/>
        <v>514000</v>
      </c>
      <c r="AH123" s="80">
        <f t="shared" si="3"/>
        <v>480000</v>
      </c>
      <c r="AI123" s="80">
        <f t="shared" si="3"/>
        <v>549000</v>
      </c>
      <c r="AJ123" s="80">
        <f t="shared" si="3"/>
        <v>581000</v>
      </c>
      <c r="AK123" s="80">
        <f t="shared" si="3"/>
        <v>622000</v>
      </c>
      <c r="AL123" s="80">
        <f t="shared" si="3"/>
        <v>594000</v>
      </c>
      <c r="AM123" s="80">
        <f t="shared" si="3"/>
        <v>644000</v>
      </c>
      <c r="AN123" s="80">
        <f t="shared" si="3"/>
        <v>614000</v>
      </c>
      <c r="AO123" s="80">
        <f t="shared" si="3"/>
        <v>579000</v>
      </c>
      <c r="AP123" s="80">
        <f t="shared" si="3"/>
        <v>528409.05000000005</v>
      </c>
      <c r="AQ123" s="80">
        <f t="shared" si="3"/>
        <v>420388.36</v>
      </c>
      <c r="AR123" s="80">
        <f t="shared" si="3"/>
        <v>340000</v>
      </c>
      <c r="AS123" s="80">
        <f t="shared" si="3"/>
        <v>350000</v>
      </c>
      <c r="AT123" s="80">
        <f t="shared" si="3"/>
        <v>436000</v>
      </c>
      <c r="AU123" s="80">
        <f t="shared" si="3"/>
        <v>469000</v>
      </c>
      <c r="AV123" s="80">
        <f t="shared" si="3"/>
        <v>500501.09</v>
      </c>
      <c r="AW123" s="80">
        <f t="shared" si="3"/>
        <v>454000</v>
      </c>
      <c r="AX123" s="80">
        <f t="shared" si="3"/>
        <v>355000</v>
      </c>
      <c r="AY123" s="80">
        <f t="shared" si="3"/>
        <v>295000</v>
      </c>
      <c r="AZ123" s="80">
        <f t="shared" si="3"/>
        <v>240216</v>
      </c>
      <c r="BA123" s="80">
        <f t="shared" si="3"/>
        <v>192423.95</v>
      </c>
      <c r="BB123" s="80">
        <f t="shared" si="3"/>
        <v>214296</v>
      </c>
      <c r="BC123" s="80">
        <f t="shared" ref="BC123:BK123" si="4">+BC42+BC46+BC49</f>
        <v>18580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6617</v>
      </c>
      <c r="E124" s="80">
        <f t="shared" si="5"/>
        <v>6651.5</v>
      </c>
      <c r="F124" s="80">
        <f t="shared" si="5"/>
        <v>0</v>
      </c>
      <c r="G124" s="80">
        <f t="shared" si="5"/>
        <v>0</v>
      </c>
      <c r="H124" s="80">
        <f t="shared" si="5"/>
        <v>122384.63</v>
      </c>
      <c r="I124" s="80">
        <f t="shared" si="5"/>
        <v>0</v>
      </c>
      <c r="J124" s="80">
        <f t="shared" si="5"/>
        <v>126630.43</v>
      </c>
      <c r="K124" s="80">
        <f t="shared" si="5"/>
        <v>0</v>
      </c>
      <c r="L124" s="80">
        <f t="shared" si="5"/>
        <v>0</v>
      </c>
      <c r="M124" s="80">
        <f t="shared" si="5"/>
        <v>101704.51</v>
      </c>
      <c r="N124" s="80">
        <f t="shared" si="5"/>
        <v>0</v>
      </c>
      <c r="O124" s="80">
        <f t="shared" si="5"/>
        <v>0</v>
      </c>
      <c r="P124" s="80">
        <f t="shared" si="5"/>
        <v>88151.07</v>
      </c>
      <c r="Q124" s="80">
        <f t="shared" si="5"/>
        <v>86736.97</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57458.36</v>
      </c>
      <c r="AD124" s="80">
        <f t="shared" si="5"/>
        <v>54267.8</v>
      </c>
      <c r="AE124" s="80">
        <f t="shared" si="5"/>
        <v>0</v>
      </c>
      <c r="AF124" s="80">
        <f t="shared" si="5"/>
        <v>20979.91</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1927</v>
      </c>
      <c r="AT124" s="80">
        <f t="shared" si="5"/>
        <v>0</v>
      </c>
      <c r="AU124" s="80">
        <f t="shared" si="5"/>
        <v>0</v>
      </c>
      <c r="AV124" s="80">
        <f t="shared" si="5"/>
        <v>0</v>
      </c>
      <c r="AW124" s="80">
        <f t="shared" si="5"/>
        <v>3019.34</v>
      </c>
      <c r="AX124" s="80">
        <f t="shared" si="5"/>
        <v>3394.03</v>
      </c>
      <c r="AY124" s="80">
        <f t="shared" si="5"/>
        <v>0</v>
      </c>
      <c r="AZ124" s="80">
        <f t="shared" si="5"/>
        <v>0</v>
      </c>
      <c r="BA124" s="80">
        <f t="shared" si="5"/>
        <v>1338</v>
      </c>
      <c r="BB124" s="80">
        <f t="shared" si="5"/>
        <v>1300</v>
      </c>
      <c r="BC124" s="80">
        <f t="shared" si="5"/>
        <v>3629</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469907.02</v>
      </c>
      <c r="C125" s="82">
        <f t="shared" ref="C125:BK125" si="6">SUM(C123:C124)</f>
        <v>456269.49</v>
      </c>
      <c r="D125" s="82">
        <f t="shared" si="6"/>
        <v>565438.12</v>
      </c>
      <c r="E125" s="82">
        <f t="shared" si="6"/>
        <v>628564.92000000004</v>
      </c>
      <c r="F125" s="82">
        <f t="shared" si="6"/>
        <v>723216.76</v>
      </c>
      <c r="G125" s="82">
        <f t="shared" si="6"/>
        <v>646065.84</v>
      </c>
      <c r="H125" s="82">
        <f t="shared" si="6"/>
        <v>687452.35</v>
      </c>
      <c r="I125" s="82">
        <f t="shared" si="6"/>
        <v>597974.36</v>
      </c>
      <c r="J125" s="82">
        <f t="shared" si="6"/>
        <v>527454.73</v>
      </c>
      <c r="K125" s="82">
        <f t="shared" si="6"/>
        <v>232460.58</v>
      </c>
      <c r="L125" s="82">
        <f t="shared" si="6"/>
        <v>156162.82999999999</v>
      </c>
      <c r="M125" s="82">
        <f t="shared" si="6"/>
        <v>204177.76</v>
      </c>
      <c r="N125" s="82">
        <f t="shared" si="6"/>
        <v>78000</v>
      </c>
      <c r="O125" s="82">
        <f t="shared" si="6"/>
        <v>34000</v>
      </c>
      <c r="P125" s="82">
        <f t="shared" si="6"/>
        <v>106151.07</v>
      </c>
      <c r="Q125" s="82">
        <f t="shared" si="6"/>
        <v>105736.97</v>
      </c>
      <c r="R125" s="82">
        <f t="shared" si="6"/>
        <v>51000</v>
      </c>
      <c r="S125" s="82">
        <f t="shared" si="6"/>
        <v>128000</v>
      </c>
      <c r="T125" s="82">
        <f t="shared" si="6"/>
        <v>108000</v>
      </c>
      <c r="U125" s="82">
        <f t="shared" si="6"/>
        <v>121000</v>
      </c>
      <c r="V125" s="82">
        <f t="shared" si="6"/>
        <v>125000</v>
      </c>
      <c r="W125" s="82">
        <f t="shared" si="6"/>
        <v>166000</v>
      </c>
      <c r="X125" s="82">
        <f t="shared" si="6"/>
        <v>219000</v>
      </c>
      <c r="Y125" s="82">
        <f t="shared" si="6"/>
        <v>330000</v>
      </c>
      <c r="Z125" s="82">
        <f t="shared" si="6"/>
        <v>361000</v>
      </c>
      <c r="AA125" s="82">
        <f t="shared" si="6"/>
        <v>387000</v>
      </c>
      <c r="AB125" s="82">
        <f t="shared" si="6"/>
        <v>431000</v>
      </c>
      <c r="AC125" s="82">
        <f t="shared" si="6"/>
        <v>534324.77</v>
      </c>
      <c r="AD125" s="82">
        <f t="shared" si="6"/>
        <v>536267.80000000005</v>
      </c>
      <c r="AE125" s="82">
        <f t="shared" si="6"/>
        <v>526000</v>
      </c>
      <c r="AF125" s="82">
        <f t="shared" si="6"/>
        <v>552979.91</v>
      </c>
      <c r="AG125" s="82">
        <f t="shared" si="6"/>
        <v>514000</v>
      </c>
      <c r="AH125" s="82">
        <f t="shared" si="6"/>
        <v>480000</v>
      </c>
      <c r="AI125" s="82">
        <f t="shared" si="6"/>
        <v>549000</v>
      </c>
      <c r="AJ125" s="82">
        <f t="shared" si="6"/>
        <v>581000</v>
      </c>
      <c r="AK125" s="82">
        <f t="shared" si="6"/>
        <v>622000</v>
      </c>
      <c r="AL125" s="82">
        <f t="shared" si="6"/>
        <v>594000</v>
      </c>
      <c r="AM125" s="82">
        <f t="shared" si="6"/>
        <v>644000</v>
      </c>
      <c r="AN125" s="82">
        <f t="shared" si="6"/>
        <v>614000</v>
      </c>
      <c r="AO125" s="82">
        <f t="shared" si="6"/>
        <v>579000</v>
      </c>
      <c r="AP125" s="82">
        <f t="shared" si="6"/>
        <v>528409.05000000005</v>
      </c>
      <c r="AQ125" s="82">
        <f t="shared" si="6"/>
        <v>420388.36</v>
      </c>
      <c r="AR125" s="82">
        <f t="shared" si="6"/>
        <v>340000</v>
      </c>
      <c r="AS125" s="82">
        <f t="shared" si="6"/>
        <v>351927</v>
      </c>
      <c r="AT125" s="82">
        <f t="shared" si="6"/>
        <v>436000</v>
      </c>
      <c r="AU125" s="82">
        <f t="shared" si="6"/>
        <v>469000</v>
      </c>
      <c r="AV125" s="82">
        <f t="shared" si="6"/>
        <v>500501.09</v>
      </c>
      <c r="AW125" s="82">
        <f t="shared" si="6"/>
        <v>457019.34</v>
      </c>
      <c r="AX125" s="82">
        <f t="shared" si="6"/>
        <v>358394.03</v>
      </c>
      <c r="AY125" s="82">
        <f t="shared" si="6"/>
        <v>295000</v>
      </c>
      <c r="AZ125" s="82">
        <f t="shared" si="6"/>
        <v>240216</v>
      </c>
      <c r="BA125" s="82">
        <f t="shared" si="6"/>
        <v>193761.95</v>
      </c>
      <c r="BB125" s="82">
        <f t="shared" si="6"/>
        <v>215596</v>
      </c>
      <c r="BC125" s="82">
        <f t="shared" si="6"/>
        <v>22209</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s="130" t="s">
        <v>6</v>
      </c>
      <c r="B128" s="130" t="s">
        <v>3278</v>
      </c>
      <c r="C128" s="130" t="s">
        <v>2310</v>
      </c>
      <c r="D128" s="130" t="s">
        <v>2432</v>
      </c>
      <c r="E128" s="130" t="s">
        <v>2312</v>
      </c>
      <c r="F128" s="130" t="s">
        <v>2313</v>
      </c>
      <c r="G128" s="130" t="s">
        <v>2314</v>
      </c>
      <c r="H128" s="130" t="s">
        <v>2433</v>
      </c>
      <c r="I128" s="130" t="s">
        <v>2316</v>
      </c>
      <c r="J128" s="130" t="s">
        <v>2317</v>
      </c>
      <c r="K128" s="130" t="s">
        <v>2318</v>
      </c>
      <c r="L128" s="130" t="s">
        <v>2434</v>
      </c>
      <c r="M128" s="130" t="s">
        <v>2320</v>
      </c>
      <c r="N128" s="130" t="s">
        <v>2321</v>
      </c>
      <c r="O128" s="130" t="s">
        <v>2322</v>
      </c>
      <c r="P128" s="130" t="s">
        <v>2435</v>
      </c>
      <c r="Q128" s="130" t="s">
        <v>2324</v>
      </c>
      <c r="R128" s="130" t="s">
        <v>2325</v>
      </c>
      <c r="S128" s="130" t="s">
        <v>2326</v>
      </c>
      <c r="T128" s="130" t="s">
        <v>2436</v>
      </c>
      <c r="U128" s="130" t="s">
        <v>2328</v>
      </c>
      <c r="V128" s="130" t="s">
        <v>2329</v>
      </c>
      <c r="W128" s="130" t="s">
        <v>2330</v>
      </c>
      <c r="X128" s="130" t="s">
        <v>2437</v>
      </c>
      <c r="Y128" s="130" t="s">
        <v>2332</v>
      </c>
      <c r="Z128" s="130" t="s">
        <v>2333</v>
      </c>
      <c r="AA128" s="130" t="s">
        <v>2334</v>
      </c>
      <c r="AB128" s="130" t="s">
        <v>2438</v>
      </c>
      <c r="AC128" s="130" t="s">
        <v>2336</v>
      </c>
      <c r="AD128" s="130" t="s">
        <v>2337</v>
      </c>
      <c r="AE128" s="130" t="s">
        <v>2338</v>
      </c>
      <c r="AF128" s="130" t="s">
        <v>2439</v>
      </c>
      <c r="AG128" s="130" t="s">
        <v>2340</v>
      </c>
      <c r="AH128" s="130" t="s">
        <v>2341</v>
      </c>
      <c r="AI128" s="130" t="s">
        <v>2342</v>
      </c>
      <c r="AJ128" s="130" t="s">
        <v>2440</v>
      </c>
      <c r="AK128" s="130" t="s">
        <v>2344</v>
      </c>
      <c r="AL128" s="130" t="s">
        <v>2345</v>
      </c>
      <c r="AM128" s="130" t="s">
        <v>2346</v>
      </c>
      <c r="AN128" s="130" t="s">
        <v>2441</v>
      </c>
      <c r="AO128" s="130" t="s">
        <v>2348</v>
      </c>
      <c r="AP128" s="130" t="s">
        <v>2349</v>
      </c>
      <c r="AQ128" s="130" t="s">
        <v>2350</v>
      </c>
      <c r="AR128" s="130" t="s">
        <v>2442</v>
      </c>
      <c r="AS128" s="130" t="s">
        <v>2352</v>
      </c>
      <c r="AT128" s="130" t="s">
        <v>2353</v>
      </c>
      <c r="AU128" s="130" t="s">
        <v>2354</v>
      </c>
      <c r="AV128" s="130" t="s">
        <v>2443</v>
      </c>
      <c r="AW128" s="130" t="s">
        <v>2356</v>
      </c>
      <c r="AX128" s="130" t="s">
        <v>2357</v>
      </c>
      <c r="AY128" s="130" t="s">
        <v>2358</v>
      </c>
      <c r="AZ128" s="130" t="s">
        <v>2444</v>
      </c>
      <c r="BA128" s="130" t="s">
        <v>2360</v>
      </c>
      <c r="BB128" s="130" t="s">
        <v>2361</v>
      </c>
      <c r="BC128" s="130" t="s">
        <v>2362</v>
      </c>
      <c r="BD128"/>
      <c r="BE128"/>
      <c r="BF128"/>
      <c r="BG128"/>
      <c r="BH128"/>
      <c r="BI128"/>
      <c r="BJ128"/>
      <c r="BK128"/>
      <c r="BL128"/>
      <c r="BM128"/>
      <c r="BN128"/>
      <c r="BO128"/>
      <c r="BP128"/>
      <c r="BQ128"/>
      <c r="BR128"/>
      <c r="BS128"/>
      <c r="BT128"/>
    </row>
    <row r="129" spans="1:72" x14ac:dyDescent="0.25">
      <c r="A129" s="130" t="s">
        <v>2445</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25">
      <c r="A130" s="130" t="s">
        <v>2446</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25">
      <c r="A131" s="130" t="s">
        <v>867</v>
      </c>
      <c r="B131" s="130">
        <v>625699.5</v>
      </c>
      <c r="C131" s="130">
        <v>665155.81000000006</v>
      </c>
      <c r="D131" s="130">
        <v>758039</v>
      </c>
      <c r="E131" s="130">
        <v>808861.34</v>
      </c>
      <c r="F131" s="130">
        <v>658665.05000000005</v>
      </c>
      <c r="G131" s="130">
        <v>672440.53</v>
      </c>
      <c r="H131" s="130">
        <v>803273.67</v>
      </c>
      <c r="I131" s="130">
        <v>844432.44</v>
      </c>
      <c r="J131" s="130">
        <v>861899.24</v>
      </c>
      <c r="K131" s="130">
        <v>770136.66</v>
      </c>
      <c r="L131" s="130">
        <v>771775.01</v>
      </c>
      <c r="M131" s="130">
        <v>848985.81</v>
      </c>
      <c r="N131" s="130">
        <v>783065.53</v>
      </c>
      <c r="O131" s="130">
        <v>686016.25</v>
      </c>
      <c r="P131" s="130">
        <v>672311.8</v>
      </c>
      <c r="Q131" s="130">
        <v>730843.68</v>
      </c>
      <c r="R131" s="130">
        <v>681376.7</v>
      </c>
      <c r="S131" s="130">
        <v>578149</v>
      </c>
      <c r="T131" s="130">
        <v>623859.80000000005</v>
      </c>
      <c r="U131" s="130">
        <v>541532.06000000006</v>
      </c>
      <c r="V131" s="130">
        <v>648374.65</v>
      </c>
      <c r="W131" s="130">
        <v>569146.82999999996</v>
      </c>
      <c r="X131" s="130">
        <v>645201.16</v>
      </c>
      <c r="Y131" s="130">
        <v>598353.37</v>
      </c>
      <c r="Z131" s="130">
        <v>569195.02</v>
      </c>
      <c r="AA131" s="130">
        <v>483807.28</v>
      </c>
      <c r="AB131" s="130">
        <v>592928.36</v>
      </c>
      <c r="AC131" s="130">
        <v>533126.76</v>
      </c>
      <c r="AD131" s="130">
        <v>540768.47</v>
      </c>
      <c r="AE131" s="130">
        <v>486604.88</v>
      </c>
      <c r="AF131" s="130">
        <v>532309.44999999995</v>
      </c>
      <c r="AG131" s="130">
        <v>506583.05</v>
      </c>
      <c r="AH131" s="130">
        <v>606170.94999999995</v>
      </c>
      <c r="AI131" s="130">
        <v>532592.02</v>
      </c>
      <c r="AJ131" s="130">
        <v>541068</v>
      </c>
      <c r="AK131" s="130">
        <v>484643.49</v>
      </c>
      <c r="AL131" s="130">
        <v>509408.05</v>
      </c>
      <c r="AM131" s="130">
        <v>479602.26</v>
      </c>
      <c r="AN131" s="130">
        <v>445005.61</v>
      </c>
      <c r="AO131" s="130">
        <v>482398.16</v>
      </c>
      <c r="AP131" s="130">
        <v>492372.14</v>
      </c>
      <c r="AQ131" s="130">
        <v>481158.08</v>
      </c>
      <c r="AR131" s="130">
        <v>468901.5</v>
      </c>
      <c r="AS131" s="130">
        <v>498490.58</v>
      </c>
      <c r="AT131" s="130">
        <v>439536.15</v>
      </c>
      <c r="AU131" s="130">
        <v>460614.73</v>
      </c>
      <c r="AV131" s="130">
        <v>470768.15</v>
      </c>
      <c r="AW131" s="130">
        <v>421642.46</v>
      </c>
      <c r="AX131" s="130">
        <v>380442.33</v>
      </c>
      <c r="AY131" s="130">
        <v>377673</v>
      </c>
      <c r="AZ131" s="130">
        <v>483923.22</v>
      </c>
      <c r="BA131" s="130">
        <v>546506.44999999995</v>
      </c>
      <c r="BB131" s="130">
        <v>457149</v>
      </c>
      <c r="BC131" s="130">
        <v>466271.62</v>
      </c>
      <c r="BD131"/>
      <c r="BE131"/>
      <c r="BF131"/>
      <c r="BG131"/>
      <c r="BH131"/>
      <c r="BI131"/>
      <c r="BJ131"/>
      <c r="BK131"/>
      <c r="BL131"/>
      <c r="BM131"/>
      <c r="BN131"/>
      <c r="BO131"/>
      <c r="BP131"/>
      <c r="BQ131"/>
      <c r="BR131"/>
      <c r="BS131"/>
      <c r="BT131"/>
    </row>
    <row r="132" spans="1:72" x14ac:dyDescent="0.25">
      <c r="A132" s="130" t="s">
        <v>2617</v>
      </c>
      <c r="B132" s="130">
        <v>621166.76</v>
      </c>
      <c r="C132" s="130">
        <v>659716.44999999995</v>
      </c>
      <c r="D132" s="130">
        <v>755037.87</v>
      </c>
      <c r="E132" s="130">
        <v>799476.77</v>
      </c>
      <c r="F132" s="130">
        <v>635253.55000000005</v>
      </c>
      <c r="G132" s="130">
        <v>672440.53</v>
      </c>
      <c r="H132" s="130">
        <v>803273.67</v>
      </c>
      <c r="I132" s="130">
        <v>844432.44</v>
      </c>
      <c r="J132" s="130">
        <v>861899.24</v>
      </c>
      <c r="K132" s="130">
        <v>769893.66</v>
      </c>
      <c r="L132" s="130">
        <v>771775.01</v>
      </c>
      <c r="M132" s="130">
        <v>848985.81</v>
      </c>
      <c r="N132" s="130">
        <v>783065.53</v>
      </c>
      <c r="O132" s="130">
        <v>686016.25</v>
      </c>
      <c r="P132" s="130">
        <v>672311.8</v>
      </c>
      <c r="Q132" s="130">
        <v>730843.68</v>
      </c>
      <c r="R132" s="130">
        <v>680236.01</v>
      </c>
      <c r="S132" s="130">
        <v>575627.43999999994</v>
      </c>
      <c r="T132" s="130">
        <v>623859.80000000005</v>
      </c>
      <c r="U132" s="130">
        <v>541532.06000000006</v>
      </c>
      <c r="V132" s="130">
        <v>648374.65</v>
      </c>
      <c r="W132" s="130">
        <v>569146.82999999996</v>
      </c>
      <c r="X132" s="130">
        <v>645201.16</v>
      </c>
      <c r="Y132" s="130">
        <v>598353.37</v>
      </c>
      <c r="Z132" s="130">
        <v>569195.02</v>
      </c>
      <c r="AA132" s="130">
        <v>483786.88</v>
      </c>
      <c r="AB132" s="130">
        <v>592928.36</v>
      </c>
      <c r="AC132" s="130">
        <v>533126.76</v>
      </c>
      <c r="AD132" s="130">
        <v>540768.47</v>
      </c>
      <c r="AE132" s="130">
        <v>486604.88</v>
      </c>
      <c r="AF132" s="130">
        <v>532309.44999999995</v>
      </c>
      <c r="AG132" s="130">
        <v>506583.05</v>
      </c>
      <c r="AH132" s="130">
        <v>606170.94999999995</v>
      </c>
      <c r="AI132" s="130">
        <v>532592.02</v>
      </c>
      <c r="AJ132" s="130">
        <v>540504.41</v>
      </c>
      <c r="AK132" s="130">
        <v>481204.13</v>
      </c>
      <c r="AL132" s="130">
        <v>509298.05</v>
      </c>
      <c r="AM132" s="130">
        <v>479602.26</v>
      </c>
      <c r="AN132" s="130">
        <v>445005.61</v>
      </c>
      <c r="AO132" s="130">
        <v>482398.16</v>
      </c>
      <c r="AP132" s="130">
        <v>492372.14</v>
      </c>
      <c r="AQ132" s="130">
        <v>481158.08</v>
      </c>
      <c r="AR132" s="130">
        <v>468901.5</v>
      </c>
      <c r="AS132" s="130">
        <v>498490.58</v>
      </c>
      <c r="AT132" s="130">
        <v>439376.05</v>
      </c>
      <c r="AU132" s="130">
        <v>460378.79</v>
      </c>
      <c r="AV132" s="130">
        <v>470768.15</v>
      </c>
      <c r="AW132" s="130">
        <v>421642.46</v>
      </c>
      <c r="AX132" s="130">
        <v>380442.33</v>
      </c>
      <c r="AY132" s="130">
        <v>377660</v>
      </c>
      <c r="AZ132" s="130">
        <v>483923</v>
      </c>
      <c r="BA132" s="130">
        <v>546497.62</v>
      </c>
      <c r="BB132" s="130">
        <v>456796</v>
      </c>
      <c r="BC132" s="130">
        <v>466264.32000000001</v>
      </c>
      <c r="BD132"/>
      <c r="BE132"/>
      <c r="BF132"/>
      <c r="BG132"/>
      <c r="BH132"/>
      <c r="BI132"/>
      <c r="BJ132"/>
      <c r="BK132"/>
      <c r="BL132"/>
      <c r="BM132"/>
      <c r="BN132"/>
      <c r="BO132"/>
      <c r="BP132"/>
      <c r="BQ132"/>
      <c r="BR132"/>
      <c r="BS132"/>
      <c r="BT132"/>
    </row>
    <row r="133" spans="1:72" x14ac:dyDescent="0.25">
      <c r="A133" s="130" t="s">
        <v>2618</v>
      </c>
      <c r="B133" s="130">
        <v>4532.75</v>
      </c>
      <c r="C133" s="130">
        <v>5439.36</v>
      </c>
      <c r="D133" s="130">
        <v>3001.13</v>
      </c>
      <c r="E133" s="130">
        <v>9384.57</v>
      </c>
      <c r="F133" s="130">
        <v>23411.5</v>
      </c>
      <c r="G133" s="130">
        <v>0</v>
      </c>
      <c r="H133" s="130">
        <v>0</v>
      </c>
      <c r="I133" s="130">
        <v>81</v>
      </c>
      <c r="J133" s="130">
        <v>0</v>
      </c>
      <c r="K133" s="130">
        <v>243</v>
      </c>
      <c r="L133" s="130">
        <v>0</v>
      </c>
      <c r="M133" s="130">
        <v>0</v>
      </c>
      <c r="N133" s="130">
        <v>0</v>
      </c>
      <c r="O133" s="130">
        <v>0</v>
      </c>
      <c r="P133" s="130">
        <v>0</v>
      </c>
      <c r="Q133" s="130">
        <v>1220.75</v>
      </c>
      <c r="R133" s="130">
        <v>1140.69</v>
      </c>
      <c r="S133" s="130">
        <v>2521.56</v>
      </c>
      <c r="T133" s="130">
        <v>0</v>
      </c>
      <c r="U133" s="130">
        <v>0</v>
      </c>
      <c r="V133" s="130">
        <v>0</v>
      </c>
      <c r="W133" s="130">
        <v>0</v>
      </c>
      <c r="X133" s="130">
        <v>0</v>
      </c>
      <c r="Y133" s="130">
        <v>6.8</v>
      </c>
      <c r="Z133" s="130">
        <v>0</v>
      </c>
      <c r="AA133" s="130">
        <v>20.399999999999999</v>
      </c>
      <c r="AB133" s="130">
        <v>0</v>
      </c>
      <c r="AC133" s="130">
        <v>0</v>
      </c>
      <c r="AD133" s="130">
        <v>0</v>
      </c>
      <c r="AE133" s="130">
        <v>0</v>
      </c>
      <c r="AF133" s="130">
        <v>0</v>
      </c>
      <c r="AG133" s="130">
        <v>0</v>
      </c>
      <c r="AH133" s="130">
        <v>0</v>
      </c>
      <c r="AI133" s="130">
        <v>0</v>
      </c>
      <c r="AJ133" s="130">
        <v>563.58000000000004</v>
      </c>
      <c r="AK133" s="130">
        <v>3439.35</v>
      </c>
      <c r="AL133" s="130">
        <v>110.01</v>
      </c>
      <c r="AM133" s="130">
        <v>0</v>
      </c>
      <c r="AN133" s="130">
        <v>0</v>
      </c>
      <c r="AO133" s="130">
        <v>0</v>
      </c>
      <c r="AP133" s="130">
        <v>0</v>
      </c>
      <c r="AQ133" s="130">
        <v>0</v>
      </c>
      <c r="AR133" s="130">
        <v>0</v>
      </c>
      <c r="AS133" s="130">
        <v>132.01</v>
      </c>
      <c r="AT133" s="130">
        <v>160.1</v>
      </c>
      <c r="AU133" s="130">
        <v>235.94</v>
      </c>
      <c r="AV133" s="130">
        <v>0</v>
      </c>
      <c r="AW133" s="130">
        <v>4.2699999999999996</v>
      </c>
      <c r="AX133" s="130">
        <v>-0.19</v>
      </c>
      <c r="AY133" s="130">
        <v>13</v>
      </c>
      <c r="AZ133" s="130">
        <v>0.21</v>
      </c>
      <c r="BA133" s="130">
        <v>8.83</v>
      </c>
      <c r="BB133" s="130">
        <v>353</v>
      </c>
      <c r="BC133" s="130">
        <v>7.3</v>
      </c>
      <c r="BD133"/>
      <c r="BE133"/>
      <c r="BF133"/>
      <c r="BG133"/>
      <c r="BH133"/>
      <c r="BI133"/>
      <c r="BJ133"/>
      <c r="BK133"/>
      <c r="BL133"/>
      <c r="BM133"/>
      <c r="BN133"/>
      <c r="BO133"/>
      <c r="BP133"/>
      <c r="BQ133"/>
      <c r="BR133"/>
      <c r="BS133"/>
      <c r="BT133"/>
    </row>
    <row r="134" spans="1:72" x14ac:dyDescent="0.25">
      <c r="A134" s="130" t="s">
        <v>868</v>
      </c>
      <c r="B134" s="130">
        <v>3177</v>
      </c>
      <c r="C134" s="130">
        <v>0</v>
      </c>
      <c r="D134" s="130">
        <v>0</v>
      </c>
      <c r="E134" s="130">
        <v>2154</v>
      </c>
      <c r="F134" s="130">
        <v>0</v>
      </c>
      <c r="G134" s="130">
        <v>0</v>
      </c>
      <c r="H134" s="130">
        <v>0</v>
      </c>
      <c r="I134" s="130">
        <v>1077</v>
      </c>
      <c r="J134" s="130">
        <v>2915.85</v>
      </c>
      <c r="K134" s="130">
        <v>0</v>
      </c>
      <c r="L134" s="130">
        <v>359</v>
      </c>
      <c r="M134" s="130">
        <v>0</v>
      </c>
      <c r="N134" s="130">
        <v>0</v>
      </c>
      <c r="O134" s="130">
        <v>0</v>
      </c>
      <c r="P134" s="130">
        <v>0</v>
      </c>
      <c r="Q134" s="130">
        <v>0</v>
      </c>
      <c r="R134" s="130">
        <v>0</v>
      </c>
      <c r="S134" s="130">
        <v>0</v>
      </c>
      <c r="T134" s="130">
        <v>0</v>
      </c>
      <c r="U134" s="130">
        <v>0</v>
      </c>
      <c r="V134" s="130">
        <v>0</v>
      </c>
      <c r="W134" s="130">
        <v>0</v>
      </c>
      <c r="X134" s="130">
        <v>0</v>
      </c>
      <c r="Y134" s="130">
        <v>0</v>
      </c>
      <c r="Z134" s="130">
        <v>0</v>
      </c>
      <c r="AA134" s="130">
        <v>0</v>
      </c>
      <c r="AB134" s="130">
        <v>0</v>
      </c>
      <c r="AC134" s="130">
        <v>0</v>
      </c>
      <c r="AD134" s="130">
        <v>0</v>
      </c>
      <c r="AE134" s="130">
        <v>0</v>
      </c>
      <c r="AF134" s="130">
        <v>0</v>
      </c>
      <c r="AG134" s="130">
        <v>0</v>
      </c>
      <c r="AH134" s="130">
        <v>0</v>
      </c>
      <c r="AI134" s="130">
        <v>0</v>
      </c>
      <c r="AJ134" s="130">
        <v>0</v>
      </c>
      <c r="AK134" s="130">
        <v>0</v>
      </c>
      <c r="AL134" s="130">
        <v>0</v>
      </c>
      <c r="AM134" s="130">
        <v>0</v>
      </c>
      <c r="AN134" s="130">
        <v>0</v>
      </c>
      <c r="AO134" s="130">
        <v>0</v>
      </c>
      <c r="AP134" s="130">
        <v>0</v>
      </c>
      <c r="AQ134" s="130">
        <v>0</v>
      </c>
      <c r="AR134" s="130">
        <v>0</v>
      </c>
      <c r="AS134" s="130">
        <v>0</v>
      </c>
      <c r="AT134" s="130">
        <v>0</v>
      </c>
      <c r="AU134" s="130">
        <v>0</v>
      </c>
      <c r="AV134" s="130">
        <v>0</v>
      </c>
      <c r="AW134" s="130">
        <v>0</v>
      </c>
      <c r="AX134" s="130">
        <v>0</v>
      </c>
      <c r="AY134" s="130">
        <v>0</v>
      </c>
      <c r="AZ134" s="130">
        <v>0</v>
      </c>
      <c r="BA134" s="130">
        <v>0</v>
      </c>
      <c r="BB134" s="130">
        <v>0</v>
      </c>
      <c r="BC134" s="130">
        <v>0</v>
      </c>
      <c r="BD134"/>
      <c r="BE134"/>
      <c r="BF134"/>
      <c r="BG134"/>
      <c r="BH134"/>
      <c r="BI134"/>
      <c r="BJ134"/>
      <c r="BK134"/>
      <c r="BL134"/>
      <c r="BM134"/>
      <c r="BN134"/>
      <c r="BO134"/>
      <c r="BP134"/>
      <c r="BQ134"/>
      <c r="BR134"/>
      <c r="BS134"/>
      <c r="BT134"/>
    </row>
    <row r="135" spans="1:72" x14ac:dyDescent="0.25">
      <c r="A135" s="130" t="s">
        <v>2448</v>
      </c>
      <c r="B135" s="130">
        <v>3177</v>
      </c>
      <c r="C135" s="130">
        <v>0</v>
      </c>
      <c r="D135" s="130">
        <v>0</v>
      </c>
      <c r="E135" s="130">
        <v>2154</v>
      </c>
      <c r="F135" s="130">
        <v>0</v>
      </c>
      <c r="G135" s="130">
        <v>0</v>
      </c>
      <c r="H135" s="130">
        <v>0</v>
      </c>
      <c r="I135" s="130">
        <v>1077</v>
      </c>
      <c r="J135" s="130">
        <v>2915.85</v>
      </c>
      <c r="K135" s="130">
        <v>0</v>
      </c>
      <c r="L135" s="130">
        <v>359</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25">
      <c r="A136" s="130" t="s">
        <v>786</v>
      </c>
      <c r="B136" s="130">
        <v>4220.21</v>
      </c>
      <c r="C136" s="130">
        <v>7176.57</v>
      </c>
      <c r="D136" s="130">
        <v>1071.24</v>
      </c>
      <c r="E136" s="130">
        <v>4089.34</v>
      </c>
      <c r="F136" s="130">
        <v>958.9</v>
      </c>
      <c r="G136" s="130">
        <v>9145.64</v>
      </c>
      <c r="H136" s="130">
        <v>1049.05</v>
      </c>
      <c r="I136" s="130">
        <v>1977.43</v>
      </c>
      <c r="J136" s="130">
        <v>3852.82</v>
      </c>
      <c r="K136" s="130">
        <v>4342.47</v>
      </c>
      <c r="L136" s="130">
        <v>2023.28</v>
      </c>
      <c r="M136" s="130">
        <v>3611.14</v>
      </c>
      <c r="N136" s="130">
        <v>2410.06</v>
      </c>
      <c r="O136" s="130">
        <v>3583.37</v>
      </c>
      <c r="P136" s="130">
        <v>2693.74</v>
      </c>
      <c r="Q136" s="130">
        <v>3877.94</v>
      </c>
      <c r="R136" s="130">
        <v>8096.79</v>
      </c>
      <c r="S136" s="130">
        <v>1774.44</v>
      </c>
      <c r="T136" s="130">
        <v>3809.53</v>
      </c>
      <c r="U136" s="130">
        <v>3272.81</v>
      </c>
      <c r="V136" s="130">
        <v>4018.89</v>
      </c>
      <c r="W136" s="130">
        <v>3024.12</v>
      </c>
      <c r="X136" s="130">
        <v>-691.27</v>
      </c>
      <c r="Y136" s="130">
        <v>4201.2</v>
      </c>
      <c r="Z136" s="130">
        <v>3561.05</v>
      </c>
      <c r="AA136" s="130">
        <v>4296.79</v>
      </c>
      <c r="AB136" s="130">
        <v>2842.2</v>
      </c>
      <c r="AC136" s="130">
        <v>2724.38</v>
      </c>
      <c r="AD136" s="130">
        <v>4042.75</v>
      </c>
      <c r="AE136" s="130">
        <v>1558.72</v>
      </c>
      <c r="AF136" s="130">
        <v>3181.59</v>
      </c>
      <c r="AG136" s="130">
        <v>1455.54</v>
      </c>
      <c r="AH136" s="130">
        <v>4401.87</v>
      </c>
      <c r="AI136" s="130">
        <v>2736.43</v>
      </c>
      <c r="AJ136" s="130">
        <v>3513.2</v>
      </c>
      <c r="AK136" s="130">
        <v>4761.32</v>
      </c>
      <c r="AL136" s="130">
        <v>6342.39</v>
      </c>
      <c r="AM136" s="130">
        <v>3144.04</v>
      </c>
      <c r="AN136" s="130">
        <v>2587.56</v>
      </c>
      <c r="AO136" s="130">
        <v>4630.53</v>
      </c>
      <c r="AP136" s="130">
        <v>10613.84</v>
      </c>
      <c r="AQ136" s="130">
        <v>8505.6299999999992</v>
      </c>
      <c r="AR136" s="130">
        <v>10596.47</v>
      </c>
      <c r="AS136" s="130">
        <v>4565.3</v>
      </c>
      <c r="AT136" s="130">
        <v>3644.99</v>
      </c>
      <c r="AU136" s="130">
        <v>7106.08</v>
      </c>
      <c r="AV136" s="130">
        <v>6296.03</v>
      </c>
      <c r="AW136" s="130">
        <v>6513.54</v>
      </c>
      <c r="AX136" s="130">
        <v>5518.11</v>
      </c>
      <c r="AY136" s="130">
        <v>6467</v>
      </c>
      <c r="AZ136" s="130">
        <v>7626.1</v>
      </c>
      <c r="BA136" s="130">
        <v>4699.8100000000004</v>
      </c>
      <c r="BB136" s="130">
        <v>3728</v>
      </c>
      <c r="BC136" s="130">
        <v>14335.16</v>
      </c>
      <c r="BD136"/>
      <c r="BE136"/>
      <c r="BF136"/>
      <c r="BG136"/>
      <c r="BH136"/>
      <c r="BI136"/>
      <c r="BJ136"/>
      <c r="BK136"/>
      <c r="BL136"/>
      <c r="BM136"/>
      <c r="BN136"/>
      <c r="BO136"/>
      <c r="BP136"/>
      <c r="BQ136"/>
      <c r="BR136"/>
      <c r="BS136"/>
      <c r="BT136"/>
    </row>
    <row r="137" spans="1:72" x14ac:dyDescent="0.25">
      <c r="A137" s="130" t="s">
        <v>870</v>
      </c>
      <c r="B137" s="130">
        <v>633096.71</v>
      </c>
      <c r="C137" s="130">
        <v>672332.37</v>
      </c>
      <c r="D137" s="130">
        <v>759110.23</v>
      </c>
      <c r="E137" s="130">
        <v>815104.68</v>
      </c>
      <c r="F137" s="130">
        <v>659623.94999999995</v>
      </c>
      <c r="G137" s="130">
        <v>681586.18</v>
      </c>
      <c r="H137" s="130">
        <v>804322.73</v>
      </c>
      <c r="I137" s="130">
        <v>847486.87</v>
      </c>
      <c r="J137" s="130">
        <v>868667.91</v>
      </c>
      <c r="K137" s="130">
        <v>774479.13</v>
      </c>
      <c r="L137" s="130">
        <v>775234.29</v>
      </c>
      <c r="M137" s="130">
        <v>852596.95</v>
      </c>
      <c r="N137" s="130">
        <v>785475.58</v>
      </c>
      <c r="O137" s="130">
        <v>689599.62</v>
      </c>
      <c r="P137" s="130">
        <v>675005.54</v>
      </c>
      <c r="Q137" s="130">
        <v>734721.62</v>
      </c>
      <c r="R137" s="130">
        <v>689473.49</v>
      </c>
      <c r="S137" s="130">
        <v>579923.43999999994</v>
      </c>
      <c r="T137" s="130">
        <v>627669.31999999995</v>
      </c>
      <c r="U137" s="130">
        <v>544804.87</v>
      </c>
      <c r="V137" s="130">
        <v>652393.54</v>
      </c>
      <c r="W137" s="130">
        <v>572170.94999999995</v>
      </c>
      <c r="X137" s="130">
        <v>644509.89</v>
      </c>
      <c r="Y137" s="130">
        <v>602554.56999999995</v>
      </c>
      <c r="Z137" s="130">
        <v>572756.06999999995</v>
      </c>
      <c r="AA137" s="130">
        <v>488104.07</v>
      </c>
      <c r="AB137" s="130">
        <v>595770.55000000005</v>
      </c>
      <c r="AC137" s="130">
        <v>535851.14</v>
      </c>
      <c r="AD137" s="130">
        <v>544811.22</v>
      </c>
      <c r="AE137" s="130">
        <v>488163.59</v>
      </c>
      <c r="AF137" s="130">
        <v>535491.04</v>
      </c>
      <c r="AG137" s="130">
        <v>508038.59</v>
      </c>
      <c r="AH137" s="130">
        <v>610572.81999999995</v>
      </c>
      <c r="AI137" s="130">
        <v>535328.44999999995</v>
      </c>
      <c r="AJ137" s="130">
        <v>544581.19999999995</v>
      </c>
      <c r="AK137" s="130">
        <v>489404.81</v>
      </c>
      <c r="AL137" s="130">
        <v>515750.44</v>
      </c>
      <c r="AM137" s="130">
        <v>482746.3</v>
      </c>
      <c r="AN137" s="130">
        <v>447593.17</v>
      </c>
      <c r="AO137" s="130">
        <v>487028.68</v>
      </c>
      <c r="AP137" s="130">
        <v>502985.99</v>
      </c>
      <c r="AQ137" s="130">
        <v>489663.71</v>
      </c>
      <c r="AR137" s="130">
        <v>479497.96</v>
      </c>
      <c r="AS137" s="130">
        <v>503055.88</v>
      </c>
      <c r="AT137" s="130">
        <v>443181.13</v>
      </c>
      <c r="AU137" s="130">
        <v>467720.81</v>
      </c>
      <c r="AV137" s="130">
        <v>477064.18</v>
      </c>
      <c r="AW137" s="130">
        <v>428156.01</v>
      </c>
      <c r="AX137" s="130">
        <v>385960.44</v>
      </c>
      <c r="AY137" s="130">
        <v>384140</v>
      </c>
      <c r="AZ137" s="130">
        <v>491549.32</v>
      </c>
      <c r="BA137" s="130">
        <v>551206.27</v>
      </c>
      <c r="BB137" s="130">
        <v>460877</v>
      </c>
      <c r="BC137" s="130">
        <v>480606.78</v>
      </c>
      <c r="BD137"/>
      <c r="BE137"/>
      <c r="BF137"/>
      <c r="BG137"/>
      <c r="BH137"/>
      <c r="BI137"/>
      <c r="BJ137"/>
      <c r="BK137"/>
      <c r="BL137"/>
      <c r="BM137"/>
      <c r="BN137"/>
      <c r="BO137"/>
      <c r="BP137"/>
      <c r="BQ137"/>
      <c r="BR137"/>
      <c r="BS137"/>
      <c r="BT137"/>
    </row>
    <row r="138" spans="1:72" x14ac:dyDescent="0.25">
      <c r="A138" s="130" t="s">
        <v>2449</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c r="BE138"/>
      <c r="BF138"/>
      <c r="BG138"/>
      <c r="BH138"/>
      <c r="BI138"/>
      <c r="BJ138"/>
      <c r="BK138"/>
      <c r="BL138"/>
      <c r="BM138"/>
      <c r="BN138"/>
      <c r="BO138"/>
      <c r="BP138"/>
      <c r="BQ138"/>
      <c r="BR138"/>
      <c r="BS138"/>
      <c r="BT138"/>
    </row>
    <row r="139" spans="1:72" x14ac:dyDescent="0.25">
      <c r="A139" s="130" t="s">
        <v>871</v>
      </c>
      <c r="B139" s="130">
        <v>317170.21000000002</v>
      </c>
      <c r="C139" s="130">
        <v>348233.3</v>
      </c>
      <c r="D139" s="130">
        <v>376968.34</v>
      </c>
      <c r="E139" s="130">
        <v>428274.07</v>
      </c>
      <c r="F139" s="130">
        <v>403068.58</v>
      </c>
      <c r="G139" s="130">
        <v>316492.52</v>
      </c>
      <c r="H139" s="130">
        <v>348046.51</v>
      </c>
      <c r="I139" s="130">
        <v>388090.08</v>
      </c>
      <c r="J139" s="130">
        <v>408886.3</v>
      </c>
      <c r="K139" s="130">
        <v>349108.47999999998</v>
      </c>
      <c r="L139" s="130">
        <v>355070.55</v>
      </c>
      <c r="M139" s="130">
        <v>430198.08</v>
      </c>
      <c r="N139" s="130">
        <v>387343.99</v>
      </c>
      <c r="O139" s="130">
        <v>322240.38</v>
      </c>
      <c r="P139" s="130">
        <v>328899.71999999997</v>
      </c>
      <c r="Q139" s="130">
        <v>363146.79</v>
      </c>
      <c r="R139" s="130">
        <v>348443.78</v>
      </c>
      <c r="S139" s="130">
        <v>266618.01</v>
      </c>
      <c r="T139" s="130">
        <v>289273.28000000003</v>
      </c>
      <c r="U139" s="130">
        <v>246729.76</v>
      </c>
      <c r="V139" s="130">
        <v>320464.46999999997</v>
      </c>
      <c r="W139" s="130">
        <v>268535.59000000003</v>
      </c>
      <c r="X139" s="130">
        <v>303830.74</v>
      </c>
      <c r="Y139" s="130">
        <v>281976.84000000003</v>
      </c>
      <c r="Z139" s="130">
        <v>294241.96000000002</v>
      </c>
      <c r="AA139" s="130">
        <v>218973.95</v>
      </c>
      <c r="AB139" s="130">
        <v>277094.05</v>
      </c>
      <c r="AC139" s="130">
        <v>234305.78</v>
      </c>
      <c r="AD139" s="130">
        <v>271171.21000000002</v>
      </c>
      <c r="AE139" s="130">
        <v>229549.24</v>
      </c>
      <c r="AF139" s="130">
        <v>261130.47</v>
      </c>
      <c r="AG139" s="130">
        <v>218019.63</v>
      </c>
      <c r="AH139" s="130">
        <v>314130.34999999998</v>
      </c>
      <c r="AI139" s="130">
        <v>268199.42</v>
      </c>
      <c r="AJ139" s="130">
        <v>299986.89</v>
      </c>
      <c r="AK139" s="130">
        <v>220796.06</v>
      </c>
      <c r="AL139" s="130">
        <v>251004.01</v>
      </c>
      <c r="AM139" s="130">
        <v>240805.06</v>
      </c>
      <c r="AN139" s="130">
        <v>264843.57</v>
      </c>
      <c r="AO139" s="130">
        <v>265836.77</v>
      </c>
      <c r="AP139" s="130">
        <v>257292.75</v>
      </c>
      <c r="AQ139" s="130">
        <v>285459.34000000003</v>
      </c>
      <c r="AR139" s="130">
        <v>304412.39</v>
      </c>
      <c r="AS139" s="130">
        <v>329129.55</v>
      </c>
      <c r="AT139" s="130">
        <v>277582.53000000003</v>
      </c>
      <c r="AU139" s="130">
        <v>303586.87</v>
      </c>
      <c r="AV139" s="130">
        <v>300703.43</v>
      </c>
      <c r="AW139" s="130">
        <v>256491.64</v>
      </c>
      <c r="AX139" s="130">
        <v>237482.66</v>
      </c>
      <c r="AY139" s="130">
        <v>236926</v>
      </c>
      <c r="AZ139" s="130">
        <v>319493.40999999997</v>
      </c>
      <c r="BA139" s="130">
        <v>351958.33</v>
      </c>
      <c r="BB139" s="130">
        <v>277457</v>
      </c>
      <c r="BC139" s="130">
        <v>287664.63</v>
      </c>
      <c r="BD139"/>
      <c r="BE139"/>
      <c r="BF139"/>
      <c r="BG139"/>
      <c r="BH139"/>
      <c r="BI139"/>
      <c r="BJ139"/>
      <c r="BK139"/>
      <c r="BL139"/>
      <c r="BM139"/>
      <c r="BN139"/>
      <c r="BO139"/>
      <c r="BP139"/>
      <c r="BQ139"/>
      <c r="BR139"/>
      <c r="BS139"/>
      <c r="BT139"/>
    </row>
    <row r="140" spans="1:72" x14ac:dyDescent="0.25">
      <c r="A140" s="130" t="s">
        <v>2619</v>
      </c>
      <c r="B140" s="130">
        <v>0</v>
      </c>
      <c r="C140" s="130">
        <v>0</v>
      </c>
      <c r="D140" s="130">
        <v>376968.34</v>
      </c>
      <c r="E140" s="130">
        <v>428274.07</v>
      </c>
      <c r="F140" s="130">
        <v>0</v>
      </c>
      <c r="G140" s="130">
        <v>0</v>
      </c>
      <c r="H140" s="130">
        <v>373532.84</v>
      </c>
      <c r="I140" s="130">
        <v>0</v>
      </c>
      <c r="J140" s="130">
        <v>408886.3</v>
      </c>
      <c r="K140" s="130">
        <v>349108.47999999998</v>
      </c>
      <c r="L140" s="130">
        <v>0</v>
      </c>
      <c r="M140" s="130">
        <v>430198.08</v>
      </c>
      <c r="N140" s="130">
        <v>0</v>
      </c>
      <c r="O140" s="130">
        <v>0</v>
      </c>
      <c r="P140" s="130">
        <v>328899.71999999997</v>
      </c>
      <c r="Q140" s="130">
        <v>363146.79</v>
      </c>
      <c r="R140" s="130">
        <v>0</v>
      </c>
      <c r="S140" s="130">
        <v>0</v>
      </c>
      <c r="T140" s="130">
        <v>0</v>
      </c>
      <c r="U140" s="130">
        <v>0</v>
      </c>
      <c r="V140" s="130">
        <v>0</v>
      </c>
      <c r="W140" s="130">
        <v>0</v>
      </c>
      <c r="X140" s="130">
        <v>0</v>
      </c>
      <c r="Y140" s="130">
        <v>0</v>
      </c>
      <c r="Z140" s="130">
        <v>0</v>
      </c>
      <c r="AA140" s="130">
        <v>0</v>
      </c>
      <c r="AB140" s="130">
        <v>0</v>
      </c>
      <c r="AC140" s="130">
        <v>234305.78</v>
      </c>
      <c r="AD140" s="130">
        <v>271171.21000000002</v>
      </c>
      <c r="AE140" s="130">
        <v>0</v>
      </c>
      <c r="AF140" s="130">
        <v>265369.96999999997</v>
      </c>
      <c r="AG140" s="130">
        <v>0</v>
      </c>
      <c r="AH140" s="130">
        <v>0</v>
      </c>
      <c r="AI140" s="130">
        <v>268199.42</v>
      </c>
      <c r="AJ140" s="130">
        <v>299986.89</v>
      </c>
      <c r="AK140" s="130">
        <v>220796.06</v>
      </c>
      <c r="AL140" s="130">
        <v>251004.01</v>
      </c>
      <c r="AM140" s="130">
        <v>240805.06</v>
      </c>
      <c r="AN140" s="130">
        <v>0</v>
      </c>
      <c r="AO140" s="130">
        <v>265836.77</v>
      </c>
      <c r="AP140" s="130">
        <v>257292.75</v>
      </c>
      <c r="AQ140" s="130">
        <v>285459.34000000003</v>
      </c>
      <c r="AR140" s="130">
        <v>304412.39</v>
      </c>
      <c r="AS140" s="130">
        <v>329129.55</v>
      </c>
      <c r="AT140" s="130">
        <v>277582.53000000003</v>
      </c>
      <c r="AU140" s="130">
        <v>303586.87</v>
      </c>
      <c r="AV140" s="130">
        <v>300703.43</v>
      </c>
      <c r="AW140" s="130">
        <v>256491.64</v>
      </c>
      <c r="AX140" s="130">
        <v>237482.66</v>
      </c>
      <c r="AY140" s="130">
        <v>0</v>
      </c>
      <c r="AZ140" s="130">
        <v>309143.25</v>
      </c>
      <c r="BA140" s="130">
        <v>0</v>
      </c>
      <c r="BB140" s="130">
        <v>0</v>
      </c>
      <c r="BC140" s="130">
        <v>0</v>
      </c>
      <c r="BD140"/>
      <c r="BE140"/>
      <c r="BF140"/>
      <c r="BG140"/>
      <c r="BH140"/>
      <c r="BI140"/>
      <c r="BJ140"/>
      <c r="BK140"/>
      <c r="BL140"/>
      <c r="BM140"/>
      <c r="BN140"/>
      <c r="BO140"/>
      <c r="BP140"/>
      <c r="BQ140"/>
      <c r="BR140"/>
      <c r="BS140"/>
      <c r="BT140"/>
    </row>
    <row r="141" spans="1:72" x14ac:dyDescent="0.25">
      <c r="A141" s="130" t="s">
        <v>872</v>
      </c>
      <c r="B141" s="130">
        <v>236874.5</v>
      </c>
      <c r="C141" s="130">
        <v>223825.46</v>
      </c>
      <c r="D141" s="130">
        <v>293641.5</v>
      </c>
      <c r="E141" s="130">
        <v>277458.84999999998</v>
      </c>
      <c r="F141" s="130">
        <v>190848.69</v>
      </c>
      <c r="G141" s="130">
        <v>273786.5</v>
      </c>
      <c r="H141" s="130">
        <v>334326.46000000002</v>
      </c>
      <c r="I141" s="130">
        <v>310387.7</v>
      </c>
      <c r="J141" s="130">
        <v>327346.38</v>
      </c>
      <c r="K141" s="130">
        <v>304387.68</v>
      </c>
      <c r="L141" s="130">
        <v>326938.83</v>
      </c>
      <c r="M141" s="130">
        <v>284391.98</v>
      </c>
      <c r="N141" s="130">
        <v>277136.64000000001</v>
      </c>
      <c r="O141" s="130">
        <v>267294.69</v>
      </c>
      <c r="P141" s="130">
        <v>284530.57</v>
      </c>
      <c r="Q141" s="130">
        <v>273528.63</v>
      </c>
      <c r="R141" s="130">
        <v>261346.01</v>
      </c>
      <c r="S141" s="130">
        <v>247349.42</v>
      </c>
      <c r="T141" s="130">
        <v>262370.36</v>
      </c>
      <c r="U141" s="130">
        <v>258765.09</v>
      </c>
      <c r="V141" s="130">
        <v>271449.59999999998</v>
      </c>
      <c r="W141" s="130">
        <v>258306.99</v>
      </c>
      <c r="X141" s="130">
        <v>263017.99</v>
      </c>
      <c r="Y141" s="130">
        <v>270262.38</v>
      </c>
      <c r="Z141" s="130">
        <v>238899.09</v>
      </c>
      <c r="AA141" s="130">
        <v>224644.92</v>
      </c>
      <c r="AB141" s="130">
        <v>241770.17</v>
      </c>
      <c r="AC141" s="130">
        <v>265662.61</v>
      </c>
      <c r="AD141" s="130">
        <v>233847.32</v>
      </c>
      <c r="AE141" s="130">
        <v>211843.06</v>
      </c>
      <c r="AF141" s="130">
        <v>227661.28</v>
      </c>
      <c r="AG141" s="130">
        <v>247526.29</v>
      </c>
      <c r="AH141" s="130">
        <v>258077.54</v>
      </c>
      <c r="AI141" s="130">
        <v>214489.18</v>
      </c>
      <c r="AJ141" s="130">
        <v>220688.58</v>
      </c>
      <c r="AK141" s="130">
        <v>209727.46</v>
      </c>
      <c r="AL141" s="130">
        <v>216846.38</v>
      </c>
      <c r="AM141" s="130">
        <v>165850.1</v>
      </c>
      <c r="AN141" s="130">
        <v>176743.62</v>
      </c>
      <c r="AO141" s="130">
        <v>165555.92000000001</v>
      </c>
      <c r="AP141" s="130">
        <v>180248.17</v>
      </c>
      <c r="AQ141" s="130">
        <v>155357.10999999999</v>
      </c>
      <c r="AR141" s="130">
        <v>139885.38</v>
      </c>
      <c r="AS141" s="130">
        <v>146111.56</v>
      </c>
      <c r="AT141" s="130">
        <v>136323.18</v>
      </c>
      <c r="AU141" s="130">
        <v>129949.05</v>
      </c>
      <c r="AV141" s="130">
        <v>137327.35</v>
      </c>
      <c r="AW141" s="130">
        <v>131628.62</v>
      </c>
      <c r="AX141" s="130">
        <v>122703.69</v>
      </c>
      <c r="AY141" s="130">
        <v>124538</v>
      </c>
      <c r="AZ141" s="130">
        <v>132786.29</v>
      </c>
      <c r="BA141" s="130">
        <v>148998.65</v>
      </c>
      <c r="BB141" s="130">
        <v>118315</v>
      </c>
      <c r="BC141" s="130">
        <v>116836.9</v>
      </c>
      <c r="BD141"/>
      <c r="BE141"/>
      <c r="BF141"/>
      <c r="BG141"/>
      <c r="BH141"/>
      <c r="BI141"/>
      <c r="BJ141"/>
      <c r="BK141"/>
      <c r="BL141"/>
      <c r="BM141"/>
      <c r="BN141"/>
      <c r="BO141"/>
      <c r="BP141"/>
      <c r="BQ141"/>
      <c r="BR141"/>
      <c r="BS141"/>
      <c r="BT141"/>
    </row>
    <row r="142" spans="1:72" x14ac:dyDescent="0.25">
      <c r="A142" s="130" t="s">
        <v>873</v>
      </c>
      <c r="B142" s="130">
        <v>195563.32</v>
      </c>
      <c r="C142" s="130">
        <v>184032.09</v>
      </c>
      <c r="D142" s="130">
        <v>251681.97</v>
      </c>
      <c r="E142" s="130">
        <v>234882.74</v>
      </c>
      <c r="F142" s="130">
        <v>150954.82</v>
      </c>
      <c r="G142" s="130">
        <v>225588.57</v>
      </c>
      <c r="H142" s="130">
        <v>275208.86</v>
      </c>
      <c r="I142" s="130">
        <v>258764.67</v>
      </c>
      <c r="J142" s="130">
        <v>269938.48</v>
      </c>
      <c r="K142" s="130">
        <v>251817.8</v>
      </c>
      <c r="L142" s="130">
        <v>259878.41</v>
      </c>
      <c r="M142" s="130">
        <v>220835.17</v>
      </c>
      <c r="N142" s="130">
        <v>217392.9</v>
      </c>
      <c r="O142" s="130">
        <v>212293.71</v>
      </c>
      <c r="P142" s="130">
        <v>218413.62</v>
      </c>
      <c r="Q142" s="130">
        <v>220594.82</v>
      </c>
      <c r="R142" s="130">
        <v>207360.81</v>
      </c>
      <c r="S142" s="130">
        <v>190187.1</v>
      </c>
      <c r="T142" s="130">
        <v>210761.7</v>
      </c>
      <c r="U142" s="130">
        <v>205350.85</v>
      </c>
      <c r="V142" s="130">
        <v>216576.63</v>
      </c>
      <c r="W142" s="130">
        <v>200302.48</v>
      </c>
      <c r="X142" s="130">
        <v>204362.84</v>
      </c>
      <c r="Y142" s="130">
        <v>218644.97</v>
      </c>
      <c r="Z142" s="130">
        <v>190284.49</v>
      </c>
      <c r="AA142" s="130">
        <v>171685.01</v>
      </c>
      <c r="AB142" s="130">
        <v>191930.34</v>
      </c>
      <c r="AC142" s="130">
        <v>214099.20000000001</v>
      </c>
      <c r="AD142" s="130">
        <v>181534.85</v>
      </c>
      <c r="AE142" s="130">
        <v>145504.32000000001</v>
      </c>
      <c r="AF142" s="130">
        <v>183269.61</v>
      </c>
      <c r="AG142" s="130">
        <v>195489.49</v>
      </c>
      <c r="AH142" s="130">
        <v>210034.79</v>
      </c>
      <c r="AI142" s="130">
        <v>162115.76999999999</v>
      </c>
      <c r="AJ142" s="130">
        <v>182673.49</v>
      </c>
      <c r="AK142" s="130">
        <v>159713.59</v>
      </c>
      <c r="AL142" s="130">
        <v>165590.65</v>
      </c>
      <c r="AM142" s="130">
        <v>125442.54</v>
      </c>
      <c r="AN142" s="130">
        <v>124246.04</v>
      </c>
      <c r="AO142" s="130">
        <v>120815.51</v>
      </c>
      <c r="AP142" s="130">
        <v>137245.56</v>
      </c>
      <c r="AQ142" s="130">
        <v>113901.51</v>
      </c>
      <c r="AR142" s="130">
        <v>106737.48</v>
      </c>
      <c r="AS142" s="130">
        <v>107878.95</v>
      </c>
      <c r="AT142" s="130">
        <v>102386.11</v>
      </c>
      <c r="AU142" s="130">
        <v>87215.62</v>
      </c>
      <c r="AV142" s="130">
        <v>96404.39</v>
      </c>
      <c r="AW142" s="130">
        <v>93269.21</v>
      </c>
      <c r="AX142" s="130">
        <v>80072.06</v>
      </c>
      <c r="AY142" s="130">
        <v>0</v>
      </c>
      <c r="AZ142" s="130">
        <v>0</v>
      </c>
      <c r="BA142" s="130">
        <v>0</v>
      </c>
      <c r="BB142" s="130">
        <v>0</v>
      </c>
      <c r="BC142" s="130">
        <v>0</v>
      </c>
      <c r="BD142"/>
      <c r="BE142"/>
      <c r="BF142"/>
      <c r="BG142"/>
      <c r="BH142"/>
      <c r="BI142"/>
      <c r="BJ142"/>
      <c r="BK142"/>
      <c r="BL142"/>
      <c r="BM142"/>
      <c r="BN142"/>
      <c r="BO142"/>
      <c r="BP142"/>
      <c r="BQ142"/>
      <c r="BR142"/>
      <c r="BS142"/>
      <c r="BT142"/>
    </row>
    <row r="143" spans="1:72" x14ac:dyDescent="0.25">
      <c r="A143" s="130" t="s">
        <v>874</v>
      </c>
      <c r="B143" s="130">
        <v>41311.17</v>
      </c>
      <c r="C143" s="130">
        <v>39793.360000000001</v>
      </c>
      <c r="D143" s="130">
        <v>41959.53</v>
      </c>
      <c r="E143" s="130">
        <v>42576.11</v>
      </c>
      <c r="F143" s="130">
        <v>39893.870000000003</v>
      </c>
      <c r="G143" s="130">
        <v>48197.93</v>
      </c>
      <c r="H143" s="130">
        <v>59117.599999999999</v>
      </c>
      <c r="I143" s="130">
        <v>51623.03</v>
      </c>
      <c r="J143" s="130">
        <v>57407.9</v>
      </c>
      <c r="K143" s="130">
        <v>52569.87</v>
      </c>
      <c r="L143" s="130">
        <v>67060.42</v>
      </c>
      <c r="M143" s="130">
        <v>63556.81</v>
      </c>
      <c r="N143" s="130">
        <v>59743.74</v>
      </c>
      <c r="O143" s="130">
        <v>55000.98</v>
      </c>
      <c r="P143" s="130">
        <v>66116.95</v>
      </c>
      <c r="Q143" s="130">
        <v>52933.81</v>
      </c>
      <c r="R143" s="130">
        <v>53985.2</v>
      </c>
      <c r="S143" s="130">
        <v>57162.32</v>
      </c>
      <c r="T143" s="130">
        <v>51608.66</v>
      </c>
      <c r="U143" s="130">
        <v>53414.239999999998</v>
      </c>
      <c r="V143" s="130">
        <v>54872.97</v>
      </c>
      <c r="W143" s="130">
        <v>58004.51</v>
      </c>
      <c r="X143" s="130">
        <v>58655.15</v>
      </c>
      <c r="Y143" s="130">
        <v>51617.41</v>
      </c>
      <c r="Z143" s="130">
        <v>48614.6</v>
      </c>
      <c r="AA143" s="130">
        <v>52959.91</v>
      </c>
      <c r="AB143" s="130">
        <v>49839.83</v>
      </c>
      <c r="AC143" s="130">
        <v>51563.41</v>
      </c>
      <c r="AD143" s="130">
        <v>52312.47</v>
      </c>
      <c r="AE143" s="130">
        <v>66338.740000000005</v>
      </c>
      <c r="AF143" s="130">
        <v>44391.66</v>
      </c>
      <c r="AG143" s="130">
        <v>52036.800000000003</v>
      </c>
      <c r="AH143" s="130">
        <v>48042.75</v>
      </c>
      <c r="AI143" s="130">
        <v>52373.41</v>
      </c>
      <c r="AJ143" s="130">
        <v>38015.08</v>
      </c>
      <c r="AK143" s="130">
        <v>50013.87</v>
      </c>
      <c r="AL143" s="130">
        <v>51255.73</v>
      </c>
      <c r="AM143" s="130">
        <v>40407.56</v>
      </c>
      <c r="AN143" s="130">
        <v>52497.58</v>
      </c>
      <c r="AO143" s="130">
        <v>44740.42</v>
      </c>
      <c r="AP143" s="130">
        <v>43002.61</v>
      </c>
      <c r="AQ143" s="130">
        <v>41455.599999999999</v>
      </c>
      <c r="AR143" s="130">
        <v>33147.910000000003</v>
      </c>
      <c r="AS143" s="130">
        <v>38232.61</v>
      </c>
      <c r="AT143" s="130">
        <v>33937.07</v>
      </c>
      <c r="AU143" s="130">
        <v>42733.42</v>
      </c>
      <c r="AV143" s="130">
        <v>40922.959999999999</v>
      </c>
      <c r="AW143" s="130">
        <v>38359.42</v>
      </c>
      <c r="AX143" s="130">
        <v>42631.63</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25">
      <c r="A144" s="130" t="s">
        <v>875</v>
      </c>
      <c r="B144" s="130">
        <v>0</v>
      </c>
      <c r="C144" s="130">
        <v>0</v>
      </c>
      <c r="D144" s="130">
        <v>0</v>
      </c>
      <c r="E144" s="130">
        <v>0</v>
      </c>
      <c r="F144" s="130">
        <v>0</v>
      </c>
      <c r="G144" s="130">
        <v>0</v>
      </c>
      <c r="H144" s="130">
        <v>0</v>
      </c>
      <c r="I144" s="130">
        <v>0</v>
      </c>
      <c r="J144" s="130">
        <v>0</v>
      </c>
      <c r="K144" s="130">
        <v>0</v>
      </c>
      <c r="L144" s="130">
        <v>0</v>
      </c>
      <c r="M144" s="130">
        <v>0</v>
      </c>
      <c r="N144" s="130">
        <v>0</v>
      </c>
      <c r="O144" s="130">
        <v>0</v>
      </c>
      <c r="P144" s="130">
        <v>0</v>
      </c>
      <c r="Q144" s="130">
        <v>0</v>
      </c>
      <c r="R144" s="130">
        <v>0</v>
      </c>
      <c r="S144" s="130">
        <v>0</v>
      </c>
      <c r="T144" s="130">
        <v>0</v>
      </c>
      <c r="U144" s="130">
        <v>0</v>
      </c>
      <c r="V144" s="130">
        <v>0</v>
      </c>
      <c r="W144" s="130">
        <v>0</v>
      </c>
      <c r="X144" s="130">
        <v>0</v>
      </c>
      <c r="Y144" s="130">
        <v>0</v>
      </c>
      <c r="Z144" s="130">
        <v>0</v>
      </c>
      <c r="AA144" s="130">
        <v>0</v>
      </c>
      <c r="AB144" s="130">
        <v>0</v>
      </c>
      <c r="AC144" s="130">
        <v>0</v>
      </c>
      <c r="AD144" s="130">
        <v>0</v>
      </c>
      <c r="AE144" s="130">
        <v>0</v>
      </c>
      <c r="AF144" s="130">
        <v>0</v>
      </c>
      <c r="AG144" s="130">
        <v>0</v>
      </c>
      <c r="AH144" s="130">
        <v>0</v>
      </c>
      <c r="AI144" s="130">
        <v>0</v>
      </c>
      <c r="AJ144" s="130">
        <v>0</v>
      </c>
      <c r="AK144" s="130">
        <v>0</v>
      </c>
      <c r="AL144" s="130">
        <v>0</v>
      </c>
      <c r="AM144" s="130">
        <v>10439.14</v>
      </c>
      <c r="AN144" s="130">
        <v>9651.5499999999993</v>
      </c>
      <c r="AO144" s="130">
        <v>10622.44</v>
      </c>
      <c r="AP144" s="130">
        <v>9976.5300000000007</v>
      </c>
      <c r="AQ144" s="130">
        <v>10086.700000000001</v>
      </c>
      <c r="AR144" s="130">
        <v>8165.57</v>
      </c>
      <c r="AS144" s="130">
        <v>9461.7199999999993</v>
      </c>
      <c r="AT144" s="130">
        <v>9248.18</v>
      </c>
      <c r="AU144" s="130">
        <v>9544.23</v>
      </c>
      <c r="AV144" s="130">
        <v>9838.61</v>
      </c>
      <c r="AW144" s="130">
        <v>8772.26</v>
      </c>
      <c r="AX144" s="130">
        <v>8514.77</v>
      </c>
      <c r="AY144" s="130">
        <v>9485</v>
      </c>
      <c r="AZ144" s="130">
        <v>0</v>
      </c>
      <c r="BA144" s="130">
        <v>0</v>
      </c>
      <c r="BB144" s="130">
        <v>0</v>
      </c>
      <c r="BC144" s="130">
        <v>0</v>
      </c>
      <c r="BD144"/>
      <c r="BE144"/>
      <c r="BF144"/>
      <c r="BG144"/>
      <c r="BH144"/>
      <c r="BI144"/>
      <c r="BJ144"/>
      <c r="BK144"/>
      <c r="BL144"/>
      <c r="BM144"/>
      <c r="BN144"/>
      <c r="BO144"/>
      <c r="BP144"/>
      <c r="BQ144"/>
      <c r="BR144"/>
      <c r="BS144"/>
      <c r="BT144"/>
    </row>
    <row r="145" spans="1:72" x14ac:dyDescent="0.25">
      <c r="A145" s="130" t="s">
        <v>2620</v>
      </c>
      <c r="B145" s="130">
        <v>0</v>
      </c>
      <c r="C145" s="130">
        <v>0</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511.54</v>
      </c>
      <c r="AS145" s="130">
        <v>0</v>
      </c>
      <c r="AT145" s="130">
        <v>2046.16</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25">
      <c r="A146" s="130" t="s">
        <v>2450</v>
      </c>
      <c r="B146" s="130">
        <v>554044.71</v>
      </c>
      <c r="C146" s="130">
        <v>572058.76</v>
      </c>
      <c r="D146" s="130">
        <v>670609.85</v>
      </c>
      <c r="E146" s="130">
        <v>705732.93</v>
      </c>
      <c r="F146" s="130">
        <v>593917.27</v>
      </c>
      <c r="G146" s="130">
        <v>590279.02</v>
      </c>
      <c r="H146" s="130">
        <v>682372.97</v>
      </c>
      <c r="I146" s="130">
        <v>698477.78</v>
      </c>
      <c r="J146" s="130">
        <v>736232.68</v>
      </c>
      <c r="K146" s="130">
        <v>653496.15</v>
      </c>
      <c r="L146" s="130">
        <v>682009.38</v>
      </c>
      <c r="M146" s="130">
        <v>714590.06</v>
      </c>
      <c r="N146" s="130">
        <v>664480.63</v>
      </c>
      <c r="O146" s="130">
        <v>589535.07999999996</v>
      </c>
      <c r="P146" s="130">
        <v>613430.29</v>
      </c>
      <c r="Q146" s="130">
        <v>636675.42000000004</v>
      </c>
      <c r="R146" s="130">
        <v>609789.79</v>
      </c>
      <c r="S146" s="130">
        <v>513967.43</v>
      </c>
      <c r="T146" s="130">
        <v>551643.64</v>
      </c>
      <c r="U146" s="130">
        <v>505494.85</v>
      </c>
      <c r="V146" s="130">
        <v>591914.06999999995</v>
      </c>
      <c r="W146" s="130">
        <v>526842.57999999996</v>
      </c>
      <c r="X146" s="130">
        <v>566848.72</v>
      </c>
      <c r="Y146" s="130">
        <v>552239.23</v>
      </c>
      <c r="Z146" s="130">
        <v>533141.04</v>
      </c>
      <c r="AA146" s="130">
        <v>443618.86</v>
      </c>
      <c r="AB146" s="130">
        <v>518864.22</v>
      </c>
      <c r="AC146" s="130">
        <v>499968.39</v>
      </c>
      <c r="AD146" s="130">
        <v>505018.53</v>
      </c>
      <c r="AE146" s="130">
        <v>441392.31</v>
      </c>
      <c r="AF146" s="130">
        <v>488791.75</v>
      </c>
      <c r="AG146" s="130">
        <v>465545.92</v>
      </c>
      <c r="AH146" s="130">
        <v>572207.89</v>
      </c>
      <c r="AI146" s="130">
        <v>482688.6</v>
      </c>
      <c r="AJ146" s="130">
        <v>520675.47</v>
      </c>
      <c r="AK146" s="130">
        <v>430523.52</v>
      </c>
      <c r="AL146" s="130">
        <v>467850.39</v>
      </c>
      <c r="AM146" s="130">
        <v>417094.31</v>
      </c>
      <c r="AN146" s="130">
        <v>451238.75</v>
      </c>
      <c r="AO146" s="130">
        <v>442015.13</v>
      </c>
      <c r="AP146" s="130">
        <v>447517.45</v>
      </c>
      <c r="AQ146" s="130">
        <v>450903.16</v>
      </c>
      <c r="AR146" s="130">
        <v>454509.49</v>
      </c>
      <c r="AS146" s="130">
        <v>484702.82</v>
      </c>
      <c r="AT146" s="130">
        <v>425200.05</v>
      </c>
      <c r="AU146" s="130">
        <v>443080.14</v>
      </c>
      <c r="AV146" s="130">
        <v>447869.4</v>
      </c>
      <c r="AW146" s="130">
        <v>396892.53</v>
      </c>
      <c r="AX146" s="130">
        <v>368701.12</v>
      </c>
      <c r="AY146" s="130">
        <v>370949</v>
      </c>
      <c r="AZ146" s="130">
        <v>452279.7</v>
      </c>
      <c r="BA146" s="130">
        <v>500956.98</v>
      </c>
      <c r="BB146" s="130">
        <v>395772</v>
      </c>
      <c r="BC146" s="130">
        <v>404501.52</v>
      </c>
      <c r="BD146"/>
      <c r="BE146"/>
      <c r="BF146"/>
      <c r="BG146"/>
      <c r="BH146"/>
      <c r="BI146"/>
      <c r="BJ146"/>
      <c r="BK146"/>
      <c r="BL146"/>
      <c r="BM146"/>
      <c r="BN146"/>
      <c r="BO146"/>
      <c r="BP146"/>
      <c r="BQ146"/>
      <c r="BR146"/>
      <c r="BS146"/>
      <c r="BT146"/>
    </row>
    <row r="147" spans="1:72" x14ac:dyDescent="0.25">
      <c r="A147" s="130" t="s">
        <v>2453</v>
      </c>
      <c r="B147" s="130">
        <v>79052</v>
      </c>
      <c r="C147" s="130">
        <v>100273.62</v>
      </c>
      <c r="D147" s="130">
        <v>88500.39</v>
      </c>
      <c r="E147" s="130">
        <v>109371.76</v>
      </c>
      <c r="F147" s="130">
        <v>65706.679999999993</v>
      </c>
      <c r="G147" s="130">
        <v>91307.16</v>
      </c>
      <c r="H147" s="130">
        <v>121949.75999999999</v>
      </c>
      <c r="I147" s="130">
        <v>149009.09</v>
      </c>
      <c r="J147" s="130">
        <v>132435.23000000001</v>
      </c>
      <c r="K147" s="130">
        <v>120982.98</v>
      </c>
      <c r="L147" s="130">
        <v>93224.92</v>
      </c>
      <c r="M147" s="130">
        <v>138006.89000000001</v>
      </c>
      <c r="N147" s="130">
        <v>120994.95</v>
      </c>
      <c r="O147" s="130">
        <v>100064.54</v>
      </c>
      <c r="P147" s="130">
        <v>61575.25</v>
      </c>
      <c r="Q147" s="130">
        <v>98046.2</v>
      </c>
      <c r="R147" s="130">
        <v>79683.710000000006</v>
      </c>
      <c r="S147" s="130">
        <v>65956.009999999995</v>
      </c>
      <c r="T147" s="130">
        <v>76025.69</v>
      </c>
      <c r="U147" s="130">
        <v>39310.019999999997</v>
      </c>
      <c r="V147" s="130">
        <v>60479.47</v>
      </c>
      <c r="W147" s="130">
        <v>45328.37</v>
      </c>
      <c r="X147" s="130">
        <v>77661.17</v>
      </c>
      <c r="Y147" s="130">
        <v>50315.34</v>
      </c>
      <c r="Z147" s="130">
        <v>39615.03</v>
      </c>
      <c r="AA147" s="130">
        <v>44485.21</v>
      </c>
      <c r="AB147" s="130">
        <v>76906.34</v>
      </c>
      <c r="AC147" s="130">
        <v>35882.74</v>
      </c>
      <c r="AD147" s="130">
        <v>39792.69</v>
      </c>
      <c r="AE147" s="130">
        <v>46771.29</v>
      </c>
      <c r="AF147" s="130">
        <v>46699.29</v>
      </c>
      <c r="AG147" s="130">
        <v>42492.67</v>
      </c>
      <c r="AH147" s="130">
        <v>38364.92</v>
      </c>
      <c r="AI147" s="130">
        <v>52639.85</v>
      </c>
      <c r="AJ147" s="130">
        <v>23905.73</v>
      </c>
      <c r="AK147" s="130">
        <v>58881.29</v>
      </c>
      <c r="AL147" s="130">
        <v>47900.06</v>
      </c>
      <c r="AM147" s="130">
        <v>65651.990000000005</v>
      </c>
      <c r="AN147" s="130">
        <v>-3645.58</v>
      </c>
      <c r="AO147" s="130">
        <v>45013.56</v>
      </c>
      <c r="AP147" s="130">
        <v>55468.53</v>
      </c>
      <c r="AQ147" s="130">
        <v>38760.550000000003</v>
      </c>
      <c r="AR147" s="130">
        <v>24988.47</v>
      </c>
      <c r="AS147" s="130">
        <v>18353.060000000001</v>
      </c>
      <c r="AT147" s="130">
        <v>17981.080000000002</v>
      </c>
      <c r="AU147" s="130">
        <v>24640.67</v>
      </c>
      <c r="AV147" s="130">
        <v>29194.78</v>
      </c>
      <c r="AW147" s="130">
        <v>31263.48</v>
      </c>
      <c r="AX147" s="130">
        <v>17259.32</v>
      </c>
      <c r="AY147" s="130">
        <v>13191</v>
      </c>
      <c r="AZ147" s="130">
        <v>39269.620000000003</v>
      </c>
      <c r="BA147" s="130">
        <v>50249.279999999999</v>
      </c>
      <c r="BB147" s="130">
        <v>65105</v>
      </c>
      <c r="BC147" s="130">
        <v>76105.259999999995</v>
      </c>
      <c r="BD147"/>
      <c r="BE147"/>
      <c r="BF147"/>
      <c r="BG147"/>
      <c r="BH147"/>
      <c r="BI147"/>
      <c r="BJ147"/>
      <c r="BK147"/>
      <c r="BL147"/>
      <c r="BM147"/>
      <c r="BN147"/>
      <c r="BO147"/>
      <c r="BP147"/>
      <c r="BQ147"/>
      <c r="BR147"/>
      <c r="BS147"/>
      <c r="BT147"/>
    </row>
    <row r="148" spans="1:72" x14ac:dyDescent="0.25">
      <c r="A148" s="130" t="s">
        <v>878</v>
      </c>
      <c r="B148" s="130">
        <v>1141.9100000000001</v>
      </c>
      <c r="C148" s="130">
        <v>1385.37</v>
      </c>
      <c r="D148" s="130">
        <v>1961.05</v>
      </c>
      <c r="E148" s="130">
        <v>1977.74</v>
      </c>
      <c r="F148" s="130">
        <v>2330.8000000000002</v>
      </c>
      <c r="G148" s="130">
        <v>2831.53</v>
      </c>
      <c r="H148" s="130">
        <v>2815.19</v>
      </c>
      <c r="I148" s="130">
        <v>2577.1</v>
      </c>
      <c r="J148" s="130">
        <v>1600.33</v>
      </c>
      <c r="K148" s="130">
        <v>1337.52</v>
      </c>
      <c r="L148" s="130">
        <v>750.44</v>
      </c>
      <c r="M148" s="130">
        <v>358.12</v>
      </c>
      <c r="N148" s="130">
        <v>210.97</v>
      </c>
      <c r="O148" s="130">
        <v>121.81</v>
      </c>
      <c r="P148" s="130">
        <v>94.05</v>
      </c>
      <c r="Q148" s="130">
        <v>152.81</v>
      </c>
      <c r="R148" s="130">
        <v>562.29999999999995</v>
      </c>
      <c r="S148" s="130">
        <v>641.52</v>
      </c>
      <c r="T148" s="130">
        <v>668.99</v>
      </c>
      <c r="U148" s="130">
        <v>673.57</v>
      </c>
      <c r="V148" s="130">
        <v>805.91</v>
      </c>
      <c r="W148" s="130">
        <v>1120</v>
      </c>
      <c r="X148" s="130">
        <v>1567.71</v>
      </c>
      <c r="Y148" s="130">
        <v>1912.37</v>
      </c>
      <c r="Z148" s="130">
        <v>2292.16</v>
      </c>
      <c r="AA148" s="130">
        <v>2645.94</v>
      </c>
      <c r="AB148" s="130">
        <v>3080.56</v>
      </c>
      <c r="AC148" s="130">
        <v>3198.32</v>
      </c>
      <c r="AD148" s="130">
        <v>3440.77</v>
      </c>
      <c r="AE148" s="130">
        <v>3706.83</v>
      </c>
      <c r="AF148" s="130">
        <v>3877.67</v>
      </c>
      <c r="AG148" s="130">
        <v>3605.33</v>
      </c>
      <c r="AH148" s="130">
        <v>3999.21</v>
      </c>
      <c r="AI148" s="130">
        <v>4598.04</v>
      </c>
      <c r="AJ148" s="130">
        <v>5302.52</v>
      </c>
      <c r="AK148" s="130">
        <v>5266.88</v>
      </c>
      <c r="AL148" s="130">
        <v>5698.42</v>
      </c>
      <c r="AM148" s="130">
        <v>5764.39</v>
      </c>
      <c r="AN148" s="130">
        <v>5732.62</v>
      </c>
      <c r="AO148" s="130">
        <v>4993.1000000000004</v>
      </c>
      <c r="AP148" s="130">
        <v>3762.37</v>
      </c>
      <c r="AQ148" s="130">
        <v>2209.1</v>
      </c>
      <c r="AR148" s="130">
        <v>3861.49</v>
      </c>
      <c r="AS148" s="130">
        <v>3530.71</v>
      </c>
      <c r="AT148" s="130">
        <v>3751.09</v>
      </c>
      <c r="AU148" s="130">
        <v>3987.15</v>
      </c>
      <c r="AV148" s="130">
        <v>4061.74</v>
      </c>
      <c r="AW148" s="130">
        <v>3452.58</v>
      </c>
      <c r="AX148" s="130">
        <v>4075.63</v>
      </c>
      <c r="AY148" s="130">
        <v>4938</v>
      </c>
      <c r="AZ148" s="130">
        <v>4798.46</v>
      </c>
      <c r="BA148" s="130">
        <v>3239.23</v>
      </c>
      <c r="BB148" s="130">
        <v>4079</v>
      </c>
      <c r="BC148" s="130">
        <v>4757.84</v>
      </c>
      <c r="BD148"/>
      <c r="BE148"/>
      <c r="BF148"/>
      <c r="BG148"/>
      <c r="BH148"/>
      <c r="BI148"/>
      <c r="BJ148"/>
      <c r="BK148"/>
      <c r="BL148"/>
      <c r="BM148"/>
      <c r="BN148"/>
      <c r="BO148"/>
      <c r="BP148"/>
      <c r="BQ148"/>
      <c r="BR148"/>
      <c r="BS148"/>
      <c r="BT148"/>
    </row>
    <row r="149" spans="1:72" x14ac:dyDescent="0.25">
      <c r="A149" s="130" t="s">
        <v>879</v>
      </c>
      <c r="B149" s="130">
        <v>15241.95</v>
      </c>
      <c r="C149" s="130">
        <v>20499.84</v>
      </c>
      <c r="D149" s="130">
        <v>16385.05</v>
      </c>
      <c r="E149" s="130">
        <v>21626.29</v>
      </c>
      <c r="F149" s="130">
        <v>12951.16</v>
      </c>
      <c r="G149" s="130">
        <v>18031.14</v>
      </c>
      <c r="H149" s="130">
        <v>22471.73</v>
      </c>
      <c r="I149" s="130">
        <v>29858.35</v>
      </c>
      <c r="J149" s="130">
        <v>26070.65</v>
      </c>
      <c r="K149" s="130">
        <v>24395.55</v>
      </c>
      <c r="L149" s="130">
        <v>17013.580000000002</v>
      </c>
      <c r="M149" s="130">
        <v>27371.64</v>
      </c>
      <c r="N149" s="130">
        <v>24325.91</v>
      </c>
      <c r="O149" s="130">
        <v>20551.97</v>
      </c>
      <c r="P149" s="130">
        <v>10439.39</v>
      </c>
      <c r="Q149" s="130">
        <v>19976.509999999998</v>
      </c>
      <c r="R149" s="130">
        <v>15942.68</v>
      </c>
      <c r="S149" s="130">
        <v>14308.62</v>
      </c>
      <c r="T149" s="130">
        <v>14047.53</v>
      </c>
      <c r="U149" s="130">
        <v>8095.47</v>
      </c>
      <c r="V149" s="130">
        <v>11775.76</v>
      </c>
      <c r="W149" s="130">
        <v>8290.26</v>
      </c>
      <c r="X149" s="130">
        <v>12679.17</v>
      </c>
      <c r="Y149" s="130">
        <v>8723.32</v>
      </c>
      <c r="Z149" s="130">
        <v>6991.25</v>
      </c>
      <c r="AA149" s="130">
        <v>9721.41</v>
      </c>
      <c r="AB149" s="130">
        <v>15840.31</v>
      </c>
      <c r="AC149" s="130">
        <v>6459.11</v>
      </c>
      <c r="AD149" s="130">
        <v>6792.77</v>
      </c>
      <c r="AE149" s="130">
        <v>9917.81</v>
      </c>
      <c r="AF149" s="130">
        <v>9544.85</v>
      </c>
      <c r="AG149" s="130">
        <v>7439.3</v>
      </c>
      <c r="AH149" s="130">
        <v>6279.55</v>
      </c>
      <c r="AI149" s="130">
        <v>23704.58</v>
      </c>
      <c r="AJ149" s="130">
        <v>15065.85</v>
      </c>
      <c r="AK149" s="130">
        <v>29132.27</v>
      </c>
      <c r="AL149" s="130">
        <v>16751.810000000001</v>
      </c>
      <c r="AM149" s="130">
        <v>20956.45</v>
      </c>
      <c r="AN149" s="130">
        <v>8147.39</v>
      </c>
      <c r="AO149" s="130">
        <v>11902.78</v>
      </c>
      <c r="AP149" s="130">
        <v>24630.23</v>
      </c>
      <c r="AQ149" s="130">
        <v>11434.98</v>
      </c>
      <c r="AR149" s="130">
        <v>6267.7</v>
      </c>
      <c r="AS149" s="130">
        <v>2768.33</v>
      </c>
      <c r="AT149" s="130">
        <v>7504.54</v>
      </c>
      <c r="AU149" s="130">
        <v>2237.09</v>
      </c>
      <c r="AV149" s="130">
        <v>2956.37</v>
      </c>
      <c r="AW149" s="130">
        <v>1561.03</v>
      </c>
      <c r="AX149" s="130">
        <v>6645.64</v>
      </c>
      <c r="AY149" s="130">
        <v>2571</v>
      </c>
      <c r="AZ149" s="130">
        <v>2554.33</v>
      </c>
      <c r="BA149" s="130">
        <v>1895.43</v>
      </c>
      <c r="BB149" s="130">
        <v>13493</v>
      </c>
      <c r="BC149" s="130">
        <v>15664.04</v>
      </c>
      <c r="BD149"/>
      <c r="BE149"/>
      <c r="BF149"/>
      <c r="BG149"/>
      <c r="BH149"/>
      <c r="BI149"/>
      <c r="BJ149"/>
      <c r="BK149"/>
      <c r="BL149"/>
      <c r="BM149"/>
      <c r="BN149"/>
      <c r="BO149"/>
      <c r="BP149"/>
      <c r="BQ149"/>
      <c r="BR149"/>
      <c r="BS149"/>
      <c r="BT149"/>
    </row>
    <row r="150" spans="1:72" x14ac:dyDescent="0.25">
      <c r="A150" s="130" t="s">
        <v>2454</v>
      </c>
      <c r="B150" s="130">
        <v>62668.13</v>
      </c>
      <c r="C150" s="130">
        <v>78388.41</v>
      </c>
      <c r="D150" s="130">
        <v>70154.28</v>
      </c>
      <c r="E150" s="130">
        <v>85767.73</v>
      </c>
      <c r="F150" s="130">
        <v>50424.72</v>
      </c>
      <c r="G150" s="130">
        <v>70444.490000000005</v>
      </c>
      <c r="H150" s="130">
        <v>96662.84</v>
      </c>
      <c r="I150" s="130">
        <v>116573.65</v>
      </c>
      <c r="J150" s="130">
        <v>104764.25</v>
      </c>
      <c r="K150" s="130">
        <v>95249.919999999998</v>
      </c>
      <c r="L150" s="130">
        <v>75460.89</v>
      </c>
      <c r="M150" s="130">
        <v>110277.12</v>
      </c>
      <c r="N150" s="130">
        <v>96458.07</v>
      </c>
      <c r="O150" s="130">
        <v>79390.759999999995</v>
      </c>
      <c r="P150" s="130">
        <v>51041.81</v>
      </c>
      <c r="Q150" s="130">
        <v>77916.89</v>
      </c>
      <c r="R150" s="130">
        <v>63178.73</v>
      </c>
      <c r="S150" s="130">
        <v>51005.87</v>
      </c>
      <c r="T150" s="130">
        <v>61309.17</v>
      </c>
      <c r="U150" s="130">
        <v>30540.98</v>
      </c>
      <c r="V150" s="130">
        <v>47897.8</v>
      </c>
      <c r="W150" s="130">
        <v>35918.11</v>
      </c>
      <c r="X150" s="130">
        <v>63414.29</v>
      </c>
      <c r="Y150" s="130">
        <v>39679.65</v>
      </c>
      <c r="Z150" s="130">
        <v>30331.62</v>
      </c>
      <c r="AA150" s="130">
        <v>32117.86</v>
      </c>
      <c r="AB150" s="130">
        <v>57985.46</v>
      </c>
      <c r="AC150" s="130">
        <v>26225.31</v>
      </c>
      <c r="AD150" s="130">
        <v>29559.15</v>
      </c>
      <c r="AE150" s="130">
        <v>33146.639999999999</v>
      </c>
      <c r="AF150" s="130">
        <v>33276.769999999997</v>
      </c>
      <c r="AG150" s="130">
        <v>31448.04</v>
      </c>
      <c r="AH150" s="130">
        <v>28086.16</v>
      </c>
      <c r="AI150" s="130">
        <v>24337.23</v>
      </c>
      <c r="AJ150" s="130">
        <v>3537.35</v>
      </c>
      <c r="AK150" s="130">
        <v>24482.14</v>
      </c>
      <c r="AL150" s="130">
        <v>25449.82</v>
      </c>
      <c r="AM150" s="130">
        <v>38931.160000000003</v>
      </c>
      <c r="AN150" s="130">
        <v>-17525.59</v>
      </c>
      <c r="AO150" s="130">
        <v>28117.68</v>
      </c>
      <c r="AP150" s="130">
        <v>27075.93</v>
      </c>
      <c r="AQ150" s="130">
        <v>25116.47</v>
      </c>
      <c r="AR150" s="130">
        <v>14859.29</v>
      </c>
      <c r="AS150" s="130">
        <v>12054.02</v>
      </c>
      <c r="AT150" s="130">
        <v>6725.46</v>
      </c>
      <c r="AU150" s="130">
        <v>18416.43</v>
      </c>
      <c r="AV150" s="130">
        <v>22176.68</v>
      </c>
      <c r="AW150" s="130">
        <v>26249.87</v>
      </c>
      <c r="AX150" s="130">
        <v>6538.06</v>
      </c>
      <c r="AY150" s="130">
        <v>5682</v>
      </c>
      <c r="AZ150" s="130">
        <v>31916.83</v>
      </c>
      <c r="BA150" s="130">
        <v>45114.62</v>
      </c>
      <c r="BB150" s="130">
        <v>47533</v>
      </c>
      <c r="BC150" s="130">
        <v>55683.38</v>
      </c>
      <c r="BD150"/>
      <c r="BE150"/>
      <c r="BF150"/>
      <c r="BG150"/>
      <c r="BH150"/>
      <c r="BI150"/>
      <c r="BJ150"/>
      <c r="BK150"/>
      <c r="BL150"/>
      <c r="BM150"/>
      <c r="BN150"/>
      <c r="BO150"/>
      <c r="BP150"/>
      <c r="BQ150"/>
      <c r="BR150"/>
      <c r="BS150"/>
      <c r="BT150"/>
    </row>
    <row r="151" spans="1:72" x14ac:dyDescent="0.25">
      <c r="A151" s="130" t="s">
        <v>2455</v>
      </c>
      <c r="B151" s="130">
        <v>62668.13</v>
      </c>
      <c r="C151" s="130">
        <v>78388.41</v>
      </c>
      <c r="D151" s="130">
        <v>70154.28</v>
      </c>
      <c r="E151" s="130">
        <v>85767.73</v>
      </c>
      <c r="F151" s="130">
        <v>50424.72</v>
      </c>
      <c r="G151" s="130">
        <v>70444.490000000005</v>
      </c>
      <c r="H151" s="130">
        <v>96662.84</v>
      </c>
      <c r="I151" s="130">
        <v>116573.65</v>
      </c>
      <c r="J151" s="130">
        <v>104764.25</v>
      </c>
      <c r="K151" s="130">
        <v>95249.919999999998</v>
      </c>
      <c r="L151" s="130">
        <v>75460.89</v>
      </c>
      <c r="M151" s="130">
        <v>110277.12</v>
      </c>
      <c r="N151" s="130">
        <v>96458.08</v>
      </c>
      <c r="O151" s="130">
        <v>79390.759999999995</v>
      </c>
      <c r="P151" s="130">
        <v>51041.81</v>
      </c>
      <c r="Q151" s="130">
        <v>77916.89</v>
      </c>
      <c r="R151" s="130">
        <v>63178.720000000001</v>
      </c>
      <c r="S151" s="130">
        <v>51005.88</v>
      </c>
      <c r="T151" s="130">
        <v>61309.17</v>
      </c>
      <c r="U151" s="130">
        <v>30540.98</v>
      </c>
      <c r="V151" s="130">
        <v>47897.79</v>
      </c>
      <c r="W151" s="130">
        <v>35918.11</v>
      </c>
      <c r="X151" s="130">
        <v>63414.3</v>
      </c>
      <c r="Y151" s="130">
        <v>39679.65</v>
      </c>
      <c r="Z151" s="130">
        <v>30331.62</v>
      </c>
      <c r="AA151" s="130">
        <v>32117.85</v>
      </c>
      <c r="AB151" s="130">
        <v>57985.46</v>
      </c>
      <c r="AC151" s="130">
        <v>26225.31</v>
      </c>
      <c r="AD151" s="130">
        <v>29559.15</v>
      </c>
      <c r="AE151" s="130">
        <v>33146.639999999999</v>
      </c>
      <c r="AF151" s="130">
        <v>33276.769999999997</v>
      </c>
      <c r="AG151" s="130">
        <v>31448.04</v>
      </c>
      <c r="AH151" s="130">
        <v>28086.16</v>
      </c>
      <c r="AI151" s="130">
        <v>24337.23</v>
      </c>
      <c r="AJ151" s="130">
        <v>3537.35</v>
      </c>
      <c r="AK151" s="130">
        <v>24482.14</v>
      </c>
      <c r="AL151" s="130">
        <v>25449.82</v>
      </c>
      <c r="AM151" s="130">
        <v>38931.160000000003</v>
      </c>
      <c r="AN151" s="130">
        <v>-17525.59</v>
      </c>
      <c r="AO151" s="130">
        <v>28117.68</v>
      </c>
      <c r="AP151" s="130">
        <v>27075.93</v>
      </c>
      <c r="AQ151" s="130">
        <v>25116.47</v>
      </c>
      <c r="AR151" s="130">
        <v>14859.29</v>
      </c>
      <c r="AS151" s="130">
        <v>12054.02</v>
      </c>
      <c r="AT151" s="130">
        <v>6725.46</v>
      </c>
      <c r="AU151" s="130">
        <v>18416.43</v>
      </c>
      <c r="AV151" s="130">
        <v>22176.68</v>
      </c>
      <c r="AW151" s="130">
        <v>26249.87</v>
      </c>
      <c r="AX151" s="130">
        <v>6538.06</v>
      </c>
      <c r="AY151" s="130">
        <v>5682</v>
      </c>
      <c r="AZ151" s="130">
        <v>31916.83</v>
      </c>
      <c r="BA151" s="130">
        <v>45114.62</v>
      </c>
      <c r="BB151" s="130">
        <v>47532</v>
      </c>
      <c r="BC151" s="130">
        <v>55683.38</v>
      </c>
      <c r="BD151"/>
      <c r="BE151"/>
      <c r="BF151"/>
      <c r="BG151"/>
      <c r="BH151"/>
      <c r="BI151"/>
      <c r="BJ151"/>
      <c r="BK151"/>
      <c r="BL151"/>
      <c r="BM151"/>
      <c r="BN151"/>
      <c r="BO151"/>
      <c r="BP151"/>
      <c r="BQ151"/>
      <c r="BR151"/>
      <c r="BS151"/>
      <c r="BT151"/>
    </row>
    <row r="152" spans="1:72" x14ac:dyDescent="0.25">
      <c r="A152" s="130" t="s">
        <v>2456</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c r="BE152"/>
      <c r="BF152"/>
      <c r="BG152"/>
      <c r="BH152"/>
      <c r="BI152"/>
      <c r="BJ152"/>
      <c r="BK152"/>
      <c r="BL152"/>
      <c r="BM152"/>
      <c r="BN152"/>
      <c r="BO152"/>
      <c r="BP152"/>
      <c r="BQ152"/>
      <c r="BR152"/>
      <c r="BS152"/>
      <c r="BT152"/>
    </row>
    <row r="153" spans="1:72" x14ac:dyDescent="0.25">
      <c r="A153" s="130" t="s">
        <v>2457</v>
      </c>
      <c r="B153" s="130">
        <v>62668.13</v>
      </c>
      <c r="C153" s="130">
        <v>78388.41</v>
      </c>
      <c r="D153" s="130">
        <v>70154.28</v>
      </c>
      <c r="E153" s="130">
        <v>85767.73</v>
      </c>
      <c r="F153" s="130">
        <v>50424.72</v>
      </c>
      <c r="G153" s="130">
        <v>70444.490000000005</v>
      </c>
      <c r="H153" s="130">
        <v>96662.84</v>
      </c>
      <c r="I153" s="130">
        <v>116573.65</v>
      </c>
      <c r="J153" s="130">
        <v>104764.25</v>
      </c>
      <c r="K153" s="130">
        <v>95249.919999999998</v>
      </c>
      <c r="L153" s="130">
        <v>75460.89</v>
      </c>
      <c r="M153" s="130">
        <v>110277.12</v>
      </c>
      <c r="N153" s="130">
        <v>96458.08</v>
      </c>
      <c r="O153" s="130">
        <v>79390.759999999995</v>
      </c>
      <c r="P153" s="130">
        <v>51041.81</v>
      </c>
      <c r="Q153" s="130">
        <v>77916.89</v>
      </c>
      <c r="R153" s="130">
        <v>63178.720000000001</v>
      </c>
      <c r="S153" s="130">
        <v>51005.88</v>
      </c>
      <c r="T153" s="130">
        <v>61309.17</v>
      </c>
      <c r="U153" s="130">
        <v>30540.98</v>
      </c>
      <c r="V153" s="130">
        <v>47897.79</v>
      </c>
      <c r="W153" s="130">
        <v>35918.11</v>
      </c>
      <c r="X153" s="130">
        <v>63414.3</v>
      </c>
      <c r="Y153" s="130">
        <v>39679.65</v>
      </c>
      <c r="Z153" s="130">
        <v>30331.62</v>
      </c>
      <c r="AA153" s="130">
        <v>32117.85</v>
      </c>
      <c r="AB153" s="130">
        <v>57985.46</v>
      </c>
      <c r="AC153" s="130">
        <v>26225.31</v>
      </c>
      <c r="AD153" s="130">
        <v>29559.15</v>
      </c>
      <c r="AE153" s="130">
        <v>33146.639999999999</v>
      </c>
      <c r="AF153" s="130">
        <v>33276.769999999997</v>
      </c>
      <c r="AG153" s="130">
        <v>31448.04</v>
      </c>
      <c r="AH153" s="130">
        <v>28086.16</v>
      </c>
      <c r="AI153" s="130">
        <v>24337.23</v>
      </c>
      <c r="AJ153" s="130">
        <v>3537.35</v>
      </c>
      <c r="AK153" s="130">
        <v>24482.14</v>
      </c>
      <c r="AL153" s="130">
        <v>25449.82</v>
      </c>
      <c r="AM153" s="130">
        <v>38931.160000000003</v>
      </c>
      <c r="AN153" s="130">
        <v>-17525.59</v>
      </c>
      <c r="AO153" s="130">
        <v>28117.68</v>
      </c>
      <c r="AP153" s="130">
        <v>27075.93</v>
      </c>
      <c r="AQ153" s="130">
        <v>25116.47</v>
      </c>
      <c r="AR153" s="130">
        <v>0</v>
      </c>
      <c r="AS153" s="130">
        <v>0</v>
      </c>
      <c r="AT153" s="130">
        <v>0</v>
      </c>
      <c r="AU153" s="130">
        <v>0</v>
      </c>
      <c r="AV153" s="130">
        <v>0</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25">
      <c r="A154" s="130" t="s">
        <v>2458</v>
      </c>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c r="BE154"/>
      <c r="BF154"/>
      <c r="BG154"/>
      <c r="BH154"/>
      <c r="BI154"/>
      <c r="BJ154"/>
      <c r="BK154"/>
      <c r="BL154"/>
      <c r="BM154"/>
      <c r="BN154"/>
      <c r="BO154"/>
      <c r="BP154"/>
      <c r="BQ154"/>
      <c r="BR154"/>
      <c r="BS154"/>
      <c r="BT154"/>
    </row>
    <row r="155" spans="1:72" x14ac:dyDescent="0.25">
      <c r="A155" s="130" t="s">
        <v>3290</v>
      </c>
      <c r="B155" s="130">
        <v>0</v>
      </c>
      <c r="C155" s="130">
        <v>0</v>
      </c>
      <c r="D155" s="130">
        <v>2028.5</v>
      </c>
      <c r="E155" s="130">
        <v>10253</v>
      </c>
      <c r="F155" s="130">
        <v>0</v>
      </c>
      <c r="G155" s="130">
        <v>0</v>
      </c>
      <c r="H155" s="130">
        <v>0</v>
      </c>
      <c r="I155" s="130">
        <v>-5385</v>
      </c>
      <c r="J155" s="130">
        <v>4061</v>
      </c>
      <c r="K155" s="130">
        <v>7371.16</v>
      </c>
      <c r="L155" s="130">
        <v>-13180.13</v>
      </c>
      <c r="M155" s="130">
        <v>5953.04</v>
      </c>
      <c r="N155" s="130">
        <v>-4877.8599999999997</v>
      </c>
      <c r="O155" s="130">
        <v>-2100</v>
      </c>
      <c r="P155" s="130">
        <v>-6615</v>
      </c>
      <c r="Q155" s="130">
        <v>-840</v>
      </c>
      <c r="R155" s="130">
        <v>840</v>
      </c>
      <c r="S155" s="130">
        <v>0</v>
      </c>
      <c r="T155" s="130">
        <v>525</v>
      </c>
      <c r="U155" s="130">
        <v>-4625</v>
      </c>
      <c r="V155" s="130">
        <v>-4625</v>
      </c>
      <c r="W155" s="130">
        <v>-500</v>
      </c>
      <c r="X155" s="130">
        <v>-15500</v>
      </c>
      <c r="Y155" s="130">
        <v>500</v>
      </c>
      <c r="Z155" s="130">
        <v>3600</v>
      </c>
      <c r="AA155" s="130">
        <v>7000</v>
      </c>
      <c r="AB155" s="130">
        <v>-36035.74</v>
      </c>
      <c r="AC155" s="130">
        <v>12000</v>
      </c>
      <c r="AD155" s="130">
        <v>12500</v>
      </c>
      <c r="AE155" s="130">
        <v>4000</v>
      </c>
      <c r="AF155" s="130">
        <v>0</v>
      </c>
      <c r="AG155" s="130">
        <v>-2000</v>
      </c>
      <c r="AH155" s="130">
        <v>-10000</v>
      </c>
      <c r="AI155" s="130">
        <v>0</v>
      </c>
      <c r="AJ155" s="130">
        <v>4000</v>
      </c>
      <c r="AK155" s="130">
        <v>5000</v>
      </c>
      <c r="AL155" s="130">
        <v>-6500</v>
      </c>
      <c r="AM155" s="130">
        <v>4000</v>
      </c>
      <c r="AN155" s="130">
        <v>1500</v>
      </c>
      <c r="AO155" s="130">
        <v>4500</v>
      </c>
      <c r="AP155" s="130">
        <v>-9000</v>
      </c>
      <c r="AQ155" s="130">
        <v>4000</v>
      </c>
      <c r="AR155" s="130">
        <v>0</v>
      </c>
      <c r="AS155" s="130">
        <v>0</v>
      </c>
      <c r="AT155" s="130">
        <v>0</v>
      </c>
      <c r="AU155" s="130">
        <v>0</v>
      </c>
      <c r="AV155" s="130">
        <v>0</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25">
      <c r="A156" s="130" t="s">
        <v>2632</v>
      </c>
      <c r="B156" s="130">
        <v>32496</v>
      </c>
      <c r="C156" s="130">
        <v>15279</v>
      </c>
      <c r="D156" s="130">
        <v>0</v>
      </c>
      <c r="E156" s="130">
        <v>0</v>
      </c>
      <c r="F156" s="130">
        <v>11106</v>
      </c>
      <c r="G156" s="130">
        <v>-30029</v>
      </c>
      <c r="H156" s="130">
        <v>0</v>
      </c>
      <c r="I156" s="130">
        <v>0</v>
      </c>
      <c r="J156" s="130">
        <v>0</v>
      </c>
      <c r="K156" s="130">
        <v>0</v>
      </c>
      <c r="L156" s="130">
        <v>0</v>
      </c>
      <c r="M156" s="130">
        <v>0</v>
      </c>
      <c r="N156" s="130">
        <v>0</v>
      </c>
      <c r="O156" s="130">
        <v>0</v>
      </c>
      <c r="P156" s="130">
        <v>0</v>
      </c>
      <c r="Q156" s="130">
        <v>0</v>
      </c>
      <c r="R156" s="130">
        <v>0</v>
      </c>
      <c r="S156" s="130">
        <v>0</v>
      </c>
      <c r="T156" s="130">
        <v>0</v>
      </c>
      <c r="U156" s="130">
        <v>0</v>
      </c>
      <c r="V156" s="130">
        <v>0</v>
      </c>
      <c r="W156" s="130">
        <v>0</v>
      </c>
      <c r="X156" s="130">
        <v>0</v>
      </c>
      <c r="Y156" s="130">
        <v>0</v>
      </c>
      <c r="Z156" s="130">
        <v>0</v>
      </c>
      <c r="AA156" s="130">
        <v>0</v>
      </c>
      <c r="AB156" s="130">
        <v>0</v>
      </c>
      <c r="AC156" s="130">
        <v>0</v>
      </c>
      <c r="AD156" s="130">
        <v>0</v>
      </c>
      <c r="AE156" s="130">
        <v>0</v>
      </c>
      <c r="AF156" s="130">
        <v>-1700</v>
      </c>
      <c r="AG156" s="130">
        <v>0</v>
      </c>
      <c r="AH156" s="130">
        <v>0</v>
      </c>
      <c r="AI156" s="130">
        <v>0</v>
      </c>
      <c r="AJ156" s="130">
        <v>0</v>
      </c>
      <c r="AK156" s="130">
        <v>0</v>
      </c>
      <c r="AL156" s="130">
        <v>0</v>
      </c>
      <c r="AM156" s="130">
        <v>0</v>
      </c>
      <c r="AN156" s="130">
        <v>0</v>
      </c>
      <c r="AO156" s="130">
        <v>0</v>
      </c>
      <c r="AP156" s="130">
        <v>0</v>
      </c>
      <c r="AQ156" s="130">
        <v>0</v>
      </c>
      <c r="AR156" s="130">
        <v>0</v>
      </c>
      <c r="AS156" s="130">
        <v>0</v>
      </c>
      <c r="AT156" s="130">
        <v>0</v>
      </c>
      <c r="AU156" s="130">
        <v>0</v>
      </c>
      <c r="AV156" s="130">
        <v>0</v>
      </c>
      <c r="AW156" s="130">
        <v>0</v>
      </c>
      <c r="AX156" s="130">
        <v>0</v>
      </c>
      <c r="AY156" s="130">
        <v>0</v>
      </c>
      <c r="AZ156" s="130">
        <v>0</v>
      </c>
      <c r="BA156" s="130">
        <v>0</v>
      </c>
      <c r="BB156" s="130">
        <v>0</v>
      </c>
      <c r="BC156" s="130">
        <v>0</v>
      </c>
      <c r="BD156"/>
      <c r="BE156"/>
      <c r="BF156"/>
      <c r="BG156"/>
      <c r="BH156"/>
      <c r="BI156"/>
      <c r="BJ156"/>
      <c r="BK156"/>
      <c r="BL156"/>
      <c r="BM156"/>
      <c r="BN156"/>
      <c r="BO156"/>
      <c r="BP156"/>
      <c r="BQ156"/>
      <c r="BR156"/>
      <c r="BS156"/>
      <c r="BT156"/>
    </row>
    <row r="157" spans="1:72" x14ac:dyDescent="0.25">
      <c r="A157" s="130" t="s">
        <v>2462</v>
      </c>
      <c r="B157" s="130">
        <v>-6499.2</v>
      </c>
      <c r="C157" s="130">
        <v>-3055.8</v>
      </c>
      <c r="D157" s="130">
        <v>-405.7</v>
      </c>
      <c r="E157" s="130">
        <v>-2050.6</v>
      </c>
      <c r="F157" s="130">
        <v>-2221.1999999999998</v>
      </c>
      <c r="G157" s="130">
        <v>6005.8</v>
      </c>
      <c r="H157" s="130">
        <v>0</v>
      </c>
      <c r="I157" s="130">
        <v>1077</v>
      </c>
      <c r="J157" s="130">
        <v>-812.2</v>
      </c>
      <c r="K157" s="130">
        <v>-1474.23</v>
      </c>
      <c r="L157" s="130">
        <v>2636.03</v>
      </c>
      <c r="M157" s="130">
        <v>-1190.6099999999999</v>
      </c>
      <c r="N157" s="130">
        <v>975.57</v>
      </c>
      <c r="O157" s="130">
        <v>420</v>
      </c>
      <c r="P157" s="130">
        <v>288.75</v>
      </c>
      <c r="Q157" s="130">
        <v>0</v>
      </c>
      <c r="R157" s="130">
        <v>0</v>
      </c>
      <c r="S157" s="130">
        <v>0</v>
      </c>
      <c r="T157" s="130">
        <v>-105</v>
      </c>
      <c r="U157" s="130">
        <v>925</v>
      </c>
      <c r="V157" s="130">
        <v>925</v>
      </c>
      <c r="W157" s="130">
        <v>100</v>
      </c>
      <c r="X157" s="130">
        <v>3100</v>
      </c>
      <c r="Y157" s="130">
        <v>-100</v>
      </c>
      <c r="Z157" s="130">
        <v>0</v>
      </c>
      <c r="AA157" s="130">
        <v>-1400</v>
      </c>
      <c r="AB157" s="130">
        <v>1800</v>
      </c>
      <c r="AC157" s="130">
        <v>-2400</v>
      </c>
      <c r="AD157" s="130">
        <v>2907.15</v>
      </c>
      <c r="AE157" s="130">
        <v>-800</v>
      </c>
      <c r="AF157" s="130">
        <v>0</v>
      </c>
      <c r="AG157" s="130">
        <v>400</v>
      </c>
      <c r="AH157" s="130">
        <v>2000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25">
      <c r="A158" s="130" t="s">
        <v>2463</v>
      </c>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c r="BE158"/>
      <c r="BF158"/>
      <c r="BG158"/>
      <c r="BH158"/>
      <c r="BI158"/>
      <c r="BJ158"/>
      <c r="BK158"/>
      <c r="BL158"/>
      <c r="BM158"/>
      <c r="BN158"/>
      <c r="BO158"/>
      <c r="BP158"/>
      <c r="BQ158"/>
      <c r="BR158"/>
      <c r="BS158"/>
      <c r="BT158"/>
    </row>
    <row r="159" spans="1:72" x14ac:dyDescent="0.25">
      <c r="A159" s="130" t="s">
        <v>2465</v>
      </c>
      <c r="B159" s="130">
        <v>0</v>
      </c>
      <c r="C159" s="130">
        <v>0</v>
      </c>
      <c r="D159" s="130">
        <v>0</v>
      </c>
      <c r="E159" s="130">
        <v>0</v>
      </c>
      <c r="F159" s="130">
        <v>0</v>
      </c>
      <c r="G159" s="130">
        <v>0</v>
      </c>
      <c r="H159" s="130">
        <v>0</v>
      </c>
      <c r="I159" s="130">
        <v>0</v>
      </c>
      <c r="J159" s="130">
        <v>0</v>
      </c>
      <c r="K159" s="130">
        <v>0</v>
      </c>
      <c r="L159" s="130">
        <v>0</v>
      </c>
      <c r="M159" s="130">
        <v>0</v>
      </c>
      <c r="N159" s="130">
        <v>0</v>
      </c>
      <c r="O159" s="130">
        <v>0</v>
      </c>
      <c r="P159" s="130">
        <v>0</v>
      </c>
      <c r="Q159" s="130">
        <v>0</v>
      </c>
      <c r="R159" s="130">
        <v>0</v>
      </c>
      <c r="S159" s="130">
        <v>0</v>
      </c>
      <c r="T159" s="130">
        <v>0</v>
      </c>
      <c r="U159" s="130">
        <v>0</v>
      </c>
      <c r="V159" s="130">
        <v>0</v>
      </c>
      <c r="W159" s="130">
        <v>0</v>
      </c>
      <c r="X159" s="130">
        <v>0</v>
      </c>
      <c r="Y159" s="130">
        <v>-1218.43</v>
      </c>
      <c r="Z159" s="130">
        <v>-2924.23</v>
      </c>
      <c r="AA159" s="130">
        <v>0</v>
      </c>
      <c r="AB159" s="130">
        <v>0</v>
      </c>
      <c r="AC159" s="130">
        <v>-9011.91</v>
      </c>
      <c r="AD159" s="130">
        <v>-27035.74</v>
      </c>
      <c r="AE159" s="130">
        <v>0</v>
      </c>
      <c r="AF159" s="130">
        <v>0</v>
      </c>
      <c r="AG159" s="130">
        <v>0</v>
      </c>
      <c r="AH159" s="130">
        <v>0</v>
      </c>
      <c r="AI159" s="130">
        <v>0</v>
      </c>
      <c r="AJ159" s="130">
        <v>0</v>
      </c>
      <c r="AK159" s="130">
        <v>0</v>
      </c>
      <c r="AL159" s="130">
        <v>0</v>
      </c>
      <c r="AM159" s="130">
        <v>0</v>
      </c>
      <c r="AN159" s="130">
        <v>0</v>
      </c>
      <c r="AO159" s="130">
        <v>0</v>
      </c>
      <c r="AP159" s="130">
        <v>0</v>
      </c>
      <c r="AQ159" s="130">
        <v>0</v>
      </c>
      <c r="AR159" s="130">
        <v>0</v>
      </c>
      <c r="AS159" s="130">
        <v>0</v>
      </c>
      <c r="AT159" s="130">
        <v>0</v>
      </c>
      <c r="AU159" s="130">
        <v>0</v>
      </c>
      <c r="AV159" s="130">
        <v>0</v>
      </c>
      <c r="AW159" s="130">
        <v>0</v>
      </c>
      <c r="AX159" s="130">
        <v>0</v>
      </c>
      <c r="AY159" s="130">
        <v>0</v>
      </c>
      <c r="AZ159" s="130">
        <v>0</v>
      </c>
      <c r="BA159" s="130">
        <v>0</v>
      </c>
      <c r="BB159" s="130">
        <v>0</v>
      </c>
      <c r="BC159" s="130">
        <v>0</v>
      </c>
      <c r="BD159"/>
      <c r="BE159"/>
      <c r="BF159"/>
      <c r="BG159"/>
      <c r="BH159"/>
      <c r="BI159"/>
      <c r="BJ159"/>
      <c r="BK159"/>
      <c r="BL159"/>
      <c r="BM159"/>
      <c r="BN159"/>
      <c r="BO159"/>
      <c r="BP159"/>
      <c r="BQ159"/>
      <c r="BR159"/>
      <c r="BS159"/>
      <c r="BT159"/>
    </row>
    <row r="160" spans="1:72" x14ac:dyDescent="0.25">
      <c r="A160" s="130" t="s">
        <v>2466</v>
      </c>
      <c r="B160" s="130">
        <v>25996.799999999999</v>
      </c>
      <c r="C160" s="130">
        <v>12223.2</v>
      </c>
      <c r="D160" s="130">
        <v>1622.8</v>
      </c>
      <c r="E160" s="130">
        <v>8202.4</v>
      </c>
      <c r="F160" s="130">
        <v>8884.7999999999993</v>
      </c>
      <c r="G160" s="130">
        <v>-24023.200000000001</v>
      </c>
      <c r="H160" s="130">
        <v>0</v>
      </c>
      <c r="I160" s="130">
        <v>-4308</v>
      </c>
      <c r="J160" s="130">
        <v>3248.8</v>
      </c>
      <c r="K160" s="130">
        <v>5896.93</v>
      </c>
      <c r="L160" s="130">
        <v>-10544.1</v>
      </c>
      <c r="M160" s="130">
        <v>4762.43</v>
      </c>
      <c r="N160" s="130">
        <v>-3902.29</v>
      </c>
      <c r="O160" s="130">
        <v>-1680</v>
      </c>
      <c r="P160" s="130">
        <v>-5460</v>
      </c>
      <c r="Q160" s="130">
        <v>-840</v>
      </c>
      <c r="R160" s="130">
        <v>840</v>
      </c>
      <c r="S160" s="130">
        <v>0</v>
      </c>
      <c r="T160" s="130">
        <v>420</v>
      </c>
      <c r="U160" s="130">
        <v>-3700</v>
      </c>
      <c r="V160" s="130">
        <v>-3700</v>
      </c>
      <c r="W160" s="130">
        <v>-400</v>
      </c>
      <c r="X160" s="130">
        <v>-12400</v>
      </c>
      <c r="Y160" s="130">
        <v>400</v>
      </c>
      <c r="Z160" s="130">
        <v>675.77</v>
      </c>
      <c r="AA160" s="130">
        <v>5600</v>
      </c>
      <c r="AB160" s="130">
        <v>-7200</v>
      </c>
      <c r="AC160" s="130">
        <v>9600</v>
      </c>
      <c r="AD160" s="130">
        <v>-11628.59</v>
      </c>
      <c r="AE160" s="130">
        <v>3200</v>
      </c>
      <c r="AF160" s="130">
        <v>-400</v>
      </c>
      <c r="AG160" s="130">
        <v>-1600</v>
      </c>
      <c r="AH160" s="130">
        <v>-8000</v>
      </c>
      <c r="AI160" s="130">
        <v>0</v>
      </c>
      <c r="AJ160" s="130">
        <v>4000</v>
      </c>
      <c r="AK160" s="130">
        <v>5000</v>
      </c>
      <c r="AL160" s="130">
        <v>-6500</v>
      </c>
      <c r="AM160" s="130">
        <v>4000</v>
      </c>
      <c r="AN160" s="130">
        <v>1500</v>
      </c>
      <c r="AO160" s="130">
        <v>4500</v>
      </c>
      <c r="AP160" s="130">
        <v>-9000</v>
      </c>
      <c r="AQ160" s="130">
        <v>4000</v>
      </c>
      <c r="AR160" s="130">
        <v>0</v>
      </c>
      <c r="AS160" s="130">
        <v>0</v>
      </c>
      <c r="AT160" s="130">
        <v>0</v>
      </c>
      <c r="AU160" s="130">
        <v>0</v>
      </c>
      <c r="AV160" s="130">
        <v>0</v>
      </c>
      <c r="AW160" s="130">
        <v>0</v>
      </c>
      <c r="AX160" s="130">
        <v>0</v>
      </c>
      <c r="AY160" s="130">
        <v>0</v>
      </c>
      <c r="AZ160" s="130">
        <v>0</v>
      </c>
      <c r="BA160" s="130">
        <v>0</v>
      </c>
      <c r="BB160" s="130">
        <v>0</v>
      </c>
      <c r="BC160" s="130">
        <v>0</v>
      </c>
      <c r="BD160"/>
      <c r="BE160"/>
      <c r="BF160"/>
      <c r="BG160"/>
      <c r="BH160"/>
      <c r="BI160"/>
      <c r="BJ160"/>
      <c r="BK160"/>
      <c r="BL160"/>
      <c r="BM160"/>
      <c r="BN160"/>
      <c r="BO160"/>
      <c r="BP160"/>
      <c r="BQ160"/>
      <c r="BR160"/>
      <c r="BS160"/>
      <c r="BT160"/>
    </row>
    <row r="161" spans="1:72" x14ac:dyDescent="0.25">
      <c r="A161" s="130" t="s">
        <v>2467</v>
      </c>
      <c r="B161" s="130">
        <v>88664.93</v>
      </c>
      <c r="C161" s="130">
        <v>90611.61</v>
      </c>
      <c r="D161" s="130">
        <v>71777.08</v>
      </c>
      <c r="E161" s="130">
        <v>93970.13</v>
      </c>
      <c r="F161" s="130">
        <v>59309.52</v>
      </c>
      <c r="G161" s="130">
        <v>46421.29</v>
      </c>
      <c r="H161" s="130">
        <v>91825.11</v>
      </c>
      <c r="I161" s="130">
        <v>112265.65</v>
      </c>
      <c r="J161" s="130">
        <v>108013.05</v>
      </c>
      <c r="K161" s="130">
        <v>101146.84</v>
      </c>
      <c r="L161" s="130">
        <v>64916.79</v>
      </c>
      <c r="M161" s="130">
        <v>115039.55</v>
      </c>
      <c r="N161" s="130">
        <v>92555.79</v>
      </c>
      <c r="O161" s="130">
        <v>77710.759999999995</v>
      </c>
      <c r="P161" s="130">
        <v>45581.81</v>
      </c>
      <c r="Q161" s="130">
        <v>77076.89</v>
      </c>
      <c r="R161" s="130">
        <v>63178.720000000001</v>
      </c>
      <c r="S161" s="130">
        <v>51005.88</v>
      </c>
      <c r="T161" s="130">
        <v>61729.17</v>
      </c>
      <c r="U161" s="130">
        <v>26840.98</v>
      </c>
      <c r="V161" s="130">
        <v>44197.79</v>
      </c>
      <c r="W161" s="130">
        <v>35518.11</v>
      </c>
      <c r="X161" s="130">
        <v>51014.3</v>
      </c>
      <c r="Y161" s="130">
        <v>40079.65</v>
      </c>
      <c r="Z161" s="130">
        <v>31007.4</v>
      </c>
      <c r="AA161" s="130">
        <v>37717.85</v>
      </c>
      <c r="AB161" s="130">
        <v>50785.47</v>
      </c>
      <c r="AC161" s="130">
        <v>35825.31</v>
      </c>
      <c r="AD161" s="130">
        <v>17930.560000000001</v>
      </c>
      <c r="AE161" s="130">
        <v>36346.639999999999</v>
      </c>
      <c r="AF161" s="130">
        <v>32876.769999999997</v>
      </c>
      <c r="AG161" s="130">
        <v>29848.04</v>
      </c>
      <c r="AH161" s="130">
        <v>20086.16</v>
      </c>
      <c r="AI161" s="130">
        <v>24337.23</v>
      </c>
      <c r="AJ161" s="130">
        <v>7537.35</v>
      </c>
      <c r="AK161" s="130">
        <v>29482.14</v>
      </c>
      <c r="AL161" s="130">
        <v>18949.82</v>
      </c>
      <c r="AM161" s="130">
        <v>42931.16</v>
      </c>
      <c r="AN161" s="130">
        <v>-16025.59</v>
      </c>
      <c r="AO161" s="130">
        <v>32617.68</v>
      </c>
      <c r="AP161" s="130">
        <v>18075.93</v>
      </c>
      <c r="AQ161" s="130">
        <v>29116.47</v>
      </c>
      <c r="AR161" s="130">
        <v>0</v>
      </c>
      <c r="AS161" s="130">
        <v>0</v>
      </c>
      <c r="AT161" s="130">
        <v>0</v>
      </c>
      <c r="AU161" s="130">
        <v>0</v>
      </c>
      <c r="AV161" s="130">
        <v>0</v>
      </c>
      <c r="AW161" s="130">
        <v>0</v>
      </c>
      <c r="AX161" s="130">
        <v>0</v>
      </c>
      <c r="AY161" s="130">
        <v>0</v>
      </c>
      <c r="AZ161" s="130">
        <v>0</v>
      </c>
      <c r="BA161" s="130">
        <v>0</v>
      </c>
      <c r="BB161" s="130">
        <v>0</v>
      </c>
      <c r="BC161" s="130">
        <v>0</v>
      </c>
      <c r="BD161"/>
      <c r="BE161"/>
      <c r="BF161"/>
      <c r="BG161"/>
      <c r="BH161"/>
      <c r="BI161"/>
      <c r="BJ161"/>
      <c r="BK161"/>
      <c r="BL161"/>
      <c r="BM161"/>
      <c r="BN161"/>
      <c r="BO161"/>
      <c r="BP161"/>
      <c r="BQ161"/>
      <c r="BR161"/>
      <c r="BS161"/>
      <c r="BT161"/>
    </row>
    <row r="162" spans="1:72" x14ac:dyDescent="0.25">
      <c r="A162" s="130" t="s">
        <v>2468</v>
      </c>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c r="BE162"/>
      <c r="BF162"/>
      <c r="BG162"/>
      <c r="BH162"/>
      <c r="BI162"/>
      <c r="BJ162"/>
      <c r="BK162"/>
      <c r="BL162"/>
      <c r="BM162"/>
      <c r="BN162"/>
      <c r="BO162"/>
      <c r="BP162"/>
      <c r="BQ162"/>
      <c r="BR162"/>
      <c r="BS162"/>
      <c r="BT162"/>
    </row>
    <row r="163" spans="1:72" x14ac:dyDescent="0.25">
      <c r="A163" s="130" t="s">
        <v>3277</v>
      </c>
      <c r="B163" s="130">
        <v>62668.13</v>
      </c>
      <c r="C163" s="130">
        <v>78388.41</v>
      </c>
      <c r="D163" s="130">
        <v>70154.28</v>
      </c>
      <c r="E163" s="130">
        <v>85767.73</v>
      </c>
      <c r="F163" s="130">
        <v>50424.72</v>
      </c>
      <c r="G163" s="130">
        <v>70444.490000000005</v>
      </c>
      <c r="H163" s="130">
        <v>96662.84</v>
      </c>
      <c r="I163" s="130">
        <v>116573.65</v>
      </c>
      <c r="J163" s="130">
        <v>104764.25</v>
      </c>
      <c r="K163" s="130">
        <v>95249.919999999998</v>
      </c>
      <c r="L163" s="130">
        <v>75460.89</v>
      </c>
      <c r="M163" s="130">
        <v>110277.12</v>
      </c>
      <c r="N163" s="130">
        <v>96458.08</v>
      </c>
      <c r="O163" s="130">
        <v>79390.759999999995</v>
      </c>
      <c r="P163" s="130">
        <v>51041.81</v>
      </c>
      <c r="Q163" s="130">
        <v>77916.89</v>
      </c>
      <c r="R163" s="130">
        <v>63178.720000000001</v>
      </c>
      <c r="S163" s="130">
        <v>51005.88</v>
      </c>
      <c r="T163" s="130">
        <v>61309.17</v>
      </c>
      <c r="U163" s="130">
        <v>30540.98</v>
      </c>
      <c r="V163" s="130">
        <v>47897.79</v>
      </c>
      <c r="W163" s="130">
        <v>35918.11</v>
      </c>
      <c r="X163" s="130">
        <v>63414.3</v>
      </c>
      <c r="Y163" s="130">
        <v>39679.65</v>
      </c>
      <c r="Z163" s="130">
        <v>30331.62</v>
      </c>
      <c r="AA163" s="130">
        <v>32117.85</v>
      </c>
      <c r="AB163" s="130">
        <v>57985.46</v>
      </c>
      <c r="AC163" s="130">
        <v>26225.31</v>
      </c>
      <c r="AD163" s="130">
        <v>29559.15</v>
      </c>
      <c r="AE163" s="130">
        <v>33146.639999999999</v>
      </c>
      <c r="AF163" s="130">
        <v>33276.769999999997</v>
      </c>
      <c r="AG163" s="130">
        <v>31448.04</v>
      </c>
      <c r="AH163" s="130">
        <v>28086.16</v>
      </c>
      <c r="AI163" s="130">
        <v>24337.23</v>
      </c>
      <c r="AJ163" s="130">
        <v>3537.35</v>
      </c>
      <c r="AK163" s="130">
        <v>24482.14</v>
      </c>
      <c r="AL163" s="130">
        <v>25449.82</v>
      </c>
      <c r="AM163" s="130">
        <v>38931.160000000003</v>
      </c>
      <c r="AN163" s="130">
        <v>-17525.59</v>
      </c>
      <c r="AO163" s="130">
        <v>28117.68</v>
      </c>
      <c r="AP163" s="130">
        <v>27075.93</v>
      </c>
      <c r="AQ163" s="130">
        <v>25116.47</v>
      </c>
      <c r="AR163" s="130">
        <v>14859.29</v>
      </c>
      <c r="AS163" s="130">
        <v>12054.02</v>
      </c>
      <c r="AT163" s="130">
        <v>6725.46</v>
      </c>
      <c r="AU163" s="130">
        <v>18416.43</v>
      </c>
      <c r="AV163" s="130">
        <v>22176.68</v>
      </c>
      <c r="AW163" s="130">
        <v>26249.87</v>
      </c>
      <c r="AX163" s="130">
        <v>6538.06</v>
      </c>
      <c r="AY163" s="130">
        <v>5682</v>
      </c>
      <c r="AZ163" s="130">
        <v>31916.83</v>
      </c>
      <c r="BA163" s="130">
        <v>45114.62</v>
      </c>
      <c r="BB163" s="130">
        <v>47532</v>
      </c>
      <c r="BC163" s="130">
        <v>55683.38</v>
      </c>
      <c r="BD163"/>
      <c r="BE163"/>
      <c r="BF163"/>
      <c r="BG163"/>
      <c r="BH163"/>
      <c r="BI163"/>
      <c r="BJ163"/>
      <c r="BK163"/>
      <c r="BL163"/>
      <c r="BM163"/>
      <c r="BN163"/>
      <c r="BO163"/>
      <c r="BP163"/>
      <c r="BQ163"/>
      <c r="BR163"/>
      <c r="BS163"/>
      <c r="BT163"/>
    </row>
    <row r="164" spans="1:72" x14ac:dyDescent="0.25">
      <c r="A164" s="130" t="s">
        <v>2469</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c r="BE164"/>
      <c r="BF164"/>
      <c r="BG164"/>
      <c r="BH164"/>
      <c r="BI164"/>
      <c r="BJ164"/>
      <c r="BK164"/>
      <c r="BL164"/>
      <c r="BM164"/>
      <c r="BN164"/>
      <c r="BO164"/>
      <c r="BP164"/>
      <c r="BQ164"/>
      <c r="BR164"/>
      <c r="BS164"/>
      <c r="BT164"/>
    </row>
    <row r="165" spans="1:72" x14ac:dyDescent="0.25">
      <c r="A165" s="130" t="s">
        <v>3281</v>
      </c>
      <c r="B165" s="130">
        <v>88664.93</v>
      </c>
      <c r="C165" s="130">
        <v>90611.61</v>
      </c>
      <c r="D165" s="130">
        <v>71777.08</v>
      </c>
      <c r="E165" s="130">
        <v>93970.13</v>
      </c>
      <c r="F165" s="130">
        <v>59309.52</v>
      </c>
      <c r="G165" s="130">
        <v>46421.29</v>
      </c>
      <c r="H165" s="130">
        <v>91825.11</v>
      </c>
      <c r="I165" s="130">
        <v>112265.65</v>
      </c>
      <c r="J165" s="130">
        <v>108013.05</v>
      </c>
      <c r="K165" s="130">
        <v>101146.84</v>
      </c>
      <c r="L165" s="130">
        <v>64916.79</v>
      </c>
      <c r="M165" s="130">
        <v>115039.55</v>
      </c>
      <c r="N165" s="130">
        <v>92555.79</v>
      </c>
      <c r="O165" s="130">
        <v>77710.759999999995</v>
      </c>
      <c r="P165" s="130">
        <v>45581.81</v>
      </c>
      <c r="Q165" s="130">
        <v>77076.89</v>
      </c>
      <c r="R165" s="130">
        <v>63178.720000000001</v>
      </c>
      <c r="S165" s="130">
        <v>51005.88</v>
      </c>
      <c r="T165" s="130">
        <v>61729.17</v>
      </c>
      <c r="U165" s="130">
        <v>26840.98</v>
      </c>
      <c r="V165" s="130">
        <v>44197.79</v>
      </c>
      <c r="W165" s="130">
        <v>35518.11</v>
      </c>
      <c r="X165" s="130">
        <v>51014.3</v>
      </c>
      <c r="Y165" s="130">
        <v>40079.65</v>
      </c>
      <c r="Z165" s="130">
        <v>31007.4</v>
      </c>
      <c r="AA165" s="130">
        <v>37717.85</v>
      </c>
      <c r="AB165" s="130">
        <v>50785.47</v>
      </c>
      <c r="AC165" s="130">
        <v>35825.31</v>
      </c>
      <c r="AD165" s="130">
        <v>17930.560000000001</v>
      </c>
      <c r="AE165" s="130">
        <v>36346.639999999999</v>
      </c>
      <c r="AF165" s="130">
        <v>32876.769999999997</v>
      </c>
      <c r="AG165" s="130">
        <v>29848.04</v>
      </c>
      <c r="AH165" s="130">
        <v>20086.16</v>
      </c>
      <c r="AI165" s="130">
        <v>24337.23</v>
      </c>
      <c r="AJ165" s="130">
        <v>7537.35</v>
      </c>
      <c r="AK165" s="130">
        <v>29482.14</v>
      </c>
      <c r="AL165" s="130">
        <v>18949.82</v>
      </c>
      <c r="AM165" s="130">
        <v>42931.16</v>
      </c>
      <c r="AN165" s="130">
        <v>-16025.59</v>
      </c>
      <c r="AO165" s="130">
        <v>32617.68</v>
      </c>
      <c r="AP165" s="130">
        <v>18075.93</v>
      </c>
      <c r="AQ165" s="130">
        <v>29116.47</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25">
      <c r="A166" s="130" t="s">
        <v>2470</v>
      </c>
      <c r="B166" s="130">
        <v>0.18034</v>
      </c>
      <c r="C166" s="130">
        <v>0.22558</v>
      </c>
      <c r="D166" s="130">
        <v>0.21</v>
      </c>
      <c r="E166" s="130">
        <v>0.25</v>
      </c>
      <c r="F166" s="130">
        <v>0.14510999999999999</v>
      </c>
      <c r="G166" s="130">
        <v>0.20272000000000001</v>
      </c>
      <c r="H166" s="130">
        <v>0.27895999999999999</v>
      </c>
      <c r="I166" s="130">
        <v>0.33545999999999998</v>
      </c>
      <c r="J166" s="130">
        <v>0.3</v>
      </c>
      <c r="K166" s="130">
        <v>0.27</v>
      </c>
      <c r="L166" s="130">
        <v>0.22054000000000001</v>
      </c>
      <c r="M166" s="130">
        <v>0.32</v>
      </c>
      <c r="N166" s="130">
        <v>0.27757999999999999</v>
      </c>
      <c r="O166" s="130">
        <v>0.22846</v>
      </c>
      <c r="P166" s="130">
        <v>0.15</v>
      </c>
      <c r="Q166" s="130">
        <v>0.22</v>
      </c>
      <c r="R166" s="130">
        <v>0.18181</v>
      </c>
      <c r="S166" s="130">
        <v>0.14677999999999999</v>
      </c>
      <c r="T166" s="130">
        <v>0.17643</v>
      </c>
      <c r="U166" s="130">
        <v>8.7889999999999996E-2</v>
      </c>
      <c r="V166" s="130">
        <v>0.13783999999999999</v>
      </c>
      <c r="W166" s="130">
        <v>0.10335999999999999</v>
      </c>
      <c r="X166" s="130">
        <v>0.18248</v>
      </c>
      <c r="Y166" s="130">
        <v>0.11419</v>
      </c>
      <c r="Z166" s="130">
        <v>8.7290000000000006E-2</v>
      </c>
      <c r="AA166" s="130">
        <v>9.2429999999999998E-2</v>
      </c>
      <c r="AB166" s="130">
        <v>0.16278000000000001</v>
      </c>
      <c r="AC166" s="130">
        <v>0.08</v>
      </c>
      <c r="AD166" s="130">
        <v>0.09</v>
      </c>
      <c r="AE166" s="130">
        <v>9.5390000000000003E-2</v>
      </c>
      <c r="AF166" s="130">
        <v>9.8640000000000005E-2</v>
      </c>
      <c r="AG166" s="130">
        <v>9.0499999999999997E-2</v>
      </c>
      <c r="AH166" s="130">
        <v>8.0820000000000003E-2</v>
      </c>
      <c r="AI166" s="130">
        <v>7.0000000000000007E-2</v>
      </c>
      <c r="AJ166" s="130">
        <v>0.01</v>
      </c>
      <c r="AK166" s="130">
        <v>7.0000000000000007E-2</v>
      </c>
      <c r="AL166" s="130">
        <v>0.37</v>
      </c>
      <c r="AM166" s="130">
        <v>0.56000000000000005</v>
      </c>
      <c r="AN166" s="130">
        <v>-0.26</v>
      </c>
      <c r="AO166" s="130">
        <v>0.4</v>
      </c>
      <c r="AP166" s="130">
        <v>0.39</v>
      </c>
      <c r="AQ166" s="130">
        <v>0.36</v>
      </c>
      <c r="AR166" s="130">
        <v>0.21</v>
      </c>
      <c r="AS166" s="130">
        <v>0.17</v>
      </c>
      <c r="AT166" s="130">
        <v>0.1</v>
      </c>
      <c r="AU166" s="130">
        <v>0.26</v>
      </c>
      <c r="AV166" s="130">
        <v>0.32</v>
      </c>
      <c r="AW166" s="130">
        <v>0.38</v>
      </c>
      <c r="AX166" s="130">
        <v>0.09</v>
      </c>
      <c r="AY166" s="130">
        <v>0.08</v>
      </c>
      <c r="AZ166" s="130">
        <v>0.44</v>
      </c>
      <c r="BA166" s="130">
        <v>0.65</v>
      </c>
      <c r="BB166" s="130">
        <v>0.74</v>
      </c>
      <c r="BC166" s="130">
        <v>0.94</v>
      </c>
      <c r="BD166"/>
      <c r="BE166"/>
      <c r="BF166"/>
      <c r="BG166"/>
      <c r="BH166"/>
      <c r="BI166"/>
      <c r="BJ166"/>
      <c r="BK166"/>
      <c r="BL166"/>
      <c r="BM166"/>
      <c r="BN166"/>
      <c r="BO166"/>
      <c r="BP166"/>
      <c r="BQ166"/>
      <c r="BR166"/>
      <c r="BS166"/>
      <c r="BT166"/>
    </row>
    <row r="167" spans="1:72" x14ac:dyDescent="0.25">
      <c r="A167" s="130" t="s">
        <v>2547</v>
      </c>
      <c r="B167" s="130" t="s">
        <v>3279</v>
      </c>
      <c r="C167" s="130" t="s">
        <v>2548</v>
      </c>
      <c r="D167" s="130" t="s">
        <v>2549</v>
      </c>
      <c r="E167" s="130" t="s">
        <v>2550</v>
      </c>
      <c r="F167" s="130" t="s">
        <v>2551</v>
      </c>
      <c r="G167" s="130" t="s">
        <v>2552</v>
      </c>
      <c r="H167" s="130" t="s">
        <v>2553</v>
      </c>
      <c r="I167" s="130" t="s">
        <v>2554</v>
      </c>
      <c r="J167" s="130" t="s">
        <v>2555</v>
      </c>
      <c r="K167" s="130" t="s">
        <v>2556</v>
      </c>
      <c r="L167" s="130" t="s">
        <v>2557</v>
      </c>
      <c r="M167" s="130" t="s">
        <v>2558</v>
      </c>
      <c r="N167" s="130" t="s">
        <v>2559</v>
      </c>
      <c r="O167" s="130" t="s">
        <v>2560</v>
      </c>
      <c r="P167" s="130" t="s">
        <v>2561</v>
      </c>
      <c r="Q167" s="130" t="s">
        <v>2562</v>
      </c>
      <c r="R167" s="130" t="s">
        <v>2563</v>
      </c>
      <c r="S167" s="130" t="s">
        <v>2564</v>
      </c>
      <c r="T167" s="130" t="s">
        <v>2565</v>
      </c>
      <c r="U167" s="130" t="s">
        <v>2566</v>
      </c>
      <c r="V167" s="130" t="s">
        <v>2567</v>
      </c>
      <c r="W167" s="130" t="s">
        <v>2568</v>
      </c>
      <c r="X167" s="130" t="s">
        <v>2569</v>
      </c>
      <c r="Y167" s="130" t="s">
        <v>2570</v>
      </c>
      <c r="Z167" s="130" t="s">
        <v>2571</v>
      </c>
      <c r="AA167" s="130" t="s">
        <v>2572</v>
      </c>
      <c r="AB167" s="130" t="s">
        <v>2573</v>
      </c>
      <c r="AC167" s="130" t="s">
        <v>2574</v>
      </c>
      <c r="AD167" s="130" t="s">
        <v>2575</v>
      </c>
      <c r="AE167" s="130" t="s">
        <v>2576</v>
      </c>
      <c r="AF167" s="130" t="s">
        <v>2577</v>
      </c>
      <c r="AG167" s="130" t="s">
        <v>2578</v>
      </c>
      <c r="AH167" s="130" t="s">
        <v>2579</v>
      </c>
      <c r="AI167" s="130" t="s">
        <v>2580</v>
      </c>
      <c r="AJ167" s="130" t="s">
        <v>2581</v>
      </c>
      <c r="AK167" s="130" t="s">
        <v>2582</v>
      </c>
      <c r="AL167" s="130" t="s">
        <v>2583</v>
      </c>
      <c r="AM167" s="130" t="s">
        <v>2584</v>
      </c>
      <c r="AN167" s="130" t="s">
        <v>2585</v>
      </c>
      <c r="AO167" s="130" t="s">
        <v>2586</v>
      </c>
      <c r="AP167" s="130" t="s">
        <v>2587</v>
      </c>
      <c r="AQ167" s="130" t="s">
        <v>2588</v>
      </c>
      <c r="AR167" s="130" t="s">
        <v>2589</v>
      </c>
      <c r="AS167" s="130" t="s">
        <v>2590</v>
      </c>
      <c r="AT167" s="130" t="s">
        <v>2591</v>
      </c>
      <c r="AU167" s="130" t="s">
        <v>2592</v>
      </c>
      <c r="AV167" s="130" t="s">
        <v>2593</v>
      </c>
      <c r="AW167" s="130" t="s">
        <v>2594</v>
      </c>
      <c r="AX167" s="130" t="s">
        <v>2595</v>
      </c>
      <c r="AY167" s="130" t="s">
        <v>2596</v>
      </c>
      <c r="AZ167" s="130" t="s">
        <v>2597</v>
      </c>
      <c r="BA167" s="130" t="s">
        <v>2598</v>
      </c>
      <c r="BB167" s="130" t="s">
        <v>2599</v>
      </c>
      <c r="BC167" s="130" t="s">
        <v>2600</v>
      </c>
      <c r="BD167"/>
      <c r="BE167"/>
      <c r="BF167"/>
      <c r="BG167"/>
      <c r="BH167"/>
      <c r="BI167"/>
      <c r="BJ167"/>
      <c r="BK167"/>
      <c r="BL167"/>
      <c r="BM167"/>
      <c r="BN167"/>
      <c r="BO167"/>
      <c r="BP167"/>
      <c r="BQ167"/>
      <c r="BR167"/>
      <c r="BS167"/>
      <c r="BT167"/>
    </row>
    <row r="168" spans="1:72" x14ac:dyDescent="0.25">
      <c r="A168" s="130" t="s">
        <v>2601</v>
      </c>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c r="BE168"/>
      <c r="BF168"/>
      <c r="BG168"/>
      <c r="BH168"/>
      <c r="BI168"/>
      <c r="BJ168"/>
      <c r="BK168"/>
      <c r="BL168"/>
      <c r="BM168"/>
      <c r="BN168"/>
      <c r="BO168"/>
      <c r="BP168"/>
      <c r="BQ168"/>
      <c r="BR168"/>
      <c r="BS168"/>
      <c r="BT168"/>
    </row>
    <row r="169" spans="1:72" x14ac:dyDescent="0.25">
      <c r="A169" s="130" t="s">
        <v>2602</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c r="BE169"/>
      <c r="BF169"/>
      <c r="BG169"/>
      <c r="BH169"/>
      <c r="BI169"/>
      <c r="BJ169"/>
      <c r="BK169"/>
      <c r="BL169"/>
      <c r="BM169"/>
      <c r="BN169"/>
      <c r="BO169"/>
      <c r="BP169"/>
      <c r="BQ169"/>
      <c r="BR169"/>
      <c r="BS169"/>
      <c r="BT169"/>
    </row>
    <row r="170" spans="1:72" x14ac:dyDescent="0.25">
      <c r="A170" s="130" t="s">
        <v>2603</v>
      </c>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10439.14</v>
      </c>
      <c r="AN213" s="132">
        <f t="shared" si="7"/>
        <v>9651.5499999999993</v>
      </c>
      <c r="AO213" s="132">
        <f t="shared" si="7"/>
        <v>10622.44</v>
      </c>
      <c r="AP213" s="132">
        <f t="shared" si="7"/>
        <v>9976.5300000000007</v>
      </c>
      <c r="AQ213" s="132">
        <f t="shared" si="7"/>
        <v>10086.700000000001</v>
      </c>
      <c r="AR213" s="132">
        <f t="shared" si="7"/>
        <v>8165.57</v>
      </c>
      <c r="AS213" s="132">
        <f t="shared" si="7"/>
        <v>9461.7199999999993</v>
      </c>
      <c r="AT213" s="132">
        <f t="shared" si="7"/>
        <v>9248.18</v>
      </c>
      <c r="AU213" s="132">
        <f t="shared" si="7"/>
        <v>9544.23</v>
      </c>
      <c r="AV213" s="132">
        <f t="shared" si="7"/>
        <v>9838.61</v>
      </c>
      <c r="AW213" s="132">
        <f t="shared" si="7"/>
        <v>8772.26</v>
      </c>
      <c r="AX213" s="132">
        <f t="shared" si="7"/>
        <v>8514.77</v>
      </c>
      <c r="AY213" s="132">
        <f t="shared" si="7"/>
        <v>9485</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10439.14</v>
      </c>
      <c r="AN215" s="80">
        <f t="shared" si="8"/>
        <v>9651.5499999999993</v>
      </c>
      <c r="AO215" s="80">
        <f t="shared" si="8"/>
        <v>10622.44</v>
      </c>
      <c r="AP215" s="80">
        <f t="shared" si="8"/>
        <v>9976.5300000000007</v>
      </c>
      <c r="AQ215" s="80">
        <f t="shared" si="8"/>
        <v>10086.700000000001</v>
      </c>
      <c r="AR215" s="80">
        <f t="shared" si="8"/>
        <v>8165.57</v>
      </c>
      <c r="AS215" s="80">
        <f t="shared" si="8"/>
        <v>9461.7199999999993</v>
      </c>
      <c r="AT215" s="80">
        <f t="shared" si="8"/>
        <v>9248.18</v>
      </c>
      <c r="AU215" s="80">
        <f t="shared" si="8"/>
        <v>9544.23</v>
      </c>
      <c r="AV215" s="80">
        <f t="shared" si="8"/>
        <v>9838.61</v>
      </c>
      <c r="AW215" s="80">
        <f t="shared" si="8"/>
        <v>8772.26</v>
      </c>
      <c r="AX215" s="80">
        <f t="shared" si="8"/>
        <v>8514.77</v>
      </c>
      <c r="AY215" s="80">
        <f t="shared" si="8"/>
        <v>9485</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s="130" t="s">
        <v>6</v>
      </c>
      <c r="B219" s="130" t="s">
        <v>3278</v>
      </c>
      <c r="C219" s="130" t="s">
        <v>2310</v>
      </c>
      <c r="D219" s="130" t="s">
        <v>2311</v>
      </c>
      <c r="E219" s="130" t="s">
        <v>2312</v>
      </c>
      <c r="F219" s="130" t="s">
        <v>2313</v>
      </c>
      <c r="G219" s="130" t="s">
        <v>2314</v>
      </c>
      <c r="H219" s="130" t="s">
        <v>2315</v>
      </c>
      <c r="I219" s="130" t="s">
        <v>2316</v>
      </c>
      <c r="J219" s="130" t="s">
        <v>2317</v>
      </c>
      <c r="K219" s="130" t="s">
        <v>2318</v>
      </c>
      <c r="L219" s="130" t="s">
        <v>2319</v>
      </c>
      <c r="M219" s="130" t="s">
        <v>2320</v>
      </c>
      <c r="N219" s="130" t="s">
        <v>2321</v>
      </c>
      <c r="O219" s="130" t="s">
        <v>2322</v>
      </c>
      <c r="P219" s="130" t="s">
        <v>2323</v>
      </c>
      <c r="Q219" s="130" t="s">
        <v>2324</v>
      </c>
      <c r="R219" s="130" t="s">
        <v>2325</v>
      </c>
      <c r="S219" s="130" t="s">
        <v>2326</v>
      </c>
      <c r="T219" s="130" t="s">
        <v>2327</v>
      </c>
      <c r="U219" s="130" t="s">
        <v>2328</v>
      </c>
      <c r="V219" s="130" t="s">
        <v>2329</v>
      </c>
      <c r="W219" s="130" t="s">
        <v>2330</v>
      </c>
      <c r="X219" s="130" t="s">
        <v>2331</v>
      </c>
      <c r="Y219" s="130" t="s">
        <v>2332</v>
      </c>
      <c r="Z219" s="130" t="s">
        <v>2333</v>
      </c>
      <c r="AA219" s="130" t="s">
        <v>2334</v>
      </c>
      <c r="AB219" s="130" t="s">
        <v>2335</v>
      </c>
      <c r="AC219" s="130" t="s">
        <v>2336</v>
      </c>
      <c r="AD219" s="130" t="s">
        <v>2337</v>
      </c>
      <c r="AE219" s="130" t="s">
        <v>2338</v>
      </c>
      <c r="AF219" s="130" t="s">
        <v>2339</v>
      </c>
      <c r="AG219" s="130" t="s">
        <v>2340</v>
      </c>
      <c r="AH219" s="130" t="s">
        <v>2341</v>
      </c>
      <c r="AI219" s="130" t="s">
        <v>2342</v>
      </c>
      <c r="AJ219" s="130" t="s">
        <v>2343</v>
      </c>
      <c r="AK219" s="130" t="s">
        <v>2344</v>
      </c>
      <c r="AL219" s="130" t="s">
        <v>2345</v>
      </c>
      <c r="AM219" s="130" t="s">
        <v>2346</v>
      </c>
      <c r="AN219" s="130" t="s">
        <v>2347</v>
      </c>
      <c r="AO219" s="130" t="s">
        <v>2348</v>
      </c>
      <c r="AP219" s="130" t="s">
        <v>2349</v>
      </c>
      <c r="AQ219" s="130" t="s">
        <v>2350</v>
      </c>
      <c r="AR219" s="130" t="s">
        <v>2351</v>
      </c>
      <c r="AS219" s="130" t="s">
        <v>2352</v>
      </c>
      <c r="AT219" s="130" t="s">
        <v>2353</v>
      </c>
      <c r="AU219" s="130" t="s">
        <v>2354</v>
      </c>
      <c r="AV219" s="130" t="s">
        <v>2355</v>
      </c>
      <c r="AW219" s="130" t="s">
        <v>2356</v>
      </c>
      <c r="AX219" s="130" t="s">
        <v>2357</v>
      </c>
      <c r="AY219" s="130" t="s">
        <v>2358</v>
      </c>
      <c r="AZ219" s="130" t="s">
        <v>2359</v>
      </c>
      <c r="BA219" s="130" t="s">
        <v>2360</v>
      </c>
      <c r="BB219" s="130" t="s">
        <v>2361</v>
      </c>
      <c r="BC219" s="130" t="s">
        <v>2362</v>
      </c>
    </row>
    <row r="220" spans="1:118" x14ac:dyDescent="0.25">
      <c r="A220" s="130" t="s">
        <v>2472</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row>
    <row r="221" spans="1:118" x14ac:dyDescent="0.25">
      <c r="A221" s="130" t="s">
        <v>2473</v>
      </c>
      <c r="B221" s="130">
        <v>141056.54</v>
      </c>
      <c r="C221" s="130">
        <v>78388.41</v>
      </c>
      <c r="D221" s="130">
        <v>276811.12</v>
      </c>
      <c r="E221" s="130">
        <v>206656.84</v>
      </c>
      <c r="F221" s="130">
        <v>120869.2</v>
      </c>
      <c r="G221" s="130">
        <v>70444.490000000005</v>
      </c>
      <c r="H221" s="130">
        <v>413250.65</v>
      </c>
      <c r="I221" s="130">
        <v>316587.81</v>
      </c>
      <c r="J221" s="130">
        <v>200014.17</v>
      </c>
      <c r="K221" s="130">
        <v>95249.919999999998</v>
      </c>
      <c r="L221" s="130">
        <v>361586.86</v>
      </c>
      <c r="M221" s="130">
        <v>286125.96999999997</v>
      </c>
      <c r="N221" s="130">
        <v>175848.84</v>
      </c>
      <c r="O221" s="130">
        <v>79390.759999999995</v>
      </c>
      <c r="P221" s="130">
        <v>243143.3</v>
      </c>
      <c r="Q221" s="130">
        <v>192101.48</v>
      </c>
      <c r="R221" s="130">
        <v>114184.6</v>
      </c>
      <c r="S221" s="130">
        <v>51005.88</v>
      </c>
      <c r="T221" s="130">
        <v>175666.05</v>
      </c>
      <c r="U221" s="130">
        <v>114356.88</v>
      </c>
      <c r="V221" s="130">
        <v>83815.899999999994</v>
      </c>
      <c r="W221" s="130">
        <v>35918.11</v>
      </c>
      <c r="X221" s="130">
        <v>165543.43</v>
      </c>
      <c r="Y221" s="130">
        <v>102129.13</v>
      </c>
      <c r="Z221" s="130">
        <v>62449.48</v>
      </c>
      <c r="AA221" s="130">
        <v>32117.85</v>
      </c>
      <c r="AB221" s="130">
        <v>146916.57</v>
      </c>
      <c r="AC221" s="130">
        <v>88931.11</v>
      </c>
      <c r="AD221" s="130">
        <v>62705.79</v>
      </c>
      <c r="AE221" s="130">
        <v>33146.639999999999</v>
      </c>
      <c r="AF221" s="130">
        <v>117148.2</v>
      </c>
      <c r="AG221" s="130">
        <v>83871.429999999993</v>
      </c>
      <c r="AH221" s="130">
        <v>52423.39</v>
      </c>
      <c r="AI221" s="130">
        <v>24337.23</v>
      </c>
      <c r="AJ221" s="130">
        <v>92400.47</v>
      </c>
      <c r="AK221" s="130">
        <v>88863.12</v>
      </c>
      <c r="AL221" s="130">
        <v>64380.98</v>
      </c>
      <c r="AM221" s="130">
        <v>38931.160000000003</v>
      </c>
      <c r="AN221" s="130">
        <v>62784.480000000003</v>
      </c>
      <c r="AO221" s="130">
        <v>80310.070000000007</v>
      </c>
      <c r="AP221" s="130">
        <v>52192.39</v>
      </c>
      <c r="AQ221" s="130">
        <v>25116.47</v>
      </c>
      <c r="AR221" s="130">
        <v>52055.199999999997</v>
      </c>
      <c r="AS221" s="130">
        <v>37195.910000000003</v>
      </c>
      <c r="AT221" s="130">
        <v>25141.89</v>
      </c>
      <c r="AU221" s="130">
        <v>18416.43</v>
      </c>
      <c r="AV221" s="130">
        <v>60646.559999999998</v>
      </c>
      <c r="AW221" s="130">
        <v>38469.89</v>
      </c>
      <c r="AX221" s="130">
        <v>12220.01</v>
      </c>
      <c r="AY221" s="130">
        <v>5682</v>
      </c>
      <c r="AZ221" s="130">
        <v>180247</v>
      </c>
      <c r="BA221" s="130">
        <v>148330.17000000001</v>
      </c>
      <c r="BB221" s="130">
        <v>103216</v>
      </c>
      <c r="BC221" s="130">
        <v>55683.38</v>
      </c>
    </row>
    <row r="222" spans="1:118" x14ac:dyDescent="0.25">
      <c r="A222" s="130" t="s">
        <v>880</v>
      </c>
      <c r="B222" s="130">
        <v>20085.03</v>
      </c>
      <c r="C222" s="130">
        <v>10186.76</v>
      </c>
      <c r="D222" s="130">
        <v>53779.37</v>
      </c>
      <c r="E222" s="130">
        <v>42468.83</v>
      </c>
      <c r="F222" s="130">
        <v>31185.18</v>
      </c>
      <c r="G222" s="130">
        <v>19789.05</v>
      </c>
      <c r="H222" s="130">
        <v>48371.01</v>
      </c>
      <c r="I222" s="130">
        <v>36094.720000000001</v>
      </c>
      <c r="J222" s="130">
        <v>23961.33</v>
      </c>
      <c r="K222" s="130">
        <v>11962.22</v>
      </c>
      <c r="L222" s="130">
        <v>50121.2</v>
      </c>
      <c r="M222" s="130">
        <v>37653.449999999997</v>
      </c>
      <c r="N222" s="130">
        <v>24945.65</v>
      </c>
      <c r="O222" s="130">
        <v>12363.41</v>
      </c>
      <c r="P222" s="130">
        <v>55610.35</v>
      </c>
      <c r="Q222" s="130">
        <v>42573.51</v>
      </c>
      <c r="R222" s="130">
        <v>28631.88</v>
      </c>
      <c r="S222" s="130">
        <v>14362.69</v>
      </c>
      <c r="T222" s="130">
        <v>60099.7</v>
      </c>
      <c r="U222" s="130">
        <v>45164.42</v>
      </c>
      <c r="V222" s="130">
        <v>30240.09</v>
      </c>
      <c r="W222" s="130">
        <v>15165.65</v>
      </c>
      <c r="X222" s="130">
        <v>59773.66</v>
      </c>
      <c r="Y222" s="130">
        <v>44247.71</v>
      </c>
      <c r="Z222" s="130">
        <v>29237.52</v>
      </c>
      <c r="AA222" s="130">
        <v>14470.36</v>
      </c>
      <c r="AB222" s="130">
        <v>58032.82</v>
      </c>
      <c r="AC222" s="130">
        <v>43304.47</v>
      </c>
      <c r="AD222" s="130">
        <v>28778.37</v>
      </c>
      <c r="AE222" s="130">
        <v>14087.56</v>
      </c>
      <c r="AF222" s="130">
        <v>58540.61</v>
      </c>
      <c r="AG222" s="130">
        <v>44188.79</v>
      </c>
      <c r="AH222" s="130">
        <v>29953.25</v>
      </c>
      <c r="AI222" s="130">
        <v>14741.33</v>
      </c>
      <c r="AJ222" s="130">
        <v>57974.09</v>
      </c>
      <c r="AK222" s="130">
        <v>42855.28</v>
      </c>
      <c r="AL222" s="130">
        <v>28403.43</v>
      </c>
      <c r="AM222" s="130">
        <v>14274.46</v>
      </c>
      <c r="AN222" s="130">
        <v>56848.62</v>
      </c>
      <c r="AO222" s="130">
        <v>42287.79</v>
      </c>
      <c r="AP222" s="130">
        <v>27663.98</v>
      </c>
      <c r="AQ222" s="130">
        <v>13652.65</v>
      </c>
      <c r="AR222" s="130">
        <v>55031.37</v>
      </c>
      <c r="AS222" s="130">
        <v>41272.230000000003</v>
      </c>
      <c r="AT222" s="130">
        <v>27273.26</v>
      </c>
      <c r="AU222" s="130">
        <v>13797.37</v>
      </c>
      <c r="AV222" s="130">
        <v>58311.839999999997</v>
      </c>
      <c r="AW222" s="130">
        <v>43946.720000000001</v>
      </c>
      <c r="AX222" s="130">
        <v>29510.39</v>
      </c>
      <c r="AY222" s="130">
        <v>14697</v>
      </c>
      <c r="AZ222" s="130">
        <v>59968</v>
      </c>
      <c r="BA222" s="130">
        <v>45007.02</v>
      </c>
      <c r="BB222" s="130">
        <v>29513</v>
      </c>
      <c r="BC222" s="130">
        <v>13893.59</v>
      </c>
    </row>
    <row r="223" spans="1:118" x14ac:dyDescent="0.25">
      <c r="A223" s="130" t="s">
        <v>2474</v>
      </c>
      <c r="B223" s="130">
        <v>20085.03</v>
      </c>
      <c r="C223" s="130">
        <v>10186.76</v>
      </c>
      <c r="D223" s="130">
        <v>43681.7</v>
      </c>
      <c r="E223" s="130">
        <v>32976.35</v>
      </c>
      <c r="F223" s="130">
        <v>21972.7</v>
      </c>
      <c r="G223" s="130">
        <v>18405.97</v>
      </c>
      <c r="H223" s="130">
        <v>42753.95</v>
      </c>
      <c r="I223" s="130">
        <v>31862.639999999999</v>
      </c>
      <c r="J223" s="130">
        <v>21118.51</v>
      </c>
      <c r="K223" s="130">
        <v>10502.88</v>
      </c>
      <c r="L223" s="130">
        <v>44352.92</v>
      </c>
      <c r="M223" s="130">
        <v>33349.660000000003</v>
      </c>
      <c r="N223" s="130">
        <v>22068.76</v>
      </c>
      <c r="O223" s="130">
        <v>10927.67</v>
      </c>
      <c r="P223" s="130">
        <v>49742.14</v>
      </c>
      <c r="Q223" s="130">
        <v>38182</v>
      </c>
      <c r="R223" s="130">
        <v>25708.42</v>
      </c>
      <c r="S223" s="130">
        <v>12903.47</v>
      </c>
      <c r="T223" s="130">
        <v>54212.68</v>
      </c>
      <c r="U223" s="130">
        <v>40743.300000000003</v>
      </c>
      <c r="V223" s="130">
        <v>27284.86</v>
      </c>
      <c r="W223" s="130">
        <v>13663.49</v>
      </c>
      <c r="X223" s="130">
        <v>53272.98</v>
      </c>
      <c r="Y223" s="130">
        <v>39334.57</v>
      </c>
      <c r="Z223" s="130">
        <v>25965.77</v>
      </c>
      <c r="AA223" s="130">
        <v>12836.32</v>
      </c>
      <c r="AB223" s="130">
        <v>51518.89</v>
      </c>
      <c r="AC223" s="130">
        <v>38431.93</v>
      </c>
      <c r="AD223" s="130">
        <v>25550.42</v>
      </c>
      <c r="AE223" s="130">
        <v>12477.88</v>
      </c>
      <c r="AF223" s="130">
        <v>51238.22</v>
      </c>
      <c r="AG223" s="130">
        <v>38505.040000000001</v>
      </c>
      <c r="AH223" s="130">
        <v>25947.42</v>
      </c>
      <c r="AI223" s="130">
        <v>12524.19</v>
      </c>
      <c r="AJ223" s="130">
        <v>49074.42</v>
      </c>
      <c r="AK223" s="130">
        <v>36410.68</v>
      </c>
      <c r="AL223" s="130">
        <v>24062.880000000001</v>
      </c>
      <c r="AM223" s="130">
        <v>12111.27</v>
      </c>
      <c r="AN223" s="130">
        <v>48188.51</v>
      </c>
      <c r="AO223" s="130">
        <v>35797.49</v>
      </c>
      <c r="AP223" s="130">
        <v>23347.200000000001</v>
      </c>
      <c r="AQ223" s="130">
        <v>11511.52</v>
      </c>
      <c r="AR223" s="130">
        <v>46533.79</v>
      </c>
      <c r="AS223" s="130">
        <v>34900.11</v>
      </c>
      <c r="AT223" s="130">
        <v>23324.97</v>
      </c>
      <c r="AU223" s="130">
        <v>11813.86</v>
      </c>
      <c r="AV223" s="130">
        <v>49853.279999999999</v>
      </c>
      <c r="AW223" s="130">
        <v>37574.57</v>
      </c>
      <c r="AX223" s="130">
        <v>25225.88</v>
      </c>
      <c r="AY223" s="130">
        <v>14697</v>
      </c>
      <c r="AZ223" s="130">
        <v>59968</v>
      </c>
      <c r="BA223" s="130">
        <v>45007.02</v>
      </c>
      <c r="BB223" s="130">
        <v>29513</v>
      </c>
      <c r="BC223" s="130">
        <v>13893.59</v>
      </c>
    </row>
    <row r="224" spans="1:118" x14ac:dyDescent="0.25">
      <c r="A224" s="130" t="s">
        <v>2475</v>
      </c>
      <c r="B224" s="130">
        <v>0</v>
      </c>
      <c r="C224" s="130">
        <v>0</v>
      </c>
      <c r="D224" s="130">
        <v>10097.67</v>
      </c>
      <c r="E224" s="130">
        <v>9492.49</v>
      </c>
      <c r="F224" s="130">
        <v>9212.48</v>
      </c>
      <c r="G224" s="130">
        <v>1383.08</v>
      </c>
      <c r="H224" s="130">
        <v>5617.06</v>
      </c>
      <c r="I224" s="130">
        <v>4232.09</v>
      </c>
      <c r="J224" s="130">
        <v>2842.82</v>
      </c>
      <c r="K224" s="130">
        <v>1459.34</v>
      </c>
      <c r="L224" s="130">
        <v>5768.28</v>
      </c>
      <c r="M224" s="130">
        <v>4303.79</v>
      </c>
      <c r="N224" s="130">
        <v>2876.89</v>
      </c>
      <c r="O224" s="130">
        <v>1435.75</v>
      </c>
      <c r="P224" s="130">
        <v>5868.21</v>
      </c>
      <c r="Q224" s="130">
        <v>4391.51</v>
      </c>
      <c r="R224" s="130">
        <v>2923.46</v>
      </c>
      <c r="S224" s="130">
        <v>1459.22</v>
      </c>
      <c r="T224" s="130">
        <v>5887.02</v>
      </c>
      <c r="U224" s="130">
        <v>4421.12</v>
      </c>
      <c r="V224" s="130">
        <v>2955.23</v>
      </c>
      <c r="W224" s="130">
        <v>1502.16</v>
      </c>
      <c r="X224" s="130">
        <v>6500.68</v>
      </c>
      <c r="Y224" s="130">
        <v>4913.1400000000003</v>
      </c>
      <c r="Z224" s="130">
        <v>3271.75</v>
      </c>
      <c r="AA224" s="130">
        <v>1634.04</v>
      </c>
      <c r="AB224" s="130">
        <v>6513.93</v>
      </c>
      <c r="AC224" s="130">
        <v>4872.54</v>
      </c>
      <c r="AD224" s="130">
        <v>3227.95</v>
      </c>
      <c r="AE224" s="130">
        <v>1609.68</v>
      </c>
      <c r="AF224" s="130">
        <v>7302.4</v>
      </c>
      <c r="AG224" s="130">
        <v>5683.75</v>
      </c>
      <c r="AH224" s="130">
        <v>4005.83</v>
      </c>
      <c r="AI224" s="130">
        <v>2217.14</v>
      </c>
      <c r="AJ224" s="130">
        <v>8899.66</v>
      </c>
      <c r="AK224" s="130">
        <v>6444.6</v>
      </c>
      <c r="AL224" s="130">
        <v>4340.5600000000004</v>
      </c>
      <c r="AM224" s="130">
        <v>2163.1799999999998</v>
      </c>
      <c r="AN224" s="130">
        <v>8660.11</v>
      </c>
      <c r="AO224" s="130">
        <v>6490.3</v>
      </c>
      <c r="AP224" s="130">
        <v>4316.78</v>
      </c>
      <c r="AQ224" s="130">
        <v>2141.13</v>
      </c>
      <c r="AR224" s="130">
        <v>8497.58</v>
      </c>
      <c r="AS224" s="130">
        <v>6372.12</v>
      </c>
      <c r="AT224" s="130">
        <v>3948.29</v>
      </c>
      <c r="AU224" s="130">
        <v>1983.51</v>
      </c>
      <c r="AV224" s="130">
        <v>8458.56</v>
      </c>
      <c r="AW224" s="130">
        <v>6372.16</v>
      </c>
      <c r="AX224" s="130">
        <v>4284.5</v>
      </c>
      <c r="AY224" s="130">
        <v>0</v>
      </c>
      <c r="AZ224" s="130">
        <v>0</v>
      </c>
      <c r="BA224" s="130">
        <v>0</v>
      </c>
      <c r="BB224" s="130">
        <v>0</v>
      </c>
      <c r="BC224" s="130">
        <v>0</v>
      </c>
    </row>
    <row r="225" spans="1:55" x14ac:dyDescent="0.25">
      <c r="A225" s="130" t="s">
        <v>881</v>
      </c>
      <c r="B225" s="130">
        <v>0</v>
      </c>
      <c r="C225" s="130">
        <v>0</v>
      </c>
      <c r="D225" s="130">
        <v>0</v>
      </c>
      <c r="E225" s="130">
        <v>0</v>
      </c>
      <c r="F225" s="130">
        <v>0</v>
      </c>
      <c r="G225" s="130">
        <v>0</v>
      </c>
      <c r="H225" s="130">
        <v>0</v>
      </c>
      <c r="I225" s="130">
        <v>0</v>
      </c>
      <c r="J225" s="130">
        <v>0</v>
      </c>
      <c r="K225" s="130">
        <v>0</v>
      </c>
      <c r="L225" s="130">
        <v>0</v>
      </c>
      <c r="M225" s="130">
        <v>0</v>
      </c>
      <c r="N225" s="130">
        <v>0</v>
      </c>
      <c r="O225" s="130">
        <v>0</v>
      </c>
      <c r="P225" s="130">
        <v>0</v>
      </c>
      <c r="Q225" s="130">
        <v>0</v>
      </c>
      <c r="R225" s="130">
        <v>0</v>
      </c>
      <c r="S225" s="130">
        <v>0</v>
      </c>
      <c r="T225" s="130">
        <v>0</v>
      </c>
      <c r="U225" s="130">
        <v>0</v>
      </c>
      <c r="V225" s="130">
        <v>0</v>
      </c>
      <c r="W225" s="130">
        <v>0</v>
      </c>
      <c r="X225" s="130">
        <v>1577.34</v>
      </c>
      <c r="Y225" s="130">
        <v>0</v>
      </c>
      <c r="Z225" s="130">
        <v>0</v>
      </c>
      <c r="AA225" s="130">
        <v>0</v>
      </c>
      <c r="AB225" s="130">
        <v>2181.98</v>
      </c>
      <c r="AC225" s="130">
        <v>0</v>
      </c>
      <c r="AD225" s="130">
        <v>0</v>
      </c>
      <c r="AE225" s="130">
        <v>0</v>
      </c>
      <c r="AF225" s="130">
        <v>0</v>
      </c>
      <c r="AG225" s="130">
        <v>0</v>
      </c>
      <c r="AH225" s="130">
        <v>0</v>
      </c>
      <c r="AI225" s="130">
        <v>0</v>
      </c>
      <c r="AJ225" s="130">
        <v>0</v>
      </c>
      <c r="AK225" s="130">
        <v>0</v>
      </c>
      <c r="AL225" s="130">
        <v>0</v>
      </c>
      <c r="AM225" s="130">
        <v>0</v>
      </c>
      <c r="AN225" s="130">
        <v>17306.8</v>
      </c>
      <c r="AO225" s="130">
        <v>0</v>
      </c>
      <c r="AP225" s="130">
        <v>0</v>
      </c>
      <c r="AQ225" s="130">
        <v>0</v>
      </c>
      <c r="AR225" s="130">
        <v>0</v>
      </c>
      <c r="AS225" s="130">
        <v>0</v>
      </c>
      <c r="AT225" s="130">
        <v>0</v>
      </c>
      <c r="AU225" s="130">
        <v>0</v>
      </c>
      <c r="AV225" s="130">
        <v>0</v>
      </c>
      <c r="AW225" s="130">
        <v>0</v>
      </c>
      <c r="AX225" s="130">
        <v>0</v>
      </c>
      <c r="AY225" s="130">
        <v>0</v>
      </c>
      <c r="AZ225" s="130">
        <v>0</v>
      </c>
      <c r="BA225" s="130">
        <v>0</v>
      </c>
      <c r="BB225" s="130">
        <v>0</v>
      </c>
      <c r="BC225" s="130">
        <v>0</v>
      </c>
    </row>
    <row r="226" spans="1:55" x14ac:dyDescent="0.25">
      <c r="A226" s="130" t="s">
        <v>2478</v>
      </c>
      <c r="B226" s="130">
        <v>-1346.06</v>
      </c>
      <c r="C226" s="130">
        <v>-2419.44</v>
      </c>
      <c r="D226" s="130">
        <v>581.1</v>
      </c>
      <c r="E226" s="130">
        <v>618</v>
      </c>
      <c r="F226" s="130">
        <v>1327.6</v>
      </c>
      <c r="G226" s="130">
        <v>-3797.44</v>
      </c>
      <c r="H226" s="130">
        <v>2257.69</v>
      </c>
      <c r="I226" s="130">
        <v>1539.82</v>
      </c>
      <c r="J226" s="130">
        <v>2873.23</v>
      </c>
      <c r="K226" s="130">
        <v>440.55</v>
      </c>
      <c r="L226" s="130">
        <v>3463.76</v>
      </c>
      <c r="M226" s="130">
        <v>-652.69000000000005</v>
      </c>
      <c r="N226" s="130">
        <v>845.06</v>
      </c>
      <c r="O226" s="130">
        <v>-44.84</v>
      </c>
      <c r="P226" s="130">
        <v>-105.36</v>
      </c>
      <c r="Q226" s="130">
        <v>-725.26</v>
      </c>
      <c r="R226" s="130">
        <v>-177.29</v>
      </c>
      <c r="S226" s="130">
        <v>252.43</v>
      </c>
      <c r="T226" s="130">
        <v>344.42</v>
      </c>
      <c r="U226" s="130">
        <v>460.5</v>
      </c>
      <c r="V226" s="130">
        <v>-1545.01</v>
      </c>
      <c r="W226" s="130">
        <v>288.76</v>
      </c>
      <c r="X226" s="130">
        <v>0.99</v>
      </c>
      <c r="Y226" s="130">
        <v>-287.01</v>
      </c>
      <c r="Z226" s="130">
        <v>-540.04999999999995</v>
      </c>
      <c r="AA226" s="130">
        <v>310.07</v>
      </c>
      <c r="AB226" s="130">
        <v>217.33</v>
      </c>
      <c r="AC226" s="130">
        <v>369.51</v>
      </c>
      <c r="AD226" s="130">
        <v>50.38</v>
      </c>
      <c r="AE226" s="130">
        <v>178.39</v>
      </c>
      <c r="AF226" s="130">
        <v>-696.79</v>
      </c>
      <c r="AG226" s="130">
        <v>-375.95</v>
      </c>
      <c r="AH226" s="130">
        <v>166.38</v>
      </c>
      <c r="AI226" s="130">
        <v>778.71</v>
      </c>
      <c r="AJ226" s="130">
        <v>-329.4</v>
      </c>
      <c r="AK226" s="130">
        <v>-111.27</v>
      </c>
      <c r="AL226" s="130">
        <v>37.86</v>
      </c>
      <c r="AM226" s="130">
        <v>-427.51</v>
      </c>
      <c r="AN226" s="130">
        <v>-384.74</v>
      </c>
      <c r="AO226" s="130">
        <v>-830.25</v>
      </c>
      <c r="AP226" s="130">
        <v>-513.11</v>
      </c>
      <c r="AQ226" s="130">
        <v>794.18</v>
      </c>
      <c r="AR226" s="130">
        <v>1210.05</v>
      </c>
      <c r="AS226" s="130">
        <v>107.59</v>
      </c>
      <c r="AT226" s="130">
        <v>-374.23</v>
      </c>
      <c r="AU226" s="130">
        <v>1761.04</v>
      </c>
      <c r="AV226" s="130">
        <v>857.11</v>
      </c>
      <c r="AW226" s="130">
        <v>1162.05</v>
      </c>
      <c r="AX226" s="130">
        <v>-427.66</v>
      </c>
      <c r="AY226" s="130">
        <v>0</v>
      </c>
      <c r="AZ226" s="130">
        <v>0</v>
      </c>
      <c r="BA226" s="130">
        <v>0</v>
      </c>
      <c r="BB226" s="130">
        <v>0</v>
      </c>
      <c r="BC226" s="130">
        <v>0</v>
      </c>
    </row>
    <row r="227" spans="1:55" x14ac:dyDescent="0.25">
      <c r="A227" s="130" t="s">
        <v>3291</v>
      </c>
      <c r="B227" s="130">
        <v>0</v>
      </c>
      <c r="C227" s="130">
        <v>0</v>
      </c>
      <c r="D227" s="130">
        <v>0</v>
      </c>
      <c r="E227" s="130">
        <v>0</v>
      </c>
      <c r="F227" s="130">
        <v>0</v>
      </c>
      <c r="G227" s="130">
        <v>0</v>
      </c>
      <c r="H227" s="130">
        <v>92.37</v>
      </c>
      <c r="I227" s="130">
        <v>92.37</v>
      </c>
      <c r="J227" s="130">
        <v>92.37</v>
      </c>
      <c r="K227" s="130">
        <v>92.37</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x14ac:dyDescent="0.25">
      <c r="A228" s="130" t="s">
        <v>2481</v>
      </c>
      <c r="B228" s="130">
        <v>-22.46</v>
      </c>
      <c r="C228" s="130">
        <v>-10.49</v>
      </c>
      <c r="D228" s="130">
        <v>-1256.19</v>
      </c>
      <c r="E228" s="130">
        <v>-1026.57</v>
      </c>
      <c r="F228" s="130">
        <v>0</v>
      </c>
      <c r="G228" s="130">
        <v>0</v>
      </c>
      <c r="H228" s="130">
        <v>-479.32</v>
      </c>
      <c r="I228" s="130">
        <v>0</v>
      </c>
      <c r="J228" s="130">
        <v>-89.85</v>
      </c>
      <c r="K228" s="130">
        <v>-47.67</v>
      </c>
      <c r="L228" s="130">
        <v>0</v>
      </c>
      <c r="M228" s="130">
        <v>-807.52</v>
      </c>
      <c r="N228" s="130">
        <v>0</v>
      </c>
      <c r="O228" s="130">
        <v>0</v>
      </c>
      <c r="P228" s="130">
        <v>-1896.66</v>
      </c>
      <c r="Q228" s="130">
        <v>-1921.9</v>
      </c>
      <c r="R228" s="130">
        <v>0</v>
      </c>
      <c r="S228" s="130">
        <v>0</v>
      </c>
      <c r="T228" s="130">
        <v>0</v>
      </c>
      <c r="U228" s="130">
        <v>0</v>
      </c>
      <c r="V228" s="130">
        <v>0</v>
      </c>
      <c r="W228" s="130">
        <v>0</v>
      </c>
      <c r="X228" s="130">
        <v>0</v>
      </c>
      <c r="Y228" s="130">
        <v>0</v>
      </c>
      <c r="Z228" s="130">
        <v>0</v>
      </c>
      <c r="AA228" s="130">
        <v>0</v>
      </c>
      <c r="AB228" s="130">
        <v>0</v>
      </c>
      <c r="AC228" s="130">
        <v>-1460.45</v>
      </c>
      <c r="AD228" s="130">
        <v>-1394.31</v>
      </c>
      <c r="AE228" s="130">
        <v>0</v>
      </c>
      <c r="AF228" s="130">
        <v>-633.94000000000005</v>
      </c>
      <c r="AG228" s="130">
        <v>0</v>
      </c>
      <c r="AH228" s="130">
        <v>0</v>
      </c>
      <c r="AI228" s="130">
        <v>218.72</v>
      </c>
      <c r="AJ228" s="130">
        <v>0</v>
      </c>
      <c r="AK228" s="130">
        <v>0</v>
      </c>
      <c r="AL228" s="130">
        <v>0</v>
      </c>
      <c r="AM228" s="130">
        <v>0</v>
      </c>
      <c r="AN228" s="130">
        <v>0</v>
      </c>
      <c r="AO228" s="130">
        <v>0</v>
      </c>
      <c r="AP228" s="130">
        <v>0</v>
      </c>
      <c r="AQ228" s="130">
        <v>0</v>
      </c>
      <c r="AR228" s="130">
        <v>0</v>
      </c>
      <c r="AS228" s="130">
        <v>0</v>
      </c>
      <c r="AT228" s="130">
        <v>0</v>
      </c>
      <c r="AU228" s="130">
        <v>0</v>
      </c>
      <c r="AV228" s="130">
        <v>0</v>
      </c>
      <c r="AW228" s="130">
        <v>-163.52000000000001</v>
      </c>
      <c r="AX228" s="130">
        <v>0</v>
      </c>
      <c r="AY228" s="130">
        <v>0</v>
      </c>
      <c r="AZ228" s="130">
        <v>0</v>
      </c>
      <c r="BA228" s="130">
        <v>0</v>
      </c>
      <c r="BB228" s="130">
        <v>0</v>
      </c>
      <c r="BC228" s="130">
        <v>0</v>
      </c>
    </row>
    <row r="229" spans="1:55" x14ac:dyDescent="0.25">
      <c r="A229" s="130" t="s">
        <v>2482</v>
      </c>
      <c r="B229" s="130">
        <v>-22.46</v>
      </c>
      <c r="C229" s="130">
        <v>-10.49</v>
      </c>
      <c r="D229" s="130">
        <v>-1256.19</v>
      </c>
      <c r="E229" s="130">
        <v>-1026.57</v>
      </c>
      <c r="F229" s="130">
        <v>0</v>
      </c>
      <c r="G229" s="130">
        <v>0</v>
      </c>
      <c r="H229" s="130">
        <v>-479.32</v>
      </c>
      <c r="I229" s="130">
        <v>0</v>
      </c>
      <c r="J229" s="130">
        <v>-89.85</v>
      </c>
      <c r="K229" s="130">
        <v>-47.67</v>
      </c>
      <c r="L229" s="130">
        <v>0</v>
      </c>
      <c r="M229" s="130">
        <v>-807.52</v>
      </c>
      <c r="N229" s="130">
        <v>0</v>
      </c>
      <c r="O229" s="130">
        <v>0</v>
      </c>
      <c r="P229" s="130">
        <v>-1896.66</v>
      </c>
      <c r="Q229" s="130">
        <v>-1921.9</v>
      </c>
      <c r="R229" s="130">
        <v>0</v>
      </c>
      <c r="S229" s="130">
        <v>0</v>
      </c>
      <c r="T229" s="130">
        <v>0</v>
      </c>
      <c r="U229" s="130">
        <v>0</v>
      </c>
      <c r="V229" s="130">
        <v>0</v>
      </c>
      <c r="W229" s="130">
        <v>0</v>
      </c>
      <c r="X229" s="130">
        <v>0</v>
      </c>
      <c r="Y229" s="130">
        <v>0</v>
      </c>
      <c r="Z229" s="130">
        <v>0</v>
      </c>
      <c r="AA229" s="130">
        <v>0</v>
      </c>
      <c r="AB229" s="130">
        <v>0</v>
      </c>
      <c r="AC229" s="130">
        <v>0</v>
      </c>
      <c r="AD229" s="130">
        <v>0</v>
      </c>
      <c r="AE229" s="130">
        <v>0</v>
      </c>
      <c r="AF229" s="130">
        <v>0</v>
      </c>
      <c r="AG229" s="130">
        <v>0</v>
      </c>
      <c r="AH229" s="130">
        <v>0</v>
      </c>
      <c r="AI229" s="130">
        <v>218.72</v>
      </c>
      <c r="AJ229" s="130">
        <v>0</v>
      </c>
      <c r="AK229" s="130">
        <v>0</v>
      </c>
      <c r="AL229" s="130">
        <v>0</v>
      </c>
      <c r="AM229" s="130">
        <v>0</v>
      </c>
      <c r="AN229" s="130">
        <v>0</v>
      </c>
      <c r="AO229" s="130">
        <v>0</v>
      </c>
      <c r="AP229" s="130">
        <v>0</v>
      </c>
      <c r="AQ229" s="130">
        <v>0</v>
      </c>
      <c r="AR229" s="130">
        <v>0</v>
      </c>
      <c r="AS229" s="130">
        <v>0</v>
      </c>
      <c r="AT229" s="130">
        <v>0</v>
      </c>
      <c r="AU229" s="130">
        <v>0</v>
      </c>
      <c r="AV229" s="130">
        <v>0</v>
      </c>
      <c r="AW229" s="130">
        <v>-163.52000000000001</v>
      </c>
      <c r="AX229" s="130">
        <v>0</v>
      </c>
      <c r="AY229" s="130">
        <v>0</v>
      </c>
      <c r="AZ229" s="130">
        <v>0</v>
      </c>
      <c r="BA229" s="130">
        <v>0</v>
      </c>
      <c r="BB229" s="130">
        <v>0</v>
      </c>
      <c r="BC229" s="130">
        <v>0</v>
      </c>
    </row>
    <row r="230" spans="1:55" x14ac:dyDescent="0.25">
      <c r="A230" s="130" t="s">
        <v>2483</v>
      </c>
      <c r="B230" s="130">
        <v>0</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-1460.45</v>
      </c>
      <c r="AD230" s="130">
        <v>-1394.31</v>
      </c>
      <c r="AE230" s="130">
        <v>0</v>
      </c>
      <c r="AF230" s="130">
        <v>-633.94000000000005</v>
      </c>
      <c r="AG230" s="130">
        <v>0</v>
      </c>
      <c r="AH230" s="130">
        <v>0</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x14ac:dyDescent="0.25">
      <c r="A231" s="130" t="s">
        <v>2484</v>
      </c>
      <c r="B231" s="130">
        <v>0</v>
      </c>
      <c r="C231" s="130">
        <v>0</v>
      </c>
      <c r="D231" s="130">
        <v>0</v>
      </c>
      <c r="E231" s="130">
        <v>0</v>
      </c>
      <c r="F231" s="130">
        <v>-1025.46</v>
      </c>
      <c r="G231" s="130">
        <v>-987.04</v>
      </c>
      <c r="H231" s="130">
        <v>0</v>
      </c>
      <c r="I231" s="130">
        <v>-441.71</v>
      </c>
      <c r="J231" s="130">
        <v>0</v>
      </c>
      <c r="K231" s="130">
        <v>0</v>
      </c>
      <c r="L231" s="130">
        <v>-1417.75</v>
      </c>
      <c r="M231" s="130">
        <v>0</v>
      </c>
      <c r="N231" s="130">
        <v>-388.26</v>
      </c>
      <c r="O231" s="130">
        <v>-382.47</v>
      </c>
      <c r="P231" s="130">
        <v>0</v>
      </c>
      <c r="Q231" s="130">
        <v>0</v>
      </c>
      <c r="R231" s="130">
        <v>-1132.23</v>
      </c>
      <c r="S231" s="130">
        <v>-702.26</v>
      </c>
      <c r="T231" s="130">
        <v>-777.68</v>
      </c>
      <c r="U231" s="130">
        <v>-615.08000000000004</v>
      </c>
      <c r="V231" s="130">
        <v>-630.91999999999996</v>
      </c>
      <c r="W231" s="130">
        <v>-1.49</v>
      </c>
      <c r="X231" s="130">
        <v>-1168.26</v>
      </c>
      <c r="Y231" s="130">
        <v>-952.17</v>
      </c>
      <c r="Z231" s="130">
        <v>-936.55</v>
      </c>
      <c r="AA231" s="130">
        <v>-922.05</v>
      </c>
      <c r="AB231" s="130">
        <v>-1488.46</v>
      </c>
      <c r="AC231" s="130">
        <v>0</v>
      </c>
      <c r="AD231" s="130">
        <v>0</v>
      </c>
      <c r="AE231" s="130">
        <v>-482.21</v>
      </c>
      <c r="AF231" s="130">
        <v>0</v>
      </c>
      <c r="AG231" s="130">
        <v>-297.5</v>
      </c>
      <c r="AH231" s="130">
        <v>-276.19</v>
      </c>
      <c r="AI231" s="130">
        <v>0</v>
      </c>
      <c r="AJ231" s="130">
        <v>0</v>
      </c>
      <c r="AK231" s="130">
        <v>-366.95</v>
      </c>
      <c r="AL231" s="130">
        <v>-253.79</v>
      </c>
      <c r="AM231" s="130">
        <v>-140.19</v>
      </c>
      <c r="AN231" s="130">
        <v>-728.46</v>
      </c>
      <c r="AO231" s="130">
        <v>-73.84</v>
      </c>
      <c r="AP231" s="130">
        <v>-16.52</v>
      </c>
      <c r="AQ231" s="130">
        <v>-13.32</v>
      </c>
      <c r="AR231" s="130">
        <v>-88.56</v>
      </c>
      <c r="AS231" s="130">
        <v>-4.6900000000000004</v>
      </c>
      <c r="AT231" s="130">
        <v>-5.46</v>
      </c>
      <c r="AU231" s="130">
        <v>-1.7</v>
      </c>
      <c r="AV231" s="130">
        <v>-200.23</v>
      </c>
      <c r="AW231" s="130">
        <v>0</v>
      </c>
      <c r="AX231" s="130">
        <v>-56.06</v>
      </c>
      <c r="AY231" s="130">
        <v>0</v>
      </c>
      <c r="AZ231" s="130">
        <v>0</v>
      </c>
      <c r="BA231" s="130">
        <v>0</v>
      </c>
      <c r="BB231" s="130">
        <v>0</v>
      </c>
      <c r="BC231" s="130">
        <v>0</v>
      </c>
    </row>
    <row r="232" spans="1:55" x14ac:dyDescent="0.25">
      <c r="A232" s="130" t="s">
        <v>2485</v>
      </c>
      <c r="B232" s="130">
        <v>0</v>
      </c>
      <c r="C232" s="130">
        <v>0</v>
      </c>
      <c r="D232" s="130">
        <v>0</v>
      </c>
      <c r="E232" s="130">
        <v>0</v>
      </c>
      <c r="F232" s="130">
        <v>-1025.46</v>
      </c>
      <c r="G232" s="130">
        <v>-987.04</v>
      </c>
      <c r="H232" s="130">
        <v>0</v>
      </c>
      <c r="I232" s="130">
        <v>-441.71</v>
      </c>
      <c r="J232" s="130">
        <v>0</v>
      </c>
      <c r="K232" s="130">
        <v>0</v>
      </c>
      <c r="L232" s="130">
        <v>-1417.75</v>
      </c>
      <c r="M232" s="130">
        <v>0</v>
      </c>
      <c r="N232" s="130">
        <v>-388.26</v>
      </c>
      <c r="O232" s="130">
        <v>-382.47</v>
      </c>
      <c r="P232" s="130">
        <v>0</v>
      </c>
      <c r="Q232" s="130">
        <v>0</v>
      </c>
      <c r="R232" s="130">
        <v>-1132.23</v>
      </c>
      <c r="S232" s="130">
        <v>-702.26</v>
      </c>
      <c r="T232" s="130">
        <v>-777.68</v>
      </c>
      <c r="U232" s="130">
        <v>-615.08000000000004</v>
      </c>
      <c r="V232" s="130">
        <v>-630.91999999999996</v>
      </c>
      <c r="W232" s="130">
        <v>-1.49</v>
      </c>
      <c r="X232" s="130">
        <v>-1168.26</v>
      </c>
      <c r="Y232" s="130">
        <v>-952.17</v>
      </c>
      <c r="Z232" s="130">
        <v>-936.55</v>
      </c>
      <c r="AA232" s="130">
        <v>-922.05</v>
      </c>
      <c r="AB232" s="130">
        <v>-1488.46</v>
      </c>
      <c r="AC232" s="130">
        <v>0</v>
      </c>
      <c r="AD232" s="130">
        <v>0</v>
      </c>
      <c r="AE232" s="130">
        <v>-482.21</v>
      </c>
      <c r="AF232" s="130">
        <v>0</v>
      </c>
      <c r="AG232" s="130">
        <v>-297.5</v>
      </c>
      <c r="AH232" s="130">
        <v>-276.19</v>
      </c>
      <c r="AI232" s="130">
        <v>0</v>
      </c>
      <c r="AJ232" s="130">
        <v>0</v>
      </c>
      <c r="AK232" s="130">
        <v>-366.95</v>
      </c>
      <c r="AL232" s="130">
        <v>-253.79</v>
      </c>
      <c r="AM232" s="130">
        <v>-140.19</v>
      </c>
      <c r="AN232" s="130">
        <v>-728.46</v>
      </c>
      <c r="AO232" s="130">
        <v>-73.84</v>
      </c>
      <c r="AP232" s="130">
        <v>-16.52</v>
      </c>
      <c r="AQ232" s="130">
        <v>-13.32</v>
      </c>
      <c r="AR232" s="130">
        <v>-88.56</v>
      </c>
      <c r="AS232" s="130">
        <v>-4.6900000000000004</v>
      </c>
      <c r="AT232" s="130">
        <v>-5.46</v>
      </c>
      <c r="AU232" s="130">
        <v>-1.7</v>
      </c>
      <c r="AV232" s="130">
        <v>-200.23</v>
      </c>
      <c r="AW232" s="130">
        <v>0</v>
      </c>
      <c r="AX232" s="130">
        <v>-56.06</v>
      </c>
      <c r="AY232" s="130">
        <v>0</v>
      </c>
      <c r="AZ232" s="130">
        <v>0</v>
      </c>
      <c r="BA232" s="130">
        <v>0</v>
      </c>
      <c r="BB232" s="130">
        <v>0</v>
      </c>
      <c r="BC232" s="130">
        <v>0</v>
      </c>
    </row>
    <row r="233" spans="1:55" x14ac:dyDescent="0.25">
      <c r="A233" s="130" t="s">
        <v>878</v>
      </c>
      <c r="B233" s="130">
        <v>2527.2800000000002</v>
      </c>
      <c r="C233" s="130">
        <v>1385.37</v>
      </c>
      <c r="D233" s="130">
        <v>9101.1200000000008</v>
      </c>
      <c r="E233" s="130">
        <v>7174.97</v>
      </c>
      <c r="F233" s="130">
        <v>5162.33</v>
      </c>
      <c r="G233" s="130">
        <v>2831.53</v>
      </c>
      <c r="H233" s="130">
        <v>8330.14</v>
      </c>
      <c r="I233" s="130">
        <v>5514.95</v>
      </c>
      <c r="J233" s="130">
        <v>2937.84</v>
      </c>
      <c r="K233" s="130">
        <v>1337.52</v>
      </c>
      <c r="L233" s="130">
        <v>1441.34</v>
      </c>
      <c r="M233" s="130">
        <v>690.9</v>
      </c>
      <c r="N233" s="130">
        <v>332.78</v>
      </c>
      <c r="O233" s="130">
        <v>121.81</v>
      </c>
      <c r="P233" s="130">
        <v>1450.68</v>
      </c>
      <c r="Q233" s="130">
        <v>1356.63</v>
      </c>
      <c r="R233" s="130">
        <v>1203.82</v>
      </c>
      <c r="S233" s="130">
        <v>641.52</v>
      </c>
      <c r="T233" s="130">
        <v>3268.47</v>
      </c>
      <c r="U233" s="130">
        <v>2599.48</v>
      </c>
      <c r="V233" s="130">
        <v>1925.92</v>
      </c>
      <c r="W233" s="130">
        <v>1120</v>
      </c>
      <c r="X233" s="130">
        <v>8418.17</v>
      </c>
      <c r="Y233" s="130">
        <v>6850.46</v>
      </c>
      <c r="Z233" s="130">
        <v>4938.1000000000004</v>
      </c>
      <c r="AA233" s="130">
        <v>2645.94</v>
      </c>
      <c r="AB233" s="130">
        <v>13426.49</v>
      </c>
      <c r="AC233" s="130">
        <v>10345.93</v>
      </c>
      <c r="AD233" s="130">
        <v>7147.61</v>
      </c>
      <c r="AE233" s="130">
        <v>3706.83</v>
      </c>
      <c r="AF233" s="130">
        <v>16080.26</v>
      </c>
      <c r="AG233" s="130">
        <v>12202.59</v>
      </c>
      <c r="AH233" s="130">
        <v>8597.26</v>
      </c>
      <c r="AI233" s="130">
        <v>4598.04</v>
      </c>
      <c r="AJ233" s="130">
        <v>22032.21</v>
      </c>
      <c r="AK233" s="130">
        <v>16729.689999999999</v>
      </c>
      <c r="AL233" s="130">
        <v>11462.81</v>
      </c>
      <c r="AM233" s="130">
        <v>5764.39</v>
      </c>
      <c r="AN233" s="130">
        <v>16697.18</v>
      </c>
      <c r="AO233" s="130">
        <v>10964.57</v>
      </c>
      <c r="AP233" s="130">
        <v>5971.47</v>
      </c>
      <c r="AQ233" s="130">
        <v>2209.1</v>
      </c>
      <c r="AR233" s="130">
        <v>15130.43</v>
      </c>
      <c r="AS233" s="130">
        <v>11268.94</v>
      </c>
      <c r="AT233" s="130">
        <v>7738.23</v>
      </c>
      <c r="AU233" s="130">
        <v>3987.15</v>
      </c>
      <c r="AV233" s="130">
        <v>16527.740000000002</v>
      </c>
      <c r="AW233" s="130">
        <v>12466</v>
      </c>
      <c r="AX233" s="130">
        <v>9013.42</v>
      </c>
      <c r="AY233" s="130">
        <v>0</v>
      </c>
      <c r="AZ233" s="130">
        <v>0</v>
      </c>
      <c r="BA233" s="130">
        <v>0</v>
      </c>
      <c r="BB233" s="130">
        <v>0</v>
      </c>
      <c r="BC233" s="130">
        <v>0</v>
      </c>
    </row>
    <row r="234" spans="1:55" x14ac:dyDescent="0.25">
      <c r="A234" s="130" t="s">
        <v>879</v>
      </c>
      <c r="B234" s="130">
        <v>35741.79</v>
      </c>
      <c r="C234" s="130">
        <v>20499.84</v>
      </c>
      <c r="D234" s="130">
        <v>51050.239999999998</v>
      </c>
      <c r="E234" s="130">
        <v>9016.86</v>
      </c>
      <c r="F234" s="130">
        <v>-6147.53</v>
      </c>
      <c r="G234" s="130">
        <v>17817.68</v>
      </c>
      <c r="H234" s="130">
        <v>154368.01</v>
      </c>
      <c r="I234" s="130">
        <v>131360.09</v>
      </c>
      <c r="J234" s="130">
        <v>76149.59</v>
      </c>
      <c r="K234" s="130">
        <v>43906.47</v>
      </c>
      <c r="L234" s="130">
        <v>129749.82</v>
      </c>
      <c r="M234" s="130">
        <v>97986.17</v>
      </c>
      <c r="N234" s="130">
        <v>60973.87</v>
      </c>
      <c r="O234" s="130">
        <v>35026.400000000001</v>
      </c>
      <c r="P234" s="130">
        <v>67024.009999999995</v>
      </c>
      <c r="Q234" s="130">
        <v>57290.53</v>
      </c>
      <c r="R234" s="130">
        <v>25274.35</v>
      </c>
      <c r="S234" s="130">
        <v>17724.27</v>
      </c>
      <c r="T234" s="130">
        <v>54615.77</v>
      </c>
      <c r="U234" s="130">
        <v>45843.41</v>
      </c>
      <c r="V234" s="130">
        <v>26654.78</v>
      </c>
      <c r="W234" s="130">
        <v>15179.1</v>
      </c>
      <c r="X234" s="130">
        <v>42663.22</v>
      </c>
      <c r="Y234" s="130">
        <v>31251.41</v>
      </c>
      <c r="Z234" s="130">
        <v>10145.74</v>
      </c>
      <c r="AA234" s="130">
        <v>1576.39</v>
      </c>
      <c r="AB234" s="130">
        <v>47839.34</v>
      </c>
      <c r="AC234" s="130">
        <v>37058.370000000003</v>
      </c>
      <c r="AD234" s="130">
        <v>15561.51</v>
      </c>
      <c r="AE234" s="130">
        <v>10793.01</v>
      </c>
      <c r="AF234" s="130">
        <v>70874.52</v>
      </c>
      <c r="AG234" s="130">
        <v>49182.67</v>
      </c>
      <c r="AH234" s="130">
        <v>27567.98</v>
      </c>
      <c r="AI234" s="130">
        <v>12450.15</v>
      </c>
      <c r="AJ234" s="130">
        <v>81906.39</v>
      </c>
      <c r="AK234" s="130">
        <v>66840.53</v>
      </c>
      <c r="AL234" s="130">
        <v>37708.26</v>
      </c>
      <c r="AM234" s="130">
        <v>20956.45</v>
      </c>
      <c r="AN234" s="130">
        <v>56115.39</v>
      </c>
      <c r="AO234" s="130">
        <v>47968</v>
      </c>
      <c r="AP234" s="130">
        <v>36065.22</v>
      </c>
      <c r="AQ234" s="130">
        <v>11434.98</v>
      </c>
      <c r="AR234" s="130">
        <v>18777.650000000001</v>
      </c>
      <c r="AS234" s="130">
        <v>12509.95</v>
      </c>
      <c r="AT234" s="130">
        <v>9741.6299999999992</v>
      </c>
      <c r="AU234" s="130">
        <v>2237.09</v>
      </c>
      <c r="AV234" s="130">
        <v>13734.58</v>
      </c>
      <c r="AW234" s="130">
        <v>10778.21</v>
      </c>
      <c r="AX234" s="130">
        <v>9217.18</v>
      </c>
      <c r="AY234" s="130">
        <v>0</v>
      </c>
      <c r="AZ234" s="130">
        <v>0</v>
      </c>
      <c r="BA234" s="130">
        <v>0</v>
      </c>
      <c r="BB234" s="130">
        <v>0</v>
      </c>
      <c r="BC234" s="130">
        <v>0</v>
      </c>
    </row>
    <row r="235" spans="1:55" x14ac:dyDescent="0.25">
      <c r="A235" s="130" t="s">
        <v>2490</v>
      </c>
      <c r="B235" s="130">
        <v>11554.44</v>
      </c>
      <c r="C235" s="130">
        <v>5777.21</v>
      </c>
      <c r="D235" s="130">
        <v>0</v>
      </c>
      <c r="E235" s="130">
        <v>0</v>
      </c>
      <c r="F235" s="130">
        <v>0</v>
      </c>
      <c r="G235" s="130">
        <v>0</v>
      </c>
      <c r="H235" s="130">
        <v>0</v>
      </c>
      <c r="I235" s="130">
        <v>0</v>
      </c>
      <c r="J235" s="130">
        <v>0</v>
      </c>
      <c r="K235" s="130">
        <v>0</v>
      </c>
      <c r="L235" s="130">
        <v>0</v>
      </c>
      <c r="M235" s="130">
        <v>0</v>
      </c>
      <c r="N235" s="130">
        <v>0</v>
      </c>
      <c r="O235" s="130">
        <v>0</v>
      </c>
      <c r="P235" s="130">
        <v>0</v>
      </c>
      <c r="Q235" s="130">
        <v>0</v>
      </c>
      <c r="R235" s="130">
        <v>0</v>
      </c>
      <c r="S235" s="130">
        <v>0</v>
      </c>
      <c r="T235" s="130">
        <v>0</v>
      </c>
      <c r="U235" s="130">
        <v>0</v>
      </c>
      <c r="V235" s="130">
        <v>0</v>
      </c>
      <c r="W235" s="130">
        <v>0</v>
      </c>
      <c r="X235" s="130">
        <v>0</v>
      </c>
      <c r="Y235" s="130">
        <v>0</v>
      </c>
      <c r="Z235" s="130">
        <v>0</v>
      </c>
      <c r="AA235" s="130">
        <v>0</v>
      </c>
      <c r="AB235" s="130">
        <v>0</v>
      </c>
      <c r="AC235" s="130">
        <v>0</v>
      </c>
      <c r="AD235" s="130">
        <v>0</v>
      </c>
      <c r="AE235" s="130">
        <v>0</v>
      </c>
      <c r="AF235" s="130">
        <v>0</v>
      </c>
      <c r="AG235" s="130">
        <v>0</v>
      </c>
      <c r="AH235" s="130">
        <v>0</v>
      </c>
      <c r="AI235" s="130">
        <v>0</v>
      </c>
      <c r="AJ235" s="130">
        <v>0</v>
      </c>
      <c r="AK235" s="130">
        <v>0</v>
      </c>
      <c r="AL235" s="130">
        <v>0</v>
      </c>
      <c r="AM235" s="130">
        <v>0</v>
      </c>
      <c r="AN235" s="130">
        <v>0</v>
      </c>
      <c r="AO235" s="130">
        <v>0</v>
      </c>
      <c r="AP235" s="130">
        <v>0</v>
      </c>
      <c r="AQ235" s="130">
        <v>0</v>
      </c>
      <c r="AR235" s="130">
        <v>0</v>
      </c>
      <c r="AS235" s="130">
        <v>0</v>
      </c>
      <c r="AT235" s="130">
        <v>0</v>
      </c>
      <c r="AU235" s="130">
        <v>0</v>
      </c>
      <c r="AV235" s="130">
        <v>0</v>
      </c>
      <c r="AW235" s="130">
        <v>0</v>
      </c>
      <c r="AX235" s="130">
        <v>0</v>
      </c>
      <c r="AY235" s="130">
        <v>0</v>
      </c>
      <c r="AZ235" s="130">
        <v>0</v>
      </c>
      <c r="BA235" s="130">
        <v>0</v>
      </c>
      <c r="BB235" s="130">
        <v>0</v>
      </c>
      <c r="BC235" s="130">
        <v>0</v>
      </c>
    </row>
    <row r="236" spans="1:55" x14ac:dyDescent="0.25">
      <c r="A236" s="130" t="s">
        <v>2491</v>
      </c>
      <c r="B236" s="130">
        <v>2203.23</v>
      </c>
      <c r="C236" s="130">
        <v>306.05</v>
      </c>
      <c r="D236" s="130">
        <v>39381.620000000003</v>
      </c>
      <c r="E236" s="130">
        <v>59665.39</v>
      </c>
      <c r="F236" s="130">
        <v>47858.89</v>
      </c>
      <c r="G236" s="130">
        <v>5578.01</v>
      </c>
      <c r="H236" s="130">
        <v>-16927.21</v>
      </c>
      <c r="I236" s="130">
        <v>-21549.279999999999</v>
      </c>
      <c r="J236" s="130">
        <v>-1355.41</v>
      </c>
      <c r="K236" s="130">
        <v>-15214.98</v>
      </c>
      <c r="L236" s="130">
        <v>-22346.799999999999</v>
      </c>
      <c r="M236" s="130">
        <v>-12131.71</v>
      </c>
      <c r="N236" s="130">
        <v>-7026.06</v>
      </c>
      <c r="O236" s="130">
        <v>-9939.4599999999991</v>
      </c>
      <c r="P236" s="130">
        <v>8121.33</v>
      </c>
      <c r="Q236" s="130">
        <v>3795.91</v>
      </c>
      <c r="R236" s="130">
        <v>12216.05</v>
      </c>
      <c r="S236" s="130">
        <v>203.87</v>
      </c>
      <c r="T236" s="130">
        <v>853.81</v>
      </c>
      <c r="U236" s="130">
        <v>-7734.87</v>
      </c>
      <c r="V236" s="130">
        <v>44.24</v>
      </c>
      <c r="W236" s="130">
        <v>-3572.34</v>
      </c>
      <c r="X236" s="130">
        <v>10045.469999999999</v>
      </c>
      <c r="Y236" s="130">
        <v>2875.67</v>
      </c>
      <c r="Z236" s="130">
        <v>12360.93</v>
      </c>
      <c r="AA236" s="130">
        <v>11132.48</v>
      </c>
      <c r="AB236" s="130">
        <v>4150.7700000000004</v>
      </c>
      <c r="AC236" s="130">
        <v>-4153.57</v>
      </c>
      <c r="AD236" s="130">
        <v>7639.11</v>
      </c>
      <c r="AE236" s="130">
        <v>-58.82</v>
      </c>
      <c r="AF236" s="130">
        <v>-18818.650000000001</v>
      </c>
      <c r="AG236" s="130">
        <v>-9443.5499999999993</v>
      </c>
      <c r="AH236" s="130">
        <v>3959.94</v>
      </c>
      <c r="AI236" s="130">
        <v>12026.33</v>
      </c>
      <c r="AJ236" s="130">
        <v>3647.75</v>
      </c>
      <c r="AK236" s="130">
        <v>6067.38</v>
      </c>
      <c r="AL236" s="130">
        <v>2044.92</v>
      </c>
      <c r="AM236" s="130">
        <v>1312.04</v>
      </c>
      <c r="AN236" s="130">
        <v>2756.37</v>
      </c>
      <c r="AO236" s="130">
        <v>3169.11</v>
      </c>
      <c r="AP236" s="130">
        <v>2112.6</v>
      </c>
      <c r="AQ236" s="130">
        <v>14949.37</v>
      </c>
      <c r="AR236" s="130">
        <v>13616.16</v>
      </c>
      <c r="AS236" s="130">
        <v>10897.24</v>
      </c>
      <c r="AT236" s="130">
        <v>9498.83</v>
      </c>
      <c r="AU236" s="130">
        <v>5873.68</v>
      </c>
      <c r="AV236" s="130">
        <v>6898.96</v>
      </c>
      <c r="AW236" s="130">
        <v>5784.22</v>
      </c>
      <c r="AX236" s="130">
        <v>5955.12</v>
      </c>
      <c r="AY236" s="130">
        <v>11721</v>
      </c>
      <c r="AZ236" s="130">
        <v>51137</v>
      </c>
      <c r="BA236" s="130">
        <v>1239.28</v>
      </c>
      <c r="BB236" s="130">
        <v>22064</v>
      </c>
      <c r="BC236" s="130">
        <v>18957.71</v>
      </c>
    </row>
    <row r="237" spans="1:55" x14ac:dyDescent="0.25">
      <c r="A237" s="130" t="s">
        <v>2492</v>
      </c>
      <c r="B237" s="130">
        <v>211799.8</v>
      </c>
      <c r="C237" s="130">
        <v>114113.71</v>
      </c>
      <c r="D237" s="130">
        <v>429448.39</v>
      </c>
      <c r="E237" s="130">
        <v>324574.33</v>
      </c>
      <c r="F237" s="130">
        <v>199230.22</v>
      </c>
      <c r="G237" s="130">
        <v>111676.28</v>
      </c>
      <c r="H237" s="130">
        <v>609263.34</v>
      </c>
      <c r="I237" s="130">
        <v>469198.78</v>
      </c>
      <c r="J237" s="130">
        <v>304583.27</v>
      </c>
      <c r="K237" s="130">
        <v>137726.38</v>
      </c>
      <c r="L237" s="130">
        <v>522598.42</v>
      </c>
      <c r="M237" s="130">
        <v>408864.57</v>
      </c>
      <c r="N237" s="130">
        <v>255531.89</v>
      </c>
      <c r="O237" s="130">
        <v>116535.61</v>
      </c>
      <c r="P237" s="130">
        <v>373347.65</v>
      </c>
      <c r="Q237" s="130">
        <v>294470.90999999997</v>
      </c>
      <c r="R237" s="130">
        <v>180201.18</v>
      </c>
      <c r="S237" s="130">
        <v>83488.399999999994</v>
      </c>
      <c r="T237" s="130">
        <v>294070.53999999998</v>
      </c>
      <c r="U237" s="130">
        <v>200074.75</v>
      </c>
      <c r="V237" s="130">
        <v>140504.99</v>
      </c>
      <c r="W237" s="130">
        <v>64097.78</v>
      </c>
      <c r="X237" s="130">
        <v>286854.01</v>
      </c>
      <c r="Y237" s="130">
        <v>186115.20000000001</v>
      </c>
      <c r="Z237" s="130">
        <v>117655.18</v>
      </c>
      <c r="AA237" s="130">
        <v>61331.05</v>
      </c>
      <c r="AB237" s="130">
        <v>271276.83</v>
      </c>
      <c r="AC237" s="130">
        <v>174395.36</v>
      </c>
      <c r="AD237" s="130">
        <v>120488.47</v>
      </c>
      <c r="AE237" s="130">
        <v>61371.41</v>
      </c>
      <c r="AF237" s="130">
        <v>242494.2</v>
      </c>
      <c r="AG237" s="130">
        <v>179328.47</v>
      </c>
      <c r="AH237" s="130">
        <v>122392.01</v>
      </c>
      <c r="AI237" s="130">
        <v>69150.509999999995</v>
      </c>
      <c r="AJ237" s="130">
        <v>257631.51</v>
      </c>
      <c r="AK237" s="130">
        <v>220877.78</v>
      </c>
      <c r="AL237" s="130">
        <v>143784.47</v>
      </c>
      <c r="AM237" s="130">
        <v>80670.789999999994</v>
      </c>
      <c r="AN237" s="130">
        <v>211395.65</v>
      </c>
      <c r="AO237" s="130">
        <v>183795.44</v>
      </c>
      <c r="AP237" s="130">
        <v>123476.04</v>
      </c>
      <c r="AQ237" s="130">
        <v>68143.429999999993</v>
      </c>
      <c r="AR237" s="130">
        <v>155732.29999999999</v>
      </c>
      <c r="AS237" s="130">
        <v>113247.17</v>
      </c>
      <c r="AT237" s="130">
        <v>79014.14</v>
      </c>
      <c r="AU237" s="130">
        <v>46071.06</v>
      </c>
      <c r="AV237" s="130">
        <v>156776.56</v>
      </c>
      <c r="AW237" s="130">
        <v>112443.57</v>
      </c>
      <c r="AX237" s="130">
        <v>65432.39</v>
      </c>
      <c r="AY237" s="130">
        <v>32100</v>
      </c>
      <c r="AZ237" s="130">
        <v>291352</v>
      </c>
      <c r="BA237" s="130">
        <v>194576.48</v>
      </c>
      <c r="BB237" s="130">
        <v>154792</v>
      </c>
      <c r="BC237" s="130">
        <v>88534.68</v>
      </c>
    </row>
    <row r="238" spans="1:55" x14ac:dyDescent="0.25">
      <c r="A238" s="130" t="s">
        <v>2493</v>
      </c>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row>
    <row r="239" spans="1:55" x14ac:dyDescent="0.25">
      <c r="A239" s="130" t="s">
        <v>2494</v>
      </c>
      <c r="B239" s="130">
        <v>49743.07</v>
      </c>
      <c r="C239" s="130">
        <v>13725.97</v>
      </c>
      <c r="D239" s="130">
        <v>55328.94</v>
      </c>
      <c r="E239" s="130">
        <v>54061.75</v>
      </c>
      <c r="F239" s="130">
        <v>41984.36</v>
      </c>
      <c r="G239" s="130">
        <v>96288.17</v>
      </c>
      <c r="H239" s="130">
        <v>-22211.21</v>
      </c>
      <c r="I239" s="130">
        <v>-31104.49</v>
      </c>
      <c r="J239" s="130">
        <v>-47187.39</v>
      </c>
      <c r="K239" s="130">
        <v>-52105.19</v>
      </c>
      <c r="L239" s="130">
        <v>-115031.11</v>
      </c>
      <c r="M239" s="130">
        <v>-143776.10999999999</v>
      </c>
      <c r="N239" s="130">
        <v>-112029.98</v>
      </c>
      <c r="O239" s="130">
        <v>-58390.57</v>
      </c>
      <c r="P239" s="130">
        <v>-30045.86</v>
      </c>
      <c r="Q239" s="130">
        <v>-99445.06</v>
      </c>
      <c r="R239" s="130">
        <v>-46362.16</v>
      </c>
      <c r="S239" s="130">
        <v>-9527.67</v>
      </c>
      <c r="T239" s="130">
        <v>16777.53</v>
      </c>
      <c r="U239" s="130">
        <v>34531.85</v>
      </c>
      <c r="V239" s="130">
        <v>6778.46</v>
      </c>
      <c r="W239" s="130">
        <v>32493.65</v>
      </c>
      <c r="X239" s="130">
        <v>-24489.37</v>
      </c>
      <c r="Y239" s="130">
        <v>8592.7800000000007</v>
      </c>
      <c r="Z239" s="130">
        <v>21141.81</v>
      </c>
      <c r="AA239" s="130">
        <v>61707.62</v>
      </c>
      <c r="AB239" s="130">
        <v>56776.78</v>
      </c>
      <c r="AC239" s="130">
        <v>83576.539999999994</v>
      </c>
      <c r="AD239" s="130">
        <v>64876.42</v>
      </c>
      <c r="AE239" s="130">
        <v>56530.39</v>
      </c>
      <c r="AF239" s="130">
        <v>124950.21</v>
      </c>
      <c r="AG239" s="130">
        <v>134928.19</v>
      </c>
      <c r="AH239" s="130">
        <v>48612.65</v>
      </c>
      <c r="AI239" s="130">
        <v>15909.27</v>
      </c>
      <c r="AJ239" s="130">
        <v>39784.410000000003</v>
      </c>
      <c r="AK239" s="130">
        <v>43706.99</v>
      </c>
      <c r="AL239" s="130">
        <v>24524.66</v>
      </c>
      <c r="AM239" s="130">
        <v>3615.1</v>
      </c>
      <c r="AN239" s="130">
        <v>55568</v>
      </c>
      <c r="AO239" s="130">
        <v>37321.25</v>
      </c>
      <c r="AP239" s="130">
        <v>-6047.32</v>
      </c>
      <c r="AQ239" s="130">
        <v>-7812.27</v>
      </c>
      <c r="AR239" s="130">
        <v>-5786.98</v>
      </c>
      <c r="AS239" s="130">
        <v>-3667.05</v>
      </c>
      <c r="AT239" s="130">
        <v>30006.75</v>
      </c>
      <c r="AU239" s="130">
        <v>17428.14</v>
      </c>
      <c r="AV239" s="130">
        <v>27513.77</v>
      </c>
      <c r="AW239" s="130">
        <v>41416.46</v>
      </c>
      <c r="AX239" s="130">
        <v>60916.26</v>
      </c>
      <c r="AY239" s="130">
        <v>0</v>
      </c>
      <c r="AZ239" s="130">
        <v>0</v>
      </c>
      <c r="BA239" s="130">
        <v>0</v>
      </c>
      <c r="BB239" s="130">
        <v>0</v>
      </c>
      <c r="BC239" s="130">
        <v>0</v>
      </c>
    </row>
    <row r="240" spans="1:55" x14ac:dyDescent="0.25">
      <c r="A240" s="130" t="s">
        <v>2495</v>
      </c>
      <c r="B240" s="130">
        <v>66703.37</v>
      </c>
      <c r="C240" s="130">
        <v>73372.649999999994</v>
      </c>
      <c r="D240" s="130">
        <v>159837.24</v>
      </c>
      <c r="E240" s="130">
        <v>110697.54</v>
      </c>
      <c r="F240" s="130">
        <v>13592.58</v>
      </c>
      <c r="G240" s="130">
        <v>-80276.42</v>
      </c>
      <c r="H240" s="130">
        <v>-446284.88</v>
      </c>
      <c r="I240" s="130">
        <v>-372865.07</v>
      </c>
      <c r="J240" s="130">
        <v>-268049.71999999997</v>
      </c>
      <c r="K240" s="130">
        <v>-123751.82</v>
      </c>
      <c r="L240" s="130">
        <v>-141866.88</v>
      </c>
      <c r="M240" s="130">
        <v>-8848.7999999999993</v>
      </c>
      <c r="N240" s="130">
        <v>-36612.769999999997</v>
      </c>
      <c r="O240" s="130">
        <v>-34589.65</v>
      </c>
      <c r="P240" s="130">
        <v>175519.93</v>
      </c>
      <c r="Q240" s="130">
        <v>166940.01999999999</v>
      </c>
      <c r="R240" s="130">
        <v>105377.74</v>
      </c>
      <c r="S240" s="130">
        <v>20667.13</v>
      </c>
      <c r="T240" s="130">
        <v>-3563.65</v>
      </c>
      <c r="U240" s="130">
        <v>-6921.48</v>
      </c>
      <c r="V240" s="130">
        <v>49907.22</v>
      </c>
      <c r="W240" s="130">
        <v>9180.6299999999992</v>
      </c>
      <c r="X240" s="130">
        <v>74544.899999999994</v>
      </c>
      <c r="Y240" s="130">
        <v>39742.82</v>
      </c>
      <c r="Z240" s="130">
        <v>11606.1</v>
      </c>
      <c r="AA240" s="130">
        <v>-35765.370000000003</v>
      </c>
      <c r="AB240" s="130">
        <v>-43113.55</v>
      </c>
      <c r="AC240" s="130">
        <v>-51669.25</v>
      </c>
      <c r="AD240" s="130">
        <v>-19338.18</v>
      </c>
      <c r="AE240" s="130">
        <v>-27258.720000000001</v>
      </c>
      <c r="AF240" s="130">
        <v>-95985.2</v>
      </c>
      <c r="AG240" s="130">
        <v>-73104.56</v>
      </c>
      <c r="AH240" s="130">
        <v>11955.27</v>
      </c>
      <c r="AI240" s="130">
        <v>-11649.82</v>
      </c>
      <c r="AJ240" s="130">
        <v>-20616.88</v>
      </c>
      <c r="AK240" s="130">
        <v>-75762.44</v>
      </c>
      <c r="AL240" s="130">
        <v>-42961.17</v>
      </c>
      <c r="AM240" s="130">
        <v>-32475.46</v>
      </c>
      <c r="AN240" s="130">
        <v>-311621.78000000003</v>
      </c>
      <c r="AO240" s="130">
        <v>-298144.24</v>
      </c>
      <c r="AP240" s="130">
        <v>-187253.61</v>
      </c>
      <c r="AQ240" s="130">
        <v>-65445.85</v>
      </c>
      <c r="AR240" s="130">
        <v>55720.23</v>
      </c>
      <c r="AS240" s="130">
        <v>90098.96</v>
      </c>
      <c r="AT240" s="130">
        <v>70690.13</v>
      </c>
      <c r="AU240" s="130">
        <v>62389.78</v>
      </c>
      <c r="AV240" s="130">
        <v>-177974.55</v>
      </c>
      <c r="AW240" s="130">
        <v>-184168.38</v>
      </c>
      <c r="AX240" s="130">
        <v>-105310.59</v>
      </c>
      <c r="AY240" s="130">
        <v>0</v>
      </c>
      <c r="AZ240" s="130">
        <v>0</v>
      </c>
      <c r="BA240" s="130">
        <v>0</v>
      </c>
      <c r="BB240" s="130">
        <v>0</v>
      </c>
      <c r="BC240" s="130">
        <v>0</v>
      </c>
    </row>
    <row r="241" spans="1:55" x14ac:dyDescent="0.25">
      <c r="A241" s="130" t="s">
        <v>2496</v>
      </c>
      <c r="B241" s="130">
        <v>39176.75</v>
      </c>
      <c r="C241" s="130">
        <v>24423.759999999998</v>
      </c>
      <c r="D241" s="130">
        <v>-54457</v>
      </c>
      <c r="E241" s="130">
        <v>-77797.17</v>
      </c>
      <c r="F241" s="130">
        <v>-55986.239999999998</v>
      </c>
      <c r="G241" s="130">
        <v>-77096.460000000006</v>
      </c>
      <c r="H241" s="130">
        <v>-23797.03</v>
      </c>
      <c r="I241" s="130">
        <v>-90213.440000000002</v>
      </c>
      <c r="J241" s="130">
        <v>-8486.7999999999993</v>
      </c>
      <c r="K241" s="130">
        <v>-9324.17</v>
      </c>
      <c r="L241" s="130">
        <v>-12813.69</v>
      </c>
      <c r="M241" s="130">
        <v>-8390.33</v>
      </c>
      <c r="N241" s="130">
        <v>-6620.94</v>
      </c>
      <c r="O241" s="130">
        <v>-5156.54</v>
      </c>
      <c r="P241" s="130">
        <v>2818.07</v>
      </c>
      <c r="Q241" s="130">
        <v>-701.72</v>
      </c>
      <c r="R241" s="130">
        <v>5019.6099999999997</v>
      </c>
      <c r="S241" s="130">
        <v>-2042.19</v>
      </c>
      <c r="T241" s="130">
        <v>-6087.73</v>
      </c>
      <c r="U241" s="130">
        <v>-26817.08</v>
      </c>
      <c r="V241" s="130">
        <v>-5104.7</v>
      </c>
      <c r="W241" s="130">
        <v>-3139.04</v>
      </c>
      <c r="X241" s="130">
        <v>-11646</v>
      </c>
      <c r="Y241" s="130">
        <v>-24094.9</v>
      </c>
      <c r="Z241" s="130">
        <v>382.61</v>
      </c>
      <c r="AA241" s="130">
        <v>3833.65</v>
      </c>
      <c r="AB241" s="130">
        <v>-5489.01</v>
      </c>
      <c r="AC241" s="130">
        <v>-35837.19</v>
      </c>
      <c r="AD241" s="130">
        <v>2823.02</v>
      </c>
      <c r="AE241" s="130">
        <v>611.02</v>
      </c>
      <c r="AF241" s="130">
        <v>-25506</v>
      </c>
      <c r="AG241" s="130">
        <v>-57523.87</v>
      </c>
      <c r="AH241" s="130">
        <v>-8148.79</v>
      </c>
      <c r="AI241" s="130">
        <v>-2237.52</v>
      </c>
      <c r="AJ241" s="130">
        <v>-29585.34</v>
      </c>
      <c r="AK241" s="130">
        <v>-68353.919999999998</v>
      </c>
      <c r="AL241" s="130">
        <v>-9606.5300000000007</v>
      </c>
      <c r="AM241" s="130">
        <v>-4747.47</v>
      </c>
      <c r="AN241" s="130">
        <v>-7397.6</v>
      </c>
      <c r="AO241" s="130">
        <v>-39359.75</v>
      </c>
      <c r="AP241" s="130">
        <v>-10328.049999999999</v>
      </c>
      <c r="AQ241" s="130">
        <v>-755.15</v>
      </c>
      <c r="AR241" s="130">
        <v>-3526.71</v>
      </c>
      <c r="AS241" s="130">
        <v>-10240.799999999999</v>
      </c>
      <c r="AT241" s="130">
        <v>-13579.8</v>
      </c>
      <c r="AU241" s="130">
        <v>587.80999999999995</v>
      </c>
      <c r="AV241" s="130">
        <v>870.98</v>
      </c>
      <c r="AW241" s="130">
        <v>-1169.54</v>
      </c>
      <c r="AX241" s="130">
        <v>-2752.32</v>
      </c>
      <c r="AY241" s="130">
        <v>52202</v>
      </c>
      <c r="AZ241" s="130">
        <v>-215659</v>
      </c>
      <c r="BA241" s="130">
        <v>-148982.76999999999</v>
      </c>
      <c r="BB241" s="130">
        <v>-87595</v>
      </c>
      <c r="BC241" s="130">
        <v>-975.89</v>
      </c>
    </row>
    <row r="242" spans="1:55" x14ac:dyDescent="0.25">
      <c r="A242" s="130" t="s">
        <v>2497</v>
      </c>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row>
    <row r="243" spans="1:55" x14ac:dyDescent="0.25">
      <c r="A243" s="130" t="s">
        <v>2498</v>
      </c>
      <c r="B243" s="130">
        <v>-37710.68</v>
      </c>
      <c r="C243" s="130">
        <v>-49851.44</v>
      </c>
      <c r="D243" s="130">
        <v>-154476.43</v>
      </c>
      <c r="E243" s="130">
        <v>-141718.98000000001</v>
      </c>
      <c r="F243" s="130">
        <v>-194764.54</v>
      </c>
      <c r="G243" s="130">
        <v>-195684.15</v>
      </c>
      <c r="H243" s="130">
        <v>-45193.9</v>
      </c>
      <c r="I243" s="130">
        <v>-78146.64</v>
      </c>
      <c r="J243" s="130">
        <v>-63291.54</v>
      </c>
      <c r="K243" s="130">
        <v>-108660.13</v>
      </c>
      <c r="L243" s="130">
        <v>77954.679999999993</v>
      </c>
      <c r="M243" s="130">
        <v>10218.48</v>
      </c>
      <c r="N243" s="130">
        <v>-34451.68</v>
      </c>
      <c r="O243" s="130">
        <v>-57838.2</v>
      </c>
      <c r="P243" s="130">
        <v>72161.66</v>
      </c>
      <c r="Q243" s="130">
        <v>235.07</v>
      </c>
      <c r="R243" s="130">
        <v>-45091.199999999997</v>
      </c>
      <c r="S243" s="130">
        <v>-76208.289999999994</v>
      </c>
      <c r="T243" s="130">
        <v>23794.34</v>
      </c>
      <c r="U243" s="130">
        <v>12867.54</v>
      </c>
      <c r="V243" s="130">
        <v>-6438.21</v>
      </c>
      <c r="W243" s="130">
        <v>-42316.81</v>
      </c>
      <c r="X243" s="130">
        <v>7053.05</v>
      </c>
      <c r="Y243" s="130">
        <v>-32450.92</v>
      </c>
      <c r="Z243" s="130">
        <v>-47722.89</v>
      </c>
      <c r="AA243" s="130">
        <v>-56144.26</v>
      </c>
      <c r="AB243" s="130">
        <v>-5415.56</v>
      </c>
      <c r="AC243" s="130">
        <v>-15126.01</v>
      </c>
      <c r="AD243" s="130">
        <v>-41532.339999999997</v>
      </c>
      <c r="AE243" s="130">
        <v>-70890.2</v>
      </c>
      <c r="AF243" s="130">
        <v>23664.639999999999</v>
      </c>
      <c r="AG243" s="130">
        <v>27935.16</v>
      </c>
      <c r="AH243" s="130">
        <v>22290.959999999999</v>
      </c>
      <c r="AI243" s="130">
        <v>487.86</v>
      </c>
      <c r="AJ243" s="130">
        <v>-22955.96</v>
      </c>
      <c r="AK243" s="130">
        <v>-26227.39</v>
      </c>
      <c r="AL243" s="130">
        <v>-29797.07</v>
      </c>
      <c r="AM243" s="130">
        <v>-42919.82</v>
      </c>
      <c r="AN243" s="130">
        <v>-24098.62</v>
      </c>
      <c r="AO243" s="130">
        <v>12064.64</v>
      </c>
      <c r="AP243" s="130">
        <v>31108.97</v>
      </c>
      <c r="AQ243" s="130">
        <v>-10329.4</v>
      </c>
      <c r="AR243" s="130">
        <v>33578.120000000003</v>
      </c>
      <c r="AS243" s="130">
        <v>4620.51</v>
      </c>
      <c r="AT243" s="130">
        <v>-15348.04</v>
      </c>
      <c r="AU243" s="130">
        <v>-45841.33</v>
      </c>
      <c r="AV243" s="130">
        <v>-29801.86</v>
      </c>
      <c r="AW243" s="130">
        <v>24478.68</v>
      </c>
      <c r="AX243" s="130">
        <v>12842.61</v>
      </c>
      <c r="AY243" s="130">
        <v>0</v>
      </c>
      <c r="AZ243" s="130">
        <v>0</v>
      </c>
      <c r="BA243" s="130">
        <v>0</v>
      </c>
      <c r="BB243" s="130">
        <v>0</v>
      </c>
      <c r="BC243" s="130">
        <v>0</v>
      </c>
    </row>
    <row r="244" spans="1:55" x14ac:dyDescent="0.25">
      <c r="A244" s="130" t="s">
        <v>2500</v>
      </c>
      <c r="B244" s="130">
        <v>-26262.07</v>
      </c>
      <c r="C244" s="130">
        <v>-29976.05</v>
      </c>
      <c r="D244" s="130">
        <v>25208.639999999999</v>
      </c>
      <c r="E244" s="130">
        <v>16047.39</v>
      </c>
      <c r="F244" s="130">
        <v>13003.24</v>
      </c>
      <c r="G244" s="130">
        <v>18166.009999999998</v>
      </c>
      <c r="H244" s="130">
        <v>-15099.56</v>
      </c>
      <c r="I244" s="130">
        <v>4867.0200000000004</v>
      </c>
      <c r="J244" s="130">
        <v>-9372.2900000000009</v>
      </c>
      <c r="K244" s="130">
        <v>-5624.48</v>
      </c>
      <c r="L244" s="130">
        <v>-1151.28</v>
      </c>
      <c r="M244" s="130">
        <v>9323.61</v>
      </c>
      <c r="N244" s="130">
        <v>-8471.58</v>
      </c>
      <c r="O244" s="130">
        <v>-1927.32</v>
      </c>
      <c r="P244" s="130">
        <v>-1153.57</v>
      </c>
      <c r="Q244" s="130">
        <v>-4221.24</v>
      </c>
      <c r="R244" s="130">
        <v>-5038.75</v>
      </c>
      <c r="S244" s="130">
        <v>-3353.23</v>
      </c>
      <c r="T244" s="130">
        <v>-2125.86</v>
      </c>
      <c r="U244" s="130">
        <v>-536.74</v>
      </c>
      <c r="V244" s="130">
        <v>-675.02</v>
      </c>
      <c r="W244" s="130">
        <v>931.53</v>
      </c>
      <c r="X244" s="130">
        <v>-1461.75</v>
      </c>
      <c r="Y244" s="130">
        <v>-1347.24</v>
      </c>
      <c r="Z244" s="130">
        <v>-726.95</v>
      </c>
      <c r="AA244" s="130">
        <v>-7955.84</v>
      </c>
      <c r="AB244" s="130">
        <v>-3033.78</v>
      </c>
      <c r="AC244" s="130">
        <v>3009.64</v>
      </c>
      <c r="AD244" s="130">
        <v>-1727.56</v>
      </c>
      <c r="AE244" s="130">
        <v>-3999.09</v>
      </c>
      <c r="AF244" s="130">
        <v>-9516.52</v>
      </c>
      <c r="AG244" s="130">
        <v>-4200.2299999999996</v>
      </c>
      <c r="AH244" s="130">
        <v>-4787.4399999999996</v>
      </c>
      <c r="AI244" s="130">
        <v>-6087.64</v>
      </c>
      <c r="AJ244" s="130">
        <v>6144.64</v>
      </c>
      <c r="AK244" s="130">
        <v>3810.66</v>
      </c>
      <c r="AL244" s="130">
        <v>-360.9</v>
      </c>
      <c r="AM244" s="130">
        <v>-2455.15</v>
      </c>
      <c r="AN244" s="130">
        <v>2408.13</v>
      </c>
      <c r="AO244" s="130">
        <v>15009.42</v>
      </c>
      <c r="AP244" s="130">
        <v>-6304.07</v>
      </c>
      <c r="AQ244" s="130">
        <v>-21379.78</v>
      </c>
      <c r="AR244" s="130">
        <v>8812.59</v>
      </c>
      <c r="AS244" s="130">
        <v>9656.59</v>
      </c>
      <c r="AT244" s="130">
        <v>-7150.4</v>
      </c>
      <c r="AU244" s="130">
        <v>-18116.8</v>
      </c>
      <c r="AV244" s="130">
        <v>-15772.29</v>
      </c>
      <c r="AW244" s="130">
        <v>-37403.03</v>
      </c>
      <c r="AX244" s="130">
        <v>-43362.05</v>
      </c>
      <c r="AY244" s="130">
        <v>-100225</v>
      </c>
      <c r="AZ244" s="130">
        <v>24356</v>
      </c>
      <c r="BA244" s="130">
        <v>86597.62</v>
      </c>
      <c r="BB244" s="130">
        <v>13653</v>
      </c>
      <c r="BC244" s="130">
        <v>215.42</v>
      </c>
    </row>
    <row r="245" spans="1:55" x14ac:dyDescent="0.25">
      <c r="A245" s="130" t="s">
        <v>2501</v>
      </c>
      <c r="B245" s="130">
        <v>303450.23</v>
      </c>
      <c r="C245" s="130">
        <v>145808.59</v>
      </c>
      <c r="D245" s="130">
        <v>460889.79</v>
      </c>
      <c r="E245" s="130">
        <v>285864.84999999998</v>
      </c>
      <c r="F245" s="130">
        <v>17059.63</v>
      </c>
      <c r="G245" s="130">
        <v>-126926.57</v>
      </c>
      <c r="H245" s="130">
        <v>56676.75</v>
      </c>
      <c r="I245" s="130">
        <v>-98263.84</v>
      </c>
      <c r="J245" s="130">
        <v>-91804.47</v>
      </c>
      <c r="K245" s="130">
        <v>-161739.42000000001</v>
      </c>
      <c r="L245" s="130">
        <v>329690.14</v>
      </c>
      <c r="M245" s="130">
        <v>267391.40999999997</v>
      </c>
      <c r="N245" s="130">
        <v>57344.95</v>
      </c>
      <c r="O245" s="130">
        <v>-41366.660000000003</v>
      </c>
      <c r="P245" s="130">
        <v>592647.88</v>
      </c>
      <c r="Q245" s="130">
        <v>357277.98</v>
      </c>
      <c r="R245" s="130">
        <v>194106.42</v>
      </c>
      <c r="S245" s="130">
        <v>13024.15</v>
      </c>
      <c r="T245" s="130">
        <v>322865.15999999997</v>
      </c>
      <c r="U245" s="130">
        <v>213198.86</v>
      </c>
      <c r="V245" s="130">
        <v>184972.75</v>
      </c>
      <c r="W245" s="130">
        <v>61247.73</v>
      </c>
      <c r="X245" s="130">
        <v>330854.84000000003</v>
      </c>
      <c r="Y245" s="130">
        <v>176557.74</v>
      </c>
      <c r="Z245" s="130">
        <v>102335.87</v>
      </c>
      <c r="AA245" s="130">
        <v>27006.85</v>
      </c>
      <c r="AB245" s="130">
        <v>271001.71999999997</v>
      </c>
      <c r="AC245" s="130">
        <v>158349.09</v>
      </c>
      <c r="AD245" s="130">
        <v>125589.83</v>
      </c>
      <c r="AE245" s="130">
        <v>16364.81</v>
      </c>
      <c r="AF245" s="130">
        <v>260101.33</v>
      </c>
      <c r="AG245" s="130">
        <v>207363.16</v>
      </c>
      <c r="AH245" s="130">
        <v>192314.65</v>
      </c>
      <c r="AI245" s="130">
        <v>65572.649999999994</v>
      </c>
      <c r="AJ245" s="130">
        <v>230402.38</v>
      </c>
      <c r="AK245" s="130">
        <v>98051.67</v>
      </c>
      <c r="AL245" s="130">
        <v>85583.46</v>
      </c>
      <c r="AM245" s="130">
        <v>1687.99</v>
      </c>
      <c r="AN245" s="130">
        <v>-73746.210000000006</v>
      </c>
      <c r="AO245" s="130">
        <v>-89313.23</v>
      </c>
      <c r="AP245" s="130">
        <v>-55348.04</v>
      </c>
      <c r="AQ245" s="130">
        <v>-37579.03</v>
      </c>
      <c r="AR245" s="130">
        <v>244529.54</v>
      </c>
      <c r="AS245" s="130">
        <v>203715.38</v>
      </c>
      <c r="AT245" s="130">
        <v>143632.78</v>
      </c>
      <c r="AU245" s="130">
        <v>62518.65</v>
      </c>
      <c r="AV245" s="130">
        <v>-38387.4</v>
      </c>
      <c r="AW245" s="130">
        <v>-44402.25</v>
      </c>
      <c r="AX245" s="130">
        <v>-12233.7</v>
      </c>
      <c r="AY245" s="130">
        <v>-15923</v>
      </c>
      <c r="AZ245" s="130">
        <v>100049</v>
      </c>
      <c r="BA245" s="130">
        <v>132191.32999999999</v>
      </c>
      <c r="BB245" s="130">
        <v>80850</v>
      </c>
      <c r="BC245" s="130">
        <v>87774.21</v>
      </c>
    </row>
    <row r="246" spans="1:55" x14ac:dyDescent="0.25">
      <c r="A246" s="130" t="s">
        <v>2540</v>
      </c>
      <c r="B246" s="130">
        <v>-2504.75</v>
      </c>
      <c r="C246" s="130">
        <v>-1367.38</v>
      </c>
      <c r="D246" s="130">
        <v>-8996.5300000000007</v>
      </c>
      <c r="E246" s="130">
        <v>-7140.07</v>
      </c>
      <c r="F246" s="130">
        <v>-5116.76</v>
      </c>
      <c r="G246" s="130">
        <v>-2769.69</v>
      </c>
      <c r="H246" s="130">
        <v>-8173.13</v>
      </c>
      <c r="I246" s="130">
        <v>-5442.88</v>
      </c>
      <c r="J246" s="130">
        <v>-2810.87</v>
      </c>
      <c r="K246" s="130">
        <v>-1267.77</v>
      </c>
      <c r="L246" s="130">
        <v>-1362.42</v>
      </c>
      <c r="M246" s="130">
        <v>-642.78</v>
      </c>
      <c r="N246" s="130">
        <v>-302.61</v>
      </c>
      <c r="O246" s="130">
        <v>-99.64</v>
      </c>
      <c r="P246" s="130">
        <v>-1432.21</v>
      </c>
      <c r="Q246" s="130">
        <v>-1353.58</v>
      </c>
      <c r="R246" s="130">
        <v>-1198.5899999999999</v>
      </c>
      <c r="S246" s="130">
        <v>-628.63</v>
      </c>
      <c r="T246" s="130">
        <v>-3211.22</v>
      </c>
      <c r="U246" s="130">
        <v>-2587.6999999999998</v>
      </c>
      <c r="V246" s="130">
        <v>-1914.18</v>
      </c>
      <c r="W246" s="130">
        <v>-1104.45</v>
      </c>
      <c r="X246" s="130">
        <v>-8242.9500000000007</v>
      </c>
      <c r="Y246" s="130">
        <v>-6818.88</v>
      </c>
      <c r="Z246" s="130">
        <v>-4898.9799999999996</v>
      </c>
      <c r="AA246" s="130">
        <v>-2604.13</v>
      </c>
      <c r="AB246" s="130">
        <v>-13067.21</v>
      </c>
      <c r="AC246" s="130">
        <v>-10296.6</v>
      </c>
      <c r="AD246" s="130">
        <v>-7070.4</v>
      </c>
      <c r="AE246" s="130">
        <v>-3614.83</v>
      </c>
      <c r="AF246" s="130">
        <v>-15609.41</v>
      </c>
      <c r="AG246" s="130">
        <v>-12111.11</v>
      </c>
      <c r="AH246" s="130">
        <v>-8304.7199999999993</v>
      </c>
      <c r="AI246" s="130">
        <v>-4160.7299999999996</v>
      </c>
      <c r="AJ246" s="130">
        <v>-21506.22</v>
      </c>
      <c r="AK246" s="130">
        <v>-16239.56</v>
      </c>
      <c r="AL246" s="130">
        <v>-10998.47</v>
      </c>
      <c r="AM246" s="130">
        <v>-5390.42</v>
      </c>
      <c r="AN246" s="130">
        <v>-16197.24</v>
      </c>
      <c r="AO246" s="130">
        <v>-11043.65</v>
      </c>
      <c r="AP246" s="130">
        <v>-6022.75</v>
      </c>
      <c r="AQ246" s="130">
        <v>-2167.9299999999998</v>
      </c>
      <c r="AR246" s="130">
        <v>-15089.13</v>
      </c>
      <c r="AS246" s="130">
        <v>-11292.88</v>
      </c>
      <c r="AT246" s="130">
        <v>-7704.36</v>
      </c>
      <c r="AU246" s="130">
        <v>-3987.15</v>
      </c>
      <c r="AV246" s="130">
        <v>-16452.939999999999</v>
      </c>
      <c r="AW246" s="130">
        <v>-12427.56</v>
      </c>
      <c r="AX246" s="130">
        <v>-9065.0400000000009</v>
      </c>
      <c r="AY246" s="130">
        <v>-5001</v>
      </c>
      <c r="AZ246" s="130">
        <v>-17044</v>
      </c>
      <c r="BA246" s="130">
        <v>0</v>
      </c>
      <c r="BB246" s="130">
        <v>0</v>
      </c>
      <c r="BC246" s="130">
        <v>0</v>
      </c>
    </row>
    <row r="247" spans="1:55" x14ac:dyDescent="0.25">
      <c r="A247" s="130" t="s">
        <v>2502</v>
      </c>
      <c r="B247" s="130">
        <v>-23338.87</v>
      </c>
      <c r="C247" s="130">
        <v>-493.87</v>
      </c>
      <c r="D247" s="130">
        <v>-121966.36</v>
      </c>
      <c r="E247" s="130">
        <v>-84189.41</v>
      </c>
      <c r="F247" s="130">
        <v>-1722.98</v>
      </c>
      <c r="G247" s="130">
        <v>-1015.69</v>
      </c>
      <c r="H247" s="130">
        <v>-153562.93</v>
      </c>
      <c r="I247" s="130">
        <v>-79752.44</v>
      </c>
      <c r="J247" s="130">
        <v>-79263.77</v>
      </c>
      <c r="K247" s="130">
        <v>-932.33</v>
      </c>
      <c r="L247" s="130">
        <v>-91641.84</v>
      </c>
      <c r="M247" s="130">
        <v>-90365.34</v>
      </c>
      <c r="N247" s="130">
        <v>-40477.19</v>
      </c>
      <c r="O247" s="130">
        <v>-548.21</v>
      </c>
      <c r="P247" s="130">
        <v>-56102.81</v>
      </c>
      <c r="Q247" s="130">
        <v>-27868.04</v>
      </c>
      <c r="R247" s="130">
        <v>-27469.57</v>
      </c>
      <c r="S247" s="130">
        <v>-362.6</v>
      </c>
      <c r="T247" s="130">
        <v>-48825.46</v>
      </c>
      <c r="U247" s="130">
        <v>-20483.87</v>
      </c>
      <c r="V247" s="130">
        <v>-20105.66</v>
      </c>
      <c r="W247" s="130">
        <v>-367.76</v>
      </c>
      <c r="X247" s="130">
        <v>-42692.86</v>
      </c>
      <c r="Y247" s="130">
        <v>-18980.96</v>
      </c>
      <c r="Z247" s="130">
        <v>-18453.419999999998</v>
      </c>
      <c r="AA247" s="130">
        <v>-649.95000000000005</v>
      </c>
      <c r="AB247" s="130">
        <v>-58858.1</v>
      </c>
      <c r="AC247" s="130">
        <v>-31775.919999999998</v>
      </c>
      <c r="AD247" s="130">
        <v>-29895.93</v>
      </c>
      <c r="AE247" s="130">
        <v>-962.79</v>
      </c>
      <c r="AF247" s="130">
        <v>-80749.850000000006</v>
      </c>
      <c r="AG247" s="130">
        <v>-40228</v>
      </c>
      <c r="AH247" s="130">
        <v>-39594.050000000003</v>
      </c>
      <c r="AI247" s="130">
        <v>-709.9</v>
      </c>
      <c r="AJ247" s="130">
        <v>-69539.31</v>
      </c>
      <c r="AK247" s="130">
        <v>-27273.43</v>
      </c>
      <c r="AL247" s="130">
        <v>-25169.09</v>
      </c>
      <c r="AM247" s="130">
        <v>343.62</v>
      </c>
      <c r="AN247" s="130">
        <v>-40667.74</v>
      </c>
      <c r="AO247" s="130">
        <v>-9910.44</v>
      </c>
      <c r="AP247" s="130">
        <v>-10325.91</v>
      </c>
      <c r="AQ247" s="130">
        <v>66.5</v>
      </c>
      <c r="AR247" s="130">
        <v>-21923.45</v>
      </c>
      <c r="AS247" s="130">
        <v>-13540.21</v>
      </c>
      <c r="AT247" s="130">
        <v>-5523.8</v>
      </c>
      <c r="AU247" s="130">
        <v>0</v>
      </c>
      <c r="AV247" s="130">
        <v>-22384.83</v>
      </c>
      <c r="AW247" s="130">
        <v>-22314.18</v>
      </c>
      <c r="AX247" s="130">
        <v>-14067.93</v>
      </c>
      <c r="AY247" s="130">
        <v>-83</v>
      </c>
      <c r="AZ247" s="130">
        <v>-29271</v>
      </c>
      <c r="BA247" s="130">
        <v>0</v>
      </c>
      <c r="BB247" s="130">
        <v>0</v>
      </c>
      <c r="BC247" s="130">
        <v>0</v>
      </c>
    </row>
    <row r="248" spans="1:55" x14ac:dyDescent="0.25">
      <c r="A248" s="130" t="s">
        <v>882</v>
      </c>
      <c r="B248" s="130">
        <v>277606.61</v>
      </c>
      <c r="C248" s="130">
        <v>143947.34</v>
      </c>
      <c r="D248" s="130">
        <v>329926.89</v>
      </c>
      <c r="E248" s="130">
        <v>194535.37</v>
      </c>
      <c r="F248" s="130">
        <v>10219.89</v>
      </c>
      <c r="G248" s="130">
        <v>-130711.95</v>
      </c>
      <c r="H248" s="130">
        <v>-105059.3</v>
      </c>
      <c r="I248" s="130">
        <v>-183459.15</v>
      </c>
      <c r="J248" s="130">
        <v>-173879.11</v>
      </c>
      <c r="K248" s="130">
        <v>-163939.51999999999</v>
      </c>
      <c r="L248" s="130">
        <v>236685.87</v>
      </c>
      <c r="M248" s="130">
        <v>176383.29</v>
      </c>
      <c r="N248" s="130">
        <v>16565.16</v>
      </c>
      <c r="O248" s="130">
        <v>-42014.51</v>
      </c>
      <c r="P248" s="130">
        <v>535112.86</v>
      </c>
      <c r="Q248" s="130">
        <v>328056.36</v>
      </c>
      <c r="R248" s="130">
        <v>165438.26</v>
      </c>
      <c r="S248" s="130">
        <v>12032.92</v>
      </c>
      <c r="T248" s="130">
        <v>270828.48</v>
      </c>
      <c r="U248" s="130">
        <v>190127.28</v>
      </c>
      <c r="V248" s="130">
        <v>162952.91</v>
      </c>
      <c r="W248" s="130">
        <v>59775.51</v>
      </c>
      <c r="X248" s="130">
        <v>279919.03000000003</v>
      </c>
      <c r="Y248" s="130">
        <v>150757.9</v>
      </c>
      <c r="Z248" s="130">
        <v>78983.47</v>
      </c>
      <c r="AA248" s="130">
        <v>23752.77</v>
      </c>
      <c r="AB248" s="130">
        <v>199076.42</v>
      </c>
      <c r="AC248" s="130">
        <v>116276.58</v>
      </c>
      <c r="AD248" s="130">
        <v>88623.51</v>
      </c>
      <c r="AE248" s="130">
        <v>11787.19</v>
      </c>
      <c r="AF248" s="130">
        <v>163742.07</v>
      </c>
      <c r="AG248" s="130">
        <v>155024.04999999999</v>
      </c>
      <c r="AH248" s="130">
        <v>144415.88</v>
      </c>
      <c r="AI248" s="130">
        <v>60702.03</v>
      </c>
      <c r="AJ248" s="130">
        <v>139356.85</v>
      </c>
      <c r="AK248" s="130">
        <v>54538.67</v>
      </c>
      <c r="AL248" s="130">
        <v>49415.91</v>
      </c>
      <c r="AM248" s="130">
        <v>-3358.81</v>
      </c>
      <c r="AN248" s="130">
        <v>-130611.19</v>
      </c>
      <c r="AO248" s="130">
        <v>-110267.32</v>
      </c>
      <c r="AP248" s="130">
        <v>-71696.710000000006</v>
      </c>
      <c r="AQ248" s="130">
        <v>-39680.449999999997</v>
      </c>
      <c r="AR248" s="130">
        <v>207516.96</v>
      </c>
      <c r="AS248" s="130">
        <v>178882.29</v>
      </c>
      <c r="AT248" s="130">
        <v>130404.62</v>
      </c>
      <c r="AU248" s="130">
        <v>58531.51</v>
      </c>
      <c r="AV248" s="130">
        <v>-77225.17</v>
      </c>
      <c r="AW248" s="130">
        <v>-79143.990000000005</v>
      </c>
      <c r="AX248" s="130">
        <v>-35366.67</v>
      </c>
      <c r="AY248" s="130">
        <v>-21007</v>
      </c>
      <c r="AZ248" s="130">
        <v>53734</v>
      </c>
      <c r="BA248" s="130">
        <v>132191.32999999999</v>
      </c>
      <c r="BB248" s="130">
        <v>80850</v>
      </c>
      <c r="BC248" s="130">
        <v>87774.21</v>
      </c>
    </row>
    <row r="249" spans="1:55" x14ac:dyDescent="0.25">
      <c r="A249" s="130" t="s">
        <v>2503</v>
      </c>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row>
    <row r="250" spans="1:55" x14ac:dyDescent="0.25">
      <c r="A250" s="130" t="s">
        <v>2504</v>
      </c>
      <c r="B250" s="130">
        <v>0</v>
      </c>
      <c r="C250" s="130">
        <v>0</v>
      </c>
      <c r="D250" s="130">
        <v>9345.3799999999992</v>
      </c>
      <c r="E250" s="130">
        <v>57453.97</v>
      </c>
      <c r="F250" s="130">
        <v>0</v>
      </c>
      <c r="G250" s="130">
        <v>0</v>
      </c>
      <c r="H250" s="130">
        <v>98866.95</v>
      </c>
      <c r="I250" s="130">
        <v>137520.42000000001</v>
      </c>
      <c r="J250" s="130">
        <v>110489.73</v>
      </c>
      <c r="K250" s="130">
        <v>70773.98</v>
      </c>
      <c r="L250" s="130">
        <v>111386.63</v>
      </c>
      <c r="M250" s="130">
        <v>280665.99</v>
      </c>
      <c r="N250" s="130">
        <v>183401.15</v>
      </c>
      <c r="O250" s="130">
        <v>31329.75</v>
      </c>
      <c r="P250" s="130">
        <v>0</v>
      </c>
      <c r="Q250" s="130">
        <v>-128432.63</v>
      </c>
      <c r="R250" s="130">
        <v>-45420.35</v>
      </c>
      <c r="S250" s="130">
        <v>-25160.05</v>
      </c>
      <c r="T250" s="130">
        <v>-56249.67</v>
      </c>
      <c r="U250" s="130">
        <v>-4695.49</v>
      </c>
      <c r="V250" s="130">
        <v>-19603.03</v>
      </c>
      <c r="W250" s="130">
        <v>-1052.69</v>
      </c>
      <c r="X250" s="130">
        <v>27704.63</v>
      </c>
      <c r="Y250" s="130">
        <v>28745.25</v>
      </c>
      <c r="Z250" s="130">
        <v>26805.14</v>
      </c>
      <c r="AA250" s="130">
        <v>21870.76</v>
      </c>
      <c r="AB250" s="130">
        <v>-23524.07</v>
      </c>
      <c r="AC250" s="130">
        <v>-4355.87</v>
      </c>
      <c r="AD250" s="130">
        <v>-7237.2</v>
      </c>
      <c r="AE250" s="130">
        <v>-10102.14</v>
      </c>
      <c r="AF250" s="130">
        <v>13817.68</v>
      </c>
      <c r="AG250" s="130">
        <v>18876.96</v>
      </c>
      <c r="AH250" s="130">
        <v>19940.41</v>
      </c>
      <c r="AI250" s="130">
        <v>0</v>
      </c>
      <c r="AJ250" s="130">
        <v>0</v>
      </c>
      <c r="AK250" s="130">
        <v>-858.33</v>
      </c>
      <c r="AL250" s="130">
        <v>277.8</v>
      </c>
      <c r="AM250" s="130">
        <v>-10199.52</v>
      </c>
      <c r="AN250" s="130">
        <v>-939.3</v>
      </c>
      <c r="AO250" s="130">
        <v>-303.08</v>
      </c>
      <c r="AP250" s="130">
        <v>-1163.4100000000001</v>
      </c>
      <c r="AQ250" s="130">
        <v>0</v>
      </c>
      <c r="AR250" s="130">
        <v>0</v>
      </c>
      <c r="AS250" s="130">
        <v>6790.3</v>
      </c>
      <c r="AT250" s="130">
        <v>0</v>
      </c>
      <c r="AU250" s="130">
        <v>0</v>
      </c>
      <c r="AV250" s="130">
        <v>0</v>
      </c>
      <c r="AW250" s="130">
        <v>-32689.68</v>
      </c>
      <c r="AX250" s="130">
        <v>1356.15</v>
      </c>
      <c r="AY250" s="130">
        <v>0</v>
      </c>
      <c r="AZ250" s="130">
        <v>0</v>
      </c>
      <c r="BA250" s="130">
        <v>0</v>
      </c>
      <c r="BB250" s="130">
        <v>0</v>
      </c>
      <c r="BC250" s="130">
        <v>0</v>
      </c>
    </row>
    <row r="251" spans="1:55" x14ac:dyDescent="0.25">
      <c r="A251" s="130" t="s">
        <v>2505</v>
      </c>
      <c r="B251" s="130">
        <v>0</v>
      </c>
      <c r="C251" s="130">
        <v>0</v>
      </c>
      <c r="D251" s="130">
        <v>0</v>
      </c>
      <c r="E251" s="130">
        <v>0</v>
      </c>
      <c r="F251" s="130">
        <v>0</v>
      </c>
      <c r="G251" s="130">
        <v>0</v>
      </c>
      <c r="H251" s="130">
        <v>0</v>
      </c>
      <c r="I251" s="130">
        <v>0</v>
      </c>
      <c r="J251" s="130">
        <v>0</v>
      </c>
      <c r="K251" s="130">
        <v>19907.63</v>
      </c>
      <c r="L251" s="130">
        <v>0</v>
      </c>
      <c r="M251" s="130">
        <v>0</v>
      </c>
      <c r="N251" s="130">
        <v>0</v>
      </c>
      <c r="O251" s="130">
        <v>0</v>
      </c>
      <c r="P251" s="130">
        <v>0</v>
      </c>
      <c r="Q251" s="130">
        <v>0</v>
      </c>
      <c r="R251" s="130">
        <v>0</v>
      </c>
      <c r="S251" s="130">
        <v>0</v>
      </c>
      <c r="T251" s="130">
        <v>0</v>
      </c>
      <c r="U251" s="130">
        <v>0</v>
      </c>
      <c r="V251" s="130">
        <v>0</v>
      </c>
      <c r="W251" s="130">
        <v>0</v>
      </c>
      <c r="X251" s="130">
        <v>0</v>
      </c>
      <c r="Y251" s="130">
        <v>0</v>
      </c>
      <c r="Z251" s="130">
        <v>0</v>
      </c>
      <c r="AA251" s="130">
        <v>0</v>
      </c>
      <c r="AB251" s="130">
        <v>0</v>
      </c>
      <c r="AC251" s="130">
        <v>0</v>
      </c>
      <c r="AD251" s="130">
        <v>0</v>
      </c>
      <c r="AE251" s="130">
        <v>0</v>
      </c>
      <c r="AF251" s="130">
        <v>0</v>
      </c>
      <c r="AG251" s="130">
        <v>0</v>
      </c>
      <c r="AH251" s="130">
        <v>0</v>
      </c>
      <c r="AI251" s="130">
        <v>0</v>
      </c>
      <c r="AJ251" s="130">
        <v>0</v>
      </c>
      <c r="AK251" s="130">
        <v>0</v>
      </c>
      <c r="AL251" s="130">
        <v>0</v>
      </c>
      <c r="AM251" s="130">
        <v>0</v>
      </c>
      <c r="AN251" s="130">
        <v>0</v>
      </c>
      <c r="AO251" s="130">
        <v>0</v>
      </c>
      <c r="AP251" s="130">
        <v>0</v>
      </c>
      <c r="AQ251" s="130">
        <v>0</v>
      </c>
      <c r="AR251" s="130">
        <v>0</v>
      </c>
      <c r="AS251" s="130">
        <v>0</v>
      </c>
      <c r="AT251" s="130">
        <v>0</v>
      </c>
      <c r="AU251" s="130">
        <v>0</v>
      </c>
      <c r="AV251" s="130">
        <v>0</v>
      </c>
      <c r="AW251" s="130">
        <v>0</v>
      </c>
      <c r="AX251" s="130">
        <v>0</v>
      </c>
      <c r="AY251" s="130">
        <v>0</v>
      </c>
      <c r="AZ251" s="130">
        <v>0</v>
      </c>
      <c r="BA251" s="130">
        <v>0</v>
      </c>
      <c r="BB251" s="130">
        <v>0</v>
      </c>
      <c r="BC251" s="130">
        <v>0</v>
      </c>
    </row>
    <row r="252" spans="1:55" x14ac:dyDescent="0.25">
      <c r="A252" s="130" t="s">
        <v>2507</v>
      </c>
      <c r="B252" s="130">
        <v>-24698.41</v>
      </c>
      <c r="C252" s="130">
        <v>-47683.48</v>
      </c>
      <c r="D252" s="130">
        <v>0</v>
      </c>
      <c r="E252" s="130">
        <v>0</v>
      </c>
      <c r="F252" s="130">
        <v>0</v>
      </c>
      <c r="G252" s="130">
        <v>0</v>
      </c>
      <c r="H252" s="130">
        <v>19907.63</v>
      </c>
      <c r="I252" s="130">
        <v>0</v>
      </c>
      <c r="J252" s="130">
        <v>19907.63</v>
      </c>
      <c r="K252" s="130">
        <v>0</v>
      </c>
      <c r="L252" s="130">
        <v>0</v>
      </c>
      <c r="M252" s="130">
        <v>-59996.79</v>
      </c>
      <c r="N252" s="130">
        <v>0</v>
      </c>
      <c r="O252" s="130">
        <v>0</v>
      </c>
      <c r="P252" s="130">
        <v>-318568.18</v>
      </c>
      <c r="Q252" s="130">
        <v>-5000</v>
      </c>
      <c r="R252" s="130">
        <v>0</v>
      </c>
      <c r="S252" s="130">
        <v>0</v>
      </c>
      <c r="T252" s="130">
        <v>0</v>
      </c>
      <c r="U252" s="130">
        <v>0</v>
      </c>
      <c r="V252" s="130">
        <v>0</v>
      </c>
      <c r="W252" s="130">
        <v>0</v>
      </c>
      <c r="X252" s="130">
        <v>0</v>
      </c>
      <c r="Y252" s="130">
        <v>0</v>
      </c>
      <c r="Z252" s="130">
        <v>0</v>
      </c>
      <c r="AA252" s="130">
        <v>0</v>
      </c>
      <c r="AB252" s="130">
        <v>0</v>
      </c>
      <c r="AC252" s="130">
        <v>0</v>
      </c>
      <c r="AD252" s="130">
        <v>0</v>
      </c>
      <c r="AE252" s="130">
        <v>0</v>
      </c>
      <c r="AF252" s="130">
        <v>0</v>
      </c>
      <c r="AG252" s="130">
        <v>0</v>
      </c>
      <c r="AH252" s="130">
        <v>0</v>
      </c>
      <c r="AI252" s="130">
        <v>0</v>
      </c>
      <c r="AJ252" s="130">
        <v>-17965.919999999998</v>
      </c>
      <c r="AK252" s="130">
        <v>0</v>
      </c>
      <c r="AL252" s="130">
        <v>0</v>
      </c>
      <c r="AM252" s="130">
        <v>0</v>
      </c>
      <c r="AN252" s="130">
        <v>0</v>
      </c>
      <c r="AO252" s="130">
        <v>0</v>
      </c>
      <c r="AP252" s="130">
        <v>0</v>
      </c>
      <c r="AQ252" s="130">
        <v>-15541.4</v>
      </c>
      <c r="AR252" s="130">
        <v>9727.65</v>
      </c>
      <c r="AS252" s="130">
        <v>0</v>
      </c>
      <c r="AT252" s="130">
        <v>-45148.63</v>
      </c>
      <c r="AU252" s="130">
        <v>-18046.830000000002</v>
      </c>
      <c r="AV252" s="130">
        <v>-99777.64</v>
      </c>
      <c r="AW252" s="130">
        <v>0</v>
      </c>
      <c r="AX252" s="130">
        <v>0</v>
      </c>
      <c r="AY252" s="130">
        <v>-5583</v>
      </c>
      <c r="AZ252" s="130">
        <v>-11424</v>
      </c>
      <c r="BA252" s="130">
        <v>0</v>
      </c>
      <c r="BB252" s="130">
        <v>0</v>
      </c>
      <c r="BC252" s="130">
        <v>0</v>
      </c>
    </row>
    <row r="253" spans="1:55" x14ac:dyDescent="0.25">
      <c r="A253" s="130" t="s">
        <v>2510</v>
      </c>
      <c r="B253" s="130">
        <v>22.46</v>
      </c>
      <c r="C253" s="130">
        <v>10.55</v>
      </c>
      <c r="D253" s="130">
        <v>1256.2</v>
      </c>
      <c r="E253" s="130">
        <v>1026.75</v>
      </c>
      <c r="F253" s="130">
        <v>1025.6500000000001</v>
      </c>
      <c r="G253" s="130">
        <v>987.08</v>
      </c>
      <c r="H253" s="130">
        <v>479.74</v>
      </c>
      <c r="I253" s="130">
        <v>442.03</v>
      </c>
      <c r="J253" s="130">
        <v>90.01</v>
      </c>
      <c r="K253" s="130">
        <v>47.73</v>
      </c>
      <c r="L253" s="130">
        <v>1465.28</v>
      </c>
      <c r="M253" s="130">
        <v>854.99</v>
      </c>
      <c r="N253" s="130">
        <v>435.69</v>
      </c>
      <c r="O253" s="130">
        <v>382.59</v>
      </c>
      <c r="P253" s="130">
        <v>1956.51</v>
      </c>
      <c r="Q253" s="130">
        <v>1981.68</v>
      </c>
      <c r="R253" s="130">
        <v>1176.6199999999999</v>
      </c>
      <c r="S253" s="130">
        <v>702.44</v>
      </c>
      <c r="T253" s="130">
        <v>796.4</v>
      </c>
      <c r="U253" s="130">
        <v>633.72</v>
      </c>
      <c r="V253" s="130">
        <v>631.19000000000005</v>
      </c>
      <c r="W253" s="130">
        <v>1.5</v>
      </c>
      <c r="X253" s="130">
        <v>1169.1400000000001</v>
      </c>
      <c r="Y253" s="130">
        <v>952.96</v>
      </c>
      <c r="Z253" s="130">
        <v>937.11</v>
      </c>
      <c r="AA253" s="130">
        <v>922.37</v>
      </c>
      <c r="AB253" s="130">
        <v>1490.31</v>
      </c>
      <c r="AC253" s="130">
        <v>1462.11</v>
      </c>
      <c r="AD253" s="130">
        <v>1395.19</v>
      </c>
      <c r="AE253" s="130">
        <v>482.34</v>
      </c>
      <c r="AF253" s="130">
        <v>1349.78</v>
      </c>
      <c r="AG253" s="130">
        <v>926.17</v>
      </c>
      <c r="AH253" s="130">
        <v>904.41</v>
      </c>
      <c r="AI253" s="130">
        <v>409.31</v>
      </c>
      <c r="AJ253" s="130">
        <v>1858.14</v>
      </c>
      <c r="AK253" s="130">
        <v>392.92</v>
      </c>
      <c r="AL253" s="130">
        <v>253.83</v>
      </c>
      <c r="AM253" s="130">
        <v>140.19</v>
      </c>
      <c r="AN253" s="130">
        <v>733.56</v>
      </c>
      <c r="AO253" s="130">
        <v>76.150000000000006</v>
      </c>
      <c r="AP253" s="130">
        <v>16.54</v>
      </c>
      <c r="AQ253" s="130">
        <v>13.34</v>
      </c>
      <c r="AR253" s="130">
        <v>105.7</v>
      </c>
      <c r="AS253" s="130">
        <v>21.79</v>
      </c>
      <c r="AT253" s="130">
        <v>10.039999999999999</v>
      </c>
      <c r="AU253" s="130">
        <v>1.7</v>
      </c>
      <c r="AV253" s="130">
        <v>213.86</v>
      </c>
      <c r="AW253" s="130">
        <v>164.31</v>
      </c>
      <c r="AX253" s="130">
        <v>56.08</v>
      </c>
      <c r="AY253" s="130">
        <v>39</v>
      </c>
      <c r="AZ253" s="130">
        <v>411</v>
      </c>
      <c r="BA253" s="130">
        <v>410.83</v>
      </c>
      <c r="BB253" s="130">
        <v>32</v>
      </c>
      <c r="BC253" s="130">
        <v>0</v>
      </c>
    </row>
    <row r="254" spans="1:55" x14ac:dyDescent="0.25">
      <c r="A254" s="130" t="s">
        <v>2511</v>
      </c>
      <c r="B254" s="130">
        <v>22.46</v>
      </c>
      <c r="C254" s="130">
        <v>10.55</v>
      </c>
      <c r="D254" s="130">
        <v>1256.2</v>
      </c>
      <c r="E254" s="130">
        <v>1026.75</v>
      </c>
      <c r="F254" s="130">
        <v>1025.6500000000001</v>
      </c>
      <c r="G254" s="130">
        <v>987.08</v>
      </c>
      <c r="H254" s="130">
        <v>479.74</v>
      </c>
      <c r="I254" s="130">
        <v>442.03</v>
      </c>
      <c r="J254" s="130">
        <v>90.01</v>
      </c>
      <c r="K254" s="130">
        <v>47.73</v>
      </c>
      <c r="L254" s="130">
        <v>1465.28</v>
      </c>
      <c r="M254" s="130">
        <v>854.99</v>
      </c>
      <c r="N254" s="130">
        <v>435.69</v>
      </c>
      <c r="O254" s="130">
        <v>382.59</v>
      </c>
      <c r="P254" s="130">
        <v>1956.51</v>
      </c>
      <c r="Q254" s="130">
        <v>1981.68</v>
      </c>
      <c r="R254" s="130">
        <v>1176.6199999999999</v>
      </c>
      <c r="S254" s="130">
        <v>702.44</v>
      </c>
      <c r="T254" s="130">
        <v>796.4</v>
      </c>
      <c r="U254" s="130">
        <v>633.72</v>
      </c>
      <c r="V254" s="130">
        <v>631.19000000000005</v>
      </c>
      <c r="W254" s="130">
        <v>1.5</v>
      </c>
      <c r="X254" s="130">
        <v>1169.1400000000001</v>
      </c>
      <c r="Y254" s="130">
        <v>952.96</v>
      </c>
      <c r="Z254" s="130">
        <v>937.11</v>
      </c>
      <c r="AA254" s="130">
        <v>922.37</v>
      </c>
      <c r="AB254" s="130">
        <v>1490.31</v>
      </c>
      <c r="AC254" s="130">
        <v>1462.11</v>
      </c>
      <c r="AD254" s="130">
        <v>1395.19</v>
      </c>
      <c r="AE254" s="130">
        <v>482.34</v>
      </c>
      <c r="AF254" s="130">
        <v>1349.78</v>
      </c>
      <c r="AG254" s="130">
        <v>926.17</v>
      </c>
      <c r="AH254" s="130">
        <v>904.41</v>
      </c>
      <c r="AI254" s="130">
        <v>409.31</v>
      </c>
      <c r="AJ254" s="130">
        <v>1858.14</v>
      </c>
      <c r="AK254" s="130">
        <v>392.92</v>
      </c>
      <c r="AL254" s="130">
        <v>253.83</v>
      </c>
      <c r="AM254" s="130">
        <v>140.19</v>
      </c>
      <c r="AN254" s="130">
        <v>733.56</v>
      </c>
      <c r="AO254" s="130">
        <v>76.150000000000006</v>
      </c>
      <c r="AP254" s="130">
        <v>16.54</v>
      </c>
      <c r="AQ254" s="130">
        <v>13.34</v>
      </c>
      <c r="AR254" s="130">
        <v>105.7</v>
      </c>
      <c r="AS254" s="130">
        <v>21.79</v>
      </c>
      <c r="AT254" s="130">
        <v>10.039999999999999</v>
      </c>
      <c r="AU254" s="130">
        <v>1.7</v>
      </c>
      <c r="AV254" s="130">
        <v>213.86</v>
      </c>
      <c r="AW254" s="130">
        <v>164.31</v>
      </c>
      <c r="AX254" s="130">
        <v>56.08</v>
      </c>
      <c r="AY254" s="130">
        <v>39</v>
      </c>
      <c r="AZ254" s="130">
        <v>411</v>
      </c>
      <c r="BA254" s="130">
        <v>410.83</v>
      </c>
      <c r="BB254" s="130">
        <v>32</v>
      </c>
      <c r="BC254" s="130">
        <v>0</v>
      </c>
    </row>
    <row r="255" spans="1:55" x14ac:dyDescent="0.25">
      <c r="A255" s="130" t="s">
        <v>883</v>
      </c>
      <c r="B255" s="130">
        <v>-8795.59</v>
      </c>
      <c r="C255" s="130">
        <v>-4044.04</v>
      </c>
      <c r="D255" s="130">
        <v>-35369.5</v>
      </c>
      <c r="E255" s="130">
        <v>-23802.7</v>
      </c>
      <c r="F255" s="130">
        <v>-16819.54</v>
      </c>
      <c r="G255" s="130">
        <v>-14854.89</v>
      </c>
      <c r="H255" s="130">
        <v>-32407.759999999998</v>
      </c>
      <c r="I255" s="130">
        <v>-25567.07</v>
      </c>
      <c r="J255" s="130">
        <v>-15857.37</v>
      </c>
      <c r="K255" s="130">
        <v>-11056.49</v>
      </c>
      <c r="L255" s="130">
        <v>-60964.68</v>
      </c>
      <c r="M255" s="130">
        <v>-47607.99</v>
      </c>
      <c r="N255" s="130">
        <v>-31638.52</v>
      </c>
      <c r="O255" s="130">
        <v>-11510.62</v>
      </c>
      <c r="P255" s="130">
        <v>-28245.47</v>
      </c>
      <c r="Q255" s="130">
        <v>-17445.03</v>
      </c>
      <c r="R255" s="130">
        <v>-13185.04</v>
      </c>
      <c r="S255" s="130">
        <v>-7014.47</v>
      </c>
      <c r="T255" s="130">
        <v>-29858.73</v>
      </c>
      <c r="U255" s="130">
        <v>-23226.87</v>
      </c>
      <c r="V255" s="130">
        <v>-17994.57</v>
      </c>
      <c r="W255" s="130">
        <v>-11483.79</v>
      </c>
      <c r="X255" s="130">
        <v>-38799.89</v>
      </c>
      <c r="Y255" s="130">
        <v>-28487.040000000001</v>
      </c>
      <c r="Z255" s="130">
        <v>-12687.41</v>
      </c>
      <c r="AA255" s="130">
        <v>-6183.53</v>
      </c>
      <c r="AB255" s="130">
        <v>-29381.24</v>
      </c>
      <c r="AC255" s="130">
        <v>-24913.7</v>
      </c>
      <c r="AD255" s="130">
        <v>-16853.54</v>
      </c>
      <c r="AE255" s="130">
        <v>-8449.9500000000007</v>
      </c>
      <c r="AF255" s="130">
        <v>-69631.740000000005</v>
      </c>
      <c r="AG255" s="130">
        <v>-52280.6</v>
      </c>
      <c r="AH255" s="130">
        <v>-40786.980000000003</v>
      </c>
      <c r="AI255" s="130">
        <v>-27181.759999999998</v>
      </c>
      <c r="AJ255" s="130">
        <v>-56533.69</v>
      </c>
      <c r="AK255" s="130">
        <v>-35628.17</v>
      </c>
      <c r="AL255" s="130">
        <v>-21833.47</v>
      </c>
      <c r="AM255" s="130">
        <v>-10271.06</v>
      </c>
      <c r="AN255" s="130">
        <v>-43835.03</v>
      </c>
      <c r="AO255" s="130">
        <v>-35817.79</v>
      </c>
      <c r="AP255" s="130">
        <v>-24470.07</v>
      </c>
      <c r="AQ255" s="130">
        <v>-17252.419999999998</v>
      </c>
      <c r="AR255" s="130">
        <v>-42004.12</v>
      </c>
      <c r="AS255" s="130">
        <v>-21188.62</v>
      </c>
      <c r="AT255" s="130">
        <v>-3508.48</v>
      </c>
      <c r="AU255" s="130">
        <v>-2513.7199999999998</v>
      </c>
      <c r="AV255" s="130">
        <v>-29411.919999999998</v>
      </c>
      <c r="AW255" s="130">
        <v>-27844.5</v>
      </c>
      <c r="AX255" s="130">
        <v>-11459.96</v>
      </c>
      <c r="AY255" s="130">
        <v>-10682</v>
      </c>
      <c r="AZ255" s="130">
        <v>-45683</v>
      </c>
      <c r="BA255" s="130">
        <v>-37488.51</v>
      </c>
      <c r="BB255" s="130">
        <v>-24846</v>
      </c>
      <c r="BC255" s="130">
        <v>-17739.849999999999</v>
      </c>
    </row>
    <row r="256" spans="1:55" x14ac:dyDescent="0.25">
      <c r="A256" s="130" t="s">
        <v>2511</v>
      </c>
      <c r="B256" s="130">
        <v>-6382.68</v>
      </c>
      <c r="C256" s="130">
        <v>-4012.54</v>
      </c>
      <c r="D256" s="130">
        <v>-29099.96</v>
      </c>
      <c r="E256" s="130">
        <v>-21317.279999999999</v>
      </c>
      <c r="F256" s="130">
        <v>-14614.12</v>
      </c>
      <c r="G256" s="130">
        <v>-12649.47</v>
      </c>
      <c r="H256" s="130">
        <v>-31179.360000000001</v>
      </c>
      <c r="I256" s="130">
        <v>-24338.67</v>
      </c>
      <c r="J256" s="130">
        <v>-14658.97</v>
      </c>
      <c r="K256" s="130">
        <v>-10654.09</v>
      </c>
      <c r="L256" s="130">
        <v>-54605.279999999999</v>
      </c>
      <c r="M256" s="130">
        <v>-44552.79</v>
      </c>
      <c r="N256" s="130">
        <v>-30576.87</v>
      </c>
      <c r="O256" s="130">
        <v>-11232.12</v>
      </c>
      <c r="P256" s="130">
        <v>-27561.07</v>
      </c>
      <c r="Q256" s="130">
        <v>-17145.63</v>
      </c>
      <c r="R256" s="130">
        <v>-12885.64</v>
      </c>
      <c r="S256" s="130">
        <v>-7014.47</v>
      </c>
      <c r="T256" s="130">
        <v>-29858.73</v>
      </c>
      <c r="U256" s="130">
        <v>-23226.87</v>
      </c>
      <c r="V256" s="130">
        <v>-17994.57</v>
      </c>
      <c r="W256" s="130">
        <v>-11483.79</v>
      </c>
      <c r="X256" s="130">
        <v>-38799.89</v>
      </c>
      <c r="Y256" s="130">
        <v>-28487.040000000001</v>
      </c>
      <c r="Z256" s="130">
        <v>-12687.41</v>
      </c>
      <c r="AA256" s="130">
        <v>-6183.53</v>
      </c>
      <c r="AB256" s="130">
        <v>-28130.240000000002</v>
      </c>
      <c r="AC256" s="130">
        <v>-23662.7</v>
      </c>
      <c r="AD256" s="130">
        <v>-15680.54</v>
      </c>
      <c r="AE256" s="130">
        <v>-7873.95</v>
      </c>
      <c r="AF256" s="130">
        <v>-69631.740000000005</v>
      </c>
      <c r="AG256" s="130">
        <v>-36106.61</v>
      </c>
      <c r="AH256" s="130">
        <v>-24634.880000000001</v>
      </c>
      <c r="AI256" s="130">
        <v>-11305.66</v>
      </c>
      <c r="AJ256" s="130">
        <v>-41055.19</v>
      </c>
      <c r="AK256" s="130">
        <v>-33193.25</v>
      </c>
      <c r="AL256" s="130">
        <v>-21014.26</v>
      </c>
      <c r="AM256" s="130">
        <v>-9534.06</v>
      </c>
      <c r="AN256" s="130">
        <v>-42024.79</v>
      </c>
      <c r="AO256" s="130">
        <v>-34007.550000000003</v>
      </c>
      <c r="AP256" s="130">
        <v>-22659.83</v>
      </c>
      <c r="AQ256" s="130">
        <v>-15701.38</v>
      </c>
      <c r="AR256" s="130">
        <v>-28389.62</v>
      </c>
      <c r="AS256" s="130">
        <v>-21188.62</v>
      </c>
      <c r="AT256" s="130">
        <v>-3489.98</v>
      </c>
      <c r="AU256" s="130">
        <v>-2495.2199999999998</v>
      </c>
      <c r="AV256" s="130">
        <v>-9748.01</v>
      </c>
      <c r="AW256" s="130">
        <v>-27844.5</v>
      </c>
      <c r="AX256" s="130">
        <v>-11459.96</v>
      </c>
      <c r="AY256" s="130">
        <v>-10682</v>
      </c>
      <c r="AZ256" s="130">
        <v>-45683</v>
      </c>
      <c r="BA256" s="130">
        <v>-37488.51</v>
      </c>
      <c r="BB256" s="130">
        <v>-24846</v>
      </c>
      <c r="BC256" s="130">
        <v>-17739.849999999999</v>
      </c>
    </row>
    <row r="257" spans="1:55" x14ac:dyDescent="0.25">
      <c r="A257" s="130" t="s">
        <v>2512</v>
      </c>
      <c r="B257" s="130">
        <v>-2412.91</v>
      </c>
      <c r="C257" s="130">
        <v>-31.5</v>
      </c>
      <c r="D257" s="130">
        <v>-6269.54</v>
      </c>
      <c r="E257" s="130">
        <v>-2485.42</v>
      </c>
      <c r="F257" s="130">
        <v>-2205.42</v>
      </c>
      <c r="G257" s="130">
        <v>-2205.42</v>
      </c>
      <c r="H257" s="130">
        <v>-1228.4000000000001</v>
      </c>
      <c r="I257" s="130">
        <v>-1228.4000000000001</v>
      </c>
      <c r="J257" s="130">
        <v>-1198.4000000000001</v>
      </c>
      <c r="K257" s="130">
        <v>-402.4</v>
      </c>
      <c r="L257" s="130">
        <v>-6359.4</v>
      </c>
      <c r="M257" s="130">
        <v>-3055.2</v>
      </c>
      <c r="N257" s="130">
        <v>-1061.6500000000001</v>
      </c>
      <c r="O257" s="130">
        <v>-278.5</v>
      </c>
      <c r="P257" s="130">
        <v>-684.4</v>
      </c>
      <c r="Q257" s="130">
        <v>-299.39999999999998</v>
      </c>
      <c r="R257" s="130">
        <v>-299.39999999999998</v>
      </c>
      <c r="S257" s="130">
        <v>0</v>
      </c>
      <c r="T257" s="130">
        <v>0</v>
      </c>
      <c r="U257" s="130">
        <v>0</v>
      </c>
      <c r="V257" s="130">
        <v>0</v>
      </c>
      <c r="W257" s="130">
        <v>0</v>
      </c>
      <c r="X257" s="130">
        <v>0</v>
      </c>
      <c r="Y257" s="130">
        <v>0</v>
      </c>
      <c r="Z257" s="130">
        <v>0</v>
      </c>
      <c r="AA257" s="130">
        <v>0</v>
      </c>
      <c r="AB257" s="130">
        <v>-1251</v>
      </c>
      <c r="AC257" s="130">
        <v>-1251</v>
      </c>
      <c r="AD257" s="130">
        <v>-1173</v>
      </c>
      <c r="AE257" s="130">
        <v>-576</v>
      </c>
      <c r="AF257" s="130">
        <v>0</v>
      </c>
      <c r="AG257" s="130">
        <v>-16174</v>
      </c>
      <c r="AH257" s="130">
        <v>-16152.1</v>
      </c>
      <c r="AI257" s="130">
        <v>-15876.1</v>
      </c>
      <c r="AJ257" s="130">
        <v>-15478.5</v>
      </c>
      <c r="AK257" s="130">
        <v>-2434.92</v>
      </c>
      <c r="AL257" s="130">
        <v>-819.21</v>
      </c>
      <c r="AM257" s="130">
        <v>-737</v>
      </c>
      <c r="AN257" s="130">
        <v>-1810.24</v>
      </c>
      <c r="AO257" s="130">
        <v>-1810.24</v>
      </c>
      <c r="AP257" s="130">
        <v>-1810.24</v>
      </c>
      <c r="AQ257" s="130">
        <v>-1551.04</v>
      </c>
      <c r="AR257" s="130">
        <v>-13614.5</v>
      </c>
      <c r="AS257" s="130">
        <v>0</v>
      </c>
      <c r="AT257" s="130">
        <v>-18.5</v>
      </c>
      <c r="AU257" s="130">
        <v>-18.5</v>
      </c>
      <c r="AV257" s="130">
        <v>-19663.91</v>
      </c>
      <c r="AW257" s="130">
        <v>0</v>
      </c>
      <c r="AX257" s="130">
        <v>0</v>
      </c>
      <c r="AY257" s="130">
        <v>0</v>
      </c>
      <c r="AZ257" s="130">
        <v>0</v>
      </c>
      <c r="BA257" s="130">
        <v>0</v>
      </c>
      <c r="BB257" s="130">
        <v>0</v>
      </c>
      <c r="BC257" s="130">
        <v>0</v>
      </c>
    </row>
    <row r="258" spans="1:55" x14ac:dyDescent="0.25">
      <c r="A258" s="130" t="s">
        <v>2517</v>
      </c>
      <c r="B258" s="130">
        <v>0</v>
      </c>
      <c r="C258" s="130">
        <v>0</v>
      </c>
      <c r="D258" s="130">
        <v>0</v>
      </c>
      <c r="E258" s="130">
        <v>0</v>
      </c>
      <c r="F258" s="130">
        <v>42589.82</v>
      </c>
      <c r="G258" s="130">
        <v>7783.82</v>
      </c>
      <c r="H258" s="130">
        <v>0</v>
      </c>
      <c r="I258" s="130">
        <v>0</v>
      </c>
      <c r="J258" s="130">
        <v>0</v>
      </c>
      <c r="K258" s="130">
        <v>0</v>
      </c>
      <c r="L258" s="130">
        <v>0</v>
      </c>
      <c r="M258" s="130">
        <v>0</v>
      </c>
      <c r="N258" s="130">
        <v>0</v>
      </c>
      <c r="O258" s="130">
        <v>0</v>
      </c>
      <c r="P258" s="130">
        <v>0</v>
      </c>
      <c r="Q258" s="130">
        <v>0</v>
      </c>
      <c r="R258" s="130">
        <v>0</v>
      </c>
      <c r="S258" s="130">
        <v>0</v>
      </c>
      <c r="T258" s="130">
        <v>0</v>
      </c>
      <c r="U258" s="130">
        <v>0</v>
      </c>
      <c r="V258" s="130">
        <v>0</v>
      </c>
      <c r="W258" s="130">
        <v>0</v>
      </c>
      <c r="X258" s="130">
        <v>0</v>
      </c>
      <c r="Y258" s="130">
        <v>0</v>
      </c>
      <c r="Z258" s="130">
        <v>0</v>
      </c>
      <c r="AA258" s="130">
        <v>0</v>
      </c>
      <c r="AB258" s="130">
        <v>0</v>
      </c>
      <c r="AC258" s="130">
        <v>0</v>
      </c>
      <c r="AD258" s="130">
        <v>0</v>
      </c>
      <c r="AE258" s="130">
        <v>0</v>
      </c>
      <c r="AF258" s="130">
        <v>0</v>
      </c>
      <c r="AG258" s="130">
        <v>0</v>
      </c>
      <c r="AH258" s="130">
        <v>0</v>
      </c>
      <c r="AI258" s="130">
        <v>5843.31</v>
      </c>
      <c r="AJ258" s="130">
        <v>0</v>
      </c>
      <c r="AK258" s="130">
        <v>0</v>
      </c>
      <c r="AL258" s="130">
        <v>0</v>
      </c>
      <c r="AM258" s="130">
        <v>0</v>
      </c>
      <c r="AN258" s="130">
        <v>0</v>
      </c>
      <c r="AO258" s="130">
        <v>0</v>
      </c>
      <c r="AP258" s="130">
        <v>0</v>
      </c>
      <c r="AQ258" s="130">
        <v>0</v>
      </c>
      <c r="AR258" s="130">
        <v>0</v>
      </c>
      <c r="AS258" s="130">
        <v>0</v>
      </c>
      <c r="AT258" s="130">
        <v>0</v>
      </c>
      <c r="AU258" s="130">
        <v>0</v>
      </c>
      <c r="AV258" s="130">
        <v>0</v>
      </c>
      <c r="AW258" s="130">
        <v>0</v>
      </c>
      <c r="AX258" s="130">
        <v>0</v>
      </c>
      <c r="AY258" s="130">
        <v>0</v>
      </c>
      <c r="AZ258" s="130">
        <v>0</v>
      </c>
      <c r="BA258" s="130">
        <v>-46186.98</v>
      </c>
      <c r="BB258" s="130">
        <v>-65782</v>
      </c>
      <c r="BC258" s="130">
        <v>0</v>
      </c>
    </row>
    <row r="259" spans="1:55" x14ac:dyDescent="0.25">
      <c r="A259" s="130" t="s">
        <v>884</v>
      </c>
      <c r="B259" s="130">
        <v>-33471.53</v>
      </c>
      <c r="C259" s="130">
        <v>-51716.97</v>
      </c>
      <c r="D259" s="130">
        <v>-24767.91</v>
      </c>
      <c r="E259" s="130">
        <v>34678.019999999997</v>
      </c>
      <c r="F259" s="130">
        <v>26795.93</v>
      </c>
      <c r="G259" s="130">
        <v>-6084</v>
      </c>
      <c r="H259" s="130">
        <v>86846.57</v>
      </c>
      <c r="I259" s="130">
        <v>112395.38</v>
      </c>
      <c r="J259" s="130">
        <v>114629.99</v>
      </c>
      <c r="K259" s="130">
        <v>79672.850000000006</v>
      </c>
      <c r="L259" s="130">
        <v>51887.24</v>
      </c>
      <c r="M259" s="130">
        <v>173916.2</v>
      </c>
      <c r="N259" s="130">
        <v>152198.32</v>
      </c>
      <c r="O259" s="130">
        <v>20201.72</v>
      </c>
      <c r="P259" s="130">
        <v>-344857.14</v>
      </c>
      <c r="Q259" s="130">
        <v>-148895.97</v>
      </c>
      <c r="R259" s="130">
        <v>-57428.76</v>
      </c>
      <c r="S259" s="130">
        <v>-31472.09</v>
      </c>
      <c r="T259" s="130">
        <v>-85312</v>
      </c>
      <c r="U259" s="130">
        <v>-27288.639999999999</v>
      </c>
      <c r="V259" s="130">
        <v>-36966.410000000003</v>
      </c>
      <c r="W259" s="130">
        <v>-12534.98</v>
      </c>
      <c r="X259" s="130">
        <v>-9926.11</v>
      </c>
      <c r="Y259" s="130">
        <v>1211.17</v>
      </c>
      <c r="Z259" s="130">
        <v>15054.83</v>
      </c>
      <c r="AA259" s="130">
        <v>16609.61</v>
      </c>
      <c r="AB259" s="130">
        <v>-51415</v>
      </c>
      <c r="AC259" s="130">
        <v>-27807.45</v>
      </c>
      <c r="AD259" s="130">
        <v>-22695.55</v>
      </c>
      <c r="AE259" s="130">
        <v>-18069.75</v>
      </c>
      <c r="AF259" s="130">
        <v>-54464.28</v>
      </c>
      <c r="AG259" s="130">
        <v>-32477.46</v>
      </c>
      <c r="AH259" s="130">
        <v>-19942.16</v>
      </c>
      <c r="AI259" s="130">
        <v>-20929.13</v>
      </c>
      <c r="AJ259" s="130">
        <v>-72641.460000000006</v>
      </c>
      <c r="AK259" s="130">
        <v>-36093.57</v>
      </c>
      <c r="AL259" s="130">
        <v>-21301.84</v>
      </c>
      <c r="AM259" s="130">
        <v>-20330.39</v>
      </c>
      <c r="AN259" s="130">
        <v>-44040.77</v>
      </c>
      <c r="AO259" s="130">
        <v>-36044.730000000003</v>
      </c>
      <c r="AP259" s="130">
        <v>-25616.94</v>
      </c>
      <c r="AQ259" s="130">
        <v>-32780.480000000003</v>
      </c>
      <c r="AR259" s="130">
        <v>-32170.77</v>
      </c>
      <c r="AS259" s="130">
        <v>-14376.53</v>
      </c>
      <c r="AT259" s="130">
        <v>-48647.07</v>
      </c>
      <c r="AU259" s="130">
        <v>-20558.849999999999</v>
      </c>
      <c r="AV259" s="130">
        <v>-128975.71</v>
      </c>
      <c r="AW259" s="130">
        <v>-60369.87</v>
      </c>
      <c r="AX259" s="130">
        <v>-10047.74</v>
      </c>
      <c r="AY259" s="130">
        <v>-16226</v>
      </c>
      <c r="AZ259" s="130">
        <v>-56696</v>
      </c>
      <c r="BA259" s="130">
        <v>-83264.649999999994</v>
      </c>
      <c r="BB259" s="130">
        <v>-90596</v>
      </c>
      <c r="BC259" s="130">
        <v>-17739.849999999999</v>
      </c>
    </row>
    <row r="260" spans="1:55" x14ac:dyDescent="0.25">
      <c r="A260" s="130" t="s">
        <v>2518</v>
      </c>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row>
    <row r="261" spans="1:55" x14ac:dyDescent="0.25">
      <c r="A261" s="130" t="s">
        <v>2519</v>
      </c>
      <c r="B261" s="130">
        <v>-88914.09</v>
      </c>
      <c r="C261" s="130">
        <v>-102551.62</v>
      </c>
      <c r="D261" s="130">
        <v>-6246.61</v>
      </c>
      <c r="E261" s="130">
        <v>56845.7</v>
      </c>
      <c r="F261" s="130">
        <v>158149.04</v>
      </c>
      <c r="G261" s="130">
        <v>80998.12</v>
      </c>
      <c r="H261" s="130">
        <v>408904.89</v>
      </c>
      <c r="I261" s="130">
        <v>441811.53</v>
      </c>
      <c r="J261" s="130">
        <v>244661.47</v>
      </c>
      <c r="K261" s="130">
        <v>76297.75</v>
      </c>
      <c r="L261" s="130">
        <v>138162.82999999999</v>
      </c>
      <c r="M261" s="130">
        <v>84473.25</v>
      </c>
      <c r="N261" s="130">
        <v>60000</v>
      </c>
      <c r="O261" s="130">
        <v>16000</v>
      </c>
      <c r="P261" s="130">
        <v>-90000</v>
      </c>
      <c r="Q261" s="130">
        <v>-89000</v>
      </c>
      <c r="R261" s="130">
        <v>-57000</v>
      </c>
      <c r="S261" s="130">
        <v>20000</v>
      </c>
      <c r="T261" s="130">
        <v>-111000</v>
      </c>
      <c r="U261" s="130">
        <v>-98000</v>
      </c>
      <c r="V261" s="130">
        <v>-94000</v>
      </c>
      <c r="W261" s="130">
        <v>-53000</v>
      </c>
      <c r="X261" s="130">
        <v>-212000</v>
      </c>
      <c r="Y261" s="130">
        <v>-101000</v>
      </c>
      <c r="Z261" s="130">
        <v>-70000</v>
      </c>
      <c r="AA261" s="130">
        <v>-44000</v>
      </c>
      <c r="AB261" s="130">
        <v>-101000</v>
      </c>
      <c r="AC261" s="130">
        <v>-55133.59</v>
      </c>
      <c r="AD261" s="130">
        <v>-50000</v>
      </c>
      <c r="AE261" s="130">
        <v>-6000</v>
      </c>
      <c r="AF261" s="130">
        <v>-49000</v>
      </c>
      <c r="AG261" s="130">
        <v>-67000</v>
      </c>
      <c r="AH261" s="130">
        <v>-101000</v>
      </c>
      <c r="AI261" s="130">
        <v>-32000</v>
      </c>
      <c r="AJ261" s="130">
        <v>-33000</v>
      </c>
      <c r="AK261" s="130">
        <v>8000</v>
      </c>
      <c r="AL261" s="130">
        <v>-20000</v>
      </c>
      <c r="AM261" s="130">
        <v>30000</v>
      </c>
      <c r="AN261" s="130">
        <v>274000</v>
      </c>
      <c r="AO261" s="130">
        <v>239000</v>
      </c>
      <c r="AP261" s="130">
        <v>188409.05</v>
      </c>
      <c r="AQ261" s="130">
        <v>80388.36</v>
      </c>
      <c r="AR261" s="130">
        <v>-160501.09</v>
      </c>
      <c r="AS261" s="130">
        <v>-150501.09</v>
      </c>
      <c r="AT261" s="130">
        <v>-64501.09</v>
      </c>
      <c r="AU261" s="130">
        <v>-31501.09</v>
      </c>
      <c r="AV261" s="130">
        <v>260284.61</v>
      </c>
      <c r="AW261" s="130">
        <v>213783.52</v>
      </c>
      <c r="AX261" s="130">
        <v>114783.52</v>
      </c>
      <c r="AY261" s="130">
        <v>0</v>
      </c>
      <c r="AZ261" s="130">
        <v>0</v>
      </c>
      <c r="BA261" s="130">
        <v>0</v>
      </c>
      <c r="BB261" s="130">
        <v>0</v>
      </c>
      <c r="BC261" s="130">
        <v>0</v>
      </c>
    </row>
    <row r="262" spans="1:55" x14ac:dyDescent="0.25">
      <c r="A262" s="130" t="s">
        <v>2522</v>
      </c>
      <c r="B262" s="130">
        <v>0</v>
      </c>
      <c r="C262" s="130">
        <v>0</v>
      </c>
      <c r="D262" s="130">
        <v>0</v>
      </c>
      <c r="E262" s="130">
        <v>0</v>
      </c>
      <c r="F262" s="130">
        <v>0</v>
      </c>
      <c r="G262" s="130">
        <v>0</v>
      </c>
      <c r="H262" s="130">
        <v>0</v>
      </c>
      <c r="I262" s="130">
        <v>0</v>
      </c>
      <c r="J262" s="130">
        <v>0</v>
      </c>
      <c r="K262" s="130">
        <v>0</v>
      </c>
      <c r="L262" s="130">
        <v>0</v>
      </c>
      <c r="M262" s="130">
        <v>0</v>
      </c>
      <c r="N262" s="130">
        <v>0</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s="130">
        <v>0</v>
      </c>
      <c r="AD262" s="130">
        <v>0</v>
      </c>
      <c r="AE262" s="130">
        <v>0</v>
      </c>
      <c r="AF262" s="130">
        <v>0</v>
      </c>
      <c r="AG262" s="130">
        <v>0</v>
      </c>
      <c r="AH262" s="130">
        <v>0</v>
      </c>
      <c r="AI262" s="130">
        <v>0</v>
      </c>
      <c r="AJ262" s="130">
        <v>0</v>
      </c>
      <c r="AK262" s="130">
        <v>0</v>
      </c>
      <c r="AL262" s="130">
        <v>0</v>
      </c>
      <c r="AM262" s="130">
        <v>0</v>
      </c>
      <c r="AN262" s="130">
        <v>0</v>
      </c>
      <c r="AO262" s="130">
        <v>0</v>
      </c>
      <c r="AP262" s="130">
        <v>0</v>
      </c>
      <c r="AQ262" s="130">
        <v>0</v>
      </c>
      <c r="AR262" s="130">
        <v>0</v>
      </c>
      <c r="AS262" s="130">
        <v>0</v>
      </c>
      <c r="AT262" s="130">
        <v>0</v>
      </c>
      <c r="AU262" s="130">
        <v>0</v>
      </c>
      <c r="AV262" s="130">
        <v>0</v>
      </c>
      <c r="AW262" s="130">
        <v>0</v>
      </c>
      <c r="AX262" s="130">
        <v>0</v>
      </c>
      <c r="AY262" s="130">
        <v>54784</v>
      </c>
      <c r="AZ262" s="130">
        <v>0</v>
      </c>
      <c r="BA262" s="130">
        <v>0</v>
      </c>
      <c r="BB262" s="130">
        <v>0</v>
      </c>
      <c r="BC262" s="130">
        <v>34874.07</v>
      </c>
    </row>
    <row r="263" spans="1:55" x14ac:dyDescent="0.25">
      <c r="A263" s="130" t="s">
        <v>2525</v>
      </c>
      <c r="B263" s="130">
        <v>0</v>
      </c>
      <c r="C263" s="130">
        <v>0</v>
      </c>
      <c r="D263" s="130">
        <v>0</v>
      </c>
      <c r="E263" s="130">
        <v>0</v>
      </c>
      <c r="F263" s="130">
        <v>0</v>
      </c>
      <c r="G263" s="130">
        <v>0</v>
      </c>
      <c r="H263" s="130">
        <v>0</v>
      </c>
      <c r="I263" s="130">
        <v>0</v>
      </c>
      <c r="J263" s="130">
        <v>0</v>
      </c>
      <c r="K263" s="130">
        <v>0</v>
      </c>
      <c r="L263" s="130">
        <v>0</v>
      </c>
      <c r="M263" s="130">
        <v>0</v>
      </c>
      <c r="N263" s="130">
        <v>0</v>
      </c>
      <c r="O263" s="130">
        <v>0</v>
      </c>
      <c r="P263" s="130">
        <v>0</v>
      </c>
      <c r="Q263" s="130">
        <v>0</v>
      </c>
      <c r="R263" s="130">
        <v>0</v>
      </c>
      <c r="S263" s="130">
        <v>0</v>
      </c>
      <c r="T263" s="130">
        <v>0</v>
      </c>
      <c r="U263" s="130">
        <v>0</v>
      </c>
      <c r="V263" s="130">
        <v>0</v>
      </c>
      <c r="W263" s="130">
        <v>0</v>
      </c>
      <c r="X263" s="130">
        <v>0</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54784</v>
      </c>
      <c r="AZ263" s="130">
        <v>0</v>
      </c>
      <c r="BA263" s="130">
        <v>0</v>
      </c>
      <c r="BB263" s="130">
        <v>0</v>
      </c>
      <c r="BC263" s="130">
        <v>34874.07</v>
      </c>
    </row>
    <row r="264" spans="1:55" x14ac:dyDescent="0.25">
      <c r="A264" s="130" t="s">
        <v>2526</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54784</v>
      </c>
      <c r="AZ264" s="130">
        <v>0</v>
      </c>
      <c r="BA264" s="130">
        <v>0</v>
      </c>
      <c r="BB264" s="130">
        <v>0</v>
      </c>
      <c r="BC264" s="130">
        <v>34874.07</v>
      </c>
    </row>
    <row r="265" spans="1:55" x14ac:dyDescent="0.25">
      <c r="A265" s="130" t="s">
        <v>2529</v>
      </c>
      <c r="B265" s="130">
        <v>0</v>
      </c>
      <c r="C265" s="130">
        <v>0</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-200697</v>
      </c>
      <c r="BA265" s="130">
        <v>-248489.59</v>
      </c>
      <c r="BB265" s="130">
        <v>-226618</v>
      </c>
      <c r="BC265" s="130">
        <v>0</v>
      </c>
    </row>
    <row r="266" spans="1:55" x14ac:dyDescent="0.25">
      <c r="A266" s="130" t="s">
        <v>2532</v>
      </c>
      <c r="B266" s="130">
        <v>0</v>
      </c>
      <c r="C266" s="130">
        <v>0</v>
      </c>
      <c r="D266" s="130">
        <v>0</v>
      </c>
      <c r="E266" s="130">
        <v>0</v>
      </c>
      <c r="F266" s="130">
        <v>0</v>
      </c>
      <c r="G266" s="130">
        <v>0</v>
      </c>
      <c r="H266" s="130">
        <v>0</v>
      </c>
      <c r="I266" s="130">
        <v>0</v>
      </c>
      <c r="J266" s="130">
        <v>0</v>
      </c>
      <c r="K266" s="130">
        <v>0</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-200697</v>
      </c>
      <c r="BA266" s="130">
        <v>-248489.59</v>
      </c>
      <c r="BB266" s="130">
        <v>-226618</v>
      </c>
      <c r="BC266" s="130">
        <v>0</v>
      </c>
    </row>
    <row r="267" spans="1:55" x14ac:dyDescent="0.25">
      <c r="A267" s="130" t="s">
        <v>2533</v>
      </c>
      <c r="B267" s="130">
        <v>0</v>
      </c>
      <c r="C267" s="130">
        <v>0</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-200697</v>
      </c>
      <c r="BA267" s="130">
        <v>-248489.59</v>
      </c>
      <c r="BB267" s="130">
        <v>-226618</v>
      </c>
      <c r="BC267" s="130">
        <v>0</v>
      </c>
    </row>
    <row r="268" spans="1:55" x14ac:dyDescent="0.25">
      <c r="A268" s="130" t="s">
        <v>2535</v>
      </c>
      <c r="B268" s="130">
        <v>-9190.48</v>
      </c>
      <c r="C268" s="130">
        <v>-3651.58</v>
      </c>
      <c r="D268" s="130">
        <v>0</v>
      </c>
      <c r="E268" s="130">
        <v>0</v>
      </c>
      <c r="F268" s="130">
        <v>0</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s="130">
        <v>0</v>
      </c>
      <c r="AD268" s="130">
        <v>0</v>
      </c>
      <c r="AE268" s="130">
        <v>0</v>
      </c>
      <c r="AF268" s="130">
        <v>0</v>
      </c>
      <c r="AG268" s="130">
        <v>0</v>
      </c>
      <c r="AH268" s="130">
        <v>0</v>
      </c>
      <c r="AI268" s="130">
        <v>0</v>
      </c>
      <c r="AJ268" s="130">
        <v>0</v>
      </c>
      <c r="AK268" s="130">
        <v>0</v>
      </c>
      <c r="AL268" s="130">
        <v>0</v>
      </c>
      <c r="AM268" s="130">
        <v>0</v>
      </c>
      <c r="AN268" s="130">
        <v>-1421.39</v>
      </c>
      <c r="AO268" s="130">
        <v>0</v>
      </c>
      <c r="AP268" s="130">
        <v>-1421.39</v>
      </c>
      <c r="AQ268" s="130">
        <v>-1143.44</v>
      </c>
      <c r="AR268" s="130">
        <v>-1463.12</v>
      </c>
      <c r="AS268" s="130">
        <v>-1167.8399999999999</v>
      </c>
      <c r="AT268" s="130">
        <v>-876.81</v>
      </c>
      <c r="AU268" s="130">
        <v>-376.64</v>
      </c>
      <c r="AV268" s="130">
        <v>-1451.38</v>
      </c>
      <c r="AW268" s="130">
        <v>-1217.78</v>
      </c>
      <c r="AX268" s="130">
        <v>-775.09</v>
      </c>
      <c r="AY268" s="130">
        <v>0</v>
      </c>
      <c r="AZ268" s="130">
        <v>0</v>
      </c>
      <c r="BA268" s="130">
        <v>0</v>
      </c>
      <c r="BB268" s="130">
        <v>0</v>
      </c>
      <c r="BC268" s="130">
        <v>0</v>
      </c>
    </row>
    <row r="269" spans="1:55" x14ac:dyDescent="0.25">
      <c r="A269" s="130" t="s">
        <v>2538</v>
      </c>
      <c r="B269" s="130">
        <v>0</v>
      </c>
      <c r="C269" s="130">
        <v>0</v>
      </c>
      <c r="D269" s="130">
        <v>0</v>
      </c>
      <c r="E269" s="130">
        <v>0</v>
      </c>
      <c r="F269" s="130">
        <v>0</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327664</v>
      </c>
      <c r="BA269" s="130">
        <v>52500</v>
      </c>
      <c r="BB269" s="130">
        <v>52500</v>
      </c>
      <c r="BC269" s="130">
        <v>0</v>
      </c>
    </row>
    <row r="270" spans="1:55" x14ac:dyDescent="0.25">
      <c r="A270" s="130" t="s">
        <v>2539</v>
      </c>
      <c r="B270" s="130">
        <v>-156468.31</v>
      </c>
      <c r="C270" s="130">
        <v>0</v>
      </c>
      <c r="D270" s="130">
        <v>-337329.35</v>
      </c>
      <c r="E270" s="130">
        <v>-337266.14</v>
      </c>
      <c r="F270" s="130">
        <v>-215568.9</v>
      </c>
      <c r="G270" s="130">
        <v>-72.239999999999995</v>
      </c>
      <c r="H270" s="130">
        <v>-385961.77</v>
      </c>
      <c r="I270" s="130">
        <v>-385901.57</v>
      </c>
      <c r="J270" s="130">
        <v>-187717.73</v>
      </c>
      <c r="K270" s="130">
        <v>0</v>
      </c>
      <c r="L270" s="130">
        <v>-410206.52</v>
      </c>
      <c r="M270" s="130">
        <v>-410050</v>
      </c>
      <c r="N270" s="130">
        <v>-236300</v>
      </c>
      <c r="O270" s="130">
        <v>0</v>
      </c>
      <c r="P270" s="130">
        <v>-97300</v>
      </c>
      <c r="Q270" s="130">
        <v>-97300</v>
      </c>
      <c r="R270" s="130">
        <v>-48650</v>
      </c>
      <c r="S270" s="130">
        <v>0</v>
      </c>
      <c r="T270" s="130">
        <v>-72975</v>
      </c>
      <c r="U270" s="130">
        <v>-72975</v>
      </c>
      <c r="V270" s="130">
        <v>-38225</v>
      </c>
      <c r="W270" s="130">
        <v>0</v>
      </c>
      <c r="X270" s="130">
        <v>-62550</v>
      </c>
      <c r="Y270" s="130">
        <v>-62550</v>
      </c>
      <c r="Z270" s="130">
        <v>-34750</v>
      </c>
      <c r="AA270" s="130">
        <v>0</v>
      </c>
      <c r="AB270" s="130">
        <v>-46912.5</v>
      </c>
      <c r="AC270" s="130">
        <v>-46912.5</v>
      </c>
      <c r="AD270" s="130">
        <v>-22587.5</v>
      </c>
      <c r="AE270" s="130">
        <v>0</v>
      </c>
      <c r="AF270" s="130">
        <v>-39962.5</v>
      </c>
      <c r="AG270" s="130">
        <v>-39962.5</v>
      </c>
      <c r="AH270" s="130">
        <v>-17375</v>
      </c>
      <c r="AI270" s="130">
        <v>0</v>
      </c>
      <c r="AJ270" s="130">
        <v>-33012.5</v>
      </c>
      <c r="AK270" s="130">
        <v>0</v>
      </c>
      <c r="AL270" s="130">
        <v>0</v>
      </c>
      <c r="AM270" s="130">
        <v>0</v>
      </c>
      <c r="AN270" s="130">
        <v>-90350</v>
      </c>
      <c r="AO270" s="130">
        <v>-90350</v>
      </c>
      <c r="AP270" s="130">
        <v>0</v>
      </c>
      <c r="AQ270" s="130">
        <v>0</v>
      </c>
      <c r="AR270" s="130">
        <v>0</v>
      </c>
      <c r="AS270" s="130">
        <v>-22935</v>
      </c>
      <c r="AT270" s="130">
        <v>0</v>
      </c>
      <c r="AU270" s="130">
        <v>0</v>
      </c>
      <c r="AV270" s="130">
        <v>0</v>
      </c>
      <c r="AW270" s="130">
        <v>-45175</v>
      </c>
      <c r="AX270" s="130">
        <v>-45175</v>
      </c>
      <c r="AY270" s="130">
        <v>0</v>
      </c>
      <c r="AZ270" s="130">
        <v>-128825</v>
      </c>
      <c r="BA270" s="130">
        <v>-128825</v>
      </c>
      <c r="BB270" s="130">
        <v>-76700</v>
      </c>
      <c r="BC270" s="130">
        <v>-76700</v>
      </c>
    </row>
    <row r="271" spans="1:55" x14ac:dyDescent="0.25">
      <c r="A271" s="130" t="s">
        <v>2541</v>
      </c>
      <c r="B271" s="130">
        <v>0</v>
      </c>
      <c r="C271" s="130">
        <v>0</v>
      </c>
      <c r="D271" s="130">
        <v>36152.129999999997</v>
      </c>
      <c r="E271" s="130">
        <v>37955.86</v>
      </c>
      <c r="F271" s="130">
        <v>41231.01</v>
      </c>
      <c r="G271" s="130">
        <v>39380.910000000003</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-33012.5</v>
      </c>
      <c r="AL271" s="130">
        <v>-10425</v>
      </c>
      <c r="AM271" s="130">
        <v>0</v>
      </c>
      <c r="AN271" s="130">
        <v>0</v>
      </c>
      <c r="AO271" s="130">
        <v>-1421.39</v>
      </c>
      <c r="AP271" s="130">
        <v>-90350</v>
      </c>
      <c r="AQ271" s="130">
        <v>0</v>
      </c>
      <c r="AR271" s="130">
        <v>-22935</v>
      </c>
      <c r="AS271" s="130">
        <v>0</v>
      </c>
      <c r="AT271" s="130">
        <v>-22935</v>
      </c>
      <c r="AU271" s="130">
        <v>0</v>
      </c>
      <c r="AV271" s="130">
        <v>-45175</v>
      </c>
      <c r="AW271" s="130">
        <v>0</v>
      </c>
      <c r="AX271" s="130">
        <v>0</v>
      </c>
      <c r="AY271" s="130">
        <v>-355</v>
      </c>
      <c r="AZ271" s="130">
        <v>-1681</v>
      </c>
      <c r="BA271" s="130">
        <v>275164</v>
      </c>
      <c r="BB271" s="130">
        <v>275164</v>
      </c>
      <c r="BC271" s="130">
        <v>0</v>
      </c>
    </row>
    <row r="272" spans="1:55" x14ac:dyDescent="0.25">
      <c r="A272" s="130" t="s">
        <v>885</v>
      </c>
      <c r="B272" s="130">
        <v>-254572.89</v>
      </c>
      <c r="C272" s="130">
        <v>-106203.2</v>
      </c>
      <c r="D272" s="130">
        <v>-307423.82</v>
      </c>
      <c r="E272" s="130">
        <v>-242464.58</v>
      </c>
      <c r="F272" s="130">
        <v>-16188.85</v>
      </c>
      <c r="G272" s="130">
        <v>120306.79</v>
      </c>
      <c r="H272" s="130">
        <v>22943.119999999999</v>
      </c>
      <c r="I272" s="130">
        <v>55909.96</v>
      </c>
      <c r="J272" s="130">
        <v>56943.74</v>
      </c>
      <c r="K272" s="130">
        <v>76297.75</v>
      </c>
      <c r="L272" s="130">
        <v>-272043.69</v>
      </c>
      <c r="M272" s="130">
        <v>-325576.75</v>
      </c>
      <c r="N272" s="130">
        <v>-176300</v>
      </c>
      <c r="O272" s="130">
        <v>16000</v>
      </c>
      <c r="P272" s="130">
        <v>-187300</v>
      </c>
      <c r="Q272" s="130">
        <v>-186300</v>
      </c>
      <c r="R272" s="130">
        <v>-105650</v>
      </c>
      <c r="S272" s="130">
        <v>20000</v>
      </c>
      <c r="T272" s="130">
        <v>-183975</v>
      </c>
      <c r="U272" s="130">
        <v>-170975</v>
      </c>
      <c r="V272" s="130">
        <v>-132225</v>
      </c>
      <c r="W272" s="130">
        <v>-53000</v>
      </c>
      <c r="X272" s="130">
        <v>-274550</v>
      </c>
      <c r="Y272" s="130">
        <v>-163550</v>
      </c>
      <c r="Z272" s="130">
        <v>-104750</v>
      </c>
      <c r="AA272" s="130">
        <v>-44000</v>
      </c>
      <c r="AB272" s="130">
        <v>-147912.5</v>
      </c>
      <c r="AC272" s="130">
        <v>-102046.09</v>
      </c>
      <c r="AD272" s="130">
        <v>-72587.5</v>
      </c>
      <c r="AE272" s="130">
        <v>-6000</v>
      </c>
      <c r="AF272" s="130">
        <v>-88962.5</v>
      </c>
      <c r="AG272" s="130">
        <v>-106962.5</v>
      </c>
      <c r="AH272" s="130">
        <v>-118375</v>
      </c>
      <c r="AI272" s="130">
        <v>-32000</v>
      </c>
      <c r="AJ272" s="130">
        <v>-66012.5</v>
      </c>
      <c r="AK272" s="130">
        <v>-25012.5</v>
      </c>
      <c r="AL272" s="130">
        <v>-30425</v>
      </c>
      <c r="AM272" s="130">
        <v>30000</v>
      </c>
      <c r="AN272" s="130">
        <v>182228.61</v>
      </c>
      <c r="AO272" s="130">
        <v>147228.60999999999</v>
      </c>
      <c r="AP272" s="130">
        <v>96637.65</v>
      </c>
      <c r="AQ272" s="130">
        <v>79244.92</v>
      </c>
      <c r="AR272" s="130">
        <v>-184899.21</v>
      </c>
      <c r="AS272" s="130">
        <v>-174603.93</v>
      </c>
      <c r="AT272" s="130">
        <v>-88312.9</v>
      </c>
      <c r="AU272" s="130">
        <v>-31877.73</v>
      </c>
      <c r="AV272" s="130">
        <v>213658.23</v>
      </c>
      <c r="AW272" s="130">
        <v>167390.75</v>
      </c>
      <c r="AX272" s="130">
        <v>68833.429999999993</v>
      </c>
      <c r="AY272" s="130">
        <v>54429</v>
      </c>
      <c r="AZ272" s="130">
        <v>-3539</v>
      </c>
      <c r="BA272" s="130">
        <v>-49650.59</v>
      </c>
      <c r="BB272" s="130">
        <v>24346</v>
      </c>
      <c r="BC272" s="130">
        <v>-41825.93</v>
      </c>
    </row>
    <row r="273" spans="1:55" x14ac:dyDescent="0.25">
      <c r="A273" s="130" t="s">
        <v>886</v>
      </c>
      <c r="B273" s="130">
        <v>-10437.81</v>
      </c>
      <c r="C273" s="130">
        <v>-13972.84</v>
      </c>
      <c r="D273" s="130">
        <v>-2264.84</v>
      </c>
      <c r="E273" s="130">
        <v>-13251.19</v>
      </c>
      <c r="F273" s="130">
        <v>20826.96</v>
      </c>
      <c r="G273" s="130">
        <v>-16489.16</v>
      </c>
      <c r="H273" s="130">
        <v>4730.38</v>
      </c>
      <c r="I273" s="130">
        <v>-15153.81</v>
      </c>
      <c r="J273" s="130">
        <v>-2305.38</v>
      </c>
      <c r="K273" s="130">
        <v>-7968.91</v>
      </c>
      <c r="L273" s="130">
        <v>16529.43</v>
      </c>
      <c r="M273" s="130">
        <v>24722.74</v>
      </c>
      <c r="N273" s="130">
        <v>-7536.52</v>
      </c>
      <c r="O273" s="130">
        <v>-5812.79</v>
      </c>
      <c r="P273" s="130">
        <v>2955.72</v>
      </c>
      <c r="Q273" s="130">
        <v>-7139.61</v>
      </c>
      <c r="R273" s="130">
        <v>2359.5</v>
      </c>
      <c r="S273" s="130">
        <v>560.84</v>
      </c>
      <c r="T273" s="130">
        <v>1541.48</v>
      </c>
      <c r="U273" s="130">
        <v>-8136.36</v>
      </c>
      <c r="V273" s="130">
        <v>-6238.5</v>
      </c>
      <c r="W273" s="130">
        <v>-5759.47</v>
      </c>
      <c r="X273" s="130">
        <v>-4557.08</v>
      </c>
      <c r="Y273" s="130">
        <v>-11580.92</v>
      </c>
      <c r="Z273" s="130">
        <v>-10711.69</v>
      </c>
      <c r="AA273" s="130">
        <v>-3637.62</v>
      </c>
      <c r="AB273" s="130">
        <v>-251.08</v>
      </c>
      <c r="AC273" s="130">
        <v>-13576.97</v>
      </c>
      <c r="AD273" s="130">
        <v>-6659.55</v>
      </c>
      <c r="AE273" s="130">
        <v>-12282.56</v>
      </c>
      <c r="AF273" s="130">
        <v>20315.28</v>
      </c>
      <c r="AG273" s="130">
        <v>15584.09</v>
      </c>
      <c r="AH273" s="130">
        <v>6098.71</v>
      </c>
      <c r="AI273" s="130">
        <v>7772.9</v>
      </c>
      <c r="AJ273" s="130">
        <v>702.88</v>
      </c>
      <c r="AK273" s="130">
        <v>-6567.4</v>
      </c>
      <c r="AL273" s="130">
        <v>-2310.9299999999998</v>
      </c>
      <c r="AM273" s="130">
        <v>6310.8</v>
      </c>
      <c r="AN273" s="130">
        <v>7576.65</v>
      </c>
      <c r="AO273" s="130">
        <v>916.56</v>
      </c>
      <c r="AP273" s="130">
        <v>-675.99</v>
      </c>
      <c r="AQ273" s="130">
        <v>6783.98</v>
      </c>
      <c r="AR273" s="130">
        <v>-9553.02</v>
      </c>
      <c r="AS273" s="130">
        <v>-10098.17</v>
      </c>
      <c r="AT273" s="130">
        <v>-6555.35</v>
      </c>
      <c r="AU273" s="130">
        <v>6094.93</v>
      </c>
      <c r="AV273" s="130">
        <v>7457.36</v>
      </c>
      <c r="AW273" s="130">
        <v>27876.89</v>
      </c>
      <c r="AX273" s="130">
        <v>23419.02</v>
      </c>
      <c r="AY273" s="130">
        <v>17196</v>
      </c>
      <c r="AZ273" s="130">
        <v>-6501</v>
      </c>
      <c r="BA273" s="130">
        <v>-723.92</v>
      </c>
      <c r="BB273" s="130">
        <v>14600</v>
      </c>
      <c r="BC273" s="130">
        <v>28208.43</v>
      </c>
    </row>
    <row r="274" spans="1:55" x14ac:dyDescent="0.25">
      <c r="A274" s="130" t="s">
        <v>2545</v>
      </c>
      <c r="B274" s="130">
        <v>62881.68</v>
      </c>
      <c r="C274" s="130">
        <v>62881.68</v>
      </c>
      <c r="D274" s="130">
        <v>65146.52</v>
      </c>
      <c r="E274" s="130">
        <v>65146.52</v>
      </c>
      <c r="F274" s="130">
        <v>65146.52</v>
      </c>
      <c r="G274" s="130">
        <v>65146.52</v>
      </c>
      <c r="H274" s="130">
        <v>60416.14</v>
      </c>
      <c r="I274" s="130">
        <v>60416.14</v>
      </c>
      <c r="J274" s="130">
        <v>60416.14</v>
      </c>
      <c r="K274" s="130">
        <v>60416.14</v>
      </c>
      <c r="L274" s="130">
        <v>43886.71</v>
      </c>
      <c r="M274" s="130">
        <v>43886.71</v>
      </c>
      <c r="N274" s="130">
        <v>43886.71</v>
      </c>
      <c r="O274" s="130">
        <v>43886.71</v>
      </c>
      <c r="P274" s="130">
        <v>40930.99</v>
      </c>
      <c r="Q274" s="130">
        <v>40930.99</v>
      </c>
      <c r="R274" s="130">
        <v>40930.99</v>
      </c>
      <c r="S274" s="130">
        <v>40930.99</v>
      </c>
      <c r="T274" s="130">
        <v>39389.51</v>
      </c>
      <c r="U274" s="130">
        <v>39389.51</v>
      </c>
      <c r="V274" s="130">
        <v>39389.51</v>
      </c>
      <c r="W274" s="130">
        <v>39389.51</v>
      </c>
      <c r="X274" s="130">
        <v>43946.59</v>
      </c>
      <c r="Y274" s="130">
        <v>43946.59</v>
      </c>
      <c r="Z274" s="130">
        <v>43946.59</v>
      </c>
      <c r="AA274" s="130">
        <v>43946.59</v>
      </c>
      <c r="AB274" s="130">
        <v>44197.67</v>
      </c>
      <c r="AC274" s="130">
        <v>44197.67</v>
      </c>
      <c r="AD274" s="130">
        <v>44197.67</v>
      </c>
      <c r="AE274" s="130">
        <v>44197.67</v>
      </c>
      <c r="AF274" s="130">
        <v>23882.38</v>
      </c>
      <c r="AG274" s="130">
        <v>23882.38</v>
      </c>
      <c r="AH274" s="130">
        <v>23882.38</v>
      </c>
      <c r="AI274" s="130">
        <v>23882.38</v>
      </c>
      <c r="AJ274" s="130">
        <v>23179.5</v>
      </c>
      <c r="AK274" s="130">
        <v>23179.5</v>
      </c>
      <c r="AL274" s="130">
        <v>23179.5</v>
      </c>
      <c r="AM274" s="130">
        <v>23179.5</v>
      </c>
      <c r="AN274" s="130">
        <v>15602.85</v>
      </c>
      <c r="AO274" s="130">
        <v>15602.85</v>
      </c>
      <c r="AP274" s="130">
        <v>15602.85</v>
      </c>
      <c r="AQ274" s="130">
        <v>15602.85</v>
      </c>
      <c r="AR274" s="130">
        <v>25155.87</v>
      </c>
      <c r="AS274" s="130">
        <v>25155.87</v>
      </c>
      <c r="AT274" s="130">
        <v>25155.87</v>
      </c>
      <c r="AU274" s="130">
        <v>25155.87</v>
      </c>
      <c r="AV274" s="130">
        <v>17698.52</v>
      </c>
      <c r="AW274" s="130">
        <v>17698.52</v>
      </c>
      <c r="AX274" s="130">
        <v>17698.52</v>
      </c>
      <c r="AY274" s="130">
        <v>17699</v>
      </c>
      <c r="AZ274" s="130">
        <v>24200</v>
      </c>
      <c r="BA274" s="130">
        <v>24199.59</v>
      </c>
      <c r="BB274" s="130">
        <v>24200</v>
      </c>
      <c r="BC274" s="130">
        <v>24199.59</v>
      </c>
    </row>
    <row r="275" spans="1:55" x14ac:dyDescent="0.25">
      <c r="A275" s="130" t="s">
        <v>2546</v>
      </c>
      <c r="B275" s="130">
        <v>52443.87</v>
      </c>
      <c r="C275" s="130">
        <v>48908.84</v>
      </c>
      <c r="D275" s="130">
        <v>62881.68</v>
      </c>
      <c r="E275" s="130">
        <v>51895.33</v>
      </c>
      <c r="F275" s="130">
        <v>85973.49</v>
      </c>
      <c r="G275" s="130">
        <v>48657.36</v>
      </c>
      <c r="H275" s="130">
        <v>65146.52</v>
      </c>
      <c r="I275" s="130">
        <v>45262.33</v>
      </c>
      <c r="J275" s="130">
        <v>58110.76</v>
      </c>
      <c r="K275" s="130">
        <v>52447.23</v>
      </c>
      <c r="L275" s="130">
        <v>60416.14</v>
      </c>
      <c r="M275" s="130">
        <v>68609.45</v>
      </c>
      <c r="N275" s="130">
        <v>36350.19</v>
      </c>
      <c r="O275" s="130">
        <v>38073.919999999998</v>
      </c>
      <c r="P275" s="130">
        <v>43886.71</v>
      </c>
      <c r="Q275" s="130">
        <v>33791.379999999997</v>
      </c>
      <c r="R275" s="130">
        <v>43290.49</v>
      </c>
      <c r="S275" s="130">
        <v>41491.83</v>
      </c>
      <c r="T275" s="130">
        <v>40930.99</v>
      </c>
      <c r="U275" s="130">
        <v>31253.15</v>
      </c>
      <c r="V275" s="130">
        <v>33151.01</v>
      </c>
      <c r="W275" s="130">
        <v>33630.04</v>
      </c>
      <c r="X275" s="130">
        <v>39389.51</v>
      </c>
      <c r="Y275" s="130">
        <v>32365.67</v>
      </c>
      <c r="Z275" s="130">
        <v>33234.9</v>
      </c>
      <c r="AA275" s="130">
        <v>40308.97</v>
      </c>
      <c r="AB275" s="130">
        <v>43946.59</v>
      </c>
      <c r="AC275" s="130">
        <v>30620.7</v>
      </c>
      <c r="AD275" s="130">
        <v>37538.120000000003</v>
      </c>
      <c r="AE275" s="130">
        <v>31915.11</v>
      </c>
      <c r="AF275" s="130">
        <v>44197.67</v>
      </c>
      <c r="AG275" s="130">
        <v>39466.47</v>
      </c>
      <c r="AH275" s="130">
        <v>29981.1</v>
      </c>
      <c r="AI275" s="130">
        <v>31655.279999999999</v>
      </c>
      <c r="AJ275" s="130">
        <v>23882.38</v>
      </c>
      <c r="AK275" s="130">
        <v>16612.099999999999</v>
      </c>
      <c r="AL275" s="130">
        <v>20868.57</v>
      </c>
      <c r="AM275" s="130">
        <v>29490.3</v>
      </c>
      <c r="AN275" s="130">
        <v>23179.5</v>
      </c>
      <c r="AO275" s="130">
        <v>16519.41</v>
      </c>
      <c r="AP275" s="130">
        <v>14926.86</v>
      </c>
      <c r="AQ275" s="130">
        <v>22386.83</v>
      </c>
      <c r="AR275" s="130">
        <v>15602.85</v>
      </c>
      <c r="AS275" s="130">
        <v>15057.71</v>
      </c>
      <c r="AT275" s="130">
        <v>18600.53</v>
      </c>
      <c r="AU275" s="130">
        <v>31250.799999999999</v>
      </c>
      <c r="AV275" s="130">
        <v>25155.87</v>
      </c>
      <c r="AW275" s="130">
        <v>45575.4</v>
      </c>
      <c r="AX275" s="130">
        <v>41117.54</v>
      </c>
      <c r="AY275" s="130">
        <v>34895</v>
      </c>
      <c r="AZ275" s="130">
        <v>17699</v>
      </c>
      <c r="BA275" s="130">
        <v>23475.67</v>
      </c>
      <c r="BB275" s="130">
        <v>38800</v>
      </c>
      <c r="BC275" s="130">
        <v>52408.01</v>
      </c>
    </row>
    <row r="276" spans="1:55" x14ac:dyDescent="0.25">
      <c r="A276" s="130" t="s">
        <v>2547</v>
      </c>
      <c r="B276" s="130" t="s">
        <v>3279</v>
      </c>
      <c r="C276" s="130" t="s">
        <v>2548</v>
      </c>
      <c r="D276" s="130" t="s">
        <v>2549</v>
      </c>
      <c r="E276" s="130" t="s">
        <v>2550</v>
      </c>
      <c r="F276" s="130" t="s">
        <v>2551</v>
      </c>
      <c r="G276" s="130" t="s">
        <v>2552</v>
      </c>
      <c r="H276" s="130" t="s">
        <v>2553</v>
      </c>
      <c r="I276" s="130" t="s">
        <v>2554</v>
      </c>
      <c r="J276" s="130" t="s">
        <v>2555</v>
      </c>
      <c r="K276" s="130" t="s">
        <v>2556</v>
      </c>
      <c r="L276" s="130" t="s">
        <v>2557</v>
      </c>
      <c r="M276" s="130" t="s">
        <v>2558</v>
      </c>
      <c r="N276" s="130" t="s">
        <v>2559</v>
      </c>
      <c r="O276" s="130" t="s">
        <v>2560</v>
      </c>
      <c r="P276" s="130" t="s">
        <v>2561</v>
      </c>
      <c r="Q276" s="130" t="s">
        <v>2562</v>
      </c>
      <c r="R276" s="130" t="s">
        <v>2563</v>
      </c>
      <c r="S276" s="130" t="s">
        <v>2564</v>
      </c>
      <c r="T276" s="130" t="s">
        <v>2565</v>
      </c>
      <c r="U276" s="130" t="s">
        <v>2566</v>
      </c>
      <c r="V276" s="130" t="s">
        <v>2567</v>
      </c>
      <c r="W276" s="130" t="s">
        <v>2568</v>
      </c>
      <c r="X276" s="130" t="s">
        <v>2569</v>
      </c>
      <c r="Y276" s="130" t="s">
        <v>2570</v>
      </c>
      <c r="Z276" s="130" t="s">
        <v>2571</v>
      </c>
      <c r="AA276" s="130" t="s">
        <v>2572</v>
      </c>
      <c r="AB276" s="130" t="s">
        <v>2573</v>
      </c>
      <c r="AC276" s="130" t="s">
        <v>2574</v>
      </c>
      <c r="AD276" s="130" t="s">
        <v>2575</v>
      </c>
      <c r="AE276" s="130" t="s">
        <v>2576</v>
      </c>
      <c r="AF276" s="130" t="s">
        <v>2577</v>
      </c>
      <c r="AG276" s="130" t="s">
        <v>2578</v>
      </c>
      <c r="AH276" s="130" t="s">
        <v>2579</v>
      </c>
      <c r="AI276" s="130" t="s">
        <v>2580</v>
      </c>
      <c r="AJ276" s="130" t="s">
        <v>2581</v>
      </c>
      <c r="AK276" s="130" t="s">
        <v>2582</v>
      </c>
      <c r="AL276" s="130" t="s">
        <v>2583</v>
      </c>
      <c r="AM276" s="130" t="s">
        <v>2584</v>
      </c>
      <c r="AN276" s="130" t="s">
        <v>2585</v>
      </c>
      <c r="AO276" s="130" t="s">
        <v>2586</v>
      </c>
      <c r="AP276" s="130" t="s">
        <v>2587</v>
      </c>
      <c r="AQ276" s="130" t="s">
        <v>2588</v>
      </c>
      <c r="AR276" s="130" t="s">
        <v>2589</v>
      </c>
      <c r="AS276" s="130" t="s">
        <v>2590</v>
      </c>
      <c r="AT276" s="130" t="s">
        <v>2591</v>
      </c>
      <c r="AU276" s="130" t="s">
        <v>2592</v>
      </c>
      <c r="AV276" s="130" t="s">
        <v>2593</v>
      </c>
      <c r="AW276" s="130" t="s">
        <v>2594</v>
      </c>
      <c r="AX276" s="130" t="s">
        <v>2595</v>
      </c>
      <c r="AY276" s="130" t="s">
        <v>2596</v>
      </c>
      <c r="AZ276" s="130" t="s">
        <v>2597</v>
      </c>
      <c r="BA276" s="130" t="s">
        <v>2598</v>
      </c>
      <c r="BB276" s="130" t="s">
        <v>2599</v>
      </c>
      <c r="BC276" s="130" t="s">
        <v>2600</v>
      </c>
    </row>
    <row r="277" spans="1:55" x14ac:dyDescent="0.25">
      <c r="A277" s="130" t="s">
        <v>2601</v>
      </c>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row>
    <row r="278" spans="1:55" x14ac:dyDescent="0.25">
      <c r="A278" s="130" t="s">
        <v>2602</v>
      </c>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row>
    <row r="279" spans="1:55" x14ac:dyDescent="0.25">
      <c r="A279" s="130" t="s">
        <v>2603</v>
      </c>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f t="shared" ref="B351:O354" si="9">IFERROR(VLOOKUP($B$350,$4:$126,MATCH($Q351&amp;"/"&amp;B$348,$2:$2,0),FALSE),"")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6"/>
      <c r="Q351" s="9" t="s">
        <v>12</v>
      </c>
    </row>
    <row r="352" spans="1:53" x14ac:dyDescent="0.25">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f t="shared" si="9"/>
        <v>52443.87</v>
      </c>
      <c r="P352" s="6"/>
      <c r="Q352" s="9" t="s">
        <v>13</v>
      </c>
    </row>
    <row r="353" spans="2:17" x14ac:dyDescent="0.25">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t="str">
        <f t="shared" si="9"/>
        <v/>
      </c>
      <c r="P353" s="6"/>
      <c r="Q353" s="9" t="s">
        <v>14</v>
      </c>
    </row>
    <row r="354" spans="2:17" x14ac:dyDescent="0.25">
      <c r="B354" s="7">
        <f t="shared" si="9"/>
        <v>17698</v>
      </c>
      <c r="C354" s="7">
        <f t="shared" si="9"/>
        <v>25155.87</v>
      </c>
      <c r="D354" s="7">
        <f t="shared" si="9"/>
        <v>15602.85</v>
      </c>
      <c r="E354" s="7">
        <f t="shared" si="9"/>
        <v>23179.5</v>
      </c>
      <c r="F354" s="7">
        <f t="shared" si="9"/>
        <v>23882.38</v>
      </c>
      <c r="G354" s="7">
        <f t="shared" si="9"/>
        <v>44197.67</v>
      </c>
      <c r="H354" s="7">
        <f t="shared" si="9"/>
        <v>43946.59</v>
      </c>
      <c r="I354" s="7">
        <f t="shared" si="9"/>
        <v>39389.51</v>
      </c>
      <c r="J354" s="7">
        <f t="shared" si="9"/>
        <v>40930.99</v>
      </c>
      <c r="K354" s="7">
        <f t="shared" si="9"/>
        <v>43886.71</v>
      </c>
      <c r="L354" s="7">
        <f t="shared" si="9"/>
        <v>60416.14</v>
      </c>
      <c r="M354" s="7">
        <f t="shared" si="9"/>
        <v>65146.52</v>
      </c>
      <c r="N354" s="8">
        <f>IFERROR(VLOOKUP($B$350,$4:$126,MATCH($Q354&amp;"/"&amp;N$348,$2:$2,0),FALSE),IFERROR(VLOOKUP($B$350,$4:$126,MATCH($Q353&amp;"/"&amp;N$348,$2:$2,0),FALSE),IFERROR(VLOOKUP($B$350,$4:$126,MATCH($Q352&amp;"/"&amp;N$348,$2:$2,0),FALSE),IFERROR(VLOOKUP($B$350,$4:$126,MATCH($Q351&amp;"/"&amp;N$348,$2:$2,0),FALSE),""))))</f>
        <v>62881.68</v>
      </c>
      <c r="O354" s="8">
        <f>IFERROR(VLOOKUP($B$350,$4:$126,MATCH($Q354&amp;"/"&amp;O$348,$2:$2,0),FALSE),IFERROR(VLOOKUP($B$350,$4:$126,MATCH($Q353&amp;"/"&amp;O$348,$2:$2,0),FALSE),IFERROR(VLOOKUP($B$350,$4:$126,MATCH($Q352&amp;"/"&amp;O$348,$2:$2,0),FALSE),IFERROR(VLOOKUP($B$350,$4:$126,MATCH($Q351&amp;"/"&amp;O$348,$2:$2,0),FALSE),""))))</f>
        <v>52443.87</v>
      </c>
      <c r="P354" s="6"/>
      <c r="Q354" s="9" t="s">
        <v>15</v>
      </c>
    </row>
    <row r="355" spans="2:17" x14ac:dyDescent="0.25">
      <c r="B355" s="12">
        <f t="shared" ref="B355:O355" si="10">+B354/B$402</f>
        <v>9.8388196974304436E-3</v>
      </c>
      <c r="C355" s="12">
        <f t="shared" si="10"/>
        <v>1.236673393911044E-2</v>
      </c>
      <c r="D355" s="12">
        <f t="shared" si="10"/>
        <v>8.2396136263702489E-3</v>
      </c>
      <c r="E355" s="12">
        <f t="shared" si="10"/>
        <v>1.0850401575096617E-2</v>
      </c>
      <c r="F355" s="12">
        <f t="shared" si="10"/>
        <v>1.1018978876374094E-2</v>
      </c>
      <c r="G355" s="12">
        <f t="shared" si="10"/>
        <v>1.9271607588001644E-2</v>
      </c>
      <c r="H355" s="12">
        <f t="shared" si="10"/>
        <v>1.9045040013526967E-2</v>
      </c>
      <c r="I355" s="12">
        <f t="shared" si="10"/>
        <v>1.7776164018368876E-2</v>
      </c>
      <c r="J355" s="12">
        <f t="shared" si="10"/>
        <v>1.8288840344926244E-2</v>
      </c>
      <c r="K355" s="12">
        <f t="shared" si="10"/>
        <v>1.8383799227998484E-2</v>
      </c>
      <c r="L355" s="12">
        <f t="shared" si="10"/>
        <v>2.3218916267665167E-2</v>
      </c>
      <c r="M355" s="12">
        <f t="shared" si="10"/>
        <v>2.1586652698710157E-2</v>
      </c>
      <c r="N355" s="12">
        <f t="shared" si="10"/>
        <v>2.2426174332469836E-2</v>
      </c>
      <c r="O355" s="12">
        <f t="shared" si="10"/>
        <v>1.9618679617990097E-2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f t="shared" ref="B357:N359" si="11">IFERROR(VLOOKUP($B$356,$4:$126,MATCH($Q357&amp;"/"&amp;B$348,$2:$2,0),FALSE),"")</f>
        <v>0</v>
      </c>
      <c r="C357" s="8">
        <f t="shared" si="11"/>
        <v>17007</v>
      </c>
      <c r="D357" s="8">
        <f t="shared" si="11"/>
        <v>28988.58</v>
      </c>
      <c r="E357" s="8">
        <f t="shared" si="11"/>
        <v>16755.490000000002</v>
      </c>
      <c r="F357" s="8">
        <f t="shared" si="11"/>
        <v>12352.92</v>
      </c>
      <c r="G357" s="8">
        <f t="shared" si="11"/>
        <v>14276</v>
      </c>
      <c r="H357" s="8">
        <f t="shared" si="11"/>
        <v>77903.78</v>
      </c>
      <c r="I357" s="8">
        <f t="shared" si="11"/>
        <v>91954.94</v>
      </c>
      <c r="J357" s="8">
        <f t="shared" si="11"/>
        <v>76173.75</v>
      </c>
      <c r="K357" s="8">
        <f t="shared" si="11"/>
        <v>144030.79</v>
      </c>
      <c r="L357" s="8">
        <f t="shared" si="11"/>
        <v>391134.16</v>
      </c>
      <c r="M357" s="8">
        <f t="shared" si="11"/>
        <v>215569.5</v>
      </c>
      <c r="N357" s="8">
        <f t="shared" si="11"/>
        <v>0</v>
      </c>
      <c r="O357" s="8">
        <f>IFERROR(VLOOKUP($B$356,$4:$126,MATCH($Q357&amp;"/"&amp;O$348,$2:$2,0),FALSE),"")</f>
        <v>224921.13</v>
      </c>
      <c r="P357" s="6"/>
      <c r="Q357" s="9" t="s">
        <v>12</v>
      </c>
    </row>
    <row r="358" spans="2:17" x14ac:dyDescent="0.25">
      <c r="B358" s="8">
        <f t="shared" si="11"/>
        <v>65782</v>
      </c>
      <c r="C358" s="8">
        <f t="shared" si="11"/>
        <v>10067.950000000001</v>
      </c>
      <c r="D358" s="8">
        <f t="shared" si="11"/>
        <v>56090.37</v>
      </c>
      <c r="E358" s="8">
        <f t="shared" si="11"/>
        <v>2377.5100000000002</v>
      </c>
      <c r="F358" s="8">
        <f t="shared" si="11"/>
        <v>1875.6</v>
      </c>
      <c r="G358" s="8">
        <f t="shared" si="11"/>
        <v>60178.9</v>
      </c>
      <c r="H358" s="8">
        <f t="shared" si="11"/>
        <v>87538.83</v>
      </c>
      <c r="I358" s="8">
        <f t="shared" si="11"/>
        <v>91520.56</v>
      </c>
      <c r="J358" s="8">
        <f t="shared" si="11"/>
        <v>90099.09</v>
      </c>
      <c r="K358" s="8">
        <f t="shared" si="11"/>
        <v>164291.07999999999</v>
      </c>
      <c r="L358" s="8">
        <f t="shared" si="11"/>
        <v>234184.9</v>
      </c>
      <c r="M358" s="8">
        <f t="shared" si="11"/>
        <v>179914.76</v>
      </c>
      <c r="N358" s="8">
        <f t="shared" si="11"/>
        <v>0</v>
      </c>
      <c r="O358" s="8">
        <f>IFERROR(VLOOKUP($B$356,$4:$126,MATCH($Q358&amp;"/"&amp;O$348,$2:$2,0),FALSE),"")</f>
        <v>234432.06</v>
      </c>
      <c r="P358" s="6"/>
      <c r="Q358" s="9" t="s">
        <v>13</v>
      </c>
    </row>
    <row r="359" spans="2:17" x14ac:dyDescent="0.25">
      <c r="B359" s="8">
        <f t="shared" si="11"/>
        <v>46186.98</v>
      </c>
      <c r="C359" s="8">
        <f t="shared" si="11"/>
        <v>44113.78</v>
      </c>
      <c r="D359" s="8">
        <f t="shared" si="11"/>
        <v>101151.44</v>
      </c>
      <c r="E359" s="8">
        <f t="shared" si="11"/>
        <v>1517.18</v>
      </c>
      <c r="F359" s="8">
        <f t="shared" si="11"/>
        <v>3011.72</v>
      </c>
      <c r="G359" s="8">
        <f t="shared" si="11"/>
        <v>59242.35</v>
      </c>
      <c r="H359" s="8">
        <f t="shared" si="11"/>
        <v>96657.5</v>
      </c>
      <c r="I359" s="8">
        <f t="shared" si="11"/>
        <v>90080.45</v>
      </c>
      <c r="J359" s="8">
        <f t="shared" si="11"/>
        <v>64691.56</v>
      </c>
      <c r="K359" s="8">
        <f t="shared" si="11"/>
        <v>246253.36</v>
      </c>
      <c r="L359" s="8">
        <f t="shared" si="11"/>
        <v>202869.89</v>
      </c>
      <c r="M359" s="8">
        <f t="shared" si="11"/>
        <v>167406.70000000001</v>
      </c>
      <c r="N359" s="8">
        <f t="shared" si="11"/>
        <v>0</v>
      </c>
      <c r="O359" s="8" t="str">
        <f>IFERROR(VLOOKUP($B$356,$4:$126,MATCH($Q359&amp;"/"&amp;O$348,$2:$2,0),FALSE),"")</f>
        <v/>
      </c>
      <c r="P359" s="6"/>
      <c r="Q359" s="9" t="s">
        <v>14</v>
      </c>
    </row>
    <row r="360" spans="2:17" x14ac:dyDescent="0.25">
      <c r="B360" s="8">
        <f t="shared" ref="B360:N360" si="12">IFERROR(VLOOKUP($B$356,$4:$126,MATCH($Q360&amp;"/"&amp;B$348,$2:$2,0),FALSE),IFERROR(VLOOKUP($B$356,$4:$126,MATCH($Q359&amp;"/"&amp;B$348,$2:$2,0),FALSE),IFERROR(VLOOKUP($B$356,$4:$126,MATCH($Q358&amp;"/"&amp;B$348,$2:$2,0),FALSE),IFERROR(VLOOKUP($B$356,$4:$126,MATCH($Q357&amp;"/"&amp;B$348,$2:$2,0),FALSE),""))))</f>
        <v>11424</v>
      </c>
      <c r="C360" s="8">
        <f t="shared" si="12"/>
        <v>10941.74</v>
      </c>
      <c r="D360" s="8">
        <f t="shared" si="12"/>
        <v>1214.0899999999999</v>
      </c>
      <c r="E360" s="8">
        <f t="shared" si="12"/>
        <v>61653.4</v>
      </c>
      <c r="F360" s="8">
        <f t="shared" si="12"/>
        <v>20119.32</v>
      </c>
      <c r="G360" s="8">
        <f t="shared" si="12"/>
        <v>63801.63</v>
      </c>
      <c r="H360" s="8">
        <f t="shared" si="12"/>
        <v>106825.7</v>
      </c>
      <c r="I360" s="8">
        <f t="shared" si="12"/>
        <v>75621.070000000007</v>
      </c>
      <c r="J360" s="8">
        <f t="shared" si="12"/>
        <v>116770.73</v>
      </c>
      <c r="K360" s="8">
        <f t="shared" si="12"/>
        <v>369438.91</v>
      </c>
      <c r="L360" s="8">
        <f t="shared" si="12"/>
        <v>298972.33</v>
      </c>
      <c r="M360" s="8">
        <f t="shared" si="12"/>
        <v>177945.53</v>
      </c>
      <c r="N360" s="8">
        <f t="shared" si="12"/>
        <v>0</v>
      </c>
      <c r="O360" s="8">
        <f>IFERROR(VLOOKUP($B$356,$4:$126,MATCH($Q360&amp;"/"&amp;O$348,$2:$2,0),FALSE),IFERROR(VLOOKUP($B$356,$4:$126,MATCH($Q359&amp;"/"&amp;O$348,$2:$2,0),FALSE),IFERROR(VLOOKUP($B$356,$4:$126,MATCH($Q358&amp;"/"&amp;O$348,$2:$2,0),FALSE),IFERROR(VLOOKUP($B$356,$4:$126,MATCH($Q357&amp;"/"&amp;O$348,$2:$2,0),FALSE),""))))</f>
        <v>234432.06</v>
      </c>
      <c r="P360" s="6"/>
      <c r="Q360" s="9" t="s">
        <v>15</v>
      </c>
    </row>
    <row r="361" spans="2:17" x14ac:dyDescent="0.25">
      <c r="B361" s="12">
        <f t="shared" ref="B361:O361" si="13">+B360/B$402</f>
        <v>6.350925314919504E-3</v>
      </c>
      <c r="C361" s="12">
        <f t="shared" si="13"/>
        <v>5.3790064669169569E-3</v>
      </c>
      <c r="D361" s="12">
        <f t="shared" si="13"/>
        <v>6.4114136248440861E-4</v>
      </c>
      <c r="E361" s="12">
        <f t="shared" si="13"/>
        <v>2.886016300912711E-2</v>
      </c>
      <c r="F361" s="12">
        <f t="shared" si="13"/>
        <v>9.2827583384491336E-3</v>
      </c>
      <c r="G361" s="12">
        <f t="shared" si="13"/>
        <v>2.7819565529922128E-2</v>
      </c>
      <c r="H361" s="12">
        <f t="shared" si="13"/>
        <v>4.6294825855044228E-2</v>
      </c>
      <c r="I361" s="12">
        <f t="shared" si="13"/>
        <v>3.4127171004781583E-2</v>
      </c>
      <c r="J361" s="12">
        <f t="shared" si="13"/>
        <v>5.2175655607902209E-2</v>
      </c>
      <c r="K361" s="12">
        <f t="shared" si="13"/>
        <v>0.15475506704536751</v>
      </c>
      <c r="L361" s="12">
        <f t="shared" si="13"/>
        <v>0.11489998362389188</v>
      </c>
      <c r="M361" s="12">
        <f t="shared" si="13"/>
        <v>5.8963216383590554E-2</v>
      </c>
      <c r="N361" s="12">
        <f t="shared" si="13"/>
        <v>0</v>
      </c>
      <c r="O361" s="12">
        <f t="shared" si="13"/>
        <v>8.7698476053072197E-2</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f t="shared" ref="B363:O366" si="14">IFERROR(VLOOKUP($B$362,$4:$126,MATCH($Q363&amp;"/"&amp;B$348,$2:$2,0),FALSE),"")</f>
        <v>542068.16</v>
      </c>
      <c r="C363" s="8">
        <f t="shared" si="14"/>
        <v>568635</v>
      </c>
      <c r="D363" s="8">
        <f t="shared" si="14"/>
        <v>578974.67000000004</v>
      </c>
      <c r="E363" s="8">
        <f t="shared" si="14"/>
        <v>610002.06000000006</v>
      </c>
      <c r="F363" s="8">
        <f t="shared" si="14"/>
        <v>529237.82999999996</v>
      </c>
      <c r="G363" s="8">
        <f t="shared" si="14"/>
        <v>477869.14</v>
      </c>
      <c r="H363" s="8">
        <f t="shared" si="14"/>
        <v>312550.7</v>
      </c>
      <c r="I363" s="8">
        <f t="shared" si="14"/>
        <v>248101.88</v>
      </c>
      <c r="J363" s="8">
        <f t="shared" si="14"/>
        <v>302042.48</v>
      </c>
      <c r="K363" s="8">
        <f t="shared" si="14"/>
        <v>328718.87</v>
      </c>
      <c r="L363" s="8">
        <f t="shared" si="14"/>
        <v>409487.69</v>
      </c>
      <c r="M363" s="8">
        <f t="shared" si="14"/>
        <v>518617.54</v>
      </c>
      <c r="N363" s="8">
        <f t="shared" si="14"/>
        <v>396367.06</v>
      </c>
      <c r="O363" s="8">
        <f t="shared" si="14"/>
        <v>423078.51</v>
      </c>
      <c r="P363" s="6"/>
      <c r="Q363" s="9" t="s">
        <v>12</v>
      </c>
    </row>
    <row r="364" spans="2:17" x14ac:dyDescent="0.25">
      <c r="B364" s="8">
        <f t="shared" si="14"/>
        <v>583141</v>
      </c>
      <c r="C364" s="8">
        <f t="shared" si="14"/>
        <v>563000.31999999995</v>
      </c>
      <c r="D364" s="8">
        <f t="shared" si="14"/>
        <v>566396.05000000005</v>
      </c>
      <c r="E364" s="8">
        <f t="shared" si="14"/>
        <v>608237.11</v>
      </c>
      <c r="F364" s="8">
        <f t="shared" si="14"/>
        <v>508328.27</v>
      </c>
      <c r="G364" s="8">
        <f t="shared" si="14"/>
        <v>445787.51</v>
      </c>
      <c r="H364" s="8">
        <f t="shared" si="14"/>
        <v>304750.74</v>
      </c>
      <c r="I364" s="8">
        <f t="shared" si="14"/>
        <v>289102.83</v>
      </c>
      <c r="J364" s="8">
        <f t="shared" si="14"/>
        <v>328060.09999999998</v>
      </c>
      <c r="K364" s="8">
        <f t="shared" si="14"/>
        <v>365996.79999999999</v>
      </c>
      <c r="L364" s="8">
        <f t="shared" si="14"/>
        <v>463796.9</v>
      </c>
      <c r="M364" s="8">
        <f t="shared" si="14"/>
        <v>514664.03</v>
      </c>
      <c r="N364" s="8">
        <f t="shared" si="14"/>
        <v>451378.17</v>
      </c>
      <c r="O364" s="8">
        <f t="shared" si="14"/>
        <v>398801.97</v>
      </c>
      <c r="P364" s="6"/>
      <c r="Q364" s="9" t="s">
        <v>13</v>
      </c>
    </row>
    <row r="365" spans="2:17" x14ac:dyDescent="0.25">
      <c r="B365" s="8">
        <f t="shared" si="14"/>
        <v>577095.47</v>
      </c>
      <c r="C365" s="8">
        <f t="shared" si="14"/>
        <v>582500.12</v>
      </c>
      <c r="D365" s="8">
        <f t="shared" si="14"/>
        <v>600069.85</v>
      </c>
      <c r="E365" s="8">
        <f t="shared" si="14"/>
        <v>564868.54</v>
      </c>
      <c r="F365" s="8">
        <f t="shared" si="14"/>
        <v>489145.93</v>
      </c>
      <c r="G365" s="8">
        <f t="shared" si="14"/>
        <v>360105.91</v>
      </c>
      <c r="H365" s="8">
        <f t="shared" si="14"/>
        <v>287930.59999999998</v>
      </c>
      <c r="I365" s="8">
        <f t="shared" si="14"/>
        <v>302179.40999999997</v>
      </c>
      <c r="J365" s="8">
        <f t="shared" si="14"/>
        <v>300684.92</v>
      </c>
      <c r="K365" s="8">
        <f t="shared" si="14"/>
        <v>419478.18</v>
      </c>
      <c r="L365" s="8">
        <f t="shared" si="14"/>
        <v>496616.12</v>
      </c>
      <c r="M365" s="8">
        <f t="shared" si="14"/>
        <v>499069.79</v>
      </c>
      <c r="N365" s="8">
        <f t="shared" si="14"/>
        <v>439746.64</v>
      </c>
      <c r="O365" s="8" t="str">
        <f t="shared" si="14"/>
        <v/>
      </c>
      <c r="P365" s="6"/>
      <c r="Q365" s="9" t="s">
        <v>14</v>
      </c>
    </row>
    <row r="366" spans="2:17" x14ac:dyDescent="0.25">
      <c r="B366" s="8">
        <f t="shared" si="14"/>
        <v>623917</v>
      </c>
      <c r="C366" s="8">
        <f t="shared" si="14"/>
        <v>596402.81000000006</v>
      </c>
      <c r="D366" s="8">
        <f t="shared" si="14"/>
        <v>602189.78</v>
      </c>
      <c r="E366" s="8">
        <f t="shared" si="14"/>
        <v>532852.92000000004</v>
      </c>
      <c r="F366" s="8">
        <f t="shared" si="14"/>
        <v>493068.52</v>
      </c>
      <c r="G366" s="8">
        <f t="shared" si="14"/>
        <v>368118.3</v>
      </c>
      <c r="H366" s="8">
        <f t="shared" si="14"/>
        <v>309159.55</v>
      </c>
      <c r="I366" s="8">
        <f t="shared" si="14"/>
        <v>334168.36</v>
      </c>
      <c r="J366" s="8">
        <f t="shared" si="14"/>
        <v>318828.59000000003</v>
      </c>
      <c r="K366" s="8">
        <f t="shared" si="14"/>
        <v>350548.91</v>
      </c>
      <c r="L366" s="8">
        <f t="shared" si="14"/>
        <v>465580.02</v>
      </c>
      <c r="M366" s="8">
        <f t="shared" si="14"/>
        <v>491639.55</v>
      </c>
      <c r="N366" s="8">
        <f>IFERROR(VLOOKUP($B$362,$4:$126,MATCH($Q366&amp;"/"&amp;N$348,$2:$2,0),FALSE),IFERROR(VLOOKUP($B$362,$4:$126,MATCH($Q365&amp;"/"&amp;N$348,$2:$2,0),FALSE),IFERROR(VLOOKUP($B$362,$4:$126,MATCH($Q364&amp;"/"&amp;N$348,$2:$2,0),FALSE),IFERROR(VLOOKUP($B$362,$4:$126,MATCH($Q363&amp;"/"&amp;N$348,$2:$2,0),FALSE),""))))</f>
        <v>436310.61</v>
      </c>
      <c r="O366" s="8">
        <f>IFERROR(VLOOKUP($B$362,$4:$126,MATCH($Q366&amp;"/"&amp;O$348,$2:$2,0),FALSE),IFERROR(VLOOKUP($B$362,$4:$126,MATCH($Q365&amp;"/"&amp;O$348,$2:$2,0),FALSE),IFERROR(VLOOKUP($B$362,$4:$126,MATCH($Q364&amp;"/"&amp;O$348,$2:$2,0),FALSE),IFERROR(VLOOKUP($B$362,$4:$126,MATCH($Q363&amp;"/"&amp;O$348,$2:$2,0),FALSE),""))))</f>
        <v>398801.97</v>
      </c>
      <c r="P366" s="6"/>
      <c r="Q366" s="9" t="s">
        <v>15</v>
      </c>
    </row>
    <row r="367" spans="2:17" x14ac:dyDescent="0.25">
      <c r="B367" s="12">
        <f t="shared" ref="B367:O367" si="15">+B366/B$402</f>
        <v>0.34685313985544752</v>
      </c>
      <c r="C367" s="12">
        <f t="shared" si="15"/>
        <v>0.29319418775052647</v>
      </c>
      <c r="D367" s="12">
        <f t="shared" si="15"/>
        <v>0.31800671780789425</v>
      </c>
      <c r="E367" s="12">
        <f t="shared" si="15"/>
        <v>0.24943023630634106</v>
      </c>
      <c r="F367" s="12">
        <f t="shared" si="15"/>
        <v>0.22749456320873537</v>
      </c>
      <c r="G367" s="12">
        <f t="shared" si="15"/>
        <v>0.16051143473314919</v>
      </c>
      <c r="H367" s="12">
        <f t="shared" si="15"/>
        <v>0.13397981505081491</v>
      </c>
      <c r="I367" s="12">
        <f t="shared" si="15"/>
        <v>0.15080745043818358</v>
      </c>
      <c r="J367" s="12">
        <f t="shared" si="15"/>
        <v>0.1424594220640143</v>
      </c>
      <c r="K367" s="12">
        <f t="shared" si="15"/>
        <v>0.14684219393601639</v>
      </c>
      <c r="L367" s="12">
        <f t="shared" si="15"/>
        <v>0.17893005909145923</v>
      </c>
      <c r="M367" s="12">
        <f t="shared" si="15"/>
        <v>0.16290743110760403</v>
      </c>
      <c r="N367" s="12">
        <f t="shared" si="15"/>
        <v>0.15560617659970691</v>
      </c>
      <c r="O367" s="12">
        <f t="shared" si="15"/>
        <v>0.14918746615101627</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f t="shared" ref="B369:O372" si="16">IFERROR(VLOOKUP($B$368,$4:$126,MATCH($Q369&amp;"/"&amp;B$348,$2:$2,0),FALSE),"")</f>
        <v>528650.32999999996</v>
      </c>
      <c r="C369" s="8">
        <f t="shared" si="16"/>
        <v>659736</v>
      </c>
      <c r="D369" s="8">
        <f t="shared" si="16"/>
        <v>759872.81</v>
      </c>
      <c r="E369" s="8">
        <f t="shared" si="16"/>
        <v>810352.62</v>
      </c>
      <c r="F369" s="8">
        <f t="shared" si="16"/>
        <v>1102897.1299999999</v>
      </c>
      <c r="G369" s="8">
        <f t="shared" si="16"/>
        <v>1099688.3700000001</v>
      </c>
      <c r="H369" s="8">
        <f t="shared" si="16"/>
        <v>1209282.46</v>
      </c>
      <c r="I369" s="8">
        <f t="shared" si="16"/>
        <v>1260902.6599999999</v>
      </c>
      <c r="J369" s="8">
        <f t="shared" si="16"/>
        <v>1138411.76</v>
      </c>
      <c r="K369" s="8">
        <f t="shared" si="16"/>
        <v>1130488.9099999999</v>
      </c>
      <c r="L369" s="8">
        <f t="shared" si="16"/>
        <v>1010225.76</v>
      </c>
      <c r="M369" s="8">
        <f t="shared" si="16"/>
        <v>1241254.81</v>
      </c>
      <c r="N369" s="8">
        <f t="shared" si="16"/>
        <v>1644064.29</v>
      </c>
      <c r="O369" s="8">
        <f t="shared" si="16"/>
        <v>1330577.98</v>
      </c>
      <c r="P369" s="6"/>
      <c r="Q369" s="9" t="s">
        <v>12</v>
      </c>
    </row>
    <row r="370" spans="1:17" x14ac:dyDescent="0.25">
      <c r="B370" s="8">
        <f t="shared" si="16"/>
        <v>580010</v>
      </c>
      <c r="C370" s="8">
        <f t="shared" si="16"/>
        <v>756416.17</v>
      </c>
      <c r="D370" s="8">
        <f t="shared" si="16"/>
        <v>747947.32</v>
      </c>
      <c r="E370" s="8">
        <f t="shared" si="16"/>
        <v>946053.5</v>
      </c>
      <c r="F370" s="8">
        <f t="shared" si="16"/>
        <v>1113382.8400000001</v>
      </c>
      <c r="G370" s="8">
        <f t="shared" si="16"/>
        <v>1076083.27</v>
      </c>
      <c r="H370" s="8">
        <f t="shared" si="16"/>
        <v>1201361.93</v>
      </c>
      <c r="I370" s="8">
        <f t="shared" si="16"/>
        <v>1213531.19</v>
      </c>
      <c r="J370" s="8">
        <f t="shared" si="16"/>
        <v>1097685.17</v>
      </c>
      <c r="K370" s="8">
        <f t="shared" si="16"/>
        <v>1045778.3</v>
      </c>
      <c r="L370" s="8">
        <f t="shared" si="16"/>
        <v>1012248.88</v>
      </c>
      <c r="M370" s="8">
        <f t="shared" si="16"/>
        <v>1385552.71</v>
      </c>
      <c r="N370" s="8">
        <f t="shared" si="16"/>
        <v>1550195.29</v>
      </c>
      <c r="O370" s="8">
        <f t="shared" si="16"/>
        <v>1337247.27</v>
      </c>
      <c r="P370" s="6"/>
      <c r="Q370" s="9" t="s">
        <v>13</v>
      </c>
    </row>
    <row r="371" spans="1:17" x14ac:dyDescent="0.25">
      <c r="B371" s="8">
        <f t="shared" si="16"/>
        <v>620325.57999999996</v>
      </c>
      <c r="C371" s="8">
        <f t="shared" si="16"/>
        <v>835444.85</v>
      </c>
      <c r="D371" s="8">
        <f t="shared" si="16"/>
        <v>727140.08</v>
      </c>
      <c r="E371" s="8">
        <f t="shared" si="16"/>
        <v>1056944.1299999999</v>
      </c>
      <c r="F371" s="8">
        <f t="shared" si="16"/>
        <v>1143184.1100000001</v>
      </c>
      <c r="G371" s="8">
        <f t="shared" si="16"/>
        <v>1161143.1000000001</v>
      </c>
      <c r="H371" s="8">
        <f t="shared" si="16"/>
        <v>1233692.99</v>
      </c>
      <c r="I371" s="8">
        <f t="shared" si="16"/>
        <v>1185394.47</v>
      </c>
      <c r="J371" s="8">
        <f t="shared" si="16"/>
        <v>1154513.8600000001</v>
      </c>
      <c r="K371" s="8">
        <f t="shared" si="16"/>
        <v>984216.02</v>
      </c>
      <c r="L371" s="8">
        <f t="shared" si="16"/>
        <v>984484.91</v>
      </c>
      <c r="M371" s="8">
        <f t="shared" si="16"/>
        <v>1490368.06</v>
      </c>
      <c r="N371" s="8">
        <f t="shared" si="16"/>
        <v>1453090.33</v>
      </c>
      <c r="O371" s="8" t="str">
        <f t="shared" si="16"/>
        <v/>
      </c>
      <c r="P371" s="6"/>
      <c r="Q371" s="9" t="s">
        <v>14</v>
      </c>
    </row>
    <row r="372" spans="1:17" x14ac:dyDescent="0.25">
      <c r="B372" s="8">
        <f t="shared" si="16"/>
        <v>657061</v>
      </c>
      <c r="C372" s="8">
        <f t="shared" si="16"/>
        <v>828136.28</v>
      </c>
      <c r="D372" s="8">
        <f t="shared" si="16"/>
        <v>758799.89</v>
      </c>
      <c r="E372" s="8">
        <f t="shared" si="16"/>
        <v>1070421.67</v>
      </c>
      <c r="F372" s="8">
        <f t="shared" si="16"/>
        <v>1088038.54</v>
      </c>
      <c r="G372" s="8">
        <f t="shared" si="16"/>
        <v>1182023.74</v>
      </c>
      <c r="H372" s="8">
        <f t="shared" si="16"/>
        <v>1225137.29</v>
      </c>
      <c r="I372" s="8">
        <f t="shared" si="16"/>
        <v>1147592.3899999999</v>
      </c>
      <c r="J372" s="8">
        <f t="shared" si="16"/>
        <v>1151156.04</v>
      </c>
      <c r="K372" s="8">
        <f t="shared" si="16"/>
        <v>975636.11</v>
      </c>
      <c r="L372" s="8">
        <f t="shared" si="16"/>
        <v>1117502.99</v>
      </c>
      <c r="M372" s="8">
        <f t="shared" si="16"/>
        <v>1563787.87</v>
      </c>
      <c r="N372" s="8">
        <f>IFERROR(VLOOKUP($B$368,$4:$126,MATCH($Q372&amp;"/"&amp;N$348,$2:$2,0),FALSE),IFERROR(VLOOKUP($B$368,$4:$126,MATCH($Q371&amp;"/"&amp;N$348,$2:$2,0),FALSE),IFERROR(VLOOKUP($B$368,$4:$126,MATCH($Q370&amp;"/"&amp;N$348,$2:$2,0),FALSE),IFERROR(VLOOKUP($B$368,$4:$126,MATCH($Q369&amp;"/"&amp;N$348,$2:$2,0),FALSE),""))))</f>
        <v>1403950.63</v>
      </c>
      <c r="O372" s="8">
        <f>IFERROR(VLOOKUP($B$368,$4:$126,MATCH($Q372&amp;"/"&amp;O$348,$2:$2,0),FALSE),IFERROR(VLOOKUP($B$368,$4:$126,MATCH($Q371&amp;"/"&amp;O$348,$2:$2,0),FALSE),IFERROR(VLOOKUP($B$368,$4:$126,MATCH($Q370&amp;"/"&amp;O$348,$2:$2,0),FALSE),IFERROR(VLOOKUP($B$368,$4:$126,MATCH($Q369&amp;"/"&amp;O$348,$2:$2,0),FALSE),""))))</f>
        <v>1337247.27</v>
      </c>
      <c r="P372" s="6"/>
      <c r="Q372" s="9" t="s">
        <v>15</v>
      </c>
    </row>
    <row r="373" spans="1:17" x14ac:dyDescent="0.25">
      <c r="B373" s="12">
        <f t="shared" ref="B373:O373" si="17">+B372/B$402</f>
        <v>0.36527882863675809</v>
      </c>
      <c r="C373" s="12">
        <f t="shared" si="17"/>
        <v>0.4071153587645614</v>
      </c>
      <c r="D373" s="12">
        <f t="shared" si="17"/>
        <v>0.40070999293925441</v>
      </c>
      <c r="E373" s="12">
        <f t="shared" si="17"/>
        <v>0.50106796842837642</v>
      </c>
      <c r="F373" s="12">
        <f t="shared" si="17"/>
        <v>0.50200497977759795</v>
      </c>
      <c r="G373" s="12">
        <f t="shared" si="17"/>
        <v>0.51540041990860797</v>
      </c>
      <c r="H373" s="12">
        <f t="shared" si="17"/>
        <v>0.53093513535666803</v>
      </c>
      <c r="I373" s="12">
        <f t="shared" si="17"/>
        <v>0.51789906883512749</v>
      </c>
      <c r="J373" s="12">
        <f t="shared" si="17"/>
        <v>0.51436109968650967</v>
      </c>
      <c r="K373" s="12">
        <f t="shared" si="17"/>
        <v>0.4086863281805686</v>
      </c>
      <c r="L373" s="12">
        <f t="shared" si="17"/>
        <v>0.4294747786547678</v>
      </c>
      <c r="M373" s="12">
        <f t="shared" si="17"/>
        <v>0.51816959131732154</v>
      </c>
      <c r="N373" s="12">
        <f t="shared" si="17"/>
        <v>0.50070611317256242</v>
      </c>
      <c r="O373" s="12">
        <f t="shared" si="17"/>
        <v>0.50024961468636664</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f t="shared" ref="B375:O378" si="18">IFERROR(VLOOKUP($B$374,$4:$126,MATCH($Q375&amp;"/"&amp;B$348,$2:$2,0),FALSE),"")</f>
        <v>1148406.5</v>
      </c>
      <c r="C375" s="8">
        <f t="shared" si="18"/>
        <v>1301239</v>
      </c>
      <c r="D375" s="8">
        <f t="shared" si="18"/>
        <v>1537182.8</v>
      </c>
      <c r="E375" s="8">
        <f t="shared" si="18"/>
        <v>1548020.07</v>
      </c>
      <c r="F375" s="8">
        <f t="shared" si="18"/>
        <v>1766957.2</v>
      </c>
      <c r="G375" s="8">
        <f t="shared" si="18"/>
        <v>1743280.37</v>
      </c>
      <c r="H375" s="8">
        <f t="shared" si="18"/>
        <v>1700049.68</v>
      </c>
      <c r="I375" s="8">
        <f t="shared" si="18"/>
        <v>1708045.27</v>
      </c>
      <c r="J375" s="8">
        <f t="shared" si="18"/>
        <v>1627395.24</v>
      </c>
      <c r="K375" s="8">
        <f t="shared" si="18"/>
        <v>1723962.62</v>
      </c>
      <c r="L375" s="8">
        <f t="shared" si="18"/>
        <v>1927880.64</v>
      </c>
      <c r="M375" s="8">
        <f t="shared" si="18"/>
        <v>2124088.46</v>
      </c>
      <c r="N375" s="8">
        <f t="shared" si="18"/>
        <v>2336970.15</v>
      </c>
      <c r="O375" s="8">
        <f t="shared" si="18"/>
        <v>2106770.56</v>
      </c>
      <c r="P375" s="6"/>
      <c r="Q375" s="9" t="s">
        <v>12</v>
      </c>
    </row>
    <row r="376" spans="1:17" x14ac:dyDescent="0.25">
      <c r="B376" s="8">
        <f t="shared" si="18"/>
        <v>1288056</v>
      </c>
      <c r="C376" s="8">
        <f t="shared" si="18"/>
        <v>1398097.54</v>
      </c>
      <c r="D376" s="8">
        <f t="shared" si="18"/>
        <v>1520897.57</v>
      </c>
      <c r="E376" s="8">
        <f t="shared" si="18"/>
        <v>1661396.27</v>
      </c>
      <c r="F376" s="8">
        <f t="shared" si="18"/>
        <v>1733939.1</v>
      </c>
      <c r="G376" s="8">
        <f t="shared" si="18"/>
        <v>1667545.64</v>
      </c>
      <c r="H376" s="8">
        <f t="shared" si="18"/>
        <v>1696958.26</v>
      </c>
      <c r="I376" s="8">
        <f t="shared" si="18"/>
        <v>1694504.12</v>
      </c>
      <c r="J376" s="8">
        <f t="shared" si="18"/>
        <v>1627001.82</v>
      </c>
      <c r="K376" s="8">
        <f t="shared" si="18"/>
        <v>1691753.19</v>
      </c>
      <c r="L376" s="8">
        <f t="shared" si="18"/>
        <v>1823106.69</v>
      </c>
      <c r="M376" s="8">
        <f t="shared" si="18"/>
        <v>2232994.36</v>
      </c>
      <c r="N376" s="8">
        <f t="shared" si="18"/>
        <v>2294923.71</v>
      </c>
      <c r="O376" s="8">
        <f t="shared" si="18"/>
        <v>2094120.31</v>
      </c>
      <c r="P376" s="6"/>
      <c r="Q376" s="9" t="s">
        <v>13</v>
      </c>
    </row>
    <row r="377" spans="1:17" x14ac:dyDescent="0.25">
      <c r="B377" s="8">
        <f t="shared" si="18"/>
        <v>1312983.04</v>
      </c>
      <c r="C377" s="8">
        <f t="shared" si="18"/>
        <v>1542591.83</v>
      </c>
      <c r="D377" s="8">
        <f t="shared" si="18"/>
        <v>1478998.83</v>
      </c>
      <c r="E377" s="8">
        <f t="shared" si="18"/>
        <v>1761054.17</v>
      </c>
      <c r="F377" s="8">
        <f t="shared" si="18"/>
        <v>1797786.28</v>
      </c>
      <c r="G377" s="8">
        <f t="shared" si="18"/>
        <v>1723138.82</v>
      </c>
      <c r="H377" s="8">
        <f t="shared" si="18"/>
        <v>1751076.51</v>
      </c>
      <c r="I377" s="8">
        <f t="shared" si="18"/>
        <v>1700131.96</v>
      </c>
      <c r="J377" s="8">
        <f t="shared" si="18"/>
        <v>1651548.95</v>
      </c>
      <c r="K377" s="8">
        <f t="shared" si="18"/>
        <v>1760233.42</v>
      </c>
      <c r="L377" s="8">
        <f t="shared" si="18"/>
        <v>1879958.63</v>
      </c>
      <c r="M377" s="8">
        <f t="shared" si="18"/>
        <v>2376712.6800000002</v>
      </c>
      <c r="N377" s="8">
        <f t="shared" si="18"/>
        <v>2180698.52</v>
      </c>
      <c r="O377" s="8" t="str">
        <f t="shared" si="18"/>
        <v/>
      </c>
      <c r="P377" s="6"/>
      <c r="Q377" s="9" t="s">
        <v>14</v>
      </c>
    </row>
    <row r="378" spans="1:17" x14ac:dyDescent="0.25">
      <c r="B378" s="8">
        <f t="shared" si="18"/>
        <v>1337495</v>
      </c>
      <c r="C378" s="8">
        <f t="shared" si="18"/>
        <v>1598902.15</v>
      </c>
      <c r="D378" s="8">
        <f t="shared" si="18"/>
        <v>1463224.15</v>
      </c>
      <c r="E378" s="8">
        <f t="shared" si="18"/>
        <v>1715552.17</v>
      </c>
      <c r="F378" s="8">
        <f t="shared" si="18"/>
        <v>1738682.71</v>
      </c>
      <c r="G378" s="8">
        <f t="shared" si="18"/>
        <v>1726613.14</v>
      </c>
      <c r="H378" s="8">
        <f t="shared" si="18"/>
        <v>1757014.51</v>
      </c>
      <c r="I378" s="8">
        <f t="shared" si="18"/>
        <v>1671001.76</v>
      </c>
      <c r="J378" s="8">
        <f t="shared" si="18"/>
        <v>1705742.97</v>
      </c>
      <c r="K378" s="8">
        <f t="shared" si="18"/>
        <v>1869437.04</v>
      </c>
      <c r="L378" s="8">
        <f t="shared" si="18"/>
        <v>2029033.22</v>
      </c>
      <c r="M378" s="8">
        <f t="shared" si="18"/>
        <v>2407057.73</v>
      </c>
      <c r="N378" s="8">
        <f>IFERROR(VLOOKUP($B$374,$4:$126,MATCH($Q378&amp;"/"&amp;N$348,$2:$2,0),FALSE),IFERROR(VLOOKUP($B$374,$4:$126,MATCH($Q377&amp;"/"&amp;N$348,$2:$2,0),FALSE),IFERROR(VLOOKUP($B$374,$4:$126,MATCH($Q376&amp;"/"&amp;N$348,$2:$2,0),FALSE),IFERROR(VLOOKUP($B$374,$4:$126,MATCH($Q375&amp;"/"&amp;N$348,$2:$2,0),FALSE),""))))</f>
        <v>2162665.73</v>
      </c>
      <c r="O378" s="8">
        <f>IFERROR(VLOOKUP($B$374,$4:$126,MATCH($Q378&amp;"/"&amp;O$348,$2:$2,0),FALSE),IFERROR(VLOOKUP($B$374,$4:$126,MATCH($Q377&amp;"/"&amp;O$348,$2:$2,0),FALSE),IFERROR(VLOOKUP($B$374,$4:$126,MATCH($Q376&amp;"/"&amp;O$348,$2:$2,0),FALSE),IFERROR(VLOOKUP($B$374,$4:$126,MATCH($Q375&amp;"/"&amp;O$348,$2:$2,0),FALSE),""))))</f>
        <v>2094120.31</v>
      </c>
      <c r="P378" s="6"/>
      <c r="Q378" s="9" t="s">
        <v>15</v>
      </c>
    </row>
    <row r="379" spans="1:17" x14ac:dyDescent="0.25">
      <c r="B379" s="12">
        <f t="shared" ref="B379:O379" si="19">+B378/B$402</f>
        <v>0.74355137027995999</v>
      </c>
      <c r="C379" s="12">
        <f t="shared" si="19"/>
        <v>0.78602717710505154</v>
      </c>
      <c r="D379" s="12">
        <f t="shared" si="19"/>
        <v>0.77270509200396231</v>
      </c>
      <c r="E379" s="12">
        <f t="shared" si="19"/>
        <v>0.80305571593556457</v>
      </c>
      <c r="F379" s="12">
        <f t="shared" si="19"/>
        <v>0.80220263031602645</v>
      </c>
      <c r="G379" s="12">
        <f t="shared" si="19"/>
        <v>0.75285893782109659</v>
      </c>
      <c r="H379" s="12">
        <f t="shared" si="19"/>
        <v>0.76143363221805116</v>
      </c>
      <c r="I379" s="12">
        <f t="shared" si="19"/>
        <v>0.75410944083191356</v>
      </c>
      <c r="J379" s="12">
        <f t="shared" si="19"/>
        <v>0.76216238228809796</v>
      </c>
      <c r="K379" s="12">
        <f t="shared" si="19"/>
        <v>0.78309254015039564</v>
      </c>
      <c r="L379" s="12">
        <f t="shared" si="19"/>
        <v>0.77979083800274285</v>
      </c>
      <c r="M379" s="12">
        <f t="shared" si="19"/>
        <v>0.79759163257309296</v>
      </c>
      <c r="N379" s="12">
        <f t="shared" si="19"/>
        <v>0.77129489358169412</v>
      </c>
      <c r="O379" s="12">
        <f t="shared" si="19"/>
        <v>0.78338756166194645</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f t="shared" ref="B381:O384" si="20">IFERROR(VLOOKUP($B$380,$4:$126,MATCH($Q381&amp;"/"&amp;B$348,$2:$2,0),FALSE),"")</f>
        <v>457285.23</v>
      </c>
      <c r="C381" s="8">
        <f t="shared" si="20"/>
        <v>434381</v>
      </c>
      <c r="D381" s="8">
        <f t="shared" si="20"/>
        <v>390934.59</v>
      </c>
      <c r="E381" s="8">
        <f t="shared" si="20"/>
        <v>386281.78</v>
      </c>
      <c r="F381" s="8">
        <f t="shared" si="20"/>
        <v>373345.89</v>
      </c>
      <c r="G381" s="8">
        <f t="shared" si="20"/>
        <v>366016.68</v>
      </c>
      <c r="H381" s="8">
        <f t="shared" si="20"/>
        <v>398909.8</v>
      </c>
      <c r="I381" s="8">
        <f t="shared" si="20"/>
        <v>368542.65</v>
      </c>
      <c r="J381" s="8">
        <f t="shared" si="20"/>
        <v>353518.02</v>
      </c>
      <c r="K381" s="8">
        <f t="shared" si="20"/>
        <v>320471.84000000003</v>
      </c>
      <c r="L381" s="8">
        <f t="shared" si="20"/>
        <v>300255.02</v>
      </c>
      <c r="M381" s="8">
        <f t="shared" si="20"/>
        <v>293813.71000000002</v>
      </c>
      <c r="N381" s="8">
        <f t="shared" si="20"/>
        <v>283886.34000000003</v>
      </c>
      <c r="O381" s="8">
        <f t="shared" si="20"/>
        <v>261331.1</v>
      </c>
      <c r="P381" s="6"/>
      <c r="Q381" s="9" t="s">
        <v>12</v>
      </c>
    </row>
    <row r="382" spans="1:17" x14ac:dyDescent="0.25">
      <c r="B382" s="8">
        <f t="shared" si="20"/>
        <v>449799</v>
      </c>
      <c r="C382" s="8">
        <f t="shared" si="20"/>
        <v>422527.75</v>
      </c>
      <c r="D382" s="8">
        <f t="shared" si="20"/>
        <v>380413.67</v>
      </c>
      <c r="E382" s="8">
        <f t="shared" si="20"/>
        <v>381404.54</v>
      </c>
      <c r="F382" s="8">
        <f t="shared" si="20"/>
        <v>372874.45</v>
      </c>
      <c r="G382" s="8">
        <f t="shared" si="20"/>
        <v>404519.96</v>
      </c>
      <c r="H382" s="8">
        <f t="shared" si="20"/>
        <v>358565.04</v>
      </c>
      <c r="I382" s="8">
        <f t="shared" si="20"/>
        <v>360613.72</v>
      </c>
      <c r="J382" s="8">
        <f t="shared" si="20"/>
        <v>344791.15</v>
      </c>
      <c r="K382" s="8">
        <f t="shared" si="20"/>
        <v>312676.05</v>
      </c>
      <c r="L382" s="8">
        <f t="shared" si="20"/>
        <v>307294.15999999997</v>
      </c>
      <c r="M382" s="8">
        <f t="shared" si="20"/>
        <v>287202.86</v>
      </c>
      <c r="N382" s="8">
        <f t="shared" si="20"/>
        <v>274728.78000000003</v>
      </c>
      <c r="O382" s="8">
        <f t="shared" si="20"/>
        <v>253802.92</v>
      </c>
      <c r="P382" s="6"/>
      <c r="Q382" s="9" t="s">
        <v>13</v>
      </c>
    </row>
    <row r="383" spans="1:17" x14ac:dyDescent="0.25">
      <c r="B383" s="8">
        <f t="shared" si="20"/>
        <v>447240.57</v>
      </c>
      <c r="C383" s="8">
        <f t="shared" si="20"/>
        <v>412269.94</v>
      </c>
      <c r="D383" s="8">
        <f t="shared" si="20"/>
        <v>373356.16</v>
      </c>
      <c r="E383" s="8">
        <f t="shared" si="20"/>
        <v>380299.69</v>
      </c>
      <c r="F383" s="8">
        <f t="shared" si="20"/>
        <v>372679.7</v>
      </c>
      <c r="G383" s="8">
        <f t="shared" si="20"/>
        <v>402083.44</v>
      </c>
      <c r="H383" s="8">
        <f t="shared" si="20"/>
        <v>353664.91</v>
      </c>
      <c r="I383" s="8">
        <f t="shared" si="20"/>
        <v>361741.16</v>
      </c>
      <c r="J383" s="8">
        <f t="shared" si="20"/>
        <v>335430.63</v>
      </c>
      <c r="K383" s="8">
        <f t="shared" si="20"/>
        <v>284602.5</v>
      </c>
      <c r="L383" s="8">
        <f t="shared" si="20"/>
        <v>294613.39</v>
      </c>
      <c r="M383" s="8">
        <f t="shared" si="20"/>
        <v>295928</v>
      </c>
      <c r="N383" s="8">
        <f t="shared" si="20"/>
        <v>334829.94</v>
      </c>
      <c r="O383" s="8" t="str">
        <f t="shared" si="20"/>
        <v/>
      </c>
      <c r="P383" s="6"/>
      <c r="Q383" s="9" t="s">
        <v>14</v>
      </c>
    </row>
    <row r="384" spans="1:17" x14ac:dyDescent="0.25">
      <c r="B384" s="8">
        <f t="shared" si="20"/>
        <v>440372</v>
      </c>
      <c r="C384" s="8">
        <f t="shared" si="20"/>
        <v>400253.24</v>
      </c>
      <c r="D384" s="8">
        <f t="shared" si="20"/>
        <v>382091.93</v>
      </c>
      <c r="E384" s="8">
        <f t="shared" si="20"/>
        <v>394146.7</v>
      </c>
      <c r="F384" s="8">
        <f t="shared" si="20"/>
        <v>393835.3</v>
      </c>
      <c r="G384" s="8">
        <f t="shared" si="20"/>
        <v>368435.8</v>
      </c>
      <c r="H384" s="8">
        <f t="shared" si="20"/>
        <v>376498.92</v>
      </c>
      <c r="I384" s="8">
        <f t="shared" si="20"/>
        <v>356866.22</v>
      </c>
      <c r="J384" s="8">
        <f t="shared" si="20"/>
        <v>327477.03000000003</v>
      </c>
      <c r="K384" s="8">
        <f t="shared" si="20"/>
        <v>301067.89</v>
      </c>
      <c r="L384" s="8">
        <f t="shared" si="20"/>
        <v>306803.90999999997</v>
      </c>
      <c r="M384" s="8">
        <f t="shared" si="20"/>
        <v>282087.55</v>
      </c>
      <c r="N384" s="8">
        <f>IFERROR(VLOOKUP($B$380,$4:$126,MATCH($Q384&amp;"/"&amp;N$348,$2:$2,0),FALSE),IFERROR(VLOOKUP($B$380,$4:$126,MATCH($Q383&amp;"/"&amp;N$348,$2:$2,0),FALSE),IFERROR(VLOOKUP($B$380,$4:$126,MATCH($Q382&amp;"/"&amp;N$348,$2:$2,0),FALSE),IFERROR(VLOOKUP($B$380,$4:$126,MATCH($Q381&amp;"/"&amp;N$348,$2:$2,0),FALSE),""))))</f>
        <v>331452.48</v>
      </c>
      <c r="O384" s="8">
        <f>IFERROR(VLOOKUP($B$380,$4:$126,MATCH($Q384&amp;"/"&amp;O$348,$2:$2,0),FALSE),IFERROR(VLOOKUP($B$380,$4:$126,MATCH($Q383&amp;"/"&amp;O$348,$2:$2,0),FALSE),IFERROR(VLOOKUP($B$380,$4:$126,MATCH($Q382&amp;"/"&amp;O$348,$2:$2,0),FALSE),IFERROR(VLOOKUP($B$380,$4:$126,MATCH($Q381&amp;"/"&amp;O$348,$2:$2,0),FALSE),""))))</f>
        <v>253802.92</v>
      </c>
      <c r="P384" s="6"/>
      <c r="Q384" s="9" t="s">
        <v>15</v>
      </c>
    </row>
    <row r="385" spans="1:17" x14ac:dyDescent="0.25">
      <c r="A385" s="84"/>
      <c r="B385" s="12">
        <f t="shared" ref="B385:O385" si="21">+B384/B$402</f>
        <v>0.24481527335274264</v>
      </c>
      <c r="C385" s="12">
        <f t="shared" si="21"/>
        <v>0.19676621509599615</v>
      </c>
      <c r="D385" s="12">
        <f t="shared" si="21"/>
        <v>0.20177659036356224</v>
      </c>
      <c r="E385" s="12">
        <f t="shared" si="21"/>
        <v>0.18450139021545478</v>
      </c>
      <c r="F385" s="12">
        <f t="shared" si="21"/>
        <v>0.1817098149962631</v>
      </c>
      <c r="G385" s="12">
        <f t="shared" si="21"/>
        <v>0.16064987495882602</v>
      </c>
      <c r="H385" s="12">
        <f t="shared" si="21"/>
        <v>0.16316253425919255</v>
      </c>
      <c r="I385" s="12">
        <f t="shared" si="21"/>
        <v>0.16105080919603496</v>
      </c>
      <c r="J385" s="12">
        <f t="shared" si="21"/>
        <v>0.1463237297290054</v>
      </c>
      <c r="K385" s="12">
        <f t="shared" si="21"/>
        <v>0.12611498204711932</v>
      </c>
      <c r="L385" s="12">
        <f t="shared" si="21"/>
        <v>0.11790978862407098</v>
      </c>
      <c r="M385" s="12">
        <f t="shared" si="21"/>
        <v>9.3471239484166413E-2</v>
      </c>
      <c r="N385" s="12">
        <f t="shared" si="21"/>
        <v>0.1182094864419887</v>
      </c>
      <c r="O385" s="12">
        <f t="shared" si="21"/>
        <v>9.4944903448017301E-2</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f t="shared" ref="B387:O390" si="22">IFERROR(VLOOKUP($B$386,$4:$126,MATCH($Q387&amp;"/"&amp;B$348,$2:$2,0),FALSE),"")</f>
        <v>19226.93</v>
      </c>
      <c r="C387" s="8">
        <f t="shared" si="22"/>
        <v>19616</v>
      </c>
      <c r="D387" s="8">
        <f t="shared" si="22"/>
        <v>26880.41</v>
      </c>
      <c r="E387" s="8">
        <f t="shared" si="22"/>
        <v>33372.25</v>
      </c>
      <c r="F387" s="8">
        <f t="shared" si="22"/>
        <v>8788.2199999999993</v>
      </c>
      <c r="G387" s="8">
        <f t="shared" si="22"/>
        <v>7374.81</v>
      </c>
      <c r="H387" s="8">
        <f t="shared" si="22"/>
        <v>7382.28</v>
      </c>
      <c r="I387" s="8">
        <f t="shared" si="22"/>
        <v>6446.57</v>
      </c>
      <c r="J387" s="8">
        <f t="shared" si="22"/>
        <v>5101.8599999999997</v>
      </c>
      <c r="K387" s="8">
        <f t="shared" si="22"/>
        <v>4221.8</v>
      </c>
      <c r="L387" s="8">
        <f t="shared" si="22"/>
        <v>3509.38</v>
      </c>
      <c r="M387" s="8">
        <f t="shared" si="22"/>
        <v>8669.6200000000008</v>
      </c>
      <c r="N387" s="8">
        <f t="shared" si="22"/>
        <v>10629.06</v>
      </c>
      <c r="O387" s="8">
        <f t="shared" si="22"/>
        <v>13259.77</v>
      </c>
      <c r="P387" s="6"/>
      <c r="Q387" s="9" t="s">
        <v>12</v>
      </c>
    </row>
    <row r="388" spans="1:17" x14ac:dyDescent="0.25">
      <c r="B388" s="8">
        <f t="shared" si="22"/>
        <v>18200</v>
      </c>
      <c r="C388" s="8">
        <f t="shared" si="22"/>
        <v>17434</v>
      </c>
      <c r="D388" s="8">
        <f t="shared" si="22"/>
        <v>24915.63</v>
      </c>
      <c r="E388" s="8">
        <f t="shared" si="22"/>
        <v>31455.79</v>
      </c>
      <c r="F388" s="8">
        <f t="shared" si="22"/>
        <v>8433.7199999999993</v>
      </c>
      <c r="G388" s="8">
        <f t="shared" si="22"/>
        <v>7240.08</v>
      </c>
      <c r="H388" s="8">
        <f t="shared" si="22"/>
        <v>7379.16</v>
      </c>
      <c r="I388" s="8">
        <f t="shared" si="22"/>
        <v>6112.01</v>
      </c>
      <c r="J388" s="8">
        <f t="shared" si="22"/>
        <v>5264.79</v>
      </c>
      <c r="K388" s="8">
        <f t="shared" si="22"/>
        <v>3874.76</v>
      </c>
      <c r="L388" s="8">
        <f t="shared" si="22"/>
        <v>3968.59</v>
      </c>
      <c r="M388" s="8">
        <f t="shared" si="22"/>
        <v>9199.34</v>
      </c>
      <c r="N388" s="8">
        <f t="shared" si="22"/>
        <v>10354.99</v>
      </c>
      <c r="O388" s="8">
        <f t="shared" si="22"/>
        <v>13730.09</v>
      </c>
      <c r="P388" s="6"/>
      <c r="Q388" s="9" t="s">
        <v>13</v>
      </c>
    </row>
    <row r="389" spans="1:17" x14ac:dyDescent="0.25">
      <c r="B389" s="8">
        <f t="shared" si="22"/>
        <v>17537.72</v>
      </c>
      <c r="C389" s="8">
        <f t="shared" si="22"/>
        <v>29639.24</v>
      </c>
      <c r="D389" s="8">
        <f t="shared" si="22"/>
        <v>35641.800000000003</v>
      </c>
      <c r="E389" s="8">
        <f t="shared" si="22"/>
        <v>29282.27</v>
      </c>
      <c r="F389" s="8">
        <f t="shared" si="22"/>
        <v>8070.34</v>
      </c>
      <c r="G389" s="8">
        <f t="shared" si="22"/>
        <v>6934.23</v>
      </c>
      <c r="H389" s="8">
        <f t="shared" si="22"/>
        <v>7115.71</v>
      </c>
      <c r="I389" s="8">
        <f t="shared" si="22"/>
        <v>5773.76</v>
      </c>
      <c r="J389" s="8">
        <f t="shared" si="22"/>
        <v>4914.91</v>
      </c>
      <c r="K389" s="8">
        <f t="shared" si="22"/>
        <v>3523.92</v>
      </c>
      <c r="L389" s="8">
        <f t="shared" si="22"/>
        <v>5652.44</v>
      </c>
      <c r="M389" s="8">
        <f t="shared" si="22"/>
        <v>8957.2800000000007</v>
      </c>
      <c r="N389" s="8">
        <f t="shared" si="22"/>
        <v>10355</v>
      </c>
      <c r="O389" s="8" t="str">
        <f t="shared" si="22"/>
        <v/>
      </c>
      <c r="P389" s="6"/>
      <c r="Q389" s="9" t="s">
        <v>14</v>
      </c>
    </row>
    <row r="390" spans="1:17" x14ac:dyDescent="0.25">
      <c r="B390" s="8">
        <f t="shared" si="22"/>
        <v>17640</v>
      </c>
      <c r="C390" s="8">
        <f t="shared" si="22"/>
        <v>28845.41</v>
      </c>
      <c r="D390" s="8">
        <f t="shared" si="22"/>
        <v>33962.33</v>
      </c>
      <c r="E390" s="8">
        <f t="shared" si="22"/>
        <v>8888.8700000000008</v>
      </c>
      <c r="F390" s="8">
        <f t="shared" si="22"/>
        <v>7719.23</v>
      </c>
      <c r="G390" s="8">
        <f t="shared" si="22"/>
        <v>7541.34</v>
      </c>
      <c r="H390" s="8">
        <f t="shared" si="22"/>
        <v>6777.47</v>
      </c>
      <c r="I390" s="8">
        <f t="shared" si="22"/>
        <v>5435.52</v>
      </c>
      <c r="J390" s="8">
        <f t="shared" si="22"/>
        <v>4565.0200000000004</v>
      </c>
      <c r="K390" s="8">
        <f t="shared" si="22"/>
        <v>3549.42</v>
      </c>
      <c r="L390" s="8">
        <f t="shared" si="22"/>
        <v>8609.36</v>
      </c>
      <c r="M390" s="8">
        <f t="shared" si="22"/>
        <v>8689.51</v>
      </c>
      <c r="N390" s="8">
        <f>IFERROR(VLOOKUP($B$386,$4:$126,MATCH($Q390&amp;"/"&amp;N$348,$2:$2,0),FALSE),IFERROR(VLOOKUP($B$386,$4:$126,MATCH($Q389&amp;"/"&amp;N$348,$2:$2,0),FALSE),IFERROR(VLOOKUP($B$386,$4:$126,MATCH($Q388&amp;"/"&amp;N$348,$2:$2,0),FALSE),IFERROR(VLOOKUP($B$386,$4:$126,MATCH($Q387&amp;"/"&amp;N$348,$2:$2,0),FALSE),""))))</f>
        <v>13534.32</v>
      </c>
      <c r="O390" s="8">
        <f>IFERROR(VLOOKUP($B$386,$4:$126,MATCH($Q390&amp;"/"&amp;O$348,$2:$2,0),FALSE),IFERROR(VLOOKUP($B$386,$4:$126,MATCH($Q389&amp;"/"&amp;O$348,$2:$2,0),FALSE),IFERROR(VLOOKUP($B$386,$4:$126,MATCH($Q388&amp;"/"&amp;O$348,$2:$2,0),FALSE),IFERROR(VLOOKUP($B$386,$4:$126,MATCH($Q387&amp;"/"&amp;O$348,$2:$2,0),FALSE),""))))</f>
        <v>13730.09</v>
      </c>
      <c r="P390" s="6"/>
      <c r="Q390" s="9" t="s">
        <v>15</v>
      </c>
    </row>
    <row r="391" spans="1:17" x14ac:dyDescent="0.25">
      <c r="B391" s="12">
        <f t="shared" ref="B391:O391" si="23">+B390/B$402</f>
        <v>9.8065758539198234E-3</v>
      </c>
      <c r="C391" s="12">
        <f t="shared" si="23"/>
        <v>1.4180527679406663E-2</v>
      </c>
      <c r="D391" s="12">
        <f t="shared" si="23"/>
        <v>1.7934959129343876E-2</v>
      </c>
      <c r="E391" s="12">
        <f t="shared" si="23"/>
        <v>4.1609098146564456E-3</v>
      </c>
      <c r="F391" s="12">
        <f t="shared" si="23"/>
        <v>3.5615391896399434E-3</v>
      </c>
      <c r="G391" s="12">
        <f t="shared" si="23"/>
        <v>3.2882671228528638E-3</v>
      </c>
      <c r="H391" s="12">
        <f t="shared" si="23"/>
        <v>2.9371377242347731E-3</v>
      </c>
      <c r="I391" s="12">
        <f t="shared" si="23"/>
        <v>2.4530057633396405E-3</v>
      </c>
      <c r="J391" s="12">
        <f t="shared" si="23"/>
        <v>2.0397484143773511E-3</v>
      </c>
      <c r="K391" s="12">
        <f t="shared" si="23"/>
        <v>1.4868242494331968E-3</v>
      </c>
      <c r="L391" s="12">
        <f t="shared" si="23"/>
        <v>3.3087186463449303E-3</v>
      </c>
      <c r="M391" s="12">
        <f t="shared" si="23"/>
        <v>2.8793162626640522E-3</v>
      </c>
      <c r="N391" s="12">
        <f t="shared" si="23"/>
        <v>4.8268910721124686E-3</v>
      </c>
      <c r="O391" s="12">
        <f t="shared" si="23"/>
        <v>5.1362768772817424E-3</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f t="shared" ref="B393:O396" si="24">IFERROR(VLOOKUP($B$392,$4:$126,MATCH($Q393&amp;"/"&amp;B$348,$2:$2,0),FALSE),"")</f>
        <v>478223.68</v>
      </c>
      <c r="C393" s="8">
        <f t="shared" si="24"/>
        <v>458426</v>
      </c>
      <c r="D393" s="8">
        <f t="shared" si="24"/>
        <v>424552.21</v>
      </c>
      <c r="E393" s="8">
        <f t="shared" si="24"/>
        <v>435597.26</v>
      </c>
      <c r="F393" s="8">
        <f t="shared" si="24"/>
        <v>419094.31</v>
      </c>
      <c r="G393" s="8">
        <f t="shared" si="24"/>
        <v>526124.56999999995</v>
      </c>
      <c r="H393" s="8">
        <f t="shared" si="24"/>
        <v>560696.03</v>
      </c>
      <c r="I393" s="8">
        <f t="shared" si="24"/>
        <v>533996.61</v>
      </c>
      <c r="J393" s="8">
        <f t="shared" si="24"/>
        <v>548398.56999999995</v>
      </c>
      <c r="K393" s="8">
        <f t="shared" si="24"/>
        <v>528801.76</v>
      </c>
      <c r="L393" s="8">
        <f t="shared" si="24"/>
        <v>532852.52</v>
      </c>
      <c r="M393" s="8">
        <f t="shared" si="24"/>
        <v>589806.6</v>
      </c>
      <c r="N393" s="8">
        <f t="shared" si="24"/>
        <v>689593.87</v>
      </c>
      <c r="O393" s="8">
        <f t="shared" si="24"/>
        <v>609262.74</v>
      </c>
      <c r="P393" s="6"/>
      <c r="Q393" s="9" t="s">
        <v>12</v>
      </c>
    </row>
    <row r="394" spans="1:17" x14ac:dyDescent="0.25">
      <c r="B394" s="8">
        <f t="shared" si="24"/>
        <v>469777</v>
      </c>
      <c r="C394" s="8">
        <f t="shared" si="24"/>
        <v>445664.64</v>
      </c>
      <c r="D394" s="8">
        <f t="shared" si="24"/>
        <v>422727.08</v>
      </c>
      <c r="E394" s="8">
        <f t="shared" si="24"/>
        <v>428042.97</v>
      </c>
      <c r="F394" s="8">
        <f t="shared" si="24"/>
        <v>417999.33</v>
      </c>
      <c r="G394" s="8">
        <f t="shared" si="24"/>
        <v>535403</v>
      </c>
      <c r="H394" s="8">
        <f t="shared" si="24"/>
        <v>555707.93999999994</v>
      </c>
      <c r="I394" s="8">
        <f t="shared" si="24"/>
        <v>530255.49</v>
      </c>
      <c r="J394" s="8">
        <f t="shared" si="24"/>
        <v>541556</v>
      </c>
      <c r="K394" s="8">
        <f t="shared" si="24"/>
        <v>512040.24</v>
      </c>
      <c r="L394" s="8">
        <f t="shared" si="24"/>
        <v>546845.68000000005</v>
      </c>
      <c r="M394" s="8">
        <f t="shared" si="24"/>
        <v>588578.44999999995</v>
      </c>
      <c r="N394" s="8">
        <f t="shared" si="24"/>
        <v>636719.1</v>
      </c>
      <c r="O394" s="8">
        <f t="shared" si="24"/>
        <v>579039.71</v>
      </c>
      <c r="P394" s="6"/>
      <c r="Q394" s="9" t="s">
        <v>13</v>
      </c>
    </row>
    <row r="395" spans="1:17" x14ac:dyDescent="0.25">
      <c r="B395" s="8">
        <f t="shared" si="24"/>
        <v>467778.1</v>
      </c>
      <c r="C395" s="8">
        <f t="shared" si="24"/>
        <v>446813.42</v>
      </c>
      <c r="D395" s="8">
        <f t="shared" si="24"/>
        <v>421356.68</v>
      </c>
      <c r="E395" s="8">
        <f t="shared" si="24"/>
        <v>426477.21</v>
      </c>
      <c r="F395" s="8">
        <f t="shared" si="24"/>
        <v>426819.41</v>
      </c>
      <c r="G395" s="8">
        <f t="shared" si="24"/>
        <v>548944.97</v>
      </c>
      <c r="H395" s="8">
        <f t="shared" si="24"/>
        <v>564133.09</v>
      </c>
      <c r="I395" s="8">
        <f t="shared" si="24"/>
        <v>544807.24</v>
      </c>
      <c r="J395" s="8">
        <f t="shared" si="24"/>
        <v>544352.12</v>
      </c>
      <c r="K395" s="8">
        <f t="shared" si="24"/>
        <v>521216.23</v>
      </c>
      <c r="L395" s="8">
        <f t="shared" si="24"/>
        <v>558289.38</v>
      </c>
      <c r="M395" s="8">
        <f t="shared" si="24"/>
        <v>614456.67000000004</v>
      </c>
      <c r="N395" s="8">
        <f t="shared" si="24"/>
        <v>615926.74</v>
      </c>
      <c r="O395" s="8" t="str">
        <f t="shared" si="24"/>
        <v/>
      </c>
      <c r="P395" s="6"/>
      <c r="Q395" s="9" t="s">
        <v>14</v>
      </c>
    </row>
    <row r="396" spans="1:17" x14ac:dyDescent="0.25">
      <c r="B396" s="8">
        <f t="shared" si="24"/>
        <v>461298</v>
      </c>
      <c r="C396" s="8">
        <f t="shared" si="24"/>
        <v>435254.18</v>
      </c>
      <c r="D396" s="8">
        <f t="shared" si="24"/>
        <v>430414.4</v>
      </c>
      <c r="E396" s="8">
        <f t="shared" si="24"/>
        <v>420728.21</v>
      </c>
      <c r="F396" s="8">
        <f t="shared" si="24"/>
        <v>428703.23</v>
      </c>
      <c r="G396" s="8">
        <f t="shared" si="24"/>
        <v>566795.43000000005</v>
      </c>
      <c r="H396" s="8">
        <f t="shared" si="24"/>
        <v>550493.9</v>
      </c>
      <c r="I396" s="8">
        <f t="shared" si="24"/>
        <v>544859.31999999995</v>
      </c>
      <c r="J396" s="8">
        <f t="shared" si="24"/>
        <v>532287.93999999994</v>
      </c>
      <c r="K396" s="8">
        <f t="shared" si="24"/>
        <v>517812.16</v>
      </c>
      <c r="L396" s="8">
        <f t="shared" si="24"/>
        <v>572989.17000000004</v>
      </c>
      <c r="M396" s="8">
        <f t="shared" si="24"/>
        <v>610849.72</v>
      </c>
      <c r="N396" s="8">
        <f>IFERROR(VLOOKUP($B$392,$4:$126,MATCH($Q396&amp;"/"&amp;N$348,$2:$2,0),FALSE),IFERROR(VLOOKUP($B$392,$4:$126,MATCH($Q395&amp;"/"&amp;N$348,$2:$2,0),FALSE),IFERROR(VLOOKUP($B$392,$4:$126,MATCH($Q394&amp;"/"&amp;N$348,$2:$2,0),FALSE),IFERROR(VLOOKUP($B$392,$4:$126,MATCH($Q393&amp;"/"&amp;N$348,$2:$2,0),FALSE),""))))</f>
        <v>641275.73</v>
      </c>
      <c r="O396" s="8">
        <f>IFERROR(VLOOKUP($B$392,$4:$126,MATCH($Q396&amp;"/"&amp;O$348,$2:$2,0),FALSE),IFERROR(VLOOKUP($B$392,$4:$126,MATCH($Q395&amp;"/"&amp;O$348,$2:$2,0),FALSE),IFERROR(VLOOKUP($B$392,$4:$126,MATCH($Q394&amp;"/"&amp;O$348,$2:$2,0),FALSE),IFERROR(VLOOKUP($B$392,$4:$126,MATCH($Q393&amp;"/"&amp;O$348,$2:$2,0),FALSE),""))))</f>
        <v>579039.71</v>
      </c>
      <c r="P396" s="6"/>
      <c r="Q396" s="9" t="s">
        <v>15</v>
      </c>
    </row>
    <row r="397" spans="1:17" x14ac:dyDescent="0.25">
      <c r="A397" s="85"/>
      <c r="B397" s="12">
        <f t="shared" ref="B397:M397" si="25">+B396/B$402</f>
        <v>0.25644862972004007</v>
      </c>
      <c r="C397" s="12">
        <f t="shared" si="25"/>
        <v>0.21397282781099142</v>
      </c>
      <c r="D397" s="12">
        <f t="shared" si="25"/>
        <v>0.22729490799603758</v>
      </c>
      <c r="E397" s="12">
        <f t="shared" si="25"/>
        <v>0.19694428406443543</v>
      </c>
      <c r="F397" s="12">
        <f t="shared" si="25"/>
        <v>0.1977973650701205</v>
      </c>
      <c r="G397" s="12">
        <f t="shared" si="25"/>
        <v>0.24714106217890347</v>
      </c>
      <c r="H397" s="12">
        <f t="shared" si="25"/>
        <v>0.23856636778194884</v>
      </c>
      <c r="I397" s="12">
        <f t="shared" si="25"/>
        <v>0.24589055916808644</v>
      </c>
      <c r="J397" s="12">
        <f t="shared" si="25"/>
        <v>0.2378376177119019</v>
      </c>
      <c r="K397" s="12">
        <f t="shared" si="25"/>
        <v>0.21690745984960427</v>
      </c>
      <c r="L397" s="12">
        <f t="shared" si="25"/>
        <v>0.22020916199725707</v>
      </c>
      <c r="M397" s="12">
        <f t="shared" si="25"/>
        <v>0.20240836742690699</v>
      </c>
      <c r="N397" s="12">
        <f>+N396/N$402</f>
        <v>0.22870510641830588</v>
      </c>
      <c r="O397" s="12">
        <f>+O396/O$402</f>
        <v>0.21661243833805355</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f t="shared" ref="B399:O402" si="26">IFERROR(VLOOKUP($B$398,$4:$126,MATCH($Q399&amp;"/"&amp;B$348,$2:$2,0),FALSE),"")</f>
        <v>1626630.18</v>
      </c>
      <c r="C399" s="8">
        <f t="shared" si="26"/>
        <v>1759665</v>
      </c>
      <c r="D399" s="8">
        <f t="shared" si="26"/>
        <v>1961735.02</v>
      </c>
      <c r="E399" s="8">
        <f t="shared" si="26"/>
        <v>1983617.33</v>
      </c>
      <c r="F399" s="8">
        <f t="shared" si="26"/>
        <v>2186051.5099999998</v>
      </c>
      <c r="G399" s="8">
        <f t="shared" si="26"/>
        <v>2269404.94</v>
      </c>
      <c r="H399" s="8">
        <f t="shared" si="26"/>
        <v>2260745.71</v>
      </c>
      <c r="I399" s="8">
        <f t="shared" si="26"/>
        <v>2242041.88</v>
      </c>
      <c r="J399" s="8">
        <f t="shared" si="26"/>
        <v>2175793.81</v>
      </c>
      <c r="K399" s="8">
        <f t="shared" si="26"/>
        <v>2252764.38</v>
      </c>
      <c r="L399" s="8">
        <f t="shared" si="26"/>
        <v>2460733.15</v>
      </c>
      <c r="M399" s="8">
        <f t="shared" si="26"/>
        <v>2713895.07</v>
      </c>
      <c r="N399" s="8">
        <f t="shared" si="26"/>
        <v>3026564.02</v>
      </c>
      <c r="O399" s="8">
        <f t="shared" si="26"/>
        <v>2716033.3</v>
      </c>
      <c r="P399" s="6"/>
      <c r="Q399" s="9" t="s">
        <v>12</v>
      </c>
    </row>
    <row r="400" spans="1:17" x14ac:dyDescent="0.25">
      <c r="B400" s="8">
        <f t="shared" si="26"/>
        <v>1757833</v>
      </c>
      <c r="C400" s="8">
        <f t="shared" si="26"/>
        <v>1843762.17</v>
      </c>
      <c r="D400" s="8">
        <f t="shared" si="26"/>
        <v>1943624.64</v>
      </c>
      <c r="E400" s="8">
        <f t="shared" si="26"/>
        <v>2089439.24</v>
      </c>
      <c r="F400" s="8">
        <f t="shared" si="26"/>
        <v>2151938.4300000002</v>
      </c>
      <c r="G400" s="8">
        <f t="shared" si="26"/>
        <v>2202948.64</v>
      </c>
      <c r="H400" s="8">
        <f t="shared" si="26"/>
        <v>2252666.2000000002</v>
      </c>
      <c r="I400" s="8">
        <f t="shared" si="26"/>
        <v>2224759.61</v>
      </c>
      <c r="J400" s="8">
        <f t="shared" si="26"/>
        <v>2168557.81</v>
      </c>
      <c r="K400" s="8">
        <f t="shared" si="26"/>
        <v>2203793.4300000002</v>
      </c>
      <c r="L400" s="8">
        <f t="shared" si="26"/>
        <v>2369952.37</v>
      </c>
      <c r="M400" s="8">
        <f t="shared" si="26"/>
        <v>2821572.81</v>
      </c>
      <c r="N400" s="8">
        <f t="shared" si="26"/>
        <v>2931642.81</v>
      </c>
      <c r="O400" s="8">
        <f t="shared" si="26"/>
        <v>2673160.02</v>
      </c>
      <c r="P400" s="6"/>
      <c r="Q400" s="9" t="s">
        <v>13</v>
      </c>
    </row>
    <row r="401" spans="1:17" x14ac:dyDescent="0.25">
      <c r="B401" s="8">
        <f t="shared" si="26"/>
        <v>1780761.14</v>
      </c>
      <c r="C401" s="8">
        <f t="shared" si="26"/>
        <v>1989405.26</v>
      </c>
      <c r="D401" s="8">
        <f t="shared" si="26"/>
        <v>1900355.51</v>
      </c>
      <c r="E401" s="8">
        <f t="shared" si="26"/>
        <v>2187531.38</v>
      </c>
      <c r="F401" s="8">
        <f t="shared" si="26"/>
        <v>2224605.69</v>
      </c>
      <c r="G401" s="8">
        <f t="shared" si="26"/>
        <v>2272083.7799999998</v>
      </c>
      <c r="H401" s="8">
        <f t="shared" si="26"/>
        <v>2315209.6</v>
      </c>
      <c r="I401" s="8">
        <f t="shared" si="26"/>
        <v>2244939.2000000002</v>
      </c>
      <c r="J401" s="8">
        <f t="shared" si="26"/>
        <v>2195901.0699999998</v>
      </c>
      <c r="K401" s="8">
        <f t="shared" si="26"/>
        <v>2281449.65</v>
      </c>
      <c r="L401" s="8">
        <f t="shared" si="26"/>
        <v>2438248.0099999998</v>
      </c>
      <c r="M401" s="8">
        <f t="shared" si="26"/>
        <v>2991169.35</v>
      </c>
      <c r="N401" s="8">
        <f t="shared" si="26"/>
        <v>2796625.27</v>
      </c>
      <c r="O401" s="8" t="str">
        <f t="shared" si="26"/>
        <v/>
      </c>
      <c r="P401" s="6"/>
      <c r="Q401" s="9" t="s">
        <v>14</v>
      </c>
    </row>
    <row r="402" spans="1:17" x14ac:dyDescent="0.25">
      <c r="B402" s="8">
        <f t="shared" si="26"/>
        <v>1798793</v>
      </c>
      <c r="C402" s="8">
        <f t="shared" si="26"/>
        <v>2034156.32</v>
      </c>
      <c r="D402" s="8">
        <f t="shared" si="26"/>
        <v>1893638.55</v>
      </c>
      <c r="E402" s="8">
        <f t="shared" si="26"/>
        <v>2136280.38</v>
      </c>
      <c r="F402" s="8">
        <f t="shared" si="26"/>
        <v>2167385.9500000002</v>
      </c>
      <c r="G402" s="8">
        <f t="shared" si="26"/>
        <v>2293408.5699999998</v>
      </c>
      <c r="H402" s="8">
        <f t="shared" si="26"/>
        <v>2307508.41</v>
      </c>
      <c r="I402" s="8">
        <f t="shared" si="26"/>
        <v>2215861.08</v>
      </c>
      <c r="J402" s="8">
        <f t="shared" si="26"/>
        <v>2238030.91</v>
      </c>
      <c r="K402" s="8">
        <f t="shared" si="26"/>
        <v>2387249.2000000002</v>
      </c>
      <c r="L402" s="8">
        <f t="shared" si="26"/>
        <v>2602022.39</v>
      </c>
      <c r="M402" s="8">
        <f t="shared" si="26"/>
        <v>3017907.45</v>
      </c>
      <c r="N402" s="8">
        <f>IFERROR(VLOOKUP($B$398,$4:$126,MATCH($Q402&amp;"/"&amp;N$348,$2:$2,0),FALSE),IFERROR(VLOOKUP($B$398,$4:$126,MATCH($Q401&amp;"/"&amp;N$348,$2:$2,0),FALSE),IFERROR(VLOOKUP($B$398,$4:$126,MATCH($Q400&amp;"/"&amp;N$348,$2:$2,0),FALSE),IFERROR(VLOOKUP($B$398,$4:$126,MATCH($Q399&amp;"/"&amp;N$348,$2:$2,0),FALSE),""))))</f>
        <v>2803941.46</v>
      </c>
      <c r="O402" s="8">
        <f>IFERROR(VLOOKUP($B$398,$4:$126,MATCH($Q402&amp;"/"&amp;O$348,$2:$2,0),FALSE),IFERROR(VLOOKUP($B$398,$4:$126,MATCH($Q401&amp;"/"&amp;O$348,$2:$2,0),FALSE),IFERROR(VLOOKUP($B$398,$4:$126,MATCH($Q400&amp;"/"&amp;O$348,$2:$2,0),FALSE),IFERROR(VLOOKUP($B$398,$4:$126,MATCH($Q399&amp;"/"&amp;O$348,$2:$2,0),FALSE),""))))</f>
        <v>2673160.02</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f t="shared" ref="B405:O408" si="27">IFERROR(VLOOKUP($B$404,$4:$126,MATCH($Q405&amp;"/"&amp;B$348,$2:$2,0),FALSE),"")</f>
        <v>174140.07</v>
      </c>
      <c r="C405" s="8">
        <f t="shared" si="27"/>
        <v>113330</v>
      </c>
      <c r="D405" s="8">
        <f t="shared" si="27"/>
        <v>101420.18</v>
      </c>
      <c r="E405" s="8">
        <f t="shared" si="27"/>
        <v>170753.43</v>
      </c>
      <c r="F405" s="8">
        <f t="shared" si="27"/>
        <v>185500.83</v>
      </c>
      <c r="G405" s="8">
        <f t="shared" si="27"/>
        <v>207418.71</v>
      </c>
      <c r="H405" s="8">
        <f t="shared" si="27"/>
        <v>158533.71</v>
      </c>
      <c r="I405" s="8">
        <f t="shared" si="27"/>
        <v>168522.18</v>
      </c>
      <c r="J405" s="8">
        <f t="shared" si="27"/>
        <v>189531.32</v>
      </c>
      <c r="K405" s="8">
        <f t="shared" si="27"/>
        <v>179796.85</v>
      </c>
      <c r="L405" s="8">
        <f t="shared" si="27"/>
        <v>269953.71999999997</v>
      </c>
      <c r="M405" s="8">
        <f t="shared" si="27"/>
        <v>301162.11</v>
      </c>
      <c r="N405" s="8">
        <f t="shared" si="27"/>
        <v>167112.99</v>
      </c>
      <c r="O405" s="8">
        <f t="shared" si="27"/>
        <v>160489.1</v>
      </c>
      <c r="P405" s="6"/>
      <c r="Q405" s="9" t="s">
        <v>12</v>
      </c>
    </row>
    <row r="406" spans="1:17" x14ac:dyDescent="0.25">
      <c r="B406" s="8">
        <f t="shared" si="27"/>
        <v>188662</v>
      </c>
      <c r="C406" s="8">
        <f t="shared" si="27"/>
        <v>186860.18</v>
      </c>
      <c r="D406" s="8">
        <f t="shared" si="27"/>
        <v>129778.2</v>
      </c>
      <c r="E406" s="8">
        <f t="shared" si="27"/>
        <v>210884.51</v>
      </c>
      <c r="F406" s="8">
        <f t="shared" si="27"/>
        <v>199179.32</v>
      </c>
      <c r="G406" s="8">
        <f t="shared" si="27"/>
        <v>228464.69</v>
      </c>
      <c r="H406" s="8">
        <f t="shared" si="27"/>
        <v>187748.77</v>
      </c>
      <c r="I406" s="8">
        <f t="shared" si="27"/>
        <v>176090.74</v>
      </c>
      <c r="J406" s="8">
        <f t="shared" si="27"/>
        <v>223572.34</v>
      </c>
      <c r="K406" s="8">
        <f t="shared" si="27"/>
        <v>210476.56</v>
      </c>
      <c r="L406" s="8">
        <f t="shared" si="27"/>
        <v>294238.15000000002</v>
      </c>
      <c r="M406" s="8">
        <f t="shared" si="27"/>
        <v>349020.61</v>
      </c>
      <c r="N406" s="8">
        <f t="shared" si="27"/>
        <v>173141.38</v>
      </c>
      <c r="O406" s="8">
        <f t="shared" si="27"/>
        <v>173707.8</v>
      </c>
      <c r="P406" s="6"/>
      <c r="Q406" s="9" t="s">
        <v>13</v>
      </c>
    </row>
    <row r="407" spans="1:17" x14ac:dyDescent="0.25">
      <c r="B407" s="8">
        <f t="shared" si="27"/>
        <v>222874.68</v>
      </c>
      <c r="C407" s="8">
        <f t="shared" si="27"/>
        <v>200085.96</v>
      </c>
      <c r="D407" s="8">
        <f t="shared" si="27"/>
        <v>150228.57999999999</v>
      </c>
      <c r="E407" s="8">
        <f t="shared" si="27"/>
        <v>191523.04</v>
      </c>
      <c r="F407" s="8">
        <f t="shared" si="27"/>
        <v>202625.65</v>
      </c>
      <c r="G407" s="8">
        <f t="shared" si="27"/>
        <v>233365.5</v>
      </c>
      <c r="H407" s="8">
        <f t="shared" si="27"/>
        <v>214446.34</v>
      </c>
      <c r="I407" s="8">
        <f t="shared" si="27"/>
        <v>191608.22</v>
      </c>
      <c r="J407" s="8">
        <f t="shared" si="27"/>
        <v>244883.66</v>
      </c>
      <c r="K407" s="8">
        <f t="shared" si="27"/>
        <v>255252.68</v>
      </c>
      <c r="L407" s="8">
        <f t="shared" si="27"/>
        <v>337428.5</v>
      </c>
      <c r="M407" s="8">
        <f t="shared" si="27"/>
        <v>332777.2</v>
      </c>
      <c r="N407" s="8">
        <f t="shared" si="27"/>
        <v>225466.66</v>
      </c>
      <c r="O407" s="8" t="str">
        <f t="shared" si="27"/>
        <v/>
      </c>
      <c r="P407" s="6"/>
      <c r="Q407" s="9" t="s">
        <v>14</v>
      </c>
    </row>
    <row r="408" spans="1:17" x14ac:dyDescent="0.25">
      <c r="B408" s="8">
        <f t="shared" si="27"/>
        <v>174445</v>
      </c>
      <c r="C408" s="8">
        <f t="shared" si="27"/>
        <v>145500.48000000001</v>
      </c>
      <c r="D408" s="8">
        <f t="shared" si="27"/>
        <v>180288.65</v>
      </c>
      <c r="E408" s="8">
        <f t="shared" si="27"/>
        <v>228474.19</v>
      </c>
      <c r="F408" s="8">
        <f t="shared" si="27"/>
        <v>205714.82</v>
      </c>
      <c r="G408" s="8">
        <f t="shared" si="27"/>
        <v>229153.51</v>
      </c>
      <c r="H408" s="8">
        <f t="shared" si="27"/>
        <v>224314.56</v>
      </c>
      <c r="I408" s="8">
        <f t="shared" si="27"/>
        <v>231543.82</v>
      </c>
      <c r="J408" s="8">
        <f t="shared" si="27"/>
        <v>255739.82</v>
      </c>
      <c r="K408" s="8">
        <f t="shared" si="27"/>
        <v>327814.59000000003</v>
      </c>
      <c r="L408" s="8">
        <f t="shared" si="27"/>
        <v>409311.94</v>
      </c>
      <c r="M408" s="8">
        <f t="shared" si="27"/>
        <v>366532.74</v>
      </c>
      <c r="N408" s="8">
        <f>IFERROR(VLOOKUP($B$404,$4:$126,MATCH($Q408&amp;"/"&amp;N$348,$2:$2,0),FALSE),IFERROR(VLOOKUP($B$404,$4:$126,MATCH($Q407&amp;"/"&amp;N$348,$2:$2,0),FALSE),IFERROR(VLOOKUP($B$404,$4:$126,MATCH($Q406&amp;"/"&amp;N$348,$2:$2,0),FALSE),IFERROR(VLOOKUP($B$404,$4:$126,MATCH($Q405&amp;"/"&amp;N$348,$2:$2,0),FALSE),""))))</f>
        <v>212742</v>
      </c>
      <c r="O408" s="8">
        <f>IFERROR(VLOOKUP($B$404,$4:$126,MATCH($Q408&amp;"/"&amp;O$348,$2:$2,0),FALSE),IFERROR(VLOOKUP($B$404,$4:$126,MATCH($Q407&amp;"/"&amp;O$348,$2:$2,0),FALSE),IFERROR(VLOOKUP($B$404,$4:$126,MATCH($Q406&amp;"/"&amp;O$348,$2:$2,0),FALSE),IFERROR(VLOOKUP($B$404,$4:$126,MATCH($Q405&amp;"/"&amp;O$348,$2:$2,0),FALSE),""))))</f>
        <v>173707.8</v>
      </c>
      <c r="P408" s="6"/>
      <c r="Q408" s="9" t="s">
        <v>15</v>
      </c>
    </row>
    <row r="409" spans="1:17" x14ac:dyDescent="0.25">
      <c r="A409" s="84"/>
      <c r="B409" s="12">
        <f t="shared" ref="B409:M409" si="28">+B408/B$402</f>
        <v>9.697891864155575E-2</v>
      </c>
      <c r="C409" s="12">
        <f t="shared" si="28"/>
        <v>7.1528662064673579E-2</v>
      </c>
      <c r="D409" s="12">
        <f t="shared" si="28"/>
        <v>9.5207530497306361E-2</v>
      </c>
      <c r="E409" s="12">
        <f t="shared" si="28"/>
        <v>0.10694953346901029</v>
      </c>
      <c r="F409" s="12">
        <f t="shared" si="28"/>
        <v>9.4913792349719708E-2</v>
      </c>
      <c r="G409" s="12">
        <f t="shared" si="28"/>
        <v>9.9918310674142127E-2</v>
      </c>
      <c r="H409" s="12">
        <f t="shared" si="28"/>
        <v>9.7210722625275275E-2</v>
      </c>
      <c r="I409" s="12">
        <f t="shared" si="28"/>
        <v>0.10449383406291878</v>
      </c>
      <c r="J409" s="12">
        <f t="shared" si="28"/>
        <v>0.1142700124727053</v>
      </c>
      <c r="K409" s="12">
        <f t="shared" si="28"/>
        <v>0.13731896527601728</v>
      </c>
      <c r="L409" s="12">
        <f t="shared" si="28"/>
        <v>0.15730531050503374</v>
      </c>
      <c r="M409" s="12">
        <f t="shared" si="28"/>
        <v>0.12145261114617679</v>
      </c>
      <c r="N409" s="12">
        <f>+N408/N$402</f>
        <v>7.5872482730078114E-2</v>
      </c>
      <c r="O409" s="12">
        <f>+O408/O$402</f>
        <v>6.4982192872987829E-2</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f t="shared" ref="B411:O414" si="29">IFERROR(VLOOKUP($B$410,$4:$126,MATCH($Q411&amp;"/"&amp;B$348,$2:$2,0),FALSE),"")</f>
        <v>741825.24</v>
      </c>
      <c r="C411" s="8">
        <f t="shared" si="29"/>
        <v>473271</v>
      </c>
      <c r="D411" s="8">
        <f t="shared" si="29"/>
        <v>633166.17000000004</v>
      </c>
      <c r="E411" s="8">
        <f t="shared" si="29"/>
        <v>671688.04</v>
      </c>
      <c r="F411" s="8">
        <f t="shared" si="29"/>
        <v>885178.82</v>
      </c>
      <c r="G411" s="8">
        <f t="shared" si="29"/>
        <v>817798.56</v>
      </c>
      <c r="H411" s="8">
        <f t="shared" si="29"/>
        <v>730502.51</v>
      </c>
      <c r="I411" s="8">
        <f t="shared" si="29"/>
        <v>581994.17000000004</v>
      </c>
      <c r="J411" s="8">
        <f t="shared" si="29"/>
        <v>406008.67</v>
      </c>
      <c r="K411" s="8">
        <f t="shared" si="29"/>
        <v>366292.24</v>
      </c>
      <c r="L411" s="8">
        <f t="shared" si="29"/>
        <v>395018.65</v>
      </c>
      <c r="M411" s="8">
        <f t="shared" si="29"/>
        <v>670850.06000000006</v>
      </c>
      <c r="N411" s="8">
        <f t="shared" si="29"/>
        <v>960087.64</v>
      </c>
      <c r="O411" s="8">
        <f t="shared" si="29"/>
        <v>668908.6</v>
      </c>
      <c r="P411" s="6"/>
      <c r="Q411" s="9" t="s">
        <v>12</v>
      </c>
    </row>
    <row r="412" spans="1:17" x14ac:dyDescent="0.25">
      <c r="B412" s="8">
        <f t="shared" si="29"/>
        <v>500582</v>
      </c>
      <c r="C412" s="8">
        <f t="shared" si="29"/>
        <v>596348.31000000006</v>
      </c>
      <c r="D412" s="8">
        <f t="shared" si="29"/>
        <v>641411.86</v>
      </c>
      <c r="E412" s="8">
        <f t="shared" si="29"/>
        <v>848733.66</v>
      </c>
      <c r="F412" s="8">
        <f t="shared" si="29"/>
        <v>841456.97</v>
      </c>
      <c r="G412" s="8">
        <f t="shared" si="29"/>
        <v>747857.46</v>
      </c>
      <c r="H412" s="8">
        <f t="shared" si="29"/>
        <v>694425.03</v>
      </c>
      <c r="I412" s="8">
        <f t="shared" si="29"/>
        <v>562156.96</v>
      </c>
      <c r="J412" s="8">
        <f t="shared" si="29"/>
        <v>389694.59</v>
      </c>
      <c r="K412" s="8">
        <f t="shared" si="29"/>
        <v>299395.99</v>
      </c>
      <c r="L412" s="8">
        <f t="shared" si="29"/>
        <v>443494.61</v>
      </c>
      <c r="M412" s="8">
        <f t="shared" si="29"/>
        <v>838121.13</v>
      </c>
      <c r="N412" s="8">
        <f t="shared" si="29"/>
        <v>1021497.1</v>
      </c>
      <c r="O412" s="8">
        <f t="shared" si="29"/>
        <v>688774.31</v>
      </c>
      <c r="P412" s="6"/>
      <c r="Q412" s="9" t="s">
        <v>13</v>
      </c>
    </row>
    <row r="413" spans="1:17" x14ac:dyDescent="0.25">
      <c r="B413" s="8">
        <f t="shared" si="29"/>
        <v>530902.05000000005</v>
      </c>
      <c r="C413" s="8">
        <f t="shared" si="29"/>
        <v>716116.2</v>
      </c>
      <c r="D413" s="8">
        <f t="shared" si="29"/>
        <v>594981.21</v>
      </c>
      <c r="E413" s="8">
        <f t="shared" si="29"/>
        <v>913043.62</v>
      </c>
      <c r="F413" s="8">
        <f t="shared" si="29"/>
        <v>906226.33</v>
      </c>
      <c r="G413" s="8">
        <f t="shared" si="29"/>
        <v>808879.67</v>
      </c>
      <c r="H413" s="8">
        <f t="shared" si="29"/>
        <v>742277.56</v>
      </c>
      <c r="I413" s="8">
        <f t="shared" si="29"/>
        <v>566059.81999999995</v>
      </c>
      <c r="J413" s="8">
        <f t="shared" si="29"/>
        <v>426342.81</v>
      </c>
      <c r="K413" s="8">
        <f t="shared" si="29"/>
        <v>344931.79</v>
      </c>
      <c r="L413" s="8">
        <f t="shared" si="29"/>
        <v>565924.68999999994</v>
      </c>
      <c r="M413" s="8">
        <f t="shared" si="29"/>
        <v>1089811.19</v>
      </c>
      <c r="N413" s="8">
        <f t="shared" si="29"/>
        <v>913577.42</v>
      </c>
      <c r="O413" s="8" t="str">
        <f t="shared" si="29"/>
        <v/>
      </c>
      <c r="P413" s="6"/>
      <c r="Q413" s="9" t="s">
        <v>14</v>
      </c>
    </row>
    <row r="414" spans="1:17" x14ac:dyDescent="0.25">
      <c r="B414" s="8">
        <f t="shared" si="29"/>
        <v>517424</v>
      </c>
      <c r="C414" s="8">
        <f t="shared" si="29"/>
        <v>724006.23</v>
      </c>
      <c r="D414" s="8">
        <f t="shared" si="29"/>
        <v>611810.96</v>
      </c>
      <c r="E414" s="8">
        <f t="shared" si="29"/>
        <v>878173.93</v>
      </c>
      <c r="F414" s="8">
        <f t="shared" si="29"/>
        <v>840926.28</v>
      </c>
      <c r="G414" s="8">
        <f t="shared" si="29"/>
        <v>800145</v>
      </c>
      <c r="H414" s="8">
        <f t="shared" si="29"/>
        <v>687960.18</v>
      </c>
      <c r="I414" s="8">
        <f t="shared" si="29"/>
        <v>485931.55</v>
      </c>
      <c r="J414" s="8">
        <f t="shared" si="29"/>
        <v>408003.15</v>
      </c>
      <c r="K414" s="8">
        <f t="shared" si="29"/>
        <v>403735.43</v>
      </c>
      <c r="L414" s="8">
        <f t="shared" si="29"/>
        <v>664476.66</v>
      </c>
      <c r="M414" s="8">
        <f t="shared" si="29"/>
        <v>1034582.73</v>
      </c>
      <c r="N414" s="8">
        <f>IFERROR(VLOOKUP($B$410,$4:$126,MATCH($Q414&amp;"/"&amp;N$348,$2:$2,0),FALSE),IFERROR(VLOOKUP($B$410,$4:$126,MATCH($Q413&amp;"/"&amp;N$348,$2:$2,0),FALSE),IFERROR(VLOOKUP($B$410,$4:$126,MATCH($Q412&amp;"/"&amp;N$348,$2:$2,0),FALSE),IFERROR(VLOOKUP($B$410,$4:$126,MATCH($Q411&amp;"/"&amp;N$348,$2:$2,0),FALSE),""))))</f>
        <v>852783.79</v>
      </c>
      <c r="O414" s="8">
        <f>IFERROR(VLOOKUP($B$410,$4:$126,MATCH($Q414&amp;"/"&amp;O$348,$2:$2,0),FALSE),IFERROR(VLOOKUP($B$410,$4:$126,MATCH($Q413&amp;"/"&amp;O$348,$2:$2,0),FALSE),IFERROR(VLOOKUP($B$410,$4:$126,MATCH($Q412&amp;"/"&amp;O$348,$2:$2,0),FALSE),IFERROR(VLOOKUP($B$410,$4:$126,MATCH($Q411&amp;"/"&amp;O$348,$2:$2,0),FALSE),""))))</f>
        <v>688774.31</v>
      </c>
      <c r="P414" s="6"/>
      <c r="Q414" s="9" t="s">
        <v>15</v>
      </c>
    </row>
    <row r="415" spans="1:17" x14ac:dyDescent="0.25">
      <c r="B415" s="12">
        <f t="shared" ref="B415:M415" si="30">+B414/B$402</f>
        <v>0.2876506635282659</v>
      </c>
      <c r="C415" s="12">
        <f t="shared" si="30"/>
        <v>0.3559245781071535</v>
      </c>
      <c r="D415" s="12">
        <f t="shared" si="30"/>
        <v>0.32308750790904628</v>
      </c>
      <c r="E415" s="12">
        <f t="shared" si="30"/>
        <v>0.41107615752198223</v>
      </c>
      <c r="F415" s="12">
        <f t="shared" si="30"/>
        <v>0.38799101747429893</v>
      </c>
      <c r="G415" s="12">
        <f t="shared" si="30"/>
        <v>0.34888899015494657</v>
      </c>
      <c r="H415" s="12">
        <f t="shared" si="30"/>
        <v>0.29813983646542808</v>
      </c>
      <c r="I415" s="12">
        <f t="shared" si="30"/>
        <v>0.21929693805534053</v>
      </c>
      <c r="J415" s="12">
        <f t="shared" si="30"/>
        <v>0.1823045196457988</v>
      </c>
      <c r="K415" s="12">
        <f t="shared" si="30"/>
        <v>0.16912161076438939</v>
      </c>
      <c r="L415" s="12">
        <f t="shared" si="30"/>
        <v>0.25536930910114114</v>
      </c>
      <c r="M415" s="12">
        <f t="shared" si="30"/>
        <v>0.34281459824091026</v>
      </c>
      <c r="N415" s="12">
        <f>+N414/N$402</f>
        <v>0.30413751576682346</v>
      </c>
      <c r="O415" s="12">
        <f>+O414/O$402</f>
        <v>0.25766295502204917</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f t="shared" ref="B417:O420" si="31">IFERROR(VLOOKUP($B$416,$4:$126,MATCH($Q417&amp;"/"&amp;B$348,$2:$2,0),FALSE),"")</f>
        <v>18580</v>
      </c>
      <c r="C417" s="8">
        <f t="shared" si="31"/>
        <v>295000</v>
      </c>
      <c r="D417" s="8">
        <f t="shared" si="31"/>
        <v>469000</v>
      </c>
      <c r="E417" s="8">
        <f t="shared" si="31"/>
        <v>420388.36</v>
      </c>
      <c r="F417" s="8">
        <f t="shared" si="31"/>
        <v>644000</v>
      </c>
      <c r="G417" s="8">
        <f t="shared" si="31"/>
        <v>549000</v>
      </c>
      <c r="H417" s="8">
        <f t="shared" si="31"/>
        <v>526000</v>
      </c>
      <c r="I417" s="8">
        <f t="shared" si="31"/>
        <v>387000</v>
      </c>
      <c r="J417" s="8">
        <f t="shared" si="31"/>
        <v>166000</v>
      </c>
      <c r="K417" s="8">
        <f t="shared" si="31"/>
        <v>128000</v>
      </c>
      <c r="L417" s="8">
        <f t="shared" si="31"/>
        <v>34000</v>
      </c>
      <c r="M417" s="8">
        <f t="shared" si="31"/>
        <v>232460.58</v>
      </c>
      <c r="N417" s="8">
        <f t="shared" si="31"/>
        <v>646065.84</v>
      </c>
      <c r="O417" s="8">
        <f t="shared" si="31"/>
        <v>456269.49</v>
      </c>
      <c r="P417" s="6"/>
      <c r="Q417" s="9" t="s">
        <v>12</v>
      </c>
    </row>
    <row r="418" spans="2:17" x14ac:dyDescent="0.25">
      <c r="B418" s="8">
        <f t="shared" si="31"/>
        <v>214296</v>
      </c>
      <c r="C418" s="8">
        <f t="shared" si="31"/>
        <v>355000</v>
      </c>
      <c r="D418" s="8">
        <f t="shared" si="31"/>
        <v>436000</v>
      </c>
      <c r="E418" s="8">
        <f t="shared" si="31"/>
        <v>528409.05000000005</v>
      </c>
      <c r="F418" s="8">
        <f t="shared" si="31"/>
        <v>594000</v>
      </c>
      <c r="G418" s="8">
        <f t="shared" si="31"/>
        <v>480000</v>
      </c>
      <c r="H418" s="8">
        <f t="shared" si="31"/>
        <v>482000</v>
      </c>
      <c r="I418" s="8">
        <f t="shared" si="31"/>
        <v>361000</v>
      </c>
      <c r="J418" s="8">
        <f t="shared" si="31"/>
        <v>125000</v>
      </c>
      <c r="K418" s="8">
        <f t="shared" si="31"/>
        <v>51000</v>
      </c>
      <c r="L418" s="8">
        <f t="shared" si="31"/>
        <v>78000</v>
      </c>
      <c r="M418" s="8">
        <f t="shared" si="31"/>
        <v>400824.3</v>
      </c>
      <c r="N418" s="8">
        <f t="shared" si="31"/>
        <v>723216.76</v>
      </c>
      <c r="O418" s="8">
        <f t="shared" si="31"/>
        <v>469907.02</v>
      </c>
      <c r="P418" s="6"/>
      <c r="Q418" s="9" t="s">
        <v>13</v>
      </c>
    </row>
    <row r="419" spans="2:17" x14ac:dyDescent="0.25">
      <c r="B419" s="8">
        <f t="shared" si="31"/>
        <v>192423.95</v>
      </c>
      <c r="C419" s="8">
        <f t="shared" si="31"/>
        <v>454000</v>
      </c>
      <c r="D419" s="8">
        <f t="shared" si="31"/>
        <v>350000</v>
      </c>
      <c r="E419" s="8">
        <f t="shared" si="31"/>
        <v>579000</v>
      </c>
      <c r="F419" s="8">
        <f t="shared" si="31"/>
        <v>622000</v>
      </c>
      <c r="G419" s="8">
        <f t="shared" si="31"/>
        <v>514000</v>
      </c>
      <c r="H419" s="8">
        <f t="shared" si="31"/>
        <v>476866.41</v>
      </c>
      <c r="I419" s="8">
        <f t="shared" si="31"/>
        <v>330000</v>
      </c>
      <c r="J419" s="8">
        <f t="shared" si="31"/>
        <v>121000</v>
      </c>
      <c r="K419" s="8">
        <f t="shared" si="31"/>
        <v>19000</v>
      </c>
      <c r="L419" s="8">
        <f t="shared" si="31"/>
        <v>102473.25</v>
      </c>
      <c r="M419" s="8">
        <f t="shared" si="31"/>
        <v>597974.36</v>
      </c>
      <c r="N419" s="8">
        <f t="shared" si="31"/>
        <v>621913.42000000004</v>
      </c>
      <c r="O419" s="8" t="str">
        <f t="shared" si="31"/>
        <v/>
      </c>
      <c r="P419" s="6"/>
      <c r="Q419" s="9" t="s">
        <v>14</v>
      </c>
    </row>
    <row r="420" spans="2:17" x14ac:dyDescent="0.25">
      <c r="B420" s="8">
        <f t="shared" si="31"/>
        <v>240216</v>
      </c>
      <c r="C420" s="8">
        <f t="shared" si="31"/>
        <v>500501.09</v>
      </c>
      <c r="D420" s="8">
        <f t="shared" si="31"/>
        <v>340000</v>
      </c>
      <c r="E420" s="8">
        <f t="shared" si="31"/>
        <v>614000</v>
      </c>
      <c r="F420" s="8">
        <f t="shared" si="31"/>
        <v>581000</v>
      </c>
      <c r="G420" s="8">
        <f t="shared" si="31"/>
        <v>532000</v>
      </c>
      <c r="H420" s="8">
        <f t="shared" si="31"/>
        <v>431000</v>
      </c>
      <c r="I420" s="8">
        <f t="shared" si="31"/>
        <v>219000</v>
      </c>
      <c r="J420" s="8">
        <f t="shared" si="31"/>
        <v>108000</v>
      </c>
      <c r="K420" s="8">
        <f t="shared" si="31"/>
        <v>18000</v>
      </c>
      <c r="L420" s="8">
        <f t="shared" si="31"/>
        <v>156162.82999999999</v>
      </c>
      <c r="M420" s="8">
        <f t="shared" si="31"/>
        <v>565067.72</v>
      </c>
      <c r="N420" s="8">
        <f>IFERROR(VLOOKUP($B$416,$4:$126,MATCH($Q420&amp;"/"&amp;N$348,$2:$2,0),FALSE),IFERROR(VLOOKUP($B$416,$4:$126,MATCH($Q419&amp;"/"&amp;N$348,$2:$2,0),FALSE),IFERROR(VLOOKUP($B$416,$4:$126,MATCH($Q418&amp;"/"&amp;N$348,$2:$2,0),FALSE),IFERROR(VLOOKUP($B$416,$4:$126,MATCH($Q417&amp;"/"&amp;N$348,$2:$2,0),FALSE),""))))</f>
        <v>558821.12</v>
      </c>
      <c r="O420" s="8">
        <f>IFERROR(VLOOKUP($B$416,$4:$126,MATCH($Q420&amp;"/"&amp;O$348,$2:$2,0),FALSE),IFERROR(VLOOKUP($B$416,$4:$126,MATCH($Q419&amp;"/"&amp;O$348,$2:$2,0),FALSE),IFERROR(VLOOKUP($B$416,$4:$126,MATCH($Q418&amp;"/"&amp;O$348,$2:$2,0),FALSE),IFERROR(VLOOKUP($B$416,$4:$126,MATCH($Q417&amp;"/"&amp;O$348,$2:$2,0),FALSE),""))))</f>
        <v>469907.02</v>
      </c>
      <c r="P420" s="6"/>
      <c r="Q420" s="9" t="s">
        <v>15</v>
      </c>
    </row>
    <row r="421" spans="2:17" x14ac:dyDescent="0.25">
      <c r="B421" s="12">
        <f t="shared" ref="B421:M421" si="32">+B420/B$402</f>
        <v>0.13354288125426328</v>
      </c>
      <c r="C421" s="12">
        <f t="shared" si="32"/>
        <v>0.24604848952808112</v>
      </c>
      <c r="D421" s="12">
        <f t="shared" si="32"/>
        <v>0.17954852049246672</v>
      </c>
      <c r="E421" s="12">
        <f t="shared" si="32"/>
        <v>0.2874154562052384</v>
      </c>
      <c r="F421" s="12">
        <f t="shared" si="32"/>
        <v>0.26806485480816183</v>
      </c>
      <c r="G421" s="12">
        <f t="shared" si="32"/>
        <v>0.23196913404749336</v>
      </c>
      <c r="H421" s="12">
        <f t="shared" si="32"/>
        <v>0.18678155110169239</v>
      </c>
      <c r="I421" s="12">
        <f t="shared" si="32"/>
        <v>9.8832910590225267E-2</v>
      </c>
      <c r="J421" s="12">
        <f t="shared" si="32"/>
        <v>4.8256706159612424E-2</v>
      </c>
      <c r="K421" s="12">
        <f t="shared" si="32"/>
        <v>7.5400590772006539E-3</v>
      </c>
      <c r="L421" s="12">
        <f t="shared" si="32"/>
        <v>6.0015943982711067E-2</v>
      </c>
      <c r="M421" s="12">
        <f t="shared" si="32"/>
        <v>0.18723825344610881</v>
      </c>
      <c r="N421" s="12">
        <f>+N420/N$402</f>
        <v>0.19929842615187837</v>
      </c>
      <c r="O421" s="12">
        <f>+O420/O$402</f>
        <v>0.17578708961837608</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f t="shared" ref="B423:O426" si="33">IFERROR(VLOOKUP($B$422,$4:$126,MATCH($Q423&amp;"/"&amp;B$348,$2:$2,0),FALSE),"")</f>
        <v>3629</v>
      </c>
      <c r="C423" s="8">
        <f t="shared" si="33"/>
        <v>0</v>
      </c>
      <c r="D423" s="8">
        <f t="shared" si="33"/>
        <v>0</v>
      </c>
      <c r="E423" s="8">
        <f t="shared" si="33"/>
        <v>0</v>
      </c>
      <c r="F423" s="8">
        <f t="shared" si="33"/>
        <v>0</v>
      </c>
      <c r="G423" s="8">
        <f t="shared" si="33"/>
        <v>0</v>
      </c>
      <c r="H423" s="8">
        <f t="shared" si="33"/>
        <v>0</v>
      </c>
      <c r="I423" s="8">
        <f t="shared" si="33"/>
        <v>0</v>
      </c>
      <c r="J423" s="8">
        <f t="shared" si="33"/>
        <v>0</v>
      </c>
      <c r="K423" s="8">
        <f t="shared" si="33"/>
        <v>0</v>
      </c>
      <c r="L423" s="8">
        <f t="shared" si="33"/>
        <v>0</v>
      </c>
      <c r="M423" s="8">
        <f t="shared" si="33"/>
        <v>0</v>
      </c>
      <c r="N423" s="8">
        <f t="shared" si="33"/>
        <v>0</v>
      </c>
      <c r="O423" s="8">
        <f t="shared" si="33"/>
        <v>0</v>
      </c>
      <c r="P423" s="6"/>
      <c r="Q423" s="9" t="s">
        <v>12</v>
      </c>
    </row>
    <row r="424" spans="2:17" x14ac:dyDescent="0.25">
      <c r="B424" s="8">
        <f t="shared" si="33"/>
        <v>1300</v>
      </c>
      <c r="C424" s="8">
        <f t="shared" si="33"/>
        <v>3394.03</v>
      </c>
      <c r="D424" s="8">
        <f t="shared" si="33"/>
        <v>0</v>
      </c>
      <c r="E424" s="8">
        <f t="shared" si="33"/>
        <v>0</v>
      </c>
      <c r="F424" s="8">
        <f t="shared" si="33"/>
        <v>0</v>
      </c>
      <c r="G424" s="8">
        <f t="shared" si="33"/>
        <v>0</v>
      </c>
      <c r="H424" s="8">
        <f t="shared" si="33"/>
        <v>54267.8</v>
      </c>
      <c r="I424" s="8">
        <f t="shared" si="33"/>
        <v>0</v>
      </c>
      <c r="J424" s="8">
        <f t="shared" si="33"/>
        <v>0</v>
      </c>
      <c r="K424" s="8">
        <f t="shared" si="33"/>
        <v>0</v>
      </c>
      <c r="L424" s="8">
        <f t="shared" si="33"/>
        <v>0</v>
      </c>
      <c r="M424" s="8">
        <f t="shared" si="33"/>
        <v>126630.43</v>
      </c>
      <c r="N424" s="8">
        <f t="shared" si="33"/>
        <v>0</v>
      </c>
      <c r="O424" s="8">
        <f t="shared" si="33"/>
        <v>0</v>
      </c>
      <c r="P424" s="6"/>
      <c r="Q424" s="9" t="s">
        <v>13</v>
      </c>
    </row>
    <row r="425" spans="2:17" x14ac:dyDescent="0.25">
      <c r="B425" s="8">
        <f t="shared" si="33"/>
        <v>1338</v>
      </c>
      <c r="C425" s="8">
        <f t="shared" si="33"/>
        <v>3019.34</v>
      </c>
      <c r="D425" s="8">
        <f t="shared" si="33"/>
        <v>1927</v>
      </c>
      <c r="E425" s="8">
        <f t="shared" si="33"/>
        <v>0</v>
      </c>
      <c r="F425" s="8">
        <f t="shared" si="33"/>
        <v>0</v>
      </c>
      <c r="G425" s="8">
        <f t="shared" si="33"/>
        <v>0</v>
      </c>
      <c r="H425" s="8">
        <f t="shared" si="33"/>
        <v>57458.36</v>
      </c>
      <c r="I425" s="8">
        <f t="shared" si="33"/>
        <v>0</v>
      </c>
      <c r="J425" s="8">
        <f t="shared" si="33"/>
        <v>0</v>
      </c>
      <c r="K425" s="8">
        <f t="shared" si="33"/>
        <v>86736.97</v>
      </c>
      <c r="L425" s="8">
        <f t="shared" si="33"/>
        <v>101704.51</v>
      </c>
      <c r="M425" s="8">
        <f t="shared" si="33"/>
        <v>0</v>
      </c>
      <c r="N425" s="8">
        <f t="shared" si="33"/>
        <v>6651.5</v>
      </c>
      <c r="O425" s="8" t="str">
        <f t="shared" si="33"/>
        <v/>
      </c>
      <c r="P425" s="6"/>
      <c r="Q425" s="9" t="s">
        <v>14</v>
      </c>
    </row>
    <row r="426" spans="2:17" x14ac:dyDescent="0.25">
      <c r="B426" s="8">
        <f t="shared" si="33"/>
        <v>0</v>
      </c>
      <c r="C426" s="8">
        <f t="shared" si="33"/>
        <v>0</v>
      </c>
      <c r="D426" s="8">
        <f t="shared" si="33"/>
        <v>0</v>
      </c>
      <c r="E426" s="8">
        <f t="shared" si="33"/>
        <v>0</v>
      </c>
      <c r="F426" s="8">
        <f t="shared" si="33"/>
        <v>0</v>
      </c>
      <c r="G426" s="8">
        <f t="shared" si="33"/>
        <v>20979.91</v>
      </c>
      <c r="H426" s="8">
        <f t="shared" si="33"/>
        <v>0</v>
      </c>
      <c r="I426" s="8">
        <f t="shared" si="33"/>
        <v>0</v>
      </c>
      <c r="J426" s="8">
        <f t="shared" si="33"/>
        <v>0</v>
      </c>
      <c r="K426" s="8">
        <f t="shared" si="33"/>
        <v>88151.07</v>
      </c>
      <c r="L426" s="8">
        <f t="shared" si="33"/>
        <v>0</v>
      </c>
      <c r="M426" s="8">
        <f t="shared" si="33"/>
        <v>122384.63</v>
      </c>
      <c r="N426" s="8">
        <f>IFERROR(VLOOKUP($B$422,$4:$126,MATCH($Q426&amp;"/"&amp;N$348,$2:$2,0),FALSE),IFERROR(VLOOKUP($B$422,$4:$126,MATCH($Q425&amp;"/"&amp;N$348,$2:$2,0),FALSE),IFERROR(VLOOKUP($B$422,$4:$126,MATCH($Q424&amp;"/"&amp;N$348,$2:$2,0),FALSE),IFERROR(VLOOKUP($B$422,$4:$126,MATCH($Q423&amp;"/"&amp;N$348,$2:$2,0),FALSE),""))))</f>
        <v>6617</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25">
      <c r="B427" s="12">
        <f t="shared" ref="B427:M427" si="34">+B426/B$402</f>
        <v>0</v>
      </c>
      <c r="C427" s="12">
        <f t="shared" si="34"/>
        <v>0</v>
      </c>
      <c r="D427" s="12">
        <f t="shared" si="34"/>
        <v>0</v>
      </c>
      <c r="E427" s="12">
        <f t="shared" si="34"/>
        <v>0</v>
      </c>
      <c r="F427" s="12">
        <f t="shared" si="34"/>
        <v>0</v>
      </c>
      <c r="G427" s="12">
        <f t="shared" si="34"/>
        <v>9.1479164569442592E-3</v>
      </c>
      <c r="H427" s="12">
        <f t="shared" si="34"/>
        <v>0</v>
      </c>
      <c r="I427" s="12">
        <f t="shared" si="34"/>
        <v>0</v>
      </c>
      <c r="J427" s="12">
        <f t="shared" si="34"/>
        <v>0</v>
      </c>
      <c r="K427" s="12">
        <f t="shared" si="34"/>
        <v>3.6925793084358345E-2</v>
      </c>
      <c r="L427" s="12">
        <f t="shared" si="34"/>
        <v>0</v>
      </c>
      <c r="M427" s="12">
        <f t="shared" si="34"/>
        <v>4.0552810855747086E-2</v>
      </c>
      <c r="N427" s="12">
        <f>+N426/N$402</f>
        <v>2.3598923495357139E-3</v>
      </c>
      <c r="O427" s="12">
        <f>+O426/O$402</f>
        <v>0</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f t="shared" ref="B429:O432" si="35">IFERROR(VLOOKUP($B$428,$4:$126,MATCH($Q429&amp;"/"&amp;B$348,$2:$2,0),FALSE),"")</f>
        <v>22209</v>
      </c>
      <c r="C429" s="8">
        <f t="shared" si="35"/>
        <v>295000</v>
      </c>
      <c r="D429" s="8">
        <f t="shared" si="35"/>
        <v>469000</v>
      </c>
      <c r="E429" s="8">
        <f t="shared" si="35"/>
        <v>420388.36</v>
      </c>
      <c r="F429" s="8">
        <f t="shared" si="35"/>
        <v>644000</v>
      </c>
      <c r="G429" s="8">
        <f t="shared" si="35"/>
        <v>549000</v>
      </c>
      <c r="H429" s="8">
        <f t="shared" si="35"/>
        <v>526000</v>
      </c>
      <c r="I429" s="8">
        <f t="shared" si="35"/>
        <v>387000</v>
      </c>
      <c r="J429" s="8">
        <f t="shared" si="35"/>
        <v>166000</v>
      </c>
      <c r="K429" s="8">
        <f t="shared" si="35"/>
        <v>128000</v>
      </c>
      <c r="L429" s="8">
        <f t="shared" si="35"/>
        <v>34000</v>
      </c>
      <c r="M429" s="8">
        <f t="shared" si="35"/>
        <v>232460.58</v>
      </c>
      <c r="N429" s="8">
        <f t="shared" si="35"/>
        <v>646065.84</v>
      </c>
      <c r="O429" s="8">
        <f t="shared" si="35"/>
        <v>456269.49</v>
      </c>
      <c r="P429" s="6"/>
      <c r="Q429" s="9" t="s">
        <v>12</v>
      </c>
    </row>
    <row r="430" spans="2:17" x14ac:dyDescent="0.25">
      <c r="B430" s="8">
        <f t="shared" si="35"/>
        <v>215596</v>
      </c>
      <c r="C430" s="8">
        <f t="shared" si="35"/>
        <v>358394.03</v>
      </c>
      <c r="D430" s="8">
        <f t="shared" si="35"/>
        <v>436000</v>
      </c>
      <c r="E430" s="8">
        <f t="shared" si="35"/>
        <v>528409.05000000005</v>
      </c>
      <c r="F430" s="8">
        <f t="shared" si="35"/>
        <v>594000</v>
      </c>
      <c r="G430" s="8">
        <f t="shared" si="35"/>
        <v>480000</v>
      </c>
      <c r="H430" s="8">
        <f t="shared" si="35"/>
        <v>536267.80000000005</v>
      </c>
      <c r="I430" s="8">
        <f t="shared" si="35"/>
        <v>361000</v>
      </c>
      <c r="J430" s="8">
        <f t="shared" si="35"/>
        <v>125000</v>
      </c>
      <c r="K430" s="8">
        <f t="shared" si="35"/>
        <v>51000</v>
      </c>
      <c r="L430" s="8">
        <f t="shared" si="35"/>
        <v>78000</v>
      </c>
      <c r="M430" s="8">
        <f t="shared" si="35"/>
        <v>527454.73</v>
      </c>
      <c r="N430" s="8">
        <f t="shared" si="35"/>
        <v>723216.76</v>
      </c>
      <c r="O430" s="8">
        <f t="shared" si="35"/>
        <v>469907.02</v>
      </c>
      <c r="P430" s="6"/>
      <c r="Q430" s="9" t="s">
        <v>13</v>
      </c>
    </row>
    <row r="431" spans="2:17" x14ac:dyDescent="0.25">
      <c r="B431" s="8">
        <f t="shared" si="35"/>
        <v>193761.95</v>
      </c>
      <c r="C431" s="8">
        <f t="shared" si="35"/>
        <v>457019.34</v>
      </c>
      <c r="D431" s="8">
        <f t="shared" si="35"/>
        <v>351927</v>
      </c>
      <c r="E431" s="8">
        <f t="shared" si="35"/>
        <v>579000</v>
      </c>
      <c r="F431" s="8">
        <f t="shared" si="35"/>
        <v>622000</v>
      </c>
      <c r="G431" s="8">
        <f t="shared" si="35"/>
        <v>514000</v>
      </c>
      <c r="H431" s="8">
        <f t="shared" si="35"/>
        <v>534324.77</v>
      </c>
      <c r="I431" s="8">
        <f t="shared" si="35"/>
        <v>330000</v>
      </c>
      <c r="J431" s="8">
        <f t="shared" si="35"/>
        <v>121000</v>
      </c>
      <c r="K431" s="8">
        <f t="shared" si="35"/>
        <v>105736.97</v>
      </c>
      <c r="L431" s="8">
        <f t="shared" si="35"/>
        <v>204177.76</v>
      </c>
      <c r="M431" s="8">
        <f t="shared" si="35"/>
        <v>597974.36</v>
      </c>
      <c r="N431" s="8">
        <f t="shared" si="35"/>
        <v>628564.92000000004</v>
      </c>
      <c r="O431" s="8" t="str">
        <f t="shared" si="35"/>
        <v/>
      </c>
      <c r="P431" s="6"/>
      <c r="Q431" s="9" t="s">
        <v>14</v>
      </c>
    </row>
    <row r="432" spans="2:17" x14ac:dyDescent="0.25">
      <c r="B432" s="8">
        <f t="shared" si="35"/>
        <v>240216</v>
      </c>
      <c r="C432" s="8">
        <f t="shared" si="35"/>
        <v>500501.09</v>
      </c>
      <c r="D432" s="8">
        <f t="shared" si="35"/>
        <v>340000</v>
      </c>
      <c r="E432" s="8">
        <f t="shared" si="35"/>
        <v>614000</v>
      </c>
      <c r="F432" s="8">
        <f t="shared" si="35"/>
        <v>581000</v>
      </c>
      <c r="G432" s="8">
        <f t="shared" si="35"/>
        <v>552979.91</v>
      </c>
      <c r="H432" s="8">
        <f t="shared" si="35"/>
        <v>431000</v>
      </c>
      <c r="I432" s="8">
        <f t="shared" si="35"/>
        <v>219000</v>
      </c>
      <c r="J432" s="8">
        <f t="shared" si="35"/>
        <v>108000</v>
      </c>
      <c r="K432" s="8">
        <f t="shared" si="35"/>
        <v>106151.07</v>
      </c>
      <c r="L432" s="8">
        <f t="shared" si="35"/>
        <v>156162.82999999999</v>
      </c>
      <c r="M432" s="8">
        <f t="shared" si="35"/>
        <v>687452.35</v>
      </c>
      <c r="N432" s="8">
        <f>IFERROR(VLOOKUP($B$428,$4:$126,MATCH($Q432&amp;"/"&amp;N$348,$2:$2,0),FALSE),IFERROR(VLOOKUP($B$428,$4:$126,MATCH($Q431&amp;"/"&amp;N$348,$2:$2,0),FALSE),IFERROR(VLOOKUP($B$428,$4:$126,MATCH($Q430&amp;"/"&amp;N$348,$2:$2,0),FALSE),IFERROR(VLOOKUP($B$428,$4:$126,MATCH($Q429&amp;"/"&amp;N$348,$2:$2,0),FALSE),""))))</f>
        <v>565438.12</v>
      </c>
      <c r="O432" s="8">
        <f>IFERROR(VLOOKUP($B$428,$4:$126,MATCH($Q432&amp;"/"&amp;O$348,$2:$2,0),FALSE),IFERROR(VLOOKUP($B$428,$4:$126,MATCH($Q431&amp;"/"&amp;O$348,$2:$2,0),FALSE),IFERROR(VLOOKUP($B$428,$4:$126,MATCH($Q430&amp;"/"&amp;O$348,$2:$2,0),FALSE),IFERROR(VLOOKUP($B$428,$4:$126,MATCH($Q429&amp;"/"&amp;O$348,$2:$2,0),FALSE),""))))</f>
        <v>469907.02</v>
      </c>
      <c r="P432" s="6"/>
      <c r="Q432" s="9" t="s">
        <v>15</v>
      </c>
    </row>
    <row r="433" spans="1:17" s="87" customFormat="1" x14ac:dyDescent="0.25">
      <c r="A433" s="86"/>
      <c r="B433" s="13">
        <f t="shared" ref="B433:O433" si="36">+B432/B$457</f>
        <v>0.18811331466943362</v>
      </c>
      <c r="C433" s="13">
        <f t="shared" si="36"/>
        <v>0.38288425723281899</v>
      </c>
      <c r="D433" s="13">
        <f t="shared" si="36"/>
        <v>0.26566514241812117</v>
      </c>
      <c r="E433" s="13">
        <f t="shared" si="36"/>
        <v>0.4957580030460696</v>
      </c>
      <c r="F433" s="13">
        <f t="shared" si="36"/>
        <v>0.44541706699899125</v>
      </c>
      <c r="G433" s="13">
        <f t="shared" si="36"/>
        <v>0.37559331891523329</v>
      </c>
      <c r="H433" s="13">
        <f t="shared" si="36"/>
        <v>0.27517796320728893</v>
      </c>
      <c r="I433" s="13">
        <f t="shared" si="36"/>
        <v>0.1316478916635235</v>
      </c>
      <c r="J433" s="13">
        <f t="shared" si="36"/>
        <v>6.156865298162735E-2</v>
      </c>
      <c r="K433" s="13">
        <f t="shared" si="36"/>
        <v>5.600567638056822E-2</v>
      </c>
      <c r="L433" s="13">
        <f t="shared" si="36"/>
        <v>8.5084782594340116E-2</v>
      </c>
      <c r="M433" s="13">
        <f t="shared" si="36"/>
        <v>0.36941132801325161</v>
      </c>
      <c r="N433" s="13">
        <f t="shared" si="36"/>
        <v>0.31498824143603654</v>
      </c>
      <c r="O433" s="13">
        <f t="shared" si="36"/>
        <v>0.25848652520083032</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f t="shared" ref="B435:O438" si="37">IFERROR(VLOOKUP($B$434,$4:$126,MATCH($Q435&amp;"/"&amp;B$348,$2:$2,0),FALSE),"")</f>
        <v>7933.21</v>
      </c>
      <c r="C435" s="8">
        <f t="shared" si="37"/>
        <v>3737</v>
      </c>
      <c r="D435" s="8">
        <f t="shared" si="37"/>
        <v>1966.03</v>
      </c>
      <c r="E435" s="8">
        <f t="shared" si="37"/>
        <v>17739.830000000002</v>
      </c>
      <c r="F435" s="8">
        <f t="shared" si="37"/>
        <v>19434.04</v>
      </c>
      <c r="G435" s="8">
        <f t="shared" si="37"/>
        <v>22830.22</v>
      </c>
      <c r="H435" s="8">
        <f t="shared" si="37"/>
        <v>21612.880000000001</v>
      </c>
      <c r="I435" s="8">
        <f t="shared" si="37"/>
        <v>56070.720000000001</v>
      </c>
      <c r="J435" s="8">
        <f t="shared" si="37"/>
        <v>70738.679999999993</v>
      </c>
      <c r="K435" s="8">
        <f t="shared" si="37"/>
        <v>79646.86</v>
      </c>
      <c r="L435" s="8">
        <f t="shared" si="37"/>
        <v>92641.04</v>
      </c>
      <c r="M435" s="8">
        <f t="shared" si="37"/>
        <v>106519.08</v>
      </c>
      <c r="N435" s="8">
        <f t="shared" si="37"/>
        <v>159187.25</v>
      </c>
      <c r="O435" s="8">
        <f t="shared" si="37"/>
        <v>161404.43</v>
      </c>
      <c r="P435" s="6"/>
      <c r="Q435" s="9" t="s">
        <v>12</v>
      </c>
    </row>
    <row r="436" spans="1:17" x14ac:dyDescent="0.25">
      <c r="B436" s="8">
        <f t="shared" si="37"/>
        <v>5183</v>
      </c>
      <c r="C436" s="8">
        <f t="shared" si="37"/>
        <v>3394.03</v>
      </c>
      <c r="D436" s="8">
        <f t="shared" si="37"/>
        <v>1819.5</v>
      </c>
      <c r="E436" s="8">
        <f t="shared" si="37"/>
        <v>18790.18</v>
      </c>
      <c r="F436" s="8">
        <f t="shared" si="37"/>
        <v>20518</v>
      </c>
      <c r="G436" s="8">
        <f t="shared" si="37"/>
        <v>22944.82</v>
      </c>
      <c r="H436" s="8">
        <f t="shared" si="37"/>
        <v>54267.8</v>
      </c>
      <c r="I436" s="8">
        <f t="shared" si="37"/>
        <v>62368.25</v>
      </c>
      <c r="J436" s="8">
        <f t="shared" si="37"/>
        <v>73843.98</v>
      </c>
      <c r="K436" s="8">
        <f t="shared" si="37"/>
        <v>83043.44</v>
      </c>
      <c r="L436" s="8">
        <f t="shared" si="37"/>
        <v>97128.51</v>
      </c>
      <c r="M436" s="8">
        <f t="shared" si="37"/>
        <v>126630.43</v>
      </c>
      <c r="N436" s="8">
        <f t="shared" si="37"/>
        <v>159043.71</v>
      </c>
      <c r="O436" s="8">
        <f t="shared" si="37"/>
        <v>166468.82</v>
      </c>
      <c r="P436" s="6"/>
      <c r="Q436" s="9" t="s">
        <v>13</v>
      </c>
    </row>
    <row r="437" spans="1:17" x14ac:dyDescent="0.25">
      <c r="B437" s="8">
        <f t="shared" si="37"/>
        <v>4801.57</v>
      </c>
      <c r="C437" s="8">
        <f t="shared" si="37"/>
        <v>3019.34</v>
      </c>
      <c r="D437" s="8">
        <f t="shared" si="37"/>
        <v>1927</v>
      </c>
      <c r="E437" s="8">
        <f t="shared" si="37"/>
        <v>19954.689999999999</v>
      </c>
      <c r="F437" s="8">
        <f t="shared" si="37"/>
        <v>21521.26</v>
      </c>
      <c r="G437" s="8">
        <f t="shared" si="37"/>
        <v>23797.21</v>
      </c>
      <c r="H437" s="8">
        <f t="shared" si="37"/>
        <v>57458.36</v>
      </c>
      <c r="I437" s="8">
        <f t="shared" si="37"/>
        <v>66365.34</v>
      </c>
      <c r="J437" s="8">
        <f t="shared" si="37"/>
        <v>77148.03</v>
      </c>
      <c r="K437" s="8">
        <f t="shared" si="37"/>
        <v>86736.97</v>
      </c>
      <c r="L437" s="8">
        <f t="shared" si="37"/>
        <v>101704.51</v>
      </c>
      <c r="M437" s="8">
        <f t="shared" si="37"/>
        <v>130455.11</v>
      </c>
      <c r="N437" s="8">
        <f t="shared" si="37"/>
        <v>159653.04999999999</v>
      </c>
      <c r="O437" s="8" t="str">
        <f t="shared" si="37"/>
        <v/>
      </c>
      <c r="P437" s="6"/>
      <c r="Q437" s="9" t="s">
        <v>14</v>
      </c>
    </row>
    <row r="438" spans="1:17" x14ac:dyDescent="0.25">
      <c r="B438" s="8">
        <f t="shared" si="37"/>
        <v>4394</v>
      </c>
      <c r="C438" s="8">
        <f t="shared" si="37"/>
        <v>2963.71</v>
      </c>
      <c r="D438" s="8">
        <f t="shared" si="37"/>
        <v>2021</v>
      </c>
      <c r="E438" s="8">
        <f t="shared" si="37"/>
        <v>19598.96</v>
      </c>
      <c r="F438" s="8">
        <f t="shared" si="37"/>
        <v>22064.21</v>
      </c>
      <c r="G438" s="8">
        <f t="shared" si="37"/>
        <v>20979.91</v>
      </c>
      <c r="H438" s="8">
        <f t="shared" si="37"/>
        <v>53289.08</v>
      </c>
      <c r="I438" s="8">
        <f t="shared" si="37"/>
        <v>66401.179999999993</v>
      </c>
      <c r="J438" s="8">
        <f t="shared" si="37"/>
        <v>75888.37</v>
      </c>
      <c r="K438" s="8">
        <f t="shared" si="37"/>
        <v>88151.07</v>
      </c>
      <c r="L438" s="8">
        <f t="shared" si="37"/>
        <v>102166.65</v>
      </c>
      <c r="M438" s="8">
        <f t="shared" si="37"/>
        <v>122384.63</v>
      </c>
      <c r="N438" s="8">
        <f>IFERROR(VLOOKUP($B$434,$4:$126,MATCH($Q438&amp;"/"&amp;N$348,$2:$2,0),FALSE),IFERROR(VLOOKUP($B$434,$4:$126,MATCH($Q437&amp;"/"&amp;N$348,$2:$2,0),FALSE),IFERROR(VLOOKUP($B$434,$4:$126,MATCH($Q436&amp;"/"&amp;N$348,$2:$2,0),FALSE),IFERROR(VLOOKUP($B$434,$4:$126,MATCH($Q435&amp;"/"&amp;N$348,$2:$2,0),FALSE),""))))</f>
        <v>156049.01</v>
      </c>
      <c r="O438" s="8">
        <f>IFERROR(VLOOKUP($B$434,$4:$126,MATCH($Q438&amp;"/"&amp;O$348,$2:$2,0),FALSE),IFERROR(VLOOKUP($B$434,$4:$126,MATCH($Q437&amp;"/"&amp;O$348,$2:$2,0),FALSE),IFERROR(VLOOKUP($B$434,$4:$126,MATCH($Q436&amp;"/"&amp;O$348,$2:$2,0),FALSE),IFERROR(VLOOKUP($B$434,$4:$126,MATCH($Q435&amp;"/"&amp;O$348,$2:$2,0),FALSE),""))))</f>
        <v>166468.82</v>
      </c>
      <c r="P438" s="6"/>
      <c r="Q438" s="9" t="s">
        <v>15</v>
      </c>
    </row>
    <row r="439" spans="1:17" x14ac:dyDescent="0.25">
      <c r="B439" s="12">
        <f t="shared" ref="B439:M439" si="38">+B438/B$402</f>
        <v>2.4427491100977154E-3</v>
      </c>
      <c r="C439" s="12">
        <f t="shared" si="38"/>
        <v>1.4569725890092851E-3</v>
      </c>
      <c r="D439" s="12">
        <f t="shared" si="38"/>
        <v>1.0672575291625743E-3</v>
      </c>
      <c r="E439" s="12">
        <f t="shared" si="38"/>
        <v>9.1743388103391194E-3</v>
      </c>
      <c r="F439" s="12">
        <f t="shared" si="38"/>
        <v>1.0180101979529763E-2</v>
      </c>
      <c r="G439" s="12">
        <f t="shared" si="38"/>
        <v>9.1479164569442592E-3</v>
      </c>
      <c r="H439" s="12">
        <f t="shared" si="38"/>
        <v>2.3093774986501565E-2</v>
      </c>
      <c r="I439" s="12">
        <f t="shared" si="38"/>
        <v>2.9966309981851385E-2</v>
      </c>
      <c r="J439" s="12">
        <f t="shared" si="38"/>
        <v>3.3908544185388391E-2</v>
      </c>
      <c r="K439" s="12">
        <f t="shared" si="38"/>
        <v>3.6925793084358345E-2</v>
      </c>
      <c r="L439" s="12">
        <f t="shared" si="38"/>
        <v>3.9264323932277918E-2</v>
      </c>
      <c r="M439" s="12">
        <f t="shared" si="38"/>
        <v>4.0552810855747086E-2</v>
      </c>
      <c r="N439" s="12">
        <f>+N438/N$402</f>
        <v>5.5653447914707894E-2</v>
      </c>
      <c r="O439" s="12">
        <f>+O438/O$402</f>
        <v>6.2274169430380756E-2</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f t="shared" ref="B441:O444" si="39">IFERROR(VLOOKUP($B$440,$4:$126,MATCH($Q441&amp;"/"&amp;B$348,$2:$2,0),FALSE),"")</f>
        <v>749758.45</v>
      </c>
      <c r="C441" s="8">
        <f t="shared" si="39"/>
        <v>477008</v>
      </c>
      <c r="D441" s="8">
        <f t="shared" si="39"/>
        <v>635132.19999999995</v>
      </c>
      <c r="E441" s="8">
        <f t="shared" si="39"/>
        <v>689427.86</v>
      </c>
      <c r="F441" s="8">
        <f t="shared" si="39"/>
        <v>904612.86</v>
      </c>
      <c r="G441" s="8">
        <f t="shared" si="39"/>
        <v>840628.78</v>
      </c>
      <c r="H441" s="8">
        <f t="shared" si="39"/>
        <v>752115.4</v>
      </c>
      <c r="I441" s="8">
        <f t="shared" si="39"/>
        <v>638064.89</v>
      </c>
      <c r="J441" s="8">
        <f t="shared" si="39"/>
        <v>476747.36</v>
      </c>
      <c r="K441" s="8">
        <f t="shared" si="39"/>
        <v>445939.1</v>
      </c>
      <c r="L441" s="8">
        <f t="shared" si="39"/>
        <v>487659.69</v>
      </c>
      <c r="M441" s="8">
        <f t="shared" si="39"/>
        <v>777369.14</v>
      </c>
      <c r="N441" s="8">
        <f t="shared" si="39"/>
        <v>1119274.8899999999</v>
      </c>
      <c r="O441" s="8">
        <f t="shared" si="39"/>
        <v>830313.03</v>
      </c>
      <c r="P441" s="6"/>
      <c r="Q441" s="9" t="s">
        <v>12</v>
      </c>
    </row>
    <row r="442" spans="1:17" x14ac:dyDescent="0.25">
      <c r="B442" s="8">
        <f t="shared" si="39"/>
        <v>505765</v>
      </c>
      <c r="C442" s="8">
        <f t="shared" si="39"/>
        <v>599742.32999999996</v>
      </c>
      <c r="D442" s="8">
        <f t="shared" si="39"/>
        <v>643231.36</v>
      </c>
      <c r="E442" s="8">
        <f t="shared" si="39"/>
        <v>867523.84</v>
      </c>
      <c r="F442" s="8">
        <f t="shared" si="39"/>
        <v>861974.97</v>
      </c>
      <c r="G442" s="8">
        <f t="shared" si="39"/>
        <v>770802.27</v>
      </c>
      <c r="H442" s="8">
        <f t="shared" si="39"/>
        <v>748692.83</v>
      </c>
      <c r="I442" s="8">
        <f t="shared" si="39"/>
        <v>624525.22</v>
      </c>
      <c r="J442" s="8">
        <f t="shared" si="39"/>
        <v>463538.57</v>
      </c>
      <c r="K442" s="8">
        <f t="shared" si="39"/>
        <v>382439.43</v>
      </c>
      <c r="L442" s="8">
        <f t="shared" si="39"/>
        <v>540623.12</v>
      </c>
      <c r="M442" s="8">
        <f t="shared" si="39"/>
        <v>964751.56</v>
      </c>
      <c r="N442" s="8">
        <f t="shared" si="39"/>
        <v>1180540.81</v>
      </c>
      <c r="O442" s="8">
        <f t="shared" si="39"/>
        <v>855243.13</v>
      </c>
      <c r="P442" s="6"/>
      <c r="Q442" s="9" t="s">
        <v>13</v>
      </c>
    </row>
    <row r="443" spans="1:17" x14ac:dyDescent="0.25">
      <c r="B443" s="8">
        <f t="shared" si="39"/>
        <v>535703.61</v>
      </c>
      <c r="C443" s="8">
        <f t="shared" si="39"/>
        <v>719135.54</v>
      </c>
      <c r="D443" s="8">
        <f t="shared" si="39"/>
        <v>596908.21</v>
      </c>
      <c r="E443" s="8">
        <f t="shared" si="39"/>
        <v>932998.31</v>
      </c>
      <c r="F443" s="8">
        <f t="shared" si="39"/>
        <v>927747.58</v>
      </c>
      <c r="G443" s="8">
        <f t="shared" si="39"/>
        <v>832676.88</v>
      </c>
      <c r="H443" s="8">
        <f t="shared" si="39"/>
        <v>799735.92</v>
      </c>
      <c r="I443" s="8">
        <f t="shared" si="39"/>
        <v>632425.15</v>
      </c>
      <c r="J443" s="8">
        <f t="shared" si="39"/>
        <v>503490.84</v>
      </c>
      <c r="K443" s="8">
        <f t="shared" si="39"/>
        <v>431668.77</v>
      </c>
      <c r="L443" s="8">
        <f t="shared" si="39"/>
        <v>667629.19999999995</v>
      </c>
      <c r="M443" s="8">
        <f t="shared" si="39"/>
        <v>1220266.3</v>
      </c>
      <c r="N443" s="8">
        <f t="shared" si="39"/>
        <v>1073230.48</v>
      </c>
      <c r="O443" s="8" t="str">
        <f t="shared" si="39"/>
        <v/>
      </c>
      <c r="P443" s="6"/>
      <c r="Q443" s="9" t="s">
        <v>14</v>
      </c>
    </row>
    <row r="444" spans="1:17" x14ac:dyDescent="0.25">
      <c r="B444" s="8">
        <f t="shared" si="39"/>
        <v>521818</v>
      </c>
      <c r="C444" s="8">
        <f t="shared" si="39"/>
        <v>726969.93</v>
      </c>
      <c r="D444" s="8">
        <f t="shared" si="39"/>
        <v>613831.96</v>
      </c>
      <c r="E444" s="8">
        <f t="shared" si="39"/>
        <v>897772.89</v>
      </c>
      <c r="F444" s="8">
        <f t="shared" si="39"/>
        <v>862990.49</v>
      </c>
      <c r="G444" s="8">
        <f t="shared" si="39"/>
        <v>821124.9</v>
      </c>
      <c r="H444" s="8">
        <f t="shared" si="39"/>
        <v>741249.26</v>
      </c>
      <c r="I444" s="8">
        <f t="shared" si="39"/>
        <v>552332.73</v>
      </c>
      <c r="J444" s="8">
        <f t="shared" si="39"/>
        <v>483891.51</v>
      </c>
      <c r="K444" s="8">
        <f t="shared" si="39"/>
        <v>491886.5</v>
      </c>
      <c r="L444" s="8">
        <f t="shared" si="39"/>
        <v>766643.31</v>
      </c>
      <c r="M444" s="8">
        <f t="shared" si="39"/>
        <v>1156967.3600000001</v>
      </c>
      <c r="N444" s="8">
        <f>IFERROR(VLOOKUP($B$440,$4:$126,MATCH($Q444&amp;"/"&amp;N$348,$2:$2,0),FALSE),IFERROR(VLOOKUP($B$440,$4:$126,MATCH($Q443&amp;"/"&amp;N$348,$2:$2,0),FALSE),IFERROR(VLOOKUP($B$440,$4:$126,MATCH($Q442&amp;"/"&amp;N$348,$2:$2,0),FALSE),IFERROR(VLOOKUP($B$440,$4:$126,MATCH($Q441&amp;"/"&amp;N$348,$2:$2,0),FALSE),""))))</f>
        <v>1008832.8</v>
      </c>
      <c r="O444" s="8">
        <f>IFERROR(VLOOKUP($B$440,$4:$126,MATCH($Q444&amp;"/"&amp;O$348,$2:$2,0),FALSE),IFERROR(VLOOKUP($B$440,$4:$126,MATCH($Q443&amp;"/"&amp;O$348,$2:$2,0),FALSE),IFERROR(VLOOKUP($B$440,$4:$126,MATCH($Q442&amp;"/"&amp;O$348,$2:$2,0),FALSE),IFERROR(VLOOKUP($B$440,$4:$126,MATCH($Q441&amp;"/"&amp;O$348,$2:$2,0),FALSE),""))))</f>
        <v>855243.13</v>
      </c>
      <c r="P444" s="6"/>
      <c r="Q444" s="9" t="s">
        <v>15</v>
      </c>
    </row>
    <row r="445" spans="1:17" x14ac:dyDescent="0.25">
      <c r="B445" s="12">
        <f t="shared" ref="B445:M445" si="40">+B444/B$402</f>
        <v>0.29009341263836363</v>
      </c>
      <c r="C445" s="12">
        <f t="shared" si="40"/>
        <v>0.35738154578011982</v>
      </c>
      <c r="D445" s="12">
        <f t="shared" si="40"/>
        <v>0.32415476543820887</v>
      </c>
      <c r="E445" s="12">
        <f t="shared" si="40"/>
        <v>0.42025049633232137</v>
      </c>
      <c r="F445" s="12">
        <f t="shared" si="40"/>
        <v>0.39817111945382866</v>
      </c>
      <c r="G445" s="12">
        <f t="shared" si="40"/>
        <v>0.35803690225156876</v>
      </c>
      <c r="H445" s="12">
        <f t="shared" si="40"/>
        <v>0.32123361145192963</v>
      </c>
      <c r="I445" s="12">
        <f t="shared" si="40"/>
        <v>0.24926324803719191</v>
      </c>
      <c r="J445" s="12">
        <f t="shared" si="40"/>
        <v>0.21621305936297366</v>
      </c>
      <c r="K445" s="12">
        <f t="shared" si="40"/>
        <v>0.20604740384874773</v>
      </c>
      <c r="L445" s="12">
        <f t="shared" si="40"/>
        <v>0.29463363303341905</v>
      </c>
      <c r="M445" s="12">
        <f t="shared" si="40"/>
        <v>0.38336740909665734</v>
      </c>
      <c r="N445" s="12">
        <f>+N444/N$402</f>
        <v>0.35979096368153135</v>
      </c>
      <c r="O445" s="12">
        <f>+O444/O$402</f>
        <v>0.31993712445242989</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f t="shared" ref="B448:O451" si="41">IFERROR(VLOOKUP($B$447,$4:$126,MATCH($Q448&amp;"/"&amp;B$348,$2:$2,0),FALSE),"")</f>
        <v>360186.21</v>
      </c>
      <c r="C448" s="8">
        <f t="shared" si="41"/>
        <v>429220</v>
      </c>
      <c r="D448" s="8">
        <f t="shared" si="41"/>
        <v>454628.73</v>
      </c>
      <c r="E448" s="8">
        <f t="shared" si="41"/>
        <v>472818.95</v>
      </c>
      <c r="F448" s="8">
        <f t="shared" si="41"/>
        <v>454379.13</v>
      </c>
      <c r="G448" s="8">
        <f t="shared" si="41"/>
        <v>592786.64</v>
      </c>
      <c r="H448" s="8">
        <f t="shared" si="41"/>
        <v>676935.79</v>
      </c>
      <c r="I448" s="8">
        <f t="shared" si="41"/>
        <v>750982.48</v>
      </c>
      <c r="J448" s="8">
        <f t="shared" si="41"/>
        <v>854851.94</v>
      </c>
      <c r="K448" s="8">
        <f t="shared" si="41"/>
        <v>972630.76</v>
      </c>
      <c r="L448" s="8">
        <f t="shared" si="41"/>
        <v>1146858.95</v>
      </c>
      <c r="M448" s="8">
        <f t="shared" si="41"/>
        <v>1114098.44</v>
      </c>
      <c r="N448" s="8">
        <f t="shared" si="41"/>
        <v>1318945.17</v>
      </c>
      <c r="O448" s="8">
        <f t="shared" si="41"/>
        <v>1266443.1000000001</v>
      </c>
      <c r="P448" s="6"/>
      <c r="Q448" s="9" t="s">
        <v>12</v>
      </c>
    </row>
    <row r="449" spans="1:18" x14ac:dyDescent="0.25">
      <c r="B449" s="8">
        <f t="shared" si="41"/>
        <v>407718</v>
      </c>
      <c r="C449" s="8">
        <f t="shared" si="41"/>
        <v>390582.76</v>
      </c>
      <c r="D449" s="8">
        <f t="shared" si="41"/>
        <v>438419.19</v>
      </c>
      <c r="E449" s="8">
        <f t="shared" si="41"/>
        <v>409544.88</v>
      </c>
      <c r="F449" s="8">
        <f t="shared" si="41"/>
        <v>469403.95</v>
      </c>
      <c r="G449" s="8">
        <f t="shared" si="41"/>
        <v>604156.84</v>
      </c>
      <c r="H449" s="8">
        <f t="shared" si="41"/>
        <v>662278.85</v>
      </c>
      <c r="I449" s="8">
        <f t="shared" si="41"/>
        <v>743639.87</v>
      </c>
      <c r="J449" s="8">
        <f t="shared" si="41"/>
        <v>864524.73</v>
      </c>
      <c r="K449" s="8">
        <f t="shared" si="41"/>
        <v>987159.48</v>
      </c>
      <c r="L449" s="8">
        <f t="shared" si="41"/>
        <v>1007017.02</v>
      </c>
      <c r="M449" s="8">
        <f t="shared" si="41"/>
        <v>1031144.97</v>
      </c>
      <c r="N449" s="8">
        <f t="shared" si="41"/>
        <v>1153873.23</v>
      </c>
      <c r="O449" s="8">
        <f t="shared" si="41"/>
        <v>1172642.93</v>
      </c>
      <c r="P449" s="6"/>
      <c r="Q449" s="9" t="s">
        <v>13</v>
      </c>
    </row>
    <row r="450" spans="1:18" x14ac:dyDescent="0.25">
      <c r="B450" s="8">
        <f t="shared" si="41"/>
        <v>400708.01</v>
      </c>
      <c r="C450" s="8">
        <f t="shared" si="41"/>
        <v>416832.63</v>
      </c>
      <c r="D450" s="8">
        <f t="shared" si="41"/>
        <v>447213.22</v>
      </c>
      <c r="E450" s="8">
        <f t="shared" si="41"/>
        <v>437662.56</v>
      </c>
      <c r="F450" s="8">
        <f t="shared" si="41"/>
        <v>471298.59</v>
      </c>
      <c r="G450" s="8">
        <f t="shared" si="41"/>
        <v>613017.38</v>
      </c>
      <c r="H450" s="8">
        <f t="shared" si="41"/>
        <v>664179.16</v>
      </c>
      <c r="I450" s="8">
        <f t="shared" si="41"/>
        <v>755519.53</v>
      </c>
      <c r="J450" s="8">
        <f t="shared" si="41"/>
        <v>860315.71</v>
      </c>
      <c r="K450" s="8">
        <f t="shared" si="41"/>
        <v>1016426.37</v>
      </c>
      <c r="L450" s="8">
        <f t="shared" si="41"/>
        <v>943544.15</v>
      </c>
      <c r="M450" s="8">
        <f t="shared" si="41"/>
        <v>949534.77</v>
      </c>
      <c r="N450" s="8">
        <f t="shared" si="41"/>
        <v>1117963.6200000001</v>
      </c>
      <c r="O450" s="8" t="str">
        <f t="shared" si="41"/>
        <v/>
      </c>
      <c r="P450" s="6"/>
      <c r="Q450" s="9" t="s">
        <v>14</v>
      </c>
    </row>
    <row r="451" spans="1:18" x14ac:dyDescent="0.25">
      <c r="B451" s="8">
        <f t="shared" si="41"/>
        <v>423538</v>
      </c>
      <c r="C451" s="8">
        <f t="shared" si="41"/>
        <v>436212.3</v>
      </c>
      <c r="D451" s="8">
        <f t="shared" si="41"/>
        <v>462436.07</v>
      </c>
      <c r="E451" s="8">
        <f t="shared" si="41"/>
        <v>415447.97</v>
      </c>
      <c r="F451" s="8">
        <f t="shared" si="41"/>
        <v>471605.94</v>
      </c>
      <c r="G451" s="8">
        <f t="shared" si="41"/>
        <v>643789.15</v>
      </c>
      <c r="H451" s="8">
        <f t="shared" si="41"/>
        <v>718864.63</v>
      </c>
      <c r="I451" s="8">
        <f t="shared" si="41"/>
        <v>818933.83</v>
      </c>
      <c r="J451" s="8">
        <f t="shared" si="41"/>
        <v>921624.88</v>
      </c>
      <c r="K451" s="8">
        <f t="shared" si="41"/>
        <v>1067468.18</v>
      </c>
      <c r="L451" s="8">
        <f t="shared" si="41"/>
        <v>1018848.52</v>
      </c>
      <c r="M451" s="8">
        <f t="shared" si="41"/>
        <v>1248572.92</v>
      </c>
      <c r="N451" s="8">
        <f>IFERROR(VLOOKUP($B$447,$4:$126,MATCH($Q451&amp;"/"&amp;N$348,$2:$2,0),FALSE),IFERROR(VLOOKUP($B$447,$4:$126,MATCH($Q450&amp;"/"&amp;N$348,$2:$2,0),FALSE),IFERROR(VLOOKUP($B$447,$4:$126,MATCH($Q449&amp;"/"&amp;N$348,$2:$2,0),FALSE),IFERROR(VLOOKUP($B$447,$4:$126,MATCH($Q448&amp;"/"&amp;N$348,$2:$2,0),FALSE),""))))</f>
        <v>1188054.7</v>
      </c>
      <c r="O451" s="8">
        <f>IFERROR(VLOOKUP($B$447,$4:$126,MATCH($Q451&amp;"/"&amp;O$348,$2:$2,0),FALSE),IFERROR(VLOOKUP($B$447,$4:$126,MATCH($Q450&amp;"/"&amp;O$348,$2:$2,0),FALSE),IFERROR(VLOOKUP($B$447,$4:$126,MATCH($Q449&amp;"/"&amp;O$348,$2:$2,0),FALSE),IFERROR(VLOOKUP($B$447,$4:$126,MATCH($Q448&amp;"/"&amp;O$348,$2:$2,0),FALSE),""))))</f>
        <v>1172642.93</v>
      </c>
      <c r="P451" s="6"/>
      <c r="Q451" s="9" t="s">
        <v>15</v>
      </c>
    </row>
    <row r="452" spans="1:18" x14ac:dyDescent="0.25">
      <c r="A452" s="85"/>
      <c r="B452" s="12">
        <f t="shared" ref="B452:M452" si="42">+B451/B$402</f>
        <v>0.23545677573795318</v>
      </c>
      <c r="C452" s="12">
        <f t="shared" si="42"/>
        <v>0.21444384372583516</v>
      </c>
      <c r="D452" s="12">
        <f t="shared" si="42"/>
        <v>0.24420503585544348</v>
      </c>
      <c r="E452" s="12">
        <f t="shared" si="42"/>
        <v>0.19447258603760617</v>
      </c>
      <c r="F452" s="12">
        <f t="shared" si="42"/>
        <v>0.21759204446259328</v>
      </c>
      <c r="G452" s="12">
        <f t="shared" si="42"/>
        <v>0.28071280382457109</v>
      </c>
      <c r="H452" s="12">
        <f t="shared" si="42"/>
        <v>0.31153283207318838</v>
      </c>
      <c r="I452" s="12">
        <f t="shared" si="42"/>
        <v>0.36957814611735496</v>
      </c>
      <c r="J452" s="12">
        <f t="shared" si="42"/>
        <v>0.41180167614396351</v>
      </c>
      <c r="K452" s="12">
        <f t="shared" si="42"/>
        <v>0.44715406334621449</v>
      </c>
      <c r="L452" s="12">
        <f t="shared" si="42"/>
        <v>0.39156024326139638</v>
      </c>
      <c r="M452" s="12">
        <f t="shared" si="42"/>
        <v>0.4137214081896381</v>
      </c>
      <c r="N452" s="12">
        <f>+N451/N$402</f>
        <v>0.42370881024028223</v>
      </c>
      <c r="O452" s="12">
        <f>+O451/O$402</f>
        <v>0.43867292688299292</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f t="shared" ref="B454:O457" si="43">IFERROR(VLOOKUP($B$453,$4:$126,MATCH($Q454&amp;"/"&amp;B$348,$2:$2,0),FALSE),"")</f>
        <v>876871.73</v>
      </c>
      <c r="C454" s="8">
        <f t="shared" si="43"/>
        <v>1282657</v>
      </c>
      <c r="D454" s="8">
        <f t="shared" si="43"/>
        <v>1326602.82</v>
      </c>
      <c r="E454" s="8">
        <f t="shared" si="43"/>
        <v>1294189.47</v>
      </c>
      <c r="F454" s="8">
        <f t="shared" si="43"/>
        <v>1281438.6499999999</v>
      </c>
      <c r="G454" s="8">
        <f t="shared" si="43"/>
        <v>1428776.16</v>
      </c>
      <c r="H454" s="8">
        <f t="shared" si="43"/>
        <v>1508630.31</v>
      </c>
      <c r="I454" s="8">
        <f t="shared" si="43"/>
        <v>1603977</v>
      </c>
      <c r="J454" s="8">
        <f t="shared" si="43"/>
        <v>1699046.46</v>
      </c>
      <c r="K454" s="8">
        <f t="shared" si="43"/>
        <v>1806825.28</v>
      </c>
      <c r="L454" s="8">
        <f t="shared" si="43"/>
        <v>1973073.46</v>
      </c>
      <c r="M454" s="8">
        <f t="shared" si="43"/>
        <v>1936525.92</v>
      </c>
      <c r="N454" s="8">
        <f t="shared" si="43"/>
        <v>1907289.13</v>
      </c>
      <c r="O454" s="8">
        <f t="shared" si="43"/>
        <v>1885720.27</v>
      </c>
      <c r="P454" s="6"/>
      <c r="Q454" s="9" t="s">
        <v>12</v>
      </c>
    </row>
    <row r="455" spans="1:18" x14ac:dyDescent="0.25">
      <c r="B455" s="8">
        <f t="shared" si="43"/>
        <v>1252068</v>
      </c>
      <c r="C455" s="8">
        <f t="shared" si="43"/>
        <v>1244019.8400000001</v>
      </c>
      <c r="D455" s="8">
        <f t="shared" si="43"/>
        <v>1300393.28</v>
      </c>
      <c r="E455" s="8">
        <f t="shared" si="43"/>
        <v>1221915.3999999999</v>
      </c>
      <c r="F455" s="8">
        <f t="shared" si="43"/>
        <v>1289963.47</v>
      </c>
      <c r="G455" s="8">
        <f t="shared" si="43"/>
        <v>1432146.36</v>
      </c>
      <c r="H455" s="8">
        <f t="shared" si="43"/>
        <v>1503973.37</v>
      </c>
      <c r="I455" s="8">
        <f t="shared" si="43"/>
        <v>1600234.39</v>
      </c>
      <c r="J455" s="8">
        <f t="shared" si="43"/>
        <v>1705019.25</v>
      </c>
      <c r="K455" s="8">
        <f t="shared" si="43"/>
        <v>1821354</v>
      </c>
      <c r="L455" s="8">
        <f t="shared" si="43"/>
        <v>1829329.26</v>
      </c>
      <c r="M455" s="8">
        <f t="shared" si="43"/>
        <v>1856821.25</v>
      </c>
      <c r="N455" s="8">
        <f t="shared" si="43"/>
        <v>1751102</v>
      </c>
      <c r="O455" s="8">
        <f t="shared" si="43"/>
        <v>1817916.89</v>
      </c>
      <c r="P455" s="6"/>
      <c r="Q455" s="9" t="s">
        <v>13</v>
      </c>
    </row>
    <row r="456" spans="1:18" x14ac:dyDescent="0.25">
      <c r="B456" s="8">
        <f t="shared" si="43"/>
        <v>1245057.53</v>
      </c>
      <c r="C456" s="8">
        <f t="shared" si="43"/>
        <v>1270269.71</v>
      </c>
      <c r="D456" s="8">
        <f t="shared" si="43"/>
        <v>1303447.3</v>
      </c>
      <c r="E456" s="8">
        <f t="shared" si="43"/>
        <v>1254533.08</v>
      </c>
      <c r="F456" s="8">
        <f t="shared" si="43"/>
        <v>1296858.1100000001</v>
      </c>
      <c r="G456" s="8">
        <f t="shared" si="43"/>
        <v>1439406.9</v>
      </c>
      <c r="H456" s="8">
        <f t="shared" si="43"/>
        <v>1515473.68</v>
      </c>
      <c r="I456" s="8">
        <f t="shared" si="43"/>
        <v>1612514.05</v>
      </c>
      <c r="J456" s="8">
        <f t="shared" si="43"/>
        <v>1692410.23</v>
      </c>
      <c r="K456" s="8">
        <f t="shared" si="43"/>
        <v>1849780.89</v>
      </c>
      <c r="L456" s="8">
        <f t="shared" si="43"/>
        <v>1770618.81</v>
      </c>
      <c r="M456" s="8">
        <f t="shared" si="43"/>
        <v>1770903.05</v>
      </c>
      <c r="N456" s="8">
        <f t="shared" si="43"/>
        <v>1723394.79</v>
      </c>
      <c r="O456" s="8" t="str">
        <f t="shared" si="43"/>
        <v/>
      </c>
      <c r="P456" s="6"/>
      <c r="Q456" s="9" t="s">
        <v>14</v>
      </c>
    </row>
    <row r="457" spans="1:18" x14ac:dyDescent="0.25">
      <c r="B457" s="8">
        <f t="shared" si="43"/>
        <v>1276975</v>
      </c>
      <c r="C457" s="8">
        <f t="shared" si="43"/>
        <v>1307186.3899999999</v>
      </c>
      <c r="D457" s="8">
        <f t="shared" si="43"/>
        <v>1279806.5900000001</v>
      </c>
      <c r="E457" s="8">
        <f t="shared" si="43"/>
        <v>1238507.49</v>
      </c>
      <c r="F457" s="8">
        <f t="shared" si="43"/>
        <v>1304395.46</v>
      </c>
      <c r="G457" s="8">
        <f t="shared" si="43"/>
        <v>1472283.67</v>
      </c>
      <c r="H457" s="8">
        <f t="shared" si="43"/>
        <v>1566259.14</v>
      </c>
      <c r="I457" s="8">
        <f t="shared" si="43"/>
        <v>1663528.35</v>
      </c>
      <c r="J457" s="8">
        <f t="shared" si="43"/>
        <v>1754139.4</v>
      </c>
      <c r="K457" s="8">
        <f t="shared" si="43"/>
        <v>1895362.7</v>
      </c>
      <c r="L457" s="8">
        <f t="shared" si="43"/>
        <v>1835379.08</v>
      </c>
      <c r="M457" s="8">
        <f t="shared" si="43"/>
        <v>1860940.09</v>
      </c>
      <c r="N457" s="8">
        <f>IFERROR(VLOOKUP($B$453,$4:$126,MATCH($Q457&amp;"/"&amp;N$348,$2:$2,0),FALSE),IFERROR(VLOOKUP($B$453,$4:$126,MATCH($Q456&amp;"/"&amp;N$348,$2:$2,0),FALSE),IFERROR(VLOOKUP($B$453,$4:$126,MATCH($Q455&amp;"/"&amp;N$348,$2:$2,0),FALSE),IFERROR(VLOOKUP($B$453,$4:$126,MATCH($Q454&amp;"/"&amp;N$348,$2:$2,0),FALSE),""))))</f>
        <v>1795108.66</v>
      </c>
      <c r="O457" s="8">
        <f>IFERROR(VLOOKUP($B$453,$4:$126,MATCH($Q457&amp;"/"&amp;O$348,$2:$2,0),FALSE),IFERROR(VLOOKUP($B$453,$4:$126,MATCH($Q456&amp;"/"&amp;O$348,$2:$2,0),FALSE),IFERROR(VLOOKUP($B$453,$4:$126,MATCH($Q455&amp;"/"&amp;O$348,$2:$2,0),FALSE),IFERROR(VLOOKUP($B$453,$4:$126,MATCH($Q454&amp;"/"&amp;O$348,$2:$2,0),FALSE),""))))</f>
        <v>1817916.89</v>
      </c>
      <c r="P457" s="6"/>
      <c r="Q457" s="9" t="s">
        <v>15</v>
      </c>
    </row>
    <row r="458" spans="1:18" x14ac:dyDescent="0.25">
      <c r="A458" s="85"/>
      <c r="B458" s="12">
        <f t="shared" ref="B458:M458" si="44">+B457/B$402</f>
        <v>0.70990658736163637</v>
      </c>
      <c r="C458" s="12">
        <f t="shared" si="44"/>
        <v>0.64261845421988018</v>
      </c>
      <c r="D458" s="12">
        <f t="shared" si="44"/>
        <v>0.67584523456179113</v>
      </c>
      <c r="E458" s="12">
        <f t="shared" si="44"/>
        <v>0.57974950366767874</v>
      </c>
      <c r="F458" s="12">
        <f t="shared" si="44"/>
        <v>0.60182888054617123</v>
      </c>
      <c r="G458" s="12">
        <f t="shared" si="44"/>
        <v>0.6419630977484313</v>
      </c>
      <c r="H458" s="12">
        <f t="shared" si="44"/>
        <v>0.67876638421439162</v>
      </c>
      <c r="I458" s="12">
        <f t="shared" si="44"/>
        <v>0.75073675196280809</v>
      </c>
      <c r="J458" s="12">
        <f t="shared" si="44"/>
        <v>0.78378694063702625</v>
      </c>
      <c r="K458" s="12">
        <f t="shared" si="44"/>
        <v>0.79395259615125213</v>
      </c>
      <c r="L458" s="12">
        <f t="shared" si="44"/>
        <v>0.70536636696658095</v>
      </c>
      <c r="M458" s="12">
        <f t="shared" si="44"/>
        <v>0.61663259090334266</v>
      </c>
      <c r="N458" s="12">
        <f>+N457/N$402</f>
        <v>0.64020903631846859</v>
      </c>
      <c r="O458" s="12">
        <f>+O457/O$402</f>
        <v>0.68006287554757006</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f t="shared" ref="B461:O464" si="45">IFERROR(VLOOKUP($B$460,$130:$216,MATCH($Q461&amp;"/"&amp;B$348,$128:$128,0),FALSE),"")</f>
        <v>466271.62</v>
      </c>
      <c r="C461" s="7">
        <f t="shared" si="45"/>
        <v>377673</v>
      </c>
      <c r="D461" s="7">
        <f t="shared" si="45"/>
        <v>460614.73</v>
      </c>
      <c r="E461" s="7">
        <f t="shared" si="45"/>
        <v>481158.08</v>
      </c>
      <c r="F461" s="7">
        <f t="shared" si="45"/>
        <v>479602.26</v>
      </c>
      <c r="G461" s="7">
        <f t="shared" si="45"/>
        <v>532592.02</v>
      </c>
      <c r="H461" s="7">
        <f t="shared" si="45"/>
        <v>486604.88</v>
      </c>
      <c r="I461" s="7">
        <f t="shared" si="45"/>
        <v>483807.28</v>
      </c>
      <c r="J461" s="7">
        <f t="shared" si="45"/>
        <v>569146.82999999996</v>
      </c>
      <c r="K461" s="7">
        <f t="shared" si="45"/>
        <v>578149</v>
      </c>
      <c r="L461" s="7">
        <f t="shared" si="45"/>
        <v>686016.25</v>
      </c>
      <c r="M461" s="7">
        <f t="shared" si="45"/>
        <v>770136.66</v>
      </c>
      <c r="N461" s="7">
        <f t="shared" si="45"/>
        <v>672440.53</v>
      </c>
      <c r="O461" s="7">
        <f t="shared" si="45"/>
        <v>665155.81000000006</v>
      </c>
      <c r="P461" s="17"/>
      <c r="Q461" s="9" t="s">
        <v>12</v>
      </c>
      <c r="R461" s="88"/>
    </row>
    <row r="462" spans="1:18" x14ac:dyDescent="0.25">
      <c r="B462" s="7">
        <f t="shared" si="45"/>
        <v>457149</v>
      </c>
      <c r="C462" s="7">
        <f t="shared" si="45"/>
        <v>380442.33</v>
      </c>
      <c r="D462" s="7">
        <f t="shared" si="45"/>
        <v>439536.15</v>
      </c>
      <c r="E462" s="7">
        <f t="shared" si="45"/>
        <v>492372.14</v>
      </c>
      <c r="F462" s="7">
        <f t="shared" si="45"/>
        <v>509408.05</v>
      </c>
      <c r="G462" s="7">
        <f t="shared" si="45"/>
        <v>606170.94999999995</v>
      </c>
      <c r="H462" s="7">
        <f t="shared" si="45"/>
        <v>540768.47</v>
      </c>
      <c r="I462" s="7">
        <f t="shared" si="45"/>
        <v>569195.02</v>
      </c>
      <c r="J462" s="7">
        <f t="shared" si="45"/>
        <v>648374.65</v>
      </c>
      <c r="K462" s="7">
        <f t="shared" si="45"/>
        <v>681376.7</v>
      </c>
      <c r="L462" s="7">
        <f t="shared" si="45"/>
        <v>783065.53</v>
      </c>
      <c r="M462" s="7">
        <f t="shared" si="45"/>
        <v>861899.24</v>
      </c>
      <c r="N462" s="7">
        <f t="shared" si="45"/>
        <v>658665.05000000005</v>
      </c>
      <c r="O462" s="7">
        <f t="shared" si="45"/>
        <v>625699.5</v>
      </c>
      <c r="P462" s="17"/>
      <c r="Q462" s="9" t="s">
        <v>13</v>
      </c>
    </row>
    <row r="463" spans="1:18" x14ac:dyDescent="0.25">
      <c r="B463" s="7">
        <f t="shared" si="45"/>
        <v>546506.44999999995</v>
      </c>
      <c r="C463" s="7">
        <f t="shared" si="45"/>
        <v>421642.46</v>
      </c>
      <c r="D463" s="7">
        <f t="shared" si="45"/>
        <v>498490.58</v>
      </c>
      <c r="E463" s="7">
        <f t="shared" si="45"/>
        <v>482398.16</v>
      </c>
      <c r="F463" s="7">
        <f t="shared" si="45"/>
        <v>484643.49</v>
      </c>
      <c r="G463" s="7">
        <f t="shared" si="45"/>
        <v>506583.05</v>
      </c>
      <c r="H463" s="7">
        <f t="shared" si="45"/>
        <v>533126.76</v>
      </c>
      <c r="I463" s="7">
        <f t="shared" si="45"/>
        <v>598353.37</v>
      </c>
      <c r="J463" s="7">
        <f t="shared" si="45"/>
        <v>541532.06000000006</v>
      </c>
      <c r="K463" s="7">
        <f t="shared" si="45"/>
        <v>730843.68</v>
      </c>
      <c r="L463" s="7">
        <f t="shared" si="45"/>
        <v>848985.81</v>
      </c>
      <c r="M463" s="7">
        <f t="shared" si="45"/>
        <v>844432.44</v>
      </c>
      <c r="N463" s="7">
        <f t="shared" si="45"/>
        <v>808861.34</v>
      </c>
      <c r="O463" s="7" t="str">
        <f t="shared" si="45"/>
        <v/>
      </c>
      <c r="P463" s="17"/>
      <c r="Q463" s="9" t="s">
        <v>14</v>
      </c>
    </row>
    <row r="464" spans="1:18" x14ac:dyDescent="0.25">
      <c r="B464" s="18">
        <f t="shared" si="45"/>
        <v>483923.22</v>
      </c>
      <c r="C464" s="18">
        <f t="shared" si="45"/>
        <v>470768.15</v>
      </c>
      <c r="D464" s="18">
        <f t="shared" si="45"/>
        <v>468901.5</v>
      </c>
      <c r="E464" s="18">
        <f t="shared" si="45"/>
        <v>445005.61</v>
      </c>
      <c r="F464" s="18">
        <f t="shared" si="45"/>
        <v>541068</v>
      </c>
      <c r="G464" s="18">
        <f t="shared" si="45"/>
        <v>532309.44999999995</v>
      </c>
      <c r="H464" s="18">
        <f t="shared" si="45"/>
        <v>592928.36</v>
      </c>
      <c r="I464" s="18">
        <f t="shared" si="45"/>
        <v>645201.16</v>
      </c>
      <c r="J464" s="18">
        <f t="shared" si="45"/>
        <v>623859.80000000005</v>
      </c>
      <c r="K464" s="18">
        <f t="shared" si="45"/>
        <v>672311.8</v>
      </c>
      <c r="L464" s="18">
        <f t="shared" si="45"/>
        <v>771775.01</v>
      </c>
      <c r="M464" s="18">
        <f t="shared" si="45"/>
        <v>803273.67</v>
      </c>
      <c r="N464" s="18">
        <f t="shared" si="45"/>
        <v>758039</v>
      </c>
      <c r="O464" s="18" t="str">
        <f t="shared" si="45"/>
        <v/>
      </c>
      <c r="P464" s="17"/>
      <c r="Q464" s="9" t="s">
        <v>19</v>
      </c>
    </row>
    <row r="465" spans="1:17" x14ac:dyDescent="0.25">
      <c r="B465" s="16">
        <f>SUM(B461:B464)</f>
        <v>1953850.2899999998</v>
      </c>
      <c r="C465" s="16">
        <f t="shared" ref="C465:M465" si="46">SUM(C461:C464)</f>
        <v>1650525.94</v>
      </c>
      <c r="D465" s="16">
        <f t="shared" si="46"/>
        <v>1867542.96</v>
      </c>
      <c r="E465" s="16">
        <f t="shared" si="46"/>
        <v>1900933.9899999998</v>
      </c>
      <c r="F465" s="16">
        <f t="shared" si="46"/>
        <v>2014721.8</v>
      </c>
      <c r="G465" s="16">
        <f t="shared" si="46"/>
        <v>2177655.4699999997</v>
      </c>
      <c r="H465" s="16">
        <f t="shared" si="46"/>
        <v>2153428.4699999997</v>
      </c>
      <c r="I465" s="16">
        <f t="shared" si="46"/>
        <v>2296556.83</v>
      </c>
      <c r="J465" s="16">
        <f t="shared" si="46"/>
        <v>2382913.34</v>
      </c>
      <c r="K465" s="16">
        <f t="shared" si="46"/>
        <v>2662681.1799999997</v>
      </c>
      <c r="L465" s="16">
        <f t="shared" si="46"/>
        <v>3089842.5999999996</v>
      </c>
      <c r="M465" s="16">
        <f t="shared" si="46"/>
        <v>3279742.01</v>
      </c>
      <c r="N465" s="16">
        <f>IF(N462="",N461*4,IF(N463="",(N462+N461)*2,IF(N464="",((N463+N462+N461)/3)*4,SUM(N461:N464))))</f>
        <v>2898005.92</v>
      </c>
      <c r="O465" s="16">
        <f>IF(O462="",O461*4,IF(O463="",(O462+O461)*2,IF(O464="",((O463+O462+O461)/3)*4,SUM(O461:O464))))</f>
        <v>2581710.62</v>
      </c>
      <c r="P465" s="6"/>
      <c r="Q465" s="9" t="s">
        <v>15</v>
      </c>
    </row>
    <row r="466" spans="1:17" s="87" customFormat="1" x14ac:dyDescent="0.25">
      <c r="A466" s="86"/>
      <c r="B466" s="19"/>
      <c r="C466" s="20">
        <f t="shared" ref="C466:M466" si="47">C465/B465-1</f>
        <v>-0.15524441742156192</v>
      </c>
      <c r="D466" s="20">
        <f t="shared" si="47"/>
        <v>0.13148355608394735</v>
      </c>
      <c r="E466" s="20">
        <f t="shared" si="47"/>
        <v>1.7879658307833335E-2</v>
      </c>
      <c r="F466" s="20">
        <f t="shared" si="47"/>
        <v>5.9858895994594929E-2</v>
      </c>
      <c r="G466" s="20">
        <f t="shared" si="47"/>
        <v>8.0871547625086304E-2</v>
      </c>
      <c r="H466" s="20">
        <f t="shared" si="47"/>
        <v>-1.1125267671474259E-2</v>
      </c>
      <c r="I466" s="20">
        <f t="shared" si="47"/>
        <v>6.6465342124876869E-2</v>
      </c>
      <c r="J466" s="20">
        <f t="shared" si="47"/>
        <v>3.7602600933676733E-2</v>
      </c>
      <c r="K466" s="20">
        <f t="shared" si="47"/>
        <v>0.11740579705680765</v>
      </c>
      <c r="L466" s="20">
        <f t="shared" si="47"/>
        <v>0.16042529733131627</v>
      </c>
      <c r="M466" s="20">
        <f t="shared" si="47"/>
        <v>6.1459250383822273E-2</v>
      </c>
      <c r="N466" s="12">
        <f>N465/M465-1</f>
        <v>-0.11639210914641418</v>
      </c>
      <c r="O466" s="12">
        <f>O465/N465-1</f>
        <v>-0.10914239264217918</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f t="shared" ref="B468:O471" si="48">IFERROR(VLOOKUP($B$467,$130:$216,MATCH($Q468&amp;"/"&amp;B$348,$128:$128,0),FALSE),"")</f>
        <v>14335.16</v>
      </c>
      <c r="C468" s="7">
        <f t="shared" si="48"/>
        <v>6467</v>
      </c>
      <c r="D468" s="7">
        <f t="shared" si="48"/>
        <v>7106.08</v>
      </c>
      <c r="E468" s="7">
        <f t="shared" si="48"/>
        <v>8505.6299999999992</v>
      </c>
      <c r="F468" s="7">
        <f t="shared" si="48"/>
        <v>3144.04</v>
      </c>
      <c r="G468" s="7">
        <f t="shared" si="48"/>
        <v>2736.43</v>
      </c>
      <c r="H468" s="7">
        <f t="shared" si="48"/>
        <v>1558.72</v>
      </c>
      <c r="I468" s="7">
        <f t="shared" si="48"/>
        <v>4296.79</v>
      </c>
      <c r="J468" s="7">
        <f t="shared" si="48"/>
        <v>3024.12</v>
      </c>
      <c r="K468" s="7">
        <f t="shared" si="48"/>
        <v>1774.44</v>
      </c>
      <c r="L468" s="7">
        <f t="shared" si="48"/>
        <v>3583.37</v>
      </c>
      <c r="M468" s="7">
        <f t="shared" si="48"/>
        <v>4342.47</v>
      </c>
      <c r="N468" s="7">
        <f t="shared" si="48"/>
        <v>9145.64</v>
      </c>
      <c r="O468" s="7">
        <f t="shared" si="48"/>
        <v>7176.57</v>
      </c>
      <c r="P468" s="6"/>
      <c r="Q468" s="9" t="s">
        <v>12</v>
      </c>
    </row>
    <row r="469" spans="1:17" x14ac:dyDescent="0.25">
      <c r="B469" s="7">
        <f t="shared" si="48"/>
        <v>3728</v>
      </c>
      <c r="C469" s="7">
        <f t="shared" si="48"/>
        <v>5518.11</v>
      </c>
      <c r="D469" s="7">
        <f t="shared" si="48"/>
        <v>3644.99</v>
      </c>
      <c r="E469" s="7">
        <f t="shared" si="48"/>
        <v>10613.84</v>
      </c>
      <c r="F469" s="7">
        <f t="shared" si="48"/>
        <v>6342.39</v>
      </c>
      <c r="G469" s="7">
        <f t="shared" si="48"/>
        <v>4401.87</v>
      </c>
      <c r="H469" s="7">
        <f t="shared" si="48"/>
        <v>4042.75</v>
      </c>
      <c r="I469" s="7">
        <f t="shared" si="48"/>
        <v>3561.05</v>
      </c>
      <c r="J469" s="7">
        <f t="shared" si="48"/>
        <v>4018.89</v>
      </c>
      <c r="K469" s="7">
        <f t="shared" si="48"/>
        <v>8096.79</v>
      </c>
      <c r="L469" s="7">
        <f t="shared" si="48"/>
        <v>2410.06</v>
      </c>
      <c r="M469" s="7">
        <f t="shared" si="48"/>
        <v>3852.82</v>
      </c>
      <c r="N469" s="7">
        <f t="shared" si="48"/>
        <v>958.9</v>
      </c>
      <c r="O469" s="7">
        <f t="shared" si="48"/>
        <v>4220.21</v>
      </c>
      <c r="P469" s="6"/>
      <c r="Q469" s="9" t="s">
        <v>13</v>
      </c>
    </row>
    <row r="470" spans="1:17" x14ac:dyDescent="0.25">
      <c r="B470" s="7">
        <f t="shared" si="48"/>
        <v>4699.8100000000004</v>
      </c>
      <c r="C470" s="7">
        <f t="shared" si="48"/>
        <v>6513.54</v>
      </c>
      <c r="D470" s="7">
        <f t="shared" si="48"/>
        <v>4565.3</v>
      </c>
      <c r="E470" s="7">
        <f t="shared" si="48"/>
        <v>4630.53</v>
      </c>
      <c r="F470" s="7">
        <f t="shared" si="48"/>
        <v>4761.32</v>
      </c>
      <c r="G470" s="7">
        <f t="shared" si="48"/>
        <v>1455.54</v>
      </c>
      <c r="H470" s="7">
        <f t="shared" si="48"/>
        <v>2724.38</v>
      </c>
      <c r="I470" s="7">
        <f t="shared" si="48"/>
        <v>4201.2</v>
      </c>
      <c r="J470" s="7">
        <f t="shared" si="48"/>
        <v>3272.81</v>
      </c>
      <c r="K470" s="7">
        <f t="shared" si="48"/>
        <v>3877.94</v>
      </c>
      <c r="L470" s="7">
        <f t="shared" si="48"/>
        <v>3611.14</v>
      </c>
      <c r="M470" s="7">
        <f t="shared" si="48"/>
        <v>1977.43</v>
      </c>
      <c r="N470" s="7">
        <f t="shared" si="48"/>
        <v>4089.34</v>
      </c>
      <c r="O470" s="7" t="str">
        <f t="shared" si="48"/>
        <v/>
      </c>
      <c r="P470" s="6"/>
      <c r="Q470" s="9" t="s">
        <v>14</v>
      </c>
    </row>
    <row r="471" spans="1:17" x14ac:dyDescent="0.25">
      <c r="B471" s="18">
        <f t="shared" si="48"/>
        <v>7626.1</v>
      </c>
      <c r="C471" s="18">
        <f t="shared" si="48"/>
        <v>6296.03</v>
      </c>
      <c r="D471" s="18">
        <f t="shared" si="48"/>
        <v>10596.47</v>
      </c>
      <c r="E471" s="18">
        <f t="shared" si="48"/>
        <v>2587.56</v>
      </c>
      <c r="F471" s="18">
        <f t="shared" si="48"/>
        <v>3513.2</v>
      </c>
      <c r="G471" s="18">
        <f t="shared" si="48"/>
        <v>3181.59</v>
      </c>
      <c r="H471" s="18">
        <f t="shared" si="48"/>
        <v>2842.2</v>
      </c>
      <c r="I471" s="18">
        <f t="shared" si="48"/>
        <v>-691.27</v>
      </c>
      <c r="J471" s="18">
        <f t="shared" si="48"/>
        <v>3809.53</v>
      </c>
      <c r="K471" s="18">
        <f t="shared" si="48"/>
        <v>2693.74</v>
      </c>
      <c r="L471" s="18">
        <f t="shared" si="48"/>
        <v>2023.28</v>
      </c>
      <c r="M471" s="18">
        <f t="shared" si="48"/>
        <v>1049.05</v>
      </c>
      <c r="N471" s="18">
        <f t="shared" si="48"/>
        <v>1071.24</v>
      </c>
      <c r="O471" s="18" t="str">
        <f t="shared" si="48"/>
        <v/>
      </c>
      <c r="P471" s="6"/>
      <c r="Q471" s="9" t="s">
        <v>19</v>
      </c>
    </row>
    <row r="472" spans="1:17" x14ac:dyDescent="0.25">
      <c r="B472" s="7">
        <f>SUM(B468:B471)</f>
        <v>30389.07</v>
      </c>
      <c r="C472" s="112">
        <f t="shared" ref="C472:M472" si="49">SUM(C468:C471)</f>
        <v>24794.68</v>
      </c>
      <c r="D472" s="112">
        <f t="shared" si="49"/>
        <v>25912.839999999997</v>
      </c>
      <c r="E472" s="112">
        <f t="shared" si="49"/>
        <v>26337.56</v>
      </c>
      <c r="F472" s="112">
        <f t="shared" si="49"/>
        <v>17760.95</v>
      </c>
      <c r="G472" s="112">
        <f t="shared" si="49"/>
        <v>11775.43</v>
      </c>
      <c r="H472" s="112">
        <f t="shared" si="49"/>
        <v>11168.05</v>
      </c>
      <c r="I472" s="112">
        <f t="shared" si="49"/>
        <v>11367.77</v>
      </c>
      <c r="J472" s="112">
        <f t="shared" si="49"/>
        <v>14125.35</v>
      </c>
      <c r="K472" s="112">
        <f t="shared" si="49"/>
        <v>16442.91</v>
      </c>
      <c r="L472" s="112">
        <f t="shared" si="49"/>
        <v>11627.85</v>
      </c>
      <c r="M472" s="112">
        <f t="shared" si="49"/>
        <v>11221.77</v>
      </c>
      <c r="N472" s="112">
        <f>IF(N469="",N468*4,IF(N470="",(N469+N468)*2,IF(N471="",((N470+N469+N468)/3)*4,SUM(N468:N471))))</f>
        <v>15265.119999999999</v>
      </c>
      <c r="O472" s="112">
        <f>IF(O469="",O468*4,IF(O470="",(O469+O468)*2,IF(O471="",((O470+O469+O468)/3)*4,SUM(O468:O471))))</f>
        <v>22793.559999999998</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f t="shared" ref="B474:O477" si="50">IFERROR(VLOOKUP($B$473,$130:$216,MATCH($Q474&amp;"/"&amp;B$348,$128:$128,0),FALSE),"")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25">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2915.85</v>
      </c>
      <c r="N475" s="7">
        <f t="shared" si="50"/>
        <v>0</v>
      </c>
      <c r="O475" s="7">
        <f t="shared" si="50"/>
        <v>3177</v>
      </c>
      <c r="P475" s="6"/>
      <c r="Q475" s="9" t="s">
        <v>13</v>
      </c>
    </row>
    <row r="476" spans="1:17" x14ac:dyDescent="0.25">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1077</v>
      </c>
      <c r="N476" s="7">
        <f t="shared" si="50"/>
        <v>2154</v>
      </c>
      <c r="O476" s="7" t="str">
        <f t="shared" si="50"/>
        <v/>
      </c>
      <c r="P476" s="6"/>
      <c r="Q476" s="9" t="s">
        <v>14</v>
      </c>
    </row>
    <row r="477" spans="1:17" x14ac:dyDescent="0.25">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359</v>
      </c>
      <c r="M477" s="18">
        <f t="shared" si="50"/>
        <v>0</v>
      </c>
      <c r="N477" s="18">
        <f t="shared" si="50"/>
        <v>0</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359</v>
      </c>
      <c r="M478" s="112">
        <f t="shared" si="51"/>
        <v>3992.85</v>
      </c>
      <c r="N478" s="112">
        <f>IF(N475="",N474*4,IF(N476="",(N475+N474)*2,IF(N477="",((N476+N475+N474)/3)*4,SUM(N474:N477))))</f>
        <v>2154</v>
      </c>
      <c r="O478" s="112">
        <f>IF(O475="",O474*4,IF(O476="",(O475+O474)*2,IF(O477="",((O476+O475+O474)/3)*4,SUM(O474:O477))))</f>
        <v>6354</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f t="shared" ref="B492:O495" si="56">IFERROR(VLOOKUP($B$491,$130:$216,MATCH($Q492&amp;"/"&amp;B$348,$128:$128,0),FALSE),"")</f>
        <v>480606.78</v>
      </c>
      <c r="C492" s="7">
        <f t="shared" si="56"/>
        <v>384140</v>
      </c>
      <c r="D492" s="7">
        <f t="shared" si="56"/>
        <v>467720.81</v>
      </c>
      <c r="E492" s="7">
        <f t="shared" si="56"/>
        <v>489663.71</v>
      </c>
      <c r="F492" s="7">
        <f t="shared" si="56"/>
        <v>482746.3</v>
      </c>
      <c r="G492" s="7">
        <f t="shared" si="56"/>
        <v>535328.44999999995</v>
      </c>
      <c r="H492" s="7">
        <f t="shared" si="56"/>
        <v>488163.59</v>
      </c>
      <c r="I492" s="7">
        <f t="shared" si="56"/>
        <v>488104.07</v>
      </c>
      <c r="J492" s="7">
        <f t="shared" si="56"/>
        <v>572170.94999999995</v>
      </c>
      <c r="K492" s="7">
        <f t="shared" si="56"/>
        <v>579923.43999999994</v>
      </c>
      <c r="L492" s="7">
        <f t="shared" si="56"/>
        <v>689599.62</v>
      </c>
      <c r="M492" s="7">
        <f t="shared" si="56"/>
        <v>774479.13</v>
      </c>
      <c r="N492" s="7">
        <f t="shared" si="56"/>
        <v>681586.18</v>
      </c>
      <c r="O492" s="7">
        <f t="shared" si="56"/>
        <v>672332.37</v>
      </c>
      <c r="P492" s="6"/>
      <c r="Q492" s="9" t="s">
        <v>12</v>
      </c>
    </row>
    <row r="493" spans="2:17" s="2" customFormat="1" x14ac:dyDescent="0.25">
      <c r="B493" s="7">
        <f t="shared" si="56"/>
        <v>460877</v>
      </c>
      <c r="C493" s="7">
        <f t="shared" si="56"/>
        <v>385960.44</v>
      </c>
      <c r="D493" s="7">
        <f t="shared" si="56"/>
        <v>443181.13</v>
      </c>
      <c r="E493" s="7">
        <f t="shared" si="56"/>
        <v>502985.99</v>
      </c>
      <c r="F493" s="7">
        <f t="shared" si="56"/>
        <v>515750.44</v>
      </c>
      <c r="G493" s="7">
        <f t="shared" si="56"/>
        <v>610572.81999999995</v>
      </c>
      <c r="H493" s="7">
        <f t="shared" si="56"/>
        <v>544811.22</v>
      </c>
      <c r="I493" s="7">
        <f t="shared" si="56"/>
        <v>572756.06999999995</v>
      </c>
      <c r="J493" s="7">
        <f t="shared" si="56"/>
        <v>652393.54</v>
      </c>
      <c r="K493" s="7">
        <f t="shared" si="56"/>
        <v>689473.49</v>
      </c>
      <c r="L493" s="7">
        <f t="shared" si="56"/>
        <v>785475.58</v>
      </c>
      <c r="M493" s="7">
        <f t="shared" si="56"/>
        <v>868667.91</v>
      </c>
      <c r="N493" s="7">
        <f t="shared" si="56"/>
        <v>659623.94999999995</v>
      </c>
      <c r="O493" s="7">
        <f t="shared" si="56"/>
        <v>633096.71</v>
      </c>
      <c r="P493" s="6"/>
      <c r="Q493" s="9" t="s">
        <v>13</v>
      </c>
    </row>
    <row r="494" spans="2:17" s="2" customFormat="1" x14ac:dyDescent="0.25">
      <c r="B494" s="7">
        <f t="shared" si="56"/>
        <v>551206.27</v>
      </c>
      <c r="C494" s="7">
        <f t="shared" si="56"/>
        <v>428156.01</v>
      </c>
      <c r="D494" s="7">
        <f t="shared" si="56"/>
        <v>503055.88</v>
      </c>
      <c r="E494" s="7">
        <f t="shared" si="56"/>
        <v>487028.68</v>
      </c>
      <c r="F494" s="7">
        <f t="shared" si="56"/>
        <v>489404.81</v>
      </c>
      <c r="G494" s="7">
        <f t="shared" si="56"/>
        <v>508038.59</v>
      </c>
      <c r="H494" s="7">
        <f t="shared" si="56"/>
        <v>535851.14</v>
      </c>
      <c r="I494" s="7">
        <f t="shared" si="56"/>
        <v>602554.56999999995</v>
      </c>
      <c r="J494" s="7">
        <f t="shared" si="56"/>
        <v>544804.87</v>
      </c>
      <c r="K494" s="7">
        <f t="shared" si="56"/>
        <v>734721.62</v>
      </c>
      <c r="L494" s="7">
        <f t="shared" si="56"/>
        <v>852596.95</v>
      </c>
      <c r="M494" s="7">
        <f t="shared" si="56"/>
        <v>847486.87</v>
      </c>
      <c r="N494" s="7">
        <f t="shared" si="56"/>
        <v>815104.68</v>
      </c>
      <c r="O494" s="7" t="str">
        <f t="shared" si="56"/>
        <v/>
      </c>
      <c r="P494" s="6"/>
      <c r="Q494" s="9" t="s">
        <v>14</v>
      </c>
    </row>
    <row r="495" spans="2:17" s="2" customFormat="1" x14ac:dyDescent="0.25">
      <c r="B495" s="7">
        <f t="shared" si="56"/>
        <v>491549.32</v>
      </c>
      <c r="C495" s="7">
        <f t="shared" si="56"/>
        <v>477064.18</v>
      </c>
      <c r="D495" s="7">
        <f t="shared" si="56"/>
        <v>479497.96</v>
      </c>
      <c r="E495" s="7">
        <f t="shared" si="56"/>
        <v>447593.17</v>
      </c>
      <c r="F495" s="7">
        <f t="shared" si="56"/>
        <v>544581.19999999995</v>
      </c>
      <c r="G495" s="7">
        <f t="shared" si="56"/>
        <v>535491.04</v>
      </c>
      <c r="H495" s="7">
        <f t="shared" si="56"/>
        <v>595770.55000000005</v>
      </c>
      <c r="I495" s="7">
        <f t="shared" si="56"/>
        <v>644509.89</v>
      </c>
      <c r="J495" s="7">
        <f t="shared" si="56"/>
        <v>627669.31999999995</v>
      </c>
      <c r="K495" s="7">
        <f t="shared" si="56"/>
        <v>675005.54</v>
      </c>
      <c r="L495" s="7">
        <f t="shared" si="56"/>
        <v>775234.29</v>
      </c>
      <c r="M495" s="7">
        <f t="shared" si="56"/>
        <v>804322.73</v>
      </c>
      <c r="N495" s="7">
        <f t="shared" si="56"/>
        <v>759110.23</v>
      </c>
      <c r="O495" s="7" t="str">
        <f t="shared" si="56"/>
        <v/>
      </c>
      <c r="P495" s="6"/>
      <c r="Q495" s="9" t="s">
        <v>19</v>
      </c>
    </row>
    <row r="496" spans="2:17" s="2" customFormat="1" x14ac:dyDescent="0.25">
      <c r="B496" s="16">
        <f>SUM(B492:B495)</f>
        <v>1984239.37</v>
      </c>
      <c r="C496" s="16">
        <f t="shared" ref="C496:M496" si="57">SUM(C492:C495)</f>
        <v>1675320.63</v>
      </c>
      <c r="D496" s="16">
        <f t="shared" si="57"/>
        <v>1893455.7799999998</v>
      </c>
      <c r="E496" s="16">
        <f t="shared" si="57"/>
        <v>1927271.5499999998</v>
      </c>
      <c r="F496" s="16">
        <f t="shared" si="57"/>
        <v>2032482.75</v>
      </c>
      <c r="G496" s="16">
        <f t="shared" si="57"/>
        <v>2189430.9000000004</v>
      </c>
      <c r="H496" s="16">
        <f t="shared" si="57"/>
        <v>2164596.5</v>
      </c>
      <c r="I496" s="16">
        <f t="shared" si="57"/>
        <v>2307924.6</v>
      </c>
      <c r="J496" s="16">
        <f t="shared" si="57"/>
        <v>2397038.6799999997</v>
      </c>
      <c r="K496" s="16">
        <f t="shared" si="57"/>
        <v>2679124.09</v>
      </c>
      <c r="L496" s="16">
        <f t="shared" si="57"/>
        <v>3102906.44</v>
      </c>
      <c r="M496" s="16">
        <f t="shared" si="57"/>
        <v>3294956.64</v>
      </c>
      <c r="N496" s="16">
        <f>IF(N493="",N492*4,IF(N494="",(N493+N492)*2,IF(N495="",((N494+N493+N492)/3)*4,SUM(N492:N495))))</f>
        <v>2915425.04</v>
      </c>
      <c r="O496" s="16">
        <f>IF(O493="",O492*4,IF(O494="",(O493+O492)*2,IF(O495="",((O494+O493+O492)/3)*4,SUM(O492:O495))))</f>
        <v>2610858.16</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f t="shared" ref="B499:O502" si="58">IFERROR(VLOOKUP($B$498,$130:$216,MATCH($Q499&amp;"/"&amp;B$348,$128:$128,0),FALSE),"")</f>
        <v>287664.63</v>
      </c>
      <c r="C499" s="7">
        <f t="shared" si="58"/>
        <v>236926</v>
      </c>
      <c r="D499" s="7">
        <f t="shared" si="58"/>
        <v>303586.87</v>
      </c>
      <c r="E499" s="7">
        <f t="shared" si="58"/>
        <v>285459.34000000003</v>
      </c>
      <c r="F499" s="7">
        <f t="shared" si="58"/>
        <v>240805.06</v>
      </c>
      <c r="G499" s="7">
        <f t="shared" si="58"/>
        <v>268199.42</v>
      </c>
      <c r="H499" s="7">
        <f t="shared" si="58"/>
        <v>229549.24</v>
      </c>
      <c r="I499" s="7">
        <f t="shared" si="58"/>
        <v>218973.95</v>
      </c>
      <c r="J499" s="7">
        <f t="shared" si="58"/>
        <v>268535.59000000003</v>
      </c>
      <c r="K499" s="7">
        <f t="shared" si="58"/>
        <v>266618.01</v>
      </c>
      <c r="L499" s="7">
        <f t="shared" si="58"/>
        <v>322240.38</v>
      </c>
      <c r="M499" s="7">
        <f t="shared" si="58"/>
        <v>349108.47999999998</v>
      </c>
      <c r="N499" s="7">
        <f t="shared" si="58"/>
        <v>316492.52</v>
      </c>
      <c r="O499" s="7">
        <f t="shared" si="58"/>
        <v>348233.3</v>
      </c>
      <c r="P499" s="6"/>
      <c r="Q499" s="9" t="s">
        <v>12</v>
      </c>
    </row>
    <row r="500" spans="1:17" x14ac:dyDescent="0.25">
      <c r="B500" s="7">
        <f t="shared" si="58"/>
        <v>277457</v>
      </c>
      <c r="C500" s="7">
        <f t="shared" si="58"/>
        <v>237482.66</v>
      </c>
      <c r="D500" s="7">
        <f t="shared" si="58"/>
        <v>277582.53000000003</v>
      </c>
      <c r="E500" s="7">
        <f t="shared" si="58"/>
        <v>257292.75</v>
      </c>
      <c r="F500" s="7">
        <f t="shared" si="58"/>
        <v>251004.01</v>
      </c>
      <c r="G500" s="7">
        <f t="shared" si="58"/>
        <v>314130.34999999998</v>
      </c>
      <c r="H500" s="7">
        <f t="shared" si="58"/>
        <v>271171.21000000002</v>
      </c>
      <c r="I500" s="7">
        <f t="shared" si="58"/>
        <v>294241.96000000002</v>
      </c>
      <c r="J500" s="7">
        <f t="shared" si="58"/>
        <v>320464.46999999997</v>
      </c>
      <c r="K500" s="7">
        <f t="shared" si="58"/>
        <v>348443.78</v>
      </c>
      <c r="L500" s="7">
        <f t="shared" si="58"/>
        <v>387343.99</v>
      </c>
      <c r="M500" s="7">
        <f t="shared" si="58"/>
        <v>408886.3</v>
      </c>
      <c r="N500" s="7">
        <f t="shared" si="58"/>
        <v>403068.58</v>
      </c>
      <c r="O500" s="7">
        <f t="shared" si="58"/>
        <v>317170.21000000002</v>
      </c>
      <c r="P500" s="6"/>
      <c r="Q500" s="9" t="s">
        <v>13</v>
      </c>
    </row>
    <row r="501" spans="1:17" x14ac:dyDescent="0.25">
      <c r="B501" s="7">
        <f t="shared" si="58"/>
        <v>351958.33</v>
      </c>
      <c r="C501" s="7">
        <f t="shared" si="58"/>
        <v>256491.64</v>
      </c>
      <c r="D501" s="7">
        <f t="shared" si="58"/>
        <v>329129.55</v>
      </c>
      <c r="E501" s="7">
        <f t="shared" si="58"/>
        <v>265836.77</v>
      </c>
      <c r="F501" s="7">
        <f t="shared" si="58"/>
        <v>220796.06</v>
      </c>
      <c r="G501" s="7">
        <f t="shared" si="58"/>
        <v>218019.63</v>
      </c>
      <c r="H501" s="7">
        <f t="shared" si="58"/>
        <v>234305.78</v>
      </c>
      <c r="I501" s="7">
        <f t="shared" si="58"/>
        <v>281976.84000000003</v>
      </c>
      <c r="J501" s="7">
        <f t="shared" si="58"/>
        <v>246729.76</v>
      </c>
      <c r="K501" s="7">
        <f t="shared" si="58"/>
        <v>363146.79</v>
      </c>
      <c r="L501" s="7">
        <f t="shared" si="58"/>
        <v>430198.08</v>
      </c>
      <c r="M501" s="7">
        <f t="shared" si="58"/>
        <v>388090.08</v>
      </c>
      <c r="N501" s="7">
        <f t="shared" si="58"/>
        <v>428274.07</v>
      </c>
      <c r="O501" s="7" t="str">
        <f t="shared" si="58"/>
        <v/>
      </c>
      <c r="P501" s="6"/>
      <c r="Q501" s="9" t="s">
        <v>14</v>
      </c>
    </row>
    <row r="502" spans="1:17" x14ac:dyDescent="0.25">
      <c r="B502" s="18">
        <f t="shared" si="58"/>
        <v>319493.40999999997</v>
      </c>
      <c r="C502" s="18">
        <f t="shared" si="58"/>
        <v>300703.43</v>
      </c>
      <c r="D502" s="18">
        <f t="shared" si="58"/>
        <v>304412.39</v>
      </c>
      <c r="E502" s="18">
        <f t="shared" si="58"/>
        <v>264843.57</v>
      </c>
      <c r="F502" s="18">
        <f t="shared" si="58"/>
        <v>299986.89</v>
      </c>
      <c r="G502" s="18">
        <f t="shared" si="58"/>
        <v>261130.47</v>
      </c>
      <c r="H502" s="18">
        <f t="shared" si="58"/>
        <v>277094.05</v>
      </c>
      <c r="I502" s="18">
        <f t="shared" si="58"/>
        <v>303830.74</v>
      </c>
      <c r="J502" s="18">
        <f t="shared" si="58"/>
        <v>289273.28000000003</v>
      </c>
      <c r="K502" s="18">
        <f t="shared" si="58"/>
        <v>328899.71999999997</v>
      </c>
      <c r="L502" s="18">
        <f t="shared" si="58"/>
        <v>355070.55</v>
      </c>
      <c r="M502" s="18">
        <f t="shared" si="58"/>
        <v>348046.51</v>
      </c>
      <c r="N502" s="18">
        <f t="shared" si="58"/>
        <v>376968.34</v>
      </c>
      <c r="O502" s="18" t="str">
        <f t="shared" si="58"/>
        <v/>
      </c>
      <c r="P502" s="6"/>
      <c r="Q502" s="9" t="s">
        <v>19</v>
      </c>
    </row>
    <row r="503" spans="1:17" x14ac:dyDescent="0.25">
      <c r="B503" s="18">
        <f>SUM(B499:B502)</f>
        <v>1236573.3699999999</v>
      </c>
      <c r="C503" s="18">
        <f t="shared" ref="C503:M503" si="59">SUM(C499:C502)</f>
        <v>1031603.73</v>
      </c>
      <c r="D503" s="18">
        <f t="shared" si="59"/>
        <v>1214711.3399999999</v>
      </c>
      <c r="E503" s="18">
        <f t="shared" si="59"/>
        <v>1073432.4300000002</v>
      </c>
      <c r="F503" s="18">
        <f t="shared" si="59"/>
        <v>1012592.02</v>
      </c>
      <c r="G503" s="18">
        <f t="shared" si="59"/>
        <v>1061479.8700000001</v>
      </c>
      <c r="H503" s="18">
        <f t="shared" si="59"/>
        <v>1012120.28</v>
      </c>
      <c r="I503" s="18">
        <f t="shared" si="59"/>
        <v>1099023.49</v>
      </c>
      <c r="J503" s="18">
        <f t="shared" si="59"/>
        <v>1125003.1000000001</v>
      </c>
      <c r="K503" s="18">
        <f t="shared" si="59"/>
        <v>1307108.3</v>
      </c>
      <c r="L503" s="18">
        <f t="shared" si="59"/>
        <v>1494853</v>
      </c>
      <c r="M503" s="18">
        <f t="shared" si="59"/>
        <v>1494131.37</v>
      </c>
      <c r="N503" s="18">
        <f>IF(N500="",N499*4,IF(N501="",(N500+N499)*2,IF(N502="",((N501+N500+N499)/3)*4,SUM(N499:N502))))</f>
        <v>1524803.5100000002</v>
      </c>
      <c r="O503" s="18">
        <f>IF(O500="",O499*4,IF(O501="",(O500+O499)*2,IF(O502="",((O501+O500+O499)/3)*4,SUM(O499:O502))))</f>
        <v>1330807.02</v>
      </c>
      <c r="P503" s="6"/>
      <c r="Q503" s="9" t="s">
        <v>15</v>
      </c>
    </row>
    <row r="504" spans="1:17" x14ac:dyDescent="0.25">
      <c r="B504" s="21">
        <f>B503/B$465</f>
        <v>0.63289054249903665</v>
      </c>
      <c r="C504" s="22">
        <f>C503/C$465</f>
        <v>0.62501515728980306</v>
      </c>
      <c r="D504" s="22">
        <f t="shared" ref="D504:O504" si="60">D503/D$465</f>
        <v>0.65043287678908324</v>
      </c>
      <c r="E504" s="22">
        <f t="shared" si="60"/>
        <v>0.56468685164601651</v>
      </c>
      <c r="F504" s="22">
        <f t="shared" si="60"/>
        <v>0.50259644780733503</v>
      </c>
      <c r="G504" s="22">
        <f t="shared" si="60"/>
        <v>0.48744160158631533</v>
      </c>
      <c r="H504" s="22">
        <f t="shared" si="60"/>
        <v>0.47000413252639878</v>
      </c>
      <c r="I504" s="22">
        <f t="shared" si="60"/>
        <v>0.47855270796847643</v>
      </c>
      <c r="J504" s="22">
        <f t="shared" si="60"/>
        <v>0.47211246884874131</v>
      </c>
      <c r="K504" s="22">
        <f t="shared" si="60"/>
        <v>0.49089928971518859</v>
      </c>
      <c r="L504" s="22">
        <f t="shared" si="60"/>
        <v>0.48379584125094277</v>
      </c>
      <c r="M504" s="22">
        <f t="shared" si="60"/>
        <v>0.45556368929152458</v>
      </c>
      <c r="N504" s="23">
        <f t="shared" si="60"/>
        <v>0.52615610598890716</v>
      </c>
      <c r="O504" s="23">
        <f t="shared" si="60"/>
        <v>0.51547489857713025</v>
      </c>
      <c r="P504" s="6"/>
      <c r="Q504" s="11" t="s">
        <v>2305</v>
      </c>
    </row>
    <row r="505" spans="1:17" s="87" customFormat="1" x14ac:dyDescent="0.25">
      <c r="A505" s="86"/>
      <c r="B505" s="19"/>
      <c r="C505" s="10">
        <f t="shared" ref="C505:M505" si="61">C503/B503-1</f>
        <v>-0.16575614918830084</v>
      </c>
      <c r="D505" s="10">
        <f t="shared" si="61"/>
        <v>0.17749801079141103</v>
      </c>
      <c r="E505" s="10">
        <f t="shared" si="61"/>
        <v>-0.11630657041532166</v>
      </c>
      <c r="F505" s="10">
        <f t="shared" si="61"/>
        <v>-5.667837890830274E-2</v>
      </c>
      <c r="G505" s="10">
        <f t="shared" si="61"/>
        <v>4.8279908427482976E-2</v>
      </c>
      <c r="H505" s="10">
        <f t="shared" si="61"/>
        <v>-4.6500731097236958E-2</v>
      </c>
      <c r="I505" s="10">
        <f t="shared" si="61"/>
        <v>8.5862532069804987E-2</v>
      </c>
      <c r="J505" s="10">
        <f t="shared" si="61"/>
        <v>2.3638812306004509E-2</v>
      </c>
      <c r="K505" s="10">
        <f t="shared" si="61"/>
        <v>0.16187084284478859</v>
      </c>
      <c r="L505" s="10">
        <f t="shared" si="61"/>
        <v>0.14363362240144895</v>
      </c>
      <c r="M505" s="10">
        <f t="shared" si="61"/>
        <v>-4.8274311922302804E-4</v>
      </c>
      <c r="N505" s="10">
        <f>N503/M503-1</f>
        <v>2.0528409091631783E-2</v>
      </c>
      <c r="O505" s="10">
        <f>O503/N503-1</f>
        <v>-0.12722720581880098</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f t="shared" ref="B507:O511" si="62">IFERROR(B461-B499,"")</f>
        <v>178606.99</v>
      </c>
      <c r="C507" s="16">
        <f t="shared" si="62"/>
        <v>140747</v>
      </c>
      <c r="D507" s="16">
        <f t="shared" si="62"/>
        <v>157027.85999999999</v>
      </c>
      <c r="E507" s="16">
        <f t="shared" si="62"/>
        <v>195698.74</v>
      </c>
      <c r="F507" s="16">
        <f t="shared" si="62"/>
        <v>238797.2</v>
      </c>
      <c r="G507" s="16">
        <f t="shared" si="62"/>
        <v>264392.60000000003</v>
      </c>
      <c r="H507" s="16">
        <f t="shared" si="62"/>
        <v>257055.64</v>
      </c>
      <c r="I507" s="16">
        <f t="shared" si="62"/>
        <v>264833.33</v>
      </c>
      <c r="J507" s="16">
        <f t="shared" si="62"/>
        <v>300611.23999999993</v>
      </c>
      <c r="K507" s="16">
        <f t="shared" si="62"/>
        <v>311530.99</v>
      </c>
      <c r="L507" s="16">
        <f t="shared" si="62"/>
        <v>363775.87</v>
      </c>
      <c r="M507" s="16">
        <f t="shared" si="62"/>
        <v>421028.18000000005</v>
      </c>
      <c r="N507" s="16">
        <f t="shared" si="62"/>
        <v>355948.01</v>
      </c>
      <c r="O507" s="16">
        <f t="shared" si="62"/>
        <v>316922.51000000007</v>
      </c>
      <c r="P507" s="6"/>
      <c r="Q507" s="9" t="s">
        <v>12</v>
      </c>
    </row>
    <row r="508" spans="1:17" x14ac:dyDescent="0.25">
      <c r="B508" s="7">
        <f t="shared" si="62"/>
        <v>179692</v>
      </c>
      <c r="C508" s="7">
        <f t="shared" si="62"/>
        <v>142959.67000000001</v>
      </c>
      <c r="D508" s="7">
        <f t="shared" si="62"/>
        <v>161953.62</v>
      </c>
      <c r="E508" s="7">
        <f t="shared" si="62"/>
        <v>235079.39</v>
      </c>
      <c r="F508" s="7">
        <f t="shared" si="62"/>
        <v>258404.03999999998</v>
      </c>
      <c r="G508" s="7">
        <f t="shared" si="62"/>
        <v>292040.59999999998</v>
      </c>
      <c r="H508" s="7">
        <f t="shared" si="62"/>
        <v>269597.25999999995</v>
      </c>
      <c r="I508" s="7">
        <f t="shared" si="62"/>
        <v>274953.06</v>
      </c>
      <c r="J508" s="7">
        <f t="shared" si="62"/>
        <v>327910.18000000005</v>
      </c>
      <c r="K508" s="7">
        <f t="shared" si="62"/>
        <v>332932.91999999993</v>
      </c>
      <c r="L508" s="7">
        <f t="shared" si="62"/>
        <v>395721.54000000004</v>
      </c>
      <c r="M508" s="7">
        <f t="shared" si="62"/>
        <v>453012.94</v>
      </c>
      <c r="N508" s="7">
        <f t="shared" si="62"/>
        <v>255596.47000000003</v>
      </c>
      <c r="O508" s="7">
        <f t="shared" si="62"/>
        <v>308529.28999999998</v>
      </c>
      <c r="P508" s="6"/>
      <c r="Q508" s="9" t="s">
        <v>13</v>
      </c>
    </row>
    <row r="509" spans="1:17" x14ac:dyDescent="0.25">
      <c r="B509" s="7">
        <f t="shared" si="62"/>
        <v>194548.11999999994</v>
      </c>
      <c r="C509" s="7">
        <f t="shared" si="62"/>
        <v>165150.82</v>
      </c>
      <c r="D509" s="7">
        <f t="shared" si="62"/>
        <v>169361.03000000003</v>
      </c>
      <c r="E509" s="7">
        <f t="shared" si="62"/>
        <v>216561.38999999996</v>
      </c>
      <c r="F509" s="7">
        <f t="shared" si="62"/>
        <v>263847.43</v>
      </c>
      <c r="G509" s="7">
        <f t="shared" si="62"/>
        <v>288563.42</v>
      </c>
      <c r="H509" s="7">
        <f t="shared" si="62"/>
        <v>298820.98</v>
      </c>
      <c r="I509" s="7">
        <f t="shared" si="62"/>
        <v>316376.52999999997</v>
      </c>
      <c r="J509" s="7">
        <f t="shared" si="62"/>
        <v>294802.30000000005</v>
      </c>
      <c r="K509" s="7">
        <f t="shared" si="62"/>
        <v>367696.89000000007</v>
      </c>
      <c r="L509" s="7">
        <f t="shared" si="62"/>
        <v>418787.73000000004</v>
      </c>
      <c r="M509" s="7">
        <f t="shared" si="62"/>
        <v>456342.35999999993</v>
      </c>
      <c r="N509" s="7">
        <f t="shared" si="62"/>
        <v>380587.26999999996</v>
      </c>
      <c r="O509" s="7" t="str">
        <f t="shared" si="62"/>
        <v/>
      </c>
      <c r="P509" s="6"/>
      <c r="Q509" s="9" t="s">
        <v>14</v>
      </c>
    </row>
    <row r="510" spans="1:17" x14ac:dyDescent="0.25">
      <c r="B510" s="18">
        <f t="shared" si="62"/>
        <v>164429.81</v>
      </c>
      <c r="C510" s="18">
        <f t="shared" si="62"/>
        <v>170064.72000000003</v>
      </c>
      <c r="D510" s="18">
        <f t="shared" si="62"/>
        <v>164489.10999999999</v>
      </c>
      <c r="E510" s="18">
        <f t="shared" si="62"/>
        <v>180162.03999999998</v>
      </c>
      <c r="F510" s="18">
        <f t="shared" si="62"/>
        <v>241081.11</v>
      </c>
      <c r="G510" s="18">
        <f t="shared" si="62"/>
        <v>271178.98</v>
      </c>
      <c r="H510" s="18">
        <f t="shared" si="62"/>
        <v>315834.31</v>
      </c>
      <c r="I510" s="18">
        <f t="shared" si="62"/>
        <v>341370.42000000004</v>
      </c>
      <c r="J510" s="18">
        <f t="shared" si="62"/>
        <v>334586.52</v>
      </c>
      <c r="K510" s="18">
        <f t="shared" si="62"/>
        <v>343412.08000000007</v>
      </c>
      <c r="L510" s="18">
        <f t="shared" si="62"/>
        <v>416704.46</v>
      </c>
      <c r="M510" s="18">
        <f t="shared" si="62"/>
        <v>455227.16000000003</v>
      </c>
      <c r="N510" s="18">
        <f t="shared" si="62"/>
        <v>381070.66</v>
      </c>
      <c r="O510" s="18" t="str">
        <f t="shared" si="62"/>
        <v/>
      </c>
      <c r="P510" s="6"/>
      <c r="Q510" s="9" t="s">
        <v>19</v>
      </c>
    </row>
    <row r="511" spans="1:17" x14ac:dyDescent="0.25">
      <c r="B511" s="16">
        <f t="shared" si="62"/>
        <v>717276.91999999993</v>
      </c>
      <c r="C511" s="16">
        <f t="shared" si="62"/>
        <v>618922.21</v>
      </c>
      <c r="D511" s="16">
        <f t="shared" si="62"/>
        <v>652831.62000000011</v>
      </c>
      <c r="E511" s="16">
        <f t="shared" si="62"/>
        <v>827501.55999999959</v>
      </c>
      <c r="F511" s="16">
        <f t="shared" si="62"/>
        <v>1002129.78</v>
      </c>
      <c r="G511" s="16">
        <f t="shared" si="62"/>
        <v>1116175.5999999996</v>
      </c>
      <c r="H511" s="16">
        <f t="shared" si="62"/>
        <v>1141308.1899999997</v>
      </c>
      <c r="I511" s="16">
        <f t="shared" si="62"/>
        <v>1197533.3400000001</v>
      </c>
      <c r="J511" s="16">
        <f t="shared" si="62"/>
        <v>1257910.2399999998</v>
      </c>
      <c r="K511" s="16">
        <f t="shared" si="62"/>
        <v>1355572.8799999997</v>
      </c>
      <c r="L511" s="16">
        <f t="shared" si="62"/>
        <v>1594989.5999999996</v>
      </c>
      <c r="M511" s="16">
        <f t="shared" si="62"/>
        <v>1785610.6399999997</v>
      </c>
      <c r="N511" s="16">
        <f t="shared" si="62"/>
        <v>1373202.4099999997</v>
      </c>
      <c r="O511" s="16">
        <f t="shared" si="62"/>
        <v>1250903.6000000001</v>
      </c>
      <c r="P511" s="6"/>
      <c r="Q511" s="9" t="s">
        <v>15</v>
      </c>
    </row>
    <row r="512" spans="1:17" x14ac:dyDescent="0.25">
      <c r="B512" s="10">
        <f t="shared" ref="B512:O512" si="63">B511/B$465</f>
        <v>0.36710945750096341</v>
      </c>
      <c r="C512" s="10">
        <f t="shared" si="63"/>
        <v>0.37498484271019694</v>
      </c>
      <c r="D512" s="10">
        <f t="shared" si="63"/>
        <v>0.34956712321091671</v>
      </c>
      <c r="E512" s="10">
        <f t="shared" si="63"/>
        <v>0.43531314835398344</v>
      </c>
      <c r="F512" s="10">
        <f t="shared" si="63"/>
        <v>0.49740355219266502</v>
      </c>
      <c r="G512" s="10">
        <f t="shared" si="63"/>
        <v>0.51255839841368467</v>
      </c>
      <c r="H512" s="10">
        <f t="shared" si="63"/>
        <v>0.52999586747360128</v>
      </c>
      <c r="I512" s="10">
        <f t="shared" si="63"/>
        <v>0.52144729203152362</v>
      </c>
      <c r="J512" s="10">
        <f t="shared" si="63"/>
        <v>0.52788753115125864</v>
      </c>
      <c r="K512" s="10">
        <f t="shared" si="63"/>
        <v>0.50910071028481141</v>
      </c>
      <c r="L512" s="10">
        <f t="shared" si="63"/>
        <v>0.51620415874905723</v>
      </c>
      <c r="M512" s="10">
        <f t="shared" si="63"/>
        <v>0.54443631070847542</v>
      </c>
      <c r="N512" s="10">
        <f t="shared" si="63"/>
        <v>0.47384389401109289</v>
      </c>
      <c r="O512" s="10">
        <f t="shared" si="63"/>
        <v>0.48452510142286981</v>
      </c>
      <c r="P512" s="6"/>
      <c r="Q512" s="24" t="s">
        <v>23</v>
      </c>
    </row>
    <row r="513" spans="1:17" s="87" customFormat="1" x14ac:dyDescent="0.25">
      <c r="A513" s="86"/>
      <c r="B513" s="19"/>
      <c r="C513" s="10">
        <f t="shared" ref="C513:M513" si="64">C511/B511-1</f>
        <v>-0.13712236830372293</v>
      </c>
      <c r="D513" s="10">
        <f t="shared" si="64"/>
        <v>5.4787838361787244E-2</v>
      </c>
      <c r="E513" s="10">
        <f t="shared" si="64"/>
        <v>0.26755741396227006</v>
      </c>
      <c r="F513" s="10">
        <f t="shared" si="64"/>
        <v>0.21103068373671774</v>
      </c>
      <c r="G513" s="10">
        <f t="shared" si="64"/>
        <v>0.11380344370167261</v>
      </c>
      <c r="H513" s="10">
        <f t="shared" si="64"/>
        <v>2.2516698985356909E-2</v>
      </c>
      <c r="I513" s="10">
        <f t="shared" si="64"/>
        <v>4.9263775107055263E-2</v>
      </c>
      <c r="J513" s="10">
        <f t="shared" si="64"/>
        <v>5.0417719476603118E-2</v>
      </c>
      <c r="K513" s="10">
        <f t="shared" si="64"/>
        <v>7.7638798774704254E-2</v>
      </c>
      <c r="L513" s="10">
        <f t="shared" si="64"/>
        <v>0.17661663458478172</v>
      </c>
      <c r="M513" s="10">
        <f t="shared" si="64"/>
        <v>0.11951240309027722</v>
      </c>
      <c r="N513" s="10">
        <f>N511/M511-1</f>
        <v>-0.23096201420484375</v>
      </c>
      <c r="O513" s="10">
        <f>O511/N511-1</f>
        <v>-8.9061021965435971E-2</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f t="shared" ref="B516:O519" si="65">IFERROR(VLOOKUP($B$515,$130:$216,MATCH($Q516&amp;"/"&amp;B$348,$128:$128,0),FALSE),"")</f>
        <v>0</v>
      </c>
      <c r="C516" s="16">
        <f t="shared" si="65"/>
        <v>0</v>
      </c>
      <c r="D516" s="16">
        <f t="shared" si="65"/>
        <v>87215.62</v>
      </c>
      <c r="E516" s="16">
        <f t="shared" si="65"/>
        <v>113901.51</v>
      </c>
      <c r="F516" s="16">
        <f t="shared" si="65"/>
        <v>125442.54</v>
      </c>
      <c r="G516" s="16">
        <f t="shared" si="65"/>
        <v>162115.76999999999</v>
      </c>
      <c r="H516" s="16">
        <f t="shared" si="65"/>
        <v>145504.32000000001</v>
      </c>
      <c r="I516" s="16">
        <f t="shared" si="65"/>
        <v>171685.01</v>
      </c>
      <c r="J516" s="16">
        <f t="shared" si="65"/>
        <v>200302.48</v>
      </c>
      <c r="K516" s="16">
        <f t="shared" si="65"/>
        <v>190187.1</v>
      </c>
      <c r="L516" s="16">
        <f t="shared" si="65"/>
        <v>212293.71</v>
      </c>
      <c r="M516" s="16">
        <f t="shared" si="65"/>
        <v>251817.8</v>
      </c>
      <c r="N516" s="16">
        <f t="shared" si="65"/>
        <v>225588.57</v>
      </c>
      <c r="O516" s="16">
        <f t="shared" si="65"/>
        <v>184032.09</v>
      </c>
      <c r="P516" s="6"/>
      <c r="Q516" s="9" t="s">
        <v>12</v>
      </c>
    </row>
    <row r="517" spans="1:17" x14ac:dyDescent="0.25">
      <c r="B517" s="7">
        <f t="shared" si="65"/>
        <v>0</v>
      </c>
      <c r="C517" s="7">
        <f t="shared" si="65"/>
        <v>80072.06</v>
      </c>
      <c r="D517" s="7">
        <f t="shared" si="65"/>
        <v>102386.11</v>
      </c>
      <c r="E517" s="7">
        <f t="shared" si="65"/>
        <v>137245.56</v>
      </c>
      <c r="F517" s="7">
        <f t="shared" si="65"/>
        <v>165590.65</v>
      </c>
      <c r="G517" s="7">
        <f t="shared" si="65"/>
        <v>210034.79</v>
      </c>
      <c r="H517" s="7">
        <f t="shared" si="65"/>
        <v>181534.85</v>
      </c>
      <c r="I517" s="7">
        <f t="shared" si="65"/>
        <v>190284.49</v>
      </c>
      <c r="J517" s="7">
        <f t="shared" si="65"/>
        <v>216576.63</v>
      </c>
      <c r="K517" s="7">
        <f t="shared" si="65"/>
        <v>207360.81</v>
      </c>
      <c r="L517" s="7">
        <f t="shared" si="65"/>
        <v>217392.9</v>
      </c>
      <c r="M517" s="7">
        <f t="shared" si="65"/>
        <v>269938.48</v>
      </c>
      <c r="N517" s="7">
        <f t="shared" si="65"/>
        <v>150954.82</v>
      </c>
      <c r="O517" s="7">
        <f t="shared" si="65"/>
        <v>195563.32</v>
      </c>
      <c r="P517" s="6"/>
      <c r="Q517" s="9" t="s">
        <v>13</v>
      </c>
    </row>
    <row r="518" spans="1:17" x14ac:dyDescent="0.25">
      <c r="B518" s="7">
        <f t="shared" si="65"/>
        <v>0</v>
      </c>
      <c r="C518" s="7">
        <f t="shared" si="65"/>
        <v>93269.21</v>
      </c>
      <c r="D518" s="7">
        <f t="shared" si="65"/>
        <v>107878.95</v>
      </c>
      <c r="E518" s="7">
        <f t="shared" si="65"/>
        <v>120815.51</v>
      </c>
      <c r="F518" s="7">
        <f t="shared" si="65"/>
        <v>159713.59</v>
      </c>
      <c r="G518" s="7">
        <f t="shared" si="65"/>
        <v>195489.49</v>
      </c>
      <c r="H518" s="7">
        <f t="shared" si="65"/>
        <v>214099.20000000001</v>
      </c>
      <c r="I518" s="7">
        <f t="shared" si="65"/>
        <v>218644.97</v>
      </c>
      <c r="J518" s="7">
        <f t="shared" si="65"/>
        <v>205350.85</v>
      </c>
      <c r="K518" s="7">
        <f t="shared" si="65"/>
        <v>220594.82</v>
      </c>
      <c r="L518" s="7">
        <f t="shared" si="65"/>
        <v>220835.17</v>
      </c>
      <c r="M518" s="7">
        <f t="shared" si="65"/>
        <v>258764.67</v>
      </c>
      <c r="N518" s="7">
        <f t="shared" si="65"/>
        <v>234882.74</v>
      </c>
      <c r="O518" s="7" t="str">
        <f t="shared" si="65"/>
        <v/>
      </c>
      <c r="P518" s="6"/>
      <c r="Q518" s="9" t="s">
        <v>14</v>
      </c>
    </row>
    <row r="519" spans="1:17" x14ac:dyDescent="0.25">
      <c r="B519" s="18">
        <f t="shared" si="65"/>
        <v>0</v>
      </c>
      <c r="C519" s="18">
        <f t="shared" si="65"/>
        <v>96404.39</v>
      </c>
      <c r="D519" s="18">
        <f t="shared" si="65"/>
        <v>106737.48</v>
      </c>
      <c r="E519" s="18">
        <f t="shared" si="65"/>
        <v>124246.04</v>
      </c>
      <c r="F519" s="18">
        <f t="shared" si="65"/>
        <v>182673.49</v>
      </c>
      <c r="G519" s="18">
        <f t="shared" si="65"/>
        <v>183269.61</v>
      </c>
      <c r="H519" s="18">
        <f t="shared" si="65"/>
        <v>191930.34</v>
      </c>
      <c r="I519" s="18">
        <f t="shared" si="65"/>
        <v>204362.84</v>
      </c>
      <c r="J519" s="18">
        <f t="shared" si="65"/>
        <v>210761.7</v>
      </c>
      <c r="K519" s="18">
        <f t="shared" si="65"/>
        <v>218413.62</v>
      </c>
      <c r="L519" s="18">
        <f t="shared" si="65"/>
        <v>259878.41</v>
      </c>
      <c r="M519" s="18">
        <f t="shared" si="65"/>
        <v>275208.86</v>
      </c>
      <c r="N519" s="18">
        <f t="shared" si="65"/>
        <v>251681.97</v>
      </c>
      <c r="O519" s="18" t="str">
        <f t="shared" si="65"/>
        <v/>
      </c>
      <c r="P519" s="6"/>
      <c r="Q519" s="9" t="s">
        <v>19</v>
      </c>
    </row>
    <row r="520" spans="1:17" x14ac:dyDescent="0.25">
      <c r="B520" s="18">
        <f>SUM(B516:B519)</f>
        <v>0</v>
      </c>
      <c r="C520" s="18">
        <f t="shared" ref="C520:M520" si="66">SUM(C516:C519)</f>
        <v>269745.66000000003</v>
      </c>
      <c r="D520" s="18">
        <f t="shared" si="66"/>
        <v>404218.16</v>
      </c>
      <c r="E520" s="18">
        <f t="shared" si="66"/>
        <v>496208.62</v>
      </c>
      <c r="F520" s="18">
        <f t="shared" si="66"/>
        <v>633420.27</v>
      </c>
      <c r="G520" s="18">
        <f t="shared" si="66"/>
        <v>750909.66</v>
      </c>
      <c r="H520" s="18">
        <f t="shared" si="66"/>
        <v>733068.71000000008</v>
      </c>
      <c r="I520" s="18">
        <f t="shared" si="66"/>
        <v>784977.30999999994</v>
      </c>
      <c r="J520" s="18">
        <f t="shared" si="66"/>
        <v>832991.65999999992</v>
      </c>
      <c r="K520" s="18">
        <f t="shared" si="66"/>
        <v>836556.35</v>
      </c>
      <c r="L520" s="18">
        <f t="shared" si="66"/>
        <v>910400.19000000006</v>
      </c>
      <c r="M520" s="18">
        <f t="shared" si="66"/>
        <v>1055729.81</v>
      </c>
      <c r="N520" s="18">
        <f>IF(N517="",N516*4,IF(N518="",(N517+N516)*2,IF(N519="",((N518+N517+N516)/3)*4,SUM(N516:N519))))</f>
        <v>863108.1</v>
      </c>
      <c r="O520" s="18">
        <f>IF(O517="",O516*4,IF(O518="",(O517+O516)*2,IF(O519="",((O518+O517+O516)/3)*4,SUM(O516:O519))))</f>
        <v>759190.82000000007</v>
      </c>
      <c r="P520" s="6"/>
      <c r="Q520" s="9" t="s">
        <v>15</v>
      </c>
    </row>
    <row r="521" spans="1:17" x14ac:dyDescent="0.25">
      <c r="B521" s="10">
        <f t="shared" ref="B521:M521" si="67">+B520/(B$465+B$472)</f>
        <v>0</v>
      </c>
      <c r="C521" s="10">
        <f t="shared" si="67"/>
        <v>0.16101136509619279</v>
      </c>
      <c r="D521" s="10">
        <f t="shared" si="67"/>
        <v>0.21348169838450939</v>
      </c>
      <c r="E521" s="10">
        <f t="shared" si="67"/>
        <v>0.25746689406586221</v>
      </c>
      <c r="F521" s="10">
        <f t="shared" si="67"/>
        <v>0.31164853428645334</v>
      </c>
      <c r="G521" s="10">
        <f t="shared" si="67"/>
        <v>0.34297024857007363</v>
      </c>
      <c r="H521" s="10">
        <f t="shared" si="67"/>
        <v>0.33866298094205577</v>
      </c>
      <c r="I521" s="10">
        <f t="shared" si="67"/>
        <v>0.34012259759265961</v>
      </c>
      <c r="J521" s="10">
        <f t="shared" si="67"/>
        <v>0.34750864200694231</v>
      </c>
      <c r="K521" s="10">
        <f t="shared" si="67"/>
        <v>0.31224994509306214</v>
      </c>
      <c r="L521" s="10">
        <f t="shared" si="67"/>
        <v>0.29353824409321716</v>
      </c>
      <c r="M521" s="10">
        <f t="shared" si="67"/>
        <v>0.3207965448954288</v>
      </c>
      <c r="N521" s="10">
        <f>+N520/(N$465+N$472)</f>
        <v>0.29626769639669365</v>
      </c>
      <c r="O521" s="10">
        <f>+O520/(O$465+O$472)</f>
        <v>0.29149149608967034</v>
      </c>
      <c r="P521" s="6"/>
      <c r="Q521" s="11" t="s">
        <v>2305</v>
      </c>
    </row>
    <row r="522" spans="1:17" s="87" customFormat="1" x14ac:dyDescent="0.25">
      <c r="A522" s="86"/>
      <c r="B522" s="19"/>
      <c r="C522" s="10" t="e">
        <f t="shared" ref="C522:M522" si="68">C520/B520-1</f>
        <v>#DIV/0!</v>
      </c>
      <c r="D522" s="10">
        <f t="shared" si="68"/>
        <v>0.49851589827246867</v>
      </c>
      <c r="E522" s="10">
        <f t="shared" si="68"/>
        <v>0.22757626723153668</v>
      </c>
      <c r="F522" s="10">
        <f t="shared" si="68"/>
        <v>0.27652008544309448</v>
      </c>
      <c r="G522" s="10">
        <f t="shared" si="68"/>
        <v>0.18548410204807619</v>
      </c>
      <c r="H522" s="10">
        <f t="shared" si="68"/>
        <v>-2.3759116376262823E-2</v>
      </c>
      <c r="I522" s="10">
        <f t="shared" si="68"/>
        <v>7.0810006336240683E-2</v>
      </c>
      <c r="J522" s="10">
        <f t="shared" si="68"/>
        <v>6.1166545055932886E-2</v>
      </c>
      <c r="K522" s="10">
        <f t="shared" si="68"/>
        <v>4.2793825810933939E-3</v>
      </c>
      <c r="L522" s="10">
        <f t="shared" si="68"/>
        <v>8.8271208508548193E-2</v>
      </c>
      <c r="M522" s="10">
        <f t="shared" si="68"/>
        <v>0.15963267758105371</v>
      </c>
      <c r="N522" s="10">
        <f>N520/M520-1</f>
        <v>-0.18245360524583465</v>
      </c>
      <c r="O522" s="10">
        <f>O520/N520-1</f>
        <v>-0.12039891642773359</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f t="shared" ref="B524:O527" si="69">IFERROR(VLOOKUP($B$523,$130:$216,MATCH($Q524&amp;"/"&amp;B$348,$128:$128,0),FALSE),"")</f>
        <v>0</v>
      </c>
      <c r="C524" s="16">
        <f t="shared" si="69"/>
        <v>0</v>
      </c>
      <c r="D524" s="16">
        <f t="shared" si="69"/>
        <v>42733.42</v>
      </c>
      <c r="E524" s="16">
        <f t="shared" si="69"/>
        <v>41455.599999999999</v>
      </c>
      <c r="F524" s="16">
        <f t="shared" si="69"/>
        <v>40407.56</v>
      </c>
      <c r="G524" s="16">
        <f t="shared" si="69"/>
        <v>52373.41</v>
      </c>
      <c r="H524" s="16">
        <f t="shared" si="69"/>
        <v>66338.740000000005</v>
      </c>
      <c r="I524" s="16">
        <f t="shared" si="69"/>
        <v>52959.91</v>
      </c>
      <c r="J524" s="16">
        <f t="shared" si="69"/>
        <v>58004.51</v>
      </c>
      <c r="K524" s="16">
        <f t="shared" si="69"/>
        <v>57162.32</v>
      </c>
      <c r="L524" s="16">
        <f t="shared" si="69"/>
        <v>55000.98</v>
      </c>
      <c r="M524" s="16">
        <f t="shared" si="69"/>
        <v>52569.87</v>
      </c>
      <c r="N524" s="16">
        <f t="shared" si="69"/>
        <v>48197.93</v>
      </c>
      <c r="O524" s="16">
        <f t="shared" si="69"/>
        <v>39793.360000000001</v>
      </c>
      <c r="P524" s="6"/>
      <c r="Q524" s="9" t="s">
        <v>12</v>
      </c>
    </row>
    <row r="525" spans="1:17" x14ac:dyDescent="0.25">
      <c r="B525" s="7">
        <f t="shared" si="69"/>
        <v>0</v>
      </c>
      <c r="C525" s="7">
        <f t="shared" si="69"/>
        <v>42631.63</v>
      </c>
      <c r="D525" s="7">
        <f t="shared" si="69"/>
        <v>33937.07</v>
      </c>
      <c r="E525" s="7">
        <f t="shared" si="69"/>
        <v>43002.61</v>
      </c>
      <c r="F525" s="7">
        <f t="shared" si="69"/>
        <v>51255.73</v>
      </c>
      <c r="G525" s="7">
        <f t="shared" si="69"/>
        <v>48042.75</v>
      </c>
      <c r="H525" s="7">
        <f t="shared" si="69"/>
        <v>52312.47</v>
      </c>
      <c r="I525" s="7">
        <f t="shared" si="69"/>
        <v>48614.6</v>
      </c>
      <c r="J525" s="7">
        <f t="shared" si="69"/>
        <v>54872.97</v>
      </c>
      <c r="K525" s="7">
        <f t="shared" si="69"/>
        <v>53985.2</v>
      </c>
      <c r="L525" s="7">
        <f t="shared" si="69"/>
        <v>59743.74</v>
      </c>
      <c r="M525" s="7">
        <f t="shared" si="69"/>
        <v>57407.9</v>
      </c>
      <c r="N525" s="7">
        <f t="shared" si="69"/>
        <v>39893.870000000003</v>
      </c>
      <c r="O525" s="7">
        <f t="shared" si="69"/>
        <v>41311.17</v>
      </c>
      <c r="P525" s="6"/>
      <c r="Q525" s="9" t="s">
        <v>13</v>
      </c>
    </row>
    <row r="526" spans="1:17" x14ac:dyDescent="0.25">
      <c r="B526" s="7">
        <f t="shared" si="69"/>
        <v>0</v>
      </c>
      <c r="C526" s="7">
        <f t="shared" si="69"/>
        <v>38359.42</v>
      </c>
      <c r="D526" s="7">
        <f t="shared" si="69"/>
        <v>38232.61</v>
      </c>
      <c r="E526" s="7">
        <f t="shared" si="69"/>
        <v>44740.42</v>
      </c>
      <c r="F526" s="7">
        <f t="shared" si="69"/>
        <v>50013.87</v>
      </c>
      <c r="G526" s="7">
        <f t="shared" si="69"/>
        <v>52036.800000000003</v>
      </c>
      <c r="H526" s="7">
        <f t="shared" si="69"/>
        <v>51563.41</v>
      </c>
      <c r="I526" s="7">
        <f t="shared" si="69"/>
        <v>51617.41</v>
      </c>
      <c r="J526" s="7">
        <f t="shared" si="69"/>
        <v>53414.239999999998</v>
      </c>
      <c r="K526" s="7">
        <f t="shared" si="69"/>
        <v>52933.81</v>
      </c>
      <c r="L526" s="7">
        <f t="shared" si="69"/>
        <v>63556.81</v>
      </c>
      <c r="M526" s="7">
        <f t="shared" si="69"/>
        <v>51623.03</v>
      </c>
      <c r="N526" s="7">
        <f t="shared" si="69"/>
        <v>42576.11</v>
      </c>
      <c r="O526" s="7" t="str">
        <f t="shared" si="69"/>
        <v/>
      </c>
      <c r="P526" s="6"/>
      <c r="Q526" s="9" t="s">
        <v>14</v>
      </c>
    </row>
    <row r="527" spans="1:17" x14ac:dyDescent="0.25">
      <c r="B527" s="18">
        <f t="shared" si="69"/>
        <v>0</v>
      </c>
      <c r="C527" s="18">
        <f t="shared" si="69"/>
        <v>40922.959999999999</v>
      </c>
      <c r="D527" s="18">
        <f t="shared" si="69"/>
        <v>33147.910000000003</v>
      </c>
      <c r="E527" s="18">
        <f t="shared" si="69"/>
        <v>52497.58</v>
      </c>
      <c r="F527" s="18">
        <f t="shared" si="69"/>
        <v>38015.08</v>
      </c>
      <c r="G527" s="18">
        <f t="shared" si="69"/>
        <v>44391.66</v>
      </c>
      <c r="H527" s="18">
        <f t="shared" si="69"/>
        <v>49839.83</v>
      </c>
      <c r="I527" s="18">
        <f t="shared" si="69"/>
        <v>58655.15</v>
      </c>
      <c r="J527" s="18">
        <f t="shared" si="69"/>
        <v>51608.66</v>
      </c>
      <c r="K527" s="18">
        <f t="shared" si="69"/>
        <v>66116.95</v>
      </c>
      <c r="L527" s="18">
        <f t="shared" si="69"/>
        <v>67060.42</v>
      </c>
      <c r="M527" s="18">
        <f t="shared" si="69"/>
        <v>59117.599999999999</v>
      </c>
      <c r="N527" s="18">
        <f t="shared" si="69"/>
        <v>41959.53</v>
      </c>
      <c r="O527" s="18" t="str">
        <f t="shared" si="69"/>
        <v/>
      </c>
      <c r="P527" s="6"/>
      <c r="Q527" s="9" t="s">
        <v>19</v>
      </c>
    </row>
    <row r="528" spans="1:17" x14ac:dyDescent="0.25">
      <c r="B528" s="18">
        <f>SUM(B524:B527)</f>
        <v>0</v>
      </c>
      <c r="C528" s="18">
        <f t="shared" ref="C528:M528" si="70">SUM(C524:C527)</f>
        <v>121914.00999999998</v>
      </c>
      <c r="D528" s="18">
        <f t="shared" si="70"/>
        <v>148051.01</v>
      </c>
      <c r="E528" s="18">
        <f t="shared" si="70"/>
        <v>181696.21</v>
      </c>
      <c r="F528" s="18">
        <f t="shared" si="70"/>
        <v>179692.24</v>
      </c>
      <c r="G528" s="18">
        <f t="shared" si="70"/>
        <v>196844.62000000002</v>
      </c>
      <c r="H528" s="18">
        <f t="shared" si="70"/>
        <v>220054.45</v>
      </c>
      <c r="I528" s="18">
        <f t="shared" si="70"/>
        <v>211847.07</v>
      </c>
      <c r="J528" s="18">
        <f t="shared" si="70"/>
        <v>217900.38</v>
      </c>
      <c r="K528" s="18">
        <f t="shared" si="70"/>
        <v>230198.27999999997</v>
      </c>
      <c r="L528" s="18">
        <f t="shared" si="70"/>
        <v>245361.95</v>
      </c>
      <c r="M528" s="18">
        <f t="shared" si="70"/>
        <v>220718.4</v>
      </c>
      <c r="N528" s="18">
        <f>IF(N525="",N524*4,IF(N526="",(N525+N524)*2,IF(N527="",((N526+N525+N524)/3)*4,SUM(N524:N527))))</f>
        <v>172627.44</v>
      </c>
      <c r="O528" s="18">
        <f>IF(O525="",O524*4,IF(O526="",(O525+O524)*2,IF(O527="",((O526+O525+O524)/3)*4,SUM(O524:O527))))</f>
        <v>162209.06</v>
      </c>
      <c r="P528" s="6"/>
      <c r="Q528" s="9" t="s">
        <v>15</v>
      </c>
    </row>
    <row r="529" spans="1:17" x14ac:dyDescent="0.25">
      <c r="B529" s="10">
        <f t="shared" ref="B529:O529" si="71">+B528/(B$465+B$472)</f>
        <v>0</v>
      </c>
      <c r="C529" s="10">
        <f t="shared" si="71"/>
        <v>7.2770554211885718E-2</v>
      </c>
      <c r="D529" s="10">
        <f t="shared" si="71"/>
        <v>7.8190898356328156E-2</v>
      </c>
      <c r="E529" s="10">
        <f t="shared" si="71"/>
        <v>9.4276392966004194E-2</v>
      </c>
      <c r="F529" s="10">
        <f t="shared" si="71"/>
        <v>8.8410216519672791E-2</v>
      </c>
      <c r="G529" s="10">
        <f t="shared" si="71"/>
        <v>8.9906751567268017E-2</v>
      </c>
      <c r="H529" s="10">
        <f t="shared" si="71"/>
        <v>0.10166072428130858</v>
      </c>
      <c r="I529" s="10">
        <f t="shared" si="71"/>
        <v>9.1791157302105963E-2</v>
      </c>
      <c r="J529" s="10">
        <f t="shared" si="71"/>
        <v>9.0903989538858893E-2</v>
      </c>
      <c r="K529" s="10">
        <f t="shared" si="71"/>
        <v>8.5922962978545722E-2</v>
      </c>
      <c r="L529" s="10">
        <f t="shared" si="71"/>
        <v>7.9111490486714148E-2</v>
      </c>
      <c r="M529" s="10">
        <f t="shared" si="71"/>
        <v>6.7068012520028406E-2</v>
      </c>
      <c r="N529" s="10">
        <f t="shared" si="71"/>
        <v>5.9255537033725499E-2</v>
      </c>
      <c r="O529" s="10">
        <f t="shared" si="71"/>
        <v>6.22802072062714E-2</v>
      </c>
      <c r="P529" s="6"/>
      <c r="Q529" s="11" t="s">
        <v>2305</v>
      </c>
    </row>
    <row r="530" spans="1:17" s="87" customFormat="1" x14ac:dyDescent="0.25">
      <c r="A530" s="86"/>
      <c r="B530" s="19"/>
      <c r="C530" s="10" t="e">
        <f t="shared" ref="C530:M530" si="72">C528/B528-1</f>
        <v>#DIV/0!</v>
      </c>
      <c r="D530" s="10">
        <f t="shared" si="72"/>
        <v>0.21438881388611564</v>
      </c>
      <c r="E530" s="10">
        <f t="shared" si="72"/>
        <v>0.22725410654071165</v>
      </c>
      <c r="F530" s="10">
        <f t="shared" si="72"/>
        <v>-1.1029233906419966E-2</v>
      </c>
      <c r="G530" s="10">
        <f t="shared" si="72"/>
        <v>9.545420547932415E-2</v>
      </c>
      <c r="H530" s="10">
        <f t="shared" si="72"/>
        <v>0.11790939472971118</v>
      </c>
      <c r="I530" s="10">
        <f t="shared" si="72"/>
        <v>-3.7297041709449696E-2</v>
      </c>
      <c r="J530" s="10">
        <f t="shared" si="72"/>
        <v>2.8573961395831349E-2</v>
      </c>
      <c r="K530" s="10">
        <f t="shared" si="72"/>
        <v>5.6438176014194985E-2</v>
      </c>
      <c r="L530" s="10">
        <f t="shared" si="72"/>
        <v>6.5872212424871401E-2</v>
      </c>
      <c r="M530" s="10">
        <f t="shared" si="72"/>
        <v>-0.10043753727910953</v>
      </c>
      <c r="N530" s="10">
        <f>N528/M528-1</f>
        <v>-0.21788378313724632</v>
      </c>
      <c r="O530" s="10">
        <f>O528/N528-1</f>
        <v>-6.0351818922878109E-2</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f t="shared" ref="B532:O535" si="73">IFERROR(VLOOKUP($B$531,$130:$216,MATCH($Q532&amp;"/"&amp;B$348,$128:$128,0),FALSE),"")</f>
        <v>116836.9</v>
      </c>
      <c r="C532" s="16">
        <f t="shared" si="73"/>
        <v>124538</v>
      </c>
      <c r="D532" s="16">
        <f t="shared" si="73"/>
        <v>129949.05</v>
      </c>
      <c r="E532" s="16">
        <f t="shared" si="73"/>
        <v>155357.10999999999</v>
      </c>
      <c r="F532" s="16">
        <f t="shared" si="73"/>
        <v>165850.1</v>
      </c>
      <c r="G532" s="16">
        <f t="shared" si="73"/>
        <v>214489.18</v>
      </c>
      <c r="H532" s="16">
        <f t="shared" si="73"/>
        <v>211843.06</v>
      </c>
      <c r="I532" s="16">
        <f t="shared" si="73"/>
        <v>224644.92</v>
      </c>
      <c r="J532" s="16">
        <f t="shared" si="73"/>
        <v>258306.99</v>
      </c>
      <c r="K532" s="16">
        <f t="shared" si="73"/>
        <v>247349.42</v>
      </c>
      <c r="L532" s="16">
        <f t="shared" si="73"/>
        <v>267294.69</v>
      </c>
      <c r="M532" s="16">
        <f t="shared" si="73"/>
        <v>304387.68</v>
      </c>
      <c r="N532" s="16">
        <f t="shared" si="73"/>
        <v>273786.5</v>
      </c>
      <c r="O532" s="16">
        <f t="shared" si="73"/>
        <v>223825.46</v>
      </c>
      <c r="P532" s="6"/>
      <c r="Q532" s="9" t="s">
        <v>12</v>
      </c>
    </row>
    <row r="533" spans="1:17" x14ac:dyDescent="0.25">
      <c r="B533" s="7">
        <f t="shared" si="73"/>
        <v>118315</v>
      </c>
      <c r="C533" s="7">
        <f t="shared" si="73"/>
        <v>122703.69</v>
      </c>
      <c r="D533" s="7">
        <f t="shared" si="73"/>
        <v>136323.18</v>
      </c>
      <c r="E533" s="7">
        <f t="shared" si="73"/>
        <v>180248.17</v>
      </c>
      <c r="F533" s="7">
        <f t="shared" si="73"/>
        <v>216846.38</v>
      </c>
      <c r="G533" s="7">
        <f t="shared" si="73"/>
        <v>258077.54</v>
      </c>
      <c r="H533" s="7">
        <f t="shared" si="73"/>
        <v>233847.32</v>
      </c>
      <c r="I533" s="7">
        <f t="shared" si="73"/>
        <v>238899.09</v>
      </c>
      <c r="J533" s="7">
        <f t="shared" si="73"/>
        <v>271449.59999999998</v>
      </c>
      <c r="K533" s="7">
        <f t="shared" si="73"/>
        <v>261346.01</v>
      </c>
      <c r="L533" s="7">
        <f t="shared" si="73"/>
        <v>277136.64000000001</v>
      </c>
      <c r="M533" s="7">
        <f t="shared" si="73"/>
        <v>327346.38</v>
      </c>
      <c r="N533" s="7">
        <f t="shared" si="73"/>
        <v>190848.69</v>
      </c>
      <c r="O533" s="7">
        <f t="shared" si="73"/>
        <v>236874.5</v>
      </c>
      <c r="P533" s="6"/>
      <c r="Q533" s="9" t="s">
        <v>13</v>
      </c>
    </row>
    <row r="534" spans="1:17" x14ac:dyDescent="0.25">
      <c r="B534" s="7">
        <f t="shared" si="73"/>
        <v>148998.65</v>
      </c>
      <c r="C534" s="7">
        <f t="shared" si="73"/>
        <v>131628.62</v>
      </c>
      <c r="D534" s="7">
        <f t="shared" si="73"/>
        <v>146111.56</v>
      </c>
      <c r="E534" s="7">
        <f t="shared" si="73"/>
        <v>165555.92000000001</v>
      </c>
      <c r="F534" s="7">
        <f t="shared" si="73"/>
        <v>209727.46</v>
      </c>
      <c r="G534" s="7">
        <f t="shared" si="73"/>
        <v>247526.29</v>
      </c>
      <c r="H534" s="7">
        <f t="shared" si="73"/>
        <v>265662.61</v>
      </c>
      <c r="I534" s="7">
        <f t="shared" si="73"/>
        <v>270262.38</v>
      </c>
      <c r="J534" s="7">
        <f t="shared" si="73"/>
        <v>258765.09</v>
      </c>
      <c r="K534" s="7">
        <f t="shared" si="73"/>
        <v>273528.63</v>
      </c>
      <c r="L534" s="7">
        <f t="shared" si="73"/>
        <v>284391.98</v>
      </c>
      <c r="M534" s="7">
        <f t="shared" si="73"/>
        <v>310387.7</v>
      </c>
      <c r="N534" s="7">
        <f t="shared" si="73"/>
        <v>277458.84999999998</v>
      </c>
      <c r="O534" s="7" t="str">
        <f t="shared" si="73"/>
        <v/>
      </c>
      <c r="P534" s="6"/>
      <c r="Q534" s="9" t="s">
        <v>14</v>
      </c>
    </row>
    <row r="535" spans="1:17" x14ac:dyDescent="0.25">
      <c r="B535" s="18">
        <f t="shared" si="73"/>
        <v>132786.29</v>
      </c>
      <c r="C535" s="18">
        <f t="shared" si="73"/>
        <v>137327.35</v>
      </c>
      <c r="D535" s="18">
        <f t="shared" si="73"/>
        <v>139885.38</v>
      </c>
      <c r="E535" s="18">
        <f t="shared" si="73"/>
        <v>176743.62</v>
      </c>
      <c r="F535" s="18">
        <f t="shared" si="73"/>
        <v>220688.58</v>
      </c>
      <c r="G535" s="18">
        <f t="shared" si="73"/>
        <v>227661.28</v>
      </c>
      <c r="H535" s="18">
        <f t="shared" si="73"/>
        <v>241770.17</v>
      </c>
      <c r="I535" s="18">
        <f t="shared" si="73"/>
        <v>263017.99</v>
      </c>
      <c r="J535" s="18">
        <f t="shared" si="73"/>
        <v>262370.36</v>
      </c>
      <c r="K535" s="18">
        <f t="shared" si="73"/>
        <v>284530.57</v>
      </c>
      <c r="L535" s="18">
        <f t="shared" si="73"/>
        <v>326938.83</v>
      </c>
      <c r="M535" s="18">
        <f t="shared" si="73"/>
        <v>334326.46000000002</v>
      </c>
      <c r="N535" s="18">
        <f t="shared" si="73"/>
        <v>293641.5</v>
      </c>
      <c r="O535" s="18" t="str">
        <f t="shared" si="73"/>
        <v/>
      </c>
      <c r="P535" s="6"/>
      <c r="Q535" s="9" t="s">
        <v>19</v>
      </c>
    </row>
    <row r="536" spans="1:17" x14ac:dyDescent="0.25">
      <c r="B536" s="25">
        <f t="shared" ref="B536:M536" si="74">SUM(B532:B535)</f>
        <v>516936.83999999997</v>
      </c>
      <c r="C536" s="25">
        <f t="shared" si="74"/>
        <v>516197.66000000003</v>
      </c>
      <c r="D536" s="25">
        <f t="shared" si="74"/>
        <v>552269.16999999993</v>
      </c>
      <c r="E536" s="25">
        <f t="shared" si="74"/>
        <v>677904.82000000007</v>
      </c>
      <c r="F536" s="25">
        <f t="shared" si="74"/>
        <v>813112.5199999999</v>
      </c>
      <c r="G536" s="25">
        <f t="shared" si="74"/>
        <v>947754.29</v>
      </c>
      <c r="H536" s="25">
        <f t="shared" si="74"/>
        <v>953123.16</v>
      </c>
      <c r="I536" s="25">
        <f t="shared" si="74"/>
        <v>996824.38</v>
      </c>
      <c r="J536" s="25">
        <f t="shared" si="74"/>
        <v>1050892.04</v>
      </c>
      <c r="K536" s="25">
        <f t="shared" si="74"/>
        <v>1066754.6300000001</v>
      </c>
      <c r="L536" s="25">
        <f t="shared" si="74"/>
        <v>1155762.1400000001</v>
      </c>
      <c r="M536" s="25">
        <f t="shared" si="74"/>
        <v>1276448.22</v>
      </c>
      <c r="N536" s="25">
        <f>IF(N533="",N532*4,IF(N534="",(N533+N532)*2,IF(N535="",((N534+N533+N532)/3)*4,SUM(N532:N535))))</f>
        <v>1035735.54</v>
      </c>
      <c r="O536" s="25">
        <f>IF(O533="",O532*4,IF(O534="",(O533+O532)*2,IF(O535="",((O534+O533+O532)/3)*4,SUM(O532:O535))))</f>
        <v>921399.91999999993</v>
      </c>
      <c r="P536" s="6"/>
      <c r="Q536" s="9" t="s">
        <v>15</v>
      </c>
    </row>
    <row r="537" spans="1:17" x14ac:dyDescent="0.25">
      <c r="B537" s="21">
        <f t="shared" ref="B537:O537" si="75">+B536/(B$465+B$472)</f>
        <v>0.2605214120941538</v>
      </c>
      <c r="C537" s="10">
        <f t="shared" si="75"/>
        <v>0.30811872893918063</v>
      </c>
      <c r="D537" s="10">
        <f t="shared" si="75"/>
        <v>0.29167259674083751</v>
      </c>
      <c r="E537" s="10">
        <f t="shared" si="75"/>
        <v>0.35174328184318404</v>
      </c>
      <c r="F537" s="10">
        <f t="shared" si="75"/>
        <v>0.40005875572621707</v>
      </c>
      <c r="G537" s="10">
        <f t="shared" si="75"/>
        <v>0.43287700470473861</v>
      </c>
      <c r="H537" s="10">
        <f t="shared" si="75"/>
        <v>0.44032370522336434</v>
      </c>
      <c r="I537" s="10">
        <f t="shared" si="75"/>
        <v>0.43191375489476563</v>
      </c>
      <c r="J537" s="10">
        <f t="shared" si="75"/>
        <v>0.43841263154580123</v>
      </c>
      <c r="K537" s="10">
        <f t="shared" si="75"/>
        <v>0.39817290807160788</v>
      </c>
      <c r="L537" s="10">
        <f t="shared" si="75"/>
        <v>0.37264973457993134</v>
      </c>
      <c r="M537" s="10">
        <f t="shared" si="75"/>
        <v>0.38786456045408074</v>
      </c>
      <c r="N537" s="10">
        <f t="shared" si="75"/>
        <v>0.35552323343041919</v>
      </c>
      <c r="O537" s="10">
        <f t="shared" si="75"/>
        <v>0.35377171865395118</v>
      </c>
      <c r="P537" s="6"/>
      <c r="Q537" s="11" t="s">
        <v>2305</v>
      </c>
    </row>
    <row r="538" spans="1:17" s="87" customFormat="1" x14ac:dyDescent="0.25">
      <c r="A538" s="86"/>
      <c r="B538" s="19"/>
      <c r="C538" s="10">
        <f t="shared" ref="C538:M538" si="76">C536/B536-1</f>
        <v>-1.429923237817432E-3</v>
      </c>
      <c r="D538" s="10">
        <f t="shared" si="76"/>
        <v>6.9879259041972119E-2</v>
      </c>
      <c r="E538" s="10">
        <f t="shared" si="76"/>
        <v>0.22748988505007461</v>
      </c>
      <c r="F538" s="10">
        <f t="shared" si="76"/>
        <v>0.1994493858297095</v>
      </c>
      <c r="G538" s="10">
        <f t="shared" si="76"/>
        <v>0.16558811565218567</v>
      </c>
      <c r="H538" s="10">
        <f t="shared" si="76"/>
        <v>5.6648332343607333E-3</v>
      </c>
      <c r="I538" s="10">
        <f t="shared" si="76"/>
        <v>4.585054884197759E-2</v>
      </c>
      <c r="J538" s="10">
        <f t="shared" si="76"/>
        <v>5.4239905328158144E-2</v>
      </c>
      <c r="K538" s="10">
        <f t="shared" si="76"/>
        <v>1.509440494001657E-2</v>
      </c>
      <c r="L538" s="10">
        <f t="shared" si="76"/>
        <v>8.3437659886228976E-2</v>
      </c>
      <c r="M538" s="10">
        <f t="shared" si="76"/>
        <v>0.10442120902143404</v>
      </c>
      <c r="N538" s="10">
        <f>N536/M536-1</f>
        <v>-0.18858005850014026</v>
      </c>
      <c r="O538" s="10">
        <f>O536/N536-1</f>
        <v>-0.11039074704340079</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f t="shared" ref="B540:O543" si="77">IFERROR(VLOOKUP($B$539,$130:$216,MATCH($Q540&amp;"/"&amp;B$348,$128:$128,0),FALSE),"")</f>
        <v>0</v>
      </c>
      <c r="C540" s="16">
        <f t="shared" si="77"/>
        <v>9485</v>
      </c>
      <c r="D540" s="16">
        <f t="shared" si="77"/>
        <v>9544.23</v>
      </c>
      <c r="E540" s="16">
        <f t="shared" si="77"/>
        <v>10086.700000000001</v>
      </c>
      <c r="F540" s="16">
        <f t="shared" si="77"/>
        <v>10439.14</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f t="shared" si="77"/>
        <v>0</v>
      </c>
      <c r="C541" s="7">
        <f t="shared" si="77"/>
        <v>8514.77</v>
      </c>
      <c r="D541" s="7">
        <f t="shared" si="77"/>
        <v>9248.18</v>
      </c>
      <c r="E541" s="7">
        <f t="shared" si="77"/>
        <v>9976.5300000000007</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f t="shared" si="77"/>
        <v>0</v>
      </c>
      <c r="C542" s="7">
        <f t="shared" si="77"/>
        <v>8772.26</v>
      </c>
      <c r="D542" s="7">
        <f t="shared" si="77"/>
        <v>9461.7199999999993</v>
      </c>
      <c r="E542" s="7">
        <f t="shared" si="77"/>
        <v>10622.44</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f t="shared" si="77"/>
        <v>0</v>
      </c>
      <c r="C543" s="18">
        <f t="shared" si="77"/>
        <v>9838.61</v>
      </c>
      <c r="D543" s="18">
        <f t="shared" si="77"/>
        <v>8165.57</v>
      </c>
      <c r="E543" s="18">
        <f t="shared" si="77"/>
        <v>9651.5499999999993</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36610.639999999999</v>
      </c>
      <c r="D544" s="18">
        <f t="shared" si="78"/>
        <v>36419.699999999997</v>
      </c>
      <c r="E544" s="18">
        <f t="shared" si="78"/>
        <v>40337.22</v>
      </c>
      <c r="F544" s="18">
        <f t="shared" si="78"/>
        <v>10439.14</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f t="shared" ref="B545:O545" si="79">+B544/(B$465+B$472)</f>
        <v>0</v>
      </c>
      <c r="C545" s="22">
        <f t="shared" si="79"/>
        <v>2.1852915533266702E-2</v>
      </c>
      <c r="D545" s="22">
        <f t="shared" si="79"/>
        <v>1.9234512894359613E-2</v>
      </c>
      <c r="E545" s="22">
        <f t="shared" si="79"/>
        <v>2.0929702407530483E-2</v>
      </c>
      <c r="F545" s="22">
        <f t="shared" si="79"/>
        <v>5.1361518320389189E-3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f t="shared" ref="B547:O551" si="80">IFERROR(B507+B468-B532-B540,"")</f>
        <v>76105.25</v>
      </c>
      <c r="C547" s="16">
        <f t="shared" si="80"/>
        <v>13191</v>
      </c>
      <c r="D547" s="16">
        <f t="shared" si="80"/>
        <v>24640.659999999971</v>
      </c>
      <c r="E547" s="16">
        <f t="shared" si="80"/>
        <v>38760.560000000012</v>
      </c>
      <c r="F547" s="16">
        <f t="shared" si="80"/>
        <v>65652.000000000015</v>
      </c>
      <c r="G547" s="16">
        <f t="shared" si="80"/>
        <v>52639.850000000035</v>
      </c>
      <c r="H547" s="16">
        <f t="shared" si="80"/>
        <v>46771.300000000017</v>
      </c>
      <c r="I547" s="16">
        <f t="shared" si="80"/>
        <v>44485.199999999983</v>
      </c>
      <c r="J547" s="16">
        <f t="shared" si="80"/>
        <v>45328.369999999937</v>
      </c>
      <c r="K547" s="16">
        <f t="shared" si="80"/>
        <v>65956.00999999998</v>
      </c>
      <c r="L547" s="16">
        <f t="shared" si="80"/>
        <v>100064.54999999999</v>
      </c>
      <c r="M547" s="16">
        <f t="shared" si="80"/>
        <v>120982.97000000003</v>
      </c>
      <c r="N547" s="16">
        <f t="shared" si="80"/>
        <v>91307.150000000023</v>
      </c>
      <c r="O547" s="16">
        <f t="shared" si="80"/>
        <v>100273.62000000008</v>
      </c>
      <c r="P547" s="6"/>
      <c r="Q547" s="9" t="s">
        <v>12</v>
      </c>
    </row>
    <row r="548" spans="1:17" x14ac:dyDescent="0.25">
      <c r="B548" s="7">
        <f t="shared" si="80"/>
        <v>65105</v>
      </c>
      <c r="C548" s="7">
        <f t="shared" si="80"/>
        <v>17259.319999999996</v>
      </c>
      <c r="D548" s="7">
        <f t="shared" si="80"/>
        <v>20027.249999999993</v>
      </c>
      <c r="E548" s="7">
        <f t="shared" si="80"/>
        <v>55468.53</v>
      </c>
      <c r="F548" s="7">
        <f t="shared" si="80"/>
        <v>47900.049999999988</v>
      </c>
      <c r="G548" s="7">
        <f t="shared" si="80"/>
        <v>38364.929999999964</v>
      </c>
      <c r="H548" s="7">
        <f t="shared" si="80"/>
        <v>39792.689999999944</v>
      </c>
      <c r="I548" s="7">
        <f t="shared" si="80"/>
        <v>39615.01999999999</v>
      </c>
      <c r="J548" s="7">
        <f t="shared" si="80"/>
        <v>60479.470000000088</v>
      </c>
      <c r="K548" s="7">
        <f t="shared" si="80"/>
        <v>79683.699999999895</v>
      </c>
      <c r="L548" s="7">
        <f t="shared" si="80"/>
        <v>120994.96000000002</v>
      </c>
      <c r="M548" s="7">
        <f t="shared" si="80"/>
        <v>129519.38</v>
      </c>
      <c r="N548" s="7">
        <f t="shared" si="80"/>
        <v>65706.680000000022</v>
      </c>
      <c r="O548" s="7">
        <f t="shared" si="80"/>
        <v>75875</v>
      </c>
      <c r="P548" s="6"/>
      <c r="Q548" s="9" t="s">
        <v>13</v>
      </c>
    </row>
    <row r="549" spans="1:17" x14ac:dyDescent="0.25">
      <c r="B549" s="7">
        <f t="shared" si="80"/>
        <v>50249.279999999941</v>
      </c>
      <c r="C549" s="7">
        <f t="shared" si="80"/>
        <v>31263.480000000018</v>
      </c>
      <c r="D549" s="7">
        <f t="shared" si="80"/>
        <v>18353.050000000017</v>
      </c>
      <c r="E549" s="7">
        <f t="shared" si="80"/>
        <v>45013.559999999939</v>
      </c>
      <c r="F549" s="7">
        <f t="shared" si="80"/>
        <v>58881.290000000008</v>
      </c>
      <c r="G549" s="7">
        <f t="shared" si="80"/>
        <v>42492.669999999955</v>
      </c>
      <c r="H549" s="7">
        <f t="shared" si="80"/>
        <v>35882.75</v>
      </c>
      <c r="I549" s="7">
        <f t="shared" si="80"/>
        <v>50315.349999999977</v>
      </c>
      <c r="J549" s="7">
        <f t="shared" si="80"/>
        <v>39310.020000000048</v>
      </c>
      <c r="K549" s="7">
        <f t="shared" si="80"/>
        <v>98046.20000000007</v>
      </c>
      <c r="L549" s="7">
        <f t="shared" si="80"/>
        <v>138006.89000000007</v>
      </c>
      <c r="M549" s="7">
        <f t="shared" si="80"/>
        <v>147932.08999999991</v>
      </c>
      <c r="N549" s="7">
        <f t="shared" si="80"/>
        <v>107217.76000000001</v>
      </c>
      <c r="O549" s="7" t="str">
        <f t="shared" si="80"/>
        <v/>
      </c>
      <c r="P549" s="6"/>
      <c r="Q549" s="9" t="s">
        <v>14</v>
      </c>
    </row>
    <row r="550" spans="1:17" x14ac:dyDescent="0.25">
      <c r="B550" s="18">
        <f t="shared" si="80"/>
        <v>39269.619999999995</v>
      </c>
      <c r="C550" s="18">
        <f t="shared" si="80"/>
        <v>29194.790000000023</v>
      </c>
      <c r="D550" s="18">
        <f t="shared" si="80"/>
        <v>27034.629999999983</v>
      </c>
      <c r="E550" s="18">
        <f t="shared" si="80"/>
        <v>-3645.5700000000179</v>
      </c>
      <c r="F550" s="18">
        <f t="shared" si="80"/>
        <v>23905.73000000001</v>
      </c>
      <c r="G550" s="18">
        <f t="shared" si="80"/>
        <v>46699.290000000008</v>
      </c>
      <c r="H550" s="18">
        <f t="shared" si="80"/>
        <v>76906.34</v>
      </c>
      <c r="I550" s="18">
        <f t="shared" si="80"/>
        <v>77661.160000000033</v>
      </c>
      <c r="J550" s="18">
        <f t="shared" si="80"/>
        <v>76025.690000000061</v>
      </c>
      <c r="K550" s="18">
        <f t="shared" si="80"/>
        <v>61575.250000000058</v>
      </c>
      <c r="L550" s="18">
        <f t="shared" si="80"/>
        <v>91788.910000000033</v>
      </c>
      <c r="M550" s="18">
        <f t="shared" si="80"/>
        <v>121949.75</v>
      </c>
      <c r="N550" s="18">
        <f t="shared" si="80"/>
        <v>88500.399999999965</v>
      </c>
      <c r="O550" s="18" t="str">
        <f t="shared" si="80"/>
        <v/>
      </c>
      <c r="P550" s="6"/>
      <c r="Q550" s="9" t="s">
        <v>19</v>
      </c>
    </row>
    <row r="551" spans="1:17" x14ac:dyDescent="0.25">
      <c r="B551" s="25">
        <f t="shared" si="80"/>
        <v>230729.14999999991</v>
      </c>
      <c r="C551" s="18">
        <f t="shared" si="80"/>
        <v>90908.589999999982</v>
      </c>
      <c r="D551" s="18">
        <f t="shared" si="80"/>
        <v>90055.590000000157</v>
      </c>
      <c r="E551" s="18">
        <f t="shared" si="80"/>
        <v>135597.07999999958</v>
      </c>
      <c r="F551" s="18">
        <f t="shared" si="80"/>
        <v>196339.07000000007</v>
      </c>
      <c r="G551" s="18">
        <f t="shared" si="80"/>
        <v>180196.73999999953</v>
      </c>
      <c r="H551" s="18">
        <f t="shared" si="80"/>
        <v>199353.07999999973</v>
      </c>
      <c r="I551" s="18">
        <f t="shared" si="80"/>
        <v>212076.7300000001</v>
      </c>
      <c r="J551" s="18">
        <f t="shared" si="80"/>
        <v>221143.54999999981</v>
      </c>
      <c r="K551" s="18">
        <f t="shared" si="80"/>
        <v>305261.15999999945</v>
      </c>
      <c r="L551" s="18">
        <f t="shared" si="80"/>
        <v>450855.30999999959</v>
      </c>
      <c r="M551" s="18">
        <f t="shared" si="80"/>
        <v>520384.18999999971</v>
      </c>
      <c r="N551" s="18">
        <f t="shared" si="80"/>
        <v>352731.98999999976</v>
      </c>
      <c r="O551" s="18">
        <f t="shared" si="80"/>
        <v>352297.24000000022</v>
      </c>
      <c r="P551" s="6"/>
      <c r="Q551" s="9" t="s">
        <v>15</v>
      </c>
    </row>
    <row r="552" spans="1:17" x14ac:dyDescent="0.25">
      <c r="B552" s="10">
        <f t="shared" ref="B552:O552" si="81">+B551/(B$465+B$472)</f>
        <v>0.11628090574717756</v>
      </c>
      <c r="C552" s="10">
        <f t="shared" si="81"/>
        <v>5.4263398250300285E-2</v>
      </c>
      <c r="D552" s="10">
        <f t="shared" si="81"/>
        <v>4.7561495758179383E-2</v>
      </c>
      <c r="E552" s="10">
        <f t="shared" si="81"/>
        <v>7.0357018449216241E-2</v>
      </c>
      <c r="F552" s="10">
        <f t="shared" si="81"/>
        <v>9.6600608295445589E-2</v>
      </c>
      <c r="G552" s="10">
        <f t="shared" si="81"/>
        <v>8.2303003944997552E-2</v>
      </c>
      <c r="H552" s="10">
        <f t="shared" si="81"/>
        <v>9.209710824075415E-2</v>
      </c>
      <c r="I552" s="10">
        <f t="shared" si="81"/>
        <v>9.1890666618831524E-2</v>
      </c>
      <c r="J552" s="10">
        <f t="shared" si="81"/>
        <v>9.2256979798686439E-2</v>
      </c>
      <c r="K552" s="10">
        <f t="shared" si="81"/>
        <v>0.11394065737358193</v>
      </c>
      <c r="L552" s="10">
        <f t="shared" si="81"/>
        <v>0.14536824298938578</v>
      </c>
      <c r="M552" s="10">
        <f t="shared" si="81"/>
        <v>0.15812516478075603</v>
      </c>
      <c r="N552" s="10">
        <f t="shared" si="81"/>
        <v>0.12107764267618565</v>
      </c>
      <c r="O552" s="10">
        <f t="shared" si="81"/>
        <v>0.13526460917409633</v>
      </c>
      <c r="P552" s="6"/>
      <c r="Q552" s="11" t="s">
        <v>26</v>
      </c>
    </row>
    <row r="553" spans="1:17" s="87" customFormat="1" x14ac:dyDescent="0.25">
      <c r="A553" s="86"/>
      <c r="B553" s="19"/>
      <c r="C553" s="10">
        <f t="shared" ref="C553:M553" si="82">C551/B551-1</f>
        <v>-0.60599434445105871</v>
      </c>
      <c r="D553" s="10">
        <f t="shared" si="82"/>
        <v>-9.3830517006129321E-3</v>
      </c>
      <c r="E553" s="10">
        <f t="shared" si="82"/>
        <v>0.50570419892867657</v>
      </c>
      <c r="F553" s="10">
        <f t="shared" si="82"/>
        <v>0.44795942508496989</v>
      </c>
      <c r="G553" s="10">
        <f t="shared" si="82"/>
        <v>-8.2216596014234589E-2</v>
      </c>
      <c r="H553" s="10">
        <f t="shared" si="82"/>
        <v>0.10630791655831429</v>
      </c>
      <c r="I553" s="10">
        <f t="shared" si="82"/>
        <v>6.3824697366102301E-2</v>
      </c>
      <c r="J553" s="10">
        <f t="shared" si="82"/>
        <v>4.2752545269816755E-2</v>
      </c>
      <c r="K553" s="10">
        <f t="shared" si="82"/>
        <v>0.38037559766043239</v>
      </c>
      <c r="L553" s="10">
        <f t="shared" si="82"/>
        <v>0.47694947500035845</v>
      </c>
      <c r="M553" s="10">
        <f t="shared" si="82"/>
        <v>0.15421550652248106</v>
      </c>
      <c r="N553" s="10">
        <f>N551/M551-1</f>
        <v>-0.32217004901705415</v>
      </c>
      <c r="O553" s="10">
        <f>O551/N551-1</f>
        <v>-1.2325221763966887E-3</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f t="shared" ref="B555:O555" si="83">IFERROR(B547+B593,"")</f>
        <v>89998.84</v>
      </c>
      <c r="C555" s="16">
        <f t="shared" si="83"/>
        <v>27888</v>
      </c>
      <c r="D555" s="16">
        <f t="shared" si="83"/>
        <v>38438.02999999997</v>
      </c>
      <c r="E555" s="16">
        <f t="shared" si="83"/>
        <v>52413.210000000014</v>
      </c>
      <c r="F555" s="16">
        <f t="shared" si="83"/>
        <v>79926.460000000021</v>
      </c>
      <c r="G555" s="16">
        <f t="shared" si="83"/>
        <v>67381.180000000037</v>
      </c>
      <c r="H555" s="16">
        <f t="shared" si="83"/>
        <v>60858.860000000015</v>
      </c>
      <c r="I555" s="16">
        <f t="shared" si="83"/>
        <v>58955.559999999983</v>
      </c>
      <c r="J555" s="16">
        <f t="shared" si="83"/>
        <v>60494.019999999939</v>
      </c>
      <c r="K555" s="16">
        <f t="shared" si="83"/>
        <v>80318.699999999983</v>
      </c>
      <c r="L555" s="16">
        <f t="shared" si="83"/>
        <v>112427.95999999999</v>
      </c>
      <c r="M555" s="16">
        <f t="shared" si="83"/>
        <v>132945.19000000003</v>
      </c>
      <c r="N555" s="16">
        <f t="shared" si="83"/>
        <v>111096.20000000003</v>
      </c>
      <c r="O555" s="16">
        <f t="shared" si="83"/>
        <v>110460.38000000008</v>
      </c>
      <c r="P555" s="6"/>
      <c r="Q555" s="9" t="s">
        <v>12</v>
      </c>
    </row>
    <row r="556" spans="1:17" x14ac:dyDescent="0.25">
      <c r="B556" s="7">
        <f t="shared" ref="B556:O558" si="84">IFERROR(B548+B594-B593,"")</f>
        <v>80724.41</v>
      </c>
      <c r="C556" s="7">
        <f t="shared" si="84"/>
        <v>32072.709999999992</v>
      </c>
      <c r="D556" s="7">
        <f t="shared" si="84"/>
        <v>33503.139999999992</v>
      </c>
      <c r="E556" s="7">
        <f t="shared" si="84"/>
        <v>69479.86</v>
      </c>
      <c r="F556" s="7">
        <f t="shared" si="84"/>
        <v>62029.019999999982</v>
      </c>
      <c r="G556" s="7">
        <f t="shared" si="84"/>
        <v>53576.849999999962</v>
      </c>
      <c r="H556" s="7">
        <f t="shared" si="84"/>
        <v>54483.499999999942</v>
      </c>
      <c r="I556" s="7">
        <f t="shared" si="84"/>
        <v>54382.179999999993</v>
      </c>
      <c r="J556" s="7">
        <f t="shared" si="84"/>
        <v>75553.910000000091</v>
      </c>
      <c r="K556" s="7">
        <f t="shared" si="84"/>
        <v>93952.889999999898</v>
      </c>
      <c r="L556" s="7">
        <f t="shared" si="84"/>
        <v>133577.20000000001</v>
      </c>
      <c r="M556" s="7">
        <f t="shared" si="84"/>
        <v>141518.49000000002</v>
      </c>
      <c r="N556" s="7">
        <f t="shared" si="84"/>
        <v>77102.810000000012</v>
      </c>
      <c r="O556" s="7">
        <f t="shared" si="84"/>
        <v>85773.27</v>
      </c>
      <c r="P556" s="6"/>
      <c r="Q556" s="9" t="s">
        <v>13</v>
      </c>
    </row>
    <row r="557" spans="1:17" x14ac:dyDescent="0.25">
      <c r="B557" s="7">
        <f t="shared" si="84"/>
        <v>65743.29999999993</v>
      </c>
      <c r="C557" s="7">
        <f t="shared" si="84"/>
        <v>45699.810000000012</v>
      </c>
      <c r="D557" s="7">
        <f t="shared" si="84"/>
        <v>32352.020000000022</v>
      </c>
      <c r="E557" s="7">
        <f t="shared" si="84"/>
        <v>59637.369999999952</v>
      </c>
      <c r="F557" s="7">
        <f t="shared" si="84"/>
        <v>73333.140000000014</v>
      </c>
      <c r="G557" s="7">
        <f t="shared" si="84"/>
        <v>56728.209999999963</v>
      </c>
      <c r="H557" s="7">
        <f t="shared" si="84"/>
        <v>50408.850000000006</v>
      </c>
      <c r="I557" s="7">
        <f t="shared" si="84"/>
        <v>65325.539999999964</v>
      </c>
      <c r="J557" s="7">
        <f t="shared" si="84"/>
        <v>54234.350000000049</v>
      </c>
      <c r="K557" s="7">
        <f t="shared" si="84"/>
        <v>111987.83000000007</v>
      </c>
      <c r="L557" s="7">
        <f t="shared" si="84"/>
        <v>150714.69000000009</v>
      </c>
      <c r="M557" s="7">
        <f t="shared" si="84"/>
        <v>160065.47999999992</v>
      </c>
      <c r="N557" s="7">
        <f t="shared" si="84"/>
        <v>118501.41000000003</v>
      </c>
      <c r="O557" s="7" t="str">
        <f t="shared" si="84"/>
        <v/>
      </c>
      <c r="P557" s="6"/>
      <c r="Q557" s="9" t="s">
        <v>14</v>
      </c>
    </row>
    <row r="558" spans="1:17" x14ac:dyDescent="0.25">
      <c r="B558" s="18">
        <f t="shared" si="84"/>
        <v>54230.6</v>
      </c>
      <c r="C558" s="18">
        <f t="shared" si="84"/>
        <v>43559.910000000018</v>
      </c>
      <c r="D558" s="18">
        <f t="shared" si="84"/>
        <v>40793.769999999982</v>
      </c>
      <c r="E558" s="18">
        <f t="shared" si="84"/>
        <v>10915.259999999987</v>
      </c>
      <c r="F558" s="18">
        <f t="shared" si="84"/>
        <v>39024.540000000008</v>
      </c>
      <c r="G558" s="18">
        <f t="shared" si="84"/>
        <v>61051.110000000008</v>
      </c>
      <c r="H558" s="18">
        <f t="shared" si="84"/>
        <v>91634.69</v>
      </c>
      <c r="I558" s="18">
        <f t="shared" si="84"/>
        <v>93187.110000000044</v>
      </c>
      <c r="J558" s="18">
        <f t="shared" si="84"/>
        <v>90960.970000000074</v>
      </c>
      <c r="K558" s="18">
        <f t="shared" si="84"/>
        <v>74612.090000000055</v>
      </c>
      <c r="L558" s="18">
        <f t="shared" si="84"/>
        <v>104256.66000000005</v>
      </c>
      <c r="M558" s="18">
        <f t="shared" si="84"/>
        <v>134226.04</v>
      </c>
      <c r="N558" s="18">
        <f t="shared" si="84"/>
        <v>99810.939999999959</v>
      </c>
      <c r="O558" s="18" t="str">
        <f t="shared" si="84"/>
        <v/>
      </c>
      <c r="P558" s="6"/>
      <c r="Q558" s="9" t="s">
        <v>19</v>
      </c>
    </row>
    <row r="559" spans="1:17" x14ac:dyDescent="0.25">
      <c r="B559" s="25">
        <f t="shared" ref="B559:O559" si="85">IFERROR(B551+B596,"")</f>
        <v>290697.14999999991</v>
      </c>
      <c r="C559" s="18">
        <f t="shared" si="85"/>
        <v>149220.43</v>
      </c>
      <c r="D559" s="18">
        <f t="shared" si="85"/>
        <v>145086.96000000017</v>
      </c>
      <c r="E559" s="18">
        <f t="shared" si="85"/>
        <v>192445.69999999958</v>
      </c>
      <c r="F559" s="18">
        <f t="shared" si="85"/>
        <v>254313.16000000006</v>
      </c>
      <c r="G559" s="18">
        <f t="shared" si="85"/>
        <v>238737.34999999951</v>
      </c>
      <c r="H559" s="18">
        <f t="shared" si="85"/>
        <v>257385.89999999973</v>
      </c>
      <c r="I559" s="18">
        <f t="shared" si="85"/>
        <v>271850.39000000013</v>
      </c>
      <c r="J559" s="18">
        <f t="shared" si="85"/>
        <v>281243.24999999983</v>
      </c>
      <c r="K559" s="18">
        <f t="shared" si="85"/>
        <v>360871.50999999943</v>
      </c>
      <c r="L559" s="18">
        <f t="shared" si="85"/>
        <v>500976.5099999996</v>
      </c>
      <c r="M559" s="18">
        <f t="shared" si="85"/>
        <v>568755.19999999972</v>
      </c>
      <c r="N559" s="18">
        <f t="shared" si="85"/>
        <v>406511.35999999975</v>
      </c>
      <c r="O559" s="18">
        <f t="shared" si="85"/>
        <v>392467.30000000022</v>
      </c>
      <c r="P559" s="6"/>
      <c r="Q559" s="9" t="s">
        <v>15</v>
      </c>
    </row>
    <row r="560" spans="1:17" x14ac:dyDescent="0.25">
      <c r="B560" s="10">
        <f t="shared" ref="B560:O560" si="86">+B559/(B$465+B$472)</f>
        <v>0.14650306604138721</v>
      </c>
      <c r="C560" s="10">
        <f t="shared" si="86"/>
        <v>8.9069774596339663E-2</v>
      </c>
      <c r="D560" s="10">
        <f t="shared" si="86"/>
        <v>7.6625480246225008E-2</v>
      </c>
      <c r="E560" s="10">
        <f t="shared" si="86"/>
        <v>9.985396193909446E-2</v>
      </c>
      <c r="F560" s="10">
        <f t="shared" si="86"/>
        <v>0.12512438789455904</v>
      </c>
      <c r="G560" s="10">
        <f t="shared" si="86"/>
        <v>0.10904082426168349</v>
      </c>
      <c r="H560" s="10">
        <f t="shared" si="86"/>
        <v>0.11890710237305555</v>
      </c>
      <c r="I560" s="10">
        <f t="shared" si="86"/>
        <v>0.11778997892738789</v>
      </c>
      <c r="J560" s="10">
        <f t="shared" si="86"/>
        <v>0.11732945787370659</v>
      </c>
      <c r="K560" s="10">
        <f t="shared" si="86"/>
        <v>0.13469757199637566</v>
      </c>
      <c r="L560" s="10">
        <f t="shared" si="86"/>
        <v>0.16152870648824</v>
      </c>
      <c r="M560" s="10">
        <f t="shared" si="86"/>
        <v>0.17282329372825847</v>
      </c>
      <c r="N560" s="10">
        <f t="shared" si="86"/>
        <v>0.13953777537980117</v>
      </c>
      <c r="O560" s="10">
        <f t="shared" si="86"/>
        <v>0.15068791327491754</v>
      </c>
      <c r="P560" s="6"/>
      <c r="Q560" s="11" t="s">
        <v>28</v>
      </c>
    </row>
    <row r="561" spans="1:17" s="87" customFormat="1" x14ac:dyDescent="0.25">
      <c r="A561" s="86"/>
      <c r="B561" s="19"/>
      <c r="C561" s="10">
        <f t="shared" ref="C561:M561" si="87">C559/B559-1</f>
        <v>-0.48668079477215365</v>
      </c>
      <c r="D561" s="10">
        <f t="shared" si="87"/>
        <v>-2.7700429492126699E-2</v>
      </c>
      <c r="E561" s="10">
        <f t="shared" si="87"/>
        <v>0.32641624030167393</v>
      </c>
      <c r="F561" s="10">
        <f t="shared" si="87"/>
        <v>0.32148008503178094</v>
      </c>
      <c r="G561" s="10">
        <f t="shared" si="87"/>
        <v>-6.1246574892154793E-2</v>
      </c>
      <c r="H561" s="10">
        <f t="shared" si="87"/>
        <v>7.8113248722917694E-2</v>
      </c>
      <c r="I561" s="10">
        <f t="shared" si="87"/>
        <v>5.6197678272199125E-2</v>
      </c>
      <c r="J561" s="10">
        <f t="shared" si="87"/>
        <v>3.4551578167681507E-2</v>
      </c>
      <c r="K561" s="10">
        <f t="shared" si="87"/>
        <v>0.2831294973301568</v>
      </c>
      <c r="L561" s="10">
        <f t="shared" si="87"/>
        <v>0.38824067879451163</v>
      </c>
      <c r="M561" s="10">
        <f t="shared" si="87"/>
        <v>0.13529314977263129</v>
      </c>
      <c r="N561" s="10">
        <f>N559/M559-1</f>
        <v>-0.28526128640230464</v>
      </c>
      <c r="O561" s="10">
        <f>O559/N559-1</f>
        <v>-3.4547767619580227E-2</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f t="shared" ref="B563:O566" si="88">IFERROR(VLOOKUP($B$562,$130:$216,MATCH($Q563&amp;"/"&amp;B$348,$128:$128,0),FALSE),"")</f>
        <v>4757.84</v>
      </c>
      <c r="C563" s="16">
        <f t="shared" si="88"/>
        <v>4938</v>
      </c>
      <c r="D563" s="16">
        <f t="shared" si="88"/>
        <v>3987.15</v>
      </c>
      <c r="E563" s="16">
        <f t="shared" si="88"/>
        <v>2209.1</v>
      </c>
      <c r="F563" s="16">
        <f t="shared" si="88"/>
        <v>5764.39</v>
      </c>
      <c r="G563" s="16">
        <f t="shared" si="88"/>
        <v>4598.04</v>
      </c>
      <c r="H563" s="16">
        <f t="shared" si="88"/>
        <v>3706.83</v>
      </c>
      <c r="I563" s="16">
        <f t="shared" si="88"/>
        <v>2645.94</v>
      </c>
      <c r="J563" s="16">
        <f t="shared" si="88"/>
        <v>1120</v>
      </c>
      <c r="K563" s="16">
        <f t="shared" si="88"/>
        <v>641.52</v>
      </c>
      <c r="L563" s="16">
        <f t="shared" si="88"/>
        <v>121.81</v>
      </c>
      <c r="M563" s="16">
        <f t="shared" si="88"/>
        <v>1337.52</v>
      </c>
      <c r="N563" s="16">
        <f t="shared" si="88"/>
        <v>2831.53</v>
      </c>
      <c r="O563" s="16">
        <f t="shared" si="88"/>
        <v>1385.37</v>
      </c>
      <c r="P563" s="6"/>
      <c r="Q563" s="9" t="s">
        <v>12</v>
      </c>
    </row>
    <row r="564" spans="1:17" x14ac:dyDescent="0.25">
      <c r="B564" s="7">
        <f t="shared" si="88"/>
        <v>4079</v>
      </c>
      <c r="C564" s="7">
        <f t="shared" si="88"/>
        <v>4075.63</v>
      </c>
      <c r="D564" s="7">
        <f t="shared" si="88"/>
        <v>3751.09</v>
      </c>
      <c r="E564" s="7">
        <f t="shared" si="88"/>
        <v>3762.37</v>
      </c>
      <c r="F564" s="7">
        <f t="shared" si="88"/>
        <v>5698.42</v>
      </c>
      <c r="G564" s="7">
        <f t="shared" si="88"/>
        <v>3999.21</v>
      </c>
      <c r="H564" s="7">
        <f t="shared" si="88"/>
        <v>3440.77</v>
      </c>
      <c r="I564" s="7">
        <f t="shared" si="88"/>
        <v>2292.16</v>
      </c>
      <c r="J564" s="7">
        <f t="shared" si="88"/>
        <v>805.91</v>
      </c>
      <c r="K564" s="7">
        <f t="shared" si="88"/>
        <v>562.29999999999995</v>
      </c>
      <c r="L564" s="7">
        <f t="shared" si="88"/>
        <v>210.97</v>
      </c>
      <c r="M564" s="7">
        <f t="shared" si="88"/>
        <v>1600.33</v>
      </c>
      <c r="N564" s="7">
        <f t="shared" si="88"/>
        <v>2330.8000000000002</v>
      </c>
      <c r="O564" s="7">
        <f t="shared" si="88"/>
        <v>1141.9100000000001</v>
      </c>
      <c r="P564" s="6"/>
      <c r="Q564" s="9" t="s">
        <v>13</v>
      </c>
    </row>
    <row r="565" spans="1:17" x14ac:dyDescent="0.25">
      <c r="B565" s="7">
        <f t="shared" si="88"/>
        <v>3239.23</v>
      </c>
      <c r="C565" s="7">
        <f t="shared" si="88"/>
        <v>3452.58</v>
      </c>
      <c r="D565" s="7">
        <f t="shared" si="88"/>
        <v>3530.71</v>
      </c>
      <c r="E565" s="7">
        <f t="shared" si="88"/>
        <v>4993.1000000000004</v>
      </c>
      <c r="F565" s="7">
        <f t="shared" si="88"/>
        <v>5266.88</v>
      </c>
      <c r="G565" s="7">
        <f t="shared" si="88"/>
        <v>3605.33</v>
      </c>
      <c r="H565" s="7">
        <f t="shared" si="88"/>
        <v>3198.32</v>
      </c>
      <c r="I565" s="7">
        <f t="shared" si="88"/>
        <v>1912.37</v>
      </c>
      <c r="J565" s="7">
        <f t="shared" si="88"/>
        <v>673.57</v>
      </c>
      <c r="K565" s="7">
        <f t="shared" si="88"/>
        <v>152.81</v>
      </c>
      <c r="L565" s="7">
        <f t="shared" si="88"/>
        <v>358.12</v>
      </c>
      <c r="M565" s="7">
        <f t="shared" si="88"/>
        <v>2577.1</v>
      </c>
      <c r="N565" s="7">
        <f t="shared" si="88"/>
        <v>1977.74</v>
      </c>
      <c r="O565" s="7" t="str">
        <f t="shared" si="88"/>
        <v/>
      </c>
      <c r="P565" s="6"/>
      <c r="Q565" s="9" t="s">
        <v>14</v>
      </c>
    </row>
    <row r="566" spans="1:17" x14ac:dyDescent="0.25">
      <c r="B566" s="18">
        <f t="shared" si="88"/>
        <v>4798.46</v>
      </c>
      <c r="C566" s="18">
        <f t="shared" si="88"/>
        <v>4061.74</v>
      </c>
      <c r="D566" s="18">
        <f t="shared" si="88"/>
        <v>3861.49</v>
      </c>
      <c r="E566" s="18">
        <f t="shared" si="88"/>
        <v>5732.62</v>
      </c>
      <c r="F566" s="18">
        <f t="shared" si="88"/>
        <v>5302.52</v>
      </c>
      <c r="G566" s="18">
        <f t="shared" si="88"/>
        <v>3877.67</v>
      </c>
      <c r="H566" s="18">
        <f t="shared" si="88"/>
        <v>3080.56</v>
      </c>
      <c r="I566" s="18">
        <f t="shared" si="88"/>
        <v>1567.71</v>
      </c>
      <c r="J566" s="18">
        <f t="shared" si="88"/>
        <v>668.99</v>
      </c>
      <c r="K566" s="18">
        <f t="shared" si="88"/>
        <v>94.05</v>
      </c>
      <c r="L566" s="18">
        <f t="shared" si="88"/>
        <v>750.44</v>
      </c>
      <c r="M566" s="18">
        <f t="shared" si="88"/>
        <v>2815.19</v>
      </c>
      <c r="N566" s="18">
        <f t="shared" si="88"/>
        <v>1961.05</v>
      </c>
      <c r="O566" s="18" t="str">
        <f t="shared" si="88"/>
        <v/>
      </c>
      <c r="P566" s="6"/>
      <c r="Q566" s="9" t="s">
        <v>19</v>
      </c>
    </row>
    <row r="567" spans="1:17" x14ac:dyDescent="0.25">
      <c r="B567" s="18">
        <f>SUM(B563:B566)</f>
        <v>16874.53</v>
      </c>
      <c r="C567" s="18">
        <f t="shared" ref="C567:M567" si="89">SUM(C563:C566)</f>
        <v>16527.95</v>
      </c>
      <c r="D567" s="18">
        <f t="shared" si="89"/>
        <v>15130.44</v>
      </c>
      <c r="E567" s="18">
        <f t="shared" si="89"/>
        <v>16697.189999999999</v>
      </c>
      <c r="F567" s="18">
        <f t="shared" si="89"/>
        <v>22032.210000000003</v>
      </c>
      <c r="G567" s="18">
        <f t="shared" si="89"/>
        <v>16080.25</v>
      </c>
      <c r="H567" s="18">
        <f t="shared" si="89"/>
        <v>13426.48</v>
      </c>
      <c r="I567" s="18">
        <f t="shared" si="89"/>
        <v>8418.18</v>
      </c>
      <c r="J567" s="18">
        <f t="shared" si="89"/>
        <v>3268.4700000000003</v>
      </c>
      <c r="K567" s="18">
        <f t="shared" si="89"/>
        <v>1450.6799999999998</v>
      </c>
      <c r="L567" s="18">
        <f t="shared" si="89"/>
        <v>1441.3400000000001</v>
      </c>
      <c r="M567" s="18">
        <f t="shared" si="89"/>
        <v>8330.14</v>
      </c>
      <c r="N567" s="18">
        <f>IF(N564="",N563*4,IF(N565="",(N564+N563)*2,IF(N566="",((N565+N564+N563)/3)*4,SUM(N563:N566))))</f>
        <v>9101.119999999999</v>
      </c>
      <c r="O567" s="18">
        <f>IF(O564="",O563*4,IF(O565="",(O564+O563)*2,IF(O566="",((O565+O564+O563)/3)*4,SUM(O563:O566))))</f>
        <v>5054.5599999999995</v>
      </c>
      <c r="P567" s="6"/>
      <c r="Q567" s="9" t="s">
        <v>15</v>
      </c>
    </row>
    <row r="568" spans="1:17" x14ac:dyDescent="0.25">
      <c r="B568" s="10">
        <f t="shared" ref="B568:O568" si="90">+B567/(B$465+B$472)</f>
        <v>8.5042814592691078E-3</v>
      </c>
      <c r="C568" s="10">
        <f t="shared" si="90"/>
        <v>9.8655444233713314E-3</v>
      </c>
      <c r="D568" s="10">
        <f t="shared" si="90"/>
        <v>7.9909127004707484E-3</v>
      </c>
      <c r="E568" s="10">
        <f t="shared" si="90"/>
        <v>8.6636416129320225E-3</v>
      </c>
      <c r="F568" s="10">
        <f t="shared" si="90"/>
        <v>1.0840047719962199E-2</v>
      </c>
      <c r="G568" s="10">
        <f t="shared" si="90"/>
        <v>7.3444884695835801E-3</v>
      </c>
      <c r="H568" s="10">
        <f t="shared" si="90"/>
        <v>6.2027633676506148E-3</v>
      </c>
      <c r="I568" s="10">
        <f t="shared" si="90"/>
        <v>3.6475108415586887E-3</v>
      </c>
      <c r="J568" s="10">
        <f t="shared" si="90"/>
        <v>1.3635449497062563E-3</v>
      </c>
      <c r="K568" s="10">
        <f t="shared" si="90"/>
        <v>5.4147547902493758E-4</v>
      </c>
      <c r="L568" s="10">
        <f t="shared" si="90"/>
        <v>4.6472794864126473E-4</v>
      </c>
      <c r="M568" s="10">
        <f t="shared" si="90"/>
        <v>2.5312159467157673E-3</v>
      </c>
      <c r="N568" s="10">
        <f t="shared" si="90"/>
        <v>3.1240210316991306E-3</v>
      </c>
      <c r="O568" s="10">
        <f t="shared" si="90"/>
        <v>1.9406995154064215E-3</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f t="shared" ref="B570:O573" si="91">IFERROR(B547-B563,"")</f>
        <v>71347.41</v>
      </c>
      <c r="C570" s="16">
        <f t="shared" si="91"/>
        <v>8253</v>
      </c>
      <c r="D570" s="16">
        <f t="shared" si="91"/>
        <v>20653.509999999969</v>
      </c>
      <c r="E570" s="16">
        <f t="shared" si="91"/>
        <v>36551.460000000014</v>
      </c>
      <c r="F570" s="16">
        <f t="shared" si="91"/>
        <v>59887.610000000015</v>
      </c>
      <c r="G570" s="16">
        <f t="shared" si="91"/>
        <v>48041.810000000034</v>
      </c>
      <c r="H570" s="16">
        <f t="shared" si="91"/>
        <v>43064.470000000016</v>
      </c>
      <c r="I570" s="16">
        <f t="shared" si="91"/>
        <v>41839.25999999998</v>
      </c>
      <c r="J570" s="16">
        <f t="shared" si="91"/>
        <v>44208.369999999937</v>
      </c>
      <c r="K570" s="16">
        <f t="shared" si="91"/>
        <v>65314.489999999983</v>
      </c>
      <c r="L570" s="16">
        <f t="shared" si="91"/>
        <v>99942.739999999991</v>
      </c>
      <c r="M570" s="16">
        <f t="shared" si="91"/>
        <v>119645.45000000003</v>
      </c>
      <c r="N570" s="16">
        <f t="shared" si="91"/>
        <v>88475.620000000024</v>
      </c>
      <c r="O570" s="16">
        <f t="shared" si="91"/>
        <v>98888.250000000087</v>
      </c>
      <c r="P570" s="6"/>
      <c r="Q570" s="9" t="s">
        <v>12</v>
      </c>
    </row>
    <row r="571" spans="1:17" x14ac:dyDescent="0.25">
      <c r="B571" s="7">
        <f t="shared" si="91"/>
        <v>61026</v>
      </c>
      <c r="C571" s="7">
        <f t="shared" si="91"/>
        <v>13183.689999999995</v>
      </c>
      <c r="D571" s="7">
        <f t="shared" si="91"/>
        <v>16276.159999999993</v>
      </c>
      <c r="E571" s="7">
        <f t="shared" si="91"/>
        <v>51706.159999999996</v>
      </c>
      <c r="F571" s="7">
        <f t="shared" si="91"/>
        <v>42201.62999999999</v>
      </c>
      <c r="G571" s="7">
        <f t="shared" si="91"/>
        <v>34365.719999999965</v>
      </c>
      <c r="H571" s="7">
        <f t="shared" si="91"/>
        <v>36351.919999999947</v>
      </c>
      <c r="I571" s="7">
        <f t="shared" si="91"/>
        <v>37322.859999999986</v>
      </c>
      <c r="J571" s="7">
        <f t="shared" si="91"/>
        <v>59673.560000000085</v>
      </c>
      <c r="K571" s="7">
        <f t="shared" si="91"/>
        <v>79121.399999999892</v>
      </c>
      <c r="L571" s="7">
        <f t="shared" si="91"/>
        <v>120783.99000000002</v>
      </c>
      <c r="M571" s="7">
        <f t="shared" si="91"/>
        <v>127919.05</v>
      </c>
      <c r="N571" s="7">
        <f t="shared" si="91"/>
        <v>63375.880000000019</v>
      </c>
      <c r="O571" s="7">
        <f t="shared" si="91"/>
        <v>74733.09</v>
      </c>
      <c r="P571" s="6"/>
      <c r="Q571" s="9" t="s">
        <v>13</v>
      </c>
    </row>
    <row r="572" spans="1:17" x14ac:dyDescent="0.25">
      <c r="B572" s="7">
        <f t="shared" si="91"/>
        <v>47010.049999999937</v>
      </c>
      <c r="C572" s="7">
        <f t="shared" si="91"/>
        <v>27810.900000000016</v>
      </c>
      <c r="D572" s="7">
        <f t="shared" si="91"/>
        <v>14822.340000000018</v>
      </c>
      <c r="E572" s="7">
        <f t="shared" si="91"/>
        <v>40020.459999999941</v>
      </c>
      <c r="F572" s="7">
        <f t="shared" si="91"/>
        <v>53614.410000000011</v>
      </c>
      <c r="G572" s="7">
        <f t="shared" si="91"/>
        <v>38887.339999999953</v>
      </c>
      <c r="H572" s="7">
        <f t="shared" si="91"/>
        <v>32684.43</v>
      </c>
      <c r="I572" s="7">
        <f t="shared" si="91"/>
        <v>48402.979999999974</v>
      </c>
      <c r="J572" s="7">
        <f t="shared" si="91"/>
        <v>38636.450000000048</v>
      </c>
      <c r="K572" s="7">
        <f t="shared" si="91"/>
        <v>97893.390000000072</v>
      </c>
      <c r="L572" s="7">
        <f t="shared" si="91"/>
        <v>137648.77000000008</v>
      </c>
      <c r="M572" s="7">
        <f t="shared" si="91"/>
        <v>145354.9899999999</v>
      </c>
      <c r="N572" s="7">
        <f t="shared" si="91"/>
        <v>105240.02</v>
      </c>
      <c r="O572" s="7" t="str">
        <f t="shared" si="91"/>
        <v/>
      </c>
      <c r="P572" s="6"/>
      <c r="Q572" s="9" t="s">
        <v>14</v>
      </c>
    </row>
    <row r="573" spans="1:17" x14ac:dyDescent="0.25">
      <c r="B573" s="7">
        <f t="shared" si="91"/>
        <v>34471.159999999996</v>
      </c>
      <c r="C573" s="18">
        <f t="shared" si="91"/>
        <v>25133.050000000025</v>
      </c>
      <c r="D573" s="18">
        <f t="shared" si="91"/>
        <v>23173.139999999985</v>
      </c>
      <c r="E573" s="18">
        <f t="shared" si="91"/>
        <v>-9378.1900000000169</v>
      </c>
      <c r="F573" s="18">
        <f t="shared" si="91"/>
        <v>18603.21000000001</v>
      </c>
      <c r="G573" s="18">
        <f t="shared" si="91"/>
        <v>42821.62000000001</v>
      </c>
      <c r="H573" s="18">
        <f t="shared" si="91"/>
        <v>73825.78</v>
      </c>
      <c r="I573" s="18">
        <f t="shared" si="91"/>
        <v>76093.450000000026</v>
      </c>
      <c r="J573" s="18">
        <f t="shared" si="91"/>
        <v>75356.700000000055</v>
      </c>
      <c r="K573" s="18">
        <f t="shared" si="91"/>
        <v>61481.200000000055</v>
      </c>
      <c r="L573" s="18">
        <f t="shared" si="91"/>
        <v>91038.47000000003</v>
      </c>
      <c r="M573" s="18">
        <f t="shared" si="91"/>
        <v>119134.56</v>
      </c>
      <c r="N573" s="18">
        <f t="shared" si="91"/>
        <v>86539.349999999962</v>
      </c>
      <c r="O573" s="18" t="str">
        <f t="shared" si="91"/>
        <v/>
      </c>
      <c r="P573" s="6"/>
      <c r="Q573" s="9" t="s">
        <v>19</v>
      </c>
    </row>
    <row r="574" spans="1:17" x14ac:dyDescent="0.25">
      <c r="B574" s="25">
        <f t="shared" ref="B574:M574" si="92">B551-B567</f>
        <v>213854.61999999991</v>
      </c>
      <c r="C574" s="18">
        <f t="shared" si="92"/>
        <v>74380.639999999985</v>
      </c>
      <c r="D574" s="18">
        <f t="shared" si="92"/>
        <v>74925.150000000154</v>
      </c>
      <c r="E574" s="18">
        <f t="shared" si="92"/>
        <v>118899.88999999958</v>
      </c>
      <c r="F574" s="18">
        <f t="shared" si="92"/>
        <v>174306.86000000007</v>
      </c>
      <c r="G574" s="18">
        <f t="shared" si="92"/>
        <v>164116.48999999953</v>
      </c>
      <c r="H574" s="18">
        <f t="shared" si="92"/>
        <v>185926.59999999971</v>
      </c>
      <c r="I574" s="18">
        <f t="shared" si="92"/>
        <v>203658.5500000001</v>
      </c>
      <c r="J574" s="18">
        <f t="shared" si="92"/>
        <v>217875.07999999981</v>
      </c>
      <c r="K574" s="18">
        <f t="shared" si="92"/>
        <v>303810.47999999946</v>
      </c>
      <c r="L574" s="18">
        <f t="shared" si="92"/>
        <v>449413.96999999956</v>
      </c>
      <c r="M574" s="18">
        <f t="shared" si="92"/>
        <v>512054.0499999997</v>
      </c>
      <c r="N574" s="18">
        <f>IFERROR(N551-N567,"")</f>
        <v>343630.86999999976</v>
      </c>
      <c r="O574" s="18">
        <f>IFERROR(O551-O567,"")</f>
        <v>347242.68000000023</v>
      </c>
      <c r="P574" s="6"/>
      <c r="Q574" s="9" t="s">
        <v>15</v>
      </c>
    </row>
    <row r="575" spans="1:17" x14ac:dyDescent="0.25">
      <c r="B575" s="10">
        <f t="shared" ref="B575:O575" si="93">+B574/(B$465+B$472)</f>
        <v>0.10777662428790845</v>
      </c>
      <c r="C575" s="10">
        <f t="shared" si="93"/>
        <v>4.4397853826928957E-2</v>
      </c>
      <c r="D575" s="10">
        <f t="shared" si="93"/>
        <v>3.9570583057708636E-2</v>
      </c>
      <c r="E575" s="10">
        <f t="shared" si="93"/>
        <v>6.1693376836284224E-2</v>
      </c>
      <c r="F575" s="10">
        <f t="shared" si="93"/>
        <v>8.5760560575483397E-2</v>
      </c>
      <c r="G575" s="10">
        <f t="shared" si="93"/>
        <v>7.4958515475413962E-2</v>
      </c>
      <c r="H575" s="10">
        <f t="shared" si="93"/>
        <v>8.5894344873103531E-2</v>
      </c>
      <c r="I575" s="10">
        <f t="shared" si="93"/>
        <v>8.8243155777272833E-2</v>
      </c>
      <c r="J575" s="10">
        <f t="shared" si="93"/>
        <v>9.0893434848980187E-2</v>
      </c>
      <c r="K575" s="10">
        <f t="shared" si="93"/>
        <v>0.11339918189455699</v>
      </c>
      <c r="L575" s="10">
        <f t="shared" si="93"/>
        <v>0.1449035150407445</v>
      </c>
      <c r="M575" s="10">
        <f t="shared" si="93"/>
        <v>0.15559394883404026</v>
      </c>
      <c r="N575" s="10">
        <f t="shared" si="93"/>
        <v>0.11795362164448653</v>
      </c>
      <c r="O575" s="10">
        <f t="shared" si="93"/>
        <v>0.1333239096586899</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f t="shared" ref="B577:O580" si="94">IFERROR(VLOOKUP($B$576,$130:$216,MATCH($Q577&amp;"/"&amp;B$348,$128:$128,0),FALSE),"")</f>
        <v>15664.04</v>
      </c>
      <c r="C577" s="16">
        <f t="shared" si="94"/>
        <v>2571</v>
      </c>
      <c r="D577" s="16">
        <f t="shared" si="94"/>
        <v>2237.09</v>
      </c>
      <c r="E577" s="16">
        <f t="shared" si="94"/>
        <v>11434.98</v>
      </c>
      <c r="F577" s="16">
        <f t="shared" si="94"/>
        <v>20956.45</v>
      </c>
      <c r="G577" s="16">
        <f t="shared" si="94"/>
        <v>23704.58</v>
      </c>
      <c r="H577" s="16">
        <f t="shared" si="94"/>
        <v>9917.81</v>
      </c>
      <c r="I577" s="16">
        <f t="shared" si="94"/>
        <v>9721.41</v>
      </c>
      <c r="J577" s="16">
        <f t="shared" si="94"/>
        <v>8290.26</v>
      </c>
      <c r="K577" s="16">
        <f t="shared" si="94"/>
        <v>14308.62</v>
      </c>
      <c r="L577" s="16">
        <f t="shared" si="94"/>
        <v>20551.97</v>
      </c>
      <c r="M577" s="16">
        <f t="shared" si="94"/>
        <v>24395.55</v>
      </c>
      <c r="N577" s="16">
        <f t="shared" si="94"/>
        <v>18031.14</v>
      </c>
      <c r="O577" s="16">
        <f t="shared" si="94"/>
        <v>20499.84</v>
      </c>
      <c r="P577" s="6"/>
      <c r="Q577" s="9" t="s">
        <v>12</v>
      </c>
    </row>
    <row r="578" spans="1:17" x14ac:dyDescent="0.25">
      <c r="B578" s="7">
        <f t="shared" si="94"/>
        <v>13493</v>
      </c>
      <c r="C578" s="7">
        <f t="shared" si="94"/>
        <v>6645.64</v>
      </c>
      <c r="D578" s="7">
        <f t="shared" si="94"/>
        <v>7504.54</v>
      </c>
      <c r="E578" s="7">
        <f t="shared" si="94"/>
        <v>24630.23</v>
      </c>
      <c r="F578" s="7">
        <f t="shared" si="94"/>
        <v>16751.810000000001</v>
      </c>
      <c r="G578" s="7">
        <f t="shared" si="94"/>
        <v>6279.55</v>
      </c>
      <c r="H578" s="7">
        <f t="shared" si="94"/>
        <v>6792.77</v>
      </c>
      <c r="I578" s="7">
        <f t="shared" si="94"/>
        <v>6991.25</v>
      </c>
      <c r="J578" s="7">
        <f t="shared" si="94"/>
        <v>11775.76</v>
      </c>
      <c r="K578" s="7">
        <f t="shared" si="94"/>
        <v>15942.68</v>
      </c>
      <c r="L578" s="7">
        <f t="shared" si="94"/>
        <v>24325.91</v>
      </c>
      <c r="M578" s="7">
        <f t="shared" si="94"/>
        <v>26070.65</v>
      </c>
      <c r="N578" s="7">
        <f t="shared" si="94"/>
        <v>12951.16</v>
      </c>
      <c r="O578" s="7">
        <f t="shared" si="94"/>
        <v>15241.95</v>
      </c>
      <c r="P578" s="6"/>
      <c r="Q578" s="9" t="s">
        <v>13</v>
      </c>
    </row>
    <row r="579" spans="1:17" x14ac:dyDescent="0.25">
      <c r="B579" s="7">
        <f t="shared" si="94"/>
        <v>1895.43</v>
      </c>
      <c r="C579" s="7">
        <f t="shared" si="94"/>
        <v>1561.03</v>
      </c>
      <c r="D579" s="7">
        <f t="shared" si="94"/>
        <v>2768.33</v>
      </c>
      <c r="E579" s="7">
        <f t="shared" si="94"/>
        <v>11902.78</v>
      </c>
      <c r="F579" s="7">
        <f t="shared" si="94"/>
        <v>29132.27</v>
      </c>
      <c r="G579" s="7">
        <f t="shared" si="94"/>
        <v>7439.3</v>
      </c>
      <c r="H579" s="7">
        <f t="shared" si="94"/>
        <v>6459.11</v>
      </c>
      <c r="I579" s="7">
        <f t="shared" si="94"/>
        <v>8723.32</v>
      </c>
      <c r="J579" s="7">
        <f t="shared" si="94"/>
        <v>8095.47</v>
      </c>
      <c r="K579" s="7">
        <f t="shared" si="94"/>
        <v>19976.509999999998</v>
      </c>
      <c r="L579" s="7">
        <f t="shared" si="94"/>
        <v>27371.64</v>
      </c>
      <c r="M579" s="7">
        <f t="shared" si="94"/>
        <v>29858.35</v>
      </c>
      <c r="N579" s="7">
        <f t="shared" si="94"/>
        <v>21626.29</v>
      </c>
      <c r="O579" s="7" t="str">
        <f t="shared" si="94"/>
        <v/>
      </c>
      <c r="P579" s="6"/>
      <c r="Q579" s="9" t="s">
        <v>14</v>
      </c>
    </row>
    <row r="580" spans="1:17" x14ac:dyDescent="0.25">
      <c r="B580" s="18">
        <f t="shared" si="94"/>
        <v>2554.33</v>
      </c>
      <c r="C580" s="18">
        <f t="shared" si="94"/>
        <v>2956.37</v>
      </c>
      <c r="D580" s="18">
        <f t="shared" si="94"/>
        <v>6267.7</v>
      </c>
      <c r="E580" s="18">
        <f t="shared" si="94"/>
        <v>8147.39</v>
      </c>
      <c r="F580" s="18">
        <f t="shared" si="94"/>
        <v>15065.85</v>
      </c>
      <c r="G580" s="18">
        <f t="shared" si="94"/>
        <v>9544.85</v>
      </c>
      <c r="H580" s="18">
        <f t="shared" si="94"/>
        <v>15840.31</v>
      </c>
      <c r="I580" s="18">
        <f t="shared" si="94"/>
        <v>12679.17</v>
      </c>
      <c r="J580" s="18">
        <f t="shared" si="94"/>
        <v>14047.53</v>
      </c>
      <c r="K580" s="18">
        <f t="shared" si="94"/>
        <v>10439.39</v>
      </c>
      <c r="L580" s="18">
        <f t="shared" si="94"/>
        <v>17013.580000000002</v>
      </c>
      <c r="M580" s="18">
        <f t="shared" si="94"/>
        <v>22471.73</v>
      </c>
      <c r="N580" s="18">
        <f t="shared" si="94"/>
        <v>16385.05</v>
      </c>
      <c r="O580" s="18" t="str">
        <f t="shared" si="94"/>
        <v/>
      </c>
      <c r="P580" s="6"/>
      <c r="Q580" s="9" t="s">
        <v>19</v>
      </c>
    </row>
    <row r="581" spans="1:17" x14ac:dyDescent="0.25">
      <c r="B581" s="18">
        <f>SUM(B577:B580)</f>
        <v>33606.800000000003</v>
      </c>
      <c r="C581" s="18">
        <f t="shared" ref="C581:M581" si="95">SUM(C577:C580)</f>
        <v>13734.04</v>
      </c>
      <c r="D581" s="18">
        <f t="shared" si="95"/>
        <v>18777.66</v>
      </c>
      <c r="E581" s="18">
        <f t="shared" si="95"/>
        <v>56115.38</v>
      </c>
      <c r="F581" s="18">
        <f t="shared" si="95"/>
        <v>81906.38</v>
      </c>
      <c r="G581" s="18">
        <f t="shared" si="95"/>
        <v>46968.28</v>
      </c>
      <c r="H581" s="18">
        <f t="shared" si="95"/>
        <v>39010</v>
      </c>
      <c r="I581" s="18">
        <f t="shared" si="95"/>
        <v>38115.15</v>
      </c>
      <c r="J581" s="18">
        <f t="shared" si="95"/>
        <v>42209.020000000004</v>
      </c>
      <c r="K581" s="18">
        <f t="shared" si="95"/>
        <v>60667.199999999997</v>
      </c>
      <c r="L581" s="18">
        <f t="shared" si="95"/>
        <v>89263.1</v>
      </c>
      <c r="M581" s="18">
        <f t="shared" si="95"/>
        <v>102796.27999999998</v>
      </c>
      <c r="N581" s="18">
        <f>IF(N578="",N577*4,IF(N579="",(N578+N577)*2,IF(N580="",((N579+N578+N577)/3)*4,SUM(N577:N580))))</f>
        <v>68993.64</v>
      </c>
      <c r="O581" s="18">
        <f>IF(O578="",O577*4,IF(O579="",(O578+O577)*2,IF(O580="",((O579+O578+O577)/3)*4,SUM(O577:O580))))</f>
        <v>71483.58</v>
      </c>
      <c r="P581" s="6"/>
      <c r="Q581" s="9" t="s">
        <v>15</v>
      </c>
    </row>
    <row r="582" spans="1:17" x14ac:dyDescent="0.25">
      <c r="B582" s="10">
        <f t="shared" ref="B582:M582" si="96">+B581/B$574</f>
        <v>0.15714787924619078</v>
      </c>
      <c r="C582" s="10">
        <f t="shared" si="96"/>
        <v>0.18464535933006229</v>
      </c>
      <c r="D582" s="10">
        <f t="shared" si="96"/>
        <v>0.25061891767984396</v>
      </c>
      <c r="E582" s="10">
        <f t="shared" si="96"/>
        <v>0.47195485210289256</v>
      </c>
      <c r="F582" s="10">
        <f t="shared" si="96"/>
        <v>0.46989762766651849</v>
      </c>
      <c r="G582" s="10">
        <f t="shared" si="96"/>
        <v>0.28618867001116177</v>
      </c>
      <c r="H582" s="10">
        <f t="shared" si="96"/>
        <v>0.20981398035568907</v>
      </c>
      <c r="I582" s="10">
        <f t="shared" si="96"/>
        <v>0.18715222120554223</v>
      </c>
      <c r="J582" s="10">
        <f t="shared" si="96"/>
        <v>0.19373037063256635</v>
      </c>
      <c r="K582" s="10">
        <f t="shared" si="96"/>
        <v>0.19968764737806313</v>
      </c>
      <c r="L582" s="10">
        <f t="shared" si="96"/>
        <v>0.19862110650454434</v>
      </c>
      <c r="M582" s="10">
        <f t="shared" si="96"/>
        <v>0.20075279162424367</v>
      </c>
      <c r="N582" s="10">
        <f>+N581/N$574</f>
        <v>0.20077835265498717</v>
      </c>
      <c r="O582" s="10">
        <f>+O581/O$574</f>
        <v>0.2058605814239193</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f t="shared" ref="B584:O587" si="97">IFERROR(VLOOKUP($B$583,$130:$216,MATCH($Q584&amp;"/"&amp;B$348,$128:$128,0),FALSE),"")</f>
        <v>55683.38</v>
      </c>
      <c r="C584" s="16">
        <f t="shared" si="97"/>
        <v>5682</v>
      </c>
      <c r="D584" s="16">
        <f t="shared" si="97"/>
        <v>18416.43</v>
      </c>
      <c r="E584" s="16">
        <f t="shared" si="97"/>
        <v>25116.47</v>
      </c>
      <c r="F584" s="16">
        <f t="shared" si="97"/>
        <v>38931.160000000003</v>
      </c>
      <c r="G584" s="16">
        <f t="shared" si="97"/>
        <v>24337.23</v>
      </c>
      <c r="H584" s="16">
        <f t="shared" si="97"/>
        <v>33146.639999999999</v>
      </c>
      <c r="I584" s="16">
        <f t="shared" si="97"/>
        <v>32117.85</v>
      </c>
      <c r="J584" s="16">
        <f t="shared" si="97"/>
        <v>35918.11</v>
      </c>
      <c r="K584" s="16">
        <f t="shared" si="97"/>
        <v>51005.88</v>
      </c>
      <c r="L584" s="16">
        <f t="shared" si="97"/>
        <v>79390.759999999995</v>
      </c>
      <c r="M584" s="16">
        <f t="shared" si="97"/>
        <v>95249.919999999998</v>
      </c>
      <c r="N584" s="16">
        <f t="shared" si="97"/>
        <v>70444.490000000005</v>
      </c>
      <c r="O584" s="16">
        <f t="shared" si="97"/>
        <v>78388.41</v>
      </c>
      <c r="P584" s="6"/>
      <c r="Q584" s="9" t="s">
        <v>12</v>
      </c>
    </row>
    <row r="585" spans="1:17" x14ac:dyDescent="0.25">
      <c r="B585" s="7">
        <f t="shared" si="97"/>
        <v>47532</v>
      </c>
      <c r="C585" s="7">
        <f t="shared" si="97"/>
        <v>6538.06</v>
      </c>
      <c r="D585" s="7">
        <f t="shared" si="97"/>
        <v>6725.46</v>
      </c>
      <c r="E585" s="7">
        <f t="shared" si="97"/>
        <v>27075.93</v>
      </c>
      <c r="F585" s="7">
        <f t="shared" si="97"/>
        <v>25449.82</v>
      </c>
      <c r="G585" s="7">
        <f t="shared" si="97"/>
        <v>28086.16</v>
      </c>
      <c r="H585" s="7">
        <f t="shared" si="97"/>
        <v>29559.15</v>
      </c>
      <c r="I585" s="7">
        <f t="shared" si="97"/>
        <v>30331.62</v>
      </c>
      <c r="J585" s="7">
        <f t="shared" si="97"/>
        <v>47897.79</v>
      </c>
      <c r="K585" s="7">
        <f t="shared" si="97"/>
        <v>63178.720000000001</v>
      </c>
      <c r="L585" s="7">
        <f t="shared" si="97"/>
        <v>96458.08</v>
      </c>
      <c r="M585" s="7">
        <f t="shared" si="97"/>
        <v>104764.25</v>
      </c>
      <c r="N585" s="7">
        <f t="shared" si="97"/>
        <v>50424.72</v>
      </c>
      <c r="O585" s="7">
        <f t="shared" si="97"/>
        <v>62668.13</v>
      </c>
      <c r="P585" s="6"/>
      <c r="Q585" s="9" t="s">
        <v>13</v>
      </c>
    </row>
    <row r="586" spans="1:17" x14ac:dyDescent="0.25">
      <c r="B586" s="7">
        <f t="shared" si="97"/>
        <v>45114.62</v>
      </c>
      <c r="C586" s="7">
        <f t="shared" si="97"/>
        <v>26249.87</v>
      </c>
      <c r="D586" s="7">
        <f t="shared" si="97"/>
        <v>12054.02</v>
      </c>
      <c r="E586" s="7">
        <f t="shared" si="97"/>
        <v>28117.68</v>
      </c>
      <c r="F586" s="7">
        <f t="shared" si="97"/>
        <v>24482.14</v>
      </c>
      <c r="G586" s="7">
        <f t="shared" si="97"/>
        <v>31448.04</v>
      </c>
      <c r="H586" s="7">
        <f t="shared" si="97"/>
        <v>26225.31</v>
      </c>
      <c r="I586" s="7">
        <f t="shared" si="97"/>
        <v>39679.65</v>
      </c>
      <c r="J586" s="7">
        <f t="shared" si="97"/>
        <v>30540.98</v>
      </c>
      <c r="K586" s="7">
        <f t="shared" si="97"/>
        <v>77916.89</v>
      </c>
      <c r="L586" s="7">
        <f t="shared" si="97"/>
        <v>110277.12</v>
      </c>
      <c r="M586" s="7">
        <f t="shared" si="97"/>
        <v>116573.65</v>
      </c>
      <c r="N586" s="7">
        <f t="shared" si="97"/>
        <v>85767.73</v>
      </c>
      <c r="O586" s="7" t="str">
        <f t="shared" si="97"/>
        <v/>
      </c>
      <c r="P586" s="6"/>
      <c r="Q586" s="9" t="s">
        <v>14</v>
      </c>
    </row>
    <row r="587" spans="1:17" x14ac:dyDescent="0.25">
      <c r="B587" s="7">
        <f t="shared" si="97"/>
        <v>31916.83</v>
      </c>
      <c r="C587" s="18">
        <f t="shared" si="97"/>
        <v>22176.68</v>
      </c>
      <c r="D587" s="18">
        <f t="shared" si="97"/>
        <v>14859.29</v>
      </c>
      <c r="E587" s="18">
        <f t="shared" si="97"/>
        <v>-17525.59</v>
      </c>
      <c r="F587" s="18">
        <f t="shared" si="97"/>
        <v>3537.35</v>
      </c>
      <c r="G587" s="18">
        <f t="shared" si="97"/>
        <v>33276.769999999997</v>
      </c>
      <c r="H587" s="18">
        <f t="shared" si="97"/>
        <v>57985.46</v>
      </c>
      <c r="I587" s="18">
        <f t="shared" si="97"/>
        <v>63414.3</v>
      </c>
      <c r="J587" s="18">
        <f t="shared" si="97"/>
        <v>61309.17</v>
      </c>
      <c r="K587" s="18">
        <f t="shared" si="97"/>
        <v>51041.81</v>
      </c>
      <c r="L587" s="18">
        <f t="shared" si="97"/>
        <v>75460.89</v>
      </c>
      <c r="M587" s="18">
        <f t="shared" si="97"/>
        <v>96662.84</v>
      </c>
      <c r="N587" s="18">
        <f t="shared" si="97"/>
        <v>70154.28</v>
      </c>
      <c r="O587" s="18" t="str">
        <f t="shared" si="97"/>
        <v/>
      </c>
      <c r="P587" s="6"/>
      <c r="Q587" s="9" t="s">
        <v>19</v>
      </c>
    </row>
    <row r="588" spans="1:17" x14ac:dyDescent="0.25">
      <c r="B588" s="26">
        <f>SUM(B584:B587)</f>
        <v>180246.83000000002</v>
      </c>
      <c r="C588" s="18">
        <f t="shared" ref="C588:M588" si="98">SUM(C584:C587)</f>
        <v>60646.61</v>
      </c>
      <c r="D588" s="18">
        <f t="shared" si="98"/>
        <v>52055.200000000004</v>
      </c>
      <c r="E588" s="18">
        <f t="shared" si="98"/>
        <v>62784.490000000005</v>
      </c>
      <c r="F588" s="18">
        <f t="shared" si="98"/>
        <v>92400.47</v>
      </c>
      <c r="G588" s="18">
        <f t="shared" si="98"/>
        <v>117148.19999999998</v>
      </c>
      <c r="H588" s="18">
        <f t="shared" si="98"/>
        <v>146916.56</v>
      </c>
      <c r="I588" s="18">
        <f t="shared" si="98"/>
        <v>165543.41999999998</v>
      </c>
      <c r="J588" s="18">
        <f t="shared" si="98"/>
        <v>175666.05</v>
      </c>
      <c r="K588" s="18">
        <f t="shared" si="98"/>
        <v>243143.3</v>
      </c>
      <c r="L588" s="18">
        <f t="shared" si="98"/>
        <v>361586.85</v>
      </c>
      <c r="M588" s="18">
        <f t="shared" si="98"/>
        <v>413250.65999999992</v>
      </c>
      <c r="N588" s="18">
        <f>IF(N585="",N584*4,IF(N586="",(N585+N584)*2,IF(N587="",((N586+N585+N584)/3)*4,SUM(N584:N587))))</f>
        <v>276791.21999999997</v>
      </c>
      <c r="O588" s="18">
        <f>IF(O585="",O584*4,IF(O586="",(O585+O584)*2,IF(O587="",((O586+O585+O584)/3)*4,SUM(O584:O587))))</f>
        <v>282113.08</v>
      </c>
      <c r="P588" s="6"/>
      <c r="Q588" s="9" t="s">
        <v>15</v>
      </c>
    </row>
    <row r="589" spans="1:17" x14ac:dyDescent="0.25">
      <c r="B589" s="10">
        <f t="shared" ref="B589:O589" si="99">+B588/(B$465+B$472)</f>
        <v>9.083925741700842E-2</v>
      </c>
      <c r="C589" s="10">
        <f t="shared" si="99"/>
        <v>3.6200002122578782E-2</v>
      </c>
      <c r="D589" s="10">
        <f t="shared" si="99"/>
        <v>2.7492165383527833E-2</v>
      </c>
      <c r="E589" s="10">
        <f t="shared" si="99"/>
        <v>3.2576877918423071E-2</v>
      </c>
      <c r="F589" s="10">
        <f t="shared" si="99"/>
        <v>4.5461871693622001E-2</v>
      </c>
      <c r="G589" s="10">
        <f t="shared" si="99"/>
        <v>5.3506233058097423E-2</v>
      </c>
      <c r="H589" s="10">
        <f t="shared" si="99"/>
        <v>6.7872492006039092E-2</v>
      </c>
      <c r="I589" s="10">
        <f t="shared" si="99"/>
        <v>7.1728261833163859E-2</v>
      </c>
      <c r="J589" s="10">
        <f t="shared" si="99"/>
        <v>7.3284611855806134E-2</v>
      </c>
      <c r="K589" s="10">
        <f t="shared" si="99"/>
        <v>9.0754773512562462E-2</v>
      </c>
      <c r="L589" s="10">
        <f t="shared" si="99"/>
        <v>0.11658561828309537</v>
      </c>
      <c r="M589" s="10">
        <f t="shared" si="99"/>
        <v>0.12557131819907175</v>
      </c>
      <c r="N589" s="10">
        <f t="shared" si="99"/>
        <v>9.5010459445613399E-2</v>
      </c>
      <c r="O589" s="10">
        <f t="shared" si="99"/>
        <v>0.10831738423241848</v>
      </c>
      <c r="P589" s="6"/>
      <c r="Q589" s="11" t="s">
        <v>32</v>
      </c>
    </row>
    <row r="590" spans="1:17" s="87" customFormat="1" x14ac:dyDescent="0.25">
      <c r="A590" s="86"/>
      <c r="B590" s="19"/>
      <c r="C590" s="10">
        <f t="shared" ref="C590:M590" si="100">C588/B588-1</f>
        <v>-0.66353577480391746</v>
      </c>
      <c r="D590" s="10">
        <f t="shared" si="100"/>
        <v>-0.14166348292179887</v>
      </c>
      <c r="E590" s="10">
        <f t="shared" si="100"/>
        <v>0.20611370237747617</v>
      </c>
      <c r="F590" s="10">
        <f t="shared" si="100"/>
        <v>0.47170853820744574</v>
      </c>
      <c r="G590" s="10">
        <f t="shared" si="100"/>
        <v>0.26783121341265881</v>
      </c>
      <c r="H590" s="10">
        <f t="shared" si="100"/>
        <v>0.25410855651217878</v>
      </c>
      <c r="I590" s="10">
        <f t="shared" si="100"/>
        <v>0.12678529908405145</v>
      </c>
      <c r="J590" s="10">
        <f t="shared" si="100"/>
        <v>6.1147884947647002E-2</v>
      </c>
      <c r="K590" s="10">
        <f t="shared" si="100"/>
        <v>0.38412231617890891</v>
      </c>
      <c r="L590" s="10">
        <f t="shared" si="100"/>
        <v>0.4871347472868881</v>
      </c>
      <c r="M590" s="10">
        <f t="shared" si="100"/>
        <v>0.14288077677603583</v>
      </c>
      <c r="N590" s="10">
        <f>N588/M588-1</f>
        <v>-0.3302098537483279</v>
      </c>
      <c r="O590" s="10">
        <f>O588/N588-1</f>
        <v>1.922698270559331E-2</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f t="shared" ref="B593:O596" si="101">IFERROR(VLOOKUP($B$592,$221:$343,MATCH($Q593&amp;"/"&amp;B$348,$219:$219,0),FALSE),"")</f>
        <v>13893.59</v>
      </c>
      <c r="C593" s="7">
        <f t="shared" si="101"/>
        <v>14697</v>
      </c>
      <c r="D593" s="7">
        <f t="shared" si="101"/>
        <v>13797.37</v>
      </c>
      <c r="E593" s="7">
        <f t="shared" si="101"/>
        <v>13652.65</v>
      </c>
      <c r="F593" s="7">
        <f t="shared" si="101"/>
        <v>14274.46</v>
      </c>
      <c r="G593" s="7">
        <f t="shared" si="101"/>
        <v>14741.33</v>
      </c>
      <c r="H593" s="7">
        <f t="shared" si="101"/>
        <v>14087.56</v>
      </c>
      <c r="I593" s="7">
        <f t="shared" si="101"/>
        <v>14470.36</v>
      </c>
      <c r="J593" s="7">
        <f t="shared" si="101"/>
        <v>15165.65</v>
      </c>
      <c r="K593" s="7">
        <f t="shared" si="101"/>
        <v>14362.69</v>
      </c>
      <c r="L593" s="7">
        <f t="shared" si="101"/>
        <v>12363.41</v>
      </c>
      <c r="M593" s="7">
        <f t="shared" si="101"/>
        <v>11962.22</v>
      </c>
      <c r="N593" s="8">
        <f t="shared" si="101"/>
        <v>19789.05</v>
      </c>
      <c r="O593" s="8">
        <f t="shared" si="101"/>
        <v>10186.76</v>
      </c>
      <c r="P593" s="6"/>
      <c r="Q593" s="9" t="s">
        <v>12</v>
      </c>
    </row>
    <row r="594" spans="2:17" x14ac:dyDescent="0.25">
      <c r="B594" s="7">
        <f t="shared" si="101"/>
        <v>29513</v>
      </c>
      <c r="C594" s="7">
        <f t="shared" si="101"/>
        <v>29510.39</v>
      </c>
      <c r="D594" s="7">
        <f t="shared" si="101"/>
        <v>27273.26</v>
      </c>
      <c r="E594" s="7">
        <f t="shared" si="101"/>
        <v>27663.98</v>
      </c>
      <c r="F594" s="7">
        <f t="shared" si="101"/>
        <v>28403.43</v>
      </c>
      <c r="G594" s="7">
        <f t="shared" si="101"/>
        <v>29953.25</v>
      </c>
      <c r="H594" s="7">
        <f t="shared" si="101"/>
        <v>28778.37</v>
      </c>
      <c r="I594" s="7">
        <f t="shared" si="101"/>
        <v>29237.52</v>
      </c>
      <c r="J594" s="7">
        <f t="shared" si="101"/>
        <v>30240.09</v>
      </c>
      <c r="K594" s="7">
        <f t="shared" si="101"/>
        <v>28631.88</v>
      </c>
      <c r="L594" s="7">
        <f t="shared" si="101"/>
        <v>24945.65</v>
      </c>
      <c r="M594" s="7">
        <f t="shared" si="101"/>
        <v>23961.33</v>
      </c>
      <c r="N594" s="8">
        <f t="shared" si="101"/>
        <v>31185.18</v>
      </c>
      <c r="O594" s="8">
        <f t="shared" si="101"/>
        <v>20085.03</v>
      </c>
      <c r="P594" s="6"/>
      <c r="Q594" s="9" t="s">
        <v>13</v>
      </c>
    </row>
    <row r="595" spans="2:17" x14ac:dyDescent="0.25">
      <c r="B595" s="7">
        <f t="shared" si="101"/>
        <v>45007.02</v>
      </c>
      <c r="C595" s="7">
        <f t="shared" si="101"/>
        <v>43946.720000000001</v>
      </c>
      <c r="D595" s="7">
        <f t="shared" si="101"/>
        <v>41272.230000000003</v>
      </c>
      <c r="E595" s="7">
        <f t="shared" si="101"/>
        <v>42287.79</v>
      </c>
      <c r="F595" s="7">
        <f t="shared" si="101"/>
        <v>42855.28</v>
      </c>
      <c r="G595" s="7">
        <f t="shared" si="101"/>
        <v>44188.79</v>
      </c>
      <c r="H595" s="7">
        <f t="shared" si="101"/>
        <v>43304.47</v>
      </c>
      <c r="I595" s="7">
        <f t="shared" si="101"/>
        <v>44247.71</v>
      </c>
      <c r="J595" s="7">
        <f t="shared" si="101"/>
        <v>45164.42</v>
      </c>
      <c r="K595" s="7">
        <f t="shared" si="101"/>
        <v>42573.51</v>
      </c>
      <c r="L595" s="7">
        <f t="shared" si="101"/>
        <v>37653.449999999997</v>
      </c>
      <c r="M595" s="7">
        <f t="shared" si="101"/>
        <v>36094.720000000001</v>
      </c>
      <c r="N595" s="8">
        <f t="shared" si="101"/>
        <v>42468.83</v>
      </c>
      <c r="O595" s="8" t="str">
        <f t="shared" si="101"/>
        <v/>
      </c>
      <c r="P595" s="6"/>
      <c r="Q595" s="9" t="s">
        <v>14</v>
      </c>
    </row>
    <row r="596" spans="2:17" x14ac:dyDescent="0.25">
      <c r="B596" s="7">
        <f t="shared" si="101"/>
        <v>59968</v>
      </c>
      <c r="C596" s="7">
        <f t="shared" si="101"/>
        <v>58311.839999999997</v>
      </c>
      <c r="D596" s="7">
        <f t="shared" si="101"/>
        <v>55031.37</v>
      </c>
      <c r="E596" s="7">
        <f t="shared" si="101"/>
        <v>56848.62</v>
      </c>
      <c r="F596" s="7">
        <f t="shared" si="101"/>
        <v>57974.09</v>
      </c>
      <c r="G596" s="7">
        <f t="shared" si="101"/>
        <v>58540.61</v>
      </c>
      <c r="H596" s="7">
        <f t="shared" si="101"/>
        <v>58032.82</v>
      </c>
      <c r="I596" s="7">
        <f t="shared" si="101"/>
        <v>59773.66</v>
      </c>
      <c r="J596" s="7">
        <f t="shared" si="101"/>
        <v>60099.7</v>
      </c>
      <c r="K596" s="7">
        <f t="shared" si="101"/>
        <v>55610.35</v>
      </c>
      <c r="L596" s="7">
        <f t="shared" si="101"/>
        <v>50121.2</v>
      </c>
      <c r="M596" s="7">
        <f t="shared" si="101"/>
        <v>48371.01</v>
      </c>
      <c r="N596" s="8">
        <f>IFERROR(VLOOKUP($B$592,$221:$343,MATCH($Q596&amp;"/"&amp;N$348,$219:$219,0),FALSE),IFERROR((VLOOKUP($B$592,$221:$343,MATCH($Q595&amp;"/"&amp;N$348,$219:$219,0),FALSE)/3)*4,IFERROR(VLOOKUP($B$592,$221:$343,MATCH($Q594&amp;"/"&amp;N$348,$219:$219,0),FALSE)*2,IFERROR(VLOOKUP($B$592,$221:$343,MATCH($Q593&amp;"/"&amp;N$348,$219:$219,0),FALSE)*4,""))))</f>
        <v>53779.37</v>
      </c>
      <c r="O596" s="8">
        <f>IFERROR(VLOOKUP($B$592,$221:$343,MATCH($Q596&amp;"/"&amp;O$348,$219:$219,0),FALSE),IFERROR((VLOOKUP($B$592,$221:$343,MATCH($Q595&amp;"/"&amp;O$348,$219:$219,0),FALSE)/3)*4,IFERROR(VLOOKUP($B$592,$221:$343,MATCH($Q594&amp;"/"&amp;O$348,$219:$219,0),FALSE)*2,IFERROR(VLOOKUP($B$592,$221:$343,MATCH($Q593&amp;"/"&amp;O$348,$219:$219,0),FALSE)*4,""))))</f>
        <v>40170.06</v>
      </c>
      <c r="P596" s="6"/>
      <c r="Q596" s="9" t="s">
        <v>15</v>
      </c>
    </row>
    <row r="597" spans="2:17" x14ac:dyDescent="0.25">
      <c r="B597" s="10">
        <f t="shared" ref="B597:O597" si="102">B596/(B$465+B472)</f>
        <v>3.0222160294209668E-2</v>
      </c>
      <c r="C597" s="10">
        <f t="shared" si="102"/>
        <v>3.4806376346039364E-2</v>
      </c>
      <c r="D597" s="10">
        <f t="shared" si="102"/>
        <v>2.9063984488045615E-2</v>
      </c>
      <c r="E597" s="10">
        <f t="shared" si="102"/>
        <v>2.9496943489878222E-2</v>
      </c>
      <c r="F597" s="10">
        <f t="shared" si="102"/>
        <v>2.8523779599113445E-2</v>
      </c>
      <c r="G597" s="10">
        <f t="shared" si="102"/>
        <v>2.6737820316685951E-2</v>
      </c>
      <c r="H597" s="10">
        <f t="shared" si="102"/>
        <v>2.6809994132301392E-2</v>
      </c>
      <c r="I597" s="10">
        <f t="shared" si="102"/>
        <v>2.5899312308556355E-2</v>
      </c>
      <c r="J597" s="10">
        <f t="shared" si="102"/>
        <v>2.5072478075020142E-2</v>
      </c>
      <c r="K597" s="10">
        <f t="shared" si="102"/>
        <v>2.0756914622793752E-2</v>
      </c>
      <c r="L597" s="10">
        <f t="shared" si="102"/>
        <v>1.6160463498854229E-2</v>
      </c>
      <c r="M597" s="10">
        <f t="shared" si="102"/>
        <v>1.4698128947502425E-2</v>
      </c>
      <c r="N597" s="10">
        <f t="shared" si="102"/>
        <v>1.8460132703615521E-2</v>
      </c>
      <c r="O597" s="10">
        <f t="shared" si="102"/>
        <v>1.5423304100821215E-2</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f t="shared" ref="B599:O602" si="103">IFERROR(VLOOKUP($B$598,$221:$343,MATCH($Q599&amp;"/"&amp;B$348,$219:$219,0),FALSE),"")</f>
        <v>87774.21</v>
      </c>
      <c r="C599" s="7">
        <f t="shared" si="103"/>
        <v>-21007</v>
      </c>
      <c r="D599" s="7">
        <f t="shared" si="103"/>
        <v>58531.51</v>
      </c>
      <c r="E599" s="7">
        <f t="shared" si="103"/>
        <v>-39680.449999999997</v>
      </c>
      <c r="F599" s="7">
        <f t="shared" si="103"/>
        <v>-3358.81</v>
      </c>
      <c r="G599" s="7">
        <f t="shared" si="103"/>
        <v>60702.03</v>
      </c>
      <c r="H599" s="7">
        <f t="shared" si="103"/>
        <v>11787.19</v>
      </c>
      <c r="I599" s="7">
        <f t="shared" si="103"/>
        <v>23752.77</v>
      </c>
      <c r="J599" s="7">
        <f t="shared" si="103"/>
        <v>59775.51</v>
      </c>
      <c r="K599" s="7">
        <f t="shared" si="103"/>
        <v>12032.92</v>
      </c>
      <c r="L599" s="7">
        <f t="shared" si="103"/>
        <v>-42014.51</v>
      </c>
      <c r="M599" s="7">
        <f t="shared" si="103"/>
        <v>-163939.51999999999</v>
      </c>
      <c r="N599" s="8">
        <f t="shared" si="103"/>
        <v>-130711.95</v>
      </c>
      <c r="O599" s="8">
        <f t="shared" si="103"/>
        <v>143947.34</v>
      </c>
      <c r="P599" s="6"/>
      <c r="Q599" s="9" t="s">
        <v>12</v>
      </c>
    </row>
    <row r="600" spans="2:17" x14ac:dyDescent="0.25">
      <c r="B600" s="7">
        <f t="shared" si="103"/>
        <v>80850</v>
      </c>
      <c r="C600" s="7">
        <f t="shared" si="103"/>
        <v>-35366.67</v>
      </c>
      <c r="D600" s="7">
        <f t="shared" si="103"/>
        <v>130404.62</v>
      </c>
      <c r="E600" s="7">
        <f t="shared" si="103"/>
        <v>-71696.710000000006</v>
      </c>
      <c r="F600" s="7">
        <f t="shared" si="103"/>
        <v>49415.91</v>
      </c>
      <c r="G600" s="7">
        <f t="shared" si="103"/>
        <v>144415.88</v>
      </c>
      <c r="H600" s="7">
        <f t="shared" si="103"/>
        <v>88623.51</v>
      </c>
      <c r="I600" s="7">
        <f t="shared" si="103"/>
        <v>78983.47</v>
      </c>
      <c r="J600" s="7">
        <f t="shared" si="103"/>
        <v>162952.91</v>
      </c>
      <c r="K600" s="7">
        <f t="shared" si="103"/>
        <v>165438.26</v>
      </c>
      <c r="L600" s="7">
        <f t="shared" si="103"/>
        <v>16565.16</v>
      </c>
      <c r="M600" s="7">
        <f t="shared" si="103"/>
        <v>-173879.11</v>
      </c>
      <c r="N600" s="8">
        <f t="shared" si="103"/>
        <v>10219.89</v>
      </c>
      <c r="O600" s="8">
        <f t="shared" si="103"/>
        <v>277606.61</v>
      </c>
      <c r="P600" s="6"/>
      <c r="Q600" s="9" t="s">
        <v>13</v>
      </c>
    </row>
    <row r="601" spans="2:17" x14ac:dyDescent="0.25">
      <c r="B601" s="7">
        <f t="shared" si="103"/>
        <v>132191.32999999999</v>
      </c>
      <c r="C601" s="7">
        <f t="shared" si="103"/>
        <v>-79143.990000000005</v>
      </c>
      <c r="D601" s="7">
        <f t="shared" si="103"/>
        <v>178882.29</v>
      </c>
      <c r="E601" s="7">
        <f t="shared" si="103"/>
        <v>-110267.32</v>
      </c>
      <c r="F601" s="7">
        <f t="shared" si="103"/>
        <v>54538.67</v>
      </c>
      <c r="G601" s="7">
        <f t="shared" si="103"/>
        <v>155024.04999999999</v>
      </c>
      <c r="H601" s="7">
        <f t="shared" si="103"/>
        <v>116276.58</v>
      </c>
      <c r="I601" s="7">
        <f t="shared" si="103"/>
        <v>150757.9</v>
      </c>
      <c r="J601" s="7">
        <f t="shared" si="103"/>
        <v>190127.28</v>
      </c>
      <c r="K601" s="7">
        <f t="shared" si="103"/>
        <v>328056.36</v>
      </c>
      <c r="L601" s="7">
        <f t="shared" si="103"/>
        <v>176383.29</v>
      </c>
      <c r="M601" s="7">
        <f t="shared" si="103"/>
        <v>-183459.15</v>
      </c>
      <c r="N601" s="8">
        <f t="shared" si="103"/>
        <v>194535.37</v>
      </c>
      <c r="O601" s="8" t="str">
        <f t="shared" si="103"/>
        <v/>
      </c>
      <c r="P601" s="6"/>
      <c r="Q601" s="9" t="s">
        <v>14</v>
      </c>
    </row>
    <row r="602" spans="2:17" x14ac:dyDescent="0.25">
      <c r="B602" s="7">
        <f t="shared" si="103"/>
        <v>53734</v>
      </c>
      <c r="C602" s="7">
        <f t="shared" si="103"/>
        <v>-77225.17</v>
      </c>
      <c r="D602" s="7">
        <f t="shared" si="103"/>
        <v>207516.96</v>
      </c>
      <c r="E602" s="7">
        <f t="shared" si="103"/>
        <v>-130611.19</v>
      </c>
      <c r="F602" s="7">
        <f t="shared" si="103"/>
        <v>139356.85</v>
      </c>
      <c r="G602" s="7">
        <f t="shared" si="103"/>
        <v>163742.07</v>
      </c>
      <c r="H602" s="7">
        <f t="shared" si="103"/>
        <v>199076.42</v>
      </c>
      <c r="I602" s="7">
        <f t="shared" si="103"/>
        <v>279919.03000000003</v>
      </c>
      <c r="J602" s="7">
        <f t="shared" si="103"/>
        <v>270828.48</v>
      </c>
      <c r="K602" s="7">
        <f t="shared" si="103"/>
        <v>535112.86</v>
      </c>
      <c r="L602" s="7">
        <f t="shared" si="103"/>
        <v>236685.87</v>
      </c>
      <c r="M602" s="7">
        <f t="shared" si="103"/>
        <v>-105059.3</v>
      </c>
      <c r="N602" s="8">
        <f t="shared" si="103"/>
        <v>329926.89</v>
      </c>
      <c r="O602" s="8" t="str">
        <f t="shared" si="103"/>
        <v/>
      </c>
      <c r="P602" s="6"/>
      <c r="Q602" s="9" t="s">
        <v>15</v>
      </c>
    </row>
    <row r="603" spans="2:17" x14ac:dyDescent="0.25">
      <c r="B603" s="111">
        <f t="shared" ref="B603:M603" si="104">B602/B$588</f>
        <v>0.29811342590602008</v>
      </c>
      <c r="C603" s="111">
        <f t="shared" si="104"/>
        <v>-1.2733633421554806</v>
      </c>
      <c r="D603" s="111">
        <f t="shared" si="104"/>
        <v>3.9864789684796134</v>
      </c>
      <c r="E603" s="111">
        <f t="shared" si="104"/>
        <v>-2.0803098026280056</v>
      </c>
      <c r="F603" s="111">
        <f t="shared" si="104"/>
        <v>1.5081833458206435</v>
      </c>
      <c r="G603" s="111">
        <f t="shared" si="104"/>
        <v>1.397734408211138</v>
      </c>
      <c r="H603" s="111">
        <f t="shared" si="104"/>
        <v>1.3550305016670687</v>
      </c>
      <c r="I603" s="111">
        <f t="shared" si="104"/>
        <v>1.6909100343583578</v>
      </c>
      <c r="J603" s="111">
        <f t="shared" si="104"/>
        <v>1.5417235145891879</v>
      </c>
      <c r="K603" s="111">
        <f t="shared" si="104"/>
        <v>2.2008126894715998</v>
      </c>
      <c r="L603" s="111">
        <f t="shared" si="104"/>
        <v>0.6545754360259507</v>
      </c>
      <c r="M603" s="111">
        <f t="shared" si="104"/>
        <v>-0.25422657522192471</v>
      </c>
      <c r="N603" s="111">
        <f>IFERROR(N602/N$588,IFERROR(N601/N$588,IFERROR(N600/N$588,N599/N$588)))</f>
        <v>1.1919702149511826</v>
      </c>
      <c r="O603" s="111">
        <f>IFERROR(O602/O$588,IFERROR(O601/O$588,IFERROR(O600/O$588,O599/O$588)))</f>
        <v>0.98402601538361845</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f>IFERROR(B599+B611,"")</f>
        <v>70034.360000000015</v>
      </c>
      <c r="C605" s="7">
        <f t="shared" ref="C605:O608" si="105">IFERROR(C599+C611,"")</f>
        <v>-31689</v>
      </c>
      <c r="D605" s="7">
        <f t="shared" si="105"/>
        <v>56017.79</v>
      </c>
      <c r="E605" s="7">
        <f t="shared" si="105"/>
        <v>-56932.869999999995</v>
      </c>
      <c r="F605" s="7">
        <f t="shared" si="105"/>
        <v>-13629.869999999999</v>
      </c>
      <c r="G605" s="7">
        <f t="shared" si="105"/>
        <v>33520.270000000004</v>
      </c>
      <c r="H605" s="7">
        <f t="shared" si="105"/>
        <v>3337.24</v>
      </c>
      <c r="I605" s="7">
        <f t="shared" si="105"/>
        <v>17569.240000000002</v>
      </c>
      <c r="J605" s="7">
        <f t="shared" si="105"/>
        <v>48291.72</v>
      </c>
      <c r="K605" s="7">
        <f t="shared" si="105"/>
        <v>5018.45</v>
      </c>
      <c r="L605" s="7">
        <f t="shared" si="105"/>
        <v>-53525.130000000005</v>
      </c>
      <c r="M605" s="7">
        <f t="shared" si="105"/>
        <v>-174996.00999999998</v>
      </c>
      <c r="N605" s="8">
        <f t="shared" si="105"/>
        <v>-145566.84</v>
      </c>
      <c r="O605" s="8">
        <f t="shared" si="105"/>
        <v>139903.29999999999</v>
      </c>
      <c r="P605" s="6"/>
      <c r="Q605" s="9" t="s">
        <v>12</v>
      </c>
    </row>
    <row r="606" spans="2:17" x14ac:dyDescent="0.25">
      <c r="B606" s="7">
        <f t="shared" ref="B606:N608" si="106">IFERROR(B600+B612,"")</f>
        <v>56004</v>
      </c>
      <c r="C606" s="7">
        <f t="shared" si="106"/>
        <v>-46826.63</v>
      </c>
      <c r="D606" s="7">
        <f t="shared" si="106"/>
        <v>126896.14</v>
      </c>
      <c r="E606" s="7">
        <f t="shared" si="106"/>
        <v>-96166.78</v>
      </c>
      <c r="F606" s="7">
        <f t="shared" si="106"/>
        <v>27582.440000000002</v>
      </c>
      <c r="G606" s="7">
        <f t="shared" si="106"/>
        <v>103628.9</v>
      </c>
      <c r="H606" s="7">
        <f t="shared" si="106"/>
        <v>71769.97</v>
      </c>
      <c r="I606" s="7">
        <f t="shared" si="106"/>
        <v>66296.06</v>
      </c>
      <c r="J606" s="7">
        <f t="shared" si="106"/>
        <v>144958.34</v>
      </c>
      <c r="K606" s="7">
        <f t="shared" si="106"/>
        <v>152253.22</v>
      </c>
      <c r="L606" s="7">
        <f t="shared" si="106"/>
        <v>-15073.36</v>
      </c>
      <c r="M606" s="7">
        <f t="shared" si="106"/>
        <v>-189736.47999999998</v>
      </c>
      <c r="N606" s="8">
        <f t="shared" si="106"/>
        <v>-6599.6500000000015</v>
      </c>
      <c r="O606" s="8">
        <f t="shared" si="105"/>
        <v>268811.01999999996</v>
      </c>
      <c r="P606" s="6"/>
      <c r="Q606" s="9" t="s">
        <v>13</v>
      </c>
    </row>
    <row r="607" spans="2:17" x14ac:dyDescent="0.25">
      <c r="B607" s="7">
        <f t="shared" si="106"/>
        <v>94702.819999999978</v>
      </c>
      <c r="C607" s="7">
        <f t="shared" si="106"/>
        <v>-106988.49</v>
      </c>
      <c r="D607" s="7">
        <f t="shared" si="106"/>
        <v>157693.67000000001</v>
      </c>
      <c r="E607" s="7">
        <f t="shared" si="106"/>
        <v>-146085.11000000002</v>
      </c>
      <c r="F607" s="7">
        <f t="shared" si="106"/>
        <v>18910.5</v>
      </c>
      <c r="G607" s="7">
        <f t="shared" si="106"/>
        <v>102743.44999999998</v>
      </c>
      <c r="H607" s="7">
        <f t="shared" si="106"/>
        <v>91362.880000000005</v>
      </c>
      <c r="I607" s="7">
        <f t="shared" si="106"/>
        <v>122270.85999999999</v>
      </c>
      <c r="J607" s="7">
        <f t="shared" si="106"/>
        <v>166900.41</v>
      </c>
      <c r="K607" s="7">
        <f t="shared" si="106"/>
        <v>310611.32999999996</v>
      </c>
      <c r="L607" s="7">
        <f t="shared" si="106"/>
        <v>128775.30000000002</v>
      </c>
      <c r="M607" s="7">
        <f t="shared" si="106"/>
        <v>-209026.22</v>
      </c>
      <c r="N607" s="8">
        <f t="shared" si="106"/>
        <v>170732.66999999998</v>
      </c>
      <c r="O607" s="8" t="str">
        <f t="shared" si="105"/>
        <v/>
      </c>
      <c r="P607" s="6"/>
      <c r="Q607" s="9" t="s">
        <v>14</v>
      </c>
    </row>
    <row r="608" spans="2:17" x14ac:dyDescent="0.25">
      <c r="B608" s="7">
        <f t="shared" si="106"/>
        <v>8051</v>
      </c>
      <c r="C608" s="18">
        <f t="shared" si="106"/>
        <v>-106637.09</v>
      </c>
      <c r="D608" s="18">
        <f t="shared" si="106"/>
        <v>165512.84</v>
      </c>
      <c r="E608" s="18">
        <f t="shared" si="106"/>
        <v>-174446.22</v>
      </c>
      <c r="F608" s="18">
        <f t="shared" si="106"/>
        <v>82823.16</v>
      </c>
      <c r="G608" s="18">
        <f t="shared" si="106"/>
        <v>94110.33</v>
      </c>
      <c r="H608" s="18">
        <f t="shared" si="106"/>
        <v>169695.18000000002</v>
      </c>
      <c r="I608" s="18">
        <f t="shared" si="106"/>
        <v>241119.14</v>
      </c>
      <c r="J608" s="18">
        <f t="shared" si="106"/>
        <v>240969.74999999997</v>
      </c>
      <c r="K608" s="18">
        <f t="shared" si="106"/>
        <v>506867.39</v>
      </c>
      <c r="L608" s="18">
        <f t="shared" si="106"/>
        <v>175721.19</v>
      </c>
      <c r="M608" s="18">
        <f t="shared" si="106"/>
        <v>-137467.06</v>
      </c>
      <c r="N608" s="18">
        <f t="shared" si="106"/>
        <v>294557.39</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f t="shared" ref="B611:O614" si="107">IFERROR(VLOOKUP($B$610,$221:$343,MATCH($Q611&amp;"/"&amp;B$348,$219:$219,0),FALSE),"")</f>
        <v>-17739.849999999999</v>
      </c>
      <c r="C611" s="7">
        <f t="shared" si="107"/>
        <v>-10682</v>
      </c>
      <c r="D611" s="7">
        <f t="shared" si="107"/>
        <v>-2513.7199999999998</v>
      </c>
      <c r="E611" s="7">
        <f t="shared" si="107"/>
        <v>-17252.419999999998</v>
      </c>
      <c r="F611" s="7">
        <f t="shared" si="107"/>
        <v>-10271.06</v>
      </c>
      <c r="G611" s="7">
        <f t="shared" si="107"/>
        <v>-27181.759999999998</v>
      </c>
      <c r="H611" s="7">
        <f t="shared" si="107"/>
        <v>-8449.9500000000007</v>
      </c>
      <c r="I611" s="7">
        <f t="shared" si="107"/>
        <v>-6183.53</v>
      </c>
      <c r="J611" s="7">
        <f t="shared" si="107"/>
        <v>-11483.79</v>
      </c>
      <c r="K611" s="7">
        <f t="shared" si="107"/>
        <v>-7014.47</v>
      </c>
      <c r="L611" s="7">
        <f t="shared" si="107"/>
        <v>-11510.62</v>
      </c>
      <c r="M611" s="7">
        <f t="shared" si="107"/>
        <v>-11056.49</v>
      </c>
      <c r="N611" s="8">
        <f t="shared" si="107"/>
        <v>-14854.89</v>
      </c>
      <c r="O611" s="8">
        <f t="shared" si="107"/>
        <v>-4044.04</v>
      </c>
      <c r="P611" s="6"/>
      <c r="Q611" s="9" t="s">
        <v>12</v>
      </c>
    </row>
    <row r="612" spans="2:17" x14ac:dyDescent="0.25">
      <c r="B612" s="7">
        <f t="shared" si="107"/>
        <v>-24846</v>
      </c>
      <c r="C612" s="7">
        <f t="shared" si="107"/>
        <v>-11459.96</v>
      </c>
      <c r="D612" s="7">
        <f t="shared" si="107"/>
        <v>-3508.48</v>
      </c>
      <c r="E612" s="7">
        <f t="shared" si="107"/>
        <v>-24470.07</v>
      </c>
      <c r="F612" s="7">
        <f t="shared" si="107"/>
        <v>-21833.47</v>
      </c>
      <c r="G612" s="7">
        <f t="shared" si="107"/>
        <v>-40786.980000000003</v>
      </c>
      <c r="H612" s="7">
        <f t="shared" si="107"/>
        <v>-16853.54</v>
      </c>
      <c r="I612" s="7">
        <f t="shared" si="107"/>
        <v>-12687.41</v>
      </c>
      <c r="J612" s="7">
        <f t="shared" si="107"/>
        <v>-17994.57</v>
      </c>
      <c r="K612" s="7">
        <f t="shared" si="107"/>
        <v>-13185.04</v>
      </c>
      <c r="L612" s="7">
        <f t="shared" si="107"/>
        <v>-31638.52</v>
      </c>
      <c r="M612" s="7">
        <f t="shared" si="107"/>
        <v>-15857.37</v>
      </c>
      <c r="N612" s="8">
        <f t="shared" si="107"/>
        <v>-16819.54</v>
      </c>
      <c r="O612" s="8">
        <f t="shared" si="107"/>
        <v>-8795.59</v>
      </c>
      <c r="P612" s="6"/>
      <c r="Q612" s="9" t="s">
        <v>13</v>
      </c>
    </row>
    <row r="613" spans="2:17" x14ac:dyDescent="0.25">
      <c r="B613" s="7">
        <f t="shared" si="107"/>
        <v>-37488.51</v>
      </c>
      <c r="C613" s="7">
        <f t="shared" si="107"/>
        <v>-27844.5</v>
      </c>
      <c r="D613" s="7">
        <f t="shared" si="107"/>
        <v>-21188.62</v>
      </c>
      <c r="E613" s="7">
        <f t="shared" si="107"/>
        <v>-35817.79</v>
      </c>
      <c r="F613" s="7">
        <f t="shared" si="107"/>
        <v>-35628.17</v>
      </c>
      <c r="G613" s="7">
        <f t="shared" si="107"/>
        <v>-52280.6</v>
      </c>
      <c r="H613" s="7">
        <f t="shared" si="107"/>
        <v>-24913.7</v>
      </c>
      <c r="I613" s="7">
        <f t="shared" si="107"/>
        <v>-28487.040000000001</v>
      </c>
      <c r="J613" s="7">
        <f t="shared" si="107"/>
        <v>-23226.87</v>
      </c>
      <c r="K613" s="7">
        <f t="shared" si="107"/>
        <v>-17445.03</v>
      </c>
      <c r="L613" s="7">
        <f t="shared" si="107"/>
        <v>-47607.99</v>
      </c>
      <c r="M613" s="7">
        <f t="shared" si="107"/>
        <v>-25567.07</v>
      </c>
      <c r="N613" s="8">
        <f t="shared" si="107"/>
        <v>-23802.7</v>
      </c>
      <c r="O613" s="8" t="str">
        <f t="shared" si="107"/>
        <v/>
      </c>
      <c r="P613" s="6"/>
      <c r="Q613" s="9" t="s">
        <v>14</v>
      </c>
    </row>
    <row r="614" spans="2:17" x14ac:dyDescent="0.25">
      <c r="B614" s="7">
        <f t="shared" si="107"/>
        <v>-45683</v>
      </c>
      <c r="C614" s="7">
        <f t="shared" si="107"/>
        <v>-29411.919999999998</v>
      </c>
      <c r="D614" s="7">
        <f t="shared" si="107"/>
        <v>-42004.12</v>
      </c>
      <c r="E614" s="7">
        <f t="shared" si="107"/>
        <v>-43835.03</v>
      </c>
      <c r="F614" s="7">
        <f t="shared" si="107"/>
        <v>-56533.69</v>
      </c>
      <c r="G614" s="7">
        <f t="shared" si="107"/>
        <v>-69631.740000000005</v>
      </c>
      <c r="H614" s="7">
        <f t="shared" si="107"/>
        <v>-29381.24</v>
      </c>
      <c r="I614" s="7">
        <f t="shared" si="107"/>
        <v>-38799.89</v>
      </c>
      <c r="J614" s="7">
        <f t="shared" si="107"/>
        <v>-29858.73</v>
      </c>
      <c r="K614" s="7">
        <f t="shared" si="107"/>
        <v>-28245.47</v>
      </c>
      <c r="L614" s="7">
        <f t="shared" si="107"/>
        <v>-60964.68</v>
      </c>
      <c r="M614" s="7">
        <f t="shared" si="107"/>
        <v>-32407.759999999998</v>
      </c>
      <c r="N614" s="8">
        <f t="shared" si="107"/>
        <v>-35369.5</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f t="shared" ref="B616:O619" si="108">IFERROR(VLOOKUP($B$615,$221:$343,MATCH($Q616&amp;"/"&amp;B$348,$219:$219,0),FALSE),"")</f>
        <v>-17739.849999999999</v>
      </c>
      <c r="C616" s="7">
        <f t="shared" si="108"/>
        <v>-16226</v>
      </c>
      <c r="D616" s="7">
        <f t="shared" si="108"/>
        <v>-20558.849999999999</v>
      </c>
      <c r="E616" s="7">
        <f t="shared" si="108"/>
        <v>-32780.480000000003</v>
      </c>
      <c r="F616" s="7">
        <f t="shared" si="108"/>
        <v>-20330.39</v>
      </c>
      <c r="G616" s="7">
        <f t="shared" si="108"/>
        <v>-20929.13</v>
      </c>
      <c r="H616" s="7">
        <f t="shared" si="108"/>
        <v>-18069.75</v>
      </c>
      <c r="I616" s="7">
        <f t="shared" si="108"/>
        <v>16609.61</v>
      </c>
      <c r="J616" s="7">
        <f t="shared" si="108"/>
        <v>-12534.98</v>
      </c>
      <c r="K616" s="7">
        <f t="shared" si="108"/>
        <v>-31472.09</v>
      </c>
      <c r="L616" s="7">
        <f t="shared" si="108"/>
        <v>20201.72</v>
      </c>
      <c r="M616" s="7">
        <f t="shared" si="108"/>
        <v>79672.850000000006</v>
      </c>
      <c r="N616" s="8">
        <f t="shared" si="108"/>
        <v>-6084</v>
      </c>
      <c r="O616" s="8">
        <f t="shared" si="108"/>
        <v>-51716.97</v>
      </c>
      <c r="P616" s="6"/>
      <c r="Q616" s="9" t="s">
        <v>12</v>
      </c>
    </row>
    <row r="617" spans="2:17" x14ac:dyDescent="0.25">
      <c r="B617" s="7">
        <f t="shared" si="108"/>
        <v>-90596</v>
      </c>
      <c r="C617" s="7">
        <f t="shared" si="108"/>
        <v>-10047.74</v>
      </c>
      <c r="D617" s="7">
        <f t="shared" si="108"/>
        <v>-48647.07</v>
      </c>
      <c r="E617" s="7">
        <f t="shared" si="108"/>
        <v>-25616.94</v>
      </c>
      <c r="F617" s="7">
        <f t="shared" si="108"/>
        <v>-21301.84</v>
      </c>
      <c r="G617" s="7">
        <f t="shared" si="108"/>
        <v>-19942.16</v>
      </c>
      <c r="H617" s="7">
        <f t="shared" si="108"/>
        <v>-22695.55</v>
      </c>
      <c r="I617" s="7">
        <f t="shared" si="108"/>
        <v>15054.83</v>
      </c>
      <c r="J617" s="7">
        <f t="shared" si="108"/>
        <v>-36966.410000000003</v>
      </c>
      <c r="K617" s="7">
        <f t="shared" si="108"/>
        <v>-57428.76</v>
      </c>
      <c r="L617" s="7">
        <f t="shared" si="108"/>
        <v>152198.32</v>
      </c>
      <c r="M617" s="7">
        <f t="shared" si="108"/>
        <v>114629.99</v>
      </c>
      <c r="N617" s="8">
        <f t="shared" si="108"/>
        <v>26795.93</v>
      </c>
      <c r="O617" s="8">
        <f t="shared" si="108"/>
        <v>-33471.53</v>
      </c>
      <c r="P617" s="6"/>
      <c r="Q617" s="9" t="s">
        <v>13</v>
      </c>
    </row>
    <row r="618" spans="2:17" x14ac:dyDescent="0.25">
      <c r="B618" s="7">
        <f t="shared" si="108"/>
        <v>-83264.649999999994</v>
      </c>
      <c r="C618" s="7">
        <f t="shared" si="108"/>
        <v>-60369.87</v>
      </c>
      <c r="D618" s="7">
        <f t="shared" si="108"/>
        <v>-14376.53</v>
      </c>
      <c r="E618" s="7">
        <f t="shared" si="108"/>
        <v>-36044.730000000003</v>
      </c>
      <c r="F618" s="7">
        <f t="shared" si="108"/>
        <v>-36093.57</v>
      </c>
      <c r="G618" s="7">
        <f t="shared" si="108"/>
        <v>-32477.46</v>
      </c>
      <c r="H618" s="7">
        <f t="shared" si="108"/>
        <v>-27807.45</v>
      </c>
      <c r="I618" s="7">
        <f t="shared" si="108"/>
        <v>1211.17</v>
      </c>
      <c r="J618" s="7">
        <f t="shared" si="108"/>
        <v>-27288.639999999999</v>
      </c>
      <c r="K618" s="7">
        <f t="shared" si="108"/>
        <v>-148895.97</v>
      </c>
      <c r="L618" s="7">
        <f t="shared" si="108"/>
        <v>173916.2</v>
      </c>
      <c r="M618" s="7">
        <f t="shared" si="108"/>
        <v>112395.38</v>
      </c>
      <c r="N618" s="8">
        <f t="shared" si="108"/>
        <v>34678.019999999997</v>
      </c>
      <c r="O618" s="8" t="str">
        <f t="shared" si="108"/>
        <v/>
      </c>
      <c r="P618" s="6"/>
      <c r="Q618" s="9" t="s">
        <v>14</v>
      </c>
    </row>
    <row r="619" spans="2:17" x14ac:dyDescent="0.25">
      <c r="B619" s="7">
        <f t="shared" si="108"/>
        <v>-56696</v>
      </c>
      <c r="C619" s="7">
        <f t="shared" si="108"/>
        <v>-128975.71</v>
      </c>
      <c r="D619" s="7">
        <f t="shared" si="108"/>
        <v>-32170.77</v>
      </c>
      <c r="E619" s="7">
        <f t="shared" si="108"/>
        <v>-44040.77</v>
      </c>
      <c r="F619" s="7">
        <f t="shared" si="108"/>
        <v>-72641.460000000006</v>
      </c>
      <c r="G619" s="7">
        <f t="shared" si="108"/>
        <v>-54464.28</v>
      </c>
      <c r="H619" s="7">
        <f t="shared" si="108"/>
        <v>-51415</v>
      </c>
      <c r="I619" s="7">
        <f t="shared" si="108"/>
        <v>-9926.11</v>
      </c>
      <c r="J619" s="7">
        <f t="shared" si="108"/>
        <v>-85312</v>
      </c>
      <c r="K619" s="7">
        <f t="shared" si="108"/>
        <v>-344857.14</v>
      </c>
      <c r="L619" s="7">
        <f t="shared" si="108"/>
        <v>51887.24</v>
      </c>
      <c r="M619" s="7">
        <f t="shared" si="108"/>
        <v>86846.57</v>
      </c>
      <c r="N619" s="8">
        <f t="shared" si="108"/>
        <v>-24767.91</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f t="shared" ref="B621:O624" si="109">IFERROR(VLOOKUP($B$620,$221:$343,MATCH($Q621&amp;"/"&amp;B$348,$219:$219,0),FALSE),"")</f>
        <v>-41825.93</v>
      </c>
      <c r="C621" s="7">
        <f t="shared" si="109"/>
        <v>54429</v>
      </c>
      <c r="D621" s="7">
        <f t="shared" si="109"/>
        <v>-31877.73</v>
      </c>
      <c r="E621" s="7">
        <f t="shared" si="109"/>
        <v>79244.92</v>
      </c>
      <c r="F621" s="7">
        <f t="shared" si="109"/>
        <v>30000</v>
      </c>
      <c r="G621" s="7">
        <f t="shared" si="109"/>
        <v>-32000</v>
      </c>
      <c r="H621" s="7">
        <f t="shared" si="109"/>
        <v>-6000</v>
      </c>
      <c r="I621" s="7">
        <f t="shared" si="109"/>
        <v>-44000</v>
      </c>
      <c r="J621" s="7">
        <f t="shared" si="109"/>
        <v>-53000</v>
      </c>
      <c r="K621" s="7">
        <f t="shared" si="109"/>
        <v>20000</v>
      </c>
      <c r="L621" s="7">
        <f t="shared" si="109"/>
        <v>16000</v>
      </c>
      <c r="M621" s="7">
        <f t="shared" si="109"/>
        <v>76297.75</v>
      </c>
      <c r="N621" s="7">
        <f t="shared" si="109"/>
        <v>120306.79</v>
      </c>
      <c r="O621" s="7">
        <f t="shared" si="109"/>
        <v>-106203.2</v>
      </c>
      <c r="P621" s="6"/>
      <c r="Q621" s="9" t="s">
        <v>12</v>
      </c>
    </row>
    <row r="622" spans="2:17" x14ac:dyDescent="0.25">
      <c r="B622" s="7">
        <f t="shared" si="109"/>
        <v>24346</v>
      </c>
      <c r="C622" s="7">
        <f t="shared" si="109"/>
        <v>68833.429999999993</v>
      </c>
      <c r="D622" s="7">
        <f t="shared" si="109"/>
        <v>-88312.9</v>
      </c>
      <c r="E622" s="7">
        <f t="shared" si="109"/>
        <v>96637.65</v>
      </c>
      <c r="F622" s="7">
        <f t="shared" si="109"/>
        <v>-30425</v>
      </c>
      <c r="G622" s="7">
        <f t="shared" si="109"/>
        <v>-118375</v>
      </c>
      <c r="H622" s="7">
        <f t="shared" si="109"/>
        <v>-72587.5</v>
      </c>
      <c r="I622" s="7">
        <f t="shared" si="109"/>
        <v>-104750</v>
      </c>
      <c r="J622" s="7">
        <f t="shared" si="109"/>
        <v>-132225</v>
      </c>
      <c r="K622" s="7">
        <f t="shared" si="109"/>
        <v>-105650</v>
      </c>
      <c r="L622" s="7">
        <f t="shared" si="109"/>
        <v>-176300</v>
      </c>
      <c r="M622" s="7">
        <f t="shared" si="109"/>
        <v>56943.74</v>
      </c>
      <c r="N622" s="7">
        <f t="shared" si="109"/>
        <v>-16188.85</v>
      </c>
      <c r="O622" s="7">
        <f t="shared" si="109"/>
        <v>-254572.89</v>
      </c>
      <c r="P622" s="6"/>
      <c r="Q622" s="9" t="s">
        <v>13</v>
      </c>
    </row>
    <row r="623" spans="2:17" x14ac:dyDescent="0.25">
      <c r="B623" s="7">
        <f t="shared" si="109"/>
        <v>-49650.59</v>
      </c>
      <c r="C623" s="7">
        <f t="shared" si="109"/>
        <v>167390.75</v>
      </c>
      <c r="D623" s="7">
        <f t="shared" si="109"/>
        <v>-174603.93</v>
      </c>
      <c r="E623" s="7">
        <f t="shared" si="109"/>
        <v>147228.60999999999</v>
      </c>
      <c r="F623" s="7">
        <f t="shared" si="109"/>
        <v>-25012.5</v>
      </c>
      <c r="G623" s="7">
        <f t="shared" si="109"/>
        <v>-106962.5</v>
      </c>
      <c r="H623" s="7">
        <f t="shared" si="109"/>
        <v>-102046.09</v>
      </c>
      <c r="I623" s="7">
        <f t="shared" si="109"/>
        <v>-163550</v>
      </c>
      <c r="J623" s="7">
        <f t="shared" si="109"/>
        <v>-170975</v>
      </c>
      <c r="K623" s="7">
        <f t="shared" si="109"/>
        <v>-186300</v>
      </c>
      <c r="L623" s="7">
        <f t="shared" si="109"/>
        <v>-325576.75</v>
      </c>
      <c r="M623" s="7">
        <f t="shared" si="109"/>
        <v>55909.96</v>
      </c>
      <c r="N623" s="7">
        <f t="shared" si="109"/>
        <v>-242464.58</v>
      </c>
      <c r="O623" s="7" t="str">
        <f t="shared" si="109"/>
        <v/>
      </c>
      <c r="P623" s="6"/>
      <c r="Q623" s="9" t="s">
        <v>14</v>
      </c>
    </row>
    <row r="624" spans="2:17" x14ac:dyDescent="0.25">
      <c r="B624" s="7">
        <f t="shared" si="109"/>
        <v>-3539</v>
      </c>
      <c r="C624" s="7">
        <f t="shared" si="109"/>
        <v>213658.23</v>
      </c>
      <c r="D624" s="7">
        <f t="shared" si="109"/>
        <v>-184899.21</v>
      </c>
      <c r="E624" s="7">
        <f t="shared" si="109"/>
        <v>182228.61</v>
      </c>
      <c r="F624" s="7">
        <f t="shared" si="109"/>
        <v>-66012.5</v>
      </c>
      <c r="G624" s="7">
        <f t="shared" si="109"/>
        <v>-88962.5</v>
      </c>
      <c r="H624" s="7">
        <f t="shared" si="109"/>
        <v>-147912.5</v>
      </c>
      <c r="I624" s="7">
        <f t="shared" si="109"/>
        <v>-274550</v>
      </c>
      <c r="J624" s="7">
        <f t="shared" si="109"/>
        <v>-183975</v>
      </c>
      <c r="K624" s="7">
        <f t="shared" si="109"/>
        <v>-187300</v>
      </c>
      <c r="L624" s="7">
        <f t="shared" si="109"/>
        <v>-272043.69</v>
      </c>
      <c r="M624" s="7">
        <f t="shared" si="109"/>
        <v>22943.119999999999</v>
      </c>
      <c r="N624" s="7">
        <f t="shared" si="109"/>
        <v>-307423.82</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69"/>
    </row>
    <row r="626" spans="2:17" x14ac:dyDescent="0.25">
      <c r="B626" s="7">
        <f t="shared" ref="B626:O629" si="110">IFERROR(VLOOKUP($B$625,$221:$343,MATCH($Q626&amp;"/"&amp;B$348,$219:$219,0),FALSE),"")</f>
        <v>28208.43</v>
      </c>
      <c r="C626" s="7">
        <f t="shared" si="110"/>
        <v>17196</v>
      </c>
      <c r="D626" s="7">
        <f t="shared" si="110"/>
        <v>6094.93</v>
      </c>
      <c r="E626" s="7">
        <f t="shared" si="110"/>
        <v>6783.98</v>
      </c>
      <c r="F626" s="7">
        <f t="shared" si="110"/>
        <v>6310.8</v>
      </c>
      <c r="G626" s="7">
        <f t="shared" si="110"/>
        <v>7772.9</v>
      </c>
      <c r="H626" s="7">
        <f t="shared" si="110"/>
        <v>-12282.56</v>
      </c>
      <c r="I626" s="7">
        <f t="shared" si="110"/>
        <v>-3637.62</v>
      </c>
      <c r="J626" s="7">
        <f t="shared" si="110"/>
        <v>-5759.47</v>
      </c>
      <c r="K626" s="7">
        <f t="shared" si="110"/>
        <v>560.84</v>
      </c>
      <c r="L626" s="7">
        <f t="shared" si="110"/>
        <v>-5812.79</v>
      </c>
      <c r="M626" s="7">
        <f t="shared" si="110"/>
        <v>-7968.91</v>
      </c>
      <c r="N626" s="8">
        <f t="shared" si="110"/>
        <v>-16489.16</v>
      </c>
      <c r="O626" s="8">
        <f t="shared" si="110"/>
        <v>-13972.84</v>
      </c>
      <c r="P626" s="6"/>
      <c r="Q626" s="9" t="s">
        <v>12</v>
      </c>
    </row>
    <row r="627" spans="2:17" x14ac:dyDescent="0.25">
      <c r="B627" s="7">
        <f t="shared" si="110"/>
        <v>14600</v>
      </c>
      <c r="C627" s="7">
        <f t="shared" si="110"/>
        <v>23419.02</v>
      </c>
      <c r="D627" s="7">
        <f t="shared" si="110"/>
        <v>-6555.35</v>
      </c>
      <c r="E627" s="7">
        <f t="shared" si="110"/>
        <v>-675.99</v>
      </c>
      <c r="F627" s="7">
        <f t="shared" si="110"/>
        <v>-2310.9299999999998</v>
      </c>
      <c r="G627" s="7">
        <f t="shared" si="110"/>
        <v>6098.71</v>
      </c>
      <c r="H627" s="7">
        <f t="shared" si="110"/>
        <v>-6659.55</v>
      </c>
      <c r="I627" s="7">
        <f t="shared" si="110"/>
        <v>-10711.69</v>
      </c>
      <c r="J627" s="7">
        <f t="shared" si="110"/>
        <v>-6238.5</v>
      </c>
      <c r="K627" s="7">
        <f t="shared" si="110"/>
        <v>2359.5</v>
      </c>
      <c r="L627" s="7">
        <f t="shared" si="110"/>
        <v>-7536.52</v>
      </c>
      <c r="M627" s="7">
        <f t="shared" si="110"/>
        <v>-2305.38</v>
      </c>
      <c r="N627" s="8">
        <f t="shared" si="110"/>
        <v>20826.96</v>
      </c>
      <c r="O627" s="8">
        <f t="shared" si="110"/>
        <v>-10437.81</v>
      </c>
      <c r="P627" s="6"/>
      <c r="Q627" s="9" t="s">
        <v>13</v>
      </c>
    </row>
    <row r="628" spans="2:17" x14ac:dyDescent="0.25">
      <c r="B628" s="7">
        <f t="shared" si="110"/>
        <v>-723.92</v>
      </c>
      <c r="C628" s="7">
        <f t="shared" si="110"/>
        <v>27876.89</v>
      </c>
      <c r="D628" s="7">
        <f t="shared" si="110"/>
        <v>-10098.17</v>
      </c>
      <c r="E628" s="7">
        <f t="shared" si="110"/>
        <v>916.56</v>
      </c>
      <c r="F628" s="7">
        <f t="shared" si="110"/>
        <v>-6567.4</v>
      </c>
      <c r="G628" s="7">
        <f t="shared" si="110"/>
        <v>15584.09</v>
      </c>
      <c r="H628" s="7">
        <f t="shared" si="110"/>
        <v>-13576.97</v>
      </c>
      <c r="I628" s="7">
        <f t="shared" si="110"/>
        <v>-11580.92</v>
      </c>
      <c r="J628" s="7">
        <f t="shared" si="110"/>
        <v>-8136.36</v>
      </c>
      <c r="K628" s="7">
        <f t="shared" si="110"/>
        <v>-7139.61</v>
      </c>
      <c r="L628" s="7">
        <f t="shared" si="110"/>
        <v>24722.74</v>
      </c>
      <c r="M628" s="7">
        <f t="shared" si="110"/>
        <v>-15153.81</v>
      </c>
      <c r="N628" s="8">
        <f t="shared" si="110"/>
        <v>-13251.19</v>
      </c>
      <c r="O628" s="8" t="str">
        <f t="shared" si="110"/>
        <v/>
      </c>
      <c r="P628" s="6"/>
      <c r="Q628" s="9" t="s">
        <v>14</v>
      </c>
    </row>
    <row r="629" spans="2:17" x14ac:dyDescent="0.25">
      <c r="B629" s="7">
        <f t="shared" si="110"/>
        <v>-6501</v>
      </c>
      <c r="C629" s="7">
        <f t="shared" si="110"/>
        <v>7457.36</v>
      </c>
      <c r="D629" s="7">
        <f t="shared" si="110"/>
        <v>-9553.02</v>
      </c>
      <c r="E629" s="7">
        <f t="shared" si="110"/>
        <v>7576.65</v>
      </c>
      <c r="F629" s="7">
        <f t="shared" si="110"/>
        <v>702.88</v>
      </c>
      <c r="G629" s="7">
        <f t="shared" si="110"/>
        <v>20315.28</v>
      </c>
      <c r="H629" s="7">
        <f t="shared" si="110"/>
        <v>-251.08</v>
      </c>
      <c r="I629" s="7">
        <f t="shared" si="110"/>
        <v>-4557.08</v>
      </c>
      <c r="J629" s="7">
        <f t="shared" si="110"/>
        <v>1541.48</v>
      </c>
      <c r="K629" s="7">
        <f t="shared" si="110"/>
        <v>2955.72</v>
      </c>
      <c r="L629" s="7">
        <f t="shared" si="110"/>
        <v>16529.43</v>
      </c>
      <c r="M629" s="7">
        <f t="shared" si="110"/>
        <v>4730.38</v>
      </c>
      <c r="N629" s="8">
        <f t="shared" si="110"/>
        <v>-2264.84</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f t="shared" ref="B632:O632" si="111">B588/B402</f>
        <v>0.10020432034147343</v>
      </c>
      <c r="C632" s="29">
        <f t="shared" si="111"/>
        <v>2.9814134441742413E-2</v>
      </c>
      <c r="D632" s="29">
        <f t="shared" si="111"/>
        <v>2.748951218805722E-2</v>
      </c>
      <c r="E632" s="29">
        <f t="shared" si="111"/>
        <v>2.9389630025998745E-2</v>
      </c>
      <c r="F632" s="29">
        <f t="shared" si="111"/>
        <v>4.2632217856722748E-2</v>
      </c>
      <c r="G632" s="29">
        <f t="shared" si="111"/>
        <v>5.1080388175230369E-2</v>
      </c>
      <c r="H632" s="29">
        <f t="shared" si="111"/>
        <v>6.3668916378943979E-2</v>
      </c>
      <c r="I632" s="29">
        <f t="shared" si="111"/>
        <v>7.4708392820365788E-2</v>
      </c>
      <c r="J632" s="29">
        <f t="shared" si="111"/>
        <v>7.8491342195090588E-2</v>
      </c>
      <c r="K632" s="29">
        <f t="shared" si="111"/>
        <v>0.10185082479030676</v>
      </c>
      <c r="L632" s="29">
        <f t="shared" si="111"/>
        <v>0.13896377348236422</v>
      </c>
      <c r="M632" s="29">
        <f t="shared" si="111"/>
        <v>0.13693284729457156</v>
      </c>
      <c r="N632" s="29">
        <f t="shared" si="111"/>
        <v>9.8715049493223003E-2</v>
      </c>
      <c r="O632" s="29">
        <f t="shared" si="111"/>
        <v>0.10553542544751961</v>
      </c>
      <c r="P632" s="6"/>
      <c r="Q632" s="89" t="s">
        <v>37</v>
      </c>
    </row>
    <row r="633" spans="2:17" x14ac:dyDescent="0.25">
      <c r="B633" s="29">
        <f t="shared" ref="B633:O633" si="112">((B551*(1-B582))/(B457+B432))</f>
        <v>0.1281780299232092</v>
      </c>
      <c r="C633" s="29">
        <f t="shared" si="112"/>
        <v>4.1004178849134189E-2</v>
      </c>
      <c r="D633" s="29">
        <f t="shared" si="112"/>
        <v>4.1662971320039106E-2</v>
      </c>
      <c r="E633" s="29">
        <f t="shared" si="112"/>
        <v>3.8651061088565794E-2</v>
      </c>
      <c r="F633" s="29">
        <f t="shared" si="112"/>
        <v>5.5203170367637097E-2</v>
      </c>
      <c r="G633" s="29">
        <f t="shared" si="112"/>
        <v>6.3510979958002575E-2</v>
      </c>
      <c r="H633" s="29">
        <f t="shared" si="112"/>
        <v>7.8871095710210976E-2</v>
      </c>
      <c r="I633" s="29">
        <f t="shared" si="112"/>
        <v>9.1571581864619472E-2</v>
      </c>
      <c r="J633" s="29">
        <f t="shared" si="112"/>
        <v>9.5750795077693102E-2</v>
      </c>
      <c r="K633" s="29">
        <f t="shared" si="112"/>
        <v>0.12205975336542454</v>
      </c>
      <c r="L633" s="29">
        <f t="shared" si="112"/>
        <v>0.18142019891228414</v>
      </c>
      <c r="M633" s="29">
        <f t="shared" si="112"/>
        <v>0.16320704951564641</v>
      </c>
      <c r="N633" s="29">
        <f t="shared" si="112"/>
        <v>0.1194261619839978</v>
      </c>
      <c r="O633" s="29">
        <f t="shared" si="112"/>
        <v>0.12228787544210873</v>
      </c>
      <c r="P633" s="6"/>
      <c r="Q633" s="89" t="s">
        <v>38</v>
      </c>
    </row>
    <row r="634" spans="2:17" x14ac:dyDescent="0.25">
      <c r="B634" s="29">
        <f t="shared" ref="B634:O634" si="113">B588/B457</f>
        <v>0.14115141643336793</v>
      </c>
      <c r="C634" s="29">
        <f t="shared" si="113"/>
        <v>4.6394768537943547E-2</v>
      </c>
      <c r="D634" s="29">
        <f t="shared" si="113"/>
        <v>4.0674270945893473E-2</v>
      </c>
      <c r="E634" s="29">
        <f t="shared" si="113"/>
        <v>5.069367000759923E-2</v>
      </c>
      <c r="F634" s="29">
        <f t="shared" si="113"/>
        <v>7.0837773385074493E-2</v>
      </c>
      <c r="G634" s="29">
        <f t="shared" si="113"/>
        <v>7.9569041202501412E-2</v>
      </c>
      <c r="H634" s="29">
        <f t="shared" si="113"/>
        <v>9.3800927476151874E-2</v>
      </c>
      <c r="I634" s="29">
        <f t="shared" si="113"/>
        <v>9.951343480259893E-2</v>
      </c>
      <c r="J634" s="29">
        <f t="shared" si="113"/>
        <v>0.10014372289910368</v>
      </c>
      <c r="K634" s="29">
        <f t="shared" si="113"/>
        <v>0.12828325681411795</v>
      </c>
      <c r="L634" s="29">
        <f t="shared" si="113"/>
        <v>0.19700935569125042</v>
      </c>
      <c r="M634" s="29">
        <f t="shared" si="113"/>
        <v>0.22206553677931667</v>
      </c>
      <c r="N634" s="29">
        <f t="shared" si="113"/>
        <v>0.15419190278988459</v>
      </c>
      <c r="O634" s="29">
        <f t="shared" si="113"/>
        <v>0.1551848060556828</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f t="shared" ref="B636:N636" si="114">B378/B414</f>
        <v>2.5849110207489407</v>
      </c>
      <c r="C636" s="27">
        <f t="shared" si="114"/>
        <v>2.2084093806761858</v>
      </c>
      <c r="D636" s="27">
        <f t="shared" si="114"/>
        <v>2.3916278812658081</v>
      </c>
      <c r="E636" s="27">
        <f t="shared" si="114"/>
        <v>1.9535448632596049</v>
      </c>
      <c r="F636" s="27">
        <f t="shared" si="114"/>
        <v>2.0675804185831841</v>
      </c>
      <c r="G636" s="27">
        <f t="shared" si="114"/>
        <v>2.1578753101000441</v>
      </c>
      <c r="H636" s="27">
        <f t="shared" si="114"/>
        <v>2.5539479770471596</v>
      </c>
      <c r="I636" s="27">
        <f t="shared" si="114"/>
        <v>3.4387595536861109</v>
      </c>
      <c r="J636" s="27">
        <f t="shared" si="114"/>
        <v>4.1807102959866853</v>
      </c>
      <c r="K636" s="27">
        <f t="shared" si="114"/>
        <v>4.6303517132494418</v>
      </c>
      <c r="L636" s="27">
        <f t="shared" si="114"/>
        <v>3.0535808737059327</v>
      </c>
      <c r="M636" s="27">
        <f t="shared" si="114"/>
        <v>2.326597632264749</v>
      </c>
      <c r="N636" s="27">
        <f t="shared" si="114"/>
        <v>2.5360070809976345</v>
      </c>
      <c r="O636" s="27">
        <f>O378/O414</f>
        <v>3.0403577479537525</v>
      </c>
      <c r="P636" s="6"/>
      <c r="Q636" s="89" t="s">
        <v>2307</v>
      </c>
    </row>
    <row r="637" spans="2:17" x14ac:dyDescent="0.25">
      <c r="B637" s="27">
        <f t="shared" ref="B637:N637" si="115">(B378-B372)/B414</f>
        <v>1.3150414360369833</v>
      </c>
      <c r="C637" s="27">
        <f t="shared" si="115"/>
        <v>1.0645845823729996</v>
      </c>
      <c r="D637" s="27">
        <f t="shared" si="115"/>
        <v>1.1513756798341761</v>
      </c>
      <c r="E637" s="27">
        <f t="shared" si="115"/>
        <v>0.73462725089094816</v>
      </c>
      <c r="F637" s="27">
        <f t="shared" si="115"/>
        <v>0.77372319723436389</v>
      </c>
      <c r="G637" s="27">
        <f t="shared" si="115"/>
        <v>0.68061338882327571</v>
      </c>
      <c r="H637" s="27">
        <f t="shared" si="115"/>
        <v>0.77312210134022574</v>
      </c>
      <c r="I637" s="27">
        <f t="shared" si="115"/>
        <v>1.0771257186325938</v>
      </c>
      <c r="J637" s="27">
        <f t="shared" si="115"/>
        <v>1.3592711968032598</v>
      </c>
      <c r="K637" s="27">
        <f t="shared" si="115"/>
        <v>2.2138283231669811</v>
      </c>
      <c r="L637" s="27">
        <f t="shared" si="115"/>
        <v>1.3718017273925016</v>
      </c>
      <c r="M637" s="27">
        <f t="shared" si="115"/>
        <v>0.81508209594799619</v>
      </c>
      <c r="N637" s="27">
        <f t="shared" si="115"/>
        <v>0.88969221612432392</v>
      </c>
      <c r="O637" s="27">
        <f>(O378-O372)/O414</f>
        <v>1.0988694395410885</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f t="shared" ref="B639:N639" si="116">B432/B457</f>
        <v>0.18811331466943362</v>
      </c>
      <c r="C639" s="27">
        <f t="shared" si="116"/>
        <v>0.38288425723281899</v>
      </c>
      <c r="D639" s="27">
        <f t="shared" si="116"/>
        <v>0.26566514241812117</v>
      </c>
      <c r="E639" s="27">
        <f t="shared" si="116"/>
        <v>0.4957580030460696</v>
      </c>
      <c r="F639" s="27">
        <f t="shared" si="116"/>
        <v>0.44541706699899125</v>
      </c>
      <c r="G639" s="27">
        <f t="shared" si="116"/>
        <v>0.37559331891523329</v>
      </c>
      <c r="H639" s="27">
        <f t="shared" si="116"/>
        <v>0.27517796320728893</v>
      </c>
      <c r="I639" s="27">
        <f t="shared" si="116"/>
        <v>0.1316478916635235</v>
      </c>
      <c r="J639" s="27">
        <f t="shared" si="116"/>
        <v>6.156865298162735E-2</v>
      </c>
      <c r="K639" s="27">
        <f t="shared" si="116"/>
        <v>5.600567638056822E-2</v>
      </c>
      <c r="L639" s="27">
        <f t="shared" si="116"/>
        <v>8.5084782594340116E-2</v>
      </c>
      <c r="M639" s="27">
        <f t="shared" si="116"/>
        <v>0.36941132801325161</v>
      </c>
      <c r="N639" s="27">
        <f t="shared" si="116"/>
        <v>0.31498824143603654</v>
      </c>
      <c r="O639" s="27">
        <f>O432/O457</f>
        <v>0.25848652520083032</v>
      </c>
      <c r="P639" s="6"/>
      <c r="Q639" s="89" t="s">
        <v>40</v>
      </c>
    </row>
    <row r="640" spans="2:17" x14ac:dyDescent="0.25">
      <c r="B640" s="27">
        <f t="shared" ref="B640:N640" si="117">B432/B588</f>
        <v>1.3327058234533167</v>
      </c>
      <c r="C640" s="27">
        <f t="shared" si="117"/>
        <v>8.2527463612558059</v>
      </c>
      <c r="D640" s="27">
        <f t="shared" si="117"/>
        <v>6.5315280702024001</v>
      </c>
      <c r="E640" s="27">
        <f t="shared" si="117"/>
        <v>9.779485347416216</v>
      </c>
      <c r="F640" s="27">
        <f t="shared" si="117"/>
        <v>6.287846804242446</v>
      </c>
      <c r="G640" s="27">
        <f t="shared" si="117"/>
        <v>4.7203449135368718</v>
      </c>
      <c r="H640" s="27">
        <f t="shared" si="117"/>
        <v>2.9336379779107271</v>
      </c>
      <c r="I640" s="27">
        <f t="shared" si="117"/>
        <v>1.3229157643354235</v>
      </c>
      <c r="J640" s="27">
        <f t="shared" si="117"/>
        <v>0.61480291723984237</v>
      </c>
      <c r="K640" s="27">
        <f t="shared" si="117"/>
        <v>0.43657822362368204</v>
      </c>
      <c r="L640" s="27">
        <f t="shared" si="117"/>
        <v>0.43188193929065727</v>
      </c>
      <c r="M640" s="27">
        <f t="shared" si="117"/>
        <v>1.663523900966063</v>
      </c>
      <c r="N640" s="27">
        <f t="shared" si="117"/>
        <v>2.0428325725071774</v>
      </c>
      <c r="O640" s="27">
        <f>O432/O588</f>
        <v>1.6656690288872815</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f t="shared" ref="C642:O642" si="118">365/(C465/((C366+B366)/2))</f>
        <v>134.93175716159908</v>
      </c>
      <c r="D642" s="43">
        <f t="shared" si="118"/>
        <v>117.12884381251396</v>
      </c>
      <c r="E642" s="43">
        <f t="shared" si="118"/>
        <v>108.9702713717061</v>
      </c>
      <c r="F642" s="43">
        <f t="shared" si="118"/>
        <v>92.931273588244295</v>
      </c>
      <c r="G642" s="43">
        <f t="shared" si="118"/>
        <v>72.172387604546117</v>
      </c>
      <c r="H642" s="43">
        <f t="shared" si="118"/>
        <v>57.398334491695472</v>
      </c>
      <c r="I642" s="43">
        <f t="shared" si="118"/>
        <v>51.12320411204454</v>
      </c>
      <c r="J642" s="43">
        <f t="shared" si="118"/>
        <v>50.011026995635518</v>
      </c>
      <c r="K642" s="43">
        <f t="shared" si="118"/>
        <v>45.879091596689022</v>
      </c>
      <c r="L642" s="43">
        <f t="shared" si="118"/>
        <v>48.204245007496503</v>
      </c>
      <c r="M642" s="43">
        <f t="shared" si="118"/>
        <v>53.26411985831777</v>
      </c>
      <c r="N642" s="44">
        <f t="shared" si="118"/>
        <v>58.437045635848797</v>
      </c>
      <c r="O642" s="44">
        <f t="shared" si="118"/>
        <v>59.033744785075875</v>
      </c>
      <c r="P642" s="40"/>
      <c r="Q642" s="41" t="s">
        <v>60</v>
      </c>
    </row>
    <row r="643" spans="2:17" x14ac:dyDescent="0.25">
      <c r="B643" s="42"/>
      <c r="C643" s="43">
        <f t="shared" ref="C643:O643" si="119">365/(C503/((C372+B372)/2))</f>
        <v>262.7447882531406</v>
      </c>
      <c r="D643" s="43">
        <f t="shared" si="119"/>
        <v>238.42360031396433</v>
      </c>
      <c r="E643" s="43">
        <f t="shared" si="119"/>
        <v>310.99576030137263</v>
      </c>
      <c r="F643" s="43">
        <f t="shared" si="119"/>
        <v>389.02043522424759</v>
      </c>
      <c r="G643" s="43">
        <f t="shared" si="119"/>
        <v>390.29130726708928</v>
      </c>
      <c r="H643" s="43">
        <f t="shared" si="119"/>
        <v>434.04612737825988</v>
      </c>
      <c r="I643" s="43">
        <f t="shared" si="119"/>
        <v>394.00719869963831</v>
      </c>
      <c r="J643" s="43">
        <f t="shared" si="119"/>
        <v>372.90705107834805</v>
      </c>
      <c r="K643" s="43">
        <f t="shared" si="119"/>
        <v>296.9452243360401</v>
      </c>
      <c r="L643" s="43">
        <f t="shared" si="119"/>
        <v>255.54210731757573</v>
      </c>
      <c r="M643" s="43">
        <f t="shared" si="119"/>
        <v>327.5050586415303</v>
      </c>
      <c r="N643" s="44">
        <f t="shared" si="119"/>
        <v>355.20135722274136</v>
      </c>
      <c r="O643" s="44">
        <f t="shared" si="119"/>
        <v>375.91371944371019</v>
      </c>
      <c r="P643" s="40"/>
      <c r="Q643" s="41" t="s">
        <v>61</v>
      </c>
    </row>
    <row r="644" spans="2:17" x14ac:dyDescent="0.25">
      <c r="B644" s="42"/>
      <c r="C644" s="43">
        <f t="shared" ref="C644:O644" si="120">365/(C503/((C408+B408)/2))</f>
        <v>56.601239799704871</v>
      </c>
      <c r="D644" s="43">
        <f t="shared" si="120"/>
        <v>48.94703314863267</v>
      </c>
      <c r="E644" s="43">
        <f t="shared" si="120"/>
        <v>69.495961007997479</v>
      </c>
      <c r="F644" s="43">
        <f t="shared" si="120"/>
        <v>78.254116919665236</v>
      </c>
      <c r="G644" s="43">
        <f t="shared" si="120"/>
        <v>74.766816091387582</v>
      </c>
      <c r="H644" s="43">
        <f t="shared" si="120"/>
        <v>81.766885231269157</v>
      </c>
      <c r="I644" s="43">
        <f t="shared" si="120"/>
        <v>75.698249497833757</v>
      </c>
      <c r="J644" s="43">
        <f t="shared" si="120"/>
        <v>79.048017112130623</v>
      </c>
      <c r="K644" s="43">
        <f t="shared" si="120"/>
        <v>81.476553874686587</v>
      </c>
      <c r="L644" s="43">
        <f t="shared" si="120"/>
        <v>89.99252215769711</v>
      </c>
      <c r="M644" s="43">
        <f t="shared" si="120"/>
        <v>94.765197319965225</v>
      </c>
      <c r="N644" s="44">
        <f t="shared" si="120"/>
        <v>69.331975796671657</v>
      </c>
      <c r="O644" s="44">
        <f t="shared" si="120"/>
        <v>52.995729238037832</v>
      </c>
      <c r="P644" s="40"/>
      <c r="Q644" s="41" t="s">
        <v>62</v>
      </c>
    </row>
    <row r="645" spans="2:17" x14ac:dyDescent="0.25">
      <c r="B645" s="45"/>
      <c r="C645" s="46">
        <f t="shared" ref="C645:M645" si="121">C643+C642-C644</f>
        <v>341.07530561503484</v>
      </c>
      <c r="D645" s="46">
        <f t="shared" si="121"/>
        <v>306.60541097784562</v>
      </c>
      <c r="E645" s="46">
        <f t="shared" si="121"/>
        <v>350.47007066508127</v>
      </c>
      <c r="F645" s="46">
        <f t="shared" si="121"/>
        <v>403.69759189282667</v>
      </c>
      <c r="G645" s="46">
        <f t="shared" si="121"/>
        <v>387.69687878024786</v>
      </c>
      <c r="H645" s="46">
        <f t="shared" si="121"/>
        <v>409.67757663868622</v>
      </c>
      <c r="I645" s="46">
        <f t="shared" si="121"/>
        <v>369.43215331384908</v>
      </c>
      <c r="J645" s="46">
        <f t="shared" si="121"/>
        <v>343.87006096185291</v>
      </c>
      <c r="K645" s="46">
        <f t="shared" si="121"/>
        <v>261.34776205804252</v>
      </c>
      <c r="L645" s="46">
        <f t="shared" si="121"/>
        <v>213.7538301673751</v>
      </c>
      <c r="M645" s="46">
        <f t="shared" si="121"/>
        <v>286.00398117988283</v>
      </c>
      <c r="N645" s="47">
        <f>N643+N642-N644</f>
        <v>344.3064270619185</v>
      </c>
      <c r="O645" s="47">
        <f>O643+O642-O644</f>
        <v>381.95173499074826</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30"/>
      <c r="C647" s="130"/>
      <c r="D647" s="130"/>
      <c r="E647" s="130"/>
      <c r="F647" s="130">
        <v>347.5</v>
      </c>
      <c r="G647" s="130">
        <v>347.5</v>
      </c>
      <c r="H647" s="130">
        <v>347.5</v>
      </c>
      <c r="I647" s="130">
        <v>347.5</v>
      </c>
      <c r="J647" s="130">
        <v>347.5</v>
      </c>
      <c r="K647" s="130">
        <v>347.5</v>
      </c>
      <c r="L647" s="130">
        <v>347.5</v>
      </c>
      <c r="M647" s="130">
        <v>347.5</v>
      </c>
      <c r="N647" s="130">
        <v>347.5</v>
      </c>
      <c r="O647" s="130">
        <v>347.5</v>
      </c>
      <c r="P647" s="30"/>
      <c r="Q647" s="90" t="s">
        <v>43</v>
      </c>
    </row>
    <row r="648" spans="2:17" x14ac:dyDescent="0.25">
      <c r="B648" s="13" t="e">
        <f t="shared" ref="B648:O648" si="122">B457/B647</f>
        <v>#DIV/0!</v>
      </c>
      <c r="C648" s="13" t="e">
        <f t="shared" si="122"/>
        <v>#DIV/0!</v>
      </c>
      <c r="D648" s="13" t="e">
        <f t="shared" si="122"/>
        <v>#DIV/0!</v>
      </c>
      <c r="E648" s="13" t="e">
        <f t="shared" si="122"/>
        <v>#DIV/0!</v>
      </c>
      <c r="F648" s="13">
        <f t="shared" si="122"/>
        <v>3753.6559999999999</v>
      </c>
      <c r="G648" s="13">
        <f t="shared" si="122"/>
        <v>4236.787539568345</v>
      </c>
      <c r="H648" s="13">
        <f t="shared" si="122"/>
        <v>4507.2205467625899</v>
      </c>
      <c r="I648" s="13">
        <f t="shared" si="122"/>
        <v>4787.1319424460435</v>
      </c>
      <c r="J648" s="13">
        <f t="shared" si="122"/>
        <v>5047.883165467626</v>
      </c>
      <c r="K648" s="13">
        <f t="shared" si="122"/>
        <v>5454.2811510791362</v>
      </c>
      <c r="L648" s="13">
        <f t="shared" si="122"/>
        <v>5281.6664172661876</v>
      </c>
      <c r="M648" s="13">
        <f t="shared" si="122"/>
        <v>5355.2232805755402</v>
      </c>
      <c r="N648" s="13">
        <f t="shared" si="122"/>
        <v>5165.7803165467622</v>
      </c>
      <c r="O648" s="13">
        <f t="shared" si="122"/>
        <v>5231.4155107913666</v>
      </c>
      <c r="P648" s="6"/>
      <c r="Q648" s="90" t="s">
        <v>44</v>
      </c>
    </row>
    <row r="649" spans="2:17" x14ac:dyDescent="0.25">
      <c r="B649" s="13" t="e">
        <f t="shared" ref="B649:O649" si="123">B588/B647</f>
        <v>#DIV/0!</v>
      </c>
      <c r="C649" s="13" t="e">
        <f t="shared" si="123"/>
        <v>#DIV/0!</v>
      </c>
      <c r="D649" s="13" t="e">
        <f t="shared" si="123"/>
        <v>#DIV/0!</v>
      </c>
      <c r="E649" s="13" t="e">
        <f t="shared" si="123"/>
        <v>#DIV/0!</v>
      </c>
      <c r="F649" s="13">
        <f t="shared" si="123"/>
        <v>265.90063309352519</v>
      </c>
      <c r="G649" s="13">
        <f t="shared" si="123"/>
        <v>337.11712230215824</v>
      </c>
      <c r="H649" s="13">
        <f t="shared" si="123"/>
        <v>422.78146762589927</v>
      </c>
      <c r="I649" s="13">
        <f t="shared" si="123"/>
        <v>476.38394244604314</v>
      </c>
      <c r="J649" s="13">
        <f t="shared" si="123"/>
        <v>505.51381294964028</v>
      </c>
      <c r="K649" s="13">
        <f t="shared" si="123"/>
        <v>699.69294964028779</v>
      </c>
      <c r="L649" s="13">
        <f t="shared" si="123"/>
        <v>1040.5376978417266</v>
      </c>
      <c r="M649" s="13">
        <f t="shared" si="123"/>
        <v>1189.2105323741005</v>
      </c>
      <c r="N649" s="13">
        <f t="shared" si="123"/>
        <v>796.52149640287757</v>
      </c>
      <c r="O649" s="13">
        <f t="shared" si="123"/>
        <v>811.836201438849</v>
      </c>
      <c r="P649" s="6"/>
      <c r="Q649" s="89" t="s">
        <v>45</v>
      </c>
    </row>
    <row r="650" spans="2:17" x14ac:dyDescent="0.25">
      <c r="B650" s="91"/>
      <c r="C650" s="91" t="e">
        <f t="shared" ref="C650:M650" si="124">+C649/B649-1</f>
        <v>#DIV/0!</v>
      </c>
      <c r="D650" s="92" t="e">
        <f t="shared" si="124"/>
        <v>#DIV/0!</v>
      </c>
      <c r="E650" s="91" t="e">
        <f t="shared" si="124"/>
        <v>#DIV/0!</v>
      </c>
      <c r="F650" s="92" t="e">
        <f t="shared" si="124"/>
        <v>#DIV/0!</v>
      </c>
      <c r="G650" s="91">
        <f t="shared" si="124"/>
        <v>0.26783121341265881</v>
      </c>
      <c r="H650" s="92">
        <f t="shared" si="124"/>
        <v>0.25410855651217878</v>
      </c>
      <c r="I650" s="91">
        <f t="shared" si="124"/>
        <v>0.12678529908405145</v>
      </c>
      <c r="J650" s="92">
        <f t="shared" si="124"/>
        <v>6.1147884947647002E-2</v>
      </c>
      <c r="K650" s="91">
        <f t="shared" si="124"/>
        <v>0.38412231617890891</v>
      </c>
      <c r="L650" s="92">
        <f t="shared" si="124"/>
        <v>0.4871347472868881</v>
      </c>
      <c r="M650" s="91">
        <f t="shared" si="124"/>
        <v>0.14288077677603561</v>
      </c>
      <c r="N650" s="93">
        <f>+N649/M649-1</f>
        <v>-0.3302098537483279</v>
      </c>
      <c r="O650" s="93">
        <f>+O649/N649-1</f>
        <v>1.922698270559331E-2</v>
      </c>
      <c r="P650" s="31"/>
      <c r="Q650" s="94" t="s">
        <v>46</v>
      </c>
    </row>
    <row r="651" spans="2:17" x14ac:dyDescent="0.25">
      <c r="B651" s="130">
        <v>0.28000000000000003</v>
      </c>
      <c r="C651" s="130">
        <v>6.6000000000000003E-2</v>
      </c>
      <c r="D651" s="130">
        <v>0.26</v>
      </c>
      <c r="E651" s="130">
        <v>0.03</v>
      </c>
      <c r="F651" s="130">
        <v>0.115</v>
      </c>
      <c r="G651" s="130">
        <v>0.13</v>
      </c>
      <c r="H651" s="130">
        <v>0.17</v>
      </c>
      <c r="I651" s="130">
        <v>0.19</v>
      </c>
      <c r="J651" s="130">
        <v>0.24000000000000002</v>
      </c>
      <c r="K651" s="130">
        <v>0.82000000000000006</v>
      </c>
      <c r="L651" s="130">
        <v>1.04</v>
      </c>
      <c r="M651" s="130">
        <v>1.19</v>
      </c>
      <c r="N651" s="130">
        <v>0.8</v>
      </c>
      <c r="O651" s="130">
        <v>0.41</v>
      </c>
      <c r="P651" s="6"/>
      <c r="Q651" s="90" t="s">
        <v>47</v>
      </c>
    </row>
    <row r="652" spans="2:17" x14ac:dyDescent="0.25">
      <c r="B652" s="91">
        <f t="shared" ref="B652:O652" si="125">+B651/B661</f>
        <v>2.6486744226038219E-2</v>
      </c>
      <c r="C652" s="91">
        <f t="shared" si="125"/>
        <v>4.4048111686224856E-3</v>
      </c>
      <c r="D652" s="92">
        <f t="shared" si="125"/>
        <v>1.1760436190602463E-2</v>
      </c>
      <c r="E652" s="91">
        <f t="shared" si="125"/>
        <v>1.3500587045379726E-3</v>
      </c>
      <c r="F652" s="92">
        <f t="shared" si="125"/>
        <v>5.005534080228826E-3</v>
      </c>
      <c r="G652" s="91">
        <f t="shared" si="125"/>
        <v>5.5450989838322163E-3</v>
      </c>
      <c r="H652" s="92">
        <f t="shared" si="125"/>
        <v>7.3115945686739693E-3</v>
      </c>
      <c r="I652" s="91">
        <f t="shared" si="125"/>
        <v>8.0140790833065374E-3</v>
      </c>
      <c r="J652" s="92">
        <f t="shared" si="125"/>
        <v>1.0184924018676558E-2</v>
      </c>
      <c r="K652" s="91">
        <f t="shared" si="125"/>
        <v>3.5242513135638351E-2</v>
      </c>
      <c r="L652" s="92">
        <f t="shared" si="125"/>
        <v>3.457629822478131E-2</v>
      </c>
      <c r="M652" s="91">
        <f t="shared" si="125"/>
        <v>4.2424920716227797E-2</v>
      </c>
      <c r="N652" s="93">
        <f t="shared" si="125"/>
        <v>4.1474465340765938E-2</v>
      </c>
      <c r="O652" s="93">
        <f t="shared" si="125"/>
        <v>2.146596858638743E-2</v>
      </c>
      <c r="P652" s="6"/>
      <c r="Q652" s="94" t="s">
        <v>48</v>
      </c>
    </row>
    <row r="653" spans="2:17" x14ac:dyDescent="0.25">
      <c r="B653" s="95" t="e">
        <f t="shared" ref="B653:M653" si="126">+B651/B649</f>
        <v>#DIV/0!</v>
      </c>
      <c r="C653" s="95" t="e">
        <f t="shared" si="126"/>
        <v>#DIV/0!</v>
      </c>
      <c r="D653" s="96" t="e">
        <f t="shared" si="126"/>
        <v>#DIV/0!</v>
      </c>
      <c r="E653" s="95" t="e">
        <f t="shared" si="126"/>
        <v>#DIV/0!</v>
      </c>
      <c r="F653" s="96">
        <f t="shared" si="126"/>
        <v>4.3249238883741607E-4</v>
      </c>
      <c r="G653" s="95">
        <f t="shared" si="126"/>
        <v>3.8562265574716475E-4</v>
      </c>
      <c r="H653" s="96">
        <f t="shared" si="126"/>
        <v>4.0209898734356431E-4</v>
      </c>
      <c r="I653" s="95">
        <f t="shared" si="126"/>
        <v>3.9883796045774581E-4</v>
      </c>
      <c r="J653" s="96">
        <f t="shared" si="126"/>
        <v>4.7476447497965605E-4</v>
      </c>
      <c r="K653" s="95">
        <f t="shared" si="126"/>
        <v>1.171942636297196E-3</v>
      </c>
      <c r="L653" s="96">
        <f t="shared" si="126"/>
        <v>9.9948325001310203E-4</v>
      </c>
      <c r="M653" s="95">
        <f t="shared" si="126"/>
        <v>1.000663858588877E-3</v>
      </c>
      <c r="N653" s="97">
        <f>+N651/N649</f>
        <v>1.0043671182922639E-3</v>
      </c>
      <c r="O653" s="97">
        <f>+O651/O649</f>
        <v>5.0502798381414995E-4</v>
      </c>
      <c r="P653" s="28"/>
      <c r="Q653" s="98" t="s">
        <v>49</v>
      </c>
    </row>
    <row r="654" spans="2:17" x14ac:dyDescent="0.25">
      <c r="B654" s="16">
        <f t="shared" ref="B654:M654" si="127">+B661*B647</f>
        <v>0</v>
      </c>
      <c r="C654" s="16">
        <f t="shared" si="127"/>
        <v>0</v>
      </c>
      <c r="D654" s="16">
        <f t="shared" si="127"/>
        <v>0</v>
      </c>
      <c r="E654" s="16">
        <f t="shared" si="127"/>
        <v>0</v>
      </c>
      <c r="F654" s="16">
        <f t="shared" si="127"/>
        <v>7983.6635530754656</v>
      </c>
      <c r="G654" s="16">
        <f t="shared" si="127"/>
        <v>8146.8338314097273</v>
      </c>
      <c r="H654" s="16">
        <f t="shared" si="127"/>
        <v>8079.6328960994133</v>
      </c>
      <c r="I654" s="16">
        <f t="shared" si="127"/>
        <v>8238.625962343096</v>
      </c>
      <c r="J654" s="16">
        <f t="shared" si="127"/>
        <v>8188.5736061521557</v>
      </c>
      <c r="K654" s="16">
        <f t="shared" si="127"/>
        <v>8085.4052292839906</v>
      </c>
      <c r="L654" s="16">
        <f t="shared" si="127"/>
        <v>10452.24672839557</v>
      </c>
      <c r="M654" s="16">
        <f t="shared" si="127"/>
        <v>9747.2191584278917</v>
      </c>
      <c r="N654" s="16">
        <f>+N661*N647</f>
        <v>6702.9194400909901</v>
      </c>
      <c r="O654" s="16">
        <f>+O661*O647</f>
        <v>6637.2500000000009</v>
      </c>
      <c r="P654" s="6"/>
      <c r="Q654" s="89" t="s">
        <v>50</v>
      </c>
    </row>
    <row r="655" spans="2:17" x14ac:dyDescent="0.25">
      <c r="B655" s="32" t="e">
        <f t="shared" ref="B655:M655" si="128">+B661/B$648</f>
        <v>#DIV/0!</v>
      </c>
      <c r="C655" s="32" t="e">
        <f t="shared" si="128"/>
        <v>#DIV/0!</v>
      </c>
      <c r="D655" s="33" t="e">
        <f t="shared" si="128"/>
        <v>#DIV/0!</v>
      </c>
      <c r="E655" s="32" t="e">
        <f t="shared" si="128"/>
        <v>#DIV/0!</v>
      </c>
      <c r="F655" s="33">
        <f t="shared" si="128"/>
        <v>6.1205852043332513E-3</v>
      </c>
      <c r="G655" s="32">
        <f t="shared" si="128"/>
        <v>5.5334674950308508E-3</v>
      </c>
      <c r="H655" s="33">
        <f t="shared" si="128"/>
        <v>5.1585543475898971E-3</v>
      </c>
      <c r="I655" s="32">
        <f t="shared" si="128"/>
        <v>4.952501087428474E-3</v>
      </c>
      <c r="J655" s="33">
        <f t="shared" si="128"/>
        <v>4.6681430256638413E-3</v>
      </c>
      <c r="K655" s="32">
        <f t="shared" si="128"/>
        <v>4.2658881222491039E-3</v>
      </c>
      <c r="L655" s="33">
        <f t="shared" si="128"/>
        <v>5.6948707993313124E-3</v>
      </c>
      <c r="M655" s="32">
        <f t="shared" si="128"/>
        <v>5.237793097588591E-3</v>
      </c>
      <c r="N655" s="34">
        <f>+N661/N$648</f>
        <v>3.7339909218035809E-3</v>
      </c>
      <c r="O655" s="34">
        <f>+O661/O$648</f>
        <v>3.6510194918756714E-3</v>
      </c>
      <c r="P655" s="35">
        <f>(SUM(INDEX($B655:$O655,,$Q$348-$B$348-$P$348+1):INDEX($B655:$O655,$Q$348-$B$348+1))-MAX(INDEX($B655:$O655,,$Q$348-$B$348-$P$348+1):INDEX($B655:$O655,$Q$348-$B$348+1))-MIN(INDEX($B655:$O655,,$Q$348-$B$348-$P$348+1):INDEX($B655:$O655,$Q$348-$B$348+1)))/(COUNT(INDEX($B655:$O655,,$Q$348-$B$348-$P$348+1):INDEX($B655:$O655,$Q$348-$B$348+1))-2)</f>
        <v>4.7929054424791923E-3</v>
      </c>
      <c r="Q655" s="36" t="s">
        <v>51</v>
      </c>
    </row>
    <row r="656" spans="2:17" x14ac:dyDescent="0.25">
      <c r="B656" s="32" t="e">
        <f t="shared" ref="B656:M656" si="129">+B661/B$649</f>
        <v>#DIV/0!</v>
      </c>
      <c r="C656" s="32" t="e">
        <f t="shared" si="129"/>
        <v>#DIV/0!</v>
      </c>
      <c r="D656" s="33" t="e">
        <f t="shared" si="129"/>
        <v>#DIV/0!</v>
      </c>
      <c r="E656" s="32" t="e">
        <f t="shared" si="129"/>
        <v>#DIV/0!</v>
      </c>
      <c r="F656" s="33">
        <f t="shared" si="129"/>
        <v>8.6402845711450016E-2</v>
      </c>
      <c r="G656" s="32">
        <f t="shared" si="129"/>
        <v>6.9542970625325259E-2</v>
      </c>
      <c r="H656" s="33">
        <f t="shared" si="129"/>
        <v>5.499470513126236E-2</v>
      </c>
      <c r="I656" s="32">
        <f t="shared" si="129"/>
        <v>4.9767160557291232E-2</v>
      </c>
      <c r="J656" s="33">
        <f t="shared" si="129"/>
        <v>4.6614434639773342E-2</v>
      </c>
      <c r="K656" s="32">
        <f t="shared" si="129"/>
        <v>3.3253662466882654E-2</v>
      </c>
      <c r="L656" s="33">
        <f t="shared" si="129"/>
        <v>2.8906600802533527E-2</v>
      </c>
      <c r="M656" s="32">
        <f t="shared" si="129"/>
        <v>2.3586699555247885E-2</v>
      </c>
      <c r="N656" s="34">
        <f>+N661/N$649</f>
        <v>2.4216517561832313E-2</v>
      </c>
      <c r="O656" s="34">
        <f>+O661/O$649</f>
        <v>2.3526913392317717E-2</v>
      </c>
      <c r="P656" s="35">
        <f>(SUM(INDEX($B656:$O656,,$Q$348-$B$348-$P$348+1):INDEX($B656:$O656,$Q$348-$B$348+1))-MAX(INDEX($B656:$O656,,$Q$348-$B$348-$P$348+1):INDEX($B656:$O656,$Q$348-$B$348+1))-MIN(INDEX($B656:$O656,,$Q$348-$B$348-$P$348+1):INDEX($B656:$O656,$Q$348-$B$348+1)))/(COUNT(INDEX($B656:$O656,,$Q$348-$B$348-$P$348+1):INDEX($B656:$O656,$Q$348-$B$348+1))-2)</f>
        <v>3.7334254387831896E-2</v>
      </c>
      <c r="Q656" s="36" t="s">
        <v>52</v>
      </c>
    </row>
    <row r="657" spans="1:19" x14ac:dyDescent="0.25">
      <c r="B657" s="32">
        <f t="shared" ref="B657:O657" si="130">+(B654+B432-B354-B360)/B559</f>
        <v>0.72616467000106488</v>
      </c>
      <c r="C657" s="32">
        <f t="shared" si="130"/>
        <v>3.1121977064400634</v>
      </c>
      <c r="D657" s="33">
        <f t="shared" si="130"/>
        <v>2.2275127964635804</v>
      </c>
      <c r="E657" s="32">
        <f t="shared" si="130"/>
        <v>2.7496956284292202</v>
      </c>
      <c r="F657" s="33">
        <f t="shared" si="130"/>
        <v>2.1429562023179431</v>
      </c>
      <c r="G657" s="32">
        <f t="shared" si="130"/>
        <v>1.8980165601712957</v>
      </c>
      <c r="H657" s="33">
        <f t="shared" si="130"/>
        <v>1.1201365066854854</v>
      </c>
      <c r="I657" s="32">
        <f t="shared" si="130"/>
        <v>0.41283018193331644</v>
      </c>
      <c r="J657" s="33">
        <f t="shared" si="130"/>
        <v>-0.14760584082941677</v>
      </c>
      <c r="K657" s="32">
        <f t="shared" si="130"/>
        <v>-0.82879677802971052</v>
      </c>
      <c r="L657" s="33">
        <f t="shared" si="130"/>
        <v>-0.38479527367781097</v>
      </c>
      <c r="M657" s="32">
        <f t="shared" si="130"/>
        <v>0.79842350304388965</v>
      </c>
      <c r="N657" s="34">
        <f t="shared" si="130"/>
        <v>1.2527555427727564</v>
      </c>
      <c r="O657" s="34">
        <f t="shared" si="130"/>
        <v>0.48327170187172264</v>
      </c>
      <c r="P657" s="35">
        <f>(SUM(INDEX($B657:$O657,,$Q$348-$B$348-$P$348+1):INDEX($B657:$O657,$Q$348-$B$348+1))-MAX(INDEX($B657:$O657,,$Q$348-$B$348-$P$348+1):INDEX($B657:$O657,$Q$348-$B$348+1))-MIN(INDEX($B657:$O657,,$Q$348-$B$348-$P$348+1):INDEX($B657:$O657,$Q$348-$B$348+1)))/(COUNT(INDEX($B657:$O657,,$Q$348-$B$348-$P$348+1):INDEX($B657:$O657,$Q$348-$B$348+1))-2)</f>
        <v>0.50500233168570619</v>
      </c>
      <c r="Q657" s="36" t="s">
        <v>53</v>
      </c>
    </row>
    <row r="658" spans="1:19" x14ac:dyDescent="0.25">
      <c r="B658" s="32">
        <f t="shared" ref="B658:O658" si="131">B654/B465</f>
        <v>0</v>
      </c>
      <c r="C658" s="32">
        <f t="shared" si="131"/>
        <v>0</v>
      </c>
      <c r="D658" s="33">
        <f t="shared" si="131"/>
        <v>0</v>
      </c>
      <c r="E658" s="32">
        <f t="shared" si="131"/>
        <v>0</v>
      </c>
      <c r="F658" s="33">
        <f t="shared" si="131"/>
        <v>3.9626630103845924E-3</v>
      </c>
      <c r="G658" s="32">
        <f t="shared" si="131"/>
        <v>3.7411031926963766E-3</v>
      </c>
      <c r="H658" s="33">
        <f t="shared" si="131"/>
        <v>3.7519857328251142E-3</v>
      </c>
      <c r="I658" s="32">
        <f t="shared" si="131"/>
        <v>3.5873817075726777E-3</v>
      </c>
      <c r="J658" s="33">
        <f t="shared" si="131"/>
        <v>3.4363707100452741E-3</v>
      </c>
      <c r="K658" s="32">
        <f t="shared" si="131"/>
        <v>3.0365652823985453E-3</v>
      </c>
      <c r="L658" s="33">
        <f t="shared" si="131"/>
        <v>3.3827764328175072E-3</v>
      </c>
      <c r="M658" s="32">
        <f t="shared" si="131"/>
        <v>2.9719469179918493E-3</v>
      </c>
      <c r="N658" s="34">
        <f t="shared" si="131"/>
        <v>2.3129419418477207E-3</v>
      </c>
      <c r="O658" s="34">
        <f t="shared" si="131"/>
        <v>2.5708729508964103E-3</v>
      </c>
      <c r="P658" s="35">
        <f>(SUM(INDEX($B658:$O658,,$Q$348-$B$348-$P$348+1):INDEX($B658:$O658,$Q$348-$B$348+1))-MAX(INDEX($B658:$O658,,$Q$348-$B$348-$P$348+1):INDEX($B658:$O658,$Q$348-$B$348+1))-MIN(INDEX($B658:$O658,,$Q$348-$B$348-$P$348+1):INDEX($B658:$O658,$Q$348-$B$348+1)))/(COUNT(INDEX($B658:$O658,,$Q$348-$B$348-$P$348+1):INDEX($B658:$O658,$Q$348-$B$348+1))-2)</f>
        <v>3.2467167420598066E-3</v>
      </c>
      <c r="Q658" s="36" t="s">
        <v>54</v>
      </c>
    </row>
    <row r="659" spans="1:19" s="15" customFormat="1" x14ac:dyDescent="0.25">
      <c r="A659" s="99"/>
      <c r="B659" s="130">
        <v>13</v>
      </c>
      <c r="C659" s="130">
        <v>24</v>
      </c>
      <c r="D659" s="130">
        <v>24.1</v>
      </c>
      <c r="E659" s="130">
        <v>22.700000000000003</v>
      </c>
      <c r="F659" s="130">
        <v>24.4</v>
      </c>
      <c r="G659" s="130">
        <v>24.5</v>
      </c>
      <c r="H659" s="130">
        <v>24.1</v>
      </c>
      <c r="I659" s="130">
        <v>30.75</v>
      </c>
      <c r="J659" s="130">
        <v>24.2</v>
      </c>
      <c r="K659" s="130">
        <v>23.8</v>
      </c>
      <c r="L659" s="130">
        <v>38.75</v>
      </c>
      <c r="M659" s="130">
        <v>33.25</v>
      </c>
      <c r="N659" s="130">
        <v>24.6</v>
      </c>
      <c r="O659" s="130">
        <v>22.9</v>
      </c>
      <c r="P659" s="31"/>
      <c r="Q659" s="37" t="s">
        <v>55</v>
      </c>
    </row>
    <row r="660" spans="1:19" s="71" customFormat="1" x14ac:dyDescent="0.25">
      <c r="A660" s="100"/>
      <c r="B660" s="130">
        <v>7.75</v>
      </c>
      <c r="C660" s="130">
        <v>12</v>
      </c>
      <c r="D660" s="130">
        <v>20</v>
      </c>
      <c r="E660" s="130">
        <v>21.700000000000003</v>
      </c>
      <c r="F660" s="130">
        <v>22</v>
      </c>
      <c r="G660" s="130">
        <v>21.5</v>
      </c>
      <c r="H660" s="130">
        <v>22.1</v>
      </c>
      <c r="I660" s="130">
        <v>22.7</v>
      </c>
      <c r="J660" s="130">
        <v>22.8</v>
      </c>
      <c r="K660" s="130">
        <v>23</v>
      </c>
      <c r="L660" s="130">
        <v>23.3</v>
      </c>
      <c r="M660" s="130">
        <v>21.5</v>
      </c>
      <c r="N660" s="130">
        <v>13.9</v>
      </c>
      <c r="O660" s="130">
        <v>18.7</v>
      </c>
      <c r="P660" s="38"/>
      <c r="Q660" s="39" t="s">
        <v>56</v>
      </c>
    </row>
    <row r="661" spans="1:19" s="3" customFormat="1" x14ac:dyDescent="0.25">
      <c r="A661" s="101"/>
      <c r="B661" s="130">
        <v>10.571325702037079</v>
      </c>
      <c r="C661" s="130">
        <v>14.983616203606783</v>
      </c>
      <c r="D661" s="130">
        <v>22.108023527882491</v>
      </c>
      <c r="E661" s="130">
        <v>22.221255934397927</v>
      </c>
      <c r="F661" s="130">
        <v>22.974571375756735</v>
      </c>
      <c r="G661" s="130">
        <v>23.444126133553173</v>
      </c>
      <c r="H661" s="130">
        <v>23.250742147048673</v>
      </c>
      <c r="I661" s="130">
        <v>23.708276150627615</v>
      </c>
      <c r="J661" s="130">
        <v>23.564240593243614</v>
      </c>
      <c r="K661" s="130">
        <v>23.267353177795655</v>
      </c>
      <c r="L661" s="130">
        <v>30.078407851498042</v>
      </c>
      <c r="M661" s="130">
        <v>28.049551535044294</v>
      </c>
      <c r="N661" s="130">
        <v>19.288976806017239</v>
      </c>
      <c r="O661" s="152">
        <f>VLOOKUP($P661,Price!$A:$E,5,FALSE)</f>
        <v>19.100000000000001</v>
      </c>
      <c r="P661" s="151" t="s">
        <v>3292</v>
      </c>
      <c r="Q661" s="36" t="s">
        <v>57</v>
      </c>
      <c r="S661" s="3">
        <f>O661/M649</f>
        <v>1.6061075377350884E-2</v>
      </c>
    </row>
    <row r="662" spans="1:19" x14ac:dyDescent="0.25">
      <c r="B662" s="188" t="s">
        <v>64</v>
      </c>
      <c r="C662" s="189"/>
      <c r="D662" s="189"/>
      <c r="E662" s="189"/>
      <c r="F662" s="189"/>
      <c r="G662" s="189"/>
      <c r="H662" s="189"/>
      <c r="I662" s="189"/>
      <c r="J662" s="189"/>
      <c r="K662" s="189"/>
      <c r="L662" s="189"/>
      <c r="M662" s="189"/>
      <c r="N662" s="189"/>
      <c r="O662" s="128"/>
      <c r="P662" s="28"/>
      <c r="Q662" s="89"/>
    </row>
    <row r="663" spans="1:19" x14ac:dyDescent="0.25">
      <c r="B663" s="102"/>
      <c r="C663" s="103" t="e">
        <f t="shared" ref="C663:O663" si="132">+C656/C650/100</f>
        <v>#DIV/0!</v>
      </c>
      <c r="D663" s="102" t="e">
        <f t="shared" si="132"/>
        <v>#DIV/0!</v>
      </c>
      <c r="E663" s="103" t="e">
        <f t="shared" si="132"/>
        <v>#DIV/0!</v>
      </c>
      <c r="F663" s="102" t="e">
        <f t="shared" si="132"/>
        <v>#DIV/0!</v>
      </c>
      <c r="G663" s="103">
        <f t="shared" si="132"/>
        <v>2.596522255162899E-3</v>
      </c>
      <c r="H663" s="102">
        <f t="shared" si="132"/>
        <v>2.1642209096027275E-3</v>
      </c>
      <c r="I663" s="103">
        <f t="shared" si="132"/>
        <v>3.9253100254390246E-3</v>
      </c>
      <c r="J663" s="102">
        <f t="shared" si="132"/>
        <v>7.6232292710832483E-3</v>
      </c>
      <c r="K663" s="103">
        <f t="shared" si="132"/>
        <v>8.6570503889689193E-4</v>
      </c>
      <c r="L663" s="102">
        <f t="shared" si="132"/>
        <v>5.934005111220196E-4</v>
      </c>
      <c r="M663" s="103">
        <f t="shared" si="132"/>
        <v>1.6507958654382059E-3</v>
      </c>
      <c r="N663" s="104">
        <f t="shared" si="132"/>
        <v>-7.3336750211848998E-4</v>
      </c>
      <c r="O663" s="104">
        <f t="shared" si="132"/>
        <v>1.2236404303559038E-2</v>
      </c>
      <c r="P663" s="28"/>
      <c r="Q663" s="89" t="s">
        <v>65</v>
      </c>
    </row>
    <row r="664" spans="1:19" x14ac:dyDescent="0.25">
      <c r="B664" s="105"/>
      <c r="D664" s="105"/>
      <c r="F664" s="105"/>
      <c r="H664" s="105"/>
      <c r="I664" s="106"/>
      <c r="J664" s="107"/>
      <c r="K664" s="106"/>
      <c r="L664" s="107"/>
      <c r="M664" s="106"/>
      <c r="N664" s="108"/>
      <c r="O664" s="137" t="str">
        <f>IF(VLOOKUP($P661,Concensus!$A$2:$Y$481,14,FALSE)="-",VLOOKUP($P661,Concensus!$A$2:$Y$481,15,FALSE),VLOOKUP($P661,Concensus!$A$2:$Y$481,14,FALSE))</f>
        <v>23.00</v>
      </c>
      <c r="P664" s="30"/>
      <c r="Q664" s="90" t="s">
        <v>66</v>
      </c>
    </row>
    <row r="665" spans="1:19" x14ac:dyDescent="0.25">
      <c r="B665" s="48" t="e">
        <f t="shared" ref="B665:O668" si="133">($P655-B655)/$P655</f>
        <v>#DIV/0!</v>
      </c>
      <c r="C665" s="49" t="e">
        <f t="shared" si="133"/>
        <v>#DIV/0!</v>
      </c>
      <c r="D665" s="48" t="e">
        <f t="shared" si="133"/>
        <v>#DIV/0!</v>
      </c>
      <c r="E665" s="49" t="e">
        <f t="shared" si="133"/>
        <v>#DIV/0!</v>
      </c>
      <c r="F665" s="48">
        <f t="shared" si="133"/>
        <v>-0.27700937933949715</v>
      </c>
      <c r="G665" s="49">
        <f t="shared" si="133"/>
        <v>-0.15451213495432392</v>
      </c>
      <c r="H665" s="48">
        <f t="shared" si="133"/>
        <v>-7.628961378415347E-2</v>
      </c>
      <c r="I665" s="49">
        <f t="shared" si="133"/>
        <v>-3.3298308690757061E-2</v>
      </c>
      <c r="J665" s="48">
        <f t="shared" si="133"/>
        <v>2.6030644316407791E-2</v>
      </c>
      <c r="K665" s="49">
        <f t="shared" si="133"/>
        <v>0.10995779627930274</v>
      </c>
      <c r="L665" s="48">
        <f t="shared" si="133"/>
        <v>-0.18818759678796562</v>
      </c>
      <c r="M665" s="49">
        <f t="shared" si="133"/>
        <v>-9.2822122290665277E-2</v>
      </c>
      <c r="N665" s="50">
        <f t="shared" si="133"/>
        <v>0.22093373912419065</v>
      </c>
      <c r="O665" s="50">
        <f t="shared" si="133"/>
        <v>0.23824504036383942</v>
      </c>
      <c r="P665" s="31"/>
      <c r="Q665" s="51" t="s">
        <v>67</v>
      </c>
    </row>
    <row r="666" spans="1:19" x14ac:dyDescent="0.25">
      <c r="B666" s="48" t="e">
        <f t="shared" si="133"/>
        <v>#DIV/0!</v>
      </c>
      <c r="C666" s="49" t="e">
        <f t="shared" si="133"/>
        <v>#DIV/0!</v>
      </c>
      <c r="D666" s="48" t="e">
        <f t="shared" si="133"/>
        <v>#DIV/0!</v>
      </c>
      <c r="E666" s="49" t="e">
        <f t="shared" si="133"/>
        <v>#DIV/0!</v>
      </c>
      <c r="F666" s="48">
        <f t="shared" si="133"/>
        <v>-1.3143048422472505</v>
      </c>
      <c r="G666" s="49">
        <f t="shared" si="133"/>
        <v>-0.8627121865862396</v>
      </c>
      <c r="H666" s="48">
        <f t="shared" si="133"/>
        <v>-0.47303611744785284</v>
      </c>
      <c r="I666" s="49">
        <f t="shared" si="133"/>
        <v>-0.33301605652292093</v>
      </c>
      <c r="J666" s="48">
        <f t="shared" si="133"/>
        <v>-0.24857012424938296</v>
      </c>
      <c r="K666" s="49">
        <f t="shared" si="133"/>
        <v>0.10929887278743143</v>
      </c>
      <c r="L666" s="48">
        <f t="shared" si="133"/>
        <v>0.22573515189967575</v>
      </c>
      <c r="M666" s="49">
        <f t="shared" si="133"/>
        <v>0.36822899125754766</v>
      </c>
      <c r="N666" s="50">
        <f t="shared" si="133"/>
        <v>0.35135928227550084</v>
      </c>
      <c r="O666" s="50">
        <f t="shared" si="133"/>
        <v>0.3698303668283332</v>
      </c>
      <c r="P666" s="31"/>
      <c r="Q666" s="51" t="s">
        <v>68</v>
      </c>
    </row>
    <row r="667" spans="1:19" x14ac:dyDescent="0.25">
      <c r="B667" s="48">
        <f t="shared" si="133"/>
        <v>-0.43794320231574996</v>
      </c>
      <c r="C667" s="49">
        <f t="shared" si="133"/>
        <v>-5.1627392809286556</v>
      </c>
      <c r="D667" s="48">
        <f t="shared" si="133"/>
        <v>-3.410896062654019</v>
      </c>
      <c r="E667" s="49">
        <f t="shared" si="133"/>
        <v>-4.4449166982074919</v>
      </c>
      <c r="F667" s="48">
        <f t="shared" si="133"/>
        <v>-3.2434580354603901</v>
      </c>
      <c r="G667" s="49">
        <f t="shared" si="133"/>
        <v>-2.7584312805758437</v>
      </c>
      <c r="H667" s="48">
        <f t="shared" si="133"/>
        <v>-1.2180818511202731</v>
      </c>
      <c r="I667" s="49">
        <f t="shared" si="133"/>
        <v>0.18251826569734356</v>
      </c>
      <c r="J667" s="48">
        <f t="shared" si="133"/>
        <v>1.2922874441722001</v>
      </c>
      <c r="K667" s="49">
        <f t="shared" si="133"/>
        <v>2.6411741610443125</v>
      </c>
      <c r="L667" s="48">
        <f t="shared" si="133"/>
        <v>1.7619673208108919</v>
      </c>
      <c r="M667" s="49">
        <f t="shared" si="133"/>
        <v>-0.58102933976312288</v>
      </c>
      <c r="N667" s="50">
        <f t="shared" si="133"/>
        <v>-1.480692591242178</v>
      </c>
      <c r="O667" s="50">
        <f t="shared" si="133"/>
        <v>4.3030751445139556E-2</v>
      </c>
      <c r="P667" s="31"/>
      <c r="Q667" s="51" t="s">
        <v>69</v>
      </c>
    </row>
    <row r="668" spans="1:19" x14ac:dyDescent="0.25">
      <c r="B668" s="48">
        <f t="shared" si="133"/>
        <v>1</v>
      </c>
      <c r="C668" s="49">
        <f t="shared" si="133"/>
        <v>1</v>
      </c>
      <c r="D668" s="48">
        <f t="shared" si="133"/>
        <v>1</v>
      </c>
      <c r="E668" s="49">
        <f t="shared" si="133"/>
        <v>1</v>
      </c>
      <c r="F668" s="48">
        <f t="shared" si="133"/>
        <v>-0.22051392998040531</v>
      </c>
      <c r="G668" s="49">
        <f t="shared" si="133"/>
        <v>-0.15227273886631626</v>
      </c>
      <c r="H668" s="48">
        <f t="shared" si="133"/>
        <v>-0.15562459891242345</v>
      </c>
      <c r="I668" s="49">
        <f t="shared" si="133"/>
        <v>-0.10492598910761272</v>
      </c>
      <c r="J668" s="48">
        <f t="shared" si="133"/>
        <v>-5.8414078915041356E-2</v>
      </c>
      <c r="K668" s="49">
        <f t="shared" si="133"/>
        <v>6.4727377334413055E-2</v>
      </c>
      <c r="L668" s="48">
        <f t="shared" si="133"/>
        <v>-4.1906855930825861E-2</v>
      </c>
      <c r="M668" s="49">
        <f t="shared" si="133"/>
        <v>8.4630057346375034E-2</v>
      </c>
      <c r="N668" s="50">
        <f t="shared" si="133"/>
        <v>0.28760587214629429</v>
      </c>
      <c r="O668" s="50">
        <f t="shared" si="133"/>
        <v>0.20816222813900986</v>
      </c>
      <c r="P668" s="31"/>
      <c r="Q668" s="51" t="s">
        <v>70</v>
      </c>
    </row>
    <row r="669" spans="1:19" x14ac:dyDescent="0.25">
      <c r="B669" s="105"/>
      <c r="D669" s="105"/>
      <c r="F669" s="105"/>
      <c r="H669" s="105"/>
      <c r="I669" s="96"/>
      <c r="J669" s="95"/>
      <c r="K669" s="96"/>
      <c r="L669" s="95"/>
      <c r="M669" s="96"/>
      <c r="N669" s="97">
        <f>N664/N661-1</f>
        <v>-1</v>
      </c>
      <c r="O669" s="97">
        <f>O664/O661-1</f>
        <v>0.2041884816753925</v>
      </c>
      <c r="P669" s="28"/>
      <c r="Q669" s="98" t="s">
        <v>71</v>
      </c>
    </row>
    <row r="670" spans="1:19" x14ac:dyDescent="0.25">
      <c r="B670" s="109" t="e">
        <f t="shared" ref="B670:M670" si="134">AVERAGE(B665:B669)</f>
        <v>#DIV/0!</v>
      </c>
      <c r="C670" s="110" t="e">
        <f t="shared" si="134"/>
        <v>#DIV/0!</v>
      </c>
      <c r="D670" s="109" t="e">
        <f t="shared" si="134"/>
        <v>#DIV/0!</v>
      </c>
      <c r="E670" s="110" t="e">
        <f t="shared" si="134"/>
        <v>#DIV/0!</v>
      </c>
      <c r="F670" s="109">
        <f t="shared" si="134"/>
        <v>-1.2638215467568858</v>
      </c>
      <c r="G670" s="110">
        <f t="shared" si="134"/>
        <v>-0.98198208524568087</v>
      </c>
      <c r="H670" s="109">
        <f t="shared" si="134"/>
        <v>-0.48075804531617572</v>
      </c>
      <c r="I670" s="110">
        <f t="shared" si="134"/>
        <v>-7.218052215598679E-2</v>
      </c>
      <c r="J670" s="52">
        <f t="shared" si="134"/>
        <v>0.25283347133104589</v>
      </c>
      <c r="K670" s="53">
        <f t="shared" si="134"/>
        <v>0.73128955186136491</v>
      </c>
      <c r="L670" s="52">
        <f t="shared" si="134"/>
        <v>0.43940200499794407</v>
      </c>
      <c r="M670" s="53">
        <f t="shared" si="134"/>
        <v>-5.5248103362466369E-2</v>
      </c>
      <c r="N670" s="54">
        <f>AVERAGE(N665:N669)</f>
        <v>-0.32415873953923846</v>
      </c>
      <c r="O670" s="54">
        <f>AVERAGE(O665:O669)</f>
        <v>0.21269137369034291</v>
      </c>
      <c r="P670" s="31"/>
      <c r="Q670" s="51" t="s">
        <v>72</v>
      </c>
    </row>
    <row r="671" spans="1:19" x14ac:dyDescent="0.25">
      <c r="B671" s="190" t="s">
        <v>73</v>
      </c>
      <c r="C671" s="191"/>
      <c r="D671" s="191"/>
      <c r="E671" s="191"/>
      <c r="F671" s="191"/>
      <c r="G671" s="191"/>
      <c r="H671" s="191"/>
      <c r="I671" s="191"/>
      <c r="J671" s="191"/>
      <c r="K671" s="191"/>
      <c r="L671" s="191"/>
      <c r="M671" s="191"/>
      <c r="N671" s="191"/>
      <c r="O671" s="129"/>
      <c r="P671" s="28"/>
      <c r="Q671" s="89"/>
    </row>
    <row r="672" spans="1:19" s="3" customFormat="1" x14ac:dyDescent="0.25">
      <c r="B672" s="55"/>
      <c r="C672" s="56">
        <f>+B$651+B672</f>
        <v>0.28000000000000003</v>
      </c>
      <c r="D672" s="56">
        <f t="shared" ref="D672:N672" si="135">+C$651+C672</f>
        <v>0.34600000000000003</v>
      </c>
      <c r="E672" s="56">
        <f t="shared" si="135"/>
        <v>0.60600000000000009</v>
      </c>
      <c r="F672" s="56">
        <f t="shared" si="135"/>
        <v>0.63600000000000012</v>
      </c>
      <c r="G672" s="56">
        <f t="shared" si="135"/>
        <v>0.75100000000000011</v>
      </c>
      <c r="H672" s="56">
        <f t="shared" si="135"/>
        <v>0.88100000000000012</v>
      </c>
      <c r="I672" s="56">
        <f t="shared" si="135"/>
        <v>1.0510000000000002</v>
      </c>
      <c r="J672" s="56">
        <f t="shared" si="135"/>
        <v>1.2410000000000001</v>
      </c>
      <c r="K672" s="56">
        <f t="shared" si="135"/>
        <v>1.4810000000000001</v>
      </c>
      <c r="L672" s="56">
        <f t="shared" si="135"/>
        <v>2.3010000000000002</v>
      </c>
      <c r="M672" s="56">
        <f t="shared" si="135"/>
        <v>3.3410000000000002</v>
      </c>
      <c r="N672" s="57">
        <f t="shared" si="135"/>
        <v>4.5310000000000006</v>
      </c>
      <c r="O672" s="57">
        <f>+N$651+N672</f>
        <v>5.3310000000000004</v>
      </c>
      <c r="P672" s="31"/>
      <c r="Q672" s="36" t="s">
        <v>74</v>
      </c>
    </row>
    <row r="673" spans="1:17" s="3" customFormat="1" x14ac:dyDescent="0.25">
      <c r="B673" s="58">
        <f>+B$661+B672</f>
        <v>10.571325702037079</v>
      </c>
      <c r="C673" s="59">
        <f t="shared" ref="C673:O673" si="136">+C$661+C672</f>
        <v>15.263616203606782</v>
      </c>
      <c r="D673" s="59">
        <f t="shared" si="136"/>
        <v>22.454023527882491</v>
      </c>
      <c r="E673" s="59">
        <f t="shared" si="136"/>
        <v>22.827255934397929</v>
      </c>
      <c r="F673" s="59">
        <f t="shared" si="136"/>
        <v>23.610571375756734</v>
      </c>
      <c r="G673" s="59">
        <f t="shared" si="136"/>
        <v>24.195126133553174</v>
      </c>
      <c r="H673" s="59">
        <f t="shared" si="136"/>
        <v>24.131742147048673</v>
      </c>
      <c r="I673" s="59">
        <f t="shared" si="136"/>
        <v>24.759276150627613</v>
      </c>
      <c r="J673" s="59">
        <f t="shared" si="136"/>
        <v>24.805240593243614</v>
      </c>
      <c r="K673" s="59">
        <f t="shared" si="136"/>
        <v>24.748353177795657</v>
      </c>
      <c r="L673" s="59">
        <f t="shared" si="136"/>
        <v>32.379407851498044</v>
      </c>
      <c r="M673" s="59">
        <f t="shared" si="136"/>
        <v>31.390551535044295</v>
      </c>
      <c r="N673" s="60">
        <f t="shared" si="136"/>
        <v>23.819976806017237</v>
      </c>
      <c r="O673" s="60">
        <f t="shared" si="136"/>
        <v>24.431000000000001</v>
      </c>
      <c r="P673" s="31"/>
      <c r="Q673" s="36" t="s">
        <v>75</v>
      </c>
    </row>
    <row r="674" spans="1:17" s="3" customFormat="1" x14ac:dyDescent="0.25">
      <c r="B674" s="72"/>
      <c r="I674" s="61"/>
      <c r="J674" s="61"/>
      <c r="K674" s="61"/>
      <c r="L674" s="61"/>
      <c r="M674" s="61"/>
      <c r="N674" s="62"/>
      <c r="O674" s="62">
        <f>+O673/B673-1</f>
        <v>1.3110630292369274</v>
      </c>
      <c r="P674" s="31"/>
      <c r="Q674" s="63" t="s">
        <v>76</v>
      </c>
    </row>
    <row r="675" spans="1:17" s="70" customFormat="1" x14ac:dyDescent="0.25">
      <c r="A675" s="64"/>
      <c r="B675" s="65"/>
      <c r="C675" s="66">
        <f>RATE(C$348-$B$348,,-$B673,C673)</f>
        <v>0.44386963696194759</v>
      </c>
      <c r="D675" s="66">
        <f t="shared" ref="D675:O675" si="137">RATE(D$348-$B$348,,-$B673,D673)</f>
        <v>0.45741206305225923</v>
      </c>
      <c r="E675" s="66">
        <f t="shared" si="137"/>
        <v>0.29253233974584109</v>
      </c>
      <c r="F675" s="66">
        <f t="shared" si="137"/>
        <v>0.222487032004727</v>
      </c>
      <c r="G675" s="66">
        <f t="shared" si="137"/>
        <v>0.18010238309118737</v>
      </c>
      <c r="H675" s="66">
        <f t="shared" si="137"/>
        <v>0.14747492443216226</v>
      </c>
      <c r="I675" s="66">
        <f t="shared" si="137"/>
        <v>0.12927889798703809</v>
      </c>
      <c r="J675" s="66">
        <f t="shared" si="137"/>
        <v>0.11250442934884403</v>
      </c>
      <c r="K675" s="66">
        <f t="shared" si="137"/>
        <v>9.9123052947081028E-2</v>
      </c>
      <c r="L675" s="66">
        <f t="shared" si="137"/>
        <v>0.11844322950269887</v>
      </c>
      <c r="M675" s="66">
        <f t="shared" si="137"/>
        <v>0.1040022382607533</v>
      </c>
      <c r="N675" s="67">
        <f t="shared" si="137"/>
        <v>7.0042408091774255E-2</v>
      </c>
      <c r="O675" s="67">
        <f t="shared" si="137"/>
        <v>6.656056566365523E-2</v>
      </c>
      <c r="P675" s="68"/>
      <c r="Q675" s="69" t="s">
        <v>77</v>
      </c>
    </row>
    <row r="676" spans="1:17" s="3" customFormat="1" x14ac:dyDescent="0.25">
      <c r="B676" s="55"/>
      <c r="C676" s="56"/>
      <c r="D676" s="56">
        <f t="shared" ref="D676:N676" si="138">+C$651+C676</f>
        <v>6.6000000000000003E-2</v>
      </c>
      <c r="E676" s="56">
        <f t="shared" si="138"/>
        <v>0.32600000000000001</v>
      </c>
      <c r="F676" s="56">
        <f t="shared" si="138"/>
        <v>0.35599999999999998</v>
      </c>
      <c r="G676" s="56">
        <f t="shared" si="138"/>
        <v>0.47099999999999997</v>
      </c>
      <c r="H676" s="56">
        <f t="shared" si="138"/>
        <v>0.60099999999999998</v>
      </c>
      <c r="I676" s="56">
        <f t="shared" si="138"/>
        <v>0.77100000000000002</v>
      </c>
      <c r="J676" s="56">
        <f t="shared" si="138"/>
        <v>0.96100000000000008</v>
      </c>
      <c r="K676" s="56">
        <f t="shared" si="138"/>
        <v>1.2010000000000001</v>
      </c>
      <c r="L676" s="56">
        <f t="shared" si="138"/>
        <v>2.0209999999999999</v>
      </c>
      <c r="M676" s="56">
        <f t="shared" si="138"/>
        <v>3.0609999999999999</v>
      </c>
      <c r="N676" s="57">
        <f t="shared" si="138"/>
        <v>4.2509999999999994</v>
      </c>
      <c r="O676" s="57">
        <f>+N$651+N676</f>
        <v>5.0509999999999993</v>
      </c>
      <c r="P676" s="31"/>
      <c r="Q676" s="36" t="s">
        <v>74</v>
      </c>
    </row>
    <row r="677" spans="1:17" s="3" customFormat="1" x14ac:dyDescent="0.25">
      <c r="B677" s="58"/>
      <c r="C677" s="59">
        <f t="shared" ref="C677:O677" si="139">+C$661+C676</f>
        <v>14.983616203606783</v>
      </c>
      <c r="D677" s="59">
        <f t="shared" si="139"/>
        <v>22.17402352788249</v>
      </c>
      <c r="E677" s="59">
        <f t="shared" si="139"/>
        <v>22.547255934397928</v>
      </c>
      <c r="F677" s="59">
        <f t="shared" si="139"/>
        <v>23.330571375756737</v>
      </c>
      <c r="G677" s="59">
        <f t="shared" si="139"/>
        <v>23.915126133553173</v>
      </c>
      <c r="H677" s="59">
        <f t="shared" si="139"/>
        <v>23.851742147048672</v>
      </c>
      <c r="I677" s="59">
        <f t="shared" si="139"/>
        <v>24.479276150627616</v>
      </c>
      <c r="J677" s="59">
        <f t="shared" si="139"/>
        <v>24.525240593243613</v>
      </c>
      <c r="K677" s="59">
        <f t="shared" si="139"/>
        <v>24.468353177795656</v>
      </c>
      <c r="L677" s="59">
        <f t="shared" si="139"/>
        <v>32.099407851498043</v>
      </c>
      <c r="M677" s="59">
        <f t="shared" si="139"/>
        <v>31.110551535044294</v>
      </c>
      <c r="N677" s="60">
        <f t="shared" si="139"/>
        <v>23.539976806017236</v>
      </c>
      <c r="O677" s="60">
        <f t="shared" si="139"/>
        <v>24.151</v>
      </c>
      <c r="P677" s="31"/>
      <c r="Q677" s="36" t="s">
        <v>75</v>
      </c>
    </row>
    <row r="678" spans="1:17" s="3" customFormat="1" x14ac:dyDescent="0.25">
      <c r="B678" s="72"/>
      <c r="I678" s="61"/>
      <c r="J678" s="61"/>
      <c r="K678" s="61"/>
      <c r="L678" s="61"/>
      <c r="M678" s="61"/>
      <c r="N678" s="62"/>
      <c r="O678" s="62">
        <f>+O677/C677-1</f>
        <v>0.61182718990002494</v>
      </c>
      <c r="P678" s="31"/>
      <c r="Q678" s="63" t="s">
        <v>76</v>
      </c>
    </row>
    <row r="679" spans="1:17" s="70" customFormat="1" x14ac:dyDescent="0.25">
      <c r="A679" s="64"/>
      <c r="B679" s="65"/>
      <c r="C679" s="66"/>
      <c r="D679" s="66">
        <f>RATE(D$348-$C$348,,-$C677,D677)</f>
        <v>0.47988464377143258</v>
      </c>
      <c r="E679" s="66">
        <f t="shared" ref="E679:O679" si="140">RATE(E$348-$C$348,,-$C677,E677)</f>
        <v>0.22670045713686013</v>
      </c>
      <c r="F679" s="66">
        <f t="shared" si="140"/>
        <v>0.1590519756030605</v>
      </c>
      <c r="G679" s="66">
        <f t="shared" si="140"/>
        <v>0.12399404124631522</v>
      </c>
      <c r="H679" s="66">
        <f t="shared" si="140"/>
        <v>9.7439766410775314E-2</v>
      </c>
      <c r="I679" s="66">
        <f t="shared" si="140"/>
        <v>8.5251317847046884E-2</v>
      </c>
      <c r="J679" s="66">
        <f t="shared" si="140"/>
        <v>7.2928911340759503E-2</v>
      </c>
      <c r="K679" s="66">
        <f t="shared" si="140"/>
        <v>6.3220918286961386E-2</v>
      </c>
      <c r="L679" s="66">
        <f t="shared" si="140"/>
        <v>8.8339738241783178E-2</v>
      </c>
      <c r="M679" s="66">
        <f t="shared" si="140"/>
        <v>7.5793973348880758E-2</v>
      </c>
      <c r="N679" s="67">
        <f t="shared" si="140"/>
        <v>4.1922458081037277E-2</v>
      </c>
      <c r="O679" s="67">
        <f t="shared" si="140"/>
        <v>4.058255254121558E-2</v>
      </c>
      <c r="P679" s="68"/>
      <c r="Q679" s="69" t="s">
        <v>77</v>
      </c>
    </row>
    <row r="680" spans="1:17" s="3" customFormat="1" x14ac:dyDescent="0.25">
      <c r="B680" s="55"/>
      <c r="C680" s="56"/>
      <c r="D680" s="56"/>
      <c r="E680" s="56">
        <f t="shared" ref="E680:N680" si="141">+D$651+D680</f>
        <v>0.26</v>
      </c>
      <c r="F680" s="56">
        <f t="shared" si="141"/>
        <v>0.29000000000000004</v>
      </c>
      <c r="G680" s="56">
        <f t="shared" si="141"/>
        <v>0.40500000000000003</v>
      </c>
      <c r="H680" s="56">
        <f t="shared" si="141"/>
        <v>0.53500000000000003</v>
      </c>
      <c r="I680" s="56">
        <f t="shared" si="141"/>
        <v>0.70500000000000007</v>
      </c>
      <c r="J680" s="56">
        <f t="shared" si="141"/>
        <v>0.89500000000000002</v>
      </c>
      <c r="K680" s="56">
        <f t="shared" si="141"/>
        <v>1.135</v>
      </c>
      <c r="L680" s="56">
        <f t="shared" si="141"/>
        <v>1.9550000000000001</v>
      </c>
      <c r="M680" s="56">
        <f t="shared" si="141"/>
        <v>2.9950000000000001</v>
      </c>
      <c r="N680" s="57">
        <f t="shared" si="141"/>
        <v>4.1850000000000005</v>
      </c>
      <c r="O680" s="57">
        <f>+N$651+N680</f>
        <v>4.9850000000000003</v>
      </c>
      <c r="P680" s="31"/>
      <c r="Q680" s="36" t="s">
        <v>74</v>
      </c>
    </row>
    <row r="681" spans="1:17" s="3" customFormat="1" x14ac:dyDescent="0.25">
      <c r="B681" s="58"/>
      <c r="C681" s="59"/>
      <c r="D681" s="59">
        <f t="shared" ref="D681:O681" si="142">+D$661+D680</f>
        <v>22.108023527882491</v>
      </c>
      <c r="E681" s="59">
        <f t="shared" si="142"/>
        <v>22.481255934397929</v>
      </c>
      <c r="F681" s="59">
        <f t="shared" si="142"/>
        <v>23.264571375756734</v>
      </c>
      <c r="G681" s="59">
        <f t="shared" si="142"/>
        <v>23.849126133553174</v>
      </c>
      <c r="H681" s="59">
        <f t="shared" si="142"/>
        <v>23.785742147048673</v>
      </c>
      <c r="I681" s="59">
        <f t="shared" si="142"/>
        <v>24.413276150627617</v>
      </c>
      <c r="J681" s="59">
        <f t="shared" si="142"/>
        <v>24.459240593243614</v>
      </c>
      <c r="K681" s="59">
        <f t="shared" si="142"/>
        <v>24.402353177795657</v>
      </c>
      <c r="L681" s="59">
        <f t="shared" si="142"/>
        <v>32.03340785149804</v>
      </c>
      <c r="M681" s="59">
        <f t="shared" si="142"/>
        <v>31.044551535044295</v>
      </c>
      <c r="N681" s="60">
        <f t="shared" si="142"/>
        <v>23.473976806017241</v>
      </c>
      <c r="O681" s="60">
        <f t="shared" si="142"/>
        <v>24.085000000000001</v>
      </c>
      <c r="P681" s="31"/>
      <c r="Q681" s="36" t="s">
        <v>75</v>
      </c>
    </row>
    <row r="682" spans="1:17" s="3" customFormat="1" x14ac:dyDescent="0.25">
      <c r="B682" s="72"/>
      <c r="I682" s="61"/>
      <c r="J682" s="61"/>
      <c r="K682" s="61"/>
      <c r="L682" s="61"/>
      <c r="M682" s="61"/>
      <c r="N682" s="62"/>
      <c r="O682" s="62">
        <f>+O681/D681-1</f>
        <v>8.9423483271770632E-2</v>
      </c>
      <c r="P682" s="31"/>
      <c r="Q682" s="63" t="s">
        <v>76</v>
      </c>
    </row>
    <row r="683" spans="1:17" s="70" customFormat="1" x14ac:dyDescent="0.25">
      <c r="A683" s="64"/>
      <c r="B683" s="65"/>
      <c r="C683" s="66"/>
      <c r="D683" s="66"/>
      <c r="E683" s="66">
        <f>RATE(E$348-$D$348,,-$D681,E681)</f>
        <v>1.6882215004191507E-2</v>
      </c>
      <c r="F683" s="66">
        <f t="shared" ref="F683:O683" si="143">RATE(F$348-$D$348,,-$D681,F681)</f>
        <v>2.5823322556651599E-2</v>
      </c>
      <c r="G683" s="66">
        <f t="shared" si="143"/>
        <v>2.5590959995444397E-2</v>
      </c>
      <c r="H683" s="66">
        <f t="shared" si="143"/>
        <v>1.8454654023098104E-2</v>
      </c>
      <c r="I683" s="66">
        <f t="shared" si="143"/>
        <v>2.0035364866943694E-2</v>
      </c>
      <c r="J683" s="66">
        <f t="shared" si="143"/>
        <v>1.6987250679819165E-2</v>
      </c>
      <c r="K683" s="66">
        <f t="shared" si="143"/>
        <v>1.4205520235384456E-2</v>
      </c>
      <c r="L683" s="66">
        <f t="shared" si="143"/>
        <v>4.7446025400312931E-2</v>
      </c>
      <c r="M683" s="66">
        <f t="shared" si="143"/>
        <v>3.8440742788567905E-2</v>
      </c>
      <c r="N683" s="67">
        <f t="shared" si="143"/>
        <v>6.0131910236149097E-3</v>
      </c>
      <c r="O683" s="67">
        <f t="shared" si="143"/>
        <v>7.8166317670889454E-3</v>
      </c>
      <c r="P683" s="68"/>
      <c r="Q683" s="69" t="s">
        <v>77</v>
      </c>
    </row>
    <row r="684" spans="1:17" s="3" customFormat="1" x14ac:dyDescent="0.25">
      <c r="B684" s="55"/>
      <c r="C684" s="56"/>
      <c r="D684" s="56"/>
      <c r="E684" s="56"/>
      <c r="F684" s="56">
        <f t="shared" ref="F684:N684" si="144">+E$651+E684</f>
        <v>0.03</v>
      </c>
      <c r="G684" s="56">
        <f t="shared" si="144"/>
        <v>0.14500000000000002</v>
      </c>
      <c r="H684" s="56">
        <f t="shared" si="144"/>
        <v>0.27500000000000002</v>
      </c>
      <c r="I684" s="56">
        <f t="shared" si="144"/>
        <v>0.44500000000000006</v>
      </c>
      <c r="J684" s="56">
        <f t="shared" si="144"/>
        <v>0.63500000000000001</v>
      </c>
      <c r="K684" s="56">
        <f t="shared" si="144"/>
        <v>0.875</v>
      </c>
      <c r="L684" s="56">
        <f t="shared" si="144"/>
        <v>1.6950000000000001</v>
      </c>
      <c r="M684" s="56">
        <f t="shared" si="144"/>
        <v>2.7350000000000003</v>
      </c>
      <c r="N684" s="57">
        <f t="shared" si="144"/>
        <v>3.9250000000000003</v>
      </c>
      <c r="O684" s="57">
        <f>+N$651+N684</f>
        <v>4.7250000000000005</v>
      </c>
      <c r="P684" s="31"/>
      <c r="Q684" s="36" t="s">
        <v>74</v>
      </c>
    </row>
    <row r="685" spans="1:17" s="3" customFormat="1" x14ac:dyDescent="0.25">
      <c r="B685" s="58"/>
      <c r="C685" s="59"/>
      <c r="D685" s="59"/>
      <c r="E685" s="59">
        <f t="shared" ref="E685:O685" si="145">+E$661+E684</f>
        <v>22.221255934397927</v>
      </c>
      <c r="F685" s="59">
        <f t="shared" si="145"/>
        <v>23.004571375756736</v>
      </c>
      <c r="G685" s="59">
        <f t="shared" si="145"/>
        <v>23.589126133553172</v>
      </c>
      <c r="H685" s="59">
        <f t="shared" si="145"/>
        <v>23.525742147048671</v>
      </c>
      <c r="I685" s="59">
        <f t="shared" si="145"/>
        <v>24.153276150627615</v>
      </c>
      <c r="J685" s="59">
        <f t="shared" si="145"/>
        <v>24.199240593243616</v>
      </c>
      <c r="K685" s="59">
        <f t="shared" si="145"/>
        <v>24.142353177795655</v>
      </c>
      <c r="L685" s="59">
        <f t="shared" si="145"/>
        <v>31.773407851498042</v>
      </c>
      <c r="M685" s="59">
        <f t="shared" si="145"/>
        <v>30.784551535044294</v>
      </c>
      <c r="N685" s="60">
        <f t="shared" si="145"/>
        <v>23.213976806017239</v>
      </c>
      <c r="O685" s="60">
        <f t="shared" si="145"/>
        <v>23.825000000000003</v>
      </c>
      <c r="P685" s="31"/>
      <c r="Q685" s="36" t="s">
        <v>75</v>
      </c>
    </row>
    <row r="686" spans="1:17" s="3" customFormat="1" x14ac:dyDescent="0.25">
      <c r="B686" s="72"/>
      <c r="I686" s="61"/>
      <c r="J686" s="61"/>
      <c r="K686" s="61"/>
      <c r="L686" s="61"/>
      <c r="M686" s="61"/>
      <c r="N686" s="62"/>
      <c r="O686" s="62">
        <f>+O685/E685-1</f>
        <v>7.2171621187240076E-2</v>
      </c>
      <c r="P686" s="31"/>
      <c r="Q686" s="63" t="s">
        <v>76</v>
      </c>
    </row>
    <row r="687" spans="1:17" s="70" customFormat="1" x14ac:dyDescent="0.25">
      <c r="A687" s="64"/>
      <c r="B687" s="65"/>
      <c r="C687" s="66"/>
      <c r="D687" s="66"/>
      <c r="E687" s="66"/>
      <c r="F687" s="66">
        <f>RATE(F$348-$E$348,,-$E685,F685)</f>
        <v>3.5250727666848856E-2</v>
      </c>
      <c r="G687" s="66">
        <f t="shared" ref="G687:O687" si="146">RATE(G$348-$E$348,,-$E685,G685)</f>
        <v>3.0318802915331389E-2</v>
      </c>
      <c r="H687" s="66">
        <f t="shared" si="146"/>
        <v>1.9197251328972511E-2</v>
      </c>
      <c r="I687" s="66">
        <f t="shared" si="146"/>
        <v>2.1061406641011783E-2</v>
      </c>
      <c r="J687" s="66">
        <f t="shared" si="146"/>
        <v>1.7200645735515208E-2</v>
      </c>
      <c r="K687" s="66">
        <f t="shared" si="146"/>
        <v>1.3915664907224037E-2</v>
      </c>
      <c r="L687" s="66">
        <f t="shared" si="146"/>
        <v>5.2410150036369181E-2</v>
      </c>
      <c r="M687" s="66">
        <f t="shared" si="146"/>
        <v>4.1586946948528193E-2</v>
      </c>
      <c r="N687" s="67">
        <f t="shared" si="146"/>
        <v>4.8679479794763439E-3</v>
      </c>
      <c r="O687" s="67">
        <f t="shared" si="146"/>
        <v>6.9929517156399725E-3</v>
      </c>
      <c r="P687" s="68"/>
      <c r="Q687" s="69" t="s">
        <v>77</v>
      </c>
    </row>
    <row r="688" spans="1:17" s="3" customFormat="1" x14ac:dyDescent="0.25">
      <c r="B688" s="55"/>
      <c r="C688" s="56"/>
      <c r="D688" s="56"/>
      <c r="E688" s="56"/>
      <c r="F688" s="56"/>
      <c r="G688" s="56">
        <f t="shared" ref="G688:N688" si="147">+F$651+F688</f>
        <v>0.115</v>
      </c>
      <c r="H688" s="56">
        <f t="shared" si="147"/>
        <v>0.245</v>
      </c>
      <c r="I688" s="56">
        <f t="shared" si="147"/>
        <v>0.41500000000000004</v>
      </c>
      <c r="J688" s="56">
        <f t="shared" si="147"/>
        <v>0.60499999999999998</v>
      </c>
      <c r="K688" s="56">
        <f t="shared" si="147"/>
        <v>0.84499999999999997</v>
      </c>
      <c r="L688" s="56">
        <f t="shared" si="147"/>
        <v>1.665</v>
      </c>
      <c r="M688" s="56">
        <f t="shared" si="147"/>
        <v>2.7050000000000001</v>
      </c>
      <c r="N688" s="57">
        <f t="shared" si="147"/>
        <v>3.895</v>
      </c>
      <c r="O688" s="57">
        <f>+N$651+N688</f>
        <v>4.6950000000000003</v>
      </c>
      <c r="P688" s="31"/>
      <c r="Q688" s="36" t="s">
        <v>74</v>
      </c>
    </row>
    <row r="689" spans="1:17" s="3" customFormat="1" x14ac:dyDescent="0.25">
      <c r="B689" s="58"/>
      <c r="C689" s="59"/>
      <c r="D689" s="59"/>
      <c r="E689" s="59"/>
      <c r="F689" s="59">
        <f t="shared" ref="F689:O689" si="148">+F$661+F688</f>
        <v>22.974571375756735</v>
      </c>
      <c r="G689" s="59">
        <f t="shared" si="148"/>
        <v>23.559126133553171</v>
      </c>
      <c r="H689" s="59">
        <f t="shared" si="148"/>
        <v>23.495742147048674</v>
      </c>
      <c r="I689" s="59">
        <f t="shared" si="148"/>
        <v>24.123276150627614</v>
      </c>
      <c r="J689" s="59">
        <f t="shared" si="148"/>
        <v>24.169240593243615</v>
      </c>
      <c r="K689" s="59">
        <f t="shared" si="148"/>
        <v>24.112353177795654</v>
      </c>
      <c r="L689" s="59">
        <f t="shared" si="148"/>
        <v>31.743407851498041</v>
      </c>
      <c r="M689" s="59">
        <f t="shared" si="148"/>
        <v>30.754551535044293</v>
      </c>
      <c r="N689" s="60">
        <f t="shared" si="148"/>
        <v>23.183976806017238</v>
      </c>
      <c r="O689" s="60">
        <f t="shared" si="148"/>
        <v>23.795000000000002</v>
      </c>
      <c r="P689" s="31"/>
      <c r="Q689" s="36" t="s">
        <v>75</v>
      </c>
    </row>
    <row r="690" spans="1:17" s="3" customFormat="1" x14ac:dyDescent="0.25">
      <c r="B690" s="72"/>
      <c r="I690" s="61"/>
      <c r="J690" s="61"/>
      <c r="K690" s="61"/>
      <c r="L690" s="61"/>
      <c r="M690" s="61"/>
      <c r="N690" s="62"/>
      <c r="O690" s="62">
        <f>+O689/F689-1</f>
        <v>3.5710290774303655E-2</v>
      </c>
      <c r="P690" s="31"/>
      <c r="Q690" s="63" t="s">
        <v>76</v>
      </c>
    </row>
    <row r="691" spans="1:17" s="70" customFormat="1" x14ac:dyDescent="0.25">
      <c r="A691" s="64"/>
      <c r="B691" s="65"/>
      <c r="C691" s="66"/>
      <c r="D691" s="66"/>
      <c r="E691" s="66"/>
      <c r="F691" s="66"/>
      <c r="G691" s="66">
        <f>RATE(G$348-$F$348,,-$F689,G689)</f>
        <v>2.5443554451391022E-2</v>
      </c>
      <c r="H691" s="66">
        <f t="shared" ref="H691:O691" si="149">RATE(H$348-$F$348,,-$F689,H689)</f>
        <v>1.1278734454212035E-2</v>
      </c>
      <c r="I691" s="66">
        <f t="shared" si="149"/>
        <v>1.6396022641969436E-2</v>
      </c>
      <c r="J691" s="66">
        <f t="shared" si="149"/>
        <v>1.275383591828543E-2</v>
      </c>
      <c r="K691" s="66">
        <f t="shared" si="149"/>
        <v>9.7141342976485232E-3</v>
      </c>
      <c r="L691" s="66">
        <f t="shared" si="149"/>
        <v>5.536095323855466E-2</v>
      </c>
      <c r="M691" s="66">
        <f t="shared" si="149"/>
        <v>4.2544421262322364E-2</v>
      </c>
      <c r="N691" s="67">
        <f t="shared" si="149"/>
        <v>1.1348150677729172E-3</v>
      </c>
      <c r="O691" s="67">
        <f t="shared" si="149"/>
        <v>3.9062164114709516E-3</v>
      </c>
      <c r="P691" s="68"/>
      <c r="Q691" s="69" t="s">
        <v>77</v>
      </c>
    </row>
    <row r="692" spans="1:17" s="3" customFormat="1" x14ac:dyDescent="0.25">
      <c r="B692" s="55"/>
      <c r="C692" s="56"/>
      <c r="D692" s="56"/>
      <c r="E692" s="56"/>
      <c r="F692" s="56"/>
      <c r="G692" s="56"/>
      <c r="H692" s="56">
        <f t="shared" ref="H692:N692" si="150">+G$651+G692</f>
        <v>0.13</v>
      </c>
      <c r="I692" s="56">
        <f t="shared" si="150"/>
        <v>0.30000000000000004</v>
      </c>
      <c r="J692" s="56">
        <f t="shared" si="150"/>
        <v>0.49000000000000005</v>
      </c>
      <c r="K692" s="56">
        <f t="shared" si="150"/>
        <v>0.73000000000000009</v>
      </c>
      <c r="L692" s="56">
        <f t="shared" si="150"/>
        <v>1.5500000000000003</v>
      </c>
      <c r="M692" s="56">
        <f t="shared" si="150"/>
        <v>2.5900000000000003</v>
      </c>
      <c r="N692" s="57">
        <f t="shared" si="150"/>
        <v>3.7800000000000002</v>
      </c>
      <c r="O692" s="57">
        <f>+N$651+N692</f>
        <v>4.58</v>
      </c>
      <c r="P692" s="31"/>
      <c r="Q692" s="36" t="s">
        <v>74</v>
      </c>
    </row>
    <row r="693" spans="1:17" s="3" customFormat="1" x14ac:dyDescent="0.25">
      <c r="B693" s="58"/>
      <c r="C693" s="59"/>
      <c r="D693" s="59"/>
      <c r="E693" s="59"/>
      <c r="F693" s="59"/>
      <c r="G693" s="59">
        <f t="shared" ref="G693:O693" si="151">+G$661+G692</f>
        <v>23.444126133553173</v>
      </c>
      <c r="H693" s="59">
        <f t="shared" si="151"/>
        <v>23.380742147048672</v>
      </c>
      <c r="I693" s="59">
        <f t="shared" si="151"/>
        <v>24.008276150627616</v>
      </c>
      <c r="J693" s="59">
        <f t="shared" si="151"/>
        <v>24.054240593243613</v>
      </c>
      <c r="K693" s="59">
        <f t="shared" si="151"/>
        <v>23.997353177795656</v>
      </c>
      <c r="L693" s="59">
        <f t="shared" si="151"/>
        <v>31.628407851498043</v>
      </c>
      <c r="M693" s="59">
        <f t="shared" si="151"/>
        <v>30.639551535044294</v>
      </c>
      <c r="N693" s="60">
        <f t="shared" si="151"/>
        <v>23.06897680601724</v>
      </c>
      <c r="O693" s="60">
        <f t="shared" si="151"/>
        <v>23.68</v>
      </c>
      <c r="P693" s="31"/>
      <c r="Q693" s="36" t="s">
        <v>75</v>
      </c>
    </row>
    <row r="694" spans="1:17" s="3" customFormat="1" x14ac:dyDescent="0.25">
      <c r="B694" s="72"/>
      <c r="I694" s="61"/>
      <c r="J694" s="61"/>
      <c r="K694" s="61"/>
      <c r="L694" s="61"/>
      <c r="M694" s="61"/>
      <c r="N694" s="62"/>
      <c r="O694" s="62">
        <f>+O693/G693-1</f>
        <v>1.006110720882214E-2</v>
      </c>
      <c r="P694" s="31"/>
      <c r="Q694" s="63" t="s">
        <v>76</v>
      </c>
    </row>
    <row r="695" spans="1:17" s="70" customFormat="1" x14ac:dyDescent="0.25">
      <c r="A695" s="64"/>
      <c r="B695" s="65"/>
      <c r="C695" s="66"/>
      <c r="D695" s="66"/>
      <c r="E695" s="66"/>
      <c r="F695" s="66"/>
      <c r="G695" s="66"/>
      <c r="H695" s="66">
        <f>RATE(H$348-$G$348,,-$G693,H693)</f>
        <v>-2.703619070441126E-3</v>
      </c>
      <c r="I695" s="66">
        <f t="shared" ref="I695:O695" si="152">RATE(I$348-$G$348,,-$G693,I693)</f>
        <v>1.1960274708329171E-2</v>
      </c>
      <c r="J695" s="66">
        <f t="shared" si="152"/>
        <v>8.6005494399139411E-3</v>
      </c>
      <c r="K695" s="66">
        <f t="shared" si="152"/>
        <v>5.8479230327005052E-3</v>
      </c>
      <c r="L695" s="66">
        <f t="shared" si="152"/>
        <v>6.1716718806368073E-2</v>
      </c>
      <c r="M695" s="66">
        <f t="shared" si="152"/>
        <v>4.5622032664187087E-2</v>
      </c>
      <c r="N695" s="67">
        <f t="shared" si="152"/>
        <v>-2.3018123737238599E-3</v>
      </c>
      <c r="O695" s="67">
        <f t="shared" si="152"/>
        <v>1.2521371737218227E-3</v>
      </c>
      <c r="P695" s="68"/>
      <c r="Q695" s="69" t="s">
        <v>77</v>
      </c>
    </row>
    <row r="696" spans="1:17" s="3" customFormat="1" x14ac:dyDescent="0.25">
      <c r="B696" s="55"/>
      <c r="C696" s="56"/>
      <c r="D696" s="56"/>
      <c r="E696" s="56"/>
      <c r="F696" s="56"/>
      <c r="G696" s="56"/>
      <c r="H696" s="56"/>
      <c r="I696" s="56">
        <f t="shared" ref="I696:N696" si="153">+H$651+H696</f>
        <v>0.17</v>
      </c>
      <c r="J696" s="56">
        <f t="shared" si="153"/>
        <v>0.36</v>
      </c>
      <c r="K696" s="56">
        <f t="shared" si="153"/>
        <v>0.6</v>
      </c>
      <c r="L696" s="56">
        <f t="shared" si="153"/>
        <v>1.42</v>
      </c>
      <c r="M696" s="56">
        <f t="shared" si="153"/>
        <v>2.46</v>
      </c>
      <c r="N696" s="57">
        <f t="shared" si="153"/>
        <v>3.65</v>
      </c>
      <c r="O696" s="57">
        <f>+N$651+N696</f>
        <v>4.45</v>
      </c>
      <c r="P696" s="31"/>
      <c r="Q696" s="36" t="s">
        <v>74</v>
      </c>
    </row>
    <row r="697" spans="1:17" s="3" customFormat="1" x14ac:dyDescent="0.25">
      <c r="B697" s="58"/>
      <c r="C697" s="59"/>
      <c r="D697" s="59"/>
      <c r="E697" s="59"/>
      <c r="F697" s="59"/>
      <c r="G697" s="59"/>
      <c r="H697" s="59">
        <f t="shared" ref="H697:O697" si="154">+H$661+H696</f>
        <v>23.250742147048673</v>
      </c>
      <c r="I697" s="59">
        <f t="shared" si="154"/>
        <v>23.878276150627617</v>
      </c>
      <c r="J697" s="59">
        <f t="shared" si="154"/>
        <v>23.924240593243614</v>
      </c>
      <c r="K697" s="59">
        <f t="shared" si="154"/>
        <v>23.867353177795657</v>
      </c>
      <c r="L697" s="59">
        <f t="shared" si="154"/>
        <v>31.498407851498044</v>
      </c>
      <c r="M697" s="59">
        <f t="shared" si="154"/>
        <v>30.509551535044295</v>
      </c>
      <c r="N697" s="60">
        <f t="shared" si="154"/>
        <v>22.938976806017237</v>
      </c>
      <c r="O697" s="60">
        <f t="shared" si="154"/>
        <v>23.55</v>
      </c>
      <c r="P697" s="31"/>
      <c r="Q697" s="36" t="s">
        <v>75</v>
      </c>
    </row>
    <row r="698" spans="1:17" s="3" customFormat="1" x14ac:dyDescent="0.25">
      <c r="B698" s="72"/>
      <c r="I698" s="61"/>
      <c r="J698" s="61"/>
      <c r="K698" s="61"/>
      <c r="L698" s="61"/>
      <c r="M698" s="61"/>
      <c r="N698" s="62"/>
      <c r="O698" s="62">
        <f>+O697/H697-1</f>
        <v>1.2870894660423238E-2</v>
      </c>
      <c r="P698" s="31"/>
      <c r="Q698" s="63" t="s">
        <v>76</v>
      </c>
    </row>
    <row r="699" spans="1:17" s="70" customFormat="1" x14ac:dyDescent="0.25">
      <c r="A699" s="64"/>
      <c r="B699" s="65"/>
      <c r="C699" s="66"/>
      <c r="D699" s="66"/>
      <c r="E699" s="66"/>
      <c r="F699" s="66"/>
      <c r="G699" s="66"/>
      <c r="H699" s="66"/>
      <c r="I699" s="66">
        <f t="shared" ref="I699:O699" si="155">RATE(I$348-$H$348,,-$H697,I697)</f>
        <v>2.6989848307211902E-2</v>
      </c>
      <c r="J699" s="66">
        <f t="shared" si="155"/>
        <v>1.4379983279294462E-2</v>
      </c>
      <c r="K699" s="66">
        <f t="shared" si="155"/>
        <v>8.7630047827292924E-3</v>
      </c>
      <c r="L699" s="66">
        <f t="shared" si="155"/>
        <v>7.8854669358890947E-2</v>
      </c>
      <c r="M699" s="66">
        <f t="shared" si="155"/>
        <v>5.5844108192507139E-2</v>
      </c>
      <c r="N699" s="67">
        <f t="shared" si="155"/>
        <v>-2.2473948466477981E-3</v>
      </c>
      <c r="O699" s="67">
        <f t="shared" si="155"/>
        <v>1.828636868978646E-3</v>
      </c>
      <c r="P699" s="68"/>
      <c r="Q699" s="69" t="s">
        <v>77</v>
      </c>
    </row>
    <row r="700" spans="1:17" s="3" customFormat="1" x14ac:dyDescent="0.25">
      <c r="B700" s="55"/>
      <c r="C700" s="56"/>
      <c r="D700" s="56"/>
      <c r="E700" s="56"/>
      <c r="F700" s="56"/>
      <c r="G700" s="56"/>
      <c r="H700" s="56"/>
      <c r="I700" s="56"/>
      <c r="J700" s="56">
        <f t="shared" ref="J700:N700" si="156">+I$651+I700</f>
        <v>0.19</v>
      </c>
      <c r="K700" s="56">
        <f t="shared" si="156"/>
        <v>0.43000000000000005</v>
      </c>
      <c r="L700" s="56">
        <f t="shared" si="156"/>
        <v>1.25</v>
      </c>
      <c r="M700" s="56">
        <f t="shared" si="156"/>
        <v>2.29</v>
      </c>
      <c r="N700" s="57">
        <f t="shared" si="156"/>
        <v>3.48</v>
      </c>
      <c r="O700" s="57">
        <f>+N$651+N700</f>
        <v>4.28</v>
      </c>
      <c r="P700" s="31"/>
      <c r="Q700" s="36" t="s">
        <v>74</v>
      </c>
    </row>
    <row r="701" spans="1:17" s="3" customFormat="1" x14ac:dyDescent="0.25">
      <c r="B701" s="58"/>
      <c r="C701" s="59"/>
      <c r="D701" s="59"/>
      <c r="E701" s="59"/>
      <c r="F701" s="59"/>
      <c r="G701" s="59"/>
      <c r="H701" s="59"/>
      <c r="I701" s="59">
        <f t="shared" ref="I701:O701" si="157">+I$661+I700</f>
        <v>23.708276150627615</v>
      </c>
      <c r="J701" s="59">
        <f t="shared" si="157"/>
        <v>23.754240593243615</v>
      </c>
      <c r="K701" s="59">
        <f t="shared" si="157"/>
        <v>23.697353177795655</v>
      </c>
      <c r="L701" s="59">
        <f t="shared" si="157"/>
        <v>31.328407851498042</v>
      </c>
      <c r="M701" s="59">
        <f t="shared" si="157"/>
        <v>30.339551535044293</v>
      </c>
      <c r="N701" s="60">
        <f t="shared" si="157"/>
        <v>22.768976806017239</v>
      </c>
      <c r="O701" s="60">
        <f t="shared" si="157"/>
        <v>23.380000000000003</v>
      </c>
      <c r="P701" s="31"/>
      <c r="Q701" s="36" t="s">
        <v>75</v>
      </c>
    </row>
    <row r="702" spans="1:17" s="3" customFormat="1" x14ac:dyDescent="0.25">
      <c r="B702" s="72"/>
      <c r="I702" s="61"/>
      <c r="J702" s="61"/>
      <c r="K702" s="61"/>
      <c r="L702" s="61"/>
      <c r="M702" s="61"/>
      <c r="N702" s="62"/>
      <c r="O702" s="62">
        <f>+O701/I701-1</f>
        <v>-1.3846479117332278E-2</v>
      </c>
      <c r="P702" s="31"/>
      <c r="Q702" s="63" t="s">
        <v>76</v>
      </c>
    </row>
    <row r="703" spans="1:17" s="70" customFormat="1" x14ac:dyDescent="0.25">
      <c r="A703" s="64"/>
      <c r="B703" s="65"/>
      <c r="C703" s="66"/>
      <c r="D703" s="66"/>
      <c r="E703" s="66"/>
      <c r="F703" s="66"/>
      <c r="G703" s="66"/>
      <c r="H703" s="66"/>
      <c r="I703" s="66"/>
      <c r="J703" s="66">
        <f t="shared" ref="J703:O703" si="158">RATE(J$348-$I$348,,-$I701,J701)</f>
        <v>1.9387509376038289E-3</v>
      </c>
      <c r="K703" s="66">
        <f t="shared" si="158"/>
        <v>-2.3038856076060737E-4</v>
      </c>
      <c r="L703" s="66">
        <f t="shared" si="158"/>
        <v>9.735239444437041E-2</v>
      </c>
      <c r="M703" s="66">
        <f t="shared" si="158"/>
        <v>6.359746839642974E-2</v>
      </c>
      <c r="N703" s="67">
        <f t="shared" si="158"/>
        <v>-8.052453659456147E-3</v>
      </c>
      <c r="O703" s="67">
        <f t="shared" si="158"/>
        <v>-2.3211745329347992E-3</v>
      </c>
      <c r="P703" s="68"/>
      <c r="Q703" s="69" t="s">
        <v>77</v>
      </c>
    </row>
    <row r="704" spans="1:17" s="3" customFormat="1" x14ac:dyDescent="0.25">
      <c r="B704" s="55"/>
      <c r="C704" s="56"/>
      <c r="D704" s="56"/>
      <c r="E704" s="56"/>
      <c r="F704" s="56"/>
      <c r="G704" s="56"/>
      <c r="H704" s="56"/>
      <c r="I704" s="56"/>
      <c r="J704" s="56"/>
      <c r="K704" s="56">
        <f>+J$651+J704</f>
        <v>0.24000000000000002</v>
      </c>
      <c r="L704" s="56">
        <f>+K$651+K704</f>
        <v>1.06</v>
      </c>
      <c r="M704" s="56">
        <f>+L$651+L704</f>
        <v>2.1</v>
      </c>
      <c r="N704" s="57">
        <f>+M$651+M704</f>
        <v>3.29</v>
      </c>
      <c r="O704" s="57">
        <f>+N$651+N704</f>
        <v>4.09</v>
      </c>
      <c r="P704" s="31"/>
      <c r="Q704" s="36" t="s">
        <v>74</v>
      </c>
    </row>
    <row r="705" spans="1:17" s="3" customFormat="1" x14ac:dyDescent="0.25">
      <c r="B705" s="58"/>
      <c r="C705" s="59"/>
      <c r="D705" s="59"/>
      <c r="E705" s="59"/>
      <c r="F705" s="59"/>
      <c r="G705" s="59"/>
      <c r="H705" s="59"/>
      <c r="I705" s="59"/>
      <c r="J705" s="59">
        <f t="shared" ref="J705:O705" si="159">+J$661+J704</f>
        <v>23.564240593243614</v>
      </c>
      <c r="K705" s="59">
        <f t="shared" si="159"/>
        <v>23.507353177795654</v>
      </c>
      <c r="L705" s="59">
        <f t="shared" si="159"/>
        <v>31.138407851498041</v>
      </c>
      <c r="M705" s="59">
        <f t="shared" si="159"/>
        <v>30.149551535044296</v>
      </c>
      <c r="N705" s="60">
        <f t="shared" si="159"/>
        <v>22.578976806017238</v>
      </c>
      <c r="O705" s="60">
        <f t="shared" si="159"/>
        <v>23.19</v>
      </c>
      <c r="P705" s="31"/>
      <c r="Q705" s="36" t="s">
        <v>75</v>
      </c>
    </row>
    <row r="706" spans="1:17" s="3" customFormat="1" x14ac:dyDescent="0.25">
      <c r="B706" s="72"/>
      <c r="I706" s="61"/>
      <c r="J706" s="61"/>
      <c r="K706" s="61"/>
      <c r="L706" s="61"/>
      <c r="M706" s="61"/>
      <c r="N706" s="62"/>
      <c r="O706" s="62">
        <f>+O705/J705-1</f>
        <v>-1.5881716695377635E-2</v>
      </c>
      <c r="P706" s="31"/>
      <c r="Q706" s="63" t="s">
        <v>76</v>
      </c>
    </row>
    <row r="707" spans="1:17" s="70" customFormat="1" x14ac:dyDescent="0.25">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-3.196716096596859E-3</v>
      </c>
      <c r="P707" s="68"/>
      <c r="Q707" s="69" t="s">
        <v>77</v>
      </c>
    </row>
    <row r="708" spans="1:17" s="3" customFormat="1" x14ac:dyDescent="0.25">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31"/>
      <c r="Q708" s="36" t="s">
        <v>74</v>
      </c>
    </row>
    <row r="709" spans="1:17" s="3" customFormat="1" x14ac:dyDescent="0.25">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22.950000000000003</v>
      </c>
      <c r="P709" s="31"/>
      <c r="Q709" s="36" t="s">
        <v>75</v>
      </c>
    </row>
    <row r="710" spans="1:17" s="3" customFormat="1" x14ac:dyDescent="0.25">
      <c r="B710" s="72"/>
      <c r="I710" s="61"/>
      <c r="J710" s="61"/>
      <c r="K710" s="61"/>
      <c r="L710" s="61"/>
      <c r="M710" s="61"/>
      <c r="N710" s="62"/>
      <c r="O710" s="62">
        <f>+O709/K709-1</f>
        <v>-1.3639418947682724E-2</v>
      </c>
      <c r="P710" s="31"/>
      <c r="Q710" s="63" t="s">
        <v>76</v>
      </c>
    </row>
    <row r="711" spans="1:17" s="70" customFormat="1" x14ac:dyDescent="0.25">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-3.4274354792060754E-3</v>
      </c>
      <c r="P711" s="68"/>
      <c r="Q711" s="69" t="s">
        <v>77</v>
      </c>
    </row>
    <row r="712" spans="1:17" s="3" customFormat="1" x14ac:dyDescent="0.25">
      <c r="B712" s="73"/>
      <c r="C712" s="74"/>
      <c r="D712" s="74"/>
      <c r="E712" s="74"/>
      <c r="F712" s="74"/>
      <c r="G712" s="74"/>
      <c r="H712" s="74"/>
      <c r="I712" s="74"/>
      <c r="J712" s="74"/>
      <c r="K712" s="74"/>
      <c r="L712" s="74"/>
      <c r="M712" s="74">
        <f>+L$651+L712</f>
        <v>1.04</v>
      </c>
      <c r="N712" s="75">
        <f>+M$651+M712</f>
        <v>2.23</v>
      </c>
      <c r="O712" s="75">
        <f>+N$651+N712</f>
        <v>3.0300000000000002</v>
      </c>
      <c r="P712" s="31"/>
      <c r="Q712" s="36" t="s">
        <v>74</v>
      </c>
    </row>
    <row r="713" spans="1:17" s="3" customFormat="1" x14ac:dyDescent="0.25">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22.130000000000003</v>
      </c>
      <c r="P713" s="31"/>
      <c r="Q713" s="36" t="s">
        <v>75</v>
      </c>
    </row>
    <row r="714" spans="1:17" s="3" customFormat="1" x14ac:dyDescent="0.25">
      <c r="B714" s="72"/>
      <c r="I714" s="61"/>
      <c r="J714" s="61"/>
      <c r="K714" s="61"/>
      <c r="L714" s="61"/>
      <c r="M714" s="61"/>
      <c r="N714" s="62"/>
      <c r="O714" s="62">
        <f>+O713/L713-1</f>
        <v>-0.26425626950537451</v>
      </c>
      <c r="P714" s="31"/>
      <c r="Q714" s="63" t="s">
        <v>76</v>
      </c>
    </row>
    <row r="715" spans="1:17" s="70" customFormat="1" x14ac:dyDescent="0.25">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-9.7233316025369748E-2</v>
      </c>
      <c r="P715" s="68"/>
      <c r="Q715" s="69" t="s">
        <v>77</v>
      </c>
    </row>
    <row r="716" spans="1:17" s="3" customFormat="1" x14ac:dyDescent="0.25">
      <c r="B716" s="73"/>
      <c r="C716" s="74"/>
      <c r="D716" s="74"/>
      <c r="E716" s="74"/>
      <c r="F716" s="74"/>
      <c r="G716" s="74"/>
      <c r="H716" s="74"/>
      <c r="I716" s="74"/>
      <c r="J716" s="74"/>
      <c r="K716" s="74"/>
      <c r="L716" s="74"/>
      <c r="M716" s="74"/>
      <c r="N716" s="75">
        <f>+M$651+M716</f>
        <v>1.19</v>
      </c>
      <c r="O716" s="75">
        <f>+N$651+N716</f>
        <v>1.99</v>
      </c>
      <c r="P716" s="31"/>
      <c r="Q716" s="36" t="s">
        <v>74</v>
      </c>
    </row>
    <row r="717" spans="1:17" s="3" customFormat="1" x14ac:dyDescent="0.25">
      <c r="B717" s="76"/>
      <c r="C717" s="77"/>
      <c r="D717" s="77"/>
      <c r="E717" s="77"/>
      <c r="F717" s="77"/>
      <c r="G717" s="77"/>
      <c r="H717" s="77"/>
      <c r="I717" s="77"/>
      <c r="J717" s="77"/>
      <c r="K717" s="77"/>
      <c r="L717" s="77"/>
      <c r="M717" s="77">
        <f>+M$661+M716</f>
        <v>28.049551535044294</v>
      </c>
      <c r="N717" s="78">
        <f>+N$661+N716</f>
        <v>20.47897680601724</v>
      </c>
      <c r="O717" s="78">
        <f>+O$661+O716</f>
        <v>21.09</v>
      </c>
      <c r="P717" s="31"/>
      <c r="Q717" s="36" t="s">
        <v>75</v>
      </c>
    </row>
    <row r="718" spans="1:17" s="3" customFormat="1" x14ac:dyDescent="0.25">
      <c r="B718" s="72"/>
      <c r="I718" s="61"/>
      <c r="J718" s="61"/>
      <c r="K718" s="61"/>
      <c r="L718" s="61"/>
      <c r="M718" s="61"/>
      <c r="N718" s="62"/>
      <c r="O718" s="62">
        <f>+O717/M717-1</f>
        <v>-0.24811632108802995</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-0.26990002744138702</v>
      </c>
      <c r="O719" s="67">
        <f>RATE(O$348-$M$348,,-$M717,O717)</f>
        <v>-0.13288773569118939</v>
      </c>
      <c r="P719" s="68"/>
      <c r="Q719" s="69" t="s">
        <v>77</v>
      </c>
    </row>
    <row r="720" spans="1:17" s="3" customFormat="1" x14ac:dyDescent="0.25">
      <c r="B720" s="73"/>
      <c r="C720" s="74"/>
      <c r="D720" s="74"/>
      <c r="E720" s="74"/>
      <c r="F720" s="74"/>
      <c r="G720" s="74"/>
      <c r="H720" s="74"/>
      <c r="I720" s="74"/>
      <c r="J720" s="74"/>
      <c r="K720" s="74"/>
      <c r="L720" s="74"/>
      <c r="M720" s="74"/>
      <c r="N720" s="75"/>
      <c r="O720" s="75">
        <f>+N$651+N720</f>
        <v>0.8</v>
      </c>
      <c r="P720" s="31"/>
      <c r="Q720" s="36" t="s">
        <v>74</v>
      </c>
    </row>
    <row r="721" spans="1:17" s="3" customFormat="1" x14ac:dyDescent="0.25">
      <c r="B721" s="76"/>
      <c r="C721" s="77"/>
      <c r="D721" s="77"/>
      <c r="E721" s="77"/>
      <c r="F721" s="77"/>
      <c r="G721" s="77"/>
      <c r="H721" s="77"/>
      <c r="I721" s="77"/>
      <c r="J721" s="77"/>
      <c r="K721" s="77"/>
      <c r="L721" s="77"/>
      <c r="M721" s="77"/>
      <c r="N721" s="78">
        <f>+N$661+N720</f>
        <v>19.288976806017239</v>
      </c>
      <c r="O721" s="78">
        <f>+O$661+O720</f>
        <v>19.900000000000002</v>
      </c>
      <c r="P721" s="31"/>
      <c r="Q721" s="36" t="s">
        <v>75</v>
      </c>
    </row>
    <row r="722" spans="1:17" s="3" customFormat="1" x14ac:dyDescent="0.25">
      <c r="B722" s="72"/>
      <c r="I722" s="61"/>
      <c r="J722" s="61"/>
      <c r="K722" s="61"/>
      <c r="L722" s="61"/>
      <c r="M722" s="61"/>
      <c r="N722" s="62"/>
      <c r="O722" s="62">
        <f>+O721/N721-1</f>
        <v>3.1677325351552765E-2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3.1677325351552675E-2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3150" priority="1192" operator="lessThan">
      <formula>0</formula>
    </cfRule>
  </conditionalFormatting>
  <conditionalFormatting sqref="P583">
    <cfRule type="cellIs" dxfId="13149" priority="1187" operator="lessThan">
      <formula>0</formula>
    </cfRule>
  </conditionalFormatting>
  <conditionalFormatting sqref="B348:N348">
    <cfRule type="cellIs" dxfId="13148" priority="1186" operator="lessThan">
      <formula>0</formula>
    </cfRule>
  </conditionalFormatting>
  <conditionalFormatting sqref="P514:P515">
    <cfRule type="cellIs" dxfId="13147" priority="1188" operator="lessThan">
      <formula>0</formula>
    </cfRule>
  </conditionalFormatting>
  <conditionalFormatting sqref="P523 Q529 Q539:Q545">
    <cfRule type="cellIs" dxfId="13146" priority="1189" operator="lessThan">
      <formula>0</formula>
    </cfRule>
  </conditionalFormatting>
  <conditionalFormatting sqref="P531">
    <cfRule type="cellIs" dxfId="13145" priority="1190" operator="lessThan">
      <formula>0</formula>
    </cfRule>
  </conditionalFormatting>
  <conditionalFormatting sqref="P562">
    <cfRule type="cellIs" dxfId="13144" priority="1191" operator="lessThan">
      <formula>0</formula>
    </cfRule>
  </conditionalFormatting>
  <conditionalFormatting sqref="B348:N348">
    <cfRule type="cellIs" dxfId="13143" priority="1185" operator="lessThan">
      <formula>0</formula>
    </cfRule>
  </conditionalFormatting>
  <conditionalFormatting sqref="Q588">
    <cfRule type="cellIs" dxfId="13142" priority="1170" operator="lessThan">
      <formula>0</formula>
    </cfRule>
  </conditionalFormatting>
  <conditionalFormatting sqref="Q499:Q502">
    <cfRule type="cellIs" dxfId="13141" priority="1184" operator="lessThan">
      <formula>0</formula>
    </cfRule>
  </conditionalFormatting>
  <conditionalFormatting sqref="Q503">
    <cfRule type="cellIs" dxfId="13140" priority="1183" operator="lessThan">
      <formula>0</formula>
    </cfRule>
  </conditionalFormatting>
  <conditionalFormatting sqref="Q503">
    <cfRule type="cellIs" dxfId="13139" priority="1182" operator="lessThan">
      <formula>0</formula>
    </cfRule>
  </conditionalFormatting>
  <conditionalFormatting sqref="B514">
    <cfRule type="cellIs" dxfId="13138" priority="1180" operator="lessThan">
      <formula>0</formula>
    </cfRule>
  </conditionalFormatting>
  <conditionalFormatting sqref="B531">
    <cfRule type="cellIs" dxfId="13137" priority="1179" operator="lessThan">
      <formula>0</formula>
    </cfRule>
  </conditionalFormatting>
  <conditionalFormatting sqref="Q520">
    <cfRule type="cellIs" dxfId="13136" priority="1178" operator="lessThan">
      <formula>0</formula>
    </cfRule>
  </conditionalFormatting>
  <conditionalFormatting sqref="Q520">
    <cfRule type="cellIs" dxfId="13135" priority="1177" operator="lessThan">
      <formula>0</formula>
    </cfRule>
  </conditionalFormatting>
  <conditionalFormatting sqref="Q567">
    <cfRule type="cellIs" dxfId="13134" priority="1172" operator="lessThan">
      <formula>0</formula>
    </cfRule>
  </conditionalFormatting>
  <conditionalFormatting sqref="B523 B515">
    <cfRule type="cellIs" dxfId="13133" priority="1181" operator="lessThan">
      <formula>0</formula>
    </cfRule>
  </conditionalFormatting>
  <conditionalFormatting sqref="Q528">
    <cfRule type="cellIs" dxfId="13132" priority="1175" operator="lessThan">
      <formula>0</formula>
    </cfRule>
  </conditionalFormatting>
  <conditionalFormatting sqref="Q536">
    <cfRule type="cellIs" dxfId="13131" priority="1174" operator="lessThan">
      <formula>0</formula>
    </cfRule>
  </conditionalFormatting>
  <conditionalFormatting sqref="Q536">
    <cfRule type="cellIs" dxfId="13130" priority="1173" operator="lessThan">
      <formula>0</formula>
    </cfRule>
  </conditionalFormatting>
  <conditionalFormatting sqref="P539">
    <cfRule type="cellIs" dxfId="13129" priority="1161" operator="lessThan">
      <formula>0</formula>
    </cfRule>
  </conditionalFormatting>
  <conditionalFormatting sqref="Q528">
    <cfRule type="cellIs" dxfId="13128" priority="1176" operator="lessThan">
      <formula>0</formula>
    </cfRule>
  </conditionalFormatting>
  <conditionalFormatting sqref="Q567">
    <cfRule type="cellIs" dxfId="13127" priority="1171" operator="lessThan">
      <formula>0</formula>
    </cfRule>
  </conditionalFormatting>
  <conditionalFormatting sqref="P584:P587">
    <cfRule type="cellIs" dxfId="13126" priority="1163" operator="lessThan">
      <formula>0</formula>
    </cfRule>
  </conditionalFormatting>
  <conditionalFormatting sqref="P563:P566">
    <cfRule type="cellIs" dxfId="13125" priority="1164" operator="lessThan">
      <formula>0</formula>
    </cfRule>
  </conditionalFormatting>
  <conditionalFormatting sqref="Q366">
    <cfRule type="cellIs" dxfId="13124" priority="1126" operator="lessThan">
      <formula>0</formula>
    </cfRule>
  </conditionalFormatting>
  <conditionalFormatting sqref="Q588">
    <cfRule type="cellIs" dxfId="13123" priority="1169" operator="lessThan">
      <formula>0</formula>
    </cfRule>
  </conditionalFormatting>
  <conditionalFormatting sqref="Q544">
    <cfRule type="cellIs" dxfId="13122" priority="1160" operator="lessThan">
      <formula>0</formula>
    </cfRule>
  </conditionalFormatting>
  <conditionalFormatting sqref="J353:N354 K351:N352">
    <cfRule type="cellIs" dxfId="13121" priority="1149" operator="lessThan">
      <formula>0</formula>
    </cfRule>
  </conditionalFormatting>
  <conditionalFormatting sqref="P516:P519">
    <cfRule type="cellIs" dxfId="13120" priority="1168" operator="lessThan">
      <formula>0</formula>
    </cfRule>
  </conditionalFormatting>
  <conditionalFormatting sqref="P524:P527">
    <cfRule type="cellIs" dxfId="13119" priority="1167" operator="lessThan">
      <formula>0</formula>
    </cfRule>
  </conditionalFormatting>
  <conditionalFormatting sqref="P539:P543">
    <cfRule type="cellIs" dxfId="13118" priority="1166" operator="lessThan">
      <formula>0</formula>
    </cfRule>
  </conditionalFormatting>
  <conditionalFormatting sqref="P532:P535">
    <cfRule type="cellIs" dxfId="13117" priority="1165" operator="lessThan">
      <formula>0</formula>
    </cfRule>
  </conditionalFormatting>
  <conditionalFormatting sqref="Q544">
    <cfRule type="cellIs" dxfId="13116" priority="1159" operator="lessThan">
      <formula>0</formula>
    </cfRule>
  </conditionalFormatting>
  <conditionalFormatting sqref="Q354">
    <cfRule type="cellIs" dxfId="13115" priority="1142" operator="lessThan">
      <formula>0</formula>
    </cfRule>
  </conditionalFormatting>
  <conditionalFormatting sqref="Q540:Q543 B539">
    <cfRule type="cellIs" dxfId="13114" priority="1162" operator="lessThan">
      <formula>0</formula>
    </cfRule>
  </conditionalFormatting>
  <conditionalFormatting sqref="P555:P558">
    <cfRule type="cellIs" dxfId="13113" priority="1154" operator="lessThan">
      <formula>0</formula>
    </cfRule>
  </conditionalFormatting>
  <conditionalFormatting sqref="Q555:Q558 Q560">
    <cfRule type="cellIs" dxfId="13112" priority="1157" operator="lessThan">
      <formula>0</formula>
    </cfRule>
  </conditionalFormatting>
  <conditionalFormatting sqref="Q559">
    <cfRule type="cellIs" dxfId="13111" priority="1156" operator="lessThan">
      <formula>0</formula>
    </cfRule>
  </conditionalFormatting>
  <conditionalFormatting sqref="Q468:Q472">
    <cfRule type="cellIs" dxfId="13110" priority="1153" operator="lessThan">
      <formula>0</formula>
    </cfRule>
  </conditionalFormatting>
  <conditionalFormatting sqref="Q559">
    <cfRule type="cellIs" dxfId="13109" priority="1155" operator="lessThan">
      <formula>0</formula>
    </cfRule>
  </conditionalFormatting>
  <conditionalFormatting sqref="J351">
    <cfRule type="cellIs" dxfId="13108" priority="1148" operator="lessThan">
      <formula>0</formula>
    </cfRule>
  </conditionalFormatting>
  <conditionalFormatting sqref="P540:P543">
    <cfRule type="cellIs" dxfId="13107" priority="1158" operator="lessThan">
      <formula>0</formula>
    </cfRule>
  </conditionalFormatting>
  <conditionalFormatting sqref="P349:Q350 Q351:Q353">
    <cfRule type="cellIs" dxfId="13106" priority="1152" operator="lessThan">
      <formula>0</formula>
    </cfRule>
  </conditionalFormatting>
  <conditionalFormatting sqref="Q396">
    <cfRule type="cellIs" dxfId="13105" priority="1079" operator="lessThan">
      <formula>0</formula>
    </cfRule>
  </conditionalFormatting>
  <conditionalFormatting sqref="B349">
    <cfRule type="cellIs" dxfId="13104" priority="1147" operator="lessThan">
      <formula>0</formula>
    </cfRule>
  </conditionalFormatting>
  <conditionalFormatting sqref="P393:P395">
    <cfRule type="cellIs" dxfId="13103" priority="1083" operator="lessThan">
      <formula>0</formula>
    </cfRule>
  </conditionalFormatting>
  <conditionalFormatting sqref="Q397">
    <cfRule type="cellIs" dxfId="13102" priority="1081" operator="lessThan">
      <formula>0</formula>
    </cfRule>
  </conditionalFormatting>
  <conditionalFormatting sqref="P349:P350">
    <cfRule type="cellIs" dxfId="13101" priority="1151" operator="lessThan">
      <formula>0</formula>
    </cfRule>
  </conditionalFormatting>
  <conditionalFormatting sqref="P351:P354">
    <cfRule type="cellIs" dxfId="13100" priority="1150" operator="lessThan">
      <formula>0</formula>
    </cfRule>
  </conditionalFormatting>
  <conditionalFormatting sqref="C397:M397">
    <cfRule type="cellIs" dxfId="13099" priority="1078" operator="lessThan">
      <formula>0</formula>
    </cfRule>
  </conditionalFormatting>
  <conditionalFormatting sqref="Q355">
    <cfRule type="cellIs" dxfId="13098" priority="1145" operator="lessThan">
      <formula>0</formula>
    </cfRule>
  </conditionalFormatting>
  <conditionalFormatting sqref="P398:Q398 Q399:Q401">
    <cfRule type="cellIs" dxfId="13097" priority="1077" operator="lessThan">
      <formula>0</formula>
    </cfRule>
  </conditionalFormatting>
  <conditionalFormatting sqref="P399:P401">
    <cfRule type="cellIs" dxfId="13096" priority="1075" operator="lessThan">
      <formula>0</formula>
    </cfRule>
  </conditionalFormatting>
  <conditionalFormatting sqref="H385">
    <cfRule type="cellIs" dxfId="13095" priority="1040" operator="lessThan">
      <formula>0</formula>
    </cfRule>
  </conditionalFormatting>
  <conditionalFormatting sqref="Q402">
    <cfRule type="cellIs" dxfId="13094" priority="1073" operator="lessThan">
      <formula>0</formula>
    </cfRule>
  </conditionalFormatting>
  <conditionalFormatting sqref="B350">
    <cfRule type="cellIs" dxfId="13093" priority="1146" operator="lessThan">
      <formula>0</formula>
    </cfRule>
  </conditionalFormatting>
  <conditionalFormatting sqref="J352">
    <cfRule type="cellIs" dxfId="13092" priority="1143" operator="lessThan">
      <formula>0</formula>
    </cfRule>
  </conditionalFormatting>
  <conditionalFormatting sqref="P355">
    <cfRule type="cellIs" dxfId="13091" priority="1144" operator="lessThan">
      <formula>0</formula>
    </cfRule>
  </conditionalFormatting>
  <conditionalFormatting sqref="P440">
    <cfRule type="cellIs" dxfId="13090" priority="1027" operator="lessThan">
      <formula>0</formula>
    </cfRule>
  </conditionalFormatting>
  <conditionalFormatting sqref="Q354">
    <cfRule type="cellIs" dxfId="13089" priority="1141" operator="lessThan">
      <formula>0</formula>
    </cfRule>
  </conditionalFormatting>
  <conditionalFormatting sqref="P356:Q356 Q357:Q359">
    <cfRule type="cellIs" dxfId="13088" priority="1140" operator="lessThan">
      <formula>0</formula>
    </cfRule>
  </conditionalFormatting>
  <conditionalFormatting sqref="P356">
    <cfRule type="cellIs" dxfId="13087" priority="1139" operator="lessThan">
      <formula>0</formula>
    </cfRule>
  </conditionalFormatting>
  <conditionalFormatting sqref="P357:P360">
    <cfRule type="cellIs" dxfId="13086" priority="1138" operator="lessThan">
      <formula>0</formula>
    </cfRule>
  </conditionalFormatting>
  <conditionalFormatting sqref="B356">
    <cfRule type="cellIs" dxfId="13085" priority="1137" operator="lessThan">
      <formula>0</formula>
    </cfRule>
  </conditionalFormatting>
  <conditionalFormatting sqref="Q361">
    <cfRule type="cellIs" dxfId="13084" priority="1136" operator="lessThan">
      <formula>0</formula>
    </cfRule>
  </conditionalFormatting>
  <conditionalFormatting sqref="Q360">
    <cfRule type="cellIs" dxfId="13083" priority="1135" operator="lessThan">
      <formula>0</formula>
    </cfRule>
  </conditionalFormatting>
  <conditionalFormatting sqref="Q360">
    <cfRule type="cellIs" dxfId="13082" priority="1134" operator="lessThan">
      <formula>0</formula>
    </cfRule>
  </conditionalFormatting>
  <conditionalFormatting sqref="P362:Q362 Q363:Q365">
    <cfRule type="cellIs" dxfId="13081" priority="1133" operator="lessThan">
      <formula>0</formula>
    </cfRule>
  </conditionalFormatting>
  <conditionalFormatting sqref="P362">
    <cfRule type="cellIs" dxfId="13080" priority="1132" operator="lessThan">
      <formula>0</formula>
    </cfRule>
  </conditionalFormatting>
  <conditionalFormatting sqref="J363">
    <cfRule type="cellIs" dxfId="13079" priority="1130" operator="lessThan">
      <formula>0</formula>
    </cfRule>
  </conditionalFormatting>
  <conditionalFormatting sqref="K363:N364 J365:M366">
    <cfRule type="cellIs" dxfId="13078" priority="1131" operator="lessThan">
      <formula>0</formula>
    </cfRule>
  </conditionalFormatting>
  <conditionalFormatting sqref="P368">
    <cfRule type="cellIs" dxfId="13077" priority="1123" operator="lessThan">
      <formula>0</formula>
    </cfRule>
  </conditionalFormatting>
  <conditionalFormatting sqref="Q367">
    <cfRule type="cellIs" dxfId="13076" priority="1128" operator="lessThan">
      <formula>0</formula>
    </cfRule>
  </conditionalFormatting>
  <conditionalFormatting sqref="B362">
    <cfRule type="cellIs" dxfId="13075" priority="1129" operator="lessThan">
      <formula>0</formula>
    </cfRule>
  </conditionalFormatting>
  <conditionalFormatting sqref="P405:P407">
    <cfRule type="cellIs" dxfId="13074" priority="1061" operator="lessThan">
      <formula>0</formula>
    </cfRule>
  </conditionalFormatting>
  <conditionalFormatting sqref="J364">
    <cfRule type="cellIs" dxfId="13073" priority="1127" operator="lessThan">
      <formula>0</formula>
    </cfRule>
  </conditionalFormatting>
  <conditionalFormatting sqref="Q366">
    <cfRule type="cellIs" dxfId="13072" priority="1125" operator="lessThan">
      <formula>0</formula>
    </cfRule>
  </conditionalFormatting>
  <conditionalFormatting sqref="P368:Q368 Q369:Q371">
    <cfRule type="cellIs" dxfId="13071" priority="1124" operator="lessThan">
      <formula>0</formula>
    </cfRule>
  </conditionalFormatting>
  <conditionalFormatting sqref="Q372">
    <cfRule type="cellIs" dxfId="13070" priority="1115" operator="lessThan">
      <formula>0</formula>
    </cfRule>
  </conditionalFormatting>
  <conditionalFormatting sqref="I370 K369:N370 C371:M372">
    <cfRule type="cellIs" dxfId="13069" priority="1122" operator="lessThan">
      <formula>0</formula>
    </cfRule>
  </conditionalFormatting>
  <conditionalFormatting sqref="I369">
    <cfRule type="cellIs" dxfId="13068" priority="1120" operator="lessThan">
      <formula>0</formula>
    </cfRule>
  </conditionalFormatting>
  <conditionalFormatting sqref="C369:J369">
    <cfRule type="cellIs" dxfId="13067" priority="1121" operator="lessThan">
      <formula>0</formula>
    </cfRule>
  </conditionalFormatting>
  <conditionalFormatting sqref="B368">
    <cfRule type="cellIs" dxfId="13066" priority="1119" operator="lessThan">
      <formula>0</formula>
    </cfRule>
  </conditionalFormatting>
  <conditionalFormatting sqref="Q373">
    <cfRule type="cellIs" dxfId="13065" priority="1118" operator="lessThan">
      <formula>0</formula>
    </cfRule>
  </conditionalFormatting>
  <conditionalFormatting sqref="P411:P413">
    <cfRule type="cellIs" dxfId="13064" priority="1054" operator="lessThan">
      <formula>0</formula>
    </cfRule>
  </conditionalFormatting>
  <conditionalFormatting sqref="C370:J370">
    <cfRule type="cellIs" dxfId="13063" priority="1117" operator="lessThan">
      <formula>0</formula>
    </cfRule>
  </conditionalFormatting>
  <conditionalFormatting sqref="Q372">
    <cfRule type="cellIs" dxfId="13062" priority="1116" operator="lessThan">
      <formula>0</formula>
    </cfRule>
  </conditionalFormatting>
  <conditionalFormatting sqref="P374:Q374 Q375:Q377">
    <cfRule type="cellIs" dxfId="13061" priority="1114" operator="lessThan">
      <formula>0</formula>
    </cfRule>
  </conditionalFormatting>
  <conditionalFormatting sqref="P374">
    <cfRule type="cellIs" dxfId="13060" priority="1113" operator="lessThan">
      <formula>0</formula>
    </cfRule>
  </conditionalFormatting>
  <conditionalFormatting sqref="P375:P377">
    <cfRule type="cellIs" dxfId="13059" priority="1112" operator="lessThan">
      <formula>0</formula>
    </cfRule>
  </conditionalFormatting>
  <conditionalFormatting sqref="I376 K375:N376 C377:M378">
    <cfRule type="cellIs" dxfId="13058" priority="1111" operator="lessThan">
      <formula>0</formula>
    </cfRule>
  </conditionalFormatting>
  <conditionalFormatting sqref="I375">
    <cfRule type="cellIs" dxfId="13057" priority="1109" operator="lessThan">
      <formula>0</formula>
    </cfRule>
  </conditionalFormatting>
  <conditionalFormatting sqref="C375:J375">
    <cfRule type="cellIs" dxfId="13056" priority="1110" operator="lessThan">
      <formula>0</formula>
    </cfRule>
  </conditionalFormatting>
  <conditionalFormatting sqref="B374">
    <cfRule type="cellIs" dxfId="13055" priority="1108" operator="lessThan">
      <formula>0</formula>
    </cfRule>
  </conditionalFormatting>
  <conditionalFormatting sqref="Q379">
    <cfRule type="cellIs" dxfId="13054" priority="1107" operator="lessThan">
      <formula>0</formula>
    </cfRule>
  </conditionalFormatting>
  <conditionalFormatting sqref="C376:J376">
    <cfRule type="cellIs" dxfId="13053" priority="1106" operator="lessThan">
      <formula>0</formula>
    </cfRule>
  </conditionalFormatting>
  <conditionalFormatting sqref="Q378">
    <cfRule type="cellIs" dxfId="13052" priority="1105" operator="lessThan">
      <formula>0</formula>
    </cfRule>
  </conditionalFormatting>
  <conditionalFormatting sqref="Q378">
    <cfRule type="cellIs" dxfId="13051" priority="1104" operator="lessThan">
      <formula>0</formula>
    </cfRule>
  </conditionalFormatting>
  <conditionalFormatting sqref="P380:Q380 Q381:Q383">
    <cfRule type="cellIs" dxfId="13050" priority="1103" operator="lessThan">
      <formula>0</formula>
    </cfRule>
  </conditionalFormatting>
  <conditionalFormatting sqref="P380">
    <cfRule type="cellIs" dxfId="13049" priority="1102" operator="lessThan">
      <formula>0</formula>
    </cfRule>
  </conditionalFormatting>
  <conditionalFormatting sqref="P381:P383">
    <cfRule type="cellIs" dxfId="13048" priority="1101" operator="lessThan">
      <formula>0</formula>
    </cfRule>
  </conditionalFormatting>
  <conditionalFormatting sqref="I382 K381:N382 C383:N383 C384:M384">
    <cfRule type="cellIs" dxfId="13047" priority="1100" operator="lessThan">
      <formula>0</formula>
    </cfRule>
  </conditionalFormatting>
  <conditionalFormatting sqref="I381">
    <cfRule type="cellIs" dxfId="13046" priority="1098" operator="lessThan">
      <formula>0</formula>
    </cfRule>
  </conditionalFormatting>
  <conditionalFormatting sqref="C381:J381">
    <cfRule type="cellIs" dxfId="13045" priority="1099" operator="lessThan">
      <formula>0</formula>
    </cfRule>
  </conditionalFormatting>
  <conditionalFormatting sqref="B380">
    <cfRule type="cellIs" dxfId="13044" priority="1097" operator="lessThan">
      <formula>0</formula>
    </cfRule>
  </conditionalFormatting>
  <conditionalFormatting sqref="Q385">
    <cfRule type="cellIs" dxfId="13043" priority="1096" operator="lessThan">
      <formula>0</formula>
    </cfRule>
  </conditionalFormatting>
  <conditionalFormatting sqref="C382:J382">
    <cfRule type="cellIs" dxfId="13042" priority="1095" operator="lessThan">
      <formula>0</formula>
    </cfRule>
  </conditionalFormatting>
  <conditionalFormatting sqref="Q384">
    <cfRule type="cellIs" dxfId="13041" priority="1094" operator="lessThan">
      <formula>0</formula>
    </cfRule>
  </conditionalFormatting>
  <conditionalFormatting sqref="Q384">
    <cfRule type="cellIs" dxfId="13040" priority="1093" operator="lessThan">
      <formula>0</formula>
    </cfRule>
  </conditionalFormatting>
  <conditionalFormatting sqref="P386:Q386 Q387:Q389">
    <cfRule type="cellIs" dxfId="13039" priority="1092" operator="lessThan">
      <formula>0</formula>
    </cfRule>
  </conditionalFormatting>
  <conditionalFormatting sqref="P386">
    <cfRule type="cellIs" dxfId="13038" priority="1091" operator="lessThan">
      <formula>0</formula>
    </cfRule>
  </conditionalFormatting>
  <conditionalFormatting sqref="P387:P389">
    <cfRule type="cellIs" dxfId="13037" priority="1090" operator="lessThan">
      <formula>0</formula>
    </cfRule>
  </conditionalFormatting>
  <conditionalFormatting sqref="B386">
    <cfRule type="cellIs" dxfId="13036" priority="1089" operator="lessThan">
      <formula>0</formula>
    </cfRule>
  </conditionalFormatting>
  <conditionalFormatting sqref="Q391">
    <cfRule type="cellIs" dxfId="13035" priority="1088" operator="lessThan">
      <formula>0</formula>
    </cfRule>
  </conditionalFormatting>
  <conditionalFormatting sqref="Q390">
    <cfRule type="cellIs" dxfId="13034" priority="1087" operator="lessThan">
      <formula>0</formula>
    </cfRule>
  </conditionalFormatting>
  <conditionalFormatting sqref="Q390">
    <cfRule type="cellIs" dxfId="13033" priority="1086" operator="lessThan">
      <formula>0</formula>
    </cfRule>
  </conditionalFormatting>
  <conditionalFormatting sqref="P392:Q392 Q393:Q395">
    <cfRule type="cellIs" dxfId="13032" priority="1085" operator="lessThan">
      <formula>0</formula>
    </cfRule>
  </conditionalFormatting>
  <conditionalFormatting sqref="P392">
    <cfRule type="cellIs" dxfId="13031" priority="1084" operator="lessThan">
      <formula>0</formula>
    </cfRule>
  </conditionalFormatting>
  <conditionalFormatting sqref="H397">
    <cfRule type="cellIs" dxfId="13030" priority="1043" operator="lessThan">
      <formula>0</formula>
    </cfRule>
  </conditionalFormatting>
  <conditionalFormatting sqref="B392">
    <cfRule type="cellIs" dxfId="13029" priority="1082" operator="lessThan">
      <formula>0</formula>
    </cfRule>
  </conditionalFormatting>
  <conditionalFormatting sqref="H378">
    <cfRule type="cellIs" dxfId="13028" priority="1039" operator="lessThan">
      <formula>0</formula>
    </cfRule>
  </conditionalFormatting>
  <conditionalFormatting sqref="Q396">
    <cfRule type="cellIs" dxfId="13027" priority="1080" operator="lessThan">
      <formula>0</formula>
    </cfRule>
  </conditionalFormatting>
  <conditionalFormatting sqref="H361">
    <cfRule type="cellIs" dxfId="13026" priority="1037" operator="lessThan">
      <formula>0</formula>
    </cfRule>
  </conditionalFormatting>
  <conditionalFormatting sqref="P398">
    <cfRule type="cellIs" dxfId="13025" priority="1076" operator="lessThan">
      <formula>0</formula>
    </cfRule>
  </conditionalFormatting>
  <conditionalFormatting sqref="Q438">
    <cfRule type="cellIs" dxfId="13024" priority="1030" operator="lessThan">
      <formula>0</formula>
    </cfRule>
  </conditionalFormatting>
  <conditionalFormatting sqref="H372">
    <cfRule type="cellIs" dxfId="13023" priority="1036" operator="lessThan">
      <formula>0</formula>
    </cfRule>
  </conditionalFormatting>
  <conditionalFormatting sqref="Q402">
    <cfRule type="cellIs" dxfId="13022" priority="1074" operator="lessThan">
      <formula>0</formula>
    </cfRule>
  </conditionalFormatting>
  <conditionalFormatting sqref="P440:Q440 Q441:Q443">
    <cfRule type="cellIs" dxfId="13021" priority="1028" operator="lessThan">
      <formula>0</formula>
    </cfRule>
  </conditionalFormatting>
  <conditionalFormatting sqref="C391:M391">
    <cfRule type="cellIs" dxfId="13020" priority="1072" operator="lessThan">
      <formula>0</formula>
    </cfRule>
  </conditionalFormatting>
  <conditionalFormatting sqref="C385:M385">
    <cfRule type="cellIs" dxfId="13019" priority="1071" operator="lessThan">
      <formula>0</formula>
    </cfRule>
  </conditionalFormatting>
  <conditionalFormatting sqref="C379:M379">
    <cfRule type="cellIs" dxfId="13018" priority="1070" operator="lessThan">
      <formula>0</formula>
    </cfRule>
  </conditionalFormatting>
  <conditionalFormatting sqref="C373:M373">
    <cfRule type="cellIs" dxfId="13017" priority="1069" operator="lessThan">
      <formula>0</formula>
    </cfRule>
  </conditionalFormatting>
  <conditionalFormatting sqref="J367:M367">
    <cfRule type="cellIs" dxfId="13016" priority="1068" operator="lessThan">
      <formula>0</formula>
    </cfRule>
  </conditionalFormatting>
  <conditionalFormatting sqref="C361:M361">
    <cfRule type="cellIs" dxfId="13015" priority="1067" operator="lessThan">
      <formula>0</formula>
    </cfRule>
  </conditionalFormatting>
  <conditionalFormatting sqref="J355:N355">
    <cfRule type="cellIs" dxfId="13014" priority="1066" operator="lessThan">
      <formula>0</formula>
    </cfRule>
  </conditionalFormatting>
  <conditionalFormatting sqref="B398">
    <cfRule type="cellIs" dxfId="13013" priority="1065" operator="lessThan">
      <formula>0</formula>
    </cfRule>
  </conditionalFormatting>
  <conditionalFormatting sqref="B403">
    <cfRule type="cellIs" dxfId="13012" priority="1064" operator="lessThan">
      <formula>0</formula>
    </cfRule>
  </conditionalFormatting>
  <conditionalFormatting sqref="Q408">
    <cfRule type="cellIs" dxfId="13011" priority="1058" operator="lessThan">
      <formula>0</formula>
    </cfRule>
  </conditionalFormatting>
  <conditionalFormatting sqref="Q409">
    <cfRule type="cellIs" dxfId="13010" priority="1060" operator="lessThan">
      <formula>0</formula>
    </cfRule>
  </conditionalFormatting>
  <conditionalFormatting sqref="P404:Q404 Q405:Q407">
    <cfRule type="cellIs" dxfId="13009" priority="1063" operator="lessThan">
      <formula>0</formula>
    </cfRule>
  </conditionalFormatting>
  <conditionalFormatting sqref="P404">
    <cfRule type="cellIs" dxfId="13008" priority="1062" operator="lessThan">
      <formula>0</formula>
    </cfRule>
  </conditionalFormatting>
  <conditionalFormatting sqref="Q408">
    <cfRule type="cellIs" dxfId="13007" priority="1059" operator="lessThan">
      <formula>0</formula>
    </cfRule>
  </conditionalFormatting>
  <conditionalFormatting sqref="B404">
    <cfRule type="cellIs" dxfId="13006" priority="1057" operator="lessThan">
      <formula>0</formula>
    </cfRule>
  </conditionalFormatting>
  <conditionalFormatting sqref="Q414">
    <cfRule type="cellIs" dxfId="13005" priority="1051" operator="lessThan">
      <formula>0</formula>
    </cfRule>
  </conditionalFormatting>
  <conditionalFormatting sqref="Q415">
    <cfRule type="cellIs" dxfId="13004" priority="1053" operator="lessThan">
      <formula>0</formula>
    </cfRule>
  </conditionalFormatting>
  <conditionalFormatting sqref="P410:Q410 Q411:Q413">
    <cfRule type="cellIs" dxfId="13003" priority="1056" operator="lessThan">
      <formula>0</formula>
    </cfRule>
  </conditionalFormatting>
  <conditionalFormatting sqref="P410">
    <cfRule type="cellIs" dxfId="13002" priority="1055" operator="lessThan">
      <formula>0</formula>
    </cfRule>
  </conditionalFormatting>
  <conditionalFormatting sqref="Q414">
    <cfRule type="cellIs" dxfId="13001" priority="1052" operator="lessThan">
      <formula>0</formula>
    </cfRule>
  </conditionalFormatting>
  <conditionalFormatting sqref="B410">
    <cfRule type="cellIs" dxfId="13000" priority="1050" operator="lessThan">
      <formula>0</formula>
    </cfRule>
  </conditionalFormatting>
  <conditionalFormatting sqref="Q432">
    <cfRule type="cellIs" dxfId="12999" priority="1044" operator="lessThan">
      <formula>0</formula>
    </cfRule>
  </conditionalFormatting>
  <conditionalFormatting sqref="P429:P431">
    <cfRule type="cellIs" dxfId="12998" priority="1047" operator="lessThan">
      <formula>0</formula>
    </cfRule>
  </conditionalFormatting>
  <conditionalFormatting sqref="Q433">
    <cfRule type="cellIs" dxfId="12997" priority="1046" operator="lessThan">
      <formula>0</formula>
    </cfRule>
  </conditionalFormatting>
  <conditionalFormatting sqref="P428:Q428 Q429:Q431">
    <cfRule type="cellIs" dxfId="12996" priority="1049" operator="lessThan">
      <formula>0</formula>
    </cfRule>
  </conditionalFormatting>
  <conditionalFormatting sqref="P428">
    <cfRule type="cellIs" dxfId="12995" priority="1048" operator="lessThan">
      <formula>0</formula>
    </cfRule>
  </conditionalFormatting>
  <conditionalFormatting sqref="Q432">
    <cfRule type="cellIs" dxfId="12994" priority="1045" operator="lessThan">
      <formula>0</formula>
    </cfRule>
  </conditionalFormatting>
  <conditionalFormatting sqref="H391">
    <cfRule type="cellIs" dxfId="12993" priority="1042" operator="lessThan">
      <formula>0</formula>
    </cfRule>
  </conditionalFormatting>
  <conditionalFormatting sqref="P435:P437">
    <cfRule type="cellIs" dxfId="12992" priority="1032" operator="lessThan">
      <formula>0</formula>
    </cfRule>
  </conditionalFormatting>
  <conditionalFormatting sqref="Q444">
    <cfRule type="cellIs" dxfId="12991" priority="1024" operator="lessThan">
      <formula>0</formula>
    </cfRule>
  </conditionalFormatting>
  <conditionalFormatting sqref="H384">
    <cfRule type="cellIs" dxfId="12990" priority="1041" operator="lessThan">
      <formula>0</formula>
    </cfRule>
  </conditionalFormatting>
  <conditionalFormatting sqref="H379">
    <cfRule type="cellIs" dxfId="12989" priority="1038" operator="lessThan">
      <formula>0</formula>
    </cfRule>
  </conditionalFormatting>
  <conditionalFormatting sqref="Q438">
    <cfRule type="cellIs" dxfId="12988" priority="1031" operator="lessThan">
      <formula>0</formula>
    </cfRule>
  </conditionalFormatting>
  <conditionalFormatting sqref="H373">
    <cfRule type="cellIs" dxfId="12987" priority="1035" operator="lessThan">
      <formula>0</formula>
    </cfRule>
  </conditionalFormatting>
  <conditionalFormatting sqref="P441:P443">
    <cfRule type="cellIs" dxfId="12986" priority="1026" operator="lessThan">
      <formula>0</formula>
    </cfRule>
  </conditionalFormatting>
  <conditionalFormatting sqref="P434:Q434 Q435:Q437">
    <cfRule type="cellIs" dxfId="12985" priority="1034" operator="lessThan">
      <formula>0</formula>
    </cfRule>
  </conditionalFormatting>
  <conditionalFormatting sqref="P434">
    <cfRule type="cellIs" dxfId="12984" priority="1033" operator="lessThan">
      <formula>0</formula>
    </cfRule>
  </conditionalFormatting>
  <conditionalFormatting sqref="B434">
    <cfRule type="cellIs" dxfId="12983" priority="1029" operator="lessThan">
      <formula>0</formula>
    </cfRule>
  </conditionalFormatting>
  <conditionalFormatting sqref="Q445:Q446">
    <cfRule type="cellIs" dxfId="12982" priority="1020" operator="lessThan">
      <formula>0</formula>
    </cfRule>
  </conditionalFormatting>
  <conditionalFormatting sqref="Q444">
    <cfRule type="cellIs" dxfId="12981" priority="1023" operator="lessThan">
      <formula>0</formula>
    </cfRule>
  </conditionalFormatting>
  <conditionalFormatting sqref="B446">
    <cfRule type="cellIs" dxfId="12980" priority="1019" operator="lessThan">
      <formula>0</formula>
    </cfRule>
  </conditionalFormatting>
  <conditionalFormatting sqref="B440">
    <cfRule type="cellIs" dxfId="12979" priority="1022" operator="lessThan">
      <formula>0</formula>
    </cfRule>
  </conditionalFormatting>
  <conditionalFormatting sqref="P446">
    <cfRule type="cellIs" dxfId="12978" priority="1025" operator="lessThan">
      <formula>0</formula>
    </cfRule>
  </conditionalFormatting>
  <conditionalFormatting sqref="B447">
    <cfRule type="cellIs" dxfId="12977" priority="1018" operator="lessThan">
      <formula>0</formula>
    </cfRule>
  </conditionalFormatting>
  <conditionalFormatting sqref="Q439">
    <cfRule type="cellIs" dxfId="12976" priority="1021" operator="lessThan">
      <formula>0</formula>
    </cfRule>
  </conditionalFormatting>
  <conditionalFormatting sqref="Q448:Q450">
    <cfRule type="cellIs" dxfId="12975" priority="1017" operator="lessThan">
      <formula>0</formula>
    </cfRule>
  </conditionalFormatting>
  <conditionalFormatting sqref="P448:P450">
    <cfRule type="cellIs" dxfId="12974" priority="1016" operator="lessThan">
      <formula>0</formula>
    </cfRule>
  </conditionalFormatting>
  <conditionalFormatting sqref="Q603">
    <cfRule type="cellIs" dxfId="12973" priority="991" operator="lessThan">
      <formula>0</formula>
    </cfRule>
  </conditionalFormatting>
  <conditionalFormatting sqref="B625">
    <cfRule type="cellIs" dxfId="12972" priority="955" operator="lessThan">
      <formula>0</formula>
    </cfRule>
  </conditionalFormatting>
  <conditionalFormatting sqref="P454:P456">
    <cfRule type="cellIs" dxfId="12971" priority="1012" operator="lessThan">
      <formula>0</formula>
    </cfRule>
  </conditionalFormatting>
  <conditionalFormatting sqref="Q457">
    <cfRule type="cellIs" dxfId="12970" priority="1011" operator="lessThan">
      <formula>0</formula>
    </cfRule>
  </conditionalFormatting>
  <conditionalFormatting sqref="Q597">
    <cfRule type="cellIs" dxfId="12969" priority="1000" operator="lessThan">
      <formula>0</formula>
    </cfRule>
  </conditionalFormatting>
  <conditionalFormatting sqref="Q451">
    <cfRule type="cellIs" dxfId="12968" priority="1015" operator="lessThan">
      <formula>0</formula>
    </cfRule>
  </conditionalFormatting>
  <conditionalFormatting sqref="Q451">
    <cfRule type="cellIs" dxfId="12967" priority="1014" operator="lessThan">
      <formula>0</formula>
    </cfRule>
  </conditionalFormatting>
  <conditionalFormatting sqref="Q457">
    <cfRule type="cellIs" dxfId="12966" priority="1010" operator="lessThan">
      <formula>0</formula>
    </cfRule>
  </conditionalFormatting>
  <conditionalFormatting sqref="J593:N595 J596:M596">
    <cfRule type="cellIs" dxfId="12965" priority="1004" operator="lessThan">
      <formula>0</formula>
    </cfRule>
  </conditionalFormatting>
  <conditionalFormatting sqref="B453">
    <cfRule type="cellIs" dxfId="12964" priority="1008" operator="lessThan">
      <formula>0</formula>
    </cfRule>
  </conditionalFormatting>
  <conditionalFormatting sqref="P599:P602">
    <cfRule type="cellIs" dxfId="12963" priority="997" operator="lessThan">
      <formula>0</formula>
    </cfRule>
  </conditionalFormatting>
  <conditionalFormatting sqref="Q454:Q456">
    <cfRule type="cellIs" dxfId="12962" priority="1013" operator="lessThan">
      <formula>0</formula>
    </cfRule>
  </conditionalFormatting>
  <conditionalFormatting sqref="Q593:Q595">
    <cfRule type="cellIs" dxfId="12961" priority="1007" operator="lessThan">
      <formula>0</formula>
    </cfRule>
  </conditionalFormatting>
  <conditionalFormatting sqref="Q596">
    <cfRule type="cellIs" dxfId="12960" priority="1002" operator="lessThan">
      <formula>0</formula>
    </cfRule>
  </conditionalFormatting>
  <conditionalFormatting sqref="Q452">
    <cfRule type="cellIs" dxfId="12959" priority="1009" operator="lessThan">
      <formula>0</formula>
    </cfRule>
  </conditionalFormatting>
  <conditionalFormatting sqref="B592">
    <cfRule type="cellIs" dxfId="12958" priority="999" operator="lessThan">
      <formula>0</formula>
    </cfRule>
  </conditionalFormatting>
  <conditionalFormatting sqref="P593:P595">
    <cfRule type="cellIs" dxfId="12957" priority="1006" operator="lessThan">
      <formula>0</formula>
    </cfRule>
  </conditionalFormatting>
  <conditionalFormatting sqref="J594">
    <cfRule type="cellIs" dxfId="12956" priority="1003" operator="lessThan">
      <formula>0</formula>
    </cfRule>
  </conditionalFormatting>
  <conditionalFormatting sqref="Q602">
    <cfRule type="cellIs" dxfId="12955" priority="992" operator="lessThan">
      <formula>0</formula>
    </cfRule>
  </conditionalFormatting>
  <conditionalFormatting sqref="J595:N595 K593:N594 J596:M596">
    <cfRule type="cellIs" dxfId="12954" priority="1005" operator="lessThan">
      <formula>0</formula>
    </cfRule>
  </conditionalFormatting>
  <conditionalFormatting sqref="Q596">
    <cfRule type="cellIs" dxfId="12953" priority="1001" operator="lessThan">
      <formula>0</formula>
    </cfRule>
  </conditionalFormatting>
  <conditionalFormatting sqref="J599:N599 J601:N602 J600:M600">
    <cfRule type="cellIs" dxfId="12952" priority="995" operator="lessThan">
      <formula>0</formula>
    </cfRule>
  </conditionalFormatting>
  <conditionalFormatting sqref="P616:P619">
    <cfRule type="cellIs" dxfId="12951" priority="989" operator="lessThan">
      <formula>0</formula>
    </cfRule>
  </conditionalFormatting>
  <conditionalFormatting sqref="Q602">
    <cfRule type="cellIs" dxfId="12950" priority="993" operator="lessThan">
      <formula>0</formula>
    </cfRule>
  </conditionalFormatting>
  <conditionalFormatting sqref="J600">
    <cfRule type="cellIs" dxfId="12949" priority="994" operator="lessThan">
      <formula>0</formula>
    </cfRule>
  </conditionalFormatting>
  <conditionalFormatting sqref="J601:N602 K599:N599 K600:M600">
    <cfRule type="cellIs" dxfId="12948" priority="996" operator="lessThan">
      <formula>0</formula>
    </cfRule>
  </conditionalFormatting>
  <conditionalFormatting sqref="Q599:Q601">
    <cfRule type="cellIs" dxfId="12947" priority="998" operator="lessThan">
      <formula>0</formula>
    </cfRule>
  </conditionalFormatting>
  <conditionalFormatting sqref="Q629">
    <cfRule type="cellIs" dxfId="12946" priority="959" operator="lessThan">
      <formula>0</formula>
    </cfRule>
  </conditionalFormatting>
  <conditionalFormatting sqref="I626">
    <cfRule type="cellIs" dxfId="12945" priority="962" operator="lessThan">
      <formula>0</formula>
    </cfRule>
  </conditionalFormatting>
  <conditionalFormatting sqref="C616:N619">
    <cfRule type="cellIs" dxfId="12944" priority="987" operator="lessThan">
      <formula>0</formula>
    </cfRule>
  </conditionalFormatting>
  <conditionalFormatting sqref="Q619">
    <cfRule type="cellIs" dxfId="12943" priority="983" operator="lessThan">
      <formula>0</formula>
    </cfRule>
  </conditionalFormatting>
  <conditionalFormatting sqref="I616">
    <cfRule type="cellIs" dxfId="12942" priority="986" operator="lessThan">
      <formula>0</formula>
    </cfRule>
  </conditionalFormatting>
  <conditionalFormatting sqref="H621:H624">
    <cfRule type="cellIs" dxfId="12941" priority="969" operator="lessThan">
      <formula>0</formula>
    </cfRule>
  </conditionalFormatting>
  <conditionalFormatting sqref="Q619">
    <cfRule type="cellIs" dxfId="12940" priority="984" operator="lessThan">
      <formula>0</formula>
    </cfRule>
  </conditionalFormatting>
  <conditionalFormatting sqref="H616">
    <cfRule type="cellIs" dxfId="12939" priority="980" operator="lessThan">
      <formula>0</formula>
    </cfRule>
  </conditionalFormatting>
  <conditionalFormatting sqref="H616:H619">
    <cfRule type="cellIs" dxfId="12938" priority="981" operator="lessThan">
      <formula>0</formula>
    </cfRule>
  </conditionalFormatting>
  <conditionalFormatting sqref="C617:J617">
    <cfRule type="cellIs" dxfId="12937" priority="985" operator="lessThan">
      <formula>0</formula>
    </cfRule>
  </conditionalFormatting>
  <conditionalFormatting sqref="H617:H619">
    <cfRule type="cellIs" dxfId="12936" priority="982" operator="lessThan">
      <formula>0</formula>
    </cfRule>
  </conditionalFormatting>
  <conditionalFormatting sqref="I617 K616:N617 C618:N619">
    <cfRule type="cellIs" dxfId="12935" priority="988" operator="lessThan">
      <formula>0</formula>
    </cfRule>
  </conditionalFormatting>
  <conditionalFormatting sqref="Q616:Q618">
    <cfRule type="cellIs" dxfId="12934" priority="990" operator="lessThan">
      <formula>0</formula>
    </cfRule>
  </conditionalFormatting>
  <conditionalFormatting sqref="B615">
    <cfRule type="cellIs" dxfId="12933" priority="979" operator="lessThan">
      <formula>0</formula>
    </cfRule>
  </conditionalFormatting>
  <conditionalFormatting sqref="Q624">
    <cfRule type="cellIs" dxfId="12932" priority="971" operator="lessThan">
      <formula>0</formula>
    </cfRule>
  </conditionalFormatting>
  <conditionalFormatting sqref="I621">
    <cfRule type="cellIs" dxfId="12931" priority="974" operator="lessThan">
      <formula>0</formula>
    </cfRule>
  </conditionalFormatting>
  <conditionalFormatting sqref="C621:N624">
    <cfRule type="cellIs" dxfId="12930" priority="975" operator="lessThan">
      <formula>0</formula>
    </cfRule>
  </conditionalFormatting>
  <conditionalFormatting sqref="Q624">
    <cfRule type="cellIs" dxfId="12929" priority="972" operator="lessThan">
      <formula>0</formula>
    </cfRule>
  </conditionalFormatting>
  <conditionalFormatting sqref="H621">
    <cfRule type="cellIs" dxfId="12928" priority="968" operator="lessThan">
      <formula>0</formula>
    </cfRule>
  </conditionalFormatting>
  <conditionalFormatting sqref="P621:P624">
    <cfRule type="cellIs" dxfId="12927" priority="977" operator="lessThan">
      <formula>0</formula>
    </cfRule>
  </conditionalFormatting>
  <conditionalFormatting sqref="C622:J622">
    <cfRule type="cellIs" dxfId="12926" priority="973" operator="lessThan">
      <formula>0</formula>
    </cfRule>
  </conditionalFormatting>
  <conditionalFormatting sqref="H622:H624">
    <cfRule type="cellIs" dxfId="12925" priority="970" operator="lessThan">
      <formula>0</formula>
    </cfRule>
  </conditionalFormatting>
  <conditionalFormatting sqref="I622 K621:N622 C623:N624">
    <cfRule type="cellIs" dxfId="12924" priority="976" operator="lessThan">
      <formula>0</formula>
    </cfRule>
  </conditionalFormatting>
  <conditionalFormatting sqref="Q621:Q623">
    <cfRule type="cellIs" dxfId="12923" priority="978" operator="lessThan">
      <formula>0</formula>
    </cfRule>
  </conditionalFormatting>
  <conditionalFormatting sqref="B620">
    <cfRule type="cellIs" dxfId="12922" priority="967" operator="lessThan">
      <formula>0</formula>
    </cfRule>
  </conditionalFormatting>
  <conditionalFormatting sqref="C626:N629">
    <cfRule type="cellIs" dxfId="12921" priority="963" operator="lessThan">
      <formula>0</formula>
    </cfRule>
  </conditionalFormatting>
  <conditionalFormatting sqref="Q629">
    <cfRule type="cellIs" dxfId="12920" priority="960" operator="lessThan">
      <formula>0</formula>
    </cfRule>
  </conditionalFormatting>
  <conditionalFormatting sqref="H626">
    <cfRule type="cellIs" dxfId="12919" priority="956" operator="lessThan">
      <formula>0</formula>
    </cfRule>
  </conditionalFormatting>
  <conditionalFormatting sqref="H626:H629">
    <cfRule type="cellIs" dxfId="12918" priority="957" operator="lessThan">
      <formula>0</formula>
    </cfRule>
  </conditionalFormatting>
  <conditionalFormatting sqref="P626:P629">
    <cfRule type="cellIs" dxfId="12917" priority="965" operator="lessThan">
      <formula>0</formula>
    </cfRule>
  </conditionalFormatting>
  <conditionalFormatting sqref="C627:J627">
    <cfRule type="cellIs" dxfId="12916" priority="961" operator="lessThan">
      <formula>0</formula>
    </cfRule>
  </conditionalFormatting>
  <conditionalFormatting sqref="H627:H629">
    <cfRule type="cellIs" dxfId="12915" priority="958" operator="lessThan">
      <formula>0</formula>
    </cfRule>
  </conditionalFormatting>
  <conditionalFormatting sqref="I627 K626:N627 C628:N629">
    <cfRule type="cellIs" dxfId="12914" priority="964" operator="lessThan">
      <formula>0</formula>
    </cfRule>
  </conditionalFormatting>
  <conditionalFormatting sqref="Q626:Q628">
    <cfRule type="cellIs" dxfId="12913" priority="966" operator="lessThan">
      <formula>0</formula>
    </cfRule>
  </conditionalFormatting>
  <conditionalFormatting sqref="C351:I351">
    <cfRule type="cellIs" dxfId="12912" priority="952" operator="lessThan">
      <formula>0</formula>
    </cfRule>
  </conditionalFormatting>
  <conditionalFormatting sqref="C353:I354">
    <cfRule type="cellIs" dxfId="12911" priority="953" operator="lessThan">
      <formula>0</formula>
    </cfRule>
  </conditionalFormatting>
  <conditionalFormatting sqref="P506:Q506">
    <cfRule type="cellIs" dxfId="12910" priority="936" operator="lessThan">
      <formula>0</formula>
    </cfRule>
  </conditionalFormatting>
  <conditionalFormatting sqref="P499:P502">
    <cfRule type="cellIs" dxfId="12909" priority="937" operator="lessThan">
      <formula>0</formula>
    </cfRule>
  </conditionalFormatting>
  <conditionalFormatting sqref="Q611:Q613">
    <cfRule type="cellIs" dxfId="12908" priority="899" operator="lessThan">
      <formula>0</formula>
    </cfRule>
  </conditionalFormatting>
  <conditionalFormatting sqref="B498">
    <cfRule type="cellIs" dxfId="12907" priority="954" operator="lessThan">
      <formula>0</formula>
    </cfRule>
  </conditionalFormatting>
  <conditionalFormatting sqref="N427">
    <cfRule type="cellIs" dxfId="12906" priority="678" operator="lessThan">
      <formula>0</formula>
    </cfRule>
  </conditionalFormatting>
  <conditionalFormatting sqref="C352:I352">
    <cfRule type="cellIs" dxfId="12905" priority="951" operator="lessThan">
      <formula>0</formula>
    </cfRule>
  </conditionalFormatting>
  <conditionalFormatting sqref="C355:I355">
    <cfRule type="cellIs" dxfId="12904" priority="950" operator="lessThan">
      <formula>0</formula>
    </cfRule>
  </conditionalFormatting>
  <conditionalFormatting sqref="C365:I366">
    <cfRule type="cellIs" dxfId="12903" priority="949" operator="lessThan">
      <formula>0</formula>
    </cfRule>
  </conditionalFormatting>
  <conditionalFormatting sqref="C363:I363">
    <cfRule type="cellIs" dxfId="12902" priority="948" operator="lessThan">
      <formula>0</formula>
    </cfRule>
  </conditionalFormatting>
  <conditionalFormatting sqref="C364:I364">
    <cfRule type="cellIs" dxfId="12901" priority="947" operator="lessThan">
      <formula>0</formula>
    </cfRule>
  </conditionalFormatting>
  <conditionalFormatting sqref="C367:I367">
    <cfRule type="cellIs" dxfId="12900" priority="946" operator="lessThan">
      <formula>0</formula>
    </cfRule>
  </conditionalFormatting>
  <conditionalFormatting sqref="C593:I596">
    <cfRule type="cellIs" dxfId="12899" priority="944" operator="lessThan">
      <formula>0</formula>
    </cfRule>
  </conditionalFormatting>
  <conditionalFormatting sqref="C594:I594">
    <cfRule type="cellIs" dxfId="12898" priority="943" operator="lessThan">
      <formula>0</formula>
    </cfRule>
  </conditionalFormatting>
  <conditionalFormatting sqref="C595:I596">
    <cfRule type="cellIs" dxfId="12897" priority="945" operator="lessThan">
      <formula>0</formula>
    </cfRule>
  </conditionalFormatting>
  <conditionalFormatting sqref="Q551">
    <cfRule type="cellIs" dxfId="12896" priority="925" operator="lessThan">
      <formula>0</formula>
    </cfRule>
  </conditionalFormatting>
  <conditionalFormatting sqref="Q551">
    <cfRule type="cellIs" dxfId="12895" priority="926" operator="lessThan">
      <formula>0</formula>
    </cfRule>
  </conditionalFormatting>
  <conditionalFormatting sqref="C599:I602">
    <cfRule type="cellIs" dxfId="12894" priority="941" operator="lessThan">
      <formula>0</formula>
    </cfRule>
  </conditionalFormatting>
  <conditionalFormatting sqref="C600:I600">
    <cfRule type="cellIs" dxfId="12893" priority="940" operator="lessThan">
      <formula>0</formula>
    </cfRule>
  </conditionalFormatting>
  <conditionalFormatting sqref="C601:I602">
    <cfRule type="cellIs" dxfId="12892" priority="942" operator="lessThan">
      <formula>0</formula>
    </cfRule>
  </conditionalFormatting>
  <conditionalFormatting sqref="C461:C464">
    <cfRule type="cellIs" dxfId="12891" priority="939" operator="lessThan">
      <formula>0</formula>
    </cfRule>
  </conditionalFormatting>
  <conditionalFormatting sqref="P468:P471">
    <cfRule type="cellIs" dxfId="12890" priority="938" operator="lessThan">
      <formula>0</formula>
    </cfRule>
  </conditionalFormatting>
  <conditionalFormatting sqref="Q507:Q510">
    <cfRule type="cellIs" dxfId="12889" priority="935" operator="lessThan">
      <formula>0</formula>
    </cfRule>
  </conditionalFormatting>
  <conditionalFormatting sqref="Q511:Q512">
    <cfRule type="cellIs" dxfId="12888" priority="934" operator="lessThan">
      <formula>0</formula>
    </cfRule>
  </conditionalFormatting>
  <conditionalFormatting sqref="Q512">
    <cfRule type="cellIs" dxfId="12887" priority="933" operator="lessThan">
      <formula>0</formula>
    </cfRule>
  </conditionalFormatting>
  <conditionalFormatting sqref="Q511">
    <cfRule type="cellIs" dxfId="12886" priority="932" operator="lessThan">
      <formula>0</formula>
    </cfRule>
  </conditionalFormatting>
  <conditionalFormatting sqref="P507:P510">
    <cfRule type="cellIs" dxfId="12885" priority="931" operator="lessThan">
      <formula>0</formula>
    </cfRule>
  </conditionalFormatting>
  <conditionalFormatting sqref="B506">
    <cfRule type="cellIs" dxfId="12884" priority="930" operator="lessThan">
      <formula>0</formula>
    </cfRule>
  </conditionalFormatting>
  <conditionalFormatting sqref="C611:N614">
    <cfRule type="cellIs" dxfId="12883" priority="896" operator="lessThan">
      <formula>0</formula>
    </cfRule>
  </conditionalFormatting>
  <conditionalFormatting sqref="Q614">
    <cfRule type="cellIs" dxfId="12882" priority="893" operator="lessThan">
      <formula>0</formula>
    </cfRule>
  </conditionalFormatting>
  <conditionalFormatting sqref="P547:P550">
    <cfRule type="cellIs" dxfId="12881" priority="924" operator="lessThan">
      <formula>0</formula>
    </cfRule>
  </conditionalFormatting>
  <conditionalFormatting sqref="H611:H614">
    <cfRule type="cellIs" dxfId="12880" priority="890" operator="lessThan">
      <formula>0</formula>
    </cfRule>
  </conditionalFormatting>
  <conditionalFormatting sqref="Q504">
    <cfRule type="cellIs" dxfId="12879" priority="929" operator="lessThan">
      <formula>0</formula>
    </cfRule>
  </conditionalFormatting>
  <conditionalFormatting sqref="Q547:Q550 Q552 Q554:Q560">
    <cfRule type="cellIs" dxfId="12878" priority="928" operator="lessThan">
      <formula>0</formula>
    </cfRule>
  </conditionalFormatting>
  <conditionalFormatting sqref="P546">
    <cfRule type="cellIs" dxfId="12877" priority="927" operator="lessThan">
      <formula>0</formula>
    </cfRule>
  </conditionalFormatting>
  <conditionalFormatting sqref="P554:P558">
    <cfRule type="cellIs" dxfId="12876" priority="923" operator="lessThan">
      <formula>0</formula>
    </cfRule>
  </conditionalFormatting>
  <conditionalFormatting sqref="Q570:Q573 Q575">
    <cfRule type="cellIs" dxfId="12875" priority="921" operator="lessThan">
      <formula>0</formula>
    </cfRule>
  </conditionalFormatting>
  <conditionalFormatting sqref="B546">
    <cfRule type="cellIs" dxfId="12874" priority="922" operator="lessThan">
      <formula>0</formula>
    </cfRule>
  </conditionalFormatting>
  <conditionalFormatting sqref="P569">
    <cfRule type="cellIs" dxfId="12873" priority="920" operator="lessThan">
      <formula>0</formula>
    </cfRule>
  </conditionalFormatting>
  <conditionalFormatting sqref="Q574">
    <cfRule type="cellIs" dxfId="12872" priority="919" operator="lessThan">
      <formula>0</formula>
    </cfRule>
  </conditionalFormatting>
  <conditionalFormatting sqref="Q574">
    <cfRule type="cellIs" dxfId="12871" priority="918" operator="lessThan">
      <formula>0</formula>
    </cfRule>
  </conditionalFormatting>
  <conditionalFormatting sqref="P570:P573">
    <cfRule type="cellIs" dxfId="12870" priority="917" operator="lessThan">
      <formula>0</formula>
    </cfRule>
  </conditionalFormatting>
  <conditionalFormatting sqref="Q582 Q577:Q580">
    <cfRule type="cellIs" dxfId="12869" priority="915" operator="lessThan">
      <formula>0</formula>
    </cfRule>
  </conditionalFormatting>
  <conditionalFormatting sqref="Q581">
    <cfRule type="cellIs" dxfId="12868" priority="913" operator="lessThan">
      <formula>0</formula>
    </cfRule>
  </conditionalFormatting>
  <conditionalFormatting sqref="B569">
    <cfRule type="cellIs" dxfId="12867" priority="916" operator="lessThan">
      <formula>0</formula>
    </cfRule>
  </conditionalFormatting>
  <conditionalFormatting sqref="P576">
    <cfRule type="cellIs" dxfId="12866" priority="914" operator="lessThan">
      <formula>0</formula>
    </cfRule>
  </conditionalFormatting>
  <conditionalFormatting sqref="P577:P580">
    <cfRule type="cellIs" dxfId="12865" priority="911" operator="lessThan">
      <formula>0</formula>
    </cfRule>
  </conditionalFormatting>
  <conditionalFormatting sqref="Q581">
    <cfRule type="cellIs" dxfId="12864" priority="912" operator="lessThan">
      <formula>0</formula>
    </cfRule>
  </conditionalFormatting>
  <conditionalFormatting sqref="P605:P607 P609">
    <cfRule type="cellIs" dxfId="12863" priority="909" operator="lessThan">
      <formula>0</formula>
    </cfRule>
  </conditionalFormatting>
  <conditionalFormatting sqref="Q605:Q607">
    <cfRule type="cellIs" dxfId="12862" priority="910" operator="lessThan">
      <formula>0</formula>
    </cfRule>
  </conditionalFormatting>
  <conditionalFormatting sqref="C607:I607">
    <cfRule type="cellIs" dxfId="12861" priority="902" operator="lessThan">
      <formula>0</formula>
    </cfRule>
  </conditionalFormatting>
  <conditionalFormatting sqref="C605:I607">
    <cfRule type="cellIs" dxfId="12860" priority="901" operator="lessThan">
      <formula>0</formula>
    </cfRule>
  </conditionalFormatting>
  <conditionalFormatting sqref="B604">
    <cfRule type="cellIs" dxfId="12859" priority="903" operator="lessThan">
      <formula>0</formula>
    </cfRule>
  </conditionalFormatting>
  <conditionalFormatting sqref="J605:N607">
    <cfRule type="cellIs" dxfId="12858" priority="907" operator="lessThan">
      <formula>0</formula>
    </cfRule>
  </conditionalFormatting>
  <conditionalFormatting sqref="P611:P614">
    <cfRule type="cellIs" dxfId="12857" priority="898" operator="lessThan">
      <formula>0</formula>
    </cfRule>
  </conditionalFormatting>
  <conditionalFormatting sqref="Q608:Q609">
    <cfRule type="cellIs" dxfId="12856" priority="904" operator="lessThan">
      <formula>0</formula>
    </cfRule>
  </conditionalFormatting>
  <conditionalFormatting sqref="C433:M433">
    <cfRule type="cellIs" dxfId="12855" priority="676" operator="lessThan">
      <formula>0</formula>
    </cfRule>
  </conditionalFormatting>
  <conditionalFormatting sqref="Q608:Q609">
    <cfRule type="cellIs" dxfId="12854" priority="905" operator="lessThan">
      <formula>0</formula>
    </cfRule>
  </conditionalFormatting>
  <conditionalFormatting sqref="J606">
    <cfRule type="cellIs" dxfId="12853" priority="906" operator="lessThan">
      <formula>0</formula>
    </cfRule>
  </conditionalFormatting>
  <conditionalFormatting sqref="J607:N607 K605:N606">
    <cfRule type="cellIs" dxfId="12852" priority="908" operator="lessThan">
      <formula>0</formula>
    </cfRule>
  </conditionalFormatting>
  <conditionalFormatting sqref="I612 K611:N612 C613:N614">
    <cfRule type="cellIs" dxfId="12851" priority="897" operator="lessThan">
      <formula>0</formula>
    </cfRule>
  </conditionalFormatting>
  <conditionalFormatting sqref="N427">
    <cfRule type="cellIs" dxfId="12850" priority="679" operator="lessThan">
      <formula>0</formula>
    </cfRule>
  </conditionalFormatting>
  <conditionalFormatting sqref="B429:N429">
    <cfRule type="cellIs" dxfId="12849" priority="671" operator="lessThan">
      <formula>0</formula>
    </cfRule>
  </conditionalFormatting>
  <conditionalFormatting sqref="C606:I606">
    <cfRule type="cellIs" dxfId="12848" priority="900" operator="lessThan">
      <formula>0</formula>
    </cfRule>
  </conditionalFormatting>
  <conditionalFormatting sqref="B429:N429">
    <cfRule type="cellIs" dxfId="12847" priority="672" operator="lessThan">
      <formula>0</formula>
    </cfRule>
  </conditionalFormatting>
  <conditionalFormatting sqref="H433">
    <cfRule type="cellIs" dxfId="12846" priority="675" operator="lessThan">
      <formula>0</formula>
    </cfRule>
  </conditionalFormatting>
  <conditionalFormatting sqref="B433">
    <cfRule type="cellIs" dxfId="12845" priority="674" operator="lessThan">
      <formula>0</formula>
    </cfRule>
  </conditionalFormatting>
  <conditionalFormatting sqref="B433">
    <cfRule type="cellIs" dxfId="12844" priority="673" operator="lessThan">
      <formula>0</formula>
    </cfRule>
  </conditionalFormatting>
  <conditionalFormatting sqref="B429:N429">
    <cfRule type="cellIs" dxfId="12843" priority="669" operator="lessThan">
      <formula>0</formula>
    </cfRule>
  </conditionalFormatting>
  <conditionalFormatting sqref="B429:N429">
    <cfRule type="cellIs" dxfId="12842" priority="670" operator="lessThan">
      <formula>0</formula>
    </cfRule>
  </conditionalFormatting>
  <conditionalFormatting sqref="B435:N435">
    <cfRule type="cellIs" dxfId="12841" priority="656" operator="lessThan">
      <formula>0</formula>
    </cfRule>
  </conditionalFormatting>
  <conditionalFormatting sqref="H611">
    <cfRule type="cellIs" dxfId="12840" priority="889" operator="lessThan">
      <formula>0</formula>
    </cfRule>
  </conditionalFormatting>
  <conditionalFormatting sqref="C433:M433">
    <cfRule type="cellIs" dxfId="12839" priority="677" operator="lessThan">
      <formula>0</formula>
    </cfRule>
  </conditionalFormatting>
  <conditionalFormatting sqref="H612:H614">
    <cfRule type="cellIs" dxfId="12838" priority="891" operator="lessThan">
      <formula>0</formula>
    </cfRule>
  </conditionalFormatting>
  <conditionalFormatting sqref="Q614">
    <cfRule type="cellIs" dxfId="12837" priority="892" operator="lessThan">
      <formula>0</formula>
    </cfRule>
  </conditionalFormatting>
  <conditionalFormatting sqref="I611">
    <cfRule type="cellIs" dxfId="12836" priority="895" operator="lessThan">
      <formula>0</formula>
    </cfRule>
  </conditionalFormatting>
  <conditionalFormatting sqref="N439">
    <cfRule type="cellIs" dxfId="12835" priority="649" operator="lessThan">
      <formula>0</formula>
    </cfRule>
  </conditionalFormatting>
  <conditionalFormatting sqref="C612:J612">
    <cfRule type="cellIs" dxfId="12834" priority="894" operator="lessThan">
      <formula>0</formula>
    </cfRule>
  </conditionalFormatting>
  <conditionalFormatting sqref="B610">
    <cfRule type="cellIs" dxfId="12833" priority="888" operator="lessThan">
      <formula>0</formula>
    </cfRule>
  </conditionalFormatting>
  <conditionalFormatting sqref="B435:N435">
    <cfRule type="cellIs" dxfId="12832" priority="655" operator="lessThan">
      <formula>0</formula>
    </cfRule>
  </conditionalFormatting>
  <conditionalFormatting sqref="C445:M445">
    <cfRule type="cellIs" dxfId="12831" priority="646" operator="lessThan">
      <formula>0</formula>
    </cfRule>
  </conditionalFormatting>
  <conditionalFormatting sqref="C445:M445">
    <cfRule type="cellIs" dxfId="12830" priority="647" operator="lessThan">
      <formula>0</formula>
    </cfRule>
  </conditionalFormatting>
  <conditionalFormatting sqref="B435:N435">
    <cfRule type="cellIs" dxfId="12829" priority="654" operator="lessThan">
      <formula>0</formula>
    </cfRule>
  </conditionalFormatting>
  <conditionalFormatting sqref="N438">
    <cfRule type="cellIs" dxfId="12828" priority="650" operator="lessThan">
      <formula>0</formula>
    </cfRule>
  </conditionalFormatting>
  <conditionalFormatting sqref="B435:N435">
    <cfRule type="cellIs" dxfId="12827" priority="653" operator="lessThan">
      <formula>0</formula>
    </cfRule>
  </conditionalFormatting>
  <conditionalFormatting sqref="B435:N435">
    <cfRule type="cellIs" dxfId="12826" priority="651" operator="lessThan">
      <formula>0</formula>
    </cfRule>
  </conditionalFormatting>
  <conditionalFormatting sqref="B598">
    <cfRule type="cellIs" dxfId="12825" priority="887" operator="lessThan">
      <formula>0</formula>
    </cfRule>
  </conditionalFormatting>
  <conditionalFormatting sqref="N439">
    <cfRule type="cellIs" dxfId="12824" priority="648" operator="lessThan">
      <formula>0</formula>
    </cfRule>
  </conditionalFormatting>
  <conditionalFormatting sqref="B435:N435">
    <cfRule type="cellIs" dxfId="12823" priority="652" operator="lessThan">
      <formula>0</formula>
    </cfRule>
  </conditionalFormatting>
  <conditionalFormatting sqref="B598">
    <cfRule type="cellIs" dxfId="12822" priority="886" operator="lessThan">
      <formula>0</formula>
    </cfRule>
  </conditionalFormatting>
  <conditionalFormatting sqref="B641">
    <cfRule type="cellIs" dxfId="12821" priority="874" operator="lessThan">
      <formula>0</formula>
    </cfRule>
  </conditionalFormatting>
  <conditionalFormatting sqref="B591">
    <cfRule type="cellIs" dxfId="12820" priority="884" operator="lessThan">
      <formula>0</formula>
    </cfRule>
  </conditionalFormatting>
  <conditionalFormatting sqref="B591">
    <cfRule type="cellIs" dxfId="12819" priority="885" operator="lessThan">
      <formula>0</formula>
    </cfRule>
  </conditionalFormatting>
  <conditionalFormatting sqref="B609">
    <cfRule type="cellIs" dxfId="12818" priority="882" operator="lessThan">
      <formula>0</formula>
    </cfRule>
  </conditionalFormatting>
  <conditionalFormatting sqref="B609">
    <cfRule type="cellIs" dxfId="12817"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2816" priority="881" operator="lessThan">
      <formula>0</formula>
    </cfRule>
  </conditionalFormatting>
  <conditionalFormatting sqref="B646">
    <cfRule type="cellIs" dxfId="12815" priority="878" operator="lessThan">
      <formula>0</formula>
    </cfRule>
  </conditionalFormatting>
  <conditionalFormatting sqref="B631">
    <cfRule type="cellIs" dxfId="12814" priority="880" operator="lessThan">
      <formula>0</formula>
    </cfRule>
  </conditionalFormatting>
  <conditionalFormatting sqref="B635">
    <cfRule type="cellIs" dxfId="12813" priority="879" operator="lessThan">
      <formula>0</formula>
    </cfRule>
  </conditionalFormatting>
  <conditionalFormatting sqref="B662">
    <cfRule type="cellIs" dxfId="12812" priority="877" operator="lessThan">
      <formula>0</formula>
    </cfRule>
  </conditionalFormatting>
  <conditionalFormatting sqref="B671">
    <cfRule type="cellIs" dxfId="12811" priority="876" operator="lessThan">
      <formula>0</formula>
    </cfRule>
  </conditionalFormatting>
  <conditionalFormatting sqref="I674:N674 P672:Q675">
    <cfRule type="cellIs" dxfId="12810" priority="875" operator="lessThan">
      <formula>0</formula>
    </cfRule>
  </conditionalFormatting>
  <conditionalFormatting sqref="P641">
    <cfRule type="cellIs" dxfId="12809" priority="872" operator="lessThan">
      <formula>0</formula>
    </cfRule>
  </conditionalFormatting>
  <conditionalFormatting sqref="P641">
    <cfRule type="cellIs" dxfId="12808" priority="873" operator="lessThan">
      <formula>0</formula>
    </cfRule>
  </conditionalFormatting>
  <conditionalFormatting sqref="P422:Q422 Q423:Q425">
    <cfRule type="cellIs" dxfId="12807" priority="859" operator="lessThan">
      <formula>0</formula>
    </cfRule>
  </conditionalFormatting>
  <conditionalFormatting sqref="B416">
    <cfRule type="cellIs" dxfId="12806" priority="860" operator="lessThan">
      <formula>0</formula>
    </cfRule>
  </conditionalFormatting>
  <conditionalFormatting sqref="P423:P425">
    <cfRule type="cellIs" dxfId="12805" priority="857" operator="lessThan">
      <formula>0</formula>
    </cfRule>
  </conditionalFormatting>
  <conditionalFormatting sqref="P422">
    <cfRule type="cellIs" dxfId="12804" priority="858" operator="lessThan">
      <formula>0</formula>
    </cfRule>
  </conditionalFormatting>
  <conditionalFormatting sqref="Q426">
    <cfRule type="cellIs" dxfId="12803" priority="855" operator="lessThan">
      <formula>0</formula>
    </cfRule>
  </conditionalFormatting>
  <conditionalFormatting sqref="Q427">
    <cfRule type="cellIs" dxfId="12802" priority="856" operator="lessThan">
      <formula>0</formula>
    </cfRule>
  </conditionalFormatting>
  <conditionalFormatting sqref="B422">
    <cfRule type="cellIs" dxfId="12801" priority="853" operator="lessThan">
      <formula>0</formula>
    </cfRule>
  </conditionalFormatting>
  <conditionalFormatting sqref="Q426">
    <cfRule type="cellIs" dxfId="12800" priority="854" operator="lessThan">
      <formula>0</formula>
    </cfRule>
  </conditionalFormatting>
  <conditionalFormatting sqref="B454:N454">
    <cfRule type="cellIs" dxfId="12799" priority="609" operator="lessThan">
      <formula>0</formula>
    </cfRule>
  </conditionalFormatting>
  <conditionalFormatting sqref="B454:N454">
    <cfRule type="cellIs" dxfId="12798" priority="610" operator="lessThan">
      <formula>0</formula>
    </cfRule>
  </conditionalFormatting>
  <conditionalFormatting sqref="C652:I652">
    <cfRule type="cellIs" dxfId="12797" priority="871" operator="lessThan">
      <formula>0</formula>
    </cfRule>
  </conditionalFormatting>
  <conditionalFormatting sqref="C653:I653">
    <cfRule type="cellIs" dxfId="12796" priority="870" operator="lessThan">
      <formula>0</formula>
    </cfRule>
  </conditionalFormatting>
  <conditionalFormatting sqref="C658:M658">
    <cfRule type="cellIs" dxfId="12795" priority="869" operator="lessThan">
      <formula>0</formula>
    </cfRule>
  </conditionalFormatting>
  <conditionalFormatting sqref="C647:N647">
    <cfRule type="cellIs" dxfId="12794" priority="868" operator="lessThan">
      <formula>0</formula>
    </cfRule>
  </conditionalFormatting>
  <conditionalFormatting sqref="P650">
    <cfRule type="cellIs" dxfId="12793" priority="867" operator="lessThan">
      <formula>0</formula>
    </cfRule>
  </conditionalFormatting>
  <conditionalFormatting sqref="P417:P419">
    <cfRule type="cellIs" dxfId="12792" priority="864" operator="lessThan">
      <formula>0</formula>
    </cfRule>
  </conditionalFormatting>
  <conditionalFormatting sqref="Q420">
    <cfRule type="cellIs" dxfId="12791" priority="861" operator="lessThan">
      <formula>0</formula>
    </cfRule>
  </conditionalFormatting>
  <conditionalFormatting sqref="Q421">
    <cfRule type="cellIs" dxfId="12790" priority="863" operator="lessThan">
      <formula>0</formula>
    </cfRule>
  </conditionalFormatting>
  <conditionalFormatting sqref="P416:Q416 Q417:Q419">
    <cfRule type="cellIs" dxfId="12789" priority="866" operator="lessThan">
      <formula>0</formula>
    </cfRule>
  </conditionalFormatting>
  <conditionalFormatting sqref="P416">
    <cfRule type="cellIs" dxfId="12788" priority="865" operator="lessThan">
      <formula>0</formula>
    </cfRule>
  </conditionalFormatting>
  <conditionalFormatting sqref="Q420">
    <cfRule type="cellIs" dxfId="12787" priority="862" operator="lessThan">
      <formula>0</formula>
    </cfRule>
  </conditionalFormatting>
  <conditionalFormatting sqref="B454:N454">
    <cfRule type="cellIs" dxfId="12786" priority="608" operator="lessThan">
      <formula>0</formula>
    </cfRule>
  </conditionalFormatting>
  <conditionalFormatting sqref="B454:N454">
    <cfRule type="cellIs" dxfId="12785" priority="607" operator="lessThan">
      <formula>0</formula>
    </cfRule>
  </conditionalFormatting>
  <conditionalFormatting sqref="B454:N454">
    <cfRule type="cellIs" dxfId="12784" priority="606" operator="lessThan">
      <formula>0</formula>
    </cfRule>
  </conditionalFormatting>
  <conditionalFormatting sqref="B454:N454">
    <cfRule type="cellIs" dxfId="12783" priority="604" operator="lessThan">
      <formula>0</formula>
    </cfRule>
  </conditionalFormatting>
  <conditionalFormatting sqref="B454:N454">
    <cfRule type="cellIs" dxfId="12782" priority="605" operator="lessThan">
      <formula>0</formula>
    </cfRule>
  </conditionalFormatting>
  <conditionalFormatting sqref="N457">
    <cfRule type="cellIs" dxfId="12781" priority="602" operator="lessThan">
      <formula>0</formula>
    </cfRule>
  </conditionalFormatting>
  <conditionalFormatting sqref="B454:N454">
    <cfRule type="cellIs" dxfId="12780" priority="603" operator="lessThan">
      <formula>0</formula>
    </cfRule>
  </conditionalFormatting>
  <conditionalFormatting sqref="N458">
    <cfRule type="cellIs" dxfId="12779" priority="601" operator="lessThan">
      <formula>0</formula>
    </cfRule>
  </conditionalFormatting>
  <conditionalFormatting sqref="P530">
    <cfRule type="cellIs" dxfId="12778" priority="323" operator="lessThan">
      <formula>0</formula>
    </cfRule>
  </conditionalFormatting>
  <conditionalFormatting sqref="N458">
    <cfRule type="cellIs" dxfId="12777" priority="600" operator="lessThan">
      <formula>0</formula>
    </cfRule>
  </conditionalFormatting>
  <conditionalFormatting sqref="D461:N464">
    <cfRule type="cellIs" dxfId="12776" priority="597" operator="lessThan">
      <formula>0</formula>
    </cfRule>
  </conditionalFormatting>
  <conditionalFormatting sqref="P538">
    <cfRule type="cellIs" dxfId="12775" priority="320" operator="lessThan">
      <formula>0</formula>
    </cfRule>
  </conditionalFormatting>
  <conditionalFormatting sqref="B461:B464">
    <cfRule type="cellIs" dxfId="12774" priority="594" operator="lessThan">
      <formula>0</formula>
    </cfRule>
  </conditionalFormatting>
  <conditionalFormatting sqref="P553">
    <cfRule type="cellIs" dxfId="12773" priority="317" operator="lessThan">
      <formula>0</formula>
    </cfRule>
  </conditionalFormatting>
  <conditionalFormatting sqref="B512">
    <cfRule type="cellIs" dxfId="12772" priority="591" operator="lessThan">
      <formula>0</formula>
    </cfRule>
  </conditionalFormatting>
  <conditionalFormatting sqref="C512">
    <cfRule type="cellIs" dxfId="12771" priority="588" operator="lessThan">
      <formula>0</formula>
    </cfRule>
  </conditionalFormatting>
  <conditionalFormatting sqref="P561">
    <cfRule type="cellIs" dxfId="12770" priority="314" operator="lessThan">
      <formula>0</formula>
    </cfRule>
  </conditionalFormatting>
  <conditionalFormatting sqref="P590">
    <cfRule type="cellIs" dxfId="12769" priority="311" operator="lessThan">
      <formula>0</formula>
    </cfRule>
  </conditionalFormatting>
  <conditionalFormatting sqref="N365">
    <cfRule type="cellIs" dxfId="12768" priority="852" operator="lessThan">
      <formula>0</formula>
    </cfRule>
  </conditionalFormatting>
  <conditionalFormatting sqref="N371">
    <cfRule type="cellIs" dxfId="12767" priority="851" operator="lessThan">
      <formula>0</formula>
    </cfRule>
  </conditionalFormatting>
  <conditionalFormatting sqref="N377">
    <cfRule type="cellIs" dxfId="12766" priority="850" operator="lessThan">
      <formula>0</formula>
    </cfRule>
  </conditionalFormatting>
  <conditionalFormatting sqref="B376">
    <cfRule type="cellIs" dxfId="12765" priority="837" operator="lessThan">
      <formula>0</formula>
    </cfRule>
  </conditionalFormatting>
  <conditionalFormatting sqref="B588">
    <cfRule type="cellIs" dxfId="12764" priority="844" operator="lessThan">
      <formula>0</formula>
    </cfRule>
  </conditionalFormatting>
  <conditionalFormatting sqref="B371:B372">
    <cfRule type="cellIs" dxfId="12763" priority="842" operator="lessThan">
      <formula>0</formula>
    </cfRule>
  </conditionalFormatting>
  <conditionalFormatting sqref="B377:B378">
    <cfRule type="cellIs" dxfId="12762" priority="839" operator="lessThan">
      <formula>0</formula>
    </cfRule>
  </conditionalFormatting>
  <conditionalFormatting sqref="C351:M354">
    <cfRule type="cellIs" dxfId="12761" priority="849" operator="lessThan">
      <formula>0</formula>
    </cfRule>
  </conditionalFormatting>
  <conditionalFormatting sqref="B428">
    <cfRule type="cellIs" dxfId="12760" priority="848" operator="lessThan">
      <formula>0</formula>
    </cfRule>
  </conditionalFormatting>
  <conditionalFormatting sqref="B428">
    <cfRule type="cellIs" dxfId="12759" priority="847" operator="lessThan">
      <formula>0</formula>
    </cfRule>
  </conditionalFormatting>
  <conditionalFormatting sqref="B391 B397 B381:B385 B375:B379 B369:B373 B363:B367 B361 B351:B355">
    <cfRule type="cellIs" dxfId="12758" priority="846" operator="lessThan">
      <formula>0</formula>
    </cfRule>
  </conditionalFormatting>
  <conditionalFormatting sqref="B585:B587">
    <cfRule type="cellIs" dxfId="12757" priority="845" operator="lessThan">
      <formula>0</formula>
    </cfRule>
  </conditionalFormatting>
  <conditionalFormatting sqref="B584">
    <cfRule type="cellIs" dxfId="12756" priority="843" operator="lessThan">
      <formula>0</formula>
    </cfRule>
  </conditionalFormatting>
  <conditionalFormatting sqref="B397">
    <cfRule type="cellIs" dxfId="12755" priority="833" operator="lessThan">
      <formula>0</formula>
    </cfRule>
  </conditionalFormatting>
  <conditionalFormatting sqref="B369">
    <cfRule type="cellIs" dxfId="12754" priority="841" operator="lessThan">
      <formula>0</formula>
    </cfRule>
  </conditionalFormatting>
  <conditionalFormatting sqref="B370">
    <cfRule type="cellIs" dxfId="12753" priority="840" operator="lessThan">
      <formula>0</formula>
    </cfRule>
  </conditionalFormatting>
  <conditionalFormatting sqref="B375">
    <cfRule type="cellIs" dxfId="12752" priority="838" operator="lessThan">
      <formula>0</formula>
    </cfRule>
  </conditionalFormatting>
  <conditionalFormatting sqref="B383:B384">
    <cfRule type="cellIs" dxfId="12751" priority="836" operator="lessThan">
      <formula>0</formula>
    </cfRule>
  </conditionalFormatting>
  <conditionalFormatting sqref="B381">
    <cfRule type="cellIs" dxfId="12750" priority="835" operator="lessThan">
      <formula>0</formula>
    </cfRule>
  </conditionalFormatting>
  <conditionalFormatting sqref="B382">
    <cfRule type="cellIs" dxfId="12749" priority="834" operator="lessThan">
      <formula>0</formula>
    </cfRule>
  </conditionalFormatting>
  <conditionalFormatting sqref="B391">
    <cfRule type="cellIs" dxfId="12748" priority="832" operator="lessThan">
      <formula>0</formula>
    </cfRule>
  </conditionalFormatting>
  <conditionalFormatting sqref="B385">
    <cfRule type="cellIs" dxfId="12747" priority="831" operator="lessThan">
      <formula>0</formula>
    </cfRule>
  </conditionalFormatting>
  <conditionalFormatting sqref="B379">
    <cfRule type="cellIs" dxfId="12746" priority="830" operator="lessThan">
      <formula>0</formula>
    </cfRule>
  </conditionalFormatting>
  <conditionalFormatting sqref="B373">
    <cfRule type="cellIs" dxfId="12745" priority="829" operator="lessThan">
      <formula>0</formula>
    </cfRule>
  </conditionalFormatting>
  <conditionalFormatting sqref="B361">
    <cfRule type="cellIs" dxfId="12744" priority="828" operator="lessThan">
      <formula>0</formula>
    </cfRule>
  </conditionalFormatting>
  <conditionalFormatting sqref="B621:B624">
    <cfRule type="cellIs" dxfId="12743" priority="823" operator="lessThan">
      <formula>0</formula>
    </cfRule>
  </conditionalFormatting>
  <conditionalFormatting sqref="B616:B619">
    <cfRule type="cellIs" dxfId="12742" priority="826" operator="lessThan">
      <formula>0</formula>
    </cfRule>
  </conditionalFormatting>
  <conditionalFormatting sqref="B617">
    <cfRule type="cellIs" dxfId="12741" priority="825" operator="lessThan">
      <formula>0</formula>
    </cfRule>
  </conditionalFormatting>
  <conditionalFormatting sqref="B618:B619">
    <cfRule type="cellIs" dxfId="12740" priority="827" operator="lessThan">
      <formula>0</formula>
    </cfRule>
  </conditionalFormatting>
  <conditionalFormatting sqref="B628:B629">
    <cfRule type="cellIs" dxfId="12739" priority="821" operator="lessThan">
      <formula>0</formula>
    </cfRule>
  </conditionalFormatting>
  <conditionalFormatting sqref="B622">
    <cfRule type="cellIs" dxfId="12738" priority="822" operator="lessThan">
      <formula>0</formula>
    </cfRule>
  </conditionalFormatting>
  <conditionalFormatting sqref="B623:B624">
    <cfRule type="cellIs" dxfId="12737" priority="824" operator="lessThan">
      <formula>0</formula>
    </cfRule>
  </conditionalFormatting>
  <conditionalFormatting sqref="B626:B629">
    <cfRule type="cellIs" dxfId="12736" priority="820" operator="lessThan">
      <formula>0</formula>
    </cfRule>
  </conditionalFormatting>
  <conditionalFormatting sqref="B627">
    <cfRule type="cellIs" dxfId="12735" priority="819" operator="lessThan">
      <formula>0</formula>
    </cfRule>
  </conditionalFormatting>
  <conditionalFormatting sqref="B365:B366">
    <cfRule type="cellIs" dxfId="12734" priority="814" operator="lessThan">
      <formula>0</formula>
    </cfRule>
  </conditionalFormatting>
  <conditionalFormatting sqref="B355">
    <cfRule type="cellIs" dxfId="12733" priority="815" operator="lessThan">
      <formula>0</formula>
    </cfRule>
  </conditionalFormatting>
  <conditionalFormatting sqref="B393:N393">
    <cfRule type="cellIs" dxfId="12732" priority="770" operator="lessThan">
      <formula>0</formula>
    </cfRule>
  </conditionalFormatting>
  <conditionalFormatting sqref="B387:N387">
    <cfRule type="cellIs" dxfId="12731" priority="781" operator="lessThan">
      <formula>0</formula>
    </cfRule>
  </conditionalFormatting>
  <conditionalFormatting sqref="B387:N387">
    <cfRule type="cellIs" dxfId="12730" priority="780" operator="lessThan">
      <formula>0</formula>
    </cfRule>
  </conditionalFormatting>
  <conditionalFormatting sqref="B353:B354">
    <cfRule type="cellIs" dxfId="12729" priority="818" operator="lessThan">
      <formula>0</formula>
    </cfRule>
  </conditionalFormatting>
  <conditionalFormatting sqref="B351">
    <cfRule type="cellIs" dxfId="12728" priority="817" operator="lessThan">
      <formula>0</formula>
    </cfRule>
  </conditionalFormatting>
  <conditionalFormatting sqref="B352">
    <cfRule type="cellIs" dxfId="12727" priority="816" operator="lessThan">
      <formula>0</formula>
    </cfRule>
  </conditionalFormatting>
  <conditionalFormatting sqref="B363">
    <cfRule type="cellIs" dxfId="12726" priority="813" operator="lessThan">
      <formula>0</formula>
    </cfRule>
  </conditionalFormatting>
  <conditionalFormatting sqref="B364">
    <cfRule type="cellIs" dxfId="12725" priority="812" operator="lessThan">
      <formula>0</formula>
    </cfRule>
  </conditionalFormatting>
  <conditionalFormatting sqref="B367">
    <cfRule type="cellIs" dxfId="12724" priority="811" operator="lessThan">
      <formula>0</formula>
    </cfRule>
  </conditionalFormatting>
  <conditionalFormatting sqref="B593:B596">
    <cfRule type="cellIs" dxfId="12723" priority="809" operator="lessThan">
      <formula>0</formula>
    </cfRule>
  </conditionalFormatting>
  <conditionalFormatting sqref="B594">
    <cfRule type="cellIs" dxfId="12722" priority="808" operator="lessThan">
      <formula>0</formula>
    </cfRule>
  </conditionalFormatting>
  <conditionalFormatting sqref="B595:B596">
    <cfRule type="cellIs" dxfId="12721" priority="810" operator="lessThan">
      <formula>0</formula>
    </cfRule>
  </conditionalFormatting>
  <conditionalFormatting sqref="B603">
    <cfRule type="cellIs" dxfId="12720" priority="803" operator="lessThan">
      <formula>0</formula>
    </cfRule>
  </conditionalFormatting>
  <conditionalFormatting sqref="B603">
    <cfRule type="cellIs" dxfId="12719" priority="804" operator="lessThan">
      <formula>0</formula>
    </cfRule>
  </conditionalFormatting>
  <conditionalFormatting sqref="B599:B602">
    <cfRule type="cellIs" dxfId="12718" priority="806" operator="lessThan">
      <formula>0</formula>
    </cfRule>
  </conditionalFormatting>
  <conditionalFormatting sqref="B600">
    <cfRule type="cellIs" dxfId="12717" priority="805" operator="lessThan">
      <formula>0</formula>
    </cfRule>
  </conditionalFormatting>
  <conditionalFormatting sqref="B601:B602">
    <cfRule type="cellIs" dxfId="12716" priority="807" operator="lessThan">
      <formula>0</formula>
    </cfRule>
  </conditionalFormatting>
  <conditionalFormatting sqref="N390">
    <cfRule type="cellIs" dxfId="12715" priority="775" operator="lessThan">
      <formula>0</formula>
    </cfRule>
  </conditionalFormatting>
  <conditionalFormatting sqref="B393:N393">
    <cfRule type="cellIs" dxfId="12714" priority="773" operator="lessThan">
      <formula>0</formula>
    </cfRule>
  </conditionalFormatting>
  <conditionalFormatting sqref="B571:B573">
    <cfRule type="cellIs" dxfId="12713" priority="802" operator="lessThan">
      <formula>0</formula>
    </cfRule>
  </conditionalFormatting>
  <conditionalFormatting sqref="B574">
    <cfRule type="cellIs" dxfId="12712" priority="801" operator="lessThan">
      <formula>0</formula>
    </cfRule>
  </conditionalFormatting>
  <conditionalFormatting sqref="B570">
    <cfRule type="cellIs" dxfId="12711" priority="800" operator="lessThan">
      <formula>0</formula>
    </cfRule>
  </conditionalFormatting>
  <conditionalFormatting sqref="B607:B608">
    <cfRule type="cellIs" dxfId="12710" priority="799" operator="lessThan">
      <formula>0</formula>
    </cfRule>
  </conditionalFormatting>
  <conditionalFormatting sqref="B605:B608">
    <cfRule type="cellIs" dxfId="12709" priority="798" operator="lessThan">
      <formula>0</formula>
    </cfRule>
  </conditionalFormatting>
  <conditionalFormatting sqref="B589">
    <cfRule type="cellIs" dxfId="12708" priority="525" operator="lessThan">
      <formula>0</formula>
    </cfRule>
  </conditionalFormatting>
  <conditionalFormatting sqref="B613:B614">
    <cfRule type="cellIs" dxfId="12707" priority="796" operator="lessThan">
      <formula>0</formula>
    </cfRule>
  </conditionalFormatting>
  <conditionalFormatting sqref="B606">
    <cfRule type="cellIs" dxfId="12706" priority="797" operator="lessThan">
      <formula>0</formula>
    </cfRule>
  </conditionalFormatting>
  <conditionalFormatting sqref="B611:B614">
    <cfRule type="cellIs" dxfId="12705" priority="795" operator="lessThan">
      <formula>0</formula>
    </cfRule>
  </conditionalFormatting>
  <conditionalFormatting sqref="O616:O619">
    <cfRule type="cellIs" dxfId="12704" priority="277" operator="lessThan">
      <formula>0</formula>
    </cfRule>
  </conditionalFormatting>
  <conditionalFormatting sqref="O599 O601:O602">
    <cfRule type="cellIs" dxfId="12703" priority="279" operator="lessThan">
      <formula>0</formula>
    </cfRule>
  </conditionalFormatting>
  <conditionalFormatting sqref="B612">
    <cfRule type="cellIs" dxfId="12702" priority="794" operator="lessThan">
      <formula>0</formula>
    </cfRule>
  </conditionalFormatting>
  <conditionalFormatting sqref="D589">
    <cfRule type="cellIs" dxfId="12701" priority="519" operator="lessThan">
      <formula>0</formula>
    </cfRule>
  </conditionalFormatting>
  <conditionalFormatting sqref="O605:O607">
    <cfRule type="cellIs" dxfId="12700" priority="271" operator="lessThan">
      <formula>0</formula>
    </cfRule>
  </conditionalFormatting>
  <conditionalFormatting sqref="O626:O629">
    <cfRule type="cellIs" dxfId="12699" priority="273" operator="lessThan">
      <formula>0</formula>
    </cfRule>
  </conditionalFormatting>
  <conditionalFormatting sqref="B650 B655:B657 B663 B665:B668 B642:B645 B670">
    <cfRule type="cellIs" dxfId="12698" priority="793" operator="lessThan">
      <formula>0</formula>
    </cfRule>
  </conditionalFormatting>
  <conditionalFormatting sqref="N378">
    <cfRule type="cellIs" dxfId="12697" priority="785" operator="lessThan">
      <formula>0</formula>
    </cfRule>
  </conditionalFormatting>
  <conditionalFormatting sqref="N372">
    <cfRule type="cellIs" dxfId="12696" priority="786" operator="lessThan">
      <formula>0</formula>
    </cfRule>
  </conditionalFormatting>
  <conditionalFormatting sqref="B387:N387">
    <cfRule type="cellIs" dxfId="12695" priority="783" operator="lessThan">
      <formula>0</formula>
    </cfRule>
  </conditionalFormatting>
  <conditionalFormatting sqref="N384">
    <cfRule type="cellIs" dxfId="12694" priority="784" operator="lessThan">
      <formula>0</formula>
    </cfRule>
  </conditionalFormatting>
  <conditionalFormatting sqref="B387:N387">
    <cfRule type="cellIs" dxfId="12693" priority="782" operator="lessThan">
      <formula>0</formula>
    </cfRule>
  </conditionalFormatting>
  <conditionalFormatting sqref="B387:N387">
    <cfRule type="cellIs" dxfId="12692" priority="779" operator="lessThan">
      <formula>0</formula>
    </cfRule>
  </conditionalFormatting>
  <conditionalFormatting sqref="B652">
    <cfRule type="cellIs" dxfId="12691" priority="792" operator="lessThan">
      <formula>0</formula>
    </cfRule>
  </conditionalFormatting>
  <conditionalFormatting sqref="B653">
    <cfRule type="cellIs" dxfId="12690" priority="791" operator="lessThan">
      <formula>0</formula>
    </cfRule>
  </conditionalFormatting>
  <conditionalFormatting sqref="B658">
    <cfRule type="cellIs" dxfId="12689" priority="790" operator="lessThan">
      <formula>0</formula>
    </cfRule>
  </conditionalFormatting>
  <conditionalFormatting sqref="B647">
    <cfRule type="cellIs" dxfId="12688" priority="789" operator="lessThan">
      <formula>0</formula>
    </cfRule>
  </conditionalFormatting>
  <conditionalFormatting sqref="O365">
    <cfRule type="cellIs" dxfId="12687" priority="265" operator="lessThan">
      <formula>0</formula>
    </cfRule>
  </conditionalFormatting>
  <conditionalFormatting sqref="O371">
    <cfRule type="cellIs" dxfId="12686" priority="264" operator="lessThan">
      <formula>0</formula>
    </cfRule>
  </conditionalFormatting>
  <conditionalFormatting sqref="G589">
    <cfRule type="cellIs" dxfId="12685" priority="510" operator="lessThan">
      <formula>0</formula>
    </cfRule>
  </conditionalFormatting>
  <conditionalFormatting sqref="H589">
    <cfRule type="cellIs" dxfId="12684" priority="507" operator="lessThan">
      <formula>0</formula>
    </cfRule>
  </conditionalFormatting>
  <conditionalFormatting sqref="B351:B354">
    <cfRule type="cellIs" dxfId="12683" priority="788" operator="lessThan">
      <formula>0</formula>
    </cfRule>
  </conditionalFormatting>
  <conditionalFormatting sqref="N366">
    <cfRule type="cellIs" dxfId="12682" priority="787" operator="lessThan">
      <formula>0</formula>
    </cfRule>
  </conditionalFormatting>
  <conditionalFormatting sqref="B387:N387">
    <cfRule type="cellIs" dxfId="12681" priority="778" operator="lessThan">
      <formula>0</formula>
    </cfRule>
  </conditionalFormatting>
  <conditionalFormatting sqref="B387:N387">
    <cfRule type="cellIs" dxfId="12680" priority="777" operator="lessThan">
      <formula>0</formula>
    </cfRule>
  </conditionalFormatting>
  <conditionalFormatting sqref="B387:N387">
    <cfRule type="cellIs" dxfId="12679" priority="776" operator="lessThan">
      <formula>0</formula>
    </cfRule>
  </conditionalFormatting>
  <conditionalFormatting sqref="B393:N393">
    <cfRule type="cellIs" dxfId="12678" priority="771" operator="lessThan">
      <formula>0</formula>
    </cfRule>
  </conditionalFormatting>
  <conditionalFormatting sqref="B393:N393">
    <cfRule type="cellIs" dxfId="12677" priority="774" operator="lessThan">
      <formula>0</formula>
    </cfRule>
  </conditionalFormatting>
  <conditionalFormatting sqref="B393:N393">
    <cfRule type="cellIs" dxfId="12676" priority="769" operator="lessThan">
      <formula>0</formula>
    </cfRule>
  </conditionalFormatting>
  <conditionalFormatting sqref="B393:N393">
    <cfRule type="cellIs" dxfId="12675" priority="772" operator="lessThan">
      <formula>0</formula>
    </cfRule>
  </conditionalFormatting>
  <conditionalFormatting sqref="B393:N393">
    <cfRule type="cellIs" dxfId="12674" priority="767" operator="lessThan">
      <formula>0</formula>
    </cfRule>
  </conditionalFormatting>
  <conditionalFormatting sqref="B393:N393">
    <cfRule type="cellIs" dxfId="12673" priority="768" operator="lessThan">
      <formula>0</formula>
    </cfRule>
  </conditionalFormatting>
  <conditionalFormatting sqref="B399:N399">
    <cfRule type="cellIs" dxfId="12672" priority="765" operator="lessThan">
      <formula>0</formula>
    </cfRule>
  </conditionalFormatting>
  <conditionalFormatting sqref="N396">
    <cfRule type="cellIs" dxfId="12671" priority="766" operator="lessThan">
      <formula>0</formula>
    </cfRule>
  </conditionalFormatting>
  <conditionalFormatting sqref="B399:N399">
    <cfRule type="cellIs" dxfId="12670" priority="764" operator="lessThan">
      <formula>0</formula>
    </cfRule>
  </conditionalFormatting>
  <conditionalFormatting sqref="B399:N399">
    <cfRule type="cellIs" dxfId="12669" priority="763" operator="lessThan">
      <formula>0</formula>
    </cfRule>
  </conditionalFormatting>
  <conditionalFormatting sqref="B399:N399">
    <cfRule type="cellIs" dxfId="12668" priority="762" operator="lessThan">
      <formula>0</formula>
    </cfRule>
  </conditionalFormatting>
  <conditionalFormatting sqref="B399:N399">
    <cfRule type="cellIs" dxfId="12667" priority="761" operator="lessThan">
      <formula>0</formula>
    </cfRule>
  </conditionalFormatting>
  <conditionalFormatting sqref="B399:N399">
    <cfRule type="cellIs" dxfId="12666" priority="760" operator="lessThan">
      <formula>0</formula>
    </cfRule>
  </conditionalFormatting>
  <conditionalFormatting sqref="B399:N399">
    <cfRule type="cellIs" dxfId="12665" priority="759" operator="lessThan">
      <formula>0</formula>
    </cfRule>
  </conditionalFormatting>
  <conditionalFormatting sqref="B399:N399">
    <cfRule type="cellIs" dxfId="12664" priority="758" operator="lessThan">
      <formula>0</formula>
    </cfRule>
  </conditionalFormatting>
  <conditionalFormatting sqref="N402">
    <cfRule type="cellIs" dxfId="12663" priority="757" operator="lessThan">
      <formula>0</formula>
    </cfRule>
  </conditionalFormatting>
  <conditionalFormatting sqref="N355">
    <cfRule type="cellIs" dxfId="12662" priority="756" operator="lessThan">
      <formula>0</formula>
    </cfRule>
  </conditionalFormatting>
  <conditionalFormatting sqref="N361">
    <cfRule type="cellIs" dxfId="12661" priority="755" operator="lessThan">
      <formula>0</formula>
    </cfRule>
  </conditionalFormatting>
  <conditionalFormatting sqref="N361">
    <cfRule type="cellIs" dxfId="12660" priority="754" operator="lessThan">
      <formula>0</formula>
    </cfRule>
  </conditionalFormatting>
  <conditionalFormatting sqref="N367">
    <cfRule type="cellIs" dxfId="12659" priority="753" operator="lessThan">
      <formula>0</formula>
    </cfRule>
  </conditionalFormatting>
  <conditionalFormatting sqref="N367">
    <cfRule type="cellIs" dxfId="12658" priority="752" operator="lessThan">
      <formula>0</formula>
    </cfRule>
  </conditionalFormatting>
  <conditionalFormatting sqref="N373">
    <cfRule type="cellIs" dxfId="12657" priority="751" operator="lessThan">
      <formula>0</formula>
    </cfRule>
  </conditionalFormatting>
  <conditionalFormatting sqref="N373">
    <cfRule type="cellIs" dxfId="12656" priority="750" operator="lessThan">
      <formula>0</formula>
    </cfRule>
  </conditionalFormatting>
  <conditionalFormatting sqref="N379">
    <cfRule type="cellIs" dxfId="12655" priority="749" operator="lessThan">
      <formula>0</formula>
    </cfRule>
  </conditionalFormatting>
  <conditionalFormatting sqref="N379">
    <cfRule type="cellIs" dxfId="12654" priority="748" operator="lessThan">
      <formula>0</formula>
    </cfRule>
  </conditionalFormatting>
  <conditionalFormatting sqref="N385">
    <cfRule type="cellIs" dxfId="12653" priority="747" operator="lessThan">
      <formula>0</formula>
    </cfRule>
  </conditionalFormatting>
  <conditionalFormatting sqref="N385">
    <cfRule type="cellIs" dxfId="12652" priority="746" operator="lessThan">
      <formula>0</formula>
    </cfRule>
  </conditionalFormatting>
  <conditionalFormatting sqref="N391">
    <cfRule type="cellIs" dxfId="12651" priority="745" operator="lessThan">
      <formula>0</formula>
    </cfRule>
  </conditionalFormatting>
  <conditionalFormatting sqref="N391">
    <cfRule type="cellIs" dxfId="12650" priority="744" operator="lessThan">
      <formula>0</formula>
    </cfRule>
  </conditionalFormatting>
  <conditionalFormatting sqref="N397">
    <cfRule type="cellIs" dxfId="12649" priority="743" operator="lessThan">
      <formula>0</formula>
    </cfRule>
  </conditionalFormatting>
  <conditionalFormatting sqref="N397">
    <cfRule type="cellIs" dxfId="12648" priority="742" operator="lessThan">
      <formula>0</formula>
    </cfRule>
  </conditionalFormatting>
  <conditionalFormatting sqref="C409:M409">
    <cfRule type="cellIs" dxfId="12647" priority="741" operator="lessThan">
      <formula>0</formula>
    </cfRule>
  </conditionalFormatting>
  <conditionalFormatting sqref="C409:M409">
    <cfRule type="cellIs" dxfId="12646" priority="740" operator="lessThan">
      <formula>0</formula>
    </cfRule>
  </conditionalFormatting>
  <conditionalFormatting sqref="H409">
    <cfRule type="cellIs" dxfId="12645" priority="739" operator="lessThan">
      <formula>0</formula>
    </cfRule>
  </conditionalFormatting>
  <conditionalFormatting sqref="B409">
    <cfRule type="cellIs" dxfId="12644" priority="738" operator="lessThan">
      <formula>0</formula>
    </cfRule>
  </conditionalFormatting>
  <conditionalFormatting sqref="B409">
    <cfRule type="cellIs" dxfId="12643" priority="737" operator="lessThan">
      <formula>0</formula>
    </cfRule>
  </conditionalFormatting>
  <conditionalFormatting sqref="B405:N405">
    <cfRule type="cellIs" dxfId="12642" priority="736" operator="lessThan">
      <formula>0</formula>
    </cfRule>
  </conditionalFormatting>
  <conditionalFormatting sqref="B405:N405">
    <cfRule type="cellIs" dxfId="12641" priority="735" operator="lessThan">
      <formula>0</formula>
    </cfRule>
  </conditionalFormatting>
  <conditionalFormatting sqref="B405:N405">
    <cfRule type="cellIs" dxfId="12640" priority="734" operator="lessThan">
      <formula>0</formula>
    </cfRule>
  </conditionalFormatting>
  <conditionalFormatting sqref="B405:N405">
    <cfRule type="cellIs" dxfId="12639" priority="733" operator="lessThan">
      <formula>0</formula>
    </cfRule>
  </conditionalFormatting>
  <conditionalFormatting sqref="B405:N405">
    <cfRule type="cellIs" dxfId="12638" priority="732" operator="lessThan">
      <formula>0</formula>
    </cfRule>
  </conditionalFormatting>
  <conditionalFormatting sqref="B405:N405">
    <cfRule type="cellIs" dxfId="12637" priority="731" operator="lessThan">
      <formula>0</formula>
    </cfRule>
  </conditionalFormatting>
  <conditionalFormatting sqref="B405:N405">
    <cfRule type="cellIs" dxfId="12636" priority="730" operator="lessThan">
      <formula>0</formula>
    </cfRule>
  </conditionalFormatting>
  <conditionalFormatting sqref="B405:N405">
    <cfRule type="cellIs" dxfId="12635" priority="729" operator="lessThan">
      <formula>0</formula>
    </cfRule>
  </conditionalFormatting>
  <conditionalFormatting sqref="N408">
    <cfRule type="cellIs" dxfId="12634" priority="728" operator="lessThan">
      <formula>0</formula>
    </cfRule>
  </conditionalFormatting>
  <conditionalFormatting sqref="N409">
    <cfRule type="cellIs" dxfId="12633" priority="727" operator="lessThan">
      <formula>0</formula>
    </cfRule>
  </conditionalFormatting>
  <conditionalFormatting sqref="N409">
    <cfRule type="cellIs" dxfId="12632" priority="726" operator="lessThan">
      <formula>0</formula>
    </cfRule>
  </conditionalFormatting>
  <conditionalFormatting sqref="C415:M415">
    <cfRule type="cellIs" dxfId="12631" priority="725" operator="lessThan">
      <formula>0</formula>
    </cfRule>
  </conditionalFormatting>
  <conditionalFormatting sqref="C415:M415">
    <cfRule type="cellIs" dxfId="12630" priority="724" operator="lessThan">
      <formula>0</formula>
    </cfRule>
  </conditionalFormatting>
  <conditionalFormatting sqref="H415">
    <cfRule type="cellIs" dxfId="12629" priority="723" operator="lessThan">
      <formula>0</formula>
    </cfRule>
  </conditionalFormatting>
  <conditionalFormatting sqref="B415">
    <cfRule type="cellIs" dxfId="12628" priority="722" operator="lessThan">
      <formula>0</formula>
    </cfRule>
  </conditionalFormatting>
  <conditionalFormatting sqref="B415">
    <cfRule type="cellIs" dxfId="12627" priority="721" operator="lessThan">
      <formula>0</formula>
    </cfRule>
  </conditionalFormatting>
  <conditionalFormatting sqref="B411:N411">
    <cfRule type="cellIs" dxfId="12626" priority="720" operator="lessThan">
      <formula>0</formula>
    </cfRule>
  </conditionalFormatting>
  <conditionalFormatting sqref="B411:N411">
    <cfRule type="cellIs" dxfId="12625" priority="719" operator="lessThan">
      <formula>0</formula>
    </cfRule>
  </conditionalFormatting>
  <conditionalFormatting sqref="B411:N411">
    <cfRule type="cellIs" dxfId="12624" priority="718" operator="lessThan">
      <formula>0</formula>
    </cfRule>
  </conditionalFormatting>
  <conditionalFormatting sqref="B411:N411">
    <cfRule type="cellIs" dxfId="12623" priority="717" operator="lessThan">
      <formula>0</formula>
    </cfRule>
  </conditionalFormatting>
  <conditionalFormatting sqref="B411:N411">
    <cfRule type="cellIs" dxfId="12622" priority="716" operator="lessThan">
      <formula>0</formula>
    </cfRule>
  </conditionalFormatting>
  <conditionalFormatting sqref="B411:N411">
    <cfRule type="cellIs" dxfId="12621" priority="715" operator="lessThan">
      <formula>0</formula>
    </cfRule>
  </conditionalFormatting>
  <conditionalFormatting sqref="B411:N411">
    <cfRule type="cellIs" dxfId="12620" priority="714" operator="lessThan">
      <formula>0</formula>
    </cfRule>
  </conditionalFormatting>
  <conditionalFormatting sqref="B411:N411">
    <cfRule type="cellIs" dxfId="12619" priority="713" operator="lessThan">
      <formula>0</formula>
    </cfRule>
  </conditionalFormatting>
  <conditionalFormatting sqref="N414">
    <cfRule type="cellIs" dxfId="12618" priority="712" operator="lessThan">
      <formula>0</formula>
    </cfRule>
  </conditionalFormatting>
  <conditionalFormatting sqref="N415">
    <cfRule type="cellIs" dxfId="12617" priority="711" operator="lessThan">
      <formula>0</formula>
    </cfRule>
  </conditionalFormatting>
  <conditionalFormatting sqref="N415">
    <cfRule type="cellIs" dxfId="12616" priority="710" operator="lessThan">
      <formula>0</formula>
    </cfRule>
  </conditionalFormatting>
  <conditionalFormatting sqref="C421:M421">
    <cfRule type="cellIs" dxfId="12615" priority="709" operator="lessThan">
      <formula>0</formula>
    </cfRule>
  </conditionalFormatting>
  <conditionalFormatting sqref="C421:M421">
    <cfRule type="cellIs" dxfId="12614" priority="708" operator="lessThan">
      <formula>0</formula>
    </cfRule>
  </conditionalFormatting>
  <conditionalFormatting sqref="H421">
    <cfRule type="cellIs" dxfId="12613" priority="707" operator="lessThan">
      <formula>0</formula>
    </cfRule>
  </conditionalFormatting>
  <conditionalFormatting sqref="B421">
    <cfRule type="cellIs" dxfId="12612" priority="706" operator="lessThan">
      <formula>0</formula>
    </cfRule>
  </conditionalFormatting>
  <conditionalFormatting sqref="B421">
    <cfRule type="cellIs" dxfId="12611" priority="705" operator="lessThan">
      <formula>0</formula>
    </cfRule>
  </conditionalFormatting>
  <conditionalFormatting sqref="B417:N417">
    <cfRule type="cellIs" dxfId="12610" priority="704" operator="lessThan">
      <formula>0</formula>
    </cfRule>
  </conditionalFormatting>
  <conditionalFormatting sqref="B417:N417">
    <cfRule type="cellIs" dxfId="12609" priority="703" operator="lessThan">
      <formula>0</formula>
    </cfRule>
  </conditionalFormatting>
  <conditionalFormatting sqref="B417:N417">
    <cfRule type="cellIs" dxfId="12608" priority="702" operator="lessThan">
      <formula>0</formula>
    </cfRule>
  </conditionalFormatting>
  <conditionalFormatting sqref="B417:N417">
    <cfRule type="cellIs" dxfId="12607" priority="701" operator="lessThan">
      <formula>0</formula>
    </cfRule>
  </conditionalFormatting>
  <conditionalFormatting sqref="B417:N417">
    <cfRule type="cellIs" dxfId="12606" priority="700" operator="lessThan">
      <formula>0</formula>
    </cfRule>
  </conditionalFormatting>
  <conditionalFormatting sqref="B417:N417">
    <cfRule type="cellIs" dxfId="12605" priority="699" operator="lessThan">
      <formula>0</formula>
    </cfRule>
  </conditionalFormatting>
  <conditionalFormatting sqref="B417:N417">
    <cfRule type="cellIs" dxfId="12604" priority="698" operator="lessThan">
      <formula>0</formula>
    </cfRule>
  </conditionalFormatting>
  <conditionalFormatting sqref="B417:N417">
    <cfRule type="cellIs" dxfId="12603" priority="697" operator="lessThan">
      <formula>0</formula>
    </cfRule>
  </conditionalFormatting>
  <conditionalFormatting sqref="N420">
    <cfRule type="cellIs" dxfId="12602" priority="696" operator="lessThan">
      <formula>0</formula>
    </cfRule>
  </conditionalFormatting>
  <conditionalFormatting sqref="N421">
    <cfRule type="cellIs" dxfId="12601" priority="695" operator="lessThan">
      <formula>0</formula>
    </cfRule>
  </conditionalFormatting>
  <conditionalFormatting sqref="N421">
    <cfRule type="cellIs" dxfId="12600" priority="694" operator="lessThan">
      <formula>0</formula>
    </cfRule>
  </conditionalFormatting>
  <conditionalFormatting sqref="C427:M427">
    <cfRule type="cellIs" dxfId="12599" priority="693" operator="lessThan">
      <formula>0</formula>
    </cfRule>
  </conditionalFormatting>
  <conditionalFormatting sqref="C427:M427">
    <cfRule type="cellIs" dxfId="12598" priority="692" operator="lessThan">
      <formula>0</formula>
    </cfRule>
  </conditionalFormatting>
  <conditionalFormatting sqref="H427">
    <cfRule type="cellIs" dxfId="12597" priority="691" operator="lessThan">
      <formula>0</formula>
    </cfRule>
  </conditionalFormatting>
  <conditionalFormatting sqref="B427">
    <cfRule type="cellIs" dxfId="12596" priority="690" operator="lessThan">
      <formula>0</formula>
    </cfRule>
  </conditionalFormatting>
  <conditionalFormatting sqref="B427">
    <cfRule type="cellIs" dxfId="12595" priority="689" operator="lessThan">
      <formula>0</formula>
    </cfRule>
  </conditionalFormatting>
  <conditionalFormatting sqref="B423:N423">
    <cfRule type="cellIs" dxfId="12594" priority="688" operator="lessThan">
      <formula>0</formula>
    </cfRule>
  </conditionalFormatting>
  <conditionalFormatting sqref="B423:N423">
    <cfRule type="cellIs" dxfId="12593" priority="687" operator="lessThan">
      <formula>0</formula>
    </cfRule>
  </conditionalFormatting>
  <conditionalFormatting sqref="B423:N423">
    <cfRule type="cellIs" dxfId="12592" priority="686" operator="lessThan">
      <formula>0</formula>
    </cfRule>
  </conditionalFormatting>
  <conditionalFormatting sqref="B423:N423">
    <cfRule type="cellIs" dxfId="12591" priority="685" operator="lessThan">
      <formula>0</formula>
    </cfRule>
  </conditionalFormatting>
  <conditionalFormatting sqref="B423:N423">
    <cfRule type="cellIs" dxfId="12590" priority="684" operator="lessThan">
      <formula>0</formula>
    </cfRule>
  </conditionalFormatting>
  <conditionalFormatting sqref="B423:N423">
    <cfRule type="cellIs" dxfId="12589" priority="683" operator="lessThan">
      <formula>0</formula>
    </cfRule>
  </conditionalFormatting>
  <conditionalFormatting sqref="B423:N423">
    <cfRule type="cellIs" dxfId="12588" priority="682" operator="lessThan">
      <formula>0</formula>
    </cfRule>
  </conditionalFormatting>
  <conditionalFormatting sqref="B423:N423">
    <cfRule type="cellIs" dxfId="12587" priority="681" operator="lessThan">
      <formula>0</formula>
    </cfRule>
  </conditionalFormatting>
  <conditionalFormatting sqref="N426">
    <cfRule type="cellIs" dxfId="12586" priority="680" operator="lessThan">
      <formula>0</formula>
    </cfRule>
  </conditionalFormatting>
  <conditionalFormatting sqref="C537:N537">
    <cfRule type="cellIs" dxfId="12585" priority="400" operator="lessThan">
      <formula>0</formula>
    </cfRule>
  </conditionalFormatting>
  <conditionalFormatting sqref="C568:N568">
    <cfRule type="cellIs" dxfId="12584" priority="397" operator="lessThan">
      <formula>0</formula>
    </cfRule>
  </conditionalFormatting>
  <conditionalFormatting sqref="I552:N552">
    <cfRule type="cellIs" dxfId="12583" priority="394" operator="lessThan">
      <formula>0</formula>
    </cfRule>
  </conditionalFormatting>
  <conditionalFormatting sqref="I560:N560">
    <cfRule type="cellIs" dxfId="12582" priority="391" operator="lessThan">
      <formula>0</formula>
    </cfRule>
  </conditionalFormatting>
  <conditionalFormatting sqref="B429:N429">
    <cfRule type="cellIs" dxfId="12581" priority="668" operator="lessThan">
      <formula>0</formula>
    </cfRule>
  </conditionalFormatting>
  <conditionalFormatting sqref="B429:N429">
    <cfRule type="cellIs" dxfId="12580" priority="667" operator="lessThan">
      <formula>0</formula>
    </cfRule>
  </conditionalFormatting>
  <conditionalFormatting sqref="B429:N429">
    <cfRule type="cellIs" dxfId="12579" priority="666" operator="lessThan">
      <formula>0</formula>
    </cfRule>
  </conditionalFormatting>
  <conditionalFormatting sqref="B429:N429">
    <cfRule type="cellIs" dxfId="12578" priority="665" operator="lessThan">
      <formula>0</formula>
    </cfRule>
  </conditionalFormatting>
  <conditionalFormatting sqref="N432">
    <cfRule type="cellIs" dxfId="12577" priority="664" operator="lessThan">
      <formula>0</formula>
    </cfRule>
  </conditionalFormatting>
  <conditionalFormatting sqref="C439:M439">
    <cfRule type="cellIs" dxfId="12576" priority="663" operator="lessThan">
      <formula>0</formula>
    </cfRule>
  </conditionalFormatting>
  <conditionalFormatting sqref="C439:M439">
    <cfRule type="cellIs" dxfId="12575" priority="662" operator="lessThan">
      <formula>0</formula>
    </cfRule>
  </conditionalFormatting>
  <conditionalFormatting sqref="H439">
    <cfRule type="cellIs" dxfId="12574" priority="661" operator="lessThan">
      <formula>0</formula>
    </cfRule>
  </conditionalFormatting>
  <conditionalFormatting sqref="B439">
    <cfRule type="cellIs" dxfId="12573" priority="660" operator="lessThan">
      <formula>0</formula>
    </cfRule>
  </conditionalFormatting>
  <conditionalFormatting sqref="B439">
    <cfRule type="cellIs" dxfId="12572" priority="659" operator="lessThan">
      <formula>0</formula>
    </cfRule>
  </conditionalFormatting>
  <conditionalFormatting sqref="B435:N435">
    <cfRule type="cellIs" dxfId="12571" priority="658" operator="lessThan">
      <formula>0</formula>
    </cfRule>
  </conditionalFormatting>
  <conditionalFormatting sqref="B435:N435">
    <cfRule type="cellIs" dxfId="12570" priority="657" operator="lessThan">
      <formula>0</formula>
    </cfRule>
  </conditionalFormatting>
  <conditionalFormatting sqref="C641:N645">
    <cfRule type="cellIs" dxfId="12569" priority="376" operator="lessThan">
      <formula>0</formula>
    </cfRule>
  </conditionalFormatting>
  <conditionalFormatting sqref="C597:N597">
    <cfRule type="cellIs" dxfId="12568" priority="375" operator="lessThan">
      <formula>0</formula>
    </cfRule>
  </conditionalFormatting>
  <conditionalFormatting sqref="C603:N603">
    <cfRule type="cellIs" dxfId="12567" priority="372" operator="lessThan">
      <formula>0</formula>
    </cfRule>
  </conditionalFormatting>
  <conditionalFormatting sqref="C603:N603">
    <cfRule type="cellIs" dxfId="12566" priority="371" operator="lessThan">
      <formula>0</formula>
    </cfRule>
  </conditionalFormatting>
  <conditionalFormatting sqref="C603:N603">
    <cfRule type="cellIs" dxfId="12565" priority="370" operator="lessThan">
      <formula>0</formula>
    </cfRule>
  </conditionalFormatting>
  <conditionalFormatting sqref="H445">
    <cfRule type="cellIs" dxfId="12564" priority="645" operator="lessThan">
      <formula>0</formula>
    </cfRule>
  </conditionalFormatting>
  <conditionalFormatting sqref="B445">
    <cfRule type="cellIs" dxfId="12563" priority="644" operator="lessThan">
      <formula>0</formula>
    </cfRule>
  </conditionalFormatting>
  <conditionalFormatting sqref="B445">
    <cfRule type="cellIs" dxfId="12562" priority="643" operator="lessThan">
      <formula>0</formula>
    </cfRule>
  </conditionalFormatting>
  <conditionalFormatting sqref="B441:N441">
    <cfRule type="cellIs" dxfId="12561" priority="642" operator="lessThan">
      <formula>0</formula>
    </cfRule>
  </conditionalFormatting>
  <conditionalFormatting sqref="B441:N441">
    <cfRule type="cellIs" dxfId="12560" priority="641" operator="lessThan">
      <formula>0</formula>
    </cfRule>
  </conditionalFormatting>
  <conditionalFormatting sqref="B441:N441">
    <cfRule type="cellIs" dxfId="12559" priority="640" operator="lessThan">
      <formula>0</formula>
    </cfRule>
  </conditionalFormatting>
  <conditionalFormatting sqref="B441:N441">
    <cfRule type="cellIs" dxfId="12558" priority="639" operator="lessThan">
      <formula>0</formula>
    </cfRule>
  </conditionalFormatting>
  <conditionalFormatting sqref="B441:N441">
    <cfRule type="cellIs" dxfId="12557" priority="638" operator="lessThan">
      <formula>0</formula>
    </cfRule>
  </conditionalFormatting>
  <conditionalFormatting sqref="B441:N441">
    <cfRule type="cellIs" dxfId="12556" priority="637" operator="lessThan">
      <formula>0</formula>
    </cfRule>
  </conditionalFormatting>
  <conditionalFormatting sqref="B441:N441">
    <cfRule type="cellIs" dxfId="12555" priority="636" operator="lessThan">
      <formula>0</formula>
    </cfRule>
  </conditionalFormatting>
  <conditionalFormatting sqref="B441:N441">
    <cfRule type="cellIs" dxfId="12554" priority="635" operator="lessThan">
      <formula>0</formula>
    </cfRule>
  </conditionalFormatting>
  <conditionalFormatting sqref="N444">
    <cfRule type="cellIs" dxfId="12553" priority="634" operator="lessThan">
      <formula>0</formula>
    </cfRule>
  </conditionalFormatting>
  <conditionalFormatting sqref="N445">
    <cfRule type="cellIs" dxfId="12552" priority="633" operator="lessThan">
      <formula>0</formula>
    </cfRule>
  </conditionalFormatting>
  <conditionalFormatting sqref="N445">
    <cfRule type="cellIs" dxfId="12551" priority="632" operator="lessThan">
      <formula>0</formula>
    </cfRule>
  </conditionalFormatting>
  <conditionalFormatting sqref="C452:M452">
    <cfRule type="cellIs" dxfId="12550" priority="631" operator="lessThan">
      <formula>0</formula>
    </cfRule>
  </conditionalFormatting>
  <conditionalFormatting sqref="C452:M452">
    <cfRule type="cellIs" dxfId="12549" priority="630" operator="lessThan">
      <formula>0</formula>
    </cfRule>
  </conditionalFormatting>
  <conditionalFormatting sqref="H452">
    <cfRule type="cellIs" dxfId="12548" priority="629" operator="lessThan">
      <formula>0</formula>
    </cfRule>
  </conditionalFormatting>
  <conditionalFormatting sqref="B452">
    <cfRule type="cellIs" dxfId="12547" priority="628" operator="lessThan">
      <formula>0</formula>
    </cfRule>
  </conditionalFormatting>
  <conditionalFormatting sqref="B452">
    <cfRule type="cellIs" dxfId="12546" priority="627" operator="lessThan">
      <formula>0</formula>
    </cfRule>
  </conditionalFormatting>
  <conditionalFormatting sqref="B448:N448">
    <cfRule type="cellIs" dxfId="12545" priority="626" operator="lessThan">
      <formula>0</formula>
    </cfRule>
  </conditionalFormatting>
  <conditionalFormatting sqref="B448:N448">
    <cfRule type="cellIs" dxfId="12544" priority="625" operator="lessThan">
      <formula>0</formula>
    </cfRule>
  </conditionalFormatting>
  <conditionalFormatting sqref="B448:N448">
    <cfRule type="cellIs" dxfId="12543" priority="624" operator="lessThan">
      <formula>0</formula>
    </cfRule>
  </conditionalFormatting>
  <conditionalFormatting sqref="B448:N448">
    <cfRule type="cellIs" dxfId="12542" priority="623" operator="lessThan">
      <formula>0</formula>
    </cfRule>
  </conditionalFormatting>
  <conditionalFormatting sqref="B448:N448">
    <cfRule type="cellIs" dxfId="12541" priority="622" operator="lessThan">
      <formula>0</formula>
    </cfRule>
  </conditionalFormatting>
  <conditionalFormatting sqref="B448:N448">
    <cfRule type="cellIs" dxfId="12540" priority="621" operator="lessThan">
      <formula>0</formula>
    </cfRule>
  </conditionalFormatting>
  <conditionalFormatting sqref="B448:N448">
    <cfRule type="cellIs" dxfId="12539" priority="620" operator="lessThan">
      <formula>0</formula>
    </cfRule>
  </conditionalFormatting>
  <conditionalFormatting sqref="B448:N448">
    <cfRule type="cellIs" dxfId="12538" priority="619" operator="lessThan">
      <formula>0</formula>
    </cfRule>
  </conditionalFormatting>
  <conditionalFormatting sqref="N451">
    <cfRule type="cellIs" dxfId="12537" priority="618" operator="lessThan">
      <formula>0</formula>
    </cfRule>
  </conditionalFormatting>
  <conditionalFormatting sqref="N452">
    <cfRule type="cellIs" dxfId="12536" priority="617" operator="lessThan">
      <formula>0</formula>
    </cfRule>
  </conditionalFormatting>
  <conditionalFormatting sqref="N452">
    <cfRule type="cellIs" dxfId="12535" priority="616" operator="lessThan">
      <formula>0</formula>
    </cfRule>
  </conditionalFormatting>
  <conditionalFormatting sqref="C458:M458">
    <cfRule type="cellIs" dxfId="12534" priority="615" operator="lessThan">
      <formula>0</formula>
    </cfRule>
  </conditionalFormatting>
  <conditionalFormatting sqref="C458:M458">
    <cfRule type="cellIs" dxfId="12533" priority="614" operator="lessThan">
      <formula>0</formula>
    </cfRule>
  </conditionalFormatting>
  <conditionalFormatting sqref="H458">
    <cfRule type="cellIs" dxfId="12532" priority="613" operator="lessThan">
      <formula>0</formula>
    </cfRule>
  </conditionalFormatting>
  <conditionalFormatting sqref="B458">
    <cfRule type="cellIs" dxfId="12531" priority="612" operator="lessThan">
      <formula>0</formula>
    </cfRule>
  </conditionalFormatting>
  <conditionalFormatting sqref="B458">
    <cfRule type="cellIs" dxfId="12530" priority="611" operator="lessThan">
      <formula>0</formula>
    </cfRule>
  </conditionalFormatting>
  <conditionalFormatting sqref="Q505">
    <cfRule type="cellIs" dxfId="12529" priority="333" operator="lessThan">
      <formula>0</formula>
    </cfRule>
  </conditionalFormatting>
  <conditionalFormatting sqref="P505">
    <cfRule type="cellIs" dxfId="12528" priority="332" operator="lessThan">
      <formula>0</formula>
    </cfRule>
  </conditionalFormatting>
  <conditionalFormatting sqref="Q513">
    <cfRule type="cellIs" dxfId="12527" priority="330" operator="lessThan">
      <formula>0</formula>
    </cfRule>
  </conditionalFormatting>
  <conditionalFormatting sqref="P513">
    <cfRule type="cellIs" dxfId="12526" priority="329" operator="lessThan">
      <formula>0</formula>
    </cfRule>
  </conditionalFormatting>
  <conditionalFormatting sqref="Q522">
    <cfRule type="cellIs" dxfId="12525" priority="327" operator="lessThan">
      <formula>0</formula>
    </cfRule>
  </conditionalFormatting>
  <conditionalFormatting sqref="P522">
    <cfRule type="cellIs" dxfId="12524" priority="326" operator="lessThan">
      <formula>0</formula>
    </cfRule>
  </conditionalFormatting>
  <conditionalFormatting sqref="Q530">
    <cfRule type="cellIs" dxfId="12523" priority="324" operator="lessThan">
      <formula>0</formula>
    </cfRule>
  </conditionalFormatting>
  <conditionalFormatting sqref="C461:C464">
    <cfRule type="expression" dxfId="12522" priority="598">
      <formula>C461/B461&gt;1</formula>
    </cfRule>
    <cfRule type="expression" dxfId="12521" priority="599">
      <formula>C461/B461&lt;1</formula>
    </cfRule>
  </conditionalFormatting>
  <conditionalFormatting sqref="Q538">
    <cfRule type="cellIs" dxfId="12520" priority="321" operator="lessThan">
      <formula>0</formula>
    </cfRule>
  </conditionalFormatting>
  <conditionalFormatting sqref="D461:N464">
    <cfRule type="expression" dxfId="12519" priority="595">
      <formula>D461/C461&gt;1</formula>
    </cfRule>
    <cfRule type="expression" dxfId="12518" priority="596">
      <formula>D461/C461&lt;1</formula>
    </cfRule>
  </conditionalFormatting>
  <conditionalFormatting sqref="Q553">
    <cfRule type="cellIs" dxfId="12517" priority="318" operator="lessThan">
      <formula>0</formula>
    </cfRule>
  </conditionalFormatting>
  <conditionalFormatting sqref="B461:B464 B552:N552 B560:N560 B575:N575 B589:N589">
    <cfRule type="expression" dxfId="12516" priority="592">
      <formula>B461/#REF!&gt;1</formula>
    </cfRule>
    <cfRule type="expression" dxfId="12515" priority="593">
      <formula>B461/#REF!&lt;1</formula>
    </cfRule>
  </conditionalFormatting>
  <conditionalFormatting sqref="Q561">
    <cfRule type="cellIs" dxfId="12514" priority="315" operator="lessThan">
      <formula>0</formula>
    </cfRule>
  </conditionalFormatting>
  <conditionalFormatting sqref="B512">
    <cfRule type="expression" dxfId="12513" priority="589">
      <formula>B512/#REF!&gt;1</formula>
    </cfRule>
    <cfRule type="expression" dxfId="12512" priority="590">
      <formula>B512/#REF!&lt;1</formula>
    </cfRule>
  </conditionalFormatting>
  <conditionalFormatting sqref="Q590">
    <cfRule type="cellIs" dxfId="12511" priority="312" operator="lessThan">
      <formula>0</formula>
    </cfRule>
  </conditionalFormatting>
  <conditionalFormatting sqref="C512">
    <cfRule type="expression" dxfId="12510" priority="586">
      <formula>C512/B512&gt;1</formula>
    </cfRule>
    <cfRule type="expression" dxfId="12509" priority="587">
      <formula>C512/B512&lt;1</formula>
    </cfRule>
  </conditionalFormatting>
  <conditionalFormatting sqref="D512">
    <cfRule type="cellIs" dxfId="12508" priority="585" operator="lessThan">
      <formula>0</formula>
    </cfRule>
  </conditionalFormatting>
  <conditionalFormatting sqref="D512">
    <cfRule type="expression" dxfId="12507" priority="583">
      <formula>D512/C512&gt;1</formula>
    </cfRule>
    <cfRule type="expression" dxfId="12506" priority="584">
      <formula>D512/C512&lt;1</formula>
    </cfRule>
  </conditionalFormatting>
  <conditionalFormatting sqref="E512">
    <cfRule type="cellIs" dxfId="12505" priority="582" operator="lessThan">
      <formula>0</formula>
    </cfRule>
  </conditionalFormatting>
  <conditionalFormatting sqref="E512">
    <cfRule type="expression" dxfId="12504" priority="580">
      <formula>E512/D512&gt;1</formula>
    </cfRule>
    <cfRule type="expression" dxfId="12503" priority="581">
      <formula>E512/D512&lt;1</formula>
    </cfRule>
  </conditionalFormatting>
  <conditionalFormatting sqref="F512">
    <cfRule type="cellIs" dxfId="12502" priority="579" operator="lessThan">
      <formula>0</formula>
    </cfRule>
  </conditionalFormatting>
  <conditionalFormatting sqref="F512">
    <cfRule type="expression" dxfId="12501" priority="577">
      <formula>F512/E512&gt;1</formula>
    </cfRule>
    <cfRule type="expression" dxfId="12500" priority="578">
      <formula>F512/E512&lt;1</formula>
    </cfRule>
  </conditionalFormatting>
  <conditionalFormatting sqref="G512">
    <cfRule type="cellIs" dxfId="12499" priority="576" operator="lessThan">
      <formula>0</formula>
    </cfRule>
  </conditionalFormatting>
  <conditionalFormatting sqref="G512">
    <cfRule type="expression" dxfId="12498" priority="574">
      <formula>G512/F512&gt;1</formula>
    </cfRule>
    <cfRule type="expression" dxfId="12497" priority="575">
      <formula>G512/F512&lt;1</formula>
    </cfRule>
  </conditionalFormatting>
  <conditionalFormatting sqref="H512">
    <cfRule type="cellIs" dxfId="12496" priority="573" operator="lessThan">
      <formula>0</formula>
    </cfRule>
  </conditionalFormatting>
  <conditionalFormatting sqref="H512">
    <cfRule type="expression" dxfId="12495" priority="571">
      <formula>H512/G512&gt;1</formula>
    </cfRule>
    <cfRule type="expression" dxfId="12494" priority="572">
      <formula>H512/G512&lt;1</formula>
    </cfRule>
  </conditionalFormatting>
  <conditionalFormatting sqref="I512:N512">
    <cfRule type="cellIs" dxfId="12493" priority="570" operator="lessThan">
      <formula>0</formula>
    </cfRule>
  </conditionalFormatting>
  <conditionalFormatting sqref="I512:N512">
    <cfRule type="expression" dxfId="12492" priority="568">
      <formula>I512/H512&gt;1</formula>
    </cfRule>
    <cfRule type="expression" dxfId="12491" priority="569">
      <formula>I512/H512&lt;1</formula>
    </cfRule>
  </conditionalFormatting>
  <conditionalFormatting sqref="B552">
    <cfRule type="cellIs" dxfId="12490" priority="567" operator="lessThan">
      <formula>0</formula>
    </cfRule>
  </conditionalFormatting>
  <conditionalFormatting sqref="B552">
    <cfRule type="expression" dxfId="12489" priority="565">
      <formula>B552/#REF!&gt;1</formula>
    </cfRule>
    <cfRule type="expression" dxfId="12488" priority="566">
      <formula>B552/#REF!&lt;1</formula>
    </cfRule>
  </conditionalFormatting>
  <conditionalFormatting sqref="C552">
    <cfRule type="cellIs" dxfId="12487" priority="564" operator="lessThan">
      <formula>0</formula>
    </cfRule>
  </conditionalFormatting>
  <conditionalFormatting sqref="C552">
    <cfRule type="expression" dxfId="12486" priority="562">
      <formula>C552/B552&gt;1</formula>
    </cfRule>
    <cfRule type="expression" dxfId="12485" priority="563">
      <formula>C552/B552&lt;1</formula>
    </cfRule>
  </conditionalFormatting>
  <conditionalFormatting sqref="D552">
    <cfRule type="cellIs" dxfId="12484" priority="561" operator="lessThan">
      <formula>0</formula>
    </cfRule>
  </conditionalFormatting>
  <conditionalFormatting sqref="D552">
    <cfRule type="expression" dxfId="12483" priority="559">
      <formula>D552/C552&gt;1</formula>
    </cfRule>
    <cfRule type="expression" dxfId="12482" priority="560">
      <formula>D552/C552&lt;1</formula>
    </cfRule>
  </conditionalFormatting>
  <conditionalFormatting sqref="E552">
    <cfRule type="cellIs" dxfId="12481" priority="558" operator="lessThan">
      <formula>0</formula>
    </cfRule>
  </conditionalFormatting>
  <conditionalFormatting sqref="E552">
    <cfRule type="expression" dxfId="12480" priority="556">
      <formula>E552/D552&gt;1</formula>
    </cfRule>
    <cfRule type="expression" dxfId="12479" priority="557">
      <formula>E552/D552&lt;1</formula>
    </cfRule>
  </conditionalFormatting>
  <conditionalFormatting sqref="F552">
    <cfRule type="cellIs" dxfId="12478" priority="555" operator="lessThan">
      <formula>0</formula>
    </cfRule>
  </conditionalFormatting>
  <conditionalFormatting sqref="F552">
    <cfRule type="expression" dxfId="12477" priority="553">
      <formula>F552/E552&gt;1</formula>
    </cfRule>
    <cfRule type="expression" dxfId="12476" priority="554">
      <formula>F552/E552&lt;1</formula>
    </cfRule>
  </conditionalFormatting>
  <conditionalFormatting sqref="G552">
    <cfRule type="cellIs" dxfId="12475" priority="552" operator="lessThan">
      <formula>0</formula>
    </cfRule>
  </conditionalFormatting>
  <conditionalFormatting sqref="G552">
    <cfRule type="expression" dxfId="12474" priority="550">
      <formula>G552/F552&gt;1</formula>
    </cfRule>
    <cfRule type="expression" dxfId="12473" priority="551">
      <formula>G552/F552&lt;1</formula>
    </cfRule>
  </conditionalFormatting>
  <conditionalFormatting sqref="H552">
    <cfRule type="cellIs" dxfId="12472" priority="549" operator="lessThan">
      <formula>0</formula>
    </cfRule>
  </conditionalFormatting>
  <conditionalFormatting sqref="H552">
    <cfRule type="expression" dxfId="12471" priority="547">
      <formula>H552/G552&gt;1</formula>
    </cfRule>
    <cfRule type="expression" dxfId="12470" priority="548">
      <formula>H552/G552&lt;1</formula>
    </cfRule>
  </conditionalFormatting>
  <conditionalFormatting sqref="B560">
    <cfRule type="cellIs" dxfId="12469" priority="546" operator="lessThan">
      <formula>0</formula>
    </cfRule>
  </conditionalFormatting>
  <conditionalFormatting sqref="B560">
    <cfRule type="expression" dxfId="12468" priority="544">
      <formula>B560/#REF!&gt;1</formula>
    </cfRule>
    <cfRule type="expression" dxfId="12467" priority="545">
      <formula>B560/#REF!&lt;1</formula>
    </cfRule>
  </conditionalFormatting>
  <conditionalFormatting sqref="C560">
    <cfRule type="cellIs" dxfId="12466" priority="543" operator="lessThan">
      <formula>0</formula>
    </cfRule>
  </conditionalFormatting>
  <conditionalFormatting sqref="C560">
    <cfRule type="expression" dxfId="12465" priority="541">
      <formula>C560/B560&gt;1</formula>
    </cfRule>
    <cfRule type="expression" dxfId="12464" priority="542">
      <formula>C560/B560&lt;1</formula>
    </cfRule>
  </conditionalFormatting>
  <conditionalFormatting sqref="D560">
    <cfRule type="cellIs" dxfId="12463" priority="540" operator="lessThan">
      <formula>0</formula>
    </cfRule>
  </conditionalFormatting>
  <conditionalFormatting sqref="D560">
    <cfRule type="expression" dxfId="12462" priority="538">
      <formula>D560/C560&gt;1</formula>
    </cfRule>
    <cfRule type="expression" dxfId="12461" priority="539">
      <formula>D560/C560&lt;1</formula>
    </cfRule>
  </conditionalFormatting>
  <conditionalFormatting sqref="E560">
    <cfRule type="cellIs" dxfId="12460" priority="537" operator="lessThan">
      <formula>0</formula>
    </cfRule>
  </conditionalFormatting>
  <conditionalFormatting sqref="E560">
    <cfRule type="expression" dxfId="12459" priority="535">
      <formula>E560/D560&gt;1</formula>
    </cfRule>
    <cfRule type="expression" dxfId="12458" priority="536">
      <formula>E560/D560&lt;1</formula>
    </cfRule>
  </conditionalFormatting>
  <conditionalFormatting sqref="F560">
    <cfRule type="cellIs" dxfId="12457" priority="534" operator="lessThan">
      <formula>0</formula>
    </cfRule>
  </conditionalFormatting>
  <conditionalFormatting sqref="F560">
    <cfRule type="expression" dxfId="12456" priority="532">
      <formula>F560/E560&gt;1</formula>
    </cfRule>
    <cfRule type="expression" dxfId="12455" priority="533">
      <formula>F560/E560&lt;1</formula>
    </cfRule>
  </conditionalFormatting>
  <conditionalFormatting sqref="G560">
    <cfRule type="cellIs" dxfId="12454" priority="531" operator="lessThan">
      <formula>0</formula>
    </cfRule>
  </conditionalFormatting>
  <conditionalFormatting sqref="G560">
    <cfRule type="expression" dxfId="12453" priority="529">
      <formula>G560/F560&gt;1</formula>
    </cfRule>
    <cfRule type="expression" dxfId="12452" priority="530">
      <formula>G560/F560&lt;1</formula>
    </cfRule>
  </conditionalFormatting>
  <conditionalFormatting sqref="H560">
    <cfRule type="cellIs" dxfId="12451" priority="528" operator="lessThan">
      <formula>0</formula>
    </cfRule>
  </conditionalFormatting>
  <conditionalFormatting sqref="H560">
    <cfRule type="expression" dxfId="12450" priority="526">
      <formula>H560/G560&gt;1</formula>
    </cfRule>
    <cfRule type="expression" dxfId="12449" priority="527">
      <formula>H560/G560&lt;1</formula>
    </cfRule>
  </conditionalFormatting>
  <conditionalFormatting sqref="O616:O619">
    <cfRule type="cellIs" dxfId="12448" priority="278" operator="lessThan">
      <formula>0</formula>
    </cfRule>
  </conditionalFormatting>
  <conditionalFormatting sqref="B589">
    <cfRule type="expression" dxfId="12447" priority="523">
      <formula>B589/#REF!&gt;1</formula>
    </cfRule>
    <cfRule type="expression" dxfId="12446" priority="524">
      <formula>B589/#REF!&lt;1</formula>
    </cfRule>
  </conditionalFormatting>
  <conditionalFormatting sqref="C589">
    <cfRule type="cellIs" dxfId="12445" priority="522" operator="lessThan">
      <formula>0</formula>
    </cfRule>
  </conditionalFormatting>
  <conditionalFormatting sqref="C589">
    <cfRule type="expression" dxfId="12444" priority="520">
      <formula>C589/B589&gt;1</formula>
    </cfRule>
    <cfRule type="expression" dxfId="12443" priority="521">
      <formula>C589/B589&lt;1</formula>
    </cfRule>
  </conditionalFormatting>
  <conditionalFormatting sqref="O605:O607">
    <cfRule type="cellIs" dxfId="12442" priority="272" operator="lessThan">
      <formula>0</formula>
    </cfRule>
  </conditionalFormatting>
  <conditionalFormatting sqref="D589">
    <cfRule type="expression" dxfId="12441" priority="517">
      <formula>D589/C589&gt;1</formula>
    </cfRule>
    <cfRule type="expression" dxfId="12440" priority="518">
      <formula>D589/C589&lt;1</formula>
    </cfRule>
  </conditionalFormatting>
  <conditionalFormatting sqref="E589">
    <cfRule type="cellIs" dxfId="12439" priority="516" operator="lessThan">
      <formula>0</formula>
    </cfRule>
  </conditionalFormatting>
  <conditionalFormatting sqref="E589">
    <cfRule type="expression" dxfId="12438" priority="514">
      <formula>E589/D589&gt;1</formula>
    </cfRule>
    <cfRule type="expression" dxfId="12437" priority="515">
      <formula>E589/D589&lt;1</formula>
    </cfRule>
  </conditionalFormatting>
  <conditionalFormatting sqref="F589">
    <cfRule type="cellIs" dxfId="12436" priority="513" operator="lessThan">
      <formula>0</formula>
    </cfRule>
  </conditionalFormatting>
  <conditionalFormatting sqref="F589">
    <cfRule type="expression" dxfId="12435" priority="511">
      <formula>F589/E589&gt;1</formula>
    </cfRule>
    <cfRule type="expression" dxfId="12434" priority="512">
      <formula>F589/E589&lt;1</formula>
    </cfRule>
  </conditionalFormatting>
  <conditionalFormatting sqref="O377">
    <cfRule type="cellIs" dxfId="12433" priority="263" operator="lessThan">
      <formula>0</formula>
    </cfRule>
  </conditionalFormatting>
  <conditionalFormatting sqref="G589">
    <cfRule type="expression" dxfId="12432" priority="508">
      <formula>G589/F589&gt;1</formula>
    </cfRule>
    <cfRule type="expression" dxfId="12431" priority="509">
      <formula>G589/F589&lt;1</formula>
    </cfRule>
  </conditionalFormatting>
  <conditionalFormatting sqref="O366">
    <cfRule type="cellIs" dxfId="12430" priority="262" operator="lessThan">
      <formula>0</formula>
    </cfRule>
  </conditionalFormatting>
  <conditionalFormatting sqref="H589">
    <cfRule type="expression" dxfId="12429" priority="505">
      <formula>H589/G589&gt;1</formula>
    </cfRule>
    <cfRule type="expression" dxfId="12428" priority="506">
      <formula>H589/G589&lt;1</formula>
    </cfRule>
  </conditionalFormatting>
  <conditionalFormatting sqref="N596">
    <cfRule type="cellIs" dxfId="12427" priority="504" operator="lessThan">
      <formula>0</formula>
    </cfRule>
  </conditionalFormatting>
  <conditionalFormatting sqref="O387">
    <cfRule type="cellIs" dxfId="12426" priority="257" operator="lessThan">
      <formula>0</formula>
    </cfRule>
  </conditionalFormatting>
  <conditionalFormatting sqref="O387">
    <cfRule type="cellIs" dxfId="12425" priority="258" operator="lessThan">
      <formula>0</formula>
    </cfRule>
  </conditionalFormatting>
  <conditionalFormatting sqref="O387">
    <cfRule type="cellIs" dxfId="12424" priority="255" operator="lessThan">
      <formula>0</formula>
    </cfRule>
  </conditionalFormatting>
  <conditionalFormatting sqref="O387">
    <cfRule type="cellIs" dxfId="12423" priority="256" operator="lessThan">
      <formula>0</formula>
    </cfRule>
  </conditionalFormatting>
  <conditionalFormatting sqref="N600">
    <cfRule type="cellIs" dxfId="12422" priority="503" operator="lessThan">
      <formula>0</formula>
    </cfRule>
  </conditionalFormatting>
  <conditionalFormatting sqref="N600">
    <cfRule type="cellIs" dxfId="12421" priority="502" operator="lessThan">
      <formula>0</formula>
    </cfRule>
  </conditionalFormatting>
  <conditionalFormatting sqref="P363">
    <cfRule type="cellIs" dxfId="12420" priority="501" operator="lessThan">
      <formula>0</formula>
    </cfRule>
  </conditionalFormatting>
  <conditionalFormatting sqref="P364:P365">
    <cfRule type="cellIs" dxfId="12419" priority="500" operator="lessThan">
      <formula>0</formula>
    </cfRule>
  </conditionalFormatting>
  <conditionalFormatting sqref="P461:P464">
    <cfRule type="cellIs" dxfId="12418" priority="499" operator="lessThan">
      <formula>0</formula>
    </cfRule>
  </conditionalFormatting>
  <conditionalFormatting sqref="P361">
    <cfRule type="cellIs" dxfId="12417" priority="498" operator="lessThan">
      <formula>0</formula>
    </cfRule>
  </conditionalFormatting>
  <conditionalFormatting sqref="P366:P367">
    <cfRule type="cellIs" dxfId="12416" priority="497" operator="lessThan">
      <formula>0</formula>
    </cfRule>
  </conditionalFormatting>
  <conditionalFormatting sqref="P369:P373">
    <cfRule type="cellIs" dxfId="12415" priority="496" operator="lessThan">
      <formula>0</formula>
    </cfRule>
  </conditionalFormatting>
  <conditionalFormatting sqref="P378:P379">
    <cfRule type="cellIs" dxfId="12414" priority="495" operator="lessThan">
      <formula>0</formula>
    </cfRule>
  </conditionalFormatting>
  <conditionalFormatting sqref="P384:P385">
    <cfRule type="cellIs" dxfId="12413" priority="494" operator="lessThan">
      <formula>0</formula>
    </cfRule>
  </conditionalFormatting>
  <conditionalFormatting sqref="P390:P391">
    <cfRule type="cellIs" dxfId="12412" priority="493" operator="lessThan">
      <formula>0</formula>
    </cfRule>
  </conditionalFormatting>
  <conditionalFormatting sqref="P396:P397">
    <cfRule type="cellIs" dxfId="12411" priority="492" operator="lessThan">
      <formula>0</formula>
    </cfRule>
  </conditionalFormatting>
  <conditionalFormatting sqref="P402">
    <cfRule type="cellIs" dxfId="12410" priority="491" operator="lessThan">
      <formula>0</formula>
    </cfRule>
  </conditionalFormatting>
  <conditionalFormatting sqref="P408:P409">
    <cfRule type="cellIs" dxfId="12409" priority="490" operator="lessThan">
      <formula>0</formula>
    </cfRule>
  </conditionalFormatting>
  <conditionalFormatting sqref="P414:P415">
    <cfRule type="cellIs" dxfId="12408" priority="489" operator="lessThan">
      <formula>0</formula>
    </cfRule>
  </conditionalFormatting>
  <conditionalFormatting sqref="P420:P421">
    <cfRule type="cellIs" dxfId="12407" priority="488" operator="lessThan">
      <formula>0</formula>
    </cfRule>
  </conditionalFormatting>
  <conditionalFormatting sqref="P426:P427">
    <cfRule type="cellIs" dxfId="12406" priority="487" operator="lessThan">
      <formula>0</formula>
    </cfRule>
  </conditionalFormatting>
  <conditionalFormatting sqref="P432:P433">
    <cfRule type="cellIs" dxfId="12405" priority="486" operator="lessThan">
      <formula>0</formula>
    </cfRule>
  </conditionalFormatting>
  <conditionalFormatting sqref="P438:P439">
    <cfRule type="cellIs" dxfId="12404" priority="485" operator="lessThan">
      <formula>0</formula>
    </cfRule>
  </conditionalFormatting>
  <conditionalFormatting sqref="P444:P445">
    <cfRule type="cellIs" dxfId="12403" priority="484" operator="lessThan">
      <formula>0</formula>
    </cfRule>
  </conditionalFormatting>
  <conditionalFormatting sqref="P451:P452">
    <cfRule type="cellIs" dxfId="12402" priority="483" operator="lessThan">
      <formula>0</formula>
    </cfRule>
  </conditionalFormatting>
  <conditionalFormatting sqref="P457:P458">
    <cfRule type="cellIs" dxfId="12401" priority="482" operator="lessThan">
      <formula>0</formula>
    </cfRule>
  </conditionalFormatting>
  <conditionalFormatting sqref="P465">
    <cfRule type="cellIs" dxfId="12400" priority="481" operator="lessThan">
      <formula>0</formula>
    </cfRule>
  </conditionalFormatting>
  <conditionalFormatting sqref="P472">
    <cfRule type="cellIs" dxfId="12399" priority="480" operator="lessThan">
      <formula>0</formula>
    </cfRule>
  </conditionalFormatting>
  <conditionalFormatting sqref="P503:P504">
    <cfRule type="cellIs" dxfId="12398" priority="479" operator="lessThan">
      <formula>0</formula>
    </cfRule>
  </conditionalFormatting>
  <conditionalFormatting sqref="P511:P512">
    <cfRule type="cellIs" dxfId="12397" priority="478" operator="lessThan">
      <formula>0</formula>
    </cfRule>
  </conditionalFormatting>
  <conditionalFormatting sqref="P520:P521">
    <cfRule type="cellIs" dxfId="12396" priority="477" operator="lessThan">
      <formula>0</formula>
    </cfRule>
  </conditionalFormatting>
  <conditionalFormatting sqref="P528:P529">
    <cfRule type="cellIs" dxfId="12395" priority="476" operator="lessThan">
      <formula>0</formula>
    </cfRule>
  </conditionalFormatting>
  <conditionalFormatting sqref="P544:P545">
    <cfRule type="cellIs" dxfId="12394" priority="475" operator="lessThan">
      <formula>0</formula>
    </cfRule>
  </conditionalFormatting>
  <conditionalFormatting sqref="P536:P537">
    <cfRule type="cellIs" dxfId="12393" priority="474" operator="lessThan">
      <formula>0</formula>
    </cfRule>
  </conditionalFormatting>
  <conditionalFormatting sqref="P551:P552">
    <cfRule type="cellIs" dxfId="12392" priority="473" operator="lessThan">
      <formula>0</formula>
    </cfRule>
  </conditionalFormatting>
  <conditionalFormatting sqref="P559:P560">
    <cfRule type="cellIs" dxfId="12391" priority="472" operator="lessThan">
      <formula>0</formula>
    </cfRule>
  </conditionalFormatting>
  <conditionalFormatting sqref="P567:P568">
    <cfRule type="cellIs" dxfId="12390" priority="471" operator="lessThan">
      <formula>0</formula>
    </cfRule>
  </conditionalFormatting>
  <conditionalFormatting sqref="P574:P575">
    <cfRule type="cellIs" dxfId="12389" priority="470" operator="lessThan">
      <formula>0</formula>
    </cfRule>
  </conditionalFormatting>
  <conditionalFormatting sqref="P581:P582">
    <cfRule type="cellIs" dxfId="12388" priority="469" operator="lessThan">
      <formula>0</formula>
    </cfRule>
  </conditionalFormatting>
  <conditionalFormatting sqref="P588:P589">
    <cfRule type="cellIs" dxfId="12387" priority="468" operator="lessThan">
      <formula>0</formula>
    </cfRule>
  </conditionalFormatting>
  <conditionalFormatting sqref="P596:P597">
    <cfRule type="cellIs" dxfId="12386" priority="467" operator="lessThan">
      <formula>0</formula>
    </cfRule>
  </conditionalFormatting>
  <conditionalFormatting sqref="P603">
    <cfRule type="cellIs" dxfId="12385" priority="466" operator="lessThan">
      <formula>0</formula>
    </cfRule>
  </conditionalFormatting>
  <conditionalFormatting sqref="P608">
    <cfRule type="cellIs" dxfId="12384" priority="465" operator="lessThan">
      <formula>0</formula>
    </cfRule>
  </conditionalFormatting>
  <conditionalFormatting sqref="O405">
    <cfRule type="cellIs" dxfId="12383" priority="215" operator="lessThan">
      <formula>0</formula>
    </cfRule>
  </conditionalFormatting>
  <conditionalFormatting sqref="P632:P634">
    <cfRule type="cellIs" dxfId="12382" priority="464" operator="lessThan">
      <formula>0</formula>
    </cfRule>
  </conditionalFormatting>
  <conditionalFormatting sqref="I710:N710 P708:Q711">
    <cfRule type="cellIs" dxfId="12381" priority="458" operator="lessThan">
      <formula>0</formula>
    </cfRule>
  </conditionalFormatting>
  <conditionalFormatting sqref="P636:P637 P641:P645">
    <cfRule type="cellIs" dxfId="12380" priority="463" operator="lessThan">
      <formula>0</formula>
    </cfRule>
  </conditionalFormatting>
  <conditionalFormatting sqref="P648">
    <cfRule type="cellIs" dxfId="12379" priority="462" operator="lessThan">
      <formula>0</formula>
    </cfRule>
  </conditionalFormatting>
  <conditionalFormatting sqref="P649">
    <cfRule type="cellIs" dxfId="12378" priority="461" operator="lessThan">
      <formula>0</formula>
    </cfRule>
  </conditionalFormatting>
  <conditionalFormatting sqref="P651">
    <cfRule type="cellIs" dxfId="12377" priority="460" operator="lessThan">
      <formula>0</formula>
    </cfRule>
  </conditionalFormatting>
  <conditionalFormatting sqref="P652">
    <cfRule type="cellIs" dxfId="12376" priority="459" operator="lessThan">
      <formula>0</formula>
    </cfRule>
  </conditionalFormatting>
  <conditionalFormatting sqref="D654:N654 D651:N651 D648:N649 D632:N634">
    <cfRule type="expression" dxfId="12375" priority="431">
      <formula>D632/C632&gt;1</formula>
    </cfRule>
    <cfRule type="expression" dxfId="12374" priority="432">
      <formula>D632/C632&lt;1</formula>
    </cfRule>
  </conditionalFormatting>
  <conditionalFormatting sqref="C507:C510">
    <cfRule type="cellIs" dxfId="12373" priority="457" operator="lessThan">
      <formula>0</formula>
    </cfRule>
  </conditionalFormatting>
  <conditionalFormatting sqref="C507:C510">
    <cfRule type="expression" dxfId="12372" priority="455">
      <formula>C507/B507&gt;1</formula>
    </cfRule>
    <cfRule type="expression" dxfId="12371" priority="456">
      <formula>C507/B507&lt;1</formula>
    </cfRule>
  </conditionalFormatting>
  <conditionalFormatting sqref="D507:N510">
    <cfRule type="cellIs" dxfId="12370" priority="454" operator="lessThan">
      <formula>0</formula>
    </cfRule>
  </conditionalFormatting>
  <conditionalFormatting sqref="D507:N510">
    <cfRule type="expression" dxfId="12369" priority="452">
      <formula>D507/C507&gt;1</formula>
    </cfRule>
    <cfRule type="expression" dxfId="12368" priority="453">
      <formula>D507/C507&lt;1</formula>
    </cfRule>
  </conditionalFormatting>
  <conditionalFormatting sqref="B507:B510">
    <cfRule type="cellIs" dxfId="12367" priority="451" operator="lessThan">
      <formula>0</formula>
    </cfRule>
  </conditionalFormatting>
  <conditionalFormatting sqref="B507:B510">
    <cfRule type="expression" dxfId="12366" priority="449">
      <formula>B507/#REF!&gt;1</formula>
    </cfRule>
    <cfRule type="expression" dxfId="12365" priority="450">
      <formula>B507/#REF!&lt;1</formula>
    </cfRule>
  </conditionalFormatting>
  <conditionalFormatting sqref="J588:N588 J574:N574 J559:N559 J551:N551">
    <cfRule type="cellIs" dxfId="12364" priority="448" operator="lessThan">
      <formula>0</formula>
    </cfRule>
  </conditionalFormatting>
  <conditionalFormatting sqref="C588:I588 C584:C587 C574:I574 C570:C573 C559:I559 C555:C558 C551:I551 C547:C550">
    <cfRule type="cellIs" dxfId="12363" priority="447" operator="lessThan">
      <formula>0</formula>
    </cfRule>
  </conditionalFormatting>
  <conditionalFormatting sqref="C588:M588 C574:M574 C559:M559 C551:M551">
    <cfRule type="cellIs" dxfId="12362" priority="446" operator="lessThan">
      <formula>0</formula>
    </cfRule>
  </conditionalFormatting>
  <conditionalFormatting sqref="C584:C587 C570:C573 C555:C558 C547:C550">
    <cfRule type="expression" dxfId="12361" priority="444">
      <formula>C547/B547&gt;1</formula>
    </cfRule>
    <cfRule type="expression" dxfId="12360" priority="445">
      <formula>C547/B547&lt;1</formula>
    </cfRule>
  </conditionalFormatting>
  <conditionalFormatting sqref="D584:N587 D570:N573 D555:N558 D547:N550">
    <cfRule type="cellIs" dxfId="12359" priority="443" operator="lessThan">
      <formula>0</formula>
    </cfRule>
  </conditionalFormatting>
  <conditionalFormatting sqref="D584:N587 D570:N573 D555:N558 D547:N550">
    <cfRule type="expression" dxfId="12358" priority="441">
      <formula>D547/C547&gt;1</formula>
    </cfRule>
    <cfRule type="expression" dxfId="12357" priority="442">
      <formula>D547/C547&lt;1</formula>
    </cfRule>
  </conditionalFormatting>
  <conditionalFormatting sqref="C588:N588 C574:N574 C559:N559 C551:N551">
    <cfRule type="cellIs" dxfId="12356" priority="440" operator="lessThan">
      <formula>0</formula>
    </cfRule>
  </conditionalFormatting>
  <conditionalFormatting sqref="C588:N588 C574:N574 C559:N559 C551:N551">
    <cfRule type="expression" dxfId="12355" priority="438">
      <formula>C551/B551&gt;1</formula>
    </cfRule>
    <cfRule type="expression" dxfId="12354" priority="439">
      <formula>C551/B551&lt;1</formula>
    </cfRule>
  </conditionalFormatting>
  <conditionalFormatting sqref="B654 B651 B648:B649 B632:B634 B641:B645">
    <cfRule type="cellIs" dxfId="12353" priority="437" operator="lessThan">
      <formula>0</formula>
    </cfRule>
  </conditionalFormatting>
  <conditionalFormatting sqref="C654 C651 C648:C649 C632:C634">
    <cfRule type="cellIs" dxfId="12352" priority="436" operator="lessThan">
      <formula>0</formula>
    </cfRule>
  </conditionalFormatting>
  <conditionalFormatting sqref="C654 C651 C648:C649 C632:C634">
    <cfRule type="expression" dxfId="12351" priority="434">
      <formula>C632/B632&gt;1</formula>
    </cfRule>
    <cfRule type="expression" dxfId="12350" priority="435">
      <formula>C632/B632&lt;1</formula>
    </cfRule>
  </conditionalFormatting>
  <conditionalFormatting sqref="D654:N654 D651:N651 D648:N649 D632:N634">
    <cfRule type="cellIs" dxfId="12349" priority="433" operator="lessThan">
      <formula>0</formula>
    </cfRule>
  </conditionalFormatting>
  <conditionalFormatting sqref="B504:N504 B537 B568 B597">
    <cfRule type="expression" dxfId="12348" priority="1193">
      <formula>B504/#REF!&gt;1</formula>
    </cfRule>
    <cfRule type="expression" dxfId="12347" priority="1194">
      <formula>B504/#REF!&lt;1</formula>
    </cfRule>
  </conditionalFormatting>
  <conditionalFormatting sqref="C465">
    <cfRule type="cellIs" dxfId="12346" priority="430" operator="lessThan">
      <formula>0</formula>
    </cfRule>
  </conditionalFormatting>
  <conditionalFormatting sqref="C465">
    <cfRule type="expression" dxfId="12345" priority="428">
      <formula>C465/B465&gt;1</formula>
    </cfRule>
    <cfRule type="expression" dxfId="12344" priority="429">
      <formula>C465/B465&lt;1</formula>
    </cfRule>
  </conditionalFormatting>
  <conditionalFormatting sqref="D465:N465">
    <cfRule type="cellIs" dxfId="12343" priority="427" operator="lessThan">
      <formula>0</formula>
    </cfRule>
  </conditionalFormatting>
  <conditionalFormatting sqref="D465:N465">
    <cfRule type="expression" dxfId="12342" priority="425">
      <formula>D465/C465&gt;1</formula>
    </cfRule>
    <cfRule type="expression" dxfId="12341" priority="426">
      <formula>D465/C465&lt;1</formula>
    </cfRule>
  </conditionalFormatting>
  <conditionalFormatting sqref="B465">
    <cfRule type="cellIs" dxfId="12340" priority="424" operator="lessThan">
      <formula>0</formula>
    </cfRule>
  </conditionalFormatting>
  <conditionalFormatting sqref="B465">
    <cfRule type="expression" dxfId="12339" priority="422">
      <formula>B465/#REF!&gt;1</formula>
    </cfRule>
    <cfRule type="expression" dxfId="12338" priority="423">
      <formula>B465/#REF!&lt;1</formula>
    </cfRule>
  </conditionalFormatting>
  <conditionalFormatting sqref="C511">
    <cfRule type="cellIs" dxfId="12337" priority="421" operator="lessThan">
      <formula>0</formula>
    </cfRule>
  </conditionalFormatting>
  <conditionalFormatting sqref="D511:N511">
    <cfRule type="cellIs" dxfId="12336" priority="418" operator="lessThan">
      <formula>0</formula>
    </cfRule>
  </conditionalFormatting>
  <conditionalFormatting sqref="C511">
    <cfRule type="expression" dxfId="12335" priority="419">
      <formula>C511/B511&gt;1</formula>
    </cfRule>
    <cfRule type="expression" dxfId="12334" priority="420">
      <formula>C511/B511&lt;1</formula>
    </cfRule>
  </conditionalFormatting>
  <conditionalFormatting sqref="D511:N511">
    <cfRule type="expression" dxfId="12333" priority="416">
      <formula>D511/C511&gt;1</formula>
    </cfRule>
    <cfRule type="expression" dxfId="12332" priority="417">
      <formula>D511/C511&lt;1</formula>
    </cfRule>
  </conditionalFormatting>
  <conditionalFormatting sqref="B511">
    <cfRule type="cellIs" dxfId="12331" priority="415" operator="lessThan">
      <formula>0</formula>
    </cfRule>
  </conditionalFormatting>
  <conditionalFormatting sqref="B511">
    <cfRule type="expression" dxfId="12330" priority="413">
      <formula>B511/#REF!&gt;1</formula>
    </cfRule>
    <cfRule type="expression" dxfId="12329" priority="414">
      <formula>B511/#REF!&lt;1</formula>
    </cfRule>
  </conditionalFormatting>
  <conditionalFormatting sqref="B529 B521">
    <cfRule type="cellIs" dxfId="12328" priority="412" operator="lessThan">
      <formula>0</formula>
    </cfRule>
  </conditionalFormatting>
  <conditionalFormatting sqref="B529 B521">
    <cfRule type="expression" dxfId="12327" priority="410">
      <formula>B521/#REF!&gt;1</formula>
    </cfRule>
    <cfRule type="expression" dxfId="12326" priority="411">
      <formula>B521/#REF!&lt;1</formula>
    </cfRule>
  </conditionalFormatting>
  <conditionalFormatting sqref="C521">
    <cfRule type="cellIs" dxfId="12325" priority="409" operator="lessThan">
      <formula>0</formula>
    </cfRule>
  </conditionalFormatting>
  <conditionalFormatting sqref="C521 B636:O637">
    <cfRule type="expression" dxfId="12324" priority="407">
      <formula>B521/A521&gt;1</formula>
    </cfRule>
    <cfRule type="expression" dxfId="12323" priority="408">
      <formula>B521/A521&lt;1</formula>
    </cfRule>
  </conditionalFormatting>
  <conditionalFormatting sqref="C603:N603">
    <cfRule type="expression" dxfId="12322" priority="368">
      <formula>C603/B603&gt;1</formula>
    </cfRule>
    <cfRule type="expression" dxfId="12321" priority="369">
      <formula>C603/B603&lt;1</formula>
    </cfRule>
  </conditionalFormatting>
  <conditionalFormatting sqref="I552:N552">
    <cfRule type="expression" dxfId="12320" priority="392">
      <formula>I552/H552&gt;1</formula>
    </cfRule>
    <cfRule type="expression" dxfId="12319" priority="393">
      <formula>I552/H552&lt;1</formula>
    </cfRule>
  </conditionalFormatting>
  <conditionalFormatting sqref="I560:N560">
    <cfRule type="expression" dxfId="12318" priority="389">
      <formula>I560/H560&gt;1</formula>
    </cfRule>
    <cfRule type="expression" dxfId="12317" priority="390">
      <formula>I560/H560&lt;1</formula>
    </cfRule>
  </conditionalFormatting>
  <conditionalFormatting sqref="B575:N575">
    <cfRule type="cellIs" dxfId="12316" priority="388" operator="lessThan">
      <formula>0</formula>
    </cfRule>
  </conditionalFormatting>
  <conditionalFormatting sqref="B575:N575">
    <cfRule type="expression" dxfId="12315" priority="386">
      <formula>B575/A575&gt;1</formula>
    </cfRule>
    <cfRule type="expression" dxfId="12314" priority="387">
      <formula>B575/A575&lt;1</formula>
    </cfRule>
  </conditionalFormatting>
  <conditionalFormatting sqref="B589:N589">
    <cfRule type="cellIs" dxfId="12313" priority="385" operator="lessThan">
      <formula>0</formula>
    </cfRule>
  </conditionalFormatting>
  <conditionalFormatting sqref="B589:N589">
    <cfRule type="expression" dxfId="12312" priority="383">
      <formula>B589/A589&gt;1</formula>
    </cfRule>
    <cfRule type="expression" dxfId="12311" priority="384">
      <formula>B589/A589&lt;1</formula>
    </cfRule>
  </conditionalFormatting>
  <conditionalFormatting sqref="N608">
    <cfRule type="cellIs" dxfId="12310" priority="361" operator="lessThan">
      <formula>0</formula>
    </cfRule>
  </conditionalFormatting>
  <conditionalFormatting sqref="D521:N521">
    <cfRule type="cellIs" dxfId="12309" priority="406" operator="lessThan">
      <formula>0</formula>
    </cfRule>
  </conditionalFormatting>
  <conditionalFormatting sqref="D521:N521">
    <cfRule type="expression" dxfId="12308" priority="404">
      <formula>D521/C521&gt;1</formula>
    </cfRule>
    <cfRule type="expression" dxfId="12307" priority="405">
      <formula>D521/C521&lt;1</formula>
    </cfRule>
  </conditionalFormatting>
  <conditionalFormatting sqref="C529:N529">
    <cfRule type="cellIs" dxfId="12306" priority="403" operator="lessThan">
      <formula>0</formula>
    </cfRule>
  </conditionalFormatting>
  <conditionalFormatting sqref="C529:N529">
    <cfRule type="expression" dxfId="12305" priority="401">
      <formula>C529/B529&gt;1</formula>
    </cfRule>
    <cfRule type="expression" dxfId="12304" priority="402">
      <formula>C529/B529&lt;1</formula>
    </cfRule>
  </conditionalFormatting>
  <conditionalFormatting sqref="C582:N582">
    <cfRule type="expression" dxfId="12303" priority="377">
      <formula>C582/B582&gt;1</formula>
    </cfRule>
    <cfRule type="expression" dxfId="12302" priority="378">
      <formula>C582/B582&lt;1</formula>
    </cfRule>
  </conditionalFormatting>
  <conditionalFormatting sqref="C537:N537">
    <cfRule type="expression" dxfId="12301" priority="398">
      <formula>C537/B537&gt;1</formula>
    </cfRule>
    <cfRule type="expression" dxfId="12300" priority="399">
      <formula>C537/B537&lt;1</formula>
    </cfRule>
  </conditionalFormatting>
  <conditionalFormatting sqref="C568:N568">
    <cfRule type="expression" dxfId="12299" priority="395">
      <formula>C568/B568&gt;1</formula>
    </cfRule>
    <cfRule type="expression" dxfId="12298" priority="396">
      <formula>C568/B568&lt;1</formula>
    </cfRule>
  </conditionalFormatting>
  <conditionalFormatting sqref="C608:M608">
    <cfRule type="expression" dxfId="12297" priority="363">
      <formula>C608/B608&gt;1</formula>
    </cfRule>
    <cfRule type="expression" dxfId="12296" priority="364">
      <formula>C608/B608&lt;1</formula>
    </cfRule>
  </conditionalFormatting>
  <conditionalFormatting sqref="N608">
    <cfRule type="expression" dxfId="12295" priority="358">
      <formula>N608/M608&gt;1</formula>
    </cfRule>
    <cfRule type="expression" dxfId="12294" priority="359">
      <formula>N608/M608&lt;1</formula>
    </cfRule>
  </conditionalFormatting>
  <conditionalFormatting sqref="C608:M608">
    <cfRule type="cellIs" dxfId="12293" priority="367" operator="lessThan">
      <formula>0</formula>
    </cfRule>
  </conditionalFormatting>
  <conditionalFormatting sqref="C608:M608">
    <cfRule type="cellIs" dxfId="12292" priority="366" operator="lessThan">
      <formula>0</formula>
    </cfRule>
  </conditionalFormatting>
  <conditionalFormatting sqref="B582">
    <cfRule type="cellIs" dxfId="12291" priority="380" operator="lessThan">
      <formula>0</formula>
    </cfRule>
  </conditionalFormatting>
  <conditionalFormatting sqref="B582">
    <cfRule type="expression" dxfId="12290" priority="381">
      <formula>B582/#REF!&gt;1</formula>
    </cfRule>
    <cfRule type="expression" dxfId="12289" priority="382">
      <formula>B582/#REF!&lt;1</formula>
    </cfRule>
  </conditionalFormatting>
  <conditionalFormatting sqref="C582:N582">
    <cfRule type="cellIs" dxfId="12288" priority="379" operator="lessThan">
      <formula>0</formula>
    </cfRule>
  </conditionalFormatting>
  <conditionalFormatting sqref="C597:N597">
    <cfRule type="expression" dxfId="12287" priority="373">
      <formula>C597/B597&gt;1</formula>
    </cfRule>
    <cfRule type="expression" dxfId="12286" priority="374">
      <formula>C597/B597&lt;1</formula>
    </cfRule>
  </conditionalFormatting>
  <conditionalFormatting sqref="N608">
    <cfRule type="cellIs" dxfId="12285" priority="362" operator="lessThan">
      <formula>0</formula>
    </cfRule>
  </conditionalFormatting>
  <conditionalFormatting sqref="C608:M608">
    <cfRule type="cellIs" dxfId="12284" priority="365" operator="lessThan">
      <formula>0</formula>
    </cfRule>
  </conditionalFormatting>
  <conditionalFormatting sqref="N608">
    <cfRule type="cellIs" dxfId="12283" priority="360" operator="lessThan">
      <formula>0</formula>
    </cfRule>
  </conditionalFormatting>
  <conditionalFormatting sqref="B676:N679">
    <cfRule type="cellIs" dxfId="12282" priority="357" operator="lessThan">
      <formula>0</formula>
    </cfRule>
  </conditionalFormatting>
  <conditionalFormatting sqref="I678:N678 P676:Q679">
    <cfRule type="cellIs" dxfId="12281" priority="356" operator="lessThan">
      <formula>0</formula>
    </cfRule>
  </conditionalFormatting>
  <conditionalFormatting sqref="B680:N683">
    <cfRule type="cellIs" dxfId="12280" priority="355" operator="lessThan">
      <formula>0</formula>
    </cfRule>
  </conditionalFormatting>
  <conditionalFormatting sqref="I682:N682 P680:Q683">
    <cfRule type="cellIs" dxfId="12279" priority="354" operator="lessThan">
      <formula>0</formula>
    </cfRule>
  </conditionalFormatting>
  <conditionalFormatting sqref="B684:N687">
    <cfRule type="cellIs" dxfId="12278" priority="353" operator="lessThan">
      <formula>0</formula>
    </cfRule>
  </conditionalFormatting>
  <conditionalFormatting sqref="I686:N686 P684:Q687">
    <cfRule type="cellIs" dxfId="12277" priority="352" operator="lessThan">
      <formula>0</formula>
    </cfRule>
  </conditionalFormatting>
  <conditionalFormatting sqref="B688:N691">
    <cfRule type="cellIs" dxfId="12276" priority="351" operator="lessThan">
      <formula>0</formula>
    </cfRule>
  </conditionalFormatting>
  <conditionalFormatting sqref="I690:N690 P688:Q691">
    <cfRule type="cellIs" dxfId="12275" priority="350" operator="lessThan">
      <formula>0</formula>
    </cfRule>
  </conditionalFormatting>
  <conditionalFormatting sqref="B692:N695 O694">
    <cfRule type="cellIs" dxfId="12274" priority="349" operator="lessThan">
      <formula>0</formula>
    </cfRule>
  </conditionalFormatting>
  <conditionalFormatting sqref="P692:Q695 I694:O694">
    <cfRule type="cellIs" dxfId="12273" priority="348" operator="lessThan">
      <formula>0</formula>
    </cfRule>
  </conditionalFormatting>
  <conditionalFormatting sqref="B696:N699">
    <cfRule type="cellIs" dxfId="12272" priority="347" operator="lessThan">
      <formula>0</formula>
    </cfRule>
  </conditionalFormatting>
  <conditionalFormatting sqref="I698:N698 P696:Q699">
    <cfRule type="cellIs" dxfId="12271" priority="346" operator="lessThan">
      <formula>0</formula>
    </cfRule>
  </conditionalFormatting>
  <conditionalFormatting sqref="B700:N703">
    <cfRule type="cellIs" dxfId="12270" priority="345" operator="lessThan">
      <formula>0</formula>
    </cfRule>
  </conditionalFormatting>
  <conditionalFormatting sqref="I702:N702 P700:Q703">
    <cfRule type="cellIs" dxfId="12269" priority="344" operator="lessThan">
      <formula>0</formula>
    </cfRule>
  </conditionalFormatting>
  <conditionalFormatting sqref="B704:N707">
    <cfRule type="cellIs" dxfId="12268" priority="343" operator="lessThan">
      <formula>0</formula>
    </cfRule>
  </conditionalFormatting>
  <conditionalFormatting sqref="I706:N706 P704:Q707">
    <cfRule type="cellIs" dxfId="12267" priority="342" operator="lessThan">
      <formula>0</formula>
    </cfRule>
  </conditionalFormatting>
  <conditionalFormatting sqref="B712:N715">
    <cfRule type="cellIs" dxfId="12266" priority="341" operator="lessThan">
      <formula>0</formula>
    </cfRule>
  </conditionalFormatting>
  <conditionalFormatting sqref="I714:N714 P712:Q715">
    <cfRule type="cellIs" dxfId="12265" priority="340" operator="lessThan">
      <formula>0</formula>
    </cfRule>
  </conditionalFormatting>
  <conditionalFormatting sqref="B716:N719">
    <cfRule type="cellIs" dxfId="12264" priority="339" operator="lessThan">
      <formula>0</formula>
    </cfRule>
  </conditionalFormatting>
  <conditionalFormatting sqref="I718:N718 P716:Q719">
    <cfRule type="cellIs" dxfId="12263" priority="338" operator="lessThan">
      <formula>0</formula>
    </cfRule>
  </conditionalFormatting>
  <conditionalFormatting sqref="P654">
    <cfRule type="cellIs" dxfId="12262" priority="337" operator="lessThan">
      <formula>0</formula>
    </cfRule>
  </conditionalFormatting>
  <conditionalFormatting sqref="Q466">
    <cfRule type="cellIs" dxfId="12261" priority="336" operator="lessThan">
      <formula>0</formula>
    </cfRule>
  </conditionalFormatting>
  <conditionalFormatting sqref="P466">
    <cfRule type="cellIs" dxfId="12260" priority="335" operator="lessThan">
      <formula>0</formula>
    </cfRule>
  </conditionalFormatting>
  <conditionalFormatting sqref="B466:N466">
    <cfRule type="cellIs" dxfId="12259" priority="334" operator="lessThan">
      <formula>0</formula>
    </cfRule>
  </conditionalFormatting>
  <conditionalFormatting sqref="B505:N505">
    <cfRule type="cellIs" dxfId="12258" priority="331" operator="lessThan">
      <formula>0</formula>
    </cfRule>
  </conditionalFormatting>
  <conditionalFormatting sqref="B513:N513">
    <cfRule type="cellIs" dxfId="12257" priority="328" operator="lessThan">
      <formula>0</formula>
    </cfRule>
  </conditionalFormatting>
  <conditionalFormatting sqref="B522:N522">
    <cfRule type="cellIs" dxfId="12256" priority="325" operator="lessThan">
      <formula>0</formula>
    </cfRule>
  </conditionalFormatting>
  <conditionalFormatting sqref="B530:N530">
    <cfRule type="cellIs" dxfId="12255" priority="322" operator="lessThan">
      <formula>0</formula>
    </cfRule>
  </conditionalFormatting>
  <conditionalFormatting sqref="B538:N538">
    <cfRule type="cellIs" dxfId="12254" priority="319" operator="lessThan">
      <formula>0</formula>
    </cfRule>
  </conditionalFormatting>
  <conditionalFormatting sqref="B553:N553">
    <cfRule type="cellIs" dxfId="12253" priority="316" operator="lessThan">
      <formula>0</formula>
    </cfRule>
  </conditionalFormatting>
  <conditionalFormatting sqref="B561:N561">
    <cfRule type="cellIs" dxfId="12252" priority="313" operator="lessThan">
      <formula>0</formula>
    </cfRule>
  </conditionalFormatting>
  <conditionalFormatting sqref="B590:N590">
    <cfRule type="cellIs" dxfId="12251" priority="310" operator="lessThan">
      <formula>0</formula>
    </cfRule>
  </conditionalFormatting>
  <conditionalFormatting sqref="O608">
    <cfRule type="cellIs" dxfId="12250" priority="51" operator="lessThan">
      <formula>0</formula>
    </cfRule>
  </conditionalFormatting>
  <conditionalFormatting sqref="O608">
    <cfRule type="cellIs" dxfId="12249" priority="52" operator="lessThan">
      <formula>0</formula>
    </cfRule>
  </conditionalFormatting>
  <conditionalFormatting sqref="O603">
    <cfRule type="cellIs" dxfId="12248" priority="55" operator="lessThan">
      <formula>0</formula>
    </cfRule>
  </conditionalFormatting>
  <conditionalFormatting sqref="O603">
    <cfRule type="cellIs" dxfId="12247" priority="56" operator="lessThan">
      <formula>0</formula>
    </cfRule>
  </conditionalFormatting>
  <conditionalFormatting sqref="O603">
    <cfRule type="cellIs" dxfId="12246" priority="57" operator="lessThan">
      <formula>0</formula>
    </cfRule>
  </conditionalFormatting>
  <conditionalFormatting sqref="O608">
    <cfRule type="cellIs" dxfId="12245" priority="50" operator="lessThan">
      <formula>0</formula>
    </cfRule>
  </conditionalFormatting>
  <conditionalFormatting sqref="P491:Q491">
    <cfRule type="cellIs" dxfId="12244" priority="309" operator="lessThan">
      <formula>0</formula>
    </cfRule>
  </conditionalFormatting>
  <conditionalFormatting sqref="Q492:Q496">
    <cfRule type="cellIs" dxfId="12243" priority="308" operator="lessThan">
      <formula>0</formula>
    </cfRule>
  </conditionalFormatting>
  <conditionalFormatting sqref="P492:P495">
    <cfRule type="cellIs" dxfId="12242" priority="307" operator="lessThan">
      <formula>0</formula>
    </cfRule>
  </conditionalFormatting>
  <conditionalFormatting sqref="P496">
    <cfRule type="cellIs" dxfId="12241" priority="306" operator="lessThan">
      <formula>0</formula>
    </cfRule>
  </conditionalFormatting>
  <conditionalFormatting sqref="P473:Q473 B473">
    <cfRule type="cellIs" dxfId="12240" priority="305" operator="lessThan">
      <formula>0</formula>
    </cfRule>
  </conditionalFormatting>
  <conditionalFormatting sqref="Q474:Q478">
    <cfRule type="cellIs" dxfId="12239" priority="304" operator="lessThan">
      <formula>0</formula>
    </cfRule>
  </conditionalFormatting>
  <conditionalFormatting sqref="P474:P477">
    <cfRule type="cellIs" dxfId="12238" priority="303" operator="lessThan">
      <formula>0</formula>
    </cfRule>
  </conditionalFormatting>
  <conditionalFormatting sqref="P478">
    <cfRule type="cellIs" dxfId="12237" priority="302" operator="lessThan">
      <formula>0</formula>
    </cfRule>
  </conditionalFormatting>
  <conditionalFormatting sqref="P479:Q479 B479">
    <cfRule type="cellIs" dxfId="12236" priority="301" operator="lessThan">
      <formula>0</formula>
    </cfRule>
  </conditionalFormatting>
  <conditionalFormatting sqref="Q480:Q484">
    <cfRule type="cellIs" dxfId="12235" priority="300" operator="lessThan">
      <formula>0</formula>
    </cfRule>
  </conditionalFormatting>
  <conditionalFormatting sqref="P480:P483">
    <cfRule type="cellIs" dxfId="12234" priority="299" operator="lessThan">
      <formula>0</formula>
    </cfRule>
  </conditionalFormatting>
  <conditionalFormatting sqref="P484">
    <cfRule type="cellIs" dxfId="12233" priority="298" operator="lessThan">
      <formula>0</formula>
    </cfRule>
  </conditionalFormatting>
  <conditionalFormatting sqref="P485:Q485 B485">
    <cfRule type="cellIs" dxfId="12232" priority="297" operator="lessThan">
      <formula>0</formula>
    </cfRule>
  </conditionalFormatting>
  <conditionalFormatting sqref="Q486:Q490">
    <cfRule type="cellIs" dxfId="12231" priority="296" operator="lessThan">
      <formula>0</formula>
    </cfRule>
  </conditionalFormatting>
  <conditionalFormatting sqref="P486:P489">
    <cfRule type="cellIs" dxfId="12230" priority="295" operator="lessThan">
      <formula>0</formula>
    </cfRule>
  </conditionalFormatting>
  <conditionalFormatting sqref="P490">
    <cfRule type="cellIs" dxfId="12229"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2228" priority="291" operator="lessThan">
      <formula>0</formula>
    </cfRule>
  </conditionalFormatting>
  <conditionalFormatting sqref="O348">
    <cfRule type="cellIs" dxfId="12227" priority="290" operator="lessThan">
      <formula>0</formula>
    </cfRule>
  </conditionalFormatting>
  <conditionalFormatting sqref="O348">
    <cfRule type="cellIs" dxfId="12226" priority="289" operator="lessThan">
      <formula>0</formula>
    </cfRule>
  </conditionalFormatting>
  <conditionalFormatting sqref="O351:O354">
    <cfRule type="cellIs" dxfId="12225" priority="288" operator="lessThan">
      <formula>0</formula>
    </cfRule>
  </conditionalFormatting>
  <conditionalFormatting sqref="O363:O364">
    <cfRule type="cellIs" dxfId="12224" priority="287" operator="lessThan">
      <formula>0</formula>
    </cfRule>
  </conditionalFormatting>
  <conditionalFormatting sqref="O369:O370">
    <cfRule type="cellIs" dxfId="12223" priority="286" operator="lessThan">
      <formula>0</formula>
    </cfRule>
  </conditionalFormatting>
  <conditionalFormatting sqref="O375:O376">
    <cfRule type="cellIs" dxfId="12222" priority="285" operator="lessThan">
      <formula>0</formula>
    </cfRule>
  </conditionalFormatting>
  <conditionalFormatting sqref="O381:O383">
    <cfRule type="cellIs" dxfId="12221" priority="284" operator="lessThan">
      <formula>0</formula>
    </cfRule>
  </conditionalFormatting>
  <conditionalFormatting sqref="O355">
    <cfRule type="cellIs" dxfId="12220" priority="283" operator="lessThan">
      <formula>0</formula>
    </cfRule>
  </conditionalFormatting>
  <conditionalFormatting sqref="O593:O595">
    <cfRule type="cellIs" dxfId="12219" priority="281" operator="lessThan">
      <formula>0</formula>
    </cfRule>
  </conditionalFormatting>
  <conditionalFormatting sqref="O593:O595">
    <cfRule type="cellIs" dxfId="12218" priority="282" operator="lessThan">
      <formula>0</formula>
    </cfRule>
  </conditionalFormatting>
  <conditionalFormatting sqref="O601:O602 O599">
    <cfRule type="cellIs" dxfId="12217" priority="280" operator="lessThan">
      <formula>0</formula>
    </cfRule>
  </conditionalFormatting>
  <conditionalFormatting sqref="O621:O624">
    <cfRule type="cellIs" dxfId="12216" priority="275" operator="lessThan">
      <formula>0</formula>
    </cfRule>
  </conditionalFormatting>
  <conditionalFormatting sqref="O621:O624">
    <cfRule type="cellIs" dxfId="12215" priority="276" operator="lessThan">
      <formula>0</formula>
    </cfRule>
  </conditionalFormatting>
  <conditionalFormatting sqref="O626:O629">
    <cfRule type="cellIs" dxfId="12214" priority="274" operator="lessThan">
      <formula>0</formula>
    </cfRule>
  </conditionalFormatting>
  <conditionalFormatting sqref="O611:O614">
    <cfRule type="cellIs" dxfId="12213" priority="269" operator="lessThan">
      <formula>0</formula>
    </cfRule>
  </conditionalFormatting>
  <conditionalFormatting sqref="O611:O614">
    <cfRule type="cellIs" dxfId="12212" priority="270" operator="lessThan">
      <formula>0</formula>
    </cfRule>
  </conditionalFormatting>
  <conditionalFormatting sqref="O650 O663 O655:O661 O642:O645 O652:O653 O672:O675 O708:O711 O665:O670">
    <cfRule type="cellIs" dxfId="12211" priority="268" operator="lessThan">
      <formula>0</formula>
    </cfRule>
  </conditionalFormatting>
  <conditionalFormatting sqref="O674">
    <cfRule type="cellIs" dxfId="12210" priority="267" operator="lessThan">
      <formula>0</formula>
    </cfRule>
  </conditionalFormatting>
  <conditionalFormatting sqref="O647">
    <cfRule type="cellIs" dxfId="12209" priority="266" operator="lessThan">
      <formula>0</formula>
    </cfRule>
  </conditionalFormatting>
  <conditionalFormatting sqref="O393">
    <cfRule type="cellIs" dxfId="12208" priority="245" operator="lessThan">
      <formula>0</formula>
    </cfRule>
  </conditionalFormatting>
  <conditionalFormatting sqref="O390">
    <cfRule type="cellIs" dxfId="12207" priority="250" operator="lessThan">
      <formula>0</formula>
    </cfRule>
  </conditionalFormatting>
  <conditionalFormatting sqref="O393">
    <cfRule type="cellIs" dxfId="12206" priority="248" operator="lessThan">
      <formula>0</formula>
    </cfRule>
  </conditionalFormatting>
  <conditionalFormatting sqref="O378">
    <cfRule type="cellIs" dxfId="12205" priority="260" operator="lessThan">
      <formula>0</formula>
    </cfRule>
  </conditionalFormatting>
  <conditionalFormatting sqref="O372">
    <cfRule type="cellIs" dxfId="12204" priority="261" operator="lessThan">
      <formula>0</formula>
    </cfRule>
  </conditionalFormatting>
  <conditionalFormatting sqref="O384">
    <cfRule type="cellIs" dxfId="12203" priority="259" operator="lessThan">
      <formula>0</formula>
    </cfRule>
  </conditionalFormatting>
  <conditionalFormatting sqref="O387">
    <cfRule type="cellIs" dxfId="12202" priority="254" operator="lessThan">
      <formula>0</formula>
    </cfRule>
  </conditionalFormatting>
  <conditionalFormatting sqref="O387">
    <cfRule type="cellIs" dxfId="12201" priority="253" operator="lessThan">
      <formula>0</formula>
    </cfRule>
  </conditionalFormatting>
  <conditionalFormatting sqref="O387">
    <cfRule type="cellIs" dxfId="12200" priority="252" operator="lessThan">
      <formula>0</formula>
    </cfRule>
  </conditionalFormatting>
  <conditionalFormatting sqref="O387">
    <cfRule type="cellIs" dxfId="12199" priority="251" operator="lessThan">
      <formula>0</formula>
    </cfRule>
  </conditionalFormatting>
  <conditionalFormatting sqref="O393">
    <cfRule type="cellIs" dxfId="12198" priority="246" operator="lessThan">
      <formula>0</formula>
    </cfRule>
  </conditionalFormatting>
  <conditionalFormatting sqref="O393">
    <cfRule type="cellIs" dxfId="12197" priority="249" operator="lessThan">
      <formula>0</formula>
    </cfRule>
  </conditionalFormatting>
  <conditionalFormatting sqref="O393">
    <cfRule type="cellIs" dxfId="12196" priority="244" operator="lessThan">
      <formula>0</formula>
    </cfRule>
  </conditionalFormatting>
  <conditionalFormatting sqref="O393">
    <cfRule type="cellIs" dxfId="12195" priority="247" operator="lessThan">
      <formula>0</formula>
    </cfRule>
  </conditionalFormatting>
  <conditionalFormatting sqref="O393">
    <cfRule type="cellIs" dxfId="12194" priority="242" operator="lessThan">
      <formula>0</formula>
    </cfRule>
  </conditionalFormatting>
  <conditionalFormatting sqref="O393">
    <cfRule type="cellIs" dxfId="12193" priority="243" operator="lessThan">
      <formula>0</formula>
    </cfRule>
  </conditionalFormatting>
  <conditionalFormatting sqref="O399">
    <cfRule type="cellIs" dxfId="12192" priority="240" operator="lessThan">
      <formula>0</formula>
    </cfRule>
  </conditionalFormatting>
  <conditionalFormatting sqref="O396">
    <cfRule type="cellIs" dxfId="12191" priority="241" operator="lessThan">
      <formula>0</formula>
    </cfRule>
  </conditionalFormatting>
  <conditionalFormatting sqref="O399">
    <cfRule type="cellIs" dxfId="12190" priority="239" operator="lessThan">
      <formula>0</formula>
    </cfRule>
  </conditionalFormatting>
  <conditionalFormatting sqref="O399">
    <cfRule type="cellIs" dxfId="12189" priority="238" operator="lessThan">
      <formula>0</formula>
    </cfRule>
  </conditionalFormatting>
  <conditionalFormatting sqref="O399">
    <cfRule type="cellIs" dxfId="12188" priority="237" operator="lessThan">
      <formula>0</formula>
    </cfRule>
  </conditionalFormatting>
  <conditionalFormatting sqref="O399">
    <cfRule type="cellIs" dxfId="12187" priority="236" operator="lessThan">
      <formula>0</formula>
    </cfRule>
  </conditionalFormatting>
  <conditionalFormatting sqref="O399">
    <cfRule type="cellIs" dxfId="12186" priority="235" operator="lessThan">
      <formula>0</formula>
    </cfRule>
  </conditionalFormatting>
  <conditionalFormatting sqref="O399">
    <cfRule type="cellIs" dxfId="12185" priority="234" operator="lessThan">
      <formula>0</formula>
    </cfRule>
  </conditionalFormatting>
  <conditionalFormatting sqref="O399">
    <cfRule type="cellIs" dxfId="12184" priority="233" operator="lessThan">
      <formula>0</formula>
    </cfRule>
  </conditionalFormatting>
  <conditionalFormatting sqref="O402">
    <cfRule type="cellIs" dxfId="12183" priority="232" operator="lessThan">
      <formula>0</formula>
    </cfRule>
  </conditionalFormatting>
  <conditionalFormatting sqref="O355">
    <cfRule type="cellIs" dxfId="12182" priority="231" operator="lessThan">
      <formula>0</formula>
    </cfRule>
  </conditionalFormatting>
  <conditionalFormatting sqref="O361">
    <cfRule type="cellIs" dxfId="12181" priority="230" operator="lessThan">
      <formula>0</formula>
    </cfRule>
  </conditionalFormatting>
  <conditionalFormatting sqref="O361">
    <cfRule type="cellIs" dxfId="12180" priority="229" operator="lessThan">
      <formula>0</formula>
    </cfRule>
  </conditionalFormatting>
  <conditionalFormatting sqref="O367">
    <cfRule type="cellIs" dxfId="12179" priority="228" operator="lessThan">
      <formula>0</formula>
    </cfRule>
  </conditionalFormatting>
  <conditionalFormatting sqref="O367">
    <cfRule type="cellIs" dxfId="12178" priority="227" operator="lessThan">
      <formula>0</formula>
    </cfRule>
  </conditionalFormatting>
  <conditionalFormatting sqref="O373">
    <cfRule type="cellIs" dxfId="12177" priority="226" operator="lessThan">
      <formula>0</formula>
    </cfRule>
  </conditionalFormatting>
  <conditionalFormatting sqref="O373">
    <cfRule type="cellIs" dxfId="12176" priority="225" operator="lessThan">
      <formula>0</formula>
    </cfRule>
  </conditionalFormatting>
  <conditionalFormatting sqref="O379">
    <cfRule type="cellIs" dxfId="12175" priority="224" operator="lessThan">
      <formula>0</formula>
    </cfRule>
  </conditionalFormatting>
  <conditionalFormatting sqref="O379">
    <cfRule type="cellIs" dxfId="12174" priority="223" operator="lessThan">
      <formula>0</formula>
    </cfRule>
  </conditionalFormatting>
  <conditionalFormatting sqref="O385">
    <cfRule type="cellIs" dxfId="12173" priority="222" operator="lessThan">
      <formula>0</formula>
    </cfRule>
  </conditionalFormatting>
  <conditionalFormatting sqref="O385">
    <cfRule type="cellIs" dxfId="12172" priority="221" operator="lessThan">
      <formula>0</formula>
    </cfRule>
  </conditionalFormatting>
  <conditionalFormatting sqref="O391">
    <cfRule type="cellIs" dxfId="12171" priority="220" operator="lessThan">
      <formula>0</formula>
    </cfRule>
  </conditionalFormatting>
  <conditionalFormatting sqref="O391">
    <cfRule type="cellIs" dxfId="12170" priority="219" operator="lessThan">
      <formula>0</formula>
    </cfRule>
  </conditionalFormatting>
  <conditionalFormatting sqref="O397">
    <cfRule type="cellIs" dxfId="12169" priority="218" operator="lessThan">
      <formula>0</formula>
    </cfRule>
  </conditionalFormatting>
  <conditionalFormatting sqref="O397">
    <cfRule type="cellIs" dxfId="12168" priority="217" operator="lessThan">
      <formula>0</formula>
    </cfRule>
  </conditionalFormatting>
  <conditionalFormatting sqref="O405">
    <cfRule type="cellIs" dxfId="12167" priority="216" operator="lessThan">
      <formula>0</formula>
    </cfRule>
  </conditionalFormatting>
  <conditionalFormatting sqref="O405">
    <cfRule type="cellIs" dxfId="12166" priority="214" operator="lessThan">
      <formula>0</formula>
    </cfRule>
  </conditionalFormatting>
  <conditionalFormatting sqref="O405">
    <cfRule type="cellIs" dxfId="12165" priority="213" operator="lessThan">
      <formula>0</formula>
    </cfRule>
  </conditionalFormatting>
  <conditionalFormatting sqref="O405">
    <cfRule type="cellIs" dxfId="12164" priority="212" operator="lessThan">
      <formula>0</formula>
    </cfRule>
  </conditionalFormatting>
  <conditionalFormatting sqref="O405">
    <cfRule type="cellIs" dxfId="12163" priority="211" operator="lessThan">
      <formula>0</formula>
    </cfRule>
  </conditionalFormatting>
  <conditionalFormatting sqref="O405">
    <cfRule type="cellIs" dxfId="12162" priority="210" operator="lessThan">
      <formula>0</formula>
    </cfRule>
  </conditionalFormatting>
  <conditionalFormatting sqref="O405">
    <cfRule type="cellIs" dxfId="12161" priority="209" operator="lessThan">
      <formula>0</formula>
    </cfRule>
  </conditionalFormatting>
  <conditionalFormatting sqref="O408">
    <cfRule type="cellIs" dxfId="12160" priority="208" operator="lessThan">
      <formula>0</formula>
    </cfRule>
  </conditionalFormatting>
  <conditionalFormatting sqref="O409">
    <cfRule type="cellIs" dxfId="12159" priority="207" operator="lessThan">
      <formula>0</formula>
    </cfRule>
  </conditionalFormatting>
  <conditionalFormatting sqref="O409">
    <cfRule type="cellIs" dxfId="12158" priority="206" operator="lessThan">
      <formula>0</formula>
    </cfRule>
  </conditionalFormatting>
  <conditionalFormatting sqref="O411">
    <cfRule type="cellIs" dxfId="12157" priority="205" operator="lessThan">
      <formula>0</formula>
    </cfRule>
  </conditionalFormatting>
  <conditionalFormatting sqref="O411">
    <cfRule type="cellIs" dxfId="12156" priority="204" operator="lessThan">
      <formula>0</formula>
    </cfRule>
  </conditionalFormatting>
  <conditionalFormatting sqref="O411">
    <cfRule type="cellIs" dxfId="12155" priority="203" operator="lessThan">
      <formula>0</formula>
    </cfRule>
  </conditionalFormatting>
  <conditionalFormatting sqref="O411">
    <cfRule type="cellIs" dxfId="12154" priority="202" operator="lessThan">
      <formula>0</formula>
    </cfRule>
  </conditionalFormatting>
  <conditionalFormatting sqref="O411">
    <cfRule type="cellIs" dxfId="12153" priority="201" operator="lessThan">
      <formula>0</formula>
    </cfRule>
  </conditionalFormatting>
  <conditionalFormatting sqref="O411">
    <cfRule type="cellIs" dxfId="12152" priority="200" operator="lessThan">
      <formula>0</formula>
    </cfRule>
  </conditionalFormatting>
  <conditionalFormatting sqref="O411">
    <cfRule type="cellIs" dxfId="12151" priority="199" operator="lessThan">
      <formula>0</formula>
    </cfRule>
  </conditionalFormatting>
  <conditionalFormatting sqref="O411">
    <cfRule type="cellIs" dxfId="12150" priority="198" operator="lessThan">
      <formula>0</formula>
    </cfRule>
  </conditionalFormatting>
  <conditionalFormatting sqref="O414">
    <cfRule type="cellIs" dxfId="12149" priority="197" operator="lessThan">
      <formula>0</formula>
    </cfRule>
  </conditionalFormatting>
  <conditionalFormatting sqref="O415">
    <cfRule type="cellIs" dxfId="12148" priority="196" operator="lessThan">
      <formula>0</formula>
    </cfRule>
  </conditionalFormatting>
  <conditionalFormatting sqref="O415">
    <cfRule type="cellIs" dxfId="12147" priority="195" operator="lessThan">
      <formula>0</formula>
    </cfRule>
  </conditionalFormatting>
  <conditionalFormatting sqref="O417">
    <cfRule type="cellIs" dxfId="12146" priority="194" operator="lessThan">
      <formula>0</formula>
    </cfRule>
  </conditionalFormatting>
  <conditionalFormatting sqref="O417">
    <cfRule type="cellIs" dxfId="12145" priority="193" operator="lessThan">
      <formula>0</formula>
    </cfRule>
  </conditionalFormatting>
  <conditionalFormatting sqref="O417">
    <cfRule type="cellIs" dxfId="12144" priority="192" operator="lessThan">
      <formula>0</formula>
    </cfRule>
  </conditionalFormatting>
  <conditionalFormatting sqref="O417">
    <cfRule type="cellIs" dxfId="12143" priority="191" operator="lessThan">
      <formula>0</formula>
    </cfRule>
  </conditionalFormatting>
  <conditionalFormatting sqref="O417">
    <cfRule type="cellIs" dxfId="12142" priority="190" operator="lessThan">
      <formula>0</formula>
    </cfRule>
  </conditionalFormatting>
  <conditionalFormatting sqref="O417">
    <cfRule type="cellIs" dxfId="12141" priority="189" operator="lessThan">
      <formula>0</formula>
    </cfRule>
  </conditionalFormatting>
  <conditionalFormatting sqref="O417">
    <cfRule type="cellIs" dxfId="12140" priority="188" operator="lessThan">
      <formula>0</formula>
    </cfRule>
  </conditionalFormatting>
  <conditionalFormatting sqref="O417">
    <cfRule type="cellIs" dxfId="12139" priority="187" operator="lessThan">
      <formula>0</formula>
    </cfRule>
  </conditionalFormatting>
  <conditionalFormatting sqref="O420">
    <cfRule type="cellIs" dxfId="12138" priority="186" operator="lessThan">
      <formula>0</formula>
    </cfRule>
  </conditionalFormatting>
  <conditionalFormatting sqref="O421">
    <cfRule type="cellIs" dxfId="12137" priority="185" operator="lessThan">
      <formula>0</formula>
    </cfRule>
  </conditionalFormatting>
  <conditionalFormatting sqref="O421">
    <cfRule type="cellIs" dxfId="12136" priority="184" operator="lessThan">
      <formula>0</formula>
    </cfRule>
  </conditionalFormatting>
  <conditionalFormatting sqref="O423">
    <cfRule type="cellIs" dxfId="12135" priority="183" operator="lessThan">
      <formula>0</formula>
    </cfRule>
  </conditionalFormatting>
  <conditionalFormatting sqref="O423">
    <cfRule type="cellIs" dxfId="12134" priority="182" operator="lessThan">
      <formula>0</formula>
    </cfRule>
  </conditionalFormatting>
  <conditionalFormatting sqref="O423">
    <cfRule type="cellIs" dxfId="12133" priority="181" operator="lessThan">
      <formula>0</formula>
    </cfRule>
  </conditionalFormatting>
  <conditionalFormatting sqref="O423">
    <cfRule type="cellIs" dxfId="12132" priority="180" operator="lessThan">
      <formula>0</formula>
    </cfRule>
  </conditionalFormatting>
  <conditionalFormatting sqref="O423">
    <cfRule type="cellIs" dxfId="12131" priority="179" operator="lessThan">
      <formula>0</formula>
    </cfRule>
  </conditionalFormatting>
  <conditionalFormatting sqref="O423">
    <cfRule type="cellIs" dxfId="12130" priority="178" operator="lessThan">
      <formula>0</formula>
    </cfRule>
  </conditionalFormatting>
  <conditionalFormatting sqref="O423">
    <cfRule type="cellIs" dxfId="12129" priority="177" operator="lessThan">
      <formula>0</formula>
    </cfRule>
  </conditionalFormatting>
  <conditionalFormatting sqref="O423">
    <cfRule type="cellIs" dxfId="12128" priority="176" operator="lessThan">
      <formula>0</formula>
    </cfRule>
  </conditionalFormatting>
  <conditionalFormatting sqref="O426">
    <cfRule type="cellIs" dxfId="12127" priority="175" operator="lessThan">
      <formula>0</formula>
    </cfRule>
  </conditionalFormatting>
  <conditionalFormatting sqref="O427">
    <cfRule type="cellIs" dxfId="12126" priority="174" operator="lessThan">
      <formula>0</formula>
    </cfRule>
  </conditionalFormatting>
  <conditionalFormatting sqref="O427">
    <cfRule type="cellIs" dxfId="12125" priority="173" operator="lessThan">
      <formula>0</formula>
    </cfRule>
  </conditionalFormatting>
  <conditionalFormatting sqref="O429">
    <cfRule type="cellIs" dxfId="12124" priority="172" operator="lessThan">
      <formula>0</formula>
    </cfRule>
  </conditionalFormatting>
  <conditionalFormatting sqref="O429">
    <cfRule type="cellIs" dxfId="12123" priority="171" operator="lessThan">
      <formula>0</formula>
    </cfRule>
  </conditionalFormatting>
  <conditionalFormatting sqref="O429">
    <cfRule type="cellIs" dxfId="12122" priority="170" operator="lessThan">
      <formula>0</formula>
    </cfRule>
  </conditionalFormatting>
  <conditionalFormatting sqref="O429">
    <cfRule type="cellIs" dxfId="12121" priority="169" operator="lessThan">
      <formula>0</formula>
    </cfRule>
  </conditionalFormatting>
  <conditionalFormatting sqref="O429">
    <cfRule type="cellIs" dxfId="12120" priority="168" operator="lessThan">
      <formula>0</formula>
    </cfRule>
  </conditionalFormatting>
  <conditionalFormatting sqref="O429">
    <cfRule type="cellIs" dxfId="12119" priority="167" operator="lessThan">
      <formula>0</formula>
    </cfRule>
  </conditionalFormatting>
  <conditionalFormatting sqref="O429">
    <cfRule type="cellIs" dxfId="12118" priority="166" operator="lessThan">
      <formula>0</formula>
    </cfRule>
  </conditionalFormatting>
  <conditionalFormatting sqref="O429">
    <cfRule type="cellIs" dxfId="12117" priority="165" operator="lessThan">
      <formula>0</formula>
    </cfRule>
  </conditionalFormatting>
  <conditionalFormatting sqref="O432">
    <cfRule type="cellIs" dxfId="12116" priority="164" operator="lessThan">
      <formula>0</formula>
    </cfRule>
  </conditionalFormatting>
  <conditionalFormatting sqref="O435">
    <cfRule type="cellIs" dxfId="12115" priority="163" operator="lessThan">
      <formula>0</formula>
    </cfRule>
  </conditionalFormatting>
  <conditionalFormatting sqref="O435">
    <cfRule type="cellIs" dxfId="12114" priority="162" operator="lessThan">
      <formula>0</formula>
    </cfRule>
  </conditionalFormatting>
  <conditionalFormatting sqref="O435">
    <cfRule type="cellIs" dxfId="12113" priority="161" operator="lessThan">
      <formula>0</formula>
    </cfRule>
  </conditionalFormatting>
  <conditionalFormatting sqref="O435">
    <cfRule type="cellIs" dxfId="12112" priority="160" operator="lessThan">
      <formula>0</formula>
    </cfRule>
  </conditionalFormatting>
  <conditionalFormatting sqref="O435">
    <cfRule type="cellIs" dxfId="12111" priority="159" operator="lessThan">
      <formula>0</formula>
    </cfRule>
  </conditionalFormatting>
  <conditionalFormatting sqref="O435">
    <cfRule type="cellIs" dxfId="12110" priority="158" operator="lessThan">
      <formula>0</formula>
    </cfRule>
  </conditionalFormatting>
  <conditionalFormatting sqref="O435">
    <cfRule type="cellIs" dxfId="12109" priority="157" operator="lessThan">
      <formula>0</formula>
    </cfRule>
  </conditionalFormatting>
  <conditionalFormatting sqref="O435">
    <cfRule type="cellIs" dxfId="12108" priority="156" operator="lessThan">
      <formula>0</formula>
    </cfRule>
  </conditionalFormatting>
  <conditionalFormatting sqref="O438">
    <cfRule type="cellIs" dxfId="12107" priority="155" operator="lessThan">
      <formula>0</formula>
    </cfRule>
  </conditionalFormatting>
  <conditionalFormatting sqref="O439">
    <cfRule type="cellIs" dxfId="12106" priority="154" operator="lessThan">
      <formula>0</formula>
    </cfRule>
  </conditionalFormatting>
  <conditionalFormatting sqref="O439">
    <cfRule type="cellIs" dxfId="12105" priority="153" operator="lessThan">
      <formula>0</formula>
    </cfRule>
  </conditionalFormatting>
  <conditionalFormatting sqref="O441">
    <cfRule type="cellIs" dxfId="12104" priority="152" operator="lessThan">
      <formula>0</formula>
    </cfRule>
  </conditionalFormatting>
  <conditionalFormatting sqref="O441">
    <cfRule type="cellIs" dxfId="12103" priority="151" operator="lessThan">
      <formula>0</formula>
    </cfRule>
  </conditionalFormatting>
  <conditionalFormatting sqref="O441">
    <cfRule type="cellIs" dxfId="12102" priority="150" operator="lessThan">
      <formula>0</formula>
    </cfRule>
  </conditionalFormatting>
  <conditionalFormatting sqref="O441">
    <cfRule type="cellIs" dxfId="12101" priority="149" operator="lessThan">
      <formula>0</formula>
    </cfRule>
  </conditionalFormatting>
  <conditionalFormatting sqref="O441">
    <cfRule type="cellIs" dxfId="12100" priority="148" operator="lessThan">
      <formula>0</formula>
    </cfRule>
  </conditionalFormatting>
  <conditionalFormatting sqref="O441">
    <cfRule type="cellIs" dxfId="12099" priority="147" operator="lessThan">
      <formula>0</formula>
    </cfRule>
  </conditionalFormatting>
  <conditionalFormatting sqref="O441">
    <cfRule type="cellIs" dxfId="12098" priority="146" operator="lessThan">
      <formula>0</formula>
    </cfRule>
  </conditionalFormatting>
  <conditionalFormatting sqref="O441">
    <cfRule type="cellIs" dxfId="12097" priority="145" operator="lessThan">
      <formula>0</formula>
    </cfRule>
  </conditionalFormatting>
  <conditionalFormatting sqref="O444">
    <cfRule type="cellIs" dxfId="12096" priority="144" operator="lessThan">
      <formula>0</formula>
    </cfRule>
  </conditionalFormatting>
  <conditionalFormatting sqref="O445">
    <cfRule type="cellIs" dxfId="12095" priority="143" operator="lessThan">
      <formula>0</formula>
    </cfRule>
  </conditionalFormatting>
  <conditionalFormatting sqref="O445">
    <cfRule type="cellIs" dxfId="12094" priority="142" operator="lessThan">
      <formula>0</formula>
    </cfRule>
  </conditionalFormatting>
  <conditionalFormatting sqref="O448">
    <cfRule type="cellIs" dxfId="12093" priority="141" operator="lessThan">
      <formula>0</formula>
    </cfRule>
  </conditionalFormatting>
  <conditionalFormatting sqref="O448">
    <cfRule type="cellIs" dxfId="12092" priority="140" operator="lessThan">
      <formula>0</formula>
    </cfRule>
  </conditionalFormatting>
  <conditionalFormatting sqref="O448">
    <cfRule type="cellIs" dxfId="12091" priority="139" operator="lessThan">
      <formula>0</formula>
    </cfRule>
  </conditionalFormatting>
  <conditionalFormatting sqref="O448">
    <cfRule type="cellIs" dxfId="12090" priority="138" operator="lessThan">
      <formula>0</formula>
    </cfRule>
  </conditionalFormatting>
  <conditionalFormatting sqref="O448">
    <cfRule type="cellIs" dxfId="12089" priority="137" operator="lessThan">
      <formula>0</formula>
    </cfRule>
  </conditionalFormatting>
  <conditionalFormatting sqref="O448">
    <cfRule type="cellIs" dxfId="12088" priority="136" operator="lessThan">
      <formula>0</formula>
    </cfRule>
  </conditionalFormatting>
  <conditionalFormatting sqref="O448">
    <cfRule type="cellIs" dxfId="12087" priority="135" operator="lessThan">
      <formula>0</formula>
    </cfRule>
  </conditionalFormatting>
  <conditionalFormatting sqref="O448">
    <cfRule type="cellIs" dxfId="12086" priority="134" operator="lessThan">
      <formula>0</formula>
    </cfRule>
  </conditionalFormatting>
  <conditionalFormatting sqref="O451">
    <cfRule type="cellIs" dxfId="12085" priority="133" operator="lessThan">
      <formula>0</formula>
    </cfRule>
  </conditionalFormatting>
  <conditionalFormatting sqref="O452">
    <cfRule type="cellIs" dxfId="12084" priority="132" operator="lessThan">
      <formula>0</formula>
    </cfRule>
  </conditionalFormatting>
  <conditionalFormatting sqref="O452">
    <cfRule type="cellIs" dxfId="12083" priority="131" operator="lessThan">
      <formula>0</formula>
    </cfRule>
  </conditionalFormatting>
  <conditionalFormatting sqref="O454">
    <cfRule type="cellIs" dxfId="12082" priority="130" operator="lessThan">
      <formula>0</formula>
    </cfRule>
  </conditionalFormatting>
  <conditionalFormatting sqref="O454">
    <cfRule type="cellIs" dxfId="12081" priority="129" operator="lessThan">
      <formula>0</formula>
    </cfRule>
  </conditionalFormatting>
  <conditionalFormatting sqref="O454">
    <cfRule type="cellIs" dxfId="12080" priority="128" operator="lessThan">
      <formula>0</formula>
    </cfRule>
  </conditionalFormatting>
  <conditionalFormatting sqref="O454">
    <cfRule type="cellIs" dxfId="12079" priority="127" operator="lessThan">
      <formula>0</formula>
    </cfRule>
  </conditionalFormatting>
  <conditionalFormatting sqref="O454">
    <cfRule type="cellIs" dxfId="12078" priority="126" operator="lessThan">
      <formula>0</formula>
    </cfRule>
  </conditionalFormatting>
  <conditionalFormatting sqref="O454">
    <cfRule type="cellIs" dxfId="12077" priority="125" operator="lessThan">
      <formula>0</formula>
    </cfRule>
  </conditionalFormatting>
  <conditionalFormatting sqref="O454">
    <cfRule type="cellIs" dxfId="12076" priority="124" operator="lessThan">
      <formula>0</formula>
    </cfRule>
  </conditionalFormatting>
  <conditionalFormatting sqref="O454">
    <cfRule type="cellIs" dxfId="12075" priority="123" operator="lessThan">
      <formula>0</formula>
    </cfRule>
  </conditionalFormatting>
  <conditionalFormatting sqref="O457">
    <cfRule type="cellIs" dxfId="12074" priority="122" operator="lessThan">
      <formula>0</formula>
    </cfRule>
  </conditionalFormatting>
  <conditionalFormatting sqref="O458">
    <cfRule type="cellIs" dxfId="12073" priority="121" operator="lessThan">
      <formula>0</formula>
    </cfRule>
  </conditionalFormatting>
  <conditionalFormatting sqref="O458">
    <cfRule type="cellIs" dxfId="12072" priority="120" operator="lessThan">
      <formula>0</formula>
    </cfRule>
  </conditionalFormatting>
  <conditionalFormatting sqref="O461:O464">
    <cfRule type="cellIs" dxfId="12071" priority="119" operator="lessThan">
      <formula>0</formula>
    </cfRule>
  </conditionalFormatting>
  <conditionalFormatting sqref="O461:O464">
    <cfRule type="expression" dxfId="12070" priority="117">
      <formula>O461/N461&gt;1</formula>
    </cfRule>
    <cfRule type="expression" dxfId="12069" priority="118">
      <formula>O461/N461&lt;1</formula>
    </cfRule>
  </conditionalFormatting>
  <conditionalFormatting sqref="O552 O560 O575 O589">
    <cfRule type="expression" dxfId="12068" priority="115">
      <formula>O552/#REF!&gt;1</formula>
    </cfRule>
    <cfRule type="expression" dxfId="12067" priority="116">
      <formula>O552/#REF!&lt;1</formula>
    </cfRule>
  </conditionalFormatting>
  <conditionalFormatting sqref="O512">
    <cfRule type="cellIs" dxfId="12066" priority="114" operator="lessThan">
      <formula>0</formula>
    </cfRule>
  </conditionalFormatting>
  <conditionalFormatting sqref="O512">
    <cfRule type="expression" dxfId="12065" priority="112">
      <formula>O512/N512&gt;1</formula>
    </cfRule>
    <cfRule type="expression" dxfId="12064" priority="113">
      <formula>O512/N512&lt;1</formula>
    </cfRule>
  </conditionalFormatting>
  <conditionalFormatting sqref="O596">
    <cfRule type="cellIs" dxfId="12063" priority="111" operator="lessThan">
      <formula>0</formula>
    </cfRule>
  </conditionalFormatting>
  <conditionalFormatting sqref="O600">
    <cfRule type="cellIs" dxfId="12062" priority="110" operator="lessThan">
      <formula>0</formula>
    </cfRule>
  </conditionalFormatting>
  <conditionalFormatting sqref="O600">
    <cfRule type="cellIs" dxfId="12061" priority="109" operator="lessThan">
      <formula>0</formula>
    </cfRule>
  </conditionalFormatting>
  <conditionalFormatting sqref="O710">
    <cfRule type="cellIs" dxfId="12060" priority="108" operator="lessThan">
      <formula>0</formula>
    </cfRule>
  </conditionalFormatting>
  <conditionalFormatting sqref="O654 O651 O648:O649 O632:O634">
    <cfRule type="expression" dxfId="12059" priority="95">
      <formula>O632/N632&gt;1</formula>
    </cfRule>
    <cfRule type="expression" dxfId="12058" priority="96">
      <formula>O632/N632&lt;1</formula>
    </cfRule>
  </conditionalFormatting>
  <conditionalFormatting sqref="O507:O510">
    <cfRule type="cellIs" dxfId="12057" priority="107" operator="lessThan">
      <formula>0</formula>
    </cfRule>
  </conditionalFormatting>
  <conditionalFormatting sqref="O507:O510">
    <cfRule type="expression" dxfId="12056" priority="105">
      <formula>O507/N507&gt;1</formula>
    </cfRule>
    <cfRule type="expression" dxfId="12055" priority="106">
      <formula>O507/N507&lt;1</formula>
    </cfRule>
  </conditionalFormatting>
  <conditionalFormatting sqref="O588 O574 O559 O551">
    <cfRule type="cellIs" dxfId="12054" priority="104" operator="lessThan">
      <formula>0</formula>
    </cfRule>
  </conditionalFormatting>
  <conditionalFormatting sqref="O584:O587 O570:O573 O555:O558 O547:O550">
    <cfRule type="cellIs" dxfId="12053" priority="103" operator="lessThan">
      <formula>0</formula>
    </cfRule>
  </conditionalFormatting>
  <conditionalFormatting sqref="O584:O587 O570:O573 O555:O558 O547:O550">
    <cfRule type="expression" dxfId="12052" priority="101">
      <formula>O547/N547&gt;1</formula>
    </cfRule>
    <cfRule type="expression" dxfId="12051" priority="102">
      <formula>O547/N547&lt;1</formula>
    </cfRule>
  </conditionalFormatting>
  <conditionalFormatting sqref="O588 O574 O559 O551">
    <cfRule type="cellIs" dxfId="12050" priority="100" operator="lessThan">
      <formula>0</formula>
    </cfRule>
  </conditionalFormatting>
  <conditionalFormatting sqref="O588 O574 O559 O551">
    <cfRule type="expression" dxfId="12049" priority="98">
      <formula>O551/N551&gt;1</formula>
    </cfRule>
    <cfRule type="expression" dxfId="12048" priority="99">
      <formula>O551/N551&lt;1</formula>
    </cfRule>
  </conditionalFormatting>
  <conditionalFormatting sqref="O654 O651 O648:O649 O632:O634">
    <cfRule type="cellIs" dxfId="12047" priority="97" operator="lessThan">
      <formula>0</formula>
    </cfRule>
  </conditionalFormatting>
  <conditionalFormatting sqref="O504">
    <cfRule type="expression" dxfId="12046" priority="292">
      <formula>O504/#REF!&gt;1</formula>
    </cfRule>
    <cfRule type="expression" dxfId="12045" priority="293">
      <formula>O504/#REF!&lt;1</formula>
    </cfRule>
  </conditionalFormatting>
  <conditionalFormatting sqref="O465">
    <cfRule type="cellIs" dxfId="12044" priority="94" operator="lessThan">
      <formula>0</formula>
    </cfRule>
  </conditionalFormatting>
  <conditionalFormatting sqref="O465">
    <cfRule type="expression" dxfId="12043" priority="92">
      <formula>O465/N465&gt;1</formula>
    </cfRule>
    <cfRule type="expression" dxfId="12042" priority="93">
      <formula>O465/N465&lt;1</formula>
    </cfRule>
  </conditionalFormatting>
  <conditionalFormatting sqref="O511">
    <cfRule type="cellIs" dxfId="12041" priority="91" operator="lessThan">
      <formula>0</formula>
    </cfRule>
  </conditionalFormatting>
  <conditionalFormatting sqref="O511">
    <cfRule type="expression" dxfId="12040" priority="89">
      <formula>O511/N511&gt;1</formula>
    </cfRule>
    <cfRule type="expression" dxfId="12039" priority="90">
      <formula>O511/N511&lt;1</formula>
    </cfRule>
  </conditionalFormatting>
  <conditionalFormatting sqref="O568">
    <cfRule type="cellIs" dxfId="12038" priority="79" operator="lessThan">
      <formula>0</formula>
    </cfRule>
  </conditionalFormatting>
  <conditionalFormatting sqref="O603">
    <cfRule type="expression" dxfId="12037" priority="53">
      <formula>O603/N603&gt;1</formula>
    </cfRule>
    <cfRule type="expression" dxfId="12036" priority="54">
      <formula>O603/N603&lt;1</formula>
    </cfRule>
  </conditionalFormatting>
  <conditionalFormatting sqref="O552">
    <cfRule type="cellIs" dxfId="12035" priority="76" operator="lessThan">
      <formula>0</formula>
    </cfRule>
  </conditionalFormatting>
  <conditionalFormatting sqref="O552">
    <cfRule type="expression" dxfId="12034" priority="74">
      <formula>O552/N552&gt;1</formula>
    </cfRule>
    <cfRule type="expression" dxfId="12033" priority="75">
      <formula>O552/N552&lt;1</formula>
    </cfRule>
  </conditionalFormatting>
  <conditionalFormatting sqref="O560">
    <cfRule type="cellIs" dxfId="12032" priority="73" operator="lessThan">
      <formula>0</formula>
    </cfRule>
  </conditionalFormatting>
  <conditionalFormatting sqref="O560">
    <cfRule type="expression" dxfId="12031" priority="71">
      <formula>O560/N560&gt;1</formula>
    </cfRule>
    <cfRule type="expression" dxfId="12030" priority="72">
      <formula>O560/N560&lt;1</formula>
    </cfRule>
  </conditionalFormatting>
  <conditionalFormatting sqref="O575">
    <cfRule type="cellIs" dxfId="12029" priority="70" operator="lessThan">
      <formula>0</formula>
    </cfRule>
  </conditionalFormatting>
  <conditionalFormatting sqref="O575">
    <cfRule type="expression" dxfId="12028" priority="68">
      <formula>O575/N575&gt;1</formula>
    </cfRule>
    <cfRule type="expression" dxfId="12027" priority="69">
      <formula>O575/N575&lt;1</formula>
    </cfRule>
  </conditionalFormatting>
  <conditionalFormatting sqref="O589">
    <cfRule type="cellIs" dxfId="12026" priority="67" operator="lessThan">
      <formula>0</formula>
    </cfRule>
  </conditionalFormatting>
  <conditionalFormatting sqref="O589">
    <cfRule type="expression" dxfId="12025" priority="65">
      <formula>O589/N589&gt;1</formula>
    </cfRule>
    <cfRule type="expression" dxfId="12024" priority="66">
      <formula>O589/N589&lt;1</formula>
    </cfRule>
  </conditionalFormatting>
  <conditionalFormatting sqref="O521">
    <cfRule type="cellIs" dxfId="12023" priority="88" operator="lessThan">
      <formula>0</formula>
    </cfRule>
  </conditionalFormatting>
  <conditionalFormatting sqref="O521">
    <cfRule type="expression" dxfId="12022" priority="86">
      <formula>O521/N521&gt;1</formula>
    </cfRule>
    <cfRule type="expression" dxfId="12021" priority="87">
      <formula>O521/N521&lt;1</formula>
    </cfRule>
  </conditionalFormatting>
  <conditionalFormatting sqref="O529">
    <cfRule type="cellIs" dxfId="12020" priority="85" operator="lessThan">
      <formula>0</formula>
    </cfRule>
  </conditionalFormatting>
  <conditionalFormatting sqref="O529">
    <cfRule type="expression" dxfId="12019" priority="83">
      <formula>O529/N529&gt;1</formula>
    </cfRule>
    <cfRule type="expression" dxfId="12018" priority="84">
      <formula>O529/N529&lt;1</formula>
    </cfRule>
  </conditionalFormatting>
  <conditionalFormatting sqref="O582">
    <cfRule type="expression" dxfId="12017" priority="62">
      <formula>O582/N582&gt;1</formula>
    </cfRule>
    <cfRule type="expression" dxfId="12016" priority="63">
      <formula>O582/N582&lt;1</formula>
    </cfRule>
  </conditionalFormatting>
  <conditionalFormatting sqref="O537">
    <cfRule type="cellIs" dxfId="12015" priority="82" operator="lessThan">
      <formula>0</formula>
    </cfRule>
  </conditionalFormatting>
  <conditionalFormatting sqref="O537">
    <cfRule type="expression" dxfId="12014" priority="80">
      <formula>O537/N537&gt;1</formula>
    </cfRule>
    <cfRule type="expression" dxfId="12013" priority="81">
      <formula>O537/N537&lt;1</formula>
    </cfRule>
  </conditionalFormatting>
  <conditionalFormatting sqref="O641:O645 B636:O637">
    <cfRule type="cellIs" dxfId="12012" priority="61" operator="lessThan">
      <formula>0</formula>
    </cfRule>
  </conditionalFormatting>
  <conditionalFormatting sqref="O568">
    <cfRule type="expression" dxfId="12011" priority="77">
      <formula>O568/N568&gt;1</formula>
    </cfRule>
    <cfRule type="expression" dxfId="12010" priority="78">
      <formula>O568/N568&lt;1</formula>
    </cfRule>
  </conditionalFormatting>
  <conditionalFormatting sqref="O597">
    <cfRule type="cellIs" dxfId="12009" priority="60" operator="lessThan">
      <formula>0</formula>
    </cfRule>
  </conditionalFormatting>
  <conditionalFormatting sqref="O608">
    <cfRule type="expression" dxfId="12008" priority="48">
      <formula>O608/N608&gt;1</formula>
    </cfRule>
    <cfRule type="expression" dxfId="12007" priority="49">
      <formula>O608/N608&lt;1</formula>
    </cfRule>
  </conditionalFormatting>
  <conditionalFormatting sqref="O582">
    <cfRule type="cellIs" dxfId="12006" priority="64" operator="lessThan">
      <formula>0</formula>
    </cfRule>
  </conditionalFormatting>
  <conditionalFormatting sqref="O597">
    <cfRule type="expression" dxfId="12005" priority="58">
      <formula>O597/N597&gt;1</formula>
    </cfRule>
    <cfRule type="expression" dxfId="12004" priority="59">
      <formula>O597/N597&lt;1</formula>
    </cfRule>
  </conditionalFormatting>
  <conditionalFormatting sqref="O676:O679">
    <cfRule type="cellIs" dxfId="12003" priority="47" operator="lessThan">
      <formula>0</formula>
    </cfRule>
  </conditionalFormatting>
  <conditionalFormatting sqref="O678">
    <cfRule type="cellIs" dxfId="12002" priority="46" operator="lessThan">
      <formula>0</formula>
    </cfRule>
  </conditionalFormatting>
  <conditionalFormatting sqref="O680:O683">
    <cfRule type="cellIs" dxfId="12001" priority="45" operator="lessThan">
      <formula>0</formula>
    </cfRule>
  </conditionalFormatting>
  <conditionalFormatting sqref="O682">
    <cfRule type="cellIs" dxfId="12000" priority="44" operator="lessThan">
      <formula>0</formula>
    </cfRule>
  </conditionalFormatting>
  <conditionalFormatting sqref="O684:O687">
    <cfRule type="cellIs" dxfId="11999" priority="43" operator="lessThan">
      <formula>0</formula>
    </cfRule>
  </conditionalFormatting>
  <conditionalFormatting sqref="O686">
    <cfRule type="cellIs" dxfId="11998" priority="42" operator="lessThan">
      <formula>0</formula>
    </cfRule>
  </conditionalFormatting>
  <conditionalFormatting sqref="O688:O691">
    <cfRule type="cellIs" dxfId="11997" priority="41" operator="lessThan">
      <formula>0</formula>
    </cfRule>
  </conditionalFormatting>
  <conditionalFormatting sqref="O690">
    <cfRule type="cellIs" dxfId="11996" priority="40" operator="lessThan">
      <formula>0</formula>
    </cfRule>
  </conditionalFormatting>
  <conditionalFormatting sqref="O692:O693 O695">
    <cfRule type="cellIs" dxfId="11995" priority="39" operator="lessThan">
      <formula>0</formula>
    </cfRule>
  </conditionalFormatting>
  <conditionalFormatting sqref="O696:O699">
    <cfRule type="cellIs" dxfId="11994" priority="38" operator="lessThan">
      <formula>0</formula>
    </cfRule>
  </conditionalFormatting>
  <conditionalFormatting sqref="O698">
    <cfRule type="cellIs" dxfId="11993" priority="37" operator="lessThan">
      <formula>0</formula>
    </cfRule>
  </conditionalFormatting>
  <conditionalFormatting sqref="O700:O703">
    <cfRule type="cellIs" dxfId="11992" priority="36" operator="lessThan">
      <formula>0</formula>
    </cfRule>
  </conditionalFormatting>
  <conditionalFormatting sqref="O702">
    <cfRule type="cellIs" dxfId="11991" priority="35" operator="lessThan">
      <formula>0</formula>
    </cfRule>
  </conditionalFormatting>
  <conditionalFormatting sqref="O704:O707">
    <cfRule type="cellIs" dxfId="11990" priority="34" operator="lessThan">
      <formula>0</formula>
    </cfRule>
  </conditionalFormatting>
  <conditionalFormatting sqref="O706">
    <cfRule type="cellIs" dxfId="11989" priority="33" operator="lessThan">
      <formula>0</formula>
    </cfRule>
  </conditionalFormatting>
  <conditionalFormatting sqref="O712:O715">
    <cfRule type="cellIs" dxfId="11988" priority="32" operator="lessThan">
      <formula>0</formula>
    </cfRule>
  </conditionalFormatting>
  <conditionalFormatting sqref="O714">
    <cfRule type="cellIs" dxfId="11987" priority="31" operator="lessThan">
      <formula>0</formula>
    </cfRule>
  </conditionalFormatting>
  <conditionalFormatting sqref="O716:O719">
    <cfRule type="cellIs" dxfId="11986" priority="30" operator="lessThan">
      <formula>0</formula>
    </cfRule>
  </conditionalFormatting>
  <conditionalFormatting sqref="O718">
    <cfRule type="cellIs" dxfId="11985" priority="29" operator="lessThan">
      <formula>0</formula>
    </cfRule>
  </conditionalFormatting>
  <conditionalFormatting sqref="O466">
    <cfRule type="cellIs" dxfId="11984" priority="28" operator="lessThan">
      <formula>0</formula>
    </cfRule>
  </conditionalFormatting>
  <conditionalFormatting sqref="O505">
    <cfRule type="cellIs" dxfId="11983" priority="27" operator="lessThan">
      <formula>0</formula>
    </cfRule>
  </conditionalFormatting>
  <conditionalFormatting sqref="O513">
    <cfRule type="cellIs" dxfId="11982" priority="26" operator="lessThan">
      <formula>0</formula>
    </cfRule>
  </conditionalFormatting>
  <conditionalFormatting sqref="O522">
    <cfRule type="cellIs" dxfId="11981" priority="25" operator="lessThan">
      <formula>0</formula>
    </cfRule>
  </conditionalFormatting>
  <conditionalFormatting sqref="O530">
    <cfRule type="cellIs" dxfId="11980" priority="24" operator="lessThan">
      <formula>0</formula>
    </cfRule>
  </conditionalFormatting>
  <conditionalFormatting sqref="O538">
    <cfRule type="cellIs" dxfId="11979" priority="23" operator="lessThan">
      <formula>0</formula>
    </cfRule>
  </conditionalFormatting>
  <conditionalFormatting sqref="O553">
    <cfRule type="cellIs" dxfId="11978" priority="22" operator="lessThan">
      <formula>0</formula>
    </cfRule>
  </conditionalFormatting>
  <conditionalFormatting sqref="O561">
    <cfRule type="cellIs" dxfId="11977" priority="21" operator="lessThan">
      <formula>0</formula>
    </cfRule>
  </conditionalFormatting>
  <conditionalFormatting sqref="O590">
    <cfRule type="cellIs" dxfId="11976" priority="20" operator="lessThan">
      <formula>0</formula>
    </cfRule>
  </conditionalFormatting>
  <conditionalFormatting sqref="B720:N723">
    <cfRule type="cellIs" dxfId="11975" priority="19" operator="lessThan">
      <formula>0</formula>
    </cfRule>
  </conditionalFormatting>
  <conditionalFormatting sqref="I722:N722 P720:Q723">
    <cfRule type="cellIs" dxfId="11974" priority="18" operator="lessThan">
      <formula>0</formula>
    </cfRule>
  </conditionalFormatting>
  <conditionalFormatting sqref="O720:O723">
    <cfRule type="cellIs" dxfId="11973" priority="17" operator="lessThan">
      <formula>0</formula>
    </cfRule>
  </conditionalFormatting>
  <conditionalFormatting sqref="O722">
    <cfRule type="cellIs" dxfId="11972" priority="16" operator="lessThan">
      <formula>0</formula>
    </cfRule>
  </conditionalFormatting>
  <conditionalFormatting sqref="P655:P658">
    <cfRule type="cellIs" dxfId="11971" priority="15" operator="lessThan">
      <formula>0</formula>
    </cfRule>
  </conditionalFormatting>
  <conditionalFormatting sqref="P638:Q638 Q639:Q640">
    <cfRule type="cellIs" dxfId="11970" priority="14" operator="lessThan">
      <formula>0</formula>
    </cfRule>
  </conditionalFormatting>
  <conditionalFormatting sqref="B638">
    <cfRule type="cellIs" dxfId="11969" priority="13" operator="lessThan">
      <formula>0</formula>
    </cfRule>
  </conditionalFormatting>
  <conditionalFormatting sqref="P639:P640">
    <cfRule type="cellIs" dxfId="11968" priority="12" operator="lessThan">
      <formula>0</formula>
    </cfRule>
  </conditionalFormatting>
  <conditionalFormatting sqref="B639:O640">
    <cfRule type="expression" dxfId="11967" priority="10">
      <formula>B639/A639&gt;1</formula>
    </cfRule>
    <cfRule type="expression" dxfId="11966" priority="11">
      <formula>B639/A639&lt;1</formula>
    </cfRule>
  </conditionalFormatting>
  <conditionalFormatting sqref="B639:O640">
    <cfRule type="cellIs" dxfId="11965" priority="9" operator="lessThan">
      <formula>0</formula>
    </cfRule>
  </conditionalFormatting>
  <conditionalFormatting sqref="B491">
    <cfRule type="cellIs" dxfId="11964" priority="8" operator="lessThan">
      <formula>0</formula>
    </cfRule>
  </conditionalFormatting>
  <conditionalFormatting sqref="B492:N496">
    <cfRule type="cellIs" dxfId="11963" priority="7" operator="lessThan">
      <formula>0</formula>
    </cfRule>
  </conditionalFormatting>
  <conditionalFormatting sqref="B492:N496">
    <cfRule type="expression" dxfId="11962" priority="5">
      <formula>B492/A492&gt;1</formula>
    </cfRule>
    <cfRule type="expression" dxfId="11961" priority="6">
      <formula>B492/A492&lt;1</formula>
    </cfRule>
  </conditionalFormatting>
  <conditionalFormatting sqref="O492:O496">
    <cfRule type="cellIs" dxfId="11960" priority="4" operator="lessThan">
      <formula>0</formula>
    </cfRule>
  </conditionalFormatting>
  <conditionalFormatting sqref="O492:O496">
    <cfRule type="expression" dxfId="11959" priority="2">
      <formula>O492/N492&gt;1</formula>
    </cfRule>
    <cfRule type="expression" dxfId="11958" priority="3">
      <formula>O492/N492&lt;1</formula>
    </cfRule>
  </conditionalFormatting>
  <conditionalFormatting sqref="B357:O360">
    <cfRule type="cellIs" dxfId="11957"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outlinePr summaryBelow="0" summaryRight="0"/>
  </sheetPr>
  <dimension ref="A1:DN723"/>
  <sheetViews>
    <sheetView topLeftCell="D671" zoomScale="80" zoomScaleNormal="80" workbookViewId="0">
      <selection activeCell="R664" sqref="R664"/>
    </sheetView>
  </sheetViews>
  <sheetFormatPr defaultColWidth="12.59765625" defaultRowHeight="13.8" x14ac:dyDescent="0.25"/>
  <cols>
    <col min="1" max="1" width="83.59765625" style="79" bestFit="1" customWidth="1"/>
    <col min="2" max="2" width="14.796875" style="79" bestFit="1" customWidth="1"/>
    <col min="3" max="15" width="13.796875" style="79" bestFit="1" customWidth="1"/>
    <col min="16" max="16" width="14.69921875" style="79" bestFit="1" customWidth="1"/>
    <col min="17" max="17" width="39.69921875" style="79" bestFit="1" customWidth="1"/>
    <col min="18" max="18" width="6.09765625" style="79" bestFit="1" customWidth="1"/>
    <col min="19" max="41" width="13.796875" style="79" bestFit="1" customWidth="1"/>
    <col min="42" max="43" width="12.69921875" style="79" bestFit="1" customWidth="1"/>
    <col min="44" max="52" width="13.796875" style="79" bestFit="1" customWidth="1"/>
    <col min="53" max="53" width="12.69921875" style="79" bestFit="1" customWidth="1"/>
    <col min="54" max="54" width="13.796875" style="79" bestFit="1" customWidth="1"/>
    <col min="55" max="55" width="12.69921875" style="79" bestFit="1" customWidth="1"/>
    <col min="56" max="69" width="4.69921875" style="79" bestFit="1" customWidth="1"/>
    <col min="70" max="16384" width="12.59765625" style="79"/>
  </cols>
  <sheetData>
    <row r="1" spans="1:72" x14ac:dyDescent="0.25">
      <c r="A1" s="1" t="s">
        <v>0</v>
      </c>
    </row>
    <row r="2" spans="1:72" s="3" customFormat="1" x14ac:dyDescent="0.25">
      <c r="A2" s="130" t="s">
        <v>6</v>
      </c>
      <c r="B2" s="130" t="s">
        <v>3278</v>
      </c>
      <c r="C2" s="130" t="s">
        <v>2310</v>
      </c>
      <c r="D2" s="130" t="s">
        <v>2311</v>
      </c>
      <c r="E2" s="130" t="s">
        <v>2312</v>
      </c>
      <c r="F2" s="130" t="s">
        <v>2313</v>
      </c>
      <c r="G2" s="130" t="s">
        <v>2314</v>
      </c>
      <c r="H2" s="130" t="s">
        <v>2315</v>
      </c>
      <c r="I2" s="130" t="s">
        <v>2316</v>
      </c>
      <c r="J2" s="130" t="s">
        <v>2317</v>
      </c>
      <c r="K2" s="130" t="s">
        <v>2318</v>
      </c>
      <c r="L2" s="130" t="s">
        <v>2319</v>
      </c>
      <c r="M2" s="130" t="s">
        <v>2320</v>
      </c>
      <c r="N2" s="130" t="s">
        <v>2321</v>
      </c>
      <c r="O2" s="130" t="s">
        <v>2322</v>
      </c>
      <c r="P2" s="130" t="s">
        <v>2323</v>
      </c>
      <c r="Q2" s="130" t="s">
        <v>2324</v>
      </c>
      <c r="R2" s="130" t="s">
        <v>2325</v>
      </c>
      <c r="S2" s="130" t="s">
        <v>2326</v>
      </c>
      <c r="T2" s="130" t="s">
        <v>2327</v>
      </c>
      <c r="U2" s="130" t="s">
        <v>2328</v>
      </c>
      <c r="V2" s="130" t="s">
        <v>2329</v>
      </c>
      <c r="W2" s="130" t="s">
        <v>2330</v>
      </c>
      <c r="X2" s="130" t="s">
        <v>2331</v>
      </c>
      <c r="Y2" s="130" t="s">
        <v>2332</v>
      </c>
      <c r="Z2" s="130" t="s">
        <v>2333</v>
      </c>
      <c r="AA2" s="130" t="s">
        <v>2334</v>
      </c>
      <c r="AB2" s="130" t="s">
        <v>2335</v>
      </c>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s="130" t="s">
        <v>2363</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s="130" t="s">
        <v>2364</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s="130" t="s">
        <v>787</v>
      </c>
      <c r="B5" s="130">
        <v>64551</v>
      </c>
      <c r="C5" s="130">
        <v>92025</v>
      </c>
      <c r="D5" s="130">
        <v>39960.82</v>
      </c>
      <c r="E5" s="130">
        <v>36764</v>
      </c>
      <c r="F5" s="130">
        <v>26575</v>
      </c>
      <c r="G5" s="130">
        <v>32600</v>
      </c>
      <c r="H5" s="130">
        <v>40909.65</v>
      </c>
      <c r="I5" s="130">
        <v>52853</v>
      </c>
      <c r="J5" s="130">
        <v>63151</v>
      </c>
      <c r="K5" s="130">
        <v>37202</v>
      </c>
      <c r="L5" s="130">
        <v>38067.82</v>
      </c>
      <c r="M5" s="130">
        <v>26970</v>
      </c>
      <c r="N5" s="130">
        <v>32292</v>
      </c>
      <c r="O5" s="130">
        <v>31478</v>
      </c>
      <c r="P5" s="130">
        <v>35484.870000000003</v>
      </c>
      <c r="Q5" s="130">
        <v>11640</v>
      </c>
      <c r="R5" s="130">
        <v>8807</v>
      </c>
      <c r="S5" s="130">
        <v>31478</v>
      </c>
      <c r="T5" s="130">
        <v>44994.59</v>
      </c>
      <c r="U5" s="130">
        <v>42447</v>
      </c>
      <c r="V5" s="130">
        <v>45948</v>
      </c>
      <c r="W5" s="130">
        <v>68258</v>
      </c>
      <c r="X5" s="130">
        <v>97475.15</v>
      </c>
      <c r="Y5" s="130">
        <v>109321</v>
      </c>
      <c r="Z5" s="130">
        <v>8019</v>
      </c>
      <c r="AA5" s="130">
        <v>12749</v>
      </c>
      <c r="AB5" s="130">
        <v>10827.71</v>
      </c>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s="130" t="s">
        <v>789</v>
      </c>
      <c r="B6" s="130">
        <v>67524</v>
      </c>
      <c r="C6" s="130">
        <v>64071</v>
      </c>
      <c r="D6" s="130">
        <v>59968.65</v>
      </c>
      <c r="E6" s="130">
        <v>53982</v>
      </c>
      <c r="F6" s="130">
        <v>53451</v>
      </c>
      <c r="G6" s="130">
        <v>58573</v>
      </c>
      <c r="H6" s="130">
        <v>59763.72</v>
      </c>
      <c r="I6" s="130">
        <v>65295</v>
      </c>
      <c r="J6" s="130">
        <v>65776</v>
      </c>
      <c r="K6" s="130">
        <v>63057</v>
      </c>
      <c r="L6" s="130">
        <v>57911.17</v>
      </c>
      <c r="M6" s="130">
        <v>58944</v>
      </c>
      <c r="N6" s="130">
        <v>55323</v>
      </c>
      <c r="O6" s="130">
        <v>53393</v>
      </c>
      <c r="P6" s="130">
        <v>44002.61</v>
      </c>
      <c r="Q6" s="130">
        <v>43786</v>
      </c>
      <c r="R6" s="130">
        <v>41801</v>
      </c>
      <c r="S6" s="130">
        <v>40375</v>
      </c>
      <c r="T6" s="130">
        <v>35827.160000000003</v>
      </c>
      <c r="U6" s="130">
        <v>39188</v>
      </c>
      <c r="V6" s="130">
        <v>38553</v>
      </c>
      <c r="W6" s="130">
        <v>29985</v>
      </c>
      <c r="X6" s="130">
        <v>24852.09</v>
      </c>
      <c r="Y6" s="130">
        <v>27563</v>
      </c>
      <c r="Z6" s="130">
        <v>26967</v>
      </c>
      <c r="AA6" s="130">
        <v>27847</v>
      </c>
      <c r="AB6" s="130">
        <v>23112.080000000002</v>
      </c>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s="130" t="s">
        <v>2365</v>
      </c>
      <c r="B7" s="130">
        <v>0</v>
      </c>
      <c r="C7" s="130">
        <v>0</v>
      </c>
      <c r="D7" s="130">
        <v>59968.65</v>
      </c>
      <c r="E7" s="130">
        <v>53982</v>
      </c>
      <c r="F7" s="130">
        <v>53451</v>
      </c>
      <c r="G7" s="130">
        <v>58573</v>
      </c>
      <c r="H7" s="130">
        <v>59763.72</v>
      </c>
      <c r="I7" s="130">
        <v>65295</v>
      </c>
      <c r="J7" s="130">
        <v>65776</v>
      </c>
      <c r="K7" s="130">
        <v>63057</v>
      </c>
      <c r="L7" s="130">
        <v>0</v>
      </c>
      <c r="M7" s="130">
        <v>0</v>
      </c>
      <c r="N7" s="130">
        <v>0</v>
      </c>
      <c r="O7" s="130">
        <v>0</v>
      </c>
      <c r="P7" s="130">
        <v>0</v>
      </c>
      <c r="Q7" s="130">
        <v>0</v>
      </c>
      <c r="R7" s="130">
        <v>0</v>
      </c>
      <c r="S7" s="130">
        <v>0</v>
      </c>
      <c r="T7" s="130">
        <v>0</v>
      </c>
      <c r="U7" s="130">
        <v>0</v>
      </c>
      <c r="V7" s="130">
        <v>0</v>
      </c>
      <c r="W7" s="130">
        <v>0</v>
      </c>
      <c r="X7" s="130">
        <v>0</v>
      </c>
      <c r="Y7" s="130">
        <v>0</v>
      </c>
      <c r="Z7" s="130">
        <v>0</v>
      </c>
      <c r="AA7" s="130">
        <v>0</v>
      </c>
      <c r="AB7" s="130">
        <v>0</v>
      </c>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s="130" t="s">
        <v>2366</v>
      </c>
      <c r="B8" s="130">
        <v>0</v>
      </c>
      <c r="C8" s="130">
        <v>0</v>
      </c>
      <c r="D8" s="130">
        <v>0</v>
      </c>
      <c r="E8" s="130">
        <v>0</v>
      </c>
      <c r="F8" s="130">
        <v>0</v>
      </c>
      <c r="G8" s="130">
        <v>0</v>
      </c>
      <c r="H8" s="130">
        <v>0</v>
      </c>
      <c r="I8" s="130">
        <v>0</v>
      </c>
      <c r="J8" s="130">
        <v>0</v>
      </c>
      <c r="K8" s="130">
        <v>0</v>
      </c>
      <c r="L8" s="130">
        <v>57911.17</v>
      </c>
      <c r="M8" s="130">
        <v>58944</v>
      </c>
      <c r="N8" s="130">
        <v>55323</v>
      </c>
      <c r="O8" s="130">
        <v>53393</v>
      </c>
      <c r="P8" s="130">
        <v>44002.61</v>
      </c>
      <c r="Q8" s="130">
        <v>43786</v>
      </c>
      <c r="R8" s="130">
        <v>41801</v>
      </c>
      <c r="S8" s="130">
        <v>40375</v>
      </c>
      <c r="T8" s="130">
        <v>35827.160000000003</v>
      </c>
      <c r="U8" s="130">
        <v>39188</v>
      </c>
      <c r="V8" s="130">
        <v>38553</v>
      </c>
      <c r="W8" s="130">
        <v>29985</v>
      </c>
      <c r="X8" s="130">
        <v>24852.09</v>
      </c>
      <c r="Y8" s="130">
        <v>27563</v>
      </c>
      <c r="Z8" s="130">
        <v>26967</v>
      </c>
      <c r="AA8" s="130">
        <v>27847</v>
      </c>
      <c r="AB8" s="130">
        <v>23112.080000000002</v>
      </c>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s="130" t="s">
        <v>790</v>
      </c>
      <c r="B9" s="130">
        <v>1280</v>
      </c>
      <c r="C9" s="130">
        <v>1120</v>
      </c>
      <c r="D9" s="130">
        <v>957.11</v>
      </c>
      <c r="E9" s="130">
        <v>1148</v>
      </c>
      <c r="F9" s="130">
        <v>1109</v>
      </c>
      <c r="G9" s="130">
        <v>982</v>
      </c>
      <c r="H9" s="130">
        <v>791.4</v>
      </c>
      <c r="I9" s="130">
        <v>951</v>
      </c>
      <c r="J9" s="130">
        <v>1019</v>
      </c>
      <c r="K9" s="130">
        <v>954</v>
      </c>
      <c r="L9" s="130">
        <v>776.7</v>
      </c>
      <c r="M9" s="130">
        <v>939</v>
      </c>
      <c r="N9" s="130">
        <v>689</v>
      </c>
      <c r="O9" s="130">
        <v>787</v>
      </c>
      <c r="P9" s="130">
        <v>698.28</v>
      </c>
      <c r="Q9" s="130">
        <v>898</v>
      </c>
      <c r="R9" s="130">
        <v>709</v>
      </c>
      <c r="S9" s="130">
        <v>595</v>
      </c>
      <c r="T9" s="130">
        <v>512.52</v>
      </c>
      <c r="U9" s="130">
        <v>624</v>
      </c>
      <c r="V9" s="130">
        <v>591</v>
      </c>
      <c r="W9" s="130">
        <v>709</v>
      </c>
      <c r="X9" s="130">
        <v>604.6</v>
      </c>
      <c r="Y9" s="130">
        <v>677</v>
      </c>
      <c r="Z9" s="130">
        <v>567</v>
      </c>
      <c r="AA9" s="130">
        <v>603</v>
      </c>
      <c r="AB9" s="130">
        <v>490.66</v>
      </c>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s="130" t="s">
        <v>2607</v>
      </c>
      <c r="B10" s="130">
        <v>1280</v>
      </c>
      <c r="C10" s="130">
        <v>1120</v>
      </c>
      <c r="D10" s="130">
        <v>957.11</v>
      </c>
      <c r="E10" s="130">
        <v>1148</v>
      </c>
      <c r="F10" s="130">
        <v>1109</v>
      </c>
      <c r="G10" s="130">
        <v>982</v>
      </c>
      <c r="H10" s="130">
        <v>791.4</v>
      </c>
      <c r="I10" s="130">
        <v>951</v>
      </c>
      <c r="J10" s="130">
        <v>0</v>
      </c>
      <c r="K10" s="130">
        <v>0</v>
      </c>
      <c r="L10" s="130">
        <v>0</v>
      </c>
      <c r="M10" s="130">
        <v>0</v>
      </c>
      <c r="N10" s="130">
        <v>0</v>
      </c>
      <c r="O10" s="130">
        <v>0</v>
      </c>
      <c r="P10" s="130">
        <v>0</v>
      </c>
      <c r="Q10" s="130">
        <v>0</v>
      </c>
      <c r="R10" s="130">
        <v>0</v>
      </c>
      <c r="S10" s="130">
        <v>0</v>
      </c>
      <c r="T10" s="130">
        <v>0</v>
      </c>
      <c r="U10" s="130">
        <v>0</v>
      </c>
      <c r="V10" s="130">
        <v>0</v>
      </c>
      <c r="W10" s="130">
        <v>0</v>
      </c>
      <c r="X10" s="130">
        <v>0</v>
      </c>
      <c r="Y10" s="130">
        <v>0</v>
      </c>
      <c r="Z10" s="130">
        <v>0</v>
      </c>
      <c r="AA10" s="130">
        <v>0</v>
      </c>
      <c r="AB10" s="130">
        <v>0</v>
      </c>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s="130" t="s">
        <v>3293</v>
      </c>
      <c r="B11" s="130">
        <v>2130</v>
      </c>
      <c r="C11" s="130">
        <v>380</v>
      </c>
      <c r="D11" s="130">
        <v>0</v>
      </c>
      <c r="E11" s="130">
        <v>0</v>
      </c>
      <c r="F11" s="130">
        <v>0</v>
      </c>
      <c r="G11" s="130">
        <v>0</v>
      </c>
      <c r="H11" s="130">
        <v>0</v>
      </c>
      <c r="I11" s="130">
        <v>0</v>
      </c>
      <c r="J11" s="130">
        <v>0</v>
      </c>
      <c r="K11" s="130">
        <v>0</v>
      </c>
      <c r="L11" s="130">
        <v>3395.14</v>
      </c>
      <c r="M11" s="130">
        <v>3395</v>
      </c>
      <c r="N11" s="130">
        <v>3395</v>
      </c>
      <c r="O11" s="130">
        <v>3395</v>
      </c>
      <c r="P11" s="130">
        <v>0</v>
      </c>
      <c r="Q11" s="130">
        <v>2897</v>
      </c>
      <c r="R11" s="130">
        <v>2897</v>
      </c>
      <c r="S11" s="130">
        <v>0</v>
      </c>
      <c r="T11" s="130">
        <v>2627.71</v>
      </c>
      <c r="U11" s="130">
        <v>0</v>
      </c>
      <c r="V11" s="130">
        <v>4936</v>
      </c>
      <c r="W11" s="130">
        <v>4936</v>
      </c>
      <c r="X11" s="130">
        <v>2608.08</v>
      </c>
      <c r="Y11" s="130">
        <v>2608</v>
      </c>
      <c r="Z11" s="130">
        <v>2608</v>
      </c>
      <c r="AA11" s="130">
        <v>2308</v>
      </c>
      <c r="AB11" s="130">
        <v>1647.65</v>
      </c>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s="130" t="s">
        <v>3284</v>
      </c>
      <c r="B12" s="130">
        <v>0</v>
      </c>
      <c r="C12" s="130">
        <v>0</v>
      </c>
      <c r="D12" s="130">
        <v>0</v>
      </c>
      <c r="E12" s="130">
        <v>0</v>
      </c>
      <c r="F12" s="130">
        <v>0</v>
      </c>
      <c r="G12" s="130">
        <v>0</v>
      </c>
      <c r="H12" s="130">
        <v>0</v>
      </c>
      <c r="I12" s="130">
        <v>0</v>
      </c>
      <c r="J12" s="130">
        <v>0</v>
      </c>
      <c r="K12" s="130">
        <v>0</v>
      </c>
      <c r="L12" s="130">
        <v>0</v>
      </c>
      <c r="M12" s="130">
        <v>0</v>
      </c>
      <c r="N12" s="130">
        <v>0</v>
      </c>
      <c r="O12" s="130">
        <v>0</v>
      </c>
      <c r="P12" s="130">
        <v>0</v>
      </c>
      <c r="Q12" s="130">
        <v>0</v>
      </c>
      <c r="R12" s="130">
        <v>0</v>
      </c>
      <c r="S12" s="130">
        <v>5524</v>
      </c>
      <c r="T12" s="130">
        <v>0</v>
      </c>
      <c r="U12" s="130">
        <v>4936</v>
      </c>
      <c r="V12" s="130">
        <v>0</v>
      </c>
      <c r="W12" s="130">
        <v>0</v>
      </c>
      <c r="X12" s="130">
        <v>0</v>
      </c>
      <c r="Y12" s="130">
        <v>0</v>
      </c>
      <c r="Z12" s="130">
        <v>0</v>
      </c>
      <c r="AA12" s="130">
        <v>0</v>
      </c>
      <c r="AB12" s="130">
        <v>0</v>
      </c>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s="130" t="s">
        <v>3285</v>
      </c>
      <c r="B13" s="130">
        <v>0</v>
      </c>
      <c r="C13" s="130">
        <v>0</v>
      </c>
      <c r="D13" s="130">
        <v>0</v>
      </c>
      <c r="E13" s="130">
        <v>0</v>
      </c>
      <c r="F13" s="130">
        <v>0</v>
      </c>
      <c r="G13" s="130">
        <v>0</v>
      </c>
      <c r="H13" s="130">
        <v>0</v>
      </c>
      <c r="I13" s="130">
        <v>0</v>
      </c>
      <c r="J13" s="130">
        <v>0</v>
      </c>
      <c r="K13" s="130">
        <v>0</v>
      </c>
      <c r="L13" s="130">
        <v>0</v>
      </c>
      <c r="M13" s="130">
        <v>0</v>
      </c>
      <c r="N13" s="130">
        <v>0</v>
      </c>
      <c r="O13" s="130">
        <v>0</v>
      </c>
      <c r="P13" s="130">
        <v>0</v>
      </c>
      <c r="Q13" s="130">
        <v>0</v>
      </c>
      <c r="R13" s="130">
        <v>0</v>
      </c>
      <c r="S13" s="130">
        <v>5524</v>
      </c>
      <c r="T13" s="130">
        <v>0</v>
      </c>
      <c r="U13" s="130">
        <v>4936</v>
      </c>
      <c r="V13" s="130">
        <v>0</v>
      </c>
      <c r="W13" s="130">
        <v>0</v>
      </c>
      <c r="X13" s="130">
        <v>0</v>
      </c>
      <c r="Y13" s="130">
        <v>0</v>
      </c>
      <c r="Z13" s="130">
        <v>0</v>
      </c>
      <c r="AA13" s="130">
        <v>0</v>
      </c>
      <c r="AB13" s="130">
        <v>0</v>
      </c>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s="130" t="s">
        <v>2369</v>
      </c>
      <c r="B14" s="130">
        <v>10779</v>
      </c>
      <c r="C14" s="130">
        <v>9275</v>
      </c>
      <c r="D14" s="130">
        <v>10850.68</v>
      </c>
      <c r="E14" s="130">
        <v>11453</v>
      </c>
      <c r="F14" s="130">
        <v>11596</v>
      </c>
      <c r="G14" s="130">
        <v>16348</v>
      </c>
      <c r="H14" s="130">
        <v>20040.11</v>
      </c>
      <c r="I14" s="130">
        <v>20690</v>
      </c>
      <c r="J14" s="130">
        <v>17520</v>
      </c>
      <c r="K14" s="130">
        <v>20902</v>
      </c>
      <c r="L14" s="130">
        <v>15165.38</v>
      </c>
      <c r="M14" s="130">
        <v>13536</v>
      </c>
      <c r="N14" s="130">
        <v>12036</v>
      </c>
      <c r="O14" s="130">
        <v>11337</v>
      </c>
      <c r="P14" s="130">
        <v>16493.18</v>
      </c>
      <c r="Q14" s="130">
        <v>10869</v>
      </c>
      <c r="R14" s="130">
        <v>9647</v>
      </c>
      <c r="S14" s="130">
        <v>7794</v>
      </c>
      <c r="T14" s="130">
        <v>9965.08</v>
      </c>
      <c r="U14" s="130">
        <v>7861</v>
      </c>
      <c r="V14" s="130">
        <v>8178</v>
      </c>
      <c r="W14" s="130">
        <v>7696</v>
      </c>
      <c r="X14" s="130">
        <v>8406.44</v>
      </c>
      <c r="Y14" s="130">
        <v>6814</v>
      </c>
      <c r="Z14" s="130">
        <v>7268</v>
      </c>
      <c r="AA14" s="130">
        <v>5647</v>
      </c>
      <c r="AB14" s="130">
        <v>6933.13</v>
      </c>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s="130" t="s">
        <v>2370</v>
      </c>
      <c r="B15" s="130">
        <v>10779</v>
      </c>
      <c r="C15" s="130">
        <v>9275</v>
      </c>
      <c r="D15" s="130">
        <v>10850.68</v>
      </c>
      <c r="E15" s="130">
        <v>11453</v>
      </c>
      <c r="F15" s="130">
        <v>11596</v>
      </c>
      <c r="G15" s="130">
        <v>16348</v>
      </c>
      <c r="H15" s="130">
        <v>20040.11</v>
      </c>
      <c r="I15" s="130">
        <v>20690</v>
      </c>
      <c r="J15" s="130">
        <v>17520</v>
      </c>
      <c r="K15" s="130">
        <v>20902</v>
      </c>
      <c r="L15" s="130">
        <v>15165.38</v>
      </c>
      <c r="M15" s="130">
        <v>13536</v>
      </c>
      <c r="N15" s="130">
        <v>12036</v>
      </c>
      <c r="O15" s="130">
        <v>11337</v>
      </c>
      <c r="P15" s="130">
        <v>16493.18</v>
      </c>
      <c r="Q15" s="130">
        <v>10869</v>
      </c>
      <c r="R15" s="130">
        <v>9647</v>
      </c>
      <c r="S15" s="130">
        <v>7794</v>
      </c>
      <c r="T15" s="130">
        <v>9965.08</v>
      </c>
      <c r="U15" s="130">
        <v>7861</v>
      </c>
      <c r="V15" s="130">
        <v>8178</v>
      </c>
      <c r="W15" s="130">
        <v>7696</v>
      </c>
      <c r="X15" s="130">
        <v>8406.44</v>
      </c>
      <c r="Y15" s="130">
        <v>6814</v>
      </c>
      <c r="Z15" s="130">
        <v>7268</v>
      </c>
      <c r="AA15" s="130">
        <v>5647</v>
      </c>
      <c r="AB15" s="130">
        <v>6933.13</v>
      </c>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s="130" t="s">
        <v>791</v>
      </c>
      <c r="B16" s="130">
        <v>146264</v>
      </c>
      <c r="C16" s="130">
        <v>166871</v>
      </c>
      <c r="D16" s="130">
        <v>111737.26</v>
      </c>
      <c r="E16" s="130">
        <v>103347</v>
      </c>
      <c r="F16" s="130">
        <v>92731</v>
      </c>
      <c r="G16" s="130">
        <v>108503</v>
      </c>
      <c r="H16" s="130">
        <v>121504.88</v>
      </c>
      <c r="I16" s="130">
        <v>139789</v>
      </c>
      <c r="J16" s="130">
        <v>147466</v>
      </c>
      <c r="K16" s="130">
        <v>122115</v>
      </c>
      <c r="L16" s="130">
        <v>115316.21</v>
      </c>
      <c r="M16" s="130">
        <v>103784</v>
      </c>
      <c r="N16" s="130">
        <v>103735</v>
      </c>
      <c r="O16" s="130">
        <v>100390</v>
      </c>
      <c r="P16" s="130">
        <v>96678.94</v>
      </c>
      <c r="Q16" s="130">
        <v>70090</v>
      </c>
      <c r="R16" s="130">
        <v>63861</v>
      </c>
      <c r="S16" s="130">
        <v>85766</v>
      </c>
      <c r="T16" s="130">
        <v>93927.07</v>
      </c>
      <c r="U16" s="130">
        <v>95056</v>
      </c>
      <c r="V16" s="130">
        <v>98206</v>
      </c>
      <c r="W16" s="130">
        <v>111584</v>
      </c>
      <c r="X16" s="130">
        <v>133946.35999999999</v>
      </c>
      <c r="Y16" s="130">
        <v>146983</v>
      </c>
      <c r="Z16" s="130">
        <v>45429</v>
      </c>
      <c r="AA16" s="130">
        <v>49154</v>
      </c>
      <c r="AB16" s="130">
        <v>43011.22</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s="130" t="s">
        <v>2371</v>
      </c>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s="130" t="s">
        <v>2628</v>
      </c>
      <c r="B18" s="130">
        <v>0</v>
      </c>
      <c r="C18" s="130">
        <v>0</v>
      </c>
      <c r="D18" s="130">
        <v>0</v>
      </c>
      <c r="E18" s="130">
        <v>0</v>
      </c>
      <c r="F18" s="130">
        <v>597</v>
      </c>
      <c r="G18" s="130">
        <v>590</v>
      </c>
      <c r="H18" s="130">
        <v>839.33</v>
      </c>
      <c r="I18" s="130">
        <v>839</v>
      </c>
      <c r="J18" s="130">
        <v>837</v>
      </c>
      <c r="K18" s="130">
        <v>829</v>
      </c>
      <c r="L18" s="130">
        <v>829.07</v>
      </c>
      <c r="M18" s="130">
        <v>829</v>
      </c>
      <c r="N18" s="130">
        <v>827</v>
      </c>
      <c r="O18" s="130">
        <v>8962</v>
      </c>
      <c r="P18" s="130">
        <v>8948.94</v>
      </c>
      <c r="Q18" s="130">
        <v>8937</v>
      </c>
      <c r="R18" s="130">
        <v>8916</v>
      </c>
      <c r="S18" s="130">
        <v>2903</v>
      </c>
      <c r="T18" s="130">
        <v>2898.93</v>
      </c>
      <c r="U18" s="130">
        <v>2896</v>
      </c>
      <c r="V18" s="130">
        <v>1894</v>
      </c>
      <c r="W18" s="130">
        <v>1881</v>
      </c>
      <c r="X18" s="130">
        <v>1480.59</v>
      </c>
      <c r="Y18" s="130">
        <v>1476</v>
      </c>
      <c r="Z18" s="130">
        <v>1476</v>
      </c>
      <c r="AA18" s="130">
        <v>427</v>
      </c>
      <c r="AB18" s="130">
        <v>426.55</v>
      </c>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s="130" t="s">
        <v>2381</v>
      </c>
      <c r="B19" s="130">
        <v>0</v>
      </c>
      <c r="C19" s="130">
        <v>0</v>
      </c>
      <c r="D19" s="130">
        <v>0</v>
      </c>
      <c r="E19" s="130">
        <v>0</v>
      </c>
      <c r="F19" s="130">
        <v>0</v>
      </c>
      <c r="G19" s="130">
        <v>0</v>
      </c>
      <c r="H19" s="130">
        <v>0</v>
      </c>
      <c r="I19" s="130">
        <v>15000</v>
      </c>
      <c r="J19" s="130">
        <v>0</v>
      </c>
      <c r="K19" s="130">
        <v>0</v>
      </c>
      <c r="L19" s="130">
        <v>0</v>
      </c>
      <c r="M19" s="130">
        <v>0</v>
      </c>
      <c r="N19" s="130">
        <v>0</v>
      </c>
      <c r="O19" s="130">
        <v>0</v>
      </c>
      <c r="P19" s="130">
        <v>0</v>
      </c>
      <c r="Q19" s="130">
        <v>0</v>
      </c>
      <c r="R19" s="130">
        <v>0</v>
      </c>
      <c r="S19" s="130">
        <v>0</v>
      </c>
      <c r="T19" s="130">
        <v>0</v>
      </c>
      <c r="U19" s="130">
        <v>0</v>
      </c>
      <c r="V19" s="130">
        <v>0</v>
      </c>
      <c r="W19" s="130">
        <v>0</v>
      </c>
      <c r="X19" s="130">
        <v>0</v>
      </c>
      <c r="Y19" s="130">
        <v>0</v>
      </c>
      <c r="Z19" s="130">
        <v>0</v>
      </c>
      <c r="AA19" s="130">
        <v>0</v>
      </c>
      <c r="AB19" s="130">
        <v>0</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s="130" t="s">
        <v>2382</v>
      </c>
      <c r="B20" s="130">
        <v>0</v>
      </c>
      <c r="C20" s="130">
        <v>0</v>
      </c>
      <c r="D20" s="130">
        <v>0</v>
      </c>
      <c r="E20" s="130">
        <v>0</v>
      </c>
      <c r="F20" s="130">
        <v>0</v>
      </c>
      <c r="G20" s="130">
        <v>0</v>
      </c>
      <c r="H20" s="130">
        <v>0</v>
      </c>
      <c r="I20" s="130">
        <v>15000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s="130" t="s">
        <v>792</v>
      </c>
      <c r="B21" s="130">
        <v>901293</v>
      </c>
      <c r="C21" s="130">
        <v>761486</v>
      </c>
      <c r="D21" s="130">
        <v>708479.49</v>
      </c>
      <c r="E21" s="130">
        <v>678447</v>
      </c>
      <c r="F21" s="130">
        <v>684967</v>
      </c>
      <c r="G21" s="130">
        <v>694186</v>
      </c>
      <c r="H21" s="130">
        <v>631462.18000000005</v>
      </c>
      <c r="I21" s="130">
        <v>609824</v>
      </c>
      <c r="J21" s="130">
        <v>614843</v>
      </c>
      <c r="K21" s="130">
        <v>623053</v>
      </c>
      <c r="L21" s="130">
        <v>610232.49</v>
      </c>
      <c r="M21" s="130">
        <v>588911</v>
      </c>
      <c r="N21" s="130">
        <v>594957</v>
      </c>
      <c r="O21" s="130">
        <v>566302</v>
      </c>
      <c r="P21" s="130">
        <v>562154.54</v>
      </c>
      <c r="Q21" s="130">
        <v>472138</v>
      </c>
      <c r="R21" s="130">
        <v>437957</v>
      </c>
      <c r="S21" s="130">
        <v>410732</v>
      </c>
      <c r="T21" s="130">
        <v>414028.24</v>
      </c>
      <c r="U21" s="130">
        <v>415678</v>
      </c>
      <c r="V21" s="130">
        <v>409604</v>
      </c>
      <c r="W21" s="130">
        <v>403503</v>
      </c>
      <c r="X21" s="130">
        <v>351366.04</v>
      </c>
      <c r="Y21" s="130">
        <v>348325</v>
      </c>
      <c r="Z21" s="130">
        <v>353663</v>
      </c>
      <c r="AA21" s="130">
        <v>348568</v>
      </c>
      <c r="AB21" s="130">
        <v>300554.99</v>
      </c>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s="130" t="s">
        <v>2387</v>
      </c>
      <c r="B22" s="130">
        <v>0</v>
      </c>
      <c r="C22" s="130">
        <v>0</v>
      </c>
      <c r="D22" s="130">
        <v>0</v>
      </c>
      <c r="E22" s="130">
        <v>0</v>
      </c>
      <c r="F22" s="130">
        <v>0</v>
      </c>
      <c r="G22" s="130">
        <v>0</v>
      </c>
      <c r="H22" s="130">
        <v>0</v>
      </c>
      <c r="I22" s="130">
        <v>0</v>
      </c>
      <c r="J22" s="130">
        <v>0</v>
      </c>
      <c r="K22" s="130">
        <v>0</v>
      </c>
      <c r="L22" s="130">
        <v>0</v>
      </c>
      <c r="M22" s="130">
        <v>0</v>
      </c>
      <c r="N22" s="130">
        <v>0</v>
      </c>
      <c r="O22" s="130">
        <v>0</v>
      </c>
      <c r="P22" s="130">
        <v>0</v>
      </c>
      <c r="Q22" s="130">
        <v>0</v>
      </c>
      <c r="R22" s="130">
        <v>0</v>
      </c>
      <c r="S22" s="130">
        <v>0</v>
      </c>
      <c r="T22" s="130">
        <v>0</v>
      </c>
      <c r="U22" s="130">
        <v>0</v>
      </c>
      <c r="V22" s="130">
        <v>0</v>
      </c>
      <c r="W22" s="130">
        <v>0</v>
      </c>
      <c r="X22" s="130">
        <v>0</v>
      </c>
      <c r="Y22" s="130">
        <v>479</v>
      </c>
      <c r="Z22" s="130">
        <v>573</v>
      </c>
      <c r="AA22" s="130">
        <v>506</v>
      </c>
      <c r="AB22" s="130">
        <v>519.19000000000005</v>
      </c>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s="130" t="s">
        <v>2388</v>
      </c>
      <c r="B23" s="130">
        <v>995</v>
      </c>
      <c r="C23" s="130">
        <v>907</v>
      </c>
      <c r="D23" s="130">
        <v>961.76</v>
      </c>
      <c r="E23" s="130">
        <v>1014</v>
      </c>
      <c r="F23" s="130">
        <v>1025</v>
      </c>
      <c r="G23" s="130">
        <v>1447</v>
      </c>
      <c r="H23" s="130">
        <v>1582.14</v>
      </c>
      <c r="I23" s="130">
        <v>1339</v>
      </c>
      <c r="J23" s="130">
        <v>1349</v>
      </c>
      <c r="K23" s="130">
        <v>1221</v>
      </c>
      <c r="L23" s="130">
        <v>1191.3699999999999</v>
      </c>
      <c r="M23" s="130">
        <v>1180</v>
      </c>
      <c r="N23" s="130">
        <v>1194</v>
      </c>
      <c r="O23" s="130">
        <v>1154</v>
      </c>
      <c r="P23" s="130">
        <v>1080.28</v>
      </c>
      <c r="Q23" s="130">
        <v>1017</v>
      </c>
      <c r="R23" s="130">
        <v>1010</v>
      </c>
      <c r="S23" s="130">
        <v>699</v>
      </c>
      <c r="T23" s="130">
        <v>661.55</v>
      </c>
      <c r="U23" s="130">
        <v>548</v>
      </c>
      <c r="V23" s="130">
        <v>546</v>
      </c>
      <c r="W23" s="130">
        <v>542</v>
      </c>
      <c r="X23" s="130">
        <v>524.38</v>
      </c>
      <c r="Y23" s="130">
        <v>464</v>
      </c>
      <c r="Z23" s="130">
        <v>443</v>
      </c>
      <c r="AA23" s="130">
        <v>123</v>
      </c>
      <c r="AB23" s="130">
        <v>123.29</v>
      </c>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s="130" t="s">
        <v>2389</v>
      </c>
      <c r="B24" s="130">
        <v>995</v>
      </c>
      <c r="C24" s="130">
        <v>907</v>
      </c>
      <c r="D24" s="130">
        <v>961.76</v>
      </c>
      <c r="E24" s="130">
        <v>1014</v>
      </c>
      <c r="F24" s="130">
        <v>1025</v>
      </c>
      <c r="G24" s="130">
        <v>1447</v>
      </c>
      <c r="H24" s="130">
        <v>1582.14</v>
      </c>
      <c r="I24" s="130">
        <v>1339</v>
      </c>
      <c r="J24" s="130">
        <v>1349</v>
      </c>
      <c r="K24" s="130">
        <v>1221</v>
      </c>
      <c r="L24" s="130">
        <v>1191.3699999999999</v>
      </c>
      <c r="M24" s="130">
        <v>1180</v>
      </c>
      <c r="N24" s="130">
        <v>1194</v>
      </c>
      <c r="O24" s="130">
        <v>1154</v>
      </c>
      <c r="P24" s="130">
        <v>1080.28</v>
      </c>
      <c r="Q24" s="130">
        <v>1017</v>
      </c>
      <c r="R24" s="130">
        <v>1010</v>
      </c>
      <c r="S24" s="130">
        <v>699</v>
      </c>
      <c r="T24" s="130">
        <v>661.55</v>
      </c>
      <c r="U24" s="130">
        <v>548</v>
      </c>
      <c r="V24" s="130">
        <v>546</v>
      </c>
      <c r="W24" s="130">
        <v>542</v>
      </c>
      <c r="X24" s="130">
        <v>524.38</v>
      </c>
      <c r="Y24" s="130">
        <v>464</v>
      </c>
      <c r="Z24" s="130">
        <v>443</v>
      </c>
      <c r="AA24" s="130">
        <v>123</v>
      </c>
      <c r="AB24" s="130">
        <v>123.29</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s="130" t="s">
        <v>794</v>
      </c>
      <c r="B25" s="130">
        <v>902288</v>
      </c>
      <c r="C25" s="130">
        <v>762393</v>
      </c>
      <c r="D25" s="130">
        <v>709441.25</v>
      </c>
      <c r="E25" s="130">
        <v>679461</v>
      </c>
      <c r="F25" s="130">
        <v>686589</v>
      </c>
      <c r="G25" s="130">
        <v>696223</v>
      </c>
      <c r="H25" s="130">
        <v>633883.65</v>
      </c>
      <c r="I25" s="130">
        <v>627002</v>
      </c>
      <c r="J25" s="130">
        <v>617029</v>
      </c>
      <c r="K25" s="130">
        <v>625103</v>
      </c>
      <c r="L25" s="130">
        <v>612252.93000000005</v>
      </c>
      <c r="M25" s="130">
        <v>590920</v>
      </c>
      <c r="N25" s="130">
        <v>596978</v>
      </c>
      <c r="O25" s="130">
        <v>576418</v>
      </c>
      <c r="P25" s="130">
        <v>572183.76</v>
      </c>
      <c r="Q25" s="130">
        <v>482092</v>
      </c>
      <c r="R25" s="130">
        <v>447883</v>
      </c>
      <c r="S25" s="130">
        <v>414334</v>
      </c>
      <c r="T25" s="130">
        <v>417588.73</v>
      </c>
      <c r="U25" s="130">
        <v>419122</v>
      </c>
      <c r="V25" s="130">
        <v>412044</v>
      </c>
      <c r="W25" s="130">
        <v>405926</v>
      </c>
      <c r="X25" s="130">
        <v>353371.01</v>
      </c>
      <c r="Y25" s="130">
        <v>350744</v>
      </c>
      <c r="Z25" s="130">
        <v>356155</v>
      </c>
      <c r="AA25" s="130">
        <v>349624</v>
      </c>
      <c r="AB25" s="130">
        <v>301624.02</v>
      </c>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s="130" t="s">
        <v>795</v>
      </c>
      <c r="B26" s="130">
        <v>1048552</v>
      </c>
      <c r="C26" s="130">
        <v>929264</v>
      </c>
      <c r="D26" s="130">
        <v>821178.5</v>
      </c>
      <c r="E26" s="130">
        <v>782808</v>
      </c>
      <c r="F26" s="130">
        <v>779320</v>
      </c>
      <c r="G26" s="130">
        <v>804726</v>
      </c>
      <c r="H26" s="130">
        <v>755388.53</v>
      </c>
      <c r="I26" s="130">
        <v>766791</v>
      </c>
      <c r="J26" s="130">
        <v>764495</v>
      </c>
      <c r="K26" s="130">
        <v>747218</v>
      </c>
      <c r="L26" s="130">
        <v>727569.14</v>
      </c>
      <c r="M26" s="130">
        <v>694704</v>
      </c>
      <c r="N26" s="130">
        <v>700713</v>
      </c>
      <c r="O26" s="130">
        <v>676808</v>
      </c>
      <c r="P26" s="130">
        <v>668862.71</v>
      </c>
      <c r="Q26" s="130">
        <v>552182</v>
      </c>
      <c r="R26" s="130">
        <v>511744</v>
      </c>
      <c r="S26" s="130">
        <v>500100</v>
      </c>
      <c r="T26" s="130">
        <v>511515.79</v>
      </c>
      <c r="U26" s="130">
        <v>514178</v>
      </c>
      <c r="V26" s="130">
        <v>510250</v>
      </c>
      <c r="W26" s="130">
        <v>517510</v>
      </c>
      <c r="X26" s="130">
        <v>487317.37</v>
      </c>
      <c r="Y26" s="130">
        <v>497727</v>
      </c>
      <c r="Z26" s="130">
        <v>401584</v>
      </c>
      <c r="AA26" s="130">
        <v>398778</v>
      </c>
      <c r="AB26" s="130">
        <v>344635.24</v>
      </c>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s="130" t="s">
        <v>2390</v>
      </c>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s="130" t="s">
        <v>2391</v>
      </c>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s="130" t="s">
        <v>796</v>
      </c>
      <c r="B29" s="130">
        <v>12233</v>
      </c>
      <c r="C29" s="130">
        <v>0</v>
      </c>
      <c r="D29" s="130">
        <v>0</v>
      </c>
      <c r="E29" s="130">
        <v>0</v>
      </c>
      <c r="F29" s="130">
        <v>0</v>
      </c>
      <c r="G29" s="130">
        <v>15332</v>
      </c>
      <c r="H29" s="130">
        <v>11967.61</v>
      </c>
      <c r="I29" s="130">
        <v>11772</v>
      </c>
      <c r="J29" s="130">
        <v>8451</v>
      </c>
      <c r="K29" s="130">
        <v>7966</v>
      </c>
      <c r="L29" s="130">
        <v>6413.43</v>
      </c>
      <c r="M29" s="130">
        <v>12942</v>
      </c>
      <c r="N29" s="130">
        <v>14409</v>
      </c>
      <c r="O29" s="130">
        <v>0</v>
      </c>
      <c r="P29" s="130">
        <v>0</v>
      </c>
      <c r="Q29" s="130">
        <v>0</v>
      </c>
      <c r="R29" s="130">
        <v>0</v>
      </c>
      <c r="S29" s="130">
        <v>0</v>
      </c>
      <c r="T29" s="130">
        <v>0</v>
      </c>
      <c r="U29" s="130">
        <v>0</v>
      </c>
      <c r="V29" s="130">
        <v>0</v>
      </c>
      <c r="W29" s="130">
        <v>0</v>
      </c>
      <c r="X29" s="130">
        <v>0</v>
      </c>
      <c r="Y29" s="130">
        <v>0</v>
      </c>
      <c r="Z29" s="130">
        <v>24612</v>
      </c>
      <c r="AA29" s="130">
        <v>23612</v>
      </c>
      <c r="AB29" s="130">
        <v>19415.2</v>
      </c>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s="130" t="s">
        <v>797</v>
      </c>
      <c r="B30" s="130">
        <v>39103</v>
      </c>
      <c r="C30" s="130">
        <v>36262</v>
      </c>
      <c r="D30" s="130">
        <v>44975.05</v>
      </c>
      <c r="E30" s="130">
        <v>34923</v>
      </c>
      <c r="F30" s="130">
        <v>29336</v>
      </c>
      <c r="G30" s="130">
        <v>31203</v>
      </c>
      <c r="H30" s="130">
        <v>39867.629999999997</v>
      </c>
      <c r="I30" s="130">
        <v>45636</v>
      </c>
      <c r="J30" s="130">
        <v>39716</v>
      </c>
      <c r="K30" s="130">
        <v>44841</v>
      </c>
      <c r="L30" s="130">
        <v>38979.480000000003</v>
      </c>
      <c r="M30" s="130">
        <v>42366</v>
      </c>
      <c r="N30" s="130">
        <v>37490</v>
      </c>
      <c r="O30" s="130">
        <v>37611</v>
      </c>
      <c r="P30" s="130">
        <v>35770.1</v>
      </c>
      <c r="Q30" s="130">
        <v>35974</v>
      </c>
      <c r="R30" s="130">
        <v>33012</v>
      </c>
      <c r="S30" s="130">
        <v>35083</v>
      </c>
      <c r="T30" s="130">
        <v>29866.880000000001</v>
      </c>
      <c r="U30" s="130">
        <v>30622</v>
      </c>
      <c r="V30" s="130">
        <v>29668</v>
      </c>
      <c r="W30" s="130">
        <v>31854</v>
      </c>
      <c r="X30" s="130">
        <v>30934.09</v>
      </c>
      <c r="Y30" s="130">
        <v>32101</v>
      </c>
      <c r="Z30" s="130">
        <v>32888</v>
      </c>
      <c r="AA30" s="130">
        <v>33621</v>
      </c>
      <c r="AB30" s="130">
        <v>30484.32</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s="130" t="s">
        <v>2365</v>
      </c>
      <c r="B31" s="130">
        <v>0</v>
      </c>
      <c r="C31" s="130">
        <v>0</v>
      </c>
      <c r="D31" s="130">
        <v>44975.05</v>
      </c>
      <c r="E31" s="130">
        <v>34923</v>
      </c>
      <c r="F31" s="130">
        <v>29336</v>
      </c>
      <c r="G31" s="130">
        <v>31203</v>
      </c>
      <c r="H31" s="130">
        <v>39867.629999999997</v>
      </c>
      <c r="I31" s="130">
        <v>45636</v>
      </c>
      <c r="J31" s="130">
        <v>39716</v>
      </c>
      <c r="K31" s="130">
        <v>44841</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s="130" t="s">
        <v>2392</v>
      </c>
      <c r="B32" s="130">
        <v>0</v>
      </c>
      <c r="C32" s="130">
        <v>0</v>
      </c>
      <c r="D32" s="130">
        <v>0</v>
      </c>
      <c r="E32" s="130">
        <v>0</v>
      </c>
      <c r="F32" s="130">
        <v>0</v>
      </c>
      <c r="G32" s="130">
        <v>0</v>
      </c>
      <c r="H32" s="130">
        <v>0</v>
      </c>
      <c r="I32" s="130">
        <v>0</v>
      </c>
      <c r="J32" s="130">
        <v>0</v>
      </c>
      <c r="K32" s="130">
        <v>0</v>
      </c>
      <c r="L32" s="130">
        <v>38979.480000000003</v>
      </c>
      <c r="M32" s="130">
        <v>42366</v>
      </c>
      <c r="N32" s="130">
        <v>37490</v>
      </c>
      <c r="O32" s="130">
        <v>37611</v>
      </c>
      <c r="P32" s="130">
        <v>35770.1</v>
      </c>
      <c r="Q32" s="130">
        <v>35974</v>
      </c>
      <c r="R32" s="130">
        <v>33012</v>
      </c>
      <c r="S32" s="130">
        <v>35083</v>
      </c>
      <c r="T32" s="130">
        <v>29866.880000000001</v>
      </c>
      <c r="U32" s="130">
        <v>30622</v>
      </c>
      <c r="V32" s="130">
        <v>29668</v>
      </c>
      <c r="W32" s="130">
        <v>31854</v>
      </c>
      <c r="X32" s="130">
        <v>30934.09</v>
      </c>
      <c r="Y32" s="130">
        <v>32101</v>
      </c>
      <c r="Z32" s="130">
        <v>32888</v>
      </c>
      <c r="AA32" s="130">
        <v>33621</v>
      </c>
      <c r="AB32" s="130">
        <v>30484.32</v>
      </c>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s="130" t="s">
        <v>798</v>
      </c>
      <c r="B33" s="130">
        <v>0</v>
      </c>
      <c r="C33" s="130">
        <v>0</v>
      </c>
      <c r="D33" s="130">
        <v>0</v>
      </c>
      <c r="E33" s="130">
        <v>0</v>
      </c>
      <c r="F33" s="130">
        <v>0</v>
      </c>
      <c r="G33" s="130">
        <v>0</v>
      </c>
      <c r="H33" s="130">
        <v>0</v>
      </c>
      <c r="I33" s="130">
        <v>0</v>
      </c>
      <c r="J33" s="130">
        <v>0</v>
      </c>
      <c r="K33" s="130">
        <v>0</v>
      </c>
      <c r="L33" s="130">
        <v>0</v>
      </c>
      <c r="M33" s="130">
        <v>0</v>
      </c>
      <c r="N33" s="130">
        <v>0</v>
      </c>
      <c r="O33" s="130">
        <v>0</v>
      </c>
      <c r="P33" s="130">
        <v>0</v>
      </c>
      <c r="Q33" s="130">
        <v>0</v>
      </c>
      <c r="R33" s="130">
        <v>0</v>
      </c>
      <c r="S33" s="130">
        <v>0</v>
      </c>
      <c r="T33" s="130">
        <v>0</v>
      </c>
      <c r="U33" s="130">
        <v>0</v>
      </c>
      <c r="V33" s="130">
        <v>0</v>
      </c>
      <c r="W33" s="130">
        <v>0</v>
      </c>
      <c r="X33" s="130">
        <v>0</v>
      </c>
      <c r="Y33" s="130">
        <v>0</v>
      </c>
      <c r="Z33" s="130">
        <v>5000</v>
      </c>
      <c r="AA33" s="130">
        <v>5000</v>
      </c>
      <c r="AB33" s="130">
        <v>5000</v>
      </c>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s="130" t="s">
        <v>2393</v>
      </c>
      <c r="B34" s="130">
        <v>0</v>
      </c>
      <c r="C34" s="130">
        <v>0</v>
      </c>
      <c r="D34" s="130">
        <v>0</v>
      </c>
      <c r="E34" s="130">
        <v>0</v>
      </c>
      <c r="F34" s="130">
        <v>0</v>
      </c>
      <c r="G34" s="130">
        <v>0</v>
      </c>
      <c r="H34" s="130">
        <v>0</v>
      </c>
      <c r="I34" s="130">
        <v>0</v>
      </c>
      <c r="J34" s="130">
        <v>0</v>
      </c>
      <c r="K34" s="130">
        <v>0</v>
      </c>
      <c r="L34" s="130">
        <v>0</v>
      </c>
      <c r="M34" s="130">
        <v>0</v>
      </c>
      <c r="N34" s="130">
        <v>0</v>
      </c>
      <c r="O34" s="130">
        <v>0</v>
      </c>
      <c r="P34" s="130">
        <v>0</v>
      </c>
      <c r="Q34" s="130">
        <v>0</v>
      </c>
      <c r="R34" s="130">
        <v>0</v>
      </c>
      <c r="S34" s="130">
        <v>0</v>
      </c>
      <c r="T34" s="130">
        <v>0</v>
      </c>
      <c r="U34" s="130">
        <v>0</v>
      </c>
      <c r="V34" s="130">
        <v>0</v>
      </c>
      <c r="W34" s="130">
        <v>0</v>
      </c>
      <c r="X34" s="130">
        <v>0</v>
      </c>
      <c r="Y34" s="130">
        <v>0</v>
      </c>
      <c r="Z34" s="130">
        <v>5000</v>
      </c>
      <c r="AA34" s="130">
        <v>5000</v>
      </c>
      <c r="AB34" s="130">
        <v>5000</v>
      </c>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s="130" t="s">
        <v>799</v>
      </c>
      <c r="B35" s="130">
        <v>11220</v>
      </c>
      <c r="C35" s="130">
        <v>8960</v>
      </c>
      <c r="D35" s="130">
        <v>7460</v>
      </c>
      <c r="E35" s="130">
        <v>5600</v>
      </c>
      <c r="F35" s="130">
        <v>4010</v>
      </c>
      <c r="G35" s="130">
        <v>9890</v>
      </c>
      <c r="H35" s="130">
        <v>830</v>
      </c>
      <c r="I35" s="130">
        <v>0</v>
      </c>
      <c r="J35" s="130">
        <v>0</v>
      </c>
      <c r="K35" s="130">
        <v>0</v>
      </c>
      <c r="L35" s="130">
        <v>0</v>
      </c>
      <c r="M35" s="130">
        <v>0</v>
      </c>
      <c r="N35" s="130">
        <v>0</v>
      </c>
      <c r="O35" s="130">
        <v>0</v>
      </c>
      <c r="P35" s="130">
        <v>0</v>
      </c>
      <c r="Q35" s="130">
        <v>0</v>
      </c>
      <c r="R35" s="130">
        <v>0</v>
      </c>
      <c r="S35" s="130">
        <v>0</v>
      </c>
      <c r="T35" s="130">
        <v>0</v>
      </c>
      <c r="U35" s="130">
        <v>0</v>
      </c>
      <c r="V35" s="130">
        <v>0</v>
      </c>
      <c r="W35" s="130">
        <v>0</v>
      </c>
      <c r="X35" s="130">
        <v>0</v>
      </c>
      <c r="Y35" s="130">
        <v>0</v>
      </c>
      <c r="Z35" s="130">
        <v>3412</v>
      </c>
      <c r="AA35" s="130">
        <v>3419</v>
      </c>
      <c r="AB35" s="130">
        <v>3340.33</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s="130" t="s">
        <v>2394</v>
      </c>
      <c r="B36" s="130">
        <v>11220</v>
      </c>
      <c r="C36" s="130">
        <v>8960</v>
      </c>
      <c r="D36" s="130">
        <v>0</v>
      </c>
      <c r="E36" s="130">
        <v>0</v>
      </c>
      <c r="F36" s="130">
        <v>0</v>
      </c>
      <c r="G36" s="130">
        <v>0</v>
      </c>
      <c r="H36" s="130">
        <v>0</v>
      </c>
      <c r="I36" s="130">
        <v>0</v>
      </c>
      <c r="J36" s="130">
        <v>0</v>
      </c>
      <c r="K36" s="130">
        <v>0</v>
      </c>
      <c r="L36" s="130">
        <v>0</v>
      </c>
      <c r="M36" s="130">
        <v>0</v>
      </c>
      <c r="N36" s="130">
        <v>0</v>
      </c>
      <c r="O36" s="130">
        <v>0</v>
      </c>
      <c r="P36" s="130">
        <v>0</v>
      </c>
      <c r="Q36" s="130">
        <v>0</v>
      </c>
      <c r="R36" s="130">
        <v>0</v>
      </c>
      <c r="S36" s="130">
        <v>0</v>
      </c>
      <c r="T36" s="130">
        <v>0</v>
      </c>
      <c r="U36" s="130">
        <v>0</v>
      </c>
      <c r="V36" s="130">
        <v>0</v>
      </c>
      <c r="W36" s="130">
        <v>0</v>
      </c>
      <c r="X36" s="130">
        <v>0</v>
      </c>
      <c r="Y36" s="130">
        <v>0</v>
      </c>
      <c r="Z36" s="130">
        <v>0</v>
      </c>
      <c r="AA36" s="130">
        <v>0</v>
      </c>
      <c r="AB36" s="130">
        <v>0</v>
      </c>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s="130" t="s">
        <v>2396</v>
      </c>
      <c r="B37" s="130">
        <v>0</v>
      </c>
      <c r="C37" s="130">
        <v>0</v>
      </c>
      <c r="D37" s="130">
        <v>7460</v>
      </c>
      <c r="E37" s="130">
        <v>5600</v>
      </c>
      <c r="F37" s="130">
        <v>4010</v>
      </c>
      <c r="G37" s="130">
        <v>9890</v>
      </c>
      <c r="H37" s="130">
        <v>830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v>0</v>
      </c>
      <c r="Y37" s="130">
        <v>0</v>
      </c>
      <c r="Z37" s="130">
        <v>3412</v>
      </c>
      <c r="AA37" s="130">
        <v>3419</v>
      </c>
      <c r="AB37" s="130">
        <v>3340.33</v>
      </c>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s="130" t="s">
        <v>2398</v>
      </c>
      <c r="B38" s="130">
        <v>0</v>
      </c>
      <c r="C38" s="130">
        <v>0</v>
      </c>
      <c r="D38" s="130">
        <v>0</v>
      </c>
      <c r="E38" s="130">
        <v>0</v>
      </c>
      <c r="F38" s="130">
        <v>0</v>
      </c>
      <c r="G38" s="130">
        <v>0</v>
      </c>
      <c r="H38" s="130">
        <v>0</v>
      </c>
      <c r="I38" s="130">
        <v>0</v>
      </c>
      <c r="J38" s="130">
        <v>0</v>
      </c>
      <c r="K38" s="130">
        <v>0</v>
      </c>
      <c r="L38" s="130">
        <v>0</v>
      </c>
      <c r="M38" s="130">
        <v>0</v>
      </c>
      <c r="N38" s="130">
        <v>0</v>
      </c>
      <c r="O38" s="130">
        <v>0</v>
      </c>
      <c r="P38" s="130">
        <v>0</v>
      </c>
      <c r="Q38" s="130">
        <v>0</v>
      </c>
      <c r="R38" s="130">
        <v>0</v>
      </c>
      <c r="S38" s="130">
        <v>0</v>
      </c>
      <c r="T38" s="130">
        <v>0</v>
      </c>
      <c r="U38" s="130">
        <v>0</v>
      </c>
      <c r="V38" s="130">
        <v>0</v>
      </c>
      <c r="W38" s="130">
        <v>0</v>
      </c>
      <c r="X38" s="130">
        <v>0</v>
      </c>
      <c r="Y38" s="130">
        <v>0</v>
      </c>
      <c r="Z38" s="130">
        <v>0</v>
      </c>
      <c r="AA38" s="130">
        <v>619</v>
      </c>
      <c r="AB38" s="130">
        <v>618.48</v>
      </c>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s="130" t="s">
        <v>3294</v>
      </c>
      <c r="B39" s="130">
        <v>0</v>
      </c>
      <c r="C39" s="130">
        <v>0</v>
      </c>
      <c r="D39" s="130">
        <v>0</v>
      </c>
      <c r="E39" s="130">
        <v>0</v>
      </c>
      <c r="F39" s="130">
        <v>0</v>
      </c>
      <c r="G39" s="130">
        <v>0</v>
      </c>
      <c r="H39" s="130">
        <v>0</v>
      </c>
      <c r="I39" s="130">
        <v>0</v>
      </c>
      <c r="J39" s="130">
        <v>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619</v>
      </c>
      <c r="AB39" s="130">
        <v>618.48</v>
      </c>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s="130" t="s">
        <v>2400</v>
      </c>
      <c r="B40" s="130">
        <v>132960</v>
      </c>
      <c r="C40" s="130">
        <v>107473</v>
      </c>
      <c r="D40" s="130">
        <v>103083.74</v>
      </c>
      <c r="E40" s="130">
        <v>97344</v>
      </c>
      <c r="F40" s="130">
        <v>88386</v>
      </c>
      <c r="G40" s="130">
        <v>103882</v>
      </c>
      <c r="H40" s="130">
        <v>94730.61</v>
      </c>
      <c r="I40" s="130">
        <v>105767</v>
      </c>
      <c r="J40" s="130">
        <v>115606</v>
      </c>
      <c r="K40" s="130">
        <v>129000</v>
      </c>
      <c r="L40" s="130">
        <v>114598.36</v>
      </c>
      <c r="M40" s="130">
        <v>107272</v>
      </c>
      <c r="N40" s="130">
        <v>107786</v>
      </c>
      <c r="O40" s="130">
        <v>96431</v>
      </c>
      <c r="P40" s="130">
        <v>95448.86</v>
      </c>
      <c r="Q40" s="130">
        <v>77527</v>
      </c>
      <c r="R40" s="130">
        <v>66772</v>
      </c>
      <c r="S40" s="130">
        <v>58889</v>
      </c>
      <c r="T40" s="130">
        <v>67617.52</v>
      </c>
      <c r="U40" s="130">
        <v>66754</v>
      </c>
      <c r="V40" s="130">
        <v>66855</v>
      </c>
      <c r="W40" s="130">
        <v>65314</v>
      </c>
      <c r="X40" s="130">
        <v>49824.14</v>
      </c>
      <c r="Y40" s="130">
        <v>53700</v>
      </c>
      <c r="Z40" s="130">
        <v>57715</v>
      </c>
      <c r="AA40" s="130">
        <v>56698</v>
      </c>
      <c r="AB40" s="130">
        <v>53119.25</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s="130" t="s">
        <v>3295</v>
      </c>
      <c r="B41" s="130">
        <v>0</v>
      </c>
      <c r="C41" s="130">
        <v>0</v>
      </c>
      <c r="D41" s="130">
        <v>0</v>
      </c>
      <c r="E41" s="130">
        <v>0</v>
      </c>
      <c r="F41" s="130">
        <v>0</v>
      </c>
      <c r="G41" s="130">
        <v>0</v>
      </c>
      <c r="H41" s="130">
        <v>0</v>
      </c>
      <c r="I41" s="130">
        <v>0</v>
      </c>
      <c r="J41" s="130">
        <v>0</v>
      </c>
      <c r="K41" s="130">
        <v>0</v>
      </c>
      <c r="L41" s="130">
        <v>0</v>
      </c>
      <c r="M41" s="130">
        <v>0</v>
      </c>
      <c r="N41" s="130">
        <v>0</v>
      </c>
      <c r="O41" s="130">
        <v>0</v>
      </c>
      <c r="P41" s="130">
        <v>0</v>
      </c>
      <c r="Q41" s="130">
        <v>0</v>
      </c>
      <c r="R41" s="130">
        <v>0</v>
      </c>
      <c r="S41" s="130">
        <v>0</v>
      </c>
      <c r="T41" s="130">
        <v>0</v>
      </c>
      <c r="U41" s="130">
        <v>0</v>
      </c>
      <c r="V41" s="130">
        <v>0</v>
      </c>
      <c r="W41" s="130">
        <v>0</v>
      </c>
      <c r="X41" s="130">
        <v>0</v>
      </c>
      <c r="Y41" s="130">
        <v>717</v>
      </c>
      <c r="Z41" s="130">
        <v>1026</v>
      </c>
      <c r="AA41" s="130">
        <v>0</v>
      </c>
      <c r="AB41" s="130">
        <v>0</v>
      </c>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s="130" t="s">
        <v>2402</v>
      </c>
      <c r="B42" s="130">
        <v>1975</v>
      </c>
      <c r="C42" s="130">
        <v>1609</v>
      </c>
      <c r="D42" s="130">
        <v>1763.37</v>
      </c>
      <c r="E42" s="130">
        <v>647</v>
      </c>
      <c r="F42" s="130">
        <v>688</v>
      </c>
      <c r="G42" s="130">
        <v>492</v>
      </c>
      <c r="H42" s="130">
        <v>2334.88</v>
      </c>
      <c r="I42" s="130">
        <v>714</v>
      </c>
      <c r="J42" s="130">
        <v>847</v>
      </c>
      <c r="K42" s="130">
        <v>733</v>
      </c>
      <c r="L42" s="130">
        <v>908.37</v>
      </c>
      <c r="M42" s="130">
        <v>657</v>
      </c>
      <c r="N42" s="130">
        <v>714</v>
      </c>
      <c r="O42" s="130">
        <v>593</v>
      </c>
      <c r="P42" s="130">
        <v>668.9</v>
      </c>
      <c r="Q42" s="130">
        <v>561</v>
      </c>
      <c r="R42" s="130">
        <v>621</v>
      </c>
      <c r="S42" s="130">
        <v>521</v>
      </c>
      <c r="T42" s="130">
        <v>876.93</v>
      </c>
      <c r="U42" s="130">
        <v>725</v>
      </c>
      <c r="V42" s="130">
        <v>1106</v>
      </c>
      <c r="W42" s="130">
        <v>955</v>
      </c>
      <c r="X42" s="130">
        <v>963.44</v>
      </c>
      <c r="Y42" s="130">
        <v>1009</v>
      </c>
      <c r="Z42" s="130">
        <v>1009</v>
      </c>
      <c r="AA42" s="130">
        <v>3304</v>
      </c>
      <c r="AB42" s="130">
        <v>607.53</v>
      </c>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s="130" t="s">
        <v>800</v>
      </c>
      <c r="B43" s="130">
        <v>197491</v>
      </c>
      <c r="C43" s="130">
        <v>154304</v>
      </c>
      <c r="D43" s="130">
        <v>157282.15</v>
      </c>
      <c r="E43" s="130">
        <v>138514</v>
      </c>
      <c r="F43" s="130">
        <v>122420</v>
      </c>
      <c r="G43" s="130">
        <v>160799</v>
      </c>
      <c r="H43" s="130">
        <v>149730.74</v>
      </c>
      <c r="I43" s="130">
        <v>163889</v>
      </c>
      <c r="J43" s="130">
        <v>164620</v>
      </c>
      <c r="K43" s="130">
        <v>182540</v>
      </c>
      <c r="L43" s="130">
        <v>160899.64000000001</v>
      </c>
      <c r="M43" s="130">
        <v>163237</v>
      </c>
      <c r="N43" s="130">
        <v>160399</v>
      </c>
      <c r="O43" s="130">
        <v>134635</v>
      </c>
      <c r="P43" s="130">
        <v>131887.85999999999</v>
      </c>
      <c r="Q43" s="130">
        <v>114062</v>
      </c>
      <c r="R43" s="130">
        <v>100405</v>
      </c>
      <c r="S43" s="130">
        <v>94493</v>
      </c>
      <c r="T43" s="130">
        <v>98361.33</v>
      </c>
      <c r="U43" s="130">
        <v>98101</v>
      </c>
      <c r="V43" s="130">
        <v>97629</v>
      </c>
      <c r="W43" s="130">
        <v>98123</v>
      </c>
      <c r="X43" s="130">
        <v>81721.67</v>
      </c>
      <c r="Y43" s="130">
        <v>87527</v>
      </c>
      <c r="Z43" s="130">
        <v>125662</v>
      </c>
      <c r="AA43" s="130">
        <v>126273</v>
      </c>
      <c r="AB43" s="130">
        <v>112585.11</v>
      </c>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s="130" t="s">
        <v>2403</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s="130" t="s">
        <v>801</v>
      </c>
      <c r="B45" s="130">
        <v>37540</v>
      </c>
      <c r="C45" s="130">
        <v>41290</v>
      </c>
      <c r="D45" s="130">
        <v>34326.300000000003</v>
      </c>
      <c r="E45" s="130">
        <v>28700</v>
      </c>
      <c r="F45" s="130">
        <v>31190</v>
      </c>
      <c r="G45" s="130">
        <v>11210</v>
      </c>
      <c r="H45" s="130">
        <v>21170</v>
      </c>
      <c r="I45" s="130">
        <v>0</v>
      </c>
      <c r="J45" s="130">
        <v>0</v>
      </c>
      <c r="K45" s="130">
        <v>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819</v>
      </c>
      <c r="AB45" s="130">
        <v>1703.32</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s="130" t="s">
        <v>2394</v>
      </c>
      <c r="B46" s="130">
        <v>37540</v>
      </c>
      <c r="C46" s="130">
        <v>41290</v>
      </c>
      <c r="D46" s="130">
        <v>0</v>
      </c>
      <c r="E46" s="130">
        <v>0</v>
      </c>
      <c r="F46" s="130">
        <v>0</v>
      </c>
      <c r="G46" s="130">
        <v>0</v>
      </c>
      <c r="H46" s="130">
        <v>0</v>
      </c>
      <c r="I46" s="130">
        <v>0</v>
      </c>
      <c r="J46" s="130">
        <v>0</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s="130" t="s">
        <v>2404</v>
      </c>
      <c r="B47" s="130">
        <v>0</v>
      </c>
      <c r="C47" s="130">
        <v>0</v>
      </c>
      <c r="D47" s="130">
        <v>34326.300000000003</v>
      </c>
      <c r="E47" s="130">
        <v>28700</v>
      </c>
      <c r="F47" s="130">
        <v>31190</v>
      </c>
      <c r="G47" s="130">
        <v>11210</v>
      </c>
      <c r="H47" s="130">
        <v>21170</v>
      </c>
      <c r="I47" s="130">
        <v>0</v>
      </c>
      <c r="J47" s="130">
        <v>0</v>
      </c>
      <c r="K47" s="130">
        <v>0</v>
      </c>
      <c r="L47" s="130">
        <v>0</v>
      </c>
      <c r="M47" s="130">
        <v>0</v>
      </c>
      <c r="N47" s="130">
        <v>0</v>
      </c>
      <c r="O47" s="130">
        <v>0</v>
      </c>
      <c r="P47" s="130">
        <v>0</v>
      </c>
      <c r="Q47" s="130">
        <v>0</v>
      </c>
      <c r="R47" s="130">
        <v>0</v>
      </c>
      <c r="S47" s="130">
        <v>0</v>
      </c>
      <c r="T47" s="130">
        <v>0</v>
      </c>
      <c r="U47" s="130">
        <v>0</v>
      </c>
      <c r="V47" s="130">
        <v>0</v>
      </c>
      <c r="W47" s="130">
        <v>0</v>
      </c>
      <c r="X47" s="130">
        <v>0</v>
      </c>
      <c r="Y47" s="130">
        <v>0</v>
      </c>
      <c r="Z47" s="130">
        <v>0</v>
      </c>
      <c r="AA47" s="130">
        <v>819</v>
      </c>
      <c r="AB47" s="130">
        <v>1703.32</v>
      </c>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s="130" t="s">
        <v>2405</v>
      </c>
      <c r="B48" s="130">
        <v>287504</v>
      </c>
      <c r="C48" s="130">
        <v>190028</v>
      </c>
      <c r="D48" s="130">
        <v>162291.43</v>
      </c>
      <c r="E48" s="130">
        <v>160059</v>
      </c>
      <c r="F48" s="130">
        <v>182230</v>
      </c>
      <c r="G48" s="130">
        <v>181003</v>
      </c>
      <c r="H48" s="130">
        <v>137496.22</v>
      </c>
      <c r="I48" s="130">
        <v>155784</v>
      </c>
      <c r="J48" s="130">
        <v>168014</v>
      </c>
      <c r="K48" s="130">
        <v>184486</v>
      </c>
      <c r="L48" s="130">
        <v>201117.64</v>
      </c>
      <c r="M48" s="130">
        <v>198989</v>
      </c>
      <c r="N48" s="130">
        <v>220619</v>
      </c>
      <c r="O48" s="130">
        <v>219713</v>
      </c>
      <c r="P48" s="130">
        <v>227265.44</v>
      </c>
      <c r="Q48" s="130">
        <v>163665</v>
      </c>
      <c r="R48" s="130">
        <v>146554</v>
      </c>
      <c r="S48" s="130">
        <v>140881</v>
      </c>
      <c r="T48" s="130">
        <v>150340.26999999999</v>
      </c>
      <c r="U48" s="130">
        <v>160283</v>
      </c>
      <c r="V48" s="130">
        <v>163901</v>
      </c>
      <c r="W48" s="130">
        <v>167896</v>
      </c>
      <c r="X48" s="130">
        <v>158577.56</v>
      </c>
      <c r="Y48" s="130">
        <v>169077</v>
      </c>
      <c r="Z48" s="130">
        <v>181472</v>
      </c>
      <c r="AA48" s="130">
        <v>180980</v>
      </c>
      <c r="AB48" s="130">
        <v>145358.65</v>
      </c>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s="130" t="s">
        <v>3296</v>
      </c>
      <c r="B49" s="130">
        <v>0</v>
      </c>
      <c r="C49" s="130">
        <v>0</v>
      </c>
      <c r="D49" s="130">
        <v>0</v>
      </c>
      <c r="E49" s="130">
        <v>0</v>
      </c>
      <c r="F49" s="130">
        <v>0</v>
      </c>
      <c r="G49" s="130">
        <v>0</v>
      </c>
      <c r="H49" s="130">
        <v>0</v>
      </c>
      <c r="I49" s="130">
        <v>0</v>
      </c>
      <c r="J49" s="130">
        <v>0</v>
      </c>
      <c r="K49" s="130">
        <v>0</v>
      </c>
      <c r="L49" s="130">
        <v>0</v>
      </c>
      <c r="M49" s="130">
        <v>0</v>
      </c>
      <c r="N49" s="130">
        <v>0</v>
      </c>
      <c r="O49" s="130">
        <v>0</v>
      </c>
      <c r="P49" s="130">
        <v>0</v>
      </c>
      <c r="Q49" s="130">
        <v>0</v>
      </c>
      <c r="R49" s="130">
        <v>0</v>
      </c>
      <c r="S49" s="130">
        <v>0</v>
      </c>
      <c r="T49" s="130">
        <v>0</v>
      </c>
      <c r="U49" s="130">
        <v>0</v>
      </c>
      <c r="V49" s="130">
        <v>0</v>
      </c>
      <c r="W49" s="130">
        <v>0</v>
      </c>
      <c r="X49" s="130">
        <v>0</v>
      </c>
      <c r="Y49" s="130">
        <v>0</v>
      </c>
      <c r="Z49" s="130">
        <v>0</v>
      </c>
      <c r="AA49" s="130">
        <v>581</v>
      </c>
      <c r="AB49" s="130">
        <v>735.85</v>
      </c>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s="130" t="s">
        <v>3294</v>
      </c>
      <c r="B50" s="130">
        <v>0</v>
      </c>
      <c r="C50" s="130">
        <v>0</v>
      </c>
      <c r="D50" s="130">
        <v>0</v>
      </c>
      <c r="E50" s="130">
        <v>0</v>
      </c>
      <c r="F50" s="130">
        <v>0</v>
      </c>
      <c r="G50" s="130">
        <v>0</v>
      </c>
      <c r="H50" s="130">
        <v>0</v>
      </c>
      <c r="I50" s="130">
        <v>0</v>
      </c>
      <c r="J50" s="130">
        <v>0</v>
      </c>
      <c r="K50" s="130">
        <v>0</v>
      </c>
      <c r="L50" s="130">
        <v>0</v>
      </c>
      <c r="M50" s="130">
        <v>0</v>
      </c>
      <c r="N50" s="130">
        <v>0</v>
      </c>
      <c r="O50" s="130">
        <v>0</v>
      </c>
      <c r="P50" s="130">
        <v>0</v>
      </c>
      <c r="Q50" s="130">
        <v>0</v>
      </c>
      <c r="R50" s="130">
        <v>0</v>
      </c>
      <c r="S50" s="130">
        <v>0</v>
      </c>
      <c r="T50" s="130">
        <v>0</v>
      </c>
      <c r="U50" s="130">
        <v>0</v>
      </c>
      <c r="V50" s="130">
        <v>0</v>
      </c>
      <c r="W50" s="130">
        <v>0</v>
      </c>
      <c r="X50" s="130">
        <v>0</v>
      </c>
      <c r="Y50" s="130">
        <v>0</v>
      </c>
      <c r="Z50" s="130">
        <v>0</v>
      </c>
      <c r="AA50" s="130">
        <v>581</v>
      </c>
      <c r="AB50" s="130">
        <v>735.85</v>
      </c>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s="130" t="s">
        <v>2408</v>
      </c>
      <c r="B51" s="130">
        <v>11331</v>
      </c>
      <c r="C51" s="130">
        <v>10804</v>
      </c>
      <c r="D51" s="130">
        <v>10277.030000000001</v>
      </c>
      <c r="E51" s="130">
        <v>9823</v>
      </c>
      <c r="F51" s="130">
        <v>9448</v>
      </c>
      <c r="G51" s="130">
        <v>9070</v>
      </c>
      <c r="H51" s="130">
        <v>8615.41</v>
      </c>
      <c r="I51" s="130">
        <v>8236</v>
      </c>
      <c r="J51" s="130">
        <v>7098</v>
      </c>
      <c r="K51" s="130">
        <v>5370</v>
      </c>
      <c r="L51" s="130">
        <v>5001.42</v>
      </c>
      <c r="M51" s="130">
        <v>6025</v>
      </c>
      <c r="N51" s="130">
        <v>5806</v>
      </c>
      <c r="O51" s="130">
        <v>5473</v>
      </c>
      <c r="P51" s="130">
        <v>5139.5</v>
      </c>
      <c r="Q51" s="130">
        <v>4837</v>
      </c>
      <c r="R51" s="130">
        <v>4693</v>
      </c>
      <c r="S51" s="130">
        <v>4420</v>
      </c>
      <c r="T51" s="130">
        <v>4088.88</v>
      </c>
      <c r="U51" s="130">
        <v>1753</v>
      </c>
      <c r="V51" s="130">
        <v>1763</v>
      </c>
      <c r="W51" s="130">
        <v>1691</v>
      </c>
      <c r="X51" s="130">
        <v>1590.49</v>
      </c>
      <c r="Y51" s="130">
        <v>1503</v>
      </c>
      <c r="Z51" s="130">
        <v>1416</v>
      </c>
      <c r="AA51" s="130">
        <v>1329</v>
      </c>
      <c r="AB51" s="130">
        <v>1241.6199999999999</v>
      </c>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s="130" t="s">
        <v>2409</v>
      </c>
      <c r="B52" s="130">
        <v>36356</v>
      </c>
      <c r="C52" s="130">
        <v>35564</v>
      </c>
      <c r="D52" s="130">
        <v>33947.71</v>
      </c>
      <c r="E52" s="130">
        <v>32541</v>
      </c>
      <c r="F52" s="130">
        <v>30849</v>
      </c>
      <c r="G52" s="130">
        <v>30694</v>
      </c>
      <c r="H52" s="130">
        <v>30521.38</v>
      </c>
      <c r="I52" s="130">
        <v>29515</v>
      </c>
      <c r="J52" s="130">
        <v>27430</v>
      </c>
      <c r="K52" s="130">
        <v>25630</v>
      </c>
      <c r="L52" s="130">
        <v>23527.14</v>
      </c>
      <c r="M52" s="130">
        <v>21732</v>
      </c>
      <c r="N52" s="130">
        <v>19988</v>
      </c>
      <c r="O52" s="130">
        <v>18582</v>
      </c>
      <c r="P52" s="130">
        <v>16839.78</v>
      </c>
      <c r="Q52" s="130">
        <v>15068</v>
      </c>
      <c r="R52" s="130">
        <v>13880</v>
      </c>
      <c r="S52" s="130">
        <v>13607</v>
      </c>
      <c r="T52" s="130">
        <v>14001.01</v>
      </c>
      <c r="U52" s="130">
        <v>10999</v>
      </c>
      <c r="V52" s="130">
        <v>11965</v>
      </c>
      <c r="W52" s="130">
        <v>12360</v>
      </c>
      <c r="X52" s="130">
        <v>11291.26</v>
      </c>
      <c r="Y52" s="130">
        <v>10848</v>
      </c>
      <c r="Z52" s="130">
        <v>13429</v>
      </c>
      <c r="AA52" s="130">
        <v>12129</v>
      </c>
      <c r="AB52" s="130">
        <v>11143.36</v>
      </c>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s="130" t="s">
        <v>2410</v>
      </c>
      <c r="B53" s="130">
        <v>2697</v>
      </c>
      <c r="C53" s="130">
        <v>2620</v>
      </c>
      <c r="D53" s="130">
        <v>2557.5</v>
      </c>
      <c r="E53" s="130">
        <v>2475</v>
      </c>
      <c r="F53" s="130">
        <v>2491</v>
      </c>
      <c r="G53" s="130">
        <v>2403</v>
      </c>
      <c r="H53" s="130">
        <v>2263.5</v>
      </c>
      <c r="I53" s="130">
        <v>2171</v>
      </c>
      <c r="J53" s="130">
        <v>2075</v>
      </c>
      <c r="K53" s="130">
        <v>1967</v>
      </c>
      <c r="L53" s="130">
        <v>1968.5</v>
      </c>
      <c r="M53" s="130">
        <v>1858</v>
      </c>
      <c r="N53" s="130">
        <v>1732</v>
      </c>
      <c r="O53" s="130">
        <v>1602</v>
      </c>
      <c r="P53" s="130">
        <v>1420.5</v>
      </c>
      <c r="Q53" s="130">
        <v>1287</v>
      </c>
      <c r="R53" s="130">
        <v>1303</v>
      </c>
      <c r="S53" s="130">
        <v>1276</v>
      </c>
      <c r="T53" s="130">
        <v>1225</v>
      </c>
      <c r="U53" s="130">
        <v>1199</v>
      </c>
      <c r="V53" s="130">
        <v>1089</v>
      </c>
      <c r="W53" s="130">
        <v>1055</v>
      </c>
      <c r="X53" s="130">
        <v>1070.8699999999999</v>
      </c>
      <c r="Y53" s="130">
        <v>1448</v>
      </c>
      <c r="Z53" s="130">
        <v>1485</v>
      </c>
      <c r="AA53" s="130">
        <v>898</v>
      </c>
      <c r="AB53" s="130">
        <v>789.31</v>
      </c>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s="130" t="s">
        <v>802</v>
      </c>
      <c r="B54" s="130">
        <v>375428</v>
      </c>
      <c r="C54" s="130">
        <v>280306</v>
      </c>
      <c r="D54" s="130">
        <v>243399.98</v>
      </c>
      <c r="E54" s="130">
        <v>233598</v>
      </c>
      <c r="F54" s="130">
        <v>256208</v>
      </c>
      <c r="G54" s="130">
        <v>234380</v>
      </c>
      <c r="H54" s="130">
        <v>200066.5</v>
      </c>
      <c r="I54" s="130">
        <v>195706</v>
      </c>
      <c r="J54" s="130">
        <v>204617</v>
      </c>
      <c r="K54" s="130">
        <v>217453</v>
      </c>
      <c r="L54" s="130">
        <v>231614.71</v>
      </c>
      <c r="M54" s="130">
        <v>228604</v>
      </c>
      <c r="N54" s="130">
        <v>248145</v>
      </c>
      <c r="O54" s="130">
        <v>245370</v>
      </c>
      <c r="P54" s="130">
        <v>250665.22</v>
      </c>
      <c r="Q54" s="130">
        <v>184857</v>
      </c>
      <c r="R54" s="130">
        <v>166430</v>
      </c>
      <c r="S54" s="130">
        <v>160184</v>
      </c>
      <c r="T54" s="130">
        <v>169655.15</v>
      </c>
      <c r="U54" s="130">
        <v>174234</v>
      </c>
      <c r="V54" s="130">
        <v>178718</v>
      </c>
      <c r="W54" s="130">
        <v>183002</v>
      </c>
      <c r="X54" s="130">
        <v>172530.18</v>
      </c>
      <c r="Y54" s="130">
        <v>182876</v>
      </c>
      <c r="Z54" s="130">
        <v>197802</v>
      </c>
      <c r="AA54" s="130">
        <v>196736</v>
      </c>
      <c r="AB54" s="130">
        <v>160972.09</v>
      </c>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s="130" t="s">
        <v>803</v>
      </c>
      <c r="B55" s="130">
        <v>572919</v>
      </c>
      <c r="C55" s="130">
        <v>434610</v>
      </c>
      <c r="D55" s="130">
        <v>400682.13</v>
      </c>
      <c r="E55" s="130">
        <v>372112</v>
      </c>
      <c r="F55" s="130">
        <v>378628</v>
      </c>
      <c r="G55" s="130">
        <v>395179</v>
      </c>
      <c r="H55" s="130">
        <v>349797.24</v>
      </c>
      <c r="I55" s="130">
        <v>359595</v>
      </c>
      <c r="J55" s="130">
        <v>369237</v>
      </c>
      <c r="K55" s="130">
        <v>399993</v>
      </c>
      <c r="L55" s="130">
        <v>392514.35</v>
      </c>
      <c r="M55" s="130">
        <v>391841</v>
      </c>
      <c r="N55" s="130">
        <v>408544</v>
      </c>
      <c r="O55" s="130">
        <v>380005</v>
      </c>
      <c r="P55" s="130">
        <v>382553.07</v>
      </c>
      <c r="Q55" s="130">
        <v>298919</v>
      </c>
      <c r="R55" s="130">
        <v>266835</v>
      </c>
      <c r="S55" s="130">
        <v>254677</v>
      </c>
      <c r="T55" s="130">
        <v>268016.49</v>
      </c>
      <c r="U55" s="130">
        <v>272335</v>
      </c>
      <c r="V55" s="130">
        <v>276347</v>
      </c>
      <c r="W55" s="130">
        <v>281125</v>
      </c>
      <c r="X55" s="130">
        <v>254251.84</v>
      </c>
      <c r="Y55" s="130">
        <v>270403</v>
      </c>
      <c r="Z55" s="130">
        <v>323464</v>
      </c>
      <c r="AA55" s="130">
        <v>323009</v>
      </c>
      <c r="AB55" s="130">
        <v>273557.2</v>
      </c>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s="130" t="s">
        <v>2411</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s="130" t="s">
        <v>2412</v>
      </c>
      <c r="B57" s="130">
        <v>170577</v>
      </c>
      <c r="C57" s="130">
        <v>170577</v>
      </c>
      <c r="D57" s="130">
        <v>154327.51</v>
      </c>
      <c r="E57" s="130">
        <v>154327</v>
      </c>
      <c r="F57" s="130">
        <v>154327</v>
      </c>
      <c r="G57" s="130">
        <v>154688</v>
      </c>
      <c r="H57" s="130">
        <v>154687.5</v>
      </c>
      <c r="I57" s="130">
        <v>154688</v>
      </c>
      <c r="J57" s="130">
        <v>154688</v>
      </c>
      <c r="K57" s="130">
        <v>154688</v>
      </c>
      <c r="L57" s="130">
        <v>154687.5</v>
      </c>
      <c r="M57" s="130">
        <v>154688</v>
      </c>
      <c r="N57" s="130">
        <v>154688</v>
      </c>
      <c r="O57" s="130">
        <v>154688</v>
      </c>
      <c r="P57" s="130">
        <v>154687.5</v>
      </c>
      <c r="Q57" s="130">
        <v>154688</v>
      </c>
      <c r="R57" s="130">
        <v>154688</v>
      </c>
      <c r="S57" s="130">
        <v>110000</v>
      </c>
      <c r="T57" s="130">
        <v>110000</v>
      </c>
      <c r="U57" s="130">
        <v>110000</v>
      </c>
      <c r="V57" s="130">
        <v>110000</v>
      </c>
      <c r="W57" s="130">
        <v>110000</v>
      </c>
      <c r="X57" s="130">
        <v>110000</v>
      </c>
      <c r="Y57" s="130">
        <v>110000</v>
      </c>
      <c r="Z57" s="130">
        <v>110000</v>
      </c>
      <c r="AA57" s="130">
        <v>110000</v>
      </c>
      <c r="AB57" s="130">
        <v>40000</v>
      </c>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s="130" t="s">
        <v>2413</v>
      </c>
      <c r="B58" s="130">
        <v>170577</v>
      </c>
      <c r="C58" s="130">
        <v>170577</v>
      </c>
      <c r="D58" s="130">
        <v>154327.51</v>
      </c>
      <c r="E58" s="130">
        <v>154327</v>
      </c>
      <c r="F58" s="130">
        <v>154327</v>
      </c>
      <c r="G58" s="130">
        <v>154688</v>
      </c>
      <c r="H58" s="130">
        <v>154687.5</v>
      </c>
      <c r="I58" s="130">
        <v>154688</v>
      </c>
      <c r="J58" s="130">
        <v>154688</v>
      </c>
      <c r="K58" s="130">
        <v>154688</v>
      </c>
      <c r="L58" s="130">
        <v>154687.5</v>
      </c>
      <c r="M58" s="130">
        <v>154688</v>
      </c>
      <c r="N58" s="130">
        <v>154688</v>
      </c>
      <c r="O58" s="130">
        <v>154688</v>
      </c>
      <c r="P58" s="130">
        <v>154687.5</v>
      </c>
      <c r="Q58" s="130">
        <v>154688</v>
      </c>
      <c r="R58" s="130">
        <v>154688</v>
      </c>
      <c r="S58" s="130">
        <v>110000</v>
      </c>
      <c r="T58" s="130">
        <v>110000</v>
      </c>
      <c r="U58" s="130">
        <v>110000</v>
      </c>
      <c r="V58" s="130">
        <v>110000</v>
      </c>
      <c r="W58" s="130">
        <v>110000</v>
      </c>
      <c r="X58" s="130">
        <v>110000</v>
      </c>
      <c r="Y58" s="130">
        <v>110000</v>
      </c>
      <c r="Z58" s="130">
        <v>110000</v>
      </c>
      <c r="AA58" s="130">
        <v>110000</v>
      </c>
      <c r="AB58" s="130">
        <v>40000</v>
      </c>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s="130" t="s">
        <v>2414</v>
      </c>
      <c r="B59" s="130">
        <v>170577</v>
      </c>
      <c r="C59" s="130">
        <v>170577</v>
      </c>
      <c r="D59" s="130">
        <v>154327.51</v>
      </c>
      <c r="E59" s="130">
        <v>154327</v>
      </c>
      <c r="F59" s="130">
        <v>154327</v>
      </c>
      <c r="G59" s="130">
        <v>154327</v>
      </c>
      <c r="H59" s="130">
        <v>154327.51</v>
      </c>
      <c r="I59" s="130">
        <v>154327</v>
      </c>
      <c r="J59" s="130">
        <v>154327</v>
      </c>
      <c r="K59" s="130">
        <v>137057</v>
      </c>
      <c r="L59" s="130">
        <v>130865.95</v>
      </c>
      <c r="M59" s="130">
        <v>130866</v>
      </c>
      <c r="N59" s="130">
        <v>130366</v>
      </c>
      <c r="O59" s="130">
        <v>130366</v>
      </c>
      <c r="P59" s="130">
        <v>123749.95</v>
      </c>
      <c r="Q59" s="130">
        <v>123750</v>
      </c>
      <c r="R59" s="130">
        <v>123750</v>
      </c>
      <c r="S59" s="130">
        <v>110000</v>
      </c>
      <c r="T59" s="130">
        <v>110000</v>
      </c>
      <c r="U59" s="130">
        <v>110000</v>
      </c>
      <c r="V59" s="130">
        <v>110000</v>
      </c>
      <c r="W59" s="130">
        <v>110000</v>
      </c>
      <c r="X59" s="130">
        <v>110000</v>
      </c>
      <c r="Y59" s="130">
        <v>110000</v>
      </c>
      <c r="Z59" s="130">
        <v>70000</v>
      </c>
      <c r="AA59" s="130">
        <v>70000</v>
      </c>
      <c r="AB59" s="130">
        <v>40000</v>
      </c>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s="130" t="s">
        <v>2415</v>
      </c>
      <c r="B60" s="130">
        <v>170577</v>
      </c>
      <c r="C60" s="130">
        <v>170577</v>
      </c>
      <c r="D60" s="130">
        <v>154327.51</v>
      </c>
      <c r="E60" s="130">
        <v>154327</v>
      </c>
      <c r="F60" s="130">
        <v>154327</v>
      </c>
      <c r="G60" s="130">
        <v>154327</v>
      </c>
      <c r="H60" s="130">
        <v>154327.51</v>
      </c>
      <c r="I60" s="130">
        <v>154327</v>
      </c>
      <c r="J60" s="130">
        <v>154327</v>
      </c>
      <c r="K60" s="130">
        <v>137057</v>
      </c>
      <c r="L60" s="130">
        <v>130865.95</v>
      </c>
      <c r="M60" s="130">
        <v>130866</v>
      </c>
      <c r="N60" s="130">
        <v>130366</v>
      </c>
      <c r="O60" s="130">
        <v>130366</v>
      </c>
      <c r="P60" s="130">
        <v>123749.95</v>
      </c>
      <c r="Q60" s="130">
        <v>123750</v>
      </c>
      <c r="R60" s="130">
        <v>123750</v>
      </c>
      <c r="S60" s="130">
        <v>110000</v>
      </c>
      <c r="T60" s="130">
        <v>110000</v>
      </c>
      <c r="U60" s="130">
        <v>110000</v>
      </c>
      <c r="V60" s="130">
        <v>110000</v>
      </c>
      <c r="W60" s="130">
        <v>110000</v>
      </c>
      <c r="X60" s="130">
        <v>110000</v>
      </c>
      <c r="Y60" s="130">
        <v>110000</v>
      </c>
      <c r="Z60" s="130">
        <v>70000</v>
      </c>
      <c r="AA60" s="130">
        <v>70000</v>
      </c>
      <c r="AB60" s="130">
        <v>40000</v>
      </c>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s="130" t="s">
        <v>2416</v>
      </c>
      <c r="B61" s="130">
        <v>228676</v>
      </c>
      <c r="C61" s="130">
        <v>228676</v>
      </c>
      <c r="D61" s="130">
        <v>180575.75</v>
      </c>
      <c r="E61" s="130">
        <v>180576</v>
      </c>
      <c r="F61" s="130">
        <v>180576</v>
      </c>
      <c r="G61" s="130">
        <v>180576</v>
      </c>
      <c r="H61" s="130">
        <v>180575.75</v>
      </c>
      <c r="I61" s="130">
        <v>180576</v>
      </c>
      <c r="J61" s="130">
        <v>180576</v>
      </c>
      <c r="K61" s="130">
        <v>139125</v>
      </c>
      <c r="L61" s="130">
        <v>124267.98</v>
      </c>
      <c r="M61" s="130">
        <v>124268</v>
      </c>
      <c r="N61" s="130">
        <v>123067</v>
      </c>
      <c r="O61" s="130">
        <v>123067</v>
      </c>
      <c r="P61" s="130">
        <v>107189.6</v>
      </c>
      <c r="Q61" s="130">
        <v>107190</v>
      </c>
      <c r="R61" s="130">
        <v>107190</v>
      </c>
      <c r="S61" s="130">
        <v>107190</v>
      </c>
      <c r="T61" s="130">
        <v>107189.6</v>
      </c>
      <c r="U61" s="130">
        <v>107190</v>
      </c>
      <c r="V61" s="130">
        <v>107190</v>
      </c>
      <c r="W61" s="130">
        <v>107190</v>
      </c>
      <c r="X61" s="130">
        <v>107189.6</v>
      </c>
      <c r="Y61" s="130">
        <v>107189</v>
      </c>
      <c r="Z61" s="130">
        <v>0</v>
      </c>
      <c r="AA61" s="130">
        <v>0</v>
      </c>
      <c r="AB61" s="130">
        <v>0</v>
      </c>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s="130" t="s">
        <v>2417</v>
      </c>
      <c r="B62" s="130">
        <v>228676</v>
      </c>
      <c r="C62" s="130">
        <v>228676</v>
      </c>
      <c r="D62" s="130">
        <v>180575.75</v>
      </c>
      <c r="E62" s="130">
        <v>180576</v>
      </c>
      <c r="F62" s="130">
        <v>180576</v>
      </c>
      <c r="G62" s="130">
        <v>180576</v>
      </c>
      <c r="H62" s="130">
        <v>180575.75</v>
      </c>
      <c r="I62" s="130">
        <v>180576</v>
      </c>
      <c r="J62" s="130">
        <v>180576</v>
      </c>
      <c r="K62" s="130">
        <v>139125</v>
      </c>
      <c r="L62" s="130">
        <v>124267.98</v>
      </c>
      <c r="M62" s="130">
        <v>124268</v>
      </c>
      <c r="N62" s="130">
        <v>123067</v>
      </c>
      <c r="O62" s="130">
        <v>123067</v>
      </c>
      <c r="P62" s="130">
        <v>107189.6</v>
      </c>
      <c r="Q62" s="130">
        <v>107190</v>
      </c>
      <c r="R62" s="130">
        <v>107190</v>
      </c>
      <c r="S62" s="130">
        <v>107190</v>
      </c>
      <c r="T62" s="130">
        <v>107189.6</v>
      </c>
      <c r="U62" s="130">
        <v>107190</v>
      </c>
      <c r="V62" s="130">
        <v>107190</v>
      </c>
      <c r="W62" s="130">
        <v>107190</v>
      </c>
      <c r="X62" s="130">
        <v>107189.6</v>
      </c>
      <c r="Y62" s="130">
        <v>107189</v>
      </c>
      <c r="Z62" s="130">
        <v>0</v>
      </c>
      <c r="AA62" s="130">
        <v>0</v>
      </c>
      <c r="AB62" s="130">
        <v>0</v>
      </c>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s="130" t="s">
        <v>2419</v>
      </c>
      <c r="B63" s="130">
        <v>76380</v>
      </c>
      <c r="C63" s="130">
        <v>95401</v>
      </c>
      <c r="D63" s="130">
        <v>85593.11</v>
      </c>
      <c r="E63" s="130">
        <v>75793</v>
      </c>
      <c r="F63" s="130">
        <v>65789</v>
      </c>
      <c r="G63" s="130">
        <v>74644</v>
      </c>
      <c r="H63" s="130">
        <v>70688.03</v>
      </c>
      <c r="I63" s="130">
        <v>72293</v>
      </c>
      <c r="J63" s="130">
        <v>60355</v>
      </c>
      <c r="K63" s="130">
        <v>71043</v>
      </c>
      <c r="L63" s="130">
        <v>58872.74</v>
      </c>
      <c r="M63" s="130">
        <v>47729</v>
      </c>
      <c r="N63" s="130">
        <v>37035</v>
      </c>
      <c r="O63" s="130">
        <v>43370</v>
      </c>
      <c r="P63" s="130">
        <v>32876.9</v>
      </c>
      <c r="Q63" s="130">
        <v>22323</v>
      </c>
      <c r="R63" s="130">
        <v>13969</v>
      </c>
      <c r="S63" s="130">
        <v>28233</v>
      </c>
      <c r="T63" s="130">
        <v>26309.71</v>
      </c>
      <c r="U63" s="130">
        <v>24653</v>
      </c>
      <c r="V63" s="130">
        <v>16713</v>
      </c>
      <c r="W63" s="130">
        <v>19195</v>
      </c>
      <c r="X63" s="130">
        <v>15875.93</v>
      </c>
      <c r="Y63" s="130">
        <v>10135</v>
      </c>
      <c r="Z63" s="130">
        <v>8120</v>
      </c>
      <c r="AA63" s="130">
        <v>5769</v>
      </c>
      <c r="AB63" s="130">
        <v>31078.04</v>
      </c>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s="130" t="s">
        <v>2420</v>
      </c>
      <c r="B64" s="130">
        <v>12340</v>
      </c>
      <c r="C64" s="130">
        <v>12340</v>
      </c>
      <c r="D64" s="130">
        <v>12340</v>
      </c>
      <c r="E64" s="130">
        <v>10900</v>
      </c>
      <c r="F64" s="130">
        <v>10900</v>
      </c>
      <c r="G64" s="130">
        <v>10900</v>
      </c>
      <c r="H64" s="130">
        <v>10900</v>
      </c>
      <c r="I64" s="130">
        <v>8500</v>
      </c>
      <c r="J64" s="130">
        <v>8500</v>
      </c>
      <c r="K64" s="130">
        <v>8500</v>
      </c>
      <c r="L64" s="130">
        <v>8500</v>
      </c>
      <c r="M64" s="130">
        <v>6400</v>
      </c>
      <c r="N64" s="130">
        <v>6400</v>
      </c>
      <c r="O64" s="130">
        <v>6400</v>
      </c>
      <c r="P64" s="130">
        <v>6400</v>
      </c>
      <c r="Q64" s="130">
        <v>5000</v>
      </c>
      <c r="R64" s="130">
        <v>5000</v>
      </c>
      <c r="S64" s="130">
        <v>5000</v>
      </c>
      <c r="T64" s="130">
        <v>5000</v>
      </c>
      <c r="U64" s="130">
        <v>3833</v>
      </c>
      <c r="V64" s="130">
        <v>3833</v>
      </c>
      <c r="W64" s="130">
        <v>3833</v>
      </c>
      <c r="X64" s="130">
        <v>3833.13</v>
      </c>
      <c r="Y64" s="130">
        <v>3243</v>
      </c>
      <c r="Z64" s="130">
        <v>3243</v>
      </c>
      <c r="AA64" s="130">
        <v>3243</v>
      </c>
      <c r="AB64" s="130">
        <v>2800</v>
      </c>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s="130" t="s">
        <v>2421</v>
      </c>
      <c r="B65" s="130">
        <v>12340</v>
      </c>
      <c r="C65" s="130">
        <v>12340</v>
      </c>
      <c r="D65" s="130">
        <v>12340</v>
      </c>
      <c r="E65" s="130">
        <v>10900</v>
      </c>
      <c r="F65" s="130">
        <v>10900</v>
      </c>
      <c r="G65" s="130">
        <v>10900</v>
      </c>
      <c r="H65" s="130">
        <v>10900</v>
      </c>
      <c r="I65" s="130">
        <v>8500</v>
      </c>
      <c r="J65" s="130">
        <v>8500</v>
      </c>
      <c r="K65" s="130">
        <v>8500</v>
      </c>
      <c r="L65" s="130">
        <v>8500</v>
      </c>
      <c r="M65" s="130">
        <v>6400</v>
      </c>
      <c r="N65" s="130">
        <v>6400</v>
      </c>
      <c r="O65" s="130">
        <v>6400</v>
      </c>
      <c r="P65" s="130">
        <v>6400</v>
      </c>
      <c r="Q65" s="130">
        <v>5000</v>
      </c>
      <c r="R65" s="130">
        <v>5000</v>
      </c>
      <c r="S65" s="130">
        <v>5000</v>
      </c>
      <c r="T65" s="130">
        <v>5000</v>
      </c>
      <c r="U65" s="130">
        <v>3833</v>
      </c>
      <c r="V65" s="130">
        <v>3833</v>
      </c>
      <c r="W65" s="130">
        <v>3833</v>
      </c>
      <c r="X65" s="130">
        <v>3833.13</v>
      </c>
      <c r="Y65" s="130">
        <v>3243</v>
      </c>
      <c r="Z65" s="130">
        <v>3243</v>
      </c>
      <c r="AA65" s="130">
        <v>3243</v>
      </c>
      <c r="AB65" s="130">
        <v>2800</v>
      </c>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s="130" t="s">
        <v>804</v>
      </c>
      <c r="B66" s="130">
        <v>64040</v>
      </c>
      <c r="C66" s="130">
        <v>83061</v>
      </c>
      <c r="D66" s="130">
        <v>73253.11</v>
      </c>
      <c r="E66" s="130">
        <v>64893</v>
      </c>
      <c r="F66" s="130">
        <v>54889</v>
      </c>
      <c r="G66" s="130">
        <v>63744</v>
      </c>
      <c r="H66" s="130">
        <v>59788.03</v>
      </c>
      <c r="I66" s="130">
        <v>63793</v>
      </c>
      <c r="J66" s="130">
        <v>51855</v>
      </c>
      <c r="K66" s="130">
        <v>62543</v>
      </c>
      <c r="L66" s="130">
        <v>50372.74</v>
      </c>
      <c r="M66" s="130">
        <v>41329</v>
      </c>
      <c r="N66" s="130">
        <v>30635</v>
      </c>
      <c r="O66" s="130">
        <v>36970</v>
      </c>
      <c r="P66" s="130">
        <v>26476.9</v>
      </c>
      <c r="Q66" s="130">
        <v>17323</v>
      </c>
      <c r="R66" s="130">
        <v>8969</v>
      </c>
      <c r="S66" s="130">
        <v>23233</v>
      </c>
      <c r="T66" s="130">
        <v>21309.71</v>
      </c>
      <c r="U66" s="130">
        <v>20820</v>
      </c>
      <c r="V66" s="130">
        <v>12880</v>
      </c>
      <c r="W66" s="130">
        <v>15362</v>
      </c>
      <c r="X66" s="130">
        <v>12042.8</v>
      </c>
      <c r="Y66" s="130">
        <v>6892</v>
      </c>
      <c r="Z66" s="130">
        <v>4877</v>
      </c>
      <c r="AA66" s="130">
        <v>2526</v>
      </c>
      <c r="AB66" s="130">
        <v>28278.04</v>
      </c>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s="130" t="s">
        <v>2422</v>
      </c>
      <c r="B67" s="130">
        <v>0</v>
      </c>
      <c r="C67" s="130">
        <v>0</v>
      </c>
      <c r="D67" s="130">
        <v>0</v>
      </c>
      <c r="E67" s="130">
        <v>0</v>
      </c>
      <c r="F67" s="130">
        <v>0</v>
      </c>
      <c r="G67" s="130">
        <v>0</v>
      </c>
      <c r="H67" s="130">
        <v>0</v>
      </c>
      <c r="I67" s="130">
        <v>0</v>
      </c>
      <c r="J67" s="130">
        <v>0</v>
      </c>
      <c r="K67" s="130">
        <v>0</v>
      </c>
      <c r="L67" s="130">
        <v>21048.13</v>
      </c>
      <c r="M67" s="130">
        <v>0</v>
      </c>
      <c r="N67" s="130">
        <v>1701</v>
      </c>
      <c r="O67" s="130">
        <v>0</v>
      </c>
      <c r="P67" s="130">
        <v>22493.19</v>
      </c>
      <c r="Q67" s="130">
        <v>0</v>
      </c>
      <c r="R67" s="130">
        <v>0</v>
      </c>
      <c r="S67" s="130">
        <v>0</v>
      </c>
      <c r="T67" s="130">
        <v>0</v>
      </c>
      <c r="U67" s="130">
        <v>0</v>
      </c>
      <c r="V67" s="130">
        <v>0</v>
      </c>
      <c r="W67" s="130">
        <v>0</v>
      </c>
      <c r="X67" s="130">
        <v>0</v>
      </c>
      <c r="Y67" s="130">
        <v>0</v>
      </c>
      <c r="Z67" s="130">
        <v>0</v>
      </c>
      <c r="AA67" s="130">
        <v>0</v>
      </c>
      <c r="AB67" s="130">
        <v>0</v>
      </c>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s="130" t="s">
        <v>3297</v>
      </c>
      <c r="B68" s="130">
        <v>0</v>
      </c>
      <c r="C68" s="130">
        <v>0</v>
      </c>
      <c r="D68" s="130">
        <v>0</v>
      </c>
      <c r="E68" s="130">
        <v>0</v>
      </c>
      <c r="F68" s="130">
        <v>0</v>
      </c>
      <c r="G68" s="130">
        <v>0</v>
      </c>
      <c r="H68" s="130">
        <v>0</v>
      </c>
      <c r="I68" s="130">
        <v>0</v>
      </c>
      <c r="J68" s="130">
        <v>0</v>
      </c>
      <c r="K68" s="130">
        <v>0</v>
      </c>
      <c r="L68" s="130">
        <v>21048.13</v>
      </c>
      <c r="M68" s="130">
        <v>0</v>
      </c>
      <c r="N68" s="130">
        <v>1701</v>
      </c>
      <c r="O68" s="130">
        <v>0</v>
      </c>
      <c r="P68" s="130">
        <v>22493.19</v>
      </c>
      <c r="Q68" s="130">
        <v>0</v>
      </c>
      <c r="R68" s="130">
        <v>0</v>
      </c>
      <c r="S68" s="130">
        <v>0</v>
      </c>
      <c r="T68" s="130">
        <v>0</v>
      </c>
      <c r="U68" s="130">
        <v>0</v>
      </c>
      <c r="V68" s="130">
        <v>0</v>
      </c>
      <c r="W68" s="130">
        <v>0</v>
      </c>
      <c r="X68" s="130">
        <v>0</v>
      </c>
      <c r="Y68" s="130">
        <v>0</v>
      </c>
      <c r="Z68" s="130">
        <v>0</v>
      </c>
      <c r="AA68" s="130">
        <v>0</v>
      </c>
      <c r="AB68" s="130">
        <v>0</v>
      </c>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s="130" t="s">
        <v>805</v>
      </c>
      <c r="B69" s="130">
        <v>475633</v>
      </c>
      <c r="C69" s="130">
        <v>494654</v>
      </c>
      <c r="D69" s="130">
        <v>420496.37</v>
      </c>
      <c r="E69" s="130">
        <v>410696</v>
      </c>
      <c r="F69" s="130">
        <v>400692</v>
      </c>
      <c r="G69" s="130">
        <v>409547</v>
      </c>
      <c r="H69" s="130">
        <v>405591.3</v>
      </c>
      <c r="I69" s="130">
        <v>407196</v>
      </c>
      <c r="J69" s="130">
        <v>395258</v>
      </c>
      <c r="K69" s="130">
        <v>347225</v>
      </c>
      <c r="L69" s="130">
        <v>335054.78999999998</v>
      </c>
      <c r="M69" s="130">
        <v>302863</v>
      </c>
      <c r="N69" s="130">
        <v>292169</v>
      </c>
      <c r="O69" s="130">
        <v>296803</v>
      </c>
      <c r="P69" s="130">
        <v>286309.64</v>
      </c>
      <c r="Q69" s="130">
        <v>253263</v>
      </c>
      <c r="R69" s="130">
        <v>244909</v>
      </c>
      <c r="S69" s="130">
        <v>245423</v>
      </c>
      <c r="T69" s="130">
        <v>243499.31</v>
      </c>
      <c r="U69" s="130">
        <v>241843</v>
      </c>
      <c r="V69" s="130">
        <v>233903</v>
      </c>
      <c r="W69" s="130">
        <v>236385</v>
      </c>
      <c r="X69" s="130">
        <v>233065.52</v>
      </c>
      <c r="Y69" s="130">
        <v>227324</v>
      </c>
      <c r="Z69" s="130">
        <v>78120</v>
      </c>
      <c r="AA69" s="130">
        <v>75769</v>
      </c>
      <c r="AB69" s="130">
        <v>71078.039999999994</v>
      </c>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s="130" t="s">
        <v>2430</v>
      </c>
      <c r="B70" s="130">
        <v>475633</v>
      </c>
      <c r="C70" s="130">
        <v>494654</v>
      </c>
      <c r="D70" s="130">
        <v>420496.37</v>
      </c>
      <c r="E70" s="130">
        <v>410696</v>
      </c>
      <c r="F70" s="130">
        <v>400692</v>
      </c>
      <c r="G70" s="130">
        <v>409547</v>
      </c>
      <c r="H70" s="130">
        <v>405591.3</v>
      </c>
      <c r="I70" s="130">
        <v>407196</v>
      </c>
      <c r="J70" s="130">
        <v>395258</v>
      </c>
      <c r="K70" s="130">
        <v>347225</v>
      </c>
      <c r="L70" s="130">
        <v>335054.78999999998</v>
      </c>
      <c r="M70" s="130">
        <v>302863</v>
      </c>
      <c r="N70" s="130">
        <v>292169</v>
      </c>
      <c r="O70" s="130">
        <v>296803</v>
      </c>
      <c r="P70" s="130">
        <v>286309.64</v>
      </c>
      <c r="Q70" s="130">
        <v>253263</v>
      </c>
      <c r="R70" s="130">
        <v>244909</v>
      </c>
      <c r="S70" s="130">
        <v>245423</v>
      </c>
      <c r="T70" s="130">
        <v>243499.31</v>
      </c>
      <c r="U70" s="130">
        <v>241843</v>
      </c>
      <c r="V70" s="130">
        <v>233903</v>
      </c>
      <c r="W70" s="130">
        <v>236385</v>
      </c>
      <c r="X70" s="130">
        <v>233065.52</v>
      </c>
      <c r="Y70" s="130">
        <v>227324</v>
      </c>
      <c r="Z70" s="130">
        <v>78120</v>
      </c>
      <c r="AA70" s="130">
        <v>75769</v>
      </c>
      <c r="AB70" s="130">
        <v>71078.039999999994</v>
      </c>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s="130" t="s">
        <v>2431</v>
      </c>
      <c r="B71" s="130">
        <v>1048552</v>
      </c>
      <c r="C71" s="130">
        <v>929264</v>
      </c>
      <c r="D71" s="130">
        <v>821178.5</v>
      </c>
      <c r="E71" s="130">
        <v>782808</v>
      </c>
      <c r="F71" s="130">
        <v>779320</v>
      </c>
      <c r="G71" s="130">
        <v>804726</v>
      </c>
      <c r="H71" s="130">
        <v>755388.53</v>
      </c>
      <c r="I71" s="130">
        <v>766791</v>
      </c>
      <c r="J71" s="130">
        <v>764495</v>
      </c>
      <c r="K71" s="130">
        <v>747218</v>
      </c>
      <c r="L71" s="130">
        <v>727569.14</v>
      </c>
      <c r="M71" s="130">
        <v>694704</v>
      </c>
      <c r="N71" s="130">
        <v>700713</v>
      </c>
      <c r="O71" s="130">
        <v>676808</v>
      </c>
      <c r="P71" s="130">
        <v>668862.71</v>
      </c>
      <c r="Q71" s="130">
        <v>552182</v>
      </c>
      <c r="R71" s="130">
        <v>511744</v>
      </c>
      <c r="S71" s="130">
        <v>500100</v>
      </c>
      <c r="T71" s="130">
        <v>511515.8</v>
      </c>
      <c r="U71" s="130">
        <v>514178</v>
      </c>
      <c r="V71" s="130">
        <v>510250</v>
      </c>
      <c r="W71" s="130">
        <v>517510</v>
      </c>
      <c r="X71" s="130">
        <v>487317.36</v>
      </c>
      <c r="Y71" s="130">
        <v>497727</v>
      </c>
      <c r="Z71" s="130">
        <v>401584</v>
      </c>
      <c r="AA71" s="130">
        <v>398778</v>
      </c>
      <c r="AB71" s="130">
        <v>344635.24</v>
      </c>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s="130" t="s">
        <v>2547</v>
      </c>
      <c r="B72" s="130" t="s">
        <v>3279</v>
      </c>
      <c r="C72" s="130" t="s">
        <v>2548</v>
      </c>
      <c r="D72" s="130" t="s">
        <v>2549</v>
      </c>
      <c r="E72" s="130" t="s">
        <v>2550</v>
      </c>
      <c r="F72" s="130" t="s">
        <v>2551</v>
      </c>
      <c r="G72" s="130" t="s">
        <v>2552</v>
      </c>
      <c r="H72" s="130" t="s">
        <v>2553</v>
      </c>
      <c r="I72" s="130" t="s">
        <v>2554</v>
      </c>
      <c r="J72" s="130" t="s">
        <v>2555</v>
      </c>
      <c r="K72" s="130" t="s">
        <v>2556</v>
      </c>
      <c r="L72" s="130" t="s">
        <v>2557</v>
      </c>
      <c r="M72" s="130" t="s">
        <v>2558</v>
      </c>
      <c r="N72" s="130" t="s">
        <v>2559</v>
      </c>
      <c r="O72" s="130" t="s">
        <v>2560</v>
      </c>
      <c r="P72" s="130" t="s">
        <v>2561</v>
      </c>
      <c r="Q72" s="130" t="s">
        <v>2562</v>
      </c>
      <c r="R72" s="130" t="s">
        <v>2563</v>
      </c>
      <c r="S72" s="130" t="s">
        <v>2564</v>
      </c>
      <c r="T72" s="130" t="s">
        <v>2565</v>
      </c>
      <c r="U72" s="130" t="s">
        <v>2566</v>
      </c>
      <c r="V72" s="130" t="s">
        <v>2567</v>
      </c>
      <c r="W72" s="130" t="s">
        <v>2568</v>
      </c>
      <c r="X72" s="130" t="s">
        <v>2569</v>
      </c>
      <c r="Y72" s="130" t="s">
        <v>2570</v>
      </c>
      <c r="Z72" s="130" t="s">
        <v>2571</v>
      </c>
      <c r="AA72" s="130" t="s">
        <v>2572</v>
      </c>
      <c r="AB72" s="130" t="s">
        <v>2573</v>
      </c>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s="130" t="s">
        <v>2601</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s="130" t="s">
        <v>2602</v>
      </c>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s="130" t="s">
        <v>2603</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12233</v>
      </c>
      <c r="C119" s="132">
        <f t="shared" ref="C119:BK119" si="0">IFERROR(INDEX(C$3:C$117,MATCH($A$119,$A$3:$A$117,0),1),0)</f>
        <v>0</v>
      </c>
      <c r="D119" s="132">
        <f t="shared" si="0"/>
        <v>0</v>
      </c>
      <c r="E119" s="132">
        <f t="shared" si="0"/>
        <v>0</v>
      </c>
      <c r="F119" s="132">
        <f t="shared" si="0"/>
        <v>0</v>
      </c>
      <c r="G119" s="132">
        <f t="shared" si="0"/>
        <v>15332</v>
      </c>
      <c r="H119" s="132">
        <f t="shared" si="0"/>
        <v>11967.61</v>
      </c>
      <c r="I119" s="132">
        <f t="shared" si="0"/>
        <v>11772</v>
      </c>
      <c r="J119" s="132">
        <f t="shared" si="0"/>
        <v>8451</v>
      </c>
      <c r="K119" s="132">
        <f t="shared" si="0"/>
        <v>7966</v>
      </c>
      <c r="L119" s="132">
        <f t="shared" si="0"/>
        <v>6413.43</v>
      </c>
      <c r="M119" s="132">
        <f t="shared" si="0"/>
        <v>12942</v>
      </c>
      <c r="N119" s="132">
        <f t="shared" si="0"/>
        <v>14409</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24612</v>
      </c>
      <c r="AA119" s="132">
        <f t="shared" si="0"/>
        <v>23612</v>
      </c>
      <c r="AB119" s="132">
        <f t="shared" si="0"/>
        <v>19415.2</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5000</v>
      </c>
      <c r="AA120" s="132">
        <f t="shared" si="1"/>
        <v>5000</v>
      </c>
      <c r="AB120" s="132">
        <f t="shared" si="1"/>
        <v>5000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11220</v>
      </c>
      <c r="C121" s="132">
        <f t="shared" ref="C121:BK121" si="2">IFERROR(INDEX(C$3:C$117,MATCH($A$121,$A$3:$A$117,0),1),0)</f>
        <v>8960</v>
      </c>
      <c r="D121" s="132">
        <f t="shared" si="2"/>
        <v>7460</v>
      </c>
      <c r="E121" s="132">
        <f t="shared" si="2"/>
        <v>5600</v>
      </c>
      <c r="F121" s="132">
        <f t="shared" si="2"/>
        <v>4010</v>
      </c>
      <c r="G121" s="132">
        <f t="shared" si="2"/>
        <v>9890</v>
      </c>
      <c r="H121" s="132">
        <f t="shared" si="2"/>
        <v>830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3412</v>
      </c>
      <c r="AA121" s="132">
        <f t="shared" si="2"/>
        <v>3419</v>
      </c>
      <c r="AB121" s="132">
        <f t="shared" si="2"/>
        <v>3340.33</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37540</v>
      </c>
      <c r="C122" s="132">
        <f>IFERROR(INDEX(C$3:C$117,MATCH($A$122,$A3:$A$117,0),1),0)</f>
        <v>41290</v>
      </c>
      <c r="D122" s="132">
        <f>IFERROR(INDEX(D$3:D$117,MATCH($A$122,$A3:$A$117,0),1),0)</f>
        <v>34326.300000000003</v>
      </c>
      <c r="E122" s="132">
        <f>IFERROR(INDEX(E$3:E$117,MATCH($A$122,$A3:$A$117,0),1),0)</f>
        <v>28700</v>
      </c>
      <c r="F122" s="132">
        <f>IFERROR(INDEX(F$3:F$117,MATCH($A$122,$A3:$A$117,0),1),0)</f>
        <v>31190</v>
      </c>
      <c r="G122" s="132">
        <f>IFERROR(INDEX(G$3:G$117,MATCH($A$122,$A3:$A$117,0),1),0)</f>
        <v>11210</v>
      </c>
      <c r="H122" s="132">
        <f>IFERROR(INDEX(H$3:H$117,MATCH($A$122,$A3:$A$117,0),1),0)</f>
        <v>21170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819</v>
      </c>
      <c r="AB122" s="132">
        <f>IFERROR(INDEX(AB$3:AB$117,MATCH($A$122,$A3:$A$117,0),1),0)</f>
        <v>1703.32</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23453</v>
      </c>
      <c r="C123" s="80">
        <f t="shared" ref="C123:BB123" si="3">C119+C120+C121</f>
        <v>8960</v>
      </c>
      <c r="D123" s="80">
        <f t="shared" si="3"/>
        <v>7460</v>
      </c>
      <c r="E123" s="80">
        <f t="shared" si="3"/>
        <v>5600</v>
      </c>
      <c r="F123" s="80">
        <f t="shared" si="3"/>
        <v>4010</v>
      </c>
      <c r="G123" s="80">
        <f t="shared" si="3"/>
        <v>25222</v>
      </c>
      <c r="H123" s="80">
        <f t="shared" si="3"/>
        <v>12797.61</v>
      </c>
      <c r="I123" s="80">
        <f t="shared" si="3"/>
        <v>11772</v>
      </c>
      <c r="J123" s="80">
        <f t="shared" si="3"/>
        <v>8451</v>
      </c>
      <c r="K123" s="80">
        <f t="shared" si="3"/>
        <v>7966</v>
      </c>
      <c r="L123" s="80">
        <f t="shared" si="3"/>
        <v>6413.43</v>
      </c>
      <c r="M123" s="80">
        <f t="shared" si="3"/>
        <v>12942</v>
      </c>
      <c r="N123" s="80">
        <f t="shared" si="3"/>
        <v>14409</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33024</v>
      </c>
      <c r="AA123" s="80">
        <f t="shared" si="3"/>
        <v>32031</v>
      </c>
      <c r="AB123" s="80">
        <f t="shared" si="3"/>
        <v>27755.53</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37540</v>
      </c>
      <c r="C124" s="80">
        <f t="shared" ref="C124:BK124" si="5">C122</f>
        <v>41290</v>
      </c>
      <c r="D124" s="80">
        <f t="shared" si="5"/>
        <v>34326.300000000003</v>
      </c>
      <c r="E124" s="80">
        <f t="shared" si="5"/>
        <v>28700</v>
      </c>
      <c r="F124" s="80">
        <f t="shared" si="5"/>
        <v>31190</v>
      </c>
      <c r="G124" s="80">
        <f t="shared" si="5"/>
        <v>11210</v>
      </c>
      <c r="H124" s="80">
        <f t="shared" si="5"/>
        <v>21170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819</v>
      </c>
      <c r="AB124" s="80">
        <f t="shared" si="5"/>
        <v>1703.32</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60993</v>
      </c>
      <c r="C125" s="82">
        <f t="shared" ref="C125:BK125" si="6">SUM(C123:C124)</f>
        <v>50250</v>
      </c>
      <c r="D125" s="82">
        <f t="shared" si="6"/>
        <v>41786.300000000003</v>
      </c>
      <c r="E125" s="82">
        <f t="shared" si="6"/>
        <v>34300</v>
      </c>
      <c r="F125" s="82">
        <f t="shared" si="6"/>
        <v>35200</v>
      </c>
      <c r="G125" s="82">
        <f t="shared" si="6"/>
        <v>36432</v>
      </c>
      <c r="H125" s="82">
        <f t="shared" si="6"/>
        <v>33967.61</v>
      </c>
      <c r="I125" s="82">
        <f t="shared" si="6"/>
        <v>11772</v>
      </c>
      <c r="J125" s="82">
        <f t="shared" si="6"/>
        <v>8451</v>
      </c>
      <c r="K125" s="82">
        <f t="shared" si="6"/>
        <v>7966</v>
      </c>
      <c r="L125" s="82">
        <f t="shared" si="6"/>
        <v>6413.43</v>
      </c>
      <c r="M125" s="82">
        <f t="shared" si="6"/>
        <v>12942</v>
      </c>
      <c r="N125" s="82">
        <f t="shared" si="6"/>
        <v>14409</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33024</v>
      </c>
      <c r="AA125" s="82">
        <f t="shared" si="6"/>
        <v>32850</v>
      </c>
      <c r="AB125" s="82">
        <f t="shared" si="6"/>
        <v>29458.85</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x14ac:dyDescent="0.25">
      <c r="A128" s="130" t="s">
        <v>6</v>
      </c>
      <c r="B128" s="130" t="s">
        <v>3278</v>
      </c>
      <c r="C128" s="130" t="s">
        <v>2310</v>
      </c>
      <c r="D128" s="130" t="s">
        <v>2432</v>
      </c>
      <c r="E128" s="130" t="s">
        <v>2312</v>
      </c>
      <c r="F128" s="130" t="s">
        <v>2313</v>
      </c>
      <c r="G128" s="130" t="s">
        <v>2314</v>
      </c>
      <c r="H128" s="130" t="s">
        <v>2433</v>
      </c>
      <c r="I128" s="130" t="s">
        <v>2316</v>
      </c>
      <c r="J128" s="130" t="s">
        <v>2317</v>
      </c>
      <c r="K128" s="130" t="s">
        <v>2318</v>
      </c>
      <c r="L128" s="130" t="s">
        <v>2434</v>
      </c>
      <c r="M128" s="130" t="s">
        <v>2320</v>
      </c>
      <c r="N128" s="130" t="s">
        <v>2321</v>
      </c>
      <c r="O128" s="130" t="s">
        <v>2322</v>
      </c>
      <c r="P128" s="130" t="s">
        <v>2435</v>
      </c>
      <c r="Q128" s="130" t="s">
        <v>2324</v>
      </c>
      <c r="R128" s="130" t="s">
        <v>2325</v>
      </c>
      <c r="S128" s="130" t="s">
        <v>2326</v>
      </c>
      <c r="T128" s="130" t="s">
        <v>2436</v>
      </c>
      <c r="U128" s="130" t="s">
        <v>2328</v>
      </c>
      <c r="V128" s="130" t="s">
        <v>2329</v>
      </c>
      <c r="W128" s="130" t="s">
        <v>2330</v>
      </c>
      <c r="X128" s="130" t="s">
        <v>2437</v>
      </c>
      <c r="Y128" s="130" t="s">
        <v>2332</v>
      </c>
      <c r="Z128" s="130" t="s">
        <v>2333</v>
      </c>
      <c r="AA128" s="130" t="s">
        <v>2334</v>
      </c>
      <c r="AB128" s="130" t="s">
        <v>2438</v>
      </c>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s="130" t="s">
        <v>2445</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s="130" t="s">
        <v>2446</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s="130" t="s">
        <v>867</v>
      </c>
      <c r="B131" s="130">
        <v>109248</v>
      </c>
      <c r="C131" s="130">
        <v>110355</v>
      </c>
      <c r="D131" s="130">
        <v>104551.95</v>
      </c>
      <c r="E131" s="130">
        <v>96751</v>
      </c>
      <c r="F131" s="130">
        <v>86794</v>
      </c>
      <c r="G131" s="130">
        <v>102997</v>
      </c>
      <c r="H131" s="130">
        <v>113454.08</v>
      </c>
      <c r="I131" s="130">
        <v>116964</v>
      </c>
      <c r="J131" s="130">
        <v>113648</v>
      </c>
      <c r="K131" s="130">
        <v>112895</v>
      </c>
      <c r="L131" s="130">
        <v>109847.33</v>
      </c>
      <c r="M131" s="130">
        <v>109880</v>
      </c>
      <c r="N131" s="130">
        <v>101315</v>
      </c>
      <c r="O131" s="130">
        <v>100841</v>
      </c>
      <c r="P131" s="130">
        <v>95445.47</v>
      </c>
      <c r="Q131" s="130">
        <v>89509</v>
      </c>
      <c r="R131" s="130">
        <v>83262</v>
      </c>
      <c r="S131" s="130">
        <v>79287</v>
      </c>
      <c r="T131" s="130">
        <v>77179.679999999993</v>
      </c>
      <c r="U131" s="130">
        <v>79353</v>
      </c>
      <c r="V131" s="130">
        <v>74381</v>
      </c>
      <c r="W131" s="130">
        <v>69866</v>
      </c>
      <c r="X131" s="130">
        <v>67352.539999999994</v>
      </c>
      <c r="Y131" s="130">
        <v>67923</v>
      </c>
      <c r="Z131" s="130">
        <v>65224</v>
      </c>
      <c r="AA131" s="130">
        <v>63769</v>
      </c>
      <c r="AB131" s="130">
        <v>58577.81</v>
      </c>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s="130" t="s">
        <v>2618</v>
      </c>
      <c r="B132" s="130">
        <v>109248</v>
      </c>
      <c r="C132" s="130">
        <v>110355</v>
      </c>
      <c r="D132" s="130">
        <v>104551.95</v>
      </c>
      <c r="E132" s="130">
        <v>96751</v>
      </c>
      <c r="F132" s="130">
        <v>86794</v>
      </c>
      <c r="G132" s="130">
        <v>102997</v>
      </c>
      <c r="H132" s="130">
        <v>113454.08</v>
      </c>
      <c r="I132" s="130">
        <v>116964</v>
      </c>
      <c r="J132" s="130">
        <v>113648</v>
      </c>
      <c r="K132" s="130">
        <v>112895</v>
      </c>
      <c r="L132" s="130">
        <v>109847.33</v>
      </c>
      <c r="M132" s="130">
        <v>109880</v>
      </c>
      <c r="N132" s="130">
        <v>101315</v>
      </c>
      <c r="O132" s="130">
        <v>100841</v>
      </c>
      <c r="P132" s="130">
        <v>95445.47</v>
      </c>
      <c r="Q132" s="130">
        <v>89509</v>
      </c>
      <c r="R132" s="130">
        <v>83262</v>
      </c>
      <c r="S132" s="130">
        <v>79287</v>
      </c>
      <c r="T132" s="130">
        <v>77179.679999999993</v>
      </c>
      <c r="U132" s="130">
        <v>79353</v>
      </c>
      <c r="V132" s="130">
        <v>74381</v>
      </c>
      <c r="W132" s="130">
        <v>69866</v>
      </c>
      <c r="X132" s="130">
        <v>67352.539999999994</v>
      </c>
      <c r="Y132" s="130">
        <v>67923</v>
      </c>
      <c r="Z132" s="130">
        <v>65224</v>
      </c>
      <c r="AA132" s="130">
        <v>63769</v>
      </c>
      <c r="AB132" s="130">
        <v>58577.81</v>
      </c>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s="130" t="s">
        <v>868</v>
      </c>
      <c r="B133" s="130">
        <v>0</v>
      </c>
      <c r="C133" s="130">
        <v>0</v>
      </c>
      <c r="D133" s="130">
        <v>10.7</v>
      </c>
      <c r="E133" s="130">
        <v>0</v>
      </c>
      <c r="F133" s="130">
        <v>0</v>
      </c>
      <c r="G133" s="130">
        <v>0</v>
      </c>
      <c r="H133" s="130">
        <v>0</v>
      </c>
      <c r="I133" s="130">
        <v>0</v>
      </c>
      <c r="J133" s="130">
        <v>0</v>
      </c>
      <c r="K133" s="130">
        <v>0</v>
      </c>
      <c r="L133" s="130">
        <v>0</v>
      </c>
      <c r="M133" s="130">
        <v>0</v>
      </c>
      <c r="N133" s="130">
        <v>0</v>
      </c>
      <c r="O133" s="130">
        <v>0</v>
      </c>
      <c r="P133" s="130">
        <v>0</v>
      </c>
      <c r="Q133" s="130">
        <v>0</v>
      </c>
      <c r="R133" s="130">
        <v>0</v>
      </c>
      <c r="S133" s="130">
        <v>0</v>
      </c>
      <c r="T133" s="130">
        <v>0</v>
      </c>
      <c r="U133" s="130">
        <v>0</v>
      </c>
      <c r="V133" s="130">
        <v>0</v>
      </c>
      <c r="W133" s="130">
        <v>0</v>
      </c>
      <c r="X133" s="130">
        <v>0</v>
      </c>
      <c r="Y133" s="130">
        <v>0</v>
      </c>
      <c r="Z133" s="130">
        <v>0</v>
      </c>
      <c r="AA133" s="130">
        <v>0</v>
      </c>
      <c r="AB133" s="130">
        <v>0</v>
      </c>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s="130" t="s">
        <v>869</v>
      </c>
      <c r="B134" s="130">
        <v>0</v>
      </c>
      <c r="C134" s="130">
        <v>0</v>
      </c>
      <c r="D134" s="130">
        <v>10.7</v>
      </c>
      <c r="E134" s="130">
        <v>0</v>
      </c>
      <c r="F134" s="130">
        <v>0</v>
      </c>
      <c r="G134" s="130">
        <v>0</v>
      </c>
      <c r="H134" s="130">
        <v>0</v>
      </c>
      <c r="I134" s="130">
        <v>0</v>
      </c>
      <c r="J134" s="130">
        <v>0</v>
      </c>
      <c r="K134" s="130">
        <v>0</v>
      </c>
      <c r="L134" s="130">
        <v>0</v>
      </c>
      <c r="M134" s="130">
        <v>0</v>
      </c>
      <c r="N134" s="130">
        <v>0</v>
      </c>
      <c r="O134" s="130">
        <v>0</v>
      </c>
      <c r="P134" s="130">
        <v>0</v>
      </c>
      <c r="Q134" s="130">
        <v>0</v>
      </c>
      <c r="R134" s="130">
        <v>0</v>
      </c>
      <c r="S134" s="130">
        <v>0</v>
      </c>
      <c r="T134" s="130">
        <v>0</v>
      </c>
      <c r="U134" s="130">
        <v>0</v>
      </c>
      <c r="V134" s="130">
        <v>0</v>
      </c>
      <c r="W134" s="130">
        <v>0</v>
      </c>
      <c r="X134" s="130">
        <v>0</v>
      </c>
      <c r="Y134" s="130">
        <v>0</v>
      </c>
      <c r="Z134" s="130">
        <v>0</v>
      </c>
      <c r="AA134" s="130">
        <v>0</v>
      </c>
      <c r="AB134" s="130">
        <v>0</v>
      </c>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s="130" t="s">
        <v>786</v>
      </c>
      <c r="B135" s="130">
        <v>175</v>
      </c>
      <c r="C135" s="130">
        <v>111</v>
      </c>
      <c r="D135" s="130">
        <v>122.06</v>
      </c>
      <c r="E135" s="130">
        <v>190</v>
      </c>
      <c r="F135" s="130">
        <v>209</v>
      </c>
      <c r="G135" s="130">
        <v>76</v>
      </c>
      <c r="H135" s="130">
        <v>264.25</v>
      </c>
      <c r="I135" s="130">
        <v>353</v>
      </c>
      <c r="J135" s="130">
        <v>757</v>
      </c>
      <c r="K135" s="130">
        <v>556</v>
      </c>
      <c r="L135" s="130">
        <v>755.5</v>
      </c>
      <c r="M135" s="130">
        <v>329</v>
      </c>
      <c r="N135" s="130">
        <v>780</v>
      </c>
      <c r="O135" s="130">
        <v>113</v>
      </c>
      <c r="P135" s="130">
        <v>126.68</v>
      </c>
      <c r="Q135" s="130">
        <v>327</v>
      </c>
      <c r="R135" s="130">
        <v>216</v>
      </c>
      <c r="S135" s="130">
        <v>468</v>
      </c>
      <c r="T135" s="130">
        <v>465.02</v>
      </c>
      <c r="U135" s="130">
        <v>364</v>
      </c>
      <c r="V135" s="130">
        <v>742</v>
      </c>
      <c r="W135" s="130">
        <v>226</v>
      </c>
      <c r="X135" s="130">
        <v>515.9</v>
      </c>
      <c r="Y135" s="130">
        <v>205</v>
      </c>
      <c r="Z135" s="130">
        <v>800</v>
      </c>
      <c r="AA135" s="130">
        <v>182</v>
      </c>
      <c r="AB135" s="130">
        <v>174.49</v>
      </c>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s="130" t="s">
        <v>870</v>
      </c>
      <c r="B136" s="130">
        <v>109423</v>
      </c>
      <c r="C136" s="130">
        <v>110466</v>
      </c>
      <c r="D136" s="130">
        <v>104716.83</v>
      </c>
      <c r="E136" s="130">
        <v>96941</v>
      </c>
      <c r="F136" s="130">
        <v>87003</v>
      </c>
      <c r="G136" s="130">
        <v>103073</v>
      </c>
      <c r="H136" s="130">
        <v>113718.33</v>
      </c>
      <c r="I136" s="130">
        <v>117317</v>
      </c>
      <c r="J136" s="130">
        <v>114405</v>
      </c>
      <c r="K136" s="130">
        <v>113451</v>
      </c>
      <c r="L136" s="130">
        <v>110602.83</v>
      </c>
      <c r="M136" s="130">
        <v>110209</v>
      </c>
      <c r="N136" s="130">
        <v>102095</v>
      </c>
      <c r="O136" s="130">
        <v>100954</v>
      </c>
      <c r="P136" s="130">
        <v>95572.15</v>
      </c>
      <c r="Q136" s="130">
        <v>89836</v>
      </c>
      <c r="R136" s="130">
        <v>83478</v>
      </c>
      <c r="S136" s="130">
        <v>79755</v>
      </c>
      <c r="T136" s="130">
        <v>77644.7</v>
      </c>
      <c r="U136" s="130">
        <v>79717</v>
      </c>
      <c r="V136" s="130">
        <v>75123</v>
      </c>
      <c r="W136" s="130">
        <v>70092</v>
      </c>
      <c r="X136" s="130">
        <v>67868.429999999993</v>
      </c>
      <c r="Y136" s="130">
        <v>68128</v>
      </c>
      <c r="Z136" s="130">
        <v>66024</v>
      </c>
      <c r="AA136" s="130">
        <v>63951</v>
      </c>
      <c r="AB136" s="130">
        <v>58752.3</v>
      </c>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s="130" t="s">
        <v>2449</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s="130" t="s">
        <v>871</v>
      </c>
      <c r="B138" s="130">
        <v>92495</v>
      </c>
      <c r="C138" s="130">
        <v>83332</v>
      </c>
      <c r="D138" s="130">
        <v>79959.5</v>
      </c>
      <c r="E138" s="130">
        <v>74254</v>
      </c>
      <c r="F138" s="130">
        <v>67277</v>
      </c>
      <c r="G138" s="130">
        <v>81499</v>
      </c>
      <c r="H138" s="130">
        <v>86089.73</v>
      </c>
      <c r="I138" s="130">
        <v>86997</v>
      </c>
      <c r="J138" s="130">
        <v>83947</v>
      </c>
      <c r="K138" s="130">
        <v>82533</v>
      </c>
      <c r="L138" s="130">
        <v>82966.559999999998</v>
      </c>
      <c r="M138" s="130">
        <v>81981</v>
      </c>
      <c r="N138" s="130">
        <v>75986</v>
      </c>
      <c r="O138" s="130">
        <v>73090</v>
      </c>
      <c r="P138" s="130">
        <v>70780.36</v>
      </c>
      <c r="Q138" s="130">
        <v>67134</v>
      </c>
      <c r="R138" s="130">
        <v>63998</v>
      </c>
      <c r="S138" s="130">
        <v>64341</v>
      </c>
      <c r="T138" s="130">
        <v>58686.84</v>
      </c>
      <c r="U138" s="130">
        <v>60652</v>
      </c>
      <c r="V138" s="130">
        <v>55999</v>
      </c>
      <c r="W138" s="130">
        <v>53690</v>
      </c>
      <c r="X138" s="130">
        <v>51561.66</v>
      </c>
      <c r="Y138" s="130">
        <v>52566</v>
      </c>
      <c r="Z138" s="130">
        <v>51127</v>
      </c>
      <c r="AA138" s="130">
        <v>49922</v>
      </c>
      <c r="AB138" s="130">
        <v>47480.3</v>
      </c>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s="130" t="s">
        <v>3298</v>
      </c>
      <c r="B139" s="130">
        <v>92495</v>
      </c>
      <c r="C139" s="130">
        <v>83332</v>
      </c>
      <c r="D139" s="130">
        <v>79959.5</v>
      </c>
      <c r="E139" s="130">
        <v>74254</v>
      </c>
      <c r="F139" s="130">
        <v>67277</v>
      </c>
      <c r="G139" s="130">
        <v>81499</v>
      </c>
      <c r="H139" s="130">
        <v>86089.73</v>
      </c>
      <c r="I139" s="130">
        <v>86997</v>
      </c>
      <c r="J139" s="130">
        <v>83947</v>
      </c>
      <c r="K139" s="130">
        <v>82533</v>
      </c>
      <c r="L139" s="130">
        <v>82966.559999999998</v>
      </c>
      <c r="M139" s="130">
        <v>81981</v>
      </c>
      <c r="N139" s="130">
        <v>75986</v>
      </c>
      <c r="O139" s="130">
        <v>73090</v>
      </c>
      <c r="P139" s="130">
        <v>70780.36</v>
      </c>
      <c r="Q139" s="130">
        <v>67134</v>
      </c>
      <c r="R139" s="130">
        <v>63998</v>
      </c>
      <c r="S139" s="130">
        <v>64341</v>
      </c>
      <c r="T139" s="130">
        <v>58686.84</v>
      </c>
      <c r="U139" s="130">
        <v>60652</v>
      </c>
      <c r="V139" s="130">
        <v>55999</v>
      </c>
      <c r="W139" s="130">
        <v>53690</v>
      </c>
      <c r="X139" s="130">
        <v>51561.66</v>
      </c>
      <c r="Y139" s="130">
        <v>52566</v>
      </c>
      <c r="Z139" s="130">
        <v>51127</v>
      </c>
      <c r="AA139" s="130">
        <v>49922</v>
      </c>
      <c r="AB139" s="130">
        <v>47480.3</v>
      </c>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s="130" t="s">
        <v>872</v>
      </c>
      <c r="B140" s="130">
        <v>12270</v>
      </c>
      <c r="C140" s="130">
        <v>12472</v>
      </c>
      <c r="D140" s="130">
        <v>10716</v>
      </c>
      <c r="E140" s="130">
        <v>8269</v>
      </c>
      <c r="F140" s="130">
        <v>12452</v>
      </c>
      <c r="G140" s="130">
        <v>12102</v>
      </c>
      <c r="H140" s="130">
        <v>12338.46</v>
      </c>
      <c r="I140" s="130">
        <v>12333</v>
      </c>
      <c r="J140" s="130">
        <v>14070</v>
      </c>
      <c r="K140" s="130">
        <v>12982</v>
      </c>
      <c r="L140" s="130">
        <v>11994.49</v>
      </c>
      <c r="M140" s="130">
        <v>11680</v>
      </c>
      <c r="N140" s="130">
        <v>11416</v>
      </c>
      <c r="O140" s="130">
        <v>11541</v>
      </c>
      <c r="P140" s="130">
        <v>8877.15</v>
      </c>
      <c r="Q140" s="130">
        <v>9921</v>
      </c>
      <c r="R140" s="130">
        <v>10422</v>
      </c>
      <c r="S140" s="130">
        <v>10417</v>
      </c>
      <c r="T140" s="130">
        <v>8271.92</v>
      </c>
      <c r="U140" s="130">
        <v>8060</v>
      </c>
      <c r="V140" s="130">
        <v>8327</v>
      </c>
      <c r="W140" s="130">
        <v>8075</v>
      </c>
      <c r="X140" s="130">
        <v>5652.21</v>
      </c>
      <c r="Y140" s="130">
        <v>9851</v>
      </c>
      <c r="Z140" s="130">
        <v>6124</v>
      </c>
      <c r="AA140" s="130">
        <v>6718</v>
      </c>
      <c r="AB140" s="130">
        <v>4476.45</v>
      </c>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s="130" t="s">
        <v>874</v>
      </c>
      <c r="B141" s="130">
        <v>12270</v>
      </c>
      <c r="C141" s="130">
        <v>12472</v>
      </c>
      <c r="D141" s="130">
        <v>10716</v>
      </c>
      <c r="E141" s="130">
        <v>8269</v>
      </c>
      <c r="F141" s="130">
        <v>12452</v>
      </c>
      <c r="G141" s="130">
        <v>12102</v>
      </c>
      <c r="H141" s="130">
        <v>12338.46</v>
      </c>
      <c r="I141" s="130">
        <v>12333</v>
      </c>
      <c r="J141" s="130">
        <v>14070</v>
      </c>
      <c r="K141" s="130">
        <v>12982</v>
      </c>
      <c r="L141" s="130">
        <v>11994.49</v>
      </c>
      <c r="M141" s="130">
        <v>11680</v>
      </c>
      <c r="N141" s="130">
        <v>11416</v>
      </c>
      <c r="O141" s="130">
        <v>11541</v>
      </c>
      <c r="P141" s="130">
        <v>8877.15</v>
      </c>
      <c r="Q141" s="130">
        <v>9921</v>
      </c>
      <c r="R141" s="130">
        <v>10422</v>
      </c>
      <c r="S141" s="130">
        <v>10417</v>
      </c>
      <c r="T141" s="130">
        <v>8271.92</v>
      </c>
      <c r="U141" s="130">
        <v>8060</v>
      </c>
      <c r="V141" s="130">
        <v>8327</v>
      </c>
      <c r="W141" s="130">
        <v>8075</v>
      </c>
      <c r="X141" s="130">
        <v>5652.21</v>
      </c>
      <c r="Y141" s="130">
        <v>9851</v>
      </c>
      <c r="Z141" s="130">
        <v>6124</v>
      </c>
      <c r="AA141" s="130">
        <v>6718</v>
      </c>
      <c r="AB141" s="130">
        <v>4476.45</v>
      </c>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s="130" t="s">
        <v>881</v>
      </c>
      <c r="B142" s="130">
        <v>0</v>
      </c>
      <c r="C142" s="130">
        <v>-155</v>
      </c>
      <c r="D142" s="130">
        <v>360.44</v>
      </c>
      <c r="E142" s="130">
        <v>0</v>
      </c>
      <c r="F142" s="130">
        <v>0</v>
      </c>
      <c r="G142" s="130">
        <v>0</v>
      </c>
      <c r="H142" s="130">
        <v>0</v>
      </c>
      <c r="I142" s="130">
        <v>0</v>
      </c>
      <c r="J142" s="130">
        <v>0</v>
      </c>
      <c r="K142" s="130">
        <v>0</v>
      </c>
      <c r="L142" s="130">
        <v>0</v>
      </c>
      <c r="M142" s="130">
        <v>0</v>
      </c>
      <c r="N142" s="130">
        <v>0</v>
      </c>
      <c r="O142" s="130">
        <v>0</v>
      </c>
      <c r="P142" s="130">
        <v>0</v>
      </c>
      <c r="Q142" s="130">
        <v>0</v>
      </c>
      <c r="R142" s="130">
        <v>0</v>
      </c>
      <c r="S142" s="130">
        <v>0</v>
      </c>
      <c r="T142" s="130">
        <v>0</v>
      </c>
      <c r="U142" s="130">
        <v>0</v>
      </c>
      <c r="V142" s="130">
        <v>0</v>
      </c>
      <c r="W142" s="130">
        <v>0</v>
      </c>
      <c r="X142" s="130">
        <v>0</v>
      </c>
      <c r="Y142" s="130">
        <v>0</v>
      </c>
      <c r="Z142" s="130">
        <v>0</v>
      </c>
      <c r="AA142" s="130">
        <v>0</v>
      </c>
      <c r="AB142" s="130">
        <v>0</v>
      </c>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s="130" t="s">
        <v>2303</v>
      </c>
      <c r="B143" s="130">
        <v>0</v>
      </c>
      <c r="C143" s="130">
        <v>0</v>
      </c>
      <c r="D143" s="130">
        <v>0</v>
      </c>
      <c r="E143" s="130">
        <v>-23</v>
      </c>
      <c r="F143" s="130">
        <v>844</v>
      </c>
      <c r="G143" s="130">
        <v>621</v>
      </c>
      <c r="H143" s="130">
        <v>0</v>
      </c>
      <c r="I143" s="130">
        <v>0</v>
      </c>
      <c r="J143" s="130">
        <v>0</v>
      </c>
      <c r="K143" s="130">
        <v>0</v>
      </c>
      <c r="L143" s="130">
        <v>0</v>
      </c>
      <c r="M143" s="130">
        <v>0</v>
      </c>
      <c r="N143" s="130">
        <v>0</v>
      </c>
      <c r="O143" s="130">
        <v>0</v>
      </c>
      <c r="P143" s="130">
        <v>0</v>
      </c>
      <c r="Q143" s="130">
        <v>0</v>
      </c>
      <c r="R143" s="130">
        <v>0</v>
      </c>
      <c r="S143" s="130">
        <v>0</v>
      </c>
      <c r="T143" s="130">
        <v>0</v>
      </c>
      <c r="U143" s="130">
        <v>0</v>
      </c>
      <c r="V143" s="130">
        <v>0</v>
      </c>
      <c r="W143" s="130">
        <v>0</v>
      </c>
      <c r="X143" s="130">
        <v>0</v>
      </c>
      <c r="Y143" s="130">
        <v>0</v>
      </c>
      <c r="Z143" s="130">
        <v>0</v>
      </c>
      <c r="AA143" s="130">
        <v>0</v>
      </c>
      <c r="AB143" s="130">
        <v>0</v>
      </c>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s="130" t="s">
        <v>2450</v>
      </c>
      <c r="B144" s="130">
        <v>104765</v>
      </c>
      <c r="C144" s="130">
        <v>95649</v>
      </c>
      <c r="D144" s="130">
        <v>90675.28</v>
      </c>
      <c r="E144" s="130">
        <v>82500</v>
      </c>
      <c r="F144" s="130">
        <v>80573</v>
      </c>
      <c r="G144" s="130">
        <v>94222</v>
      </c>
      <c r="H144" s="130">
        <v>98428.19</v>
      </c>
      <c r="I144" s="130">
        <v>99330</v>
      </c>
      <c r="J144" s="130">
        <v>98017</v>
      </c>
      <c r="K144" s="130">
        <v>95515</v>
      </c>
      <c r="L144" s="130">
        <v>94961.04</v>
      </c>
      <c r="M144" s="130">
        <v>93661</v>
      </c>
      <c r="N144" s="130">
        <v>87402</v>
      </c>
      <c r="O144" s="130">
        <v>84631</v>
      </c>
      <c r="P144" s="130">
        <v>79657.509999999995</v>
      </c>
      <c r="Q144" s="130">
        <v>77055</v>
      </c>
      <c r="R144" s="130">
        <v>74420</v>
      </c>
      <c r="S144" s="130">
        <v>74758</v>
      </c>
      <c r="T144" s="130">
        <v>66958.759999999995</v>
      </c>
      <c r="U144" s="130">
        <v>68712</v>
      </c>
      <c r="V144" s="130">
        <v>64326</v>
      </c>
      <c r="W144" s="130">
        <v>61765</v>
      </c>
      <c r="X144" s="130">
        <v>57213.87</v>
      </c>
      <c r="Y144" s="130">
        <v>62417</v>
      </c>
      <c r="Z144" s="130">
        <v>57251</v>
      </c>
      <c r="AA144" s="130">
        <v>56640</v>
      </c>
      <c r="AB144" s="130">
        <v>51956.75</v>
      </c>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s="130" t="s">
        <v>2453</v>
      </c>
      <c r="B145" s="130">
        <v>4658</v>
      </c>
      <c r="C145" s="130">
        <v>14817</v>
      </c>
      <c r="D145" s="130">
        <v>14041.55</v>
      </c>
      <c r="E145" s="130">
        <v>14441</v>
      </c>
      <c r="F145" s="130">
        <v>6430</v>
      </c>
      <c r="G145" s="130">
        <v>8851</v>
      </c>
      <c r="H145" s="130">
        <v>15290.14</v>
      </c>
      <c r="I145" s="130">
        <v>17987</v>
      </c>
      <c r="J145" s="130">
        <v>16388</v>
      </c>
      <c r="K145" s="130">
        <v>17936</v>
      </c>
      <c r="L145" s="130">
        <v>15641.79</v>
      </c>
      <c r="M145" s="130">
        <v>16548</v>
      </c>
      <c r="N145" s="130">
        <v>14693</v>
      </c>
      <c r="O145" s="130">
        <v>16323</v>
      </c>
      <c r="P145" s="130">
        <v>15914.63</v>
      </c>
      <c r="Q145" s="130">
        <v>12781</v>
      </c>
      <c r="R145" s="130">
        <v>9058</v>
      </c>
      <c r="S145" s="130">
        <v>4997</v>
      </c>
      <c r="T145" s="130">
        <v>10685.94</v>
      </c>
      <c r="U145" s="130">
        <v>11005</v>
      </c>
      <c r="V145" s="130">
        <v>10797</v>
      </c>
      <c r="W145" s="130">
        <v>8327</v>
      </c>
      <c r="X145" s="130">
        <v>10654.57</v>
      </c>
      <c r="Y145" s="130">
        <v>5711</v>
      </c>
      <c r="Z145" s="130">
        <v>8773</v>
      </c>
      <c r="AA145" s="130">
        <v>7311</v>
      </c>
      <c r="AB145" s="130">
        <v>6795.56</v>
      </c>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s="130" t="s">
        <v>878</v>
      </c>
      <c r="B146" s="130">
        <v>3102</v>
      </c>
      <c r="C146" s="130">
        <v>2709</v>
      </c>
      <c r="D146" s="130">
        <v>2636.06</v>
      </c>
      <c r="E146" s="130">
        <v>2745</v>
      </c>
      <c r="F146" s="130">
        <v>2866</v>
      </c>
      <c r="G146" s="130">
        <v>2766</v>
      </c>
      <c r="H146" s="130">
        <v>2830.29</v>
      </c>
      <c r="I146" s="130">
        <v>3051</v>
      </c>
      <c r="J146" s="130">
        <v>3347</v>
      </c>
      <c r="K146" s="130">
        <v>3663</v>
      </c>
      <c r="L146" s="130">
        <v>3620.09</v>
      </c>
      <c r="M146" s="130">
        <v>4110</v>
      </c>
      <c r="N146" s="130">
        <v>3978</v>
      </c>
      <c r="O146" s="130">
        <v>4088</v>
      </c>
      <c r="P146" s="130">
        <v>3588.47</v>
      </c>
      <c r="Q146" s="130">
        <v>3240</v>
      </c>
      <c r="R146" s="130">
        <v>3367</v>
      </c>
      <c r="S146" s="130">
        <v>3468</v>
      </c>
      <c r="T146" s="130">
        <v>3756.13</v>
      </c>
      <c r="U146" s="130">
        <v>4031</v>
      </c>
      <c r="V146" s="130">
        <v>3994</v>
      </c>
      <c r="W146" s="130">
        <v>3939</v>
      </c>
      <c r="X146" s="130">
        <v>3990.99</v>
      </c>
      <c r="Y146" s="130">
        <v>4981</v>
      </c>
      <c r="Z146" s="130">
        <v>5189</v>
      </c>
      <c r="AA146" s="130">
        <v>4621</v>
      </c>
      <c r="AB146" s="130">
        <v>3801.74</v>
      </c>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s="130" t="s">
        <v>879</v>
      </c>
      <c r="B147" s="130">
        <v>108</v>
      </c>
      <c r="C147" s="130">
        <v>2300</v>
      </c>
      <c r="D147" s="130">
        <v>1605.41</v>
      </c>
      <c r="E147" s="130">
        <v>1692</v>
      </c>
      <c r="F147" s="130">
        <v>73</v>
      </c>
      <c r="G147" s="130">
        <v>630</v>
      </c>
      <c r="H147" s="130">
        <v>1717.97</v>
      </c>
      <c r="I147" s="130">
        <v>2268</v>
      </c>
      <c r="J147" s="130">
        <v>1800</v>
      </c>
      <c r="K147" s="130">
        <v>2103</v>
      </c>
      <c r="L147" s="130">
        <v>1611.9</v>
      </c>
      <c r="M147" s="130">
        <v>1744</v>
      </c>
      <c r="N147" s="130">
        <v>1406</v>
      </c>
      <c r="O147" s="130">
        <v>1742</v>
      </c>
      <c r="P147" s="130">
        <v>1771.77</v>
      </c>
      <c r="Q147" s="130">
        <v>1187</v>
      </c>
      <c r="R147" s="130">
        <v>274</v>
      </c>
      <c r="S147" s="130">
        <v>-394</v>
      </c>
      <c r="T147" s="130">
        <v>3456.01</v>
      </c>
      <c r="U147" s="130">
        <v>-966</v>
      </c>
      <c r="V147" s="130">
        <v>-395</v>
      </c>
      <c r="W147" s="130">
        <v>1069</v>
      </c>
      <c r="X147" s="130">
        <v>922.69</v>
      </c>
      <c r="Y147" s="130">
        <v>-1285</v>
      </c>
      <c r="Z147" s="130">
        <v>1233</v>
      </c>
      <c r="AA147" s="130">
        <v>999</v>
      </c>
      <c r="AB147" s="130">
        <v>984.58</v>
      </c>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s="130" t="s">
        <v>2454</v>
      </c>
      <c r="B148" s="130">
        <v>1448</v>
      </c>
      <c r="C148" s="130">
        <v>9808</v>
      </c>
      <c r="D148" s="130">
        <v>9800.08</v>
      </c>
      <c r="E148" s="130">
        <v>10004</v>
      </c>
      <c r="F148" s="130">
        <v>3491</v>
      </c>
      <c r="G148" s="130">
        <v>5455</v>
      </c>
      <c r="H148" s="130">
        <v>10741.89</v>
      </c>
      <c r="I148" s="130">
        <v>12668</v>
      </c>
      <c r="J148" s="130">
        <v>11241</v>
      </c>
      <c r="K148" s="130">
        <v>12170</v>
      </c>
      <c r="L148" s="130">
        <v>10409.799999999999</v>
      </c>
      <c r="M148" s="130">
        <v>10694</v>
      </c>
      <c r="N148" s="130">
        <v>9309</v>
      </c>
      <c r="O148" s="130">
        <v>10493</v>
      </c>
      <c r="P148" s="130">
        <v>10554.39</v>
      </c>
      <c r="Q148" s="130">
        <v>8354</v>
      </c>
      <c r="R148" s="130">
        <v>5417</v>
      </c>
      <c r="S148" s="130">
        <v>1923</v>
      </c>
      <c r="T148" s="130">
        <v>3473.8</v>
      </c>
      <c r="U148" s="130">
        <v>7940</v>
      </c>
      <c r="V148" s="130">
        <v>7198</v>
      </c>
      <c r="W148" s="130">
        <v>3319</v>
      </c>
      <c r="X148" s="130">
        <v>5740.89</v>
      </c>
      <c r="Y148" s="130">
        <v>2015</v>
      </c>
      <c r="Z148" s="130">
        <v>2351</v>
      </c>
      <c r="AA148" s="130">
        <v>1691</v>
      </c>
      <c r="AB148" s="130">
        <v>2009.24</v>
      </c>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s="130" t="s">
        <v>2455</v>
      </c>
      <c r="B149" s="130">
        <v>1448</v>
      </c>
      <c r="C149" s="130">
        <v>9808</v>
      </c>
      <c r="D149" s="130">
        <v>9800.08</v>
      </c>
      <c r="E149" s="130">
        <v>10004</v>
      </c>
      <c r="F149" s="130">
        <v>3491</v>
      </c>
      <c r="G149" s="130">
        <v>5455</v>
      </c>
      <c r="H149" s="130">
        <v>10741.89</v>
      </c>
      <c r="I149" s="130">
        <v>12668</v>
      </c>
      <c r="J149" s="130">
        <v>11241</v>
      </c>
      <c r="K149" s="130">
        <v>12170</v>
      </c>
      <c r="L149" s="130">
        <v>10409.81</v>
      </c>
      <c r="M149" s="130">
        <v>10694</v>
      </c>
      <c r="N149" s="130">
        <v>9309</v>
      </c>
      <c r="O149" s="130">
        <v>10493</v>
      </c>
      <c r="P149" s="130">
        <v>10554.39</v>
      </c>
      <c r="Q149" s="130">
        <v>8354</v>
      </c>
      <c r="R149" s="130">
        <v>5417</v>
      </c>
      <c r="S149" s="130">
        <v>1923</v>
      </c>
      <c r="T149" s="130">
        <v>3473.81</v>
      </c>
      <c r="U149" s="130">
        <v>7940</v>
      </c>
      <c r="V149" s="130">
        <v>7198</v>
      </c>
      <c r="W149" s="130">
        <v>3319</v>
      </c>
      <c r="X149" s="130">
        <v>5740.89</v>
      </c>
      <c r="Y149" s="130">
        <v>2015</v>
      </c>
      <c r="Z149" s="130">
        <v>2351</v>
      </c>
      <c r="AA149" s="130">
        <v>1691</v>
      </c>
      <c r="AB149" s="130">
        <v>2009.24</v>
      </c>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s="130" t="s">
        <v>2456</v>
      </c>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s="130" t="s">
        <v>2457</v>
      </c>
      <c r="B151" s="130">
        <v>1448</v>
      </c>
      <c r="C151" s="130">
        <v>9808</v>
      </c>
      <c r="D151" s="130">
        <v>9800.08</v>
      </c>
      <c r="E151" s="130">
        <v>10004</v>
      </c>
      <c r="F151" s="130">
        <v>3491</v>
      </c>
      <c r="G151" s="130">
        <v>5455</v>
      </c>
      <c r="H151" s="130">
        <v>10741.89</v>
      </c>
      <c r="I151" s="130">
        <v>12668</v>
      </c>
      <c r="J151" s="130">
        <v>11241</v>
      </c>
      <c r="K151" s="130">
        <v>12170</v>
      </c>
      <c r="L151" s="130">
        <v>10409.81</v>
      </c>
      <c r="M151" s="130">
        <v>10694</v>
      </c>
      <c r="N151" s="130">
        <v>9309</v>
      </c>
      <c r="O151" s="130">
        <v>10493</v>
      </c>
      <c r="P151" s="130">
        <v>10554.39</v>
      </c>
      <c r="Q151" s="130">
        <v>8354</v>
      </c>
      <c r="R151" s="130">
        <v>5417</v>
      </c>
      <c r="S151" s="130">
        <v>1923</v>
      </c>
      <c r="T151" s="130">
        <v>3473.81</v>
      </c>
      <c r="U151" s="130">
        <v>7940</v>
      </c>
      <c r="V151" s="130">
        <v>7198</v>
      </c>
      <c r="W151" s="130">
        <v>3319</v>
      </c>
      <c r="X151" s="130">
        <v>5740.89</v>
      </c>
      <c r="Y151" s="130">
        <v>2015</v>
      </c>
      <c r="Z151" s="130">
        <v>2351</v>
      </c>
      <c r="AA151" s="130">
        <v>1691</v>
      </c>
      <c r="AB151" s="130">
        <v>2009.24</v>
      </c>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s="130" t="s">
        <v>2458</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s="130" t="s">
        <v>2462</v>
      </c>
      <c r="B153" s="130">
        <v>0</v>
      </c>
      <c r="C153" s="130">
        <v>0</v>
      </c>
      <c r="D153" s="130">
        <v>0</v>
      </c>
      <c r="E153" s="130">
        <v>0</v>
      </c>
      <c r="F153" s="130">
        <v>0</v>
      </c>
      <c r="G153" s="130">
        <v>0</v>
      </c>
      <c r="H153" s="130">
        <v>-0.41</v>
      </c>
      <c r="I153" s="130">
        <v>183</v>
      </c>
      <c r="J153" s="130">
        <v>0</v>
      </c>
      <c r="K153" s="130">
        <v>0</v>
      </c>
      <c r="L153" s="130">
        <v>-45.87</v>
      </c>
      <c r="M153" s="130">
        <v>0</v>
      </c>
      <c r="N153" s="130">
        <v>0</v>
      </c>
      <c r="O153" s="130">
        <v>0</v>
      </c>
      <c r="P153" s="130">
        <v>0</v>
      </c>
      <c r="Q153" s="130">
        <v>0</v>
      </c>
      <c r="R153" s="130">
        <v>0</v>
      </c>
      <c r="S153" s="130">
        <v>0</v>
      </c>
      <c r="T153" s="130">
        <v>113.57</v>
      </c>
      <c r="U153" s="130">
        <v>0</v>
      </c>
      <c r="V153" s="130">
        <v>0</v>
      </c>
      <c r="W153" s="130">
        <v>0</v>
      </c>
      <c r="X153" s="130">
        <v>0</v>
      </c>
      <c r="Y153" s="130">
        <v>0</v>
      </c>
      <c r="Z153" s="130">
        <v>0</v>
      </c>
      <c r="AA153" s="130">
        <v>0</v>
      </c>
      <c r="AB153" s="130">
        <v>18.02</v>
      </c>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s="130" t="s">
        <v>2463</v>
      </c>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s="130" t="s">
        <v>2465</v>
      </c>
      <c r="B155" s="130">
        <v>0</v>
      </c>
      <c r="C155" s="130">
        <v>0</v>
      </c>
      <c r="D155" s="130">
        <v>0</v>
      </c>
      <c r="E155" s="130">
        <v>0</v>
      </c>
      <c r="F155" s="130">
        <v>0</v>
      </c>
      <c r="G155" s="130">
        <v>0</v>
      </c>
      <c r="H155" s="130">
        <v>0.04</v>
      </c>
      <c r="I155" s="130">
        <v>-913</v>
      </c>
      <c r="J155" s="130">
        <v>0</v>
      </c>
      <c r="K155" s="130">
        <v>0</v>
      </c>
      <c r="L155" s="130">
        <v>229.34</v>
      </c>
      <c r="M155" s="130">
        <v>0</v>
      </c>
      <c r="N155" s="130">
        <v>0</v>
      </c>
      <c r="O155" s="130">
        <v>0</v>
      </c>
      <c r="P155" s="130">
        <v>0</v>
      </c>
      <c r="Q155" s="130">
        <v>0</v>
      </c>
      <c r="R155" s="130">
        <v>0</v>
      </c>
      <c r="S155" s="130">
        <v>0</v>
      </c>
      <c r="T155" s="130">
        <v>-567.82000000000005</v>
      </c>
      <c r="U155" s="130">
        <v>0</v>
      </c>
      <c r="V155" s="130">
        <v>0</v>
      </c>
      <c r="W155" s="130">
        <v>0</v>
      </c>
      <c r="X155" s="130">
        <v>0</v>
      </c>
      <c r="Y155" s="130">
        <v>0</v>
      </c>
      <c r="Z155" s="130">
        <v>0</v>
      </c>
      <c r="AA155" s="130">
        <v>0</v>
      </c>
      <c r="AB155" s="130">
        <v>-90.12</v>
      </c>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s="130" t="s">
        <v>2466</v>
      </c>
      <c r="B156" s="130">
        <v>0</v>
      </c>
      <c r="C156" s="130">
        <v>0</v>
      </c>
      <c r="D156" s="130">
        <v>0</v>
      </c>
      <c r="E156" s="130">
        <v>0</v>
      </c>
      <c r="F156" s="130">
        <v>0</v>
      </c>
      <c r="G156" s="130">
        <v>0</v>
      </c>
      <c r="H156" s="130">
        <v>-0.37</v>
      </c>
      <c r="I156" s="130">
        <v>-730</v>
      </c>
      <c r="J156" s="130">
        <v>0</v>
      </c>
      <c r="K156" s="130">
        <v>0</v>
      </c>
      <c r="L156" s="130">
        <v>183.48</v>
      </c>
      <c r="M156" s="130">
        <v>0</v>
      </c>
      <c r="N156" s="130">
        <v>0</v>
      </c>
      <c r="O156" s="130">
        <v>0</v>
      </c>
      <c r="P156" s="130">
        <v>0</v>
      </c>
      <c r="Q156" s="130">
        <v>0</v>
      </c>
      <c r="R156" s="130">
        <v>0</v>
      </c>
      <c r="S156" s="130">
        <v>0</v>
      </c>
      <c r="T156" s="130">
        <v>-454.26</v>
      </c>
      <c r="U156" s="130">
        <v>0</v>
      </c>
      <c r="V156" s="130">
        <v>0</v>
      </c>
      <c r="W156" s="130">
        <v>0</v>
      </c>
      <c r="X156" s="130">
        <v>0</v>
      </c>
      <c r="Y156" s="130">
        <v>0</v>
      </c>
      <c r="Z156" s="130">
        <v>0</v>
      </c>
      <c r="AA156" s="130">
        <v>0</v>
      </c>
      <c r="AB156" s="130">
        <v>-72.09</v>
      </c>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s="130" t="s">
        <v>2467</v>
      </c>
      <c r="B157" s="130">
        <v>1448</v>
      </c>
      <c r="C157" s="130">
        <v>9808</v>
      </c>
      <c r="D157" s="130">
        <v>9800.08</v>
      </c>
      <c r="E157" s="130">
        <v>10004</v>
      </c>
      <c r="F157" s="130">
        <v>3491</v>
      </c>
      <c r="G157" s="130">
        <v>5455</v>
      </c>
      <c r="H157" s="130">
        <v>10741.52</v>
      </c>
      <c r="I157" s="130">
        <v>11938</v>
      </c>
      <c r="J157" s="130">
        <v>11241</v>
      </c>
      <c r="K157" s="130">
        <v>12170</v>
      </c>
      <c r="L157" s="130">
        <v>11143.7</v>
      </c>
      <c r="M157" s="130">
        <v>10694</v>
      </c>
      <c r="N157" s="130">
        <v>9309</v>
      </c>
      <c r="O157" s="130">
        <v>10493</v>
      </c>
      <c r="P157" s="130">
        <v>10554.39</v>
      </c>
      <c r="Q157" s="130">
        <v>8354</v>
      </c>
      <c r="R157" s="130">
        <v>5417</v>
      </c>
      <c r="S157" s="130">
        <v>1923</v>
      </c>
      <c r="T157" s="130">
        <v>1656.79</v>
      </c>
      <c r="U157" s="130">
        <v>7940</v>
      </c>
      <c r="V157" s="130">
        <v>7198</v>
      </c>
      <c r="W157" s="130">
        <v>3319</v>
      </c>
      <c r="X157" s="130">
        <v>5740.89</v>
      </c>
      <c r="Y157" s="130">
        <v>2015</v>
      </c>
      <c r="Z157" s="130">
        <v>2351</v>
      </c>
      <c r="AA157" s="130">
        <v>1691</v>
      </c>
      <c r="AB157" s="130">
        <v>1937.14</v>
      </c>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s="130" t="s">
        <v>2468</v>
      </c>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s="130" t="s">
        <v>3277</v>
      </c>
      <c r="B159" s="130">
        <v>1448</v>
      </c>
      <c r="C159" s="130">
        <v>9808</v>
      </c>
      <c r="D159" s="130">
        <v>9800.08</v>
      </c>
      <c r="E159" s="130">
        <v>10004</v>
      </c>
      <c r="F159" s="130">
        <v>3491</v>
      </c>
      <c r="G159" s="130">
        <v>5455</v>
      </c>
      <c r="H159" s="130">
        <v>10741.89</v>
      </c>
      <c r="I159" s="130">
        <v>12668</v>
      </c>
      <c r="J159" s="130">
        <v>11241</v>
      </c>
      <c r="K159" s="130">
        <v>12170</v>
      </c>
      <c r="L159" s="130">
        <v>10409.81</v>
      </c>
      <c r="M159" s="130">
        <v>10694</v>
      </c>
      <c r="N159" s="130">
        <v>9309</v>
      </c>
      <c r="O159" s="130">
        <v>10493</v>
      </c>
      <c r="P159" s="130">
        <v>10554.39</v>
      </c>
      <c r="Q159" s="130">
        <v>8354</v>
      </c>
      <c r="R159" s="130">
        <v>5417</v>
      </c>
      <c r="S159" s="130">
        <v>1923</v>
      </c>
      <c r="T159" s="130">
        <v>3473.81</v>
      </c>
      <c r="U159" s="130">
        <v>7940</v>
      </c>
      <c r="V159" s="130">
        <v>7198</v>
      </c>
      <c r="W159" s="130">
        <v>3319</v>
      </c>
      <c r="X159" s="130">
        <v>5740.89</v>
      </c>
      <c r="Y159" s="130">
        <v>2015</v>
      </c>
      <c r="Z159" s="130">
        <v>2351</v>
      </c>
      <c r="AA159" s="130">
        <v>1691</v>
      </c>
      <c r="AB159" s="130">
        <v>2009.24</v>
      </c>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s="130" t="s">
        <v>2469</v>
      </c>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s="130" t="s">
        <v>3281</v>
      </c>
      <c r="B161" s="130">
        <v>1448</v>
      </c>
      <c r="C161" s="130">
        <v>9808</v>
      </c>
      <c r="D161" s="130">
        <v>9800.08</v>
      </c>
      <c r="E161" s="130">
        <v>10004</v>
      </c>
      <c r="F161" s="130">
        <v>3491</v>
      </c>
      <c r="G161" s="130">
        <v>5455</v>
      </c>
      <c r="H161" s="130">
        <v>10741.52</v>
      </c>
      <c r="I161" s="130">
        <v>11938</v>
      </c>
      <c r="J161" s="130">
        <v>11241</v>
      </c>
      <c r="K161" s="130">
        <v>12170</v>
      </c>
      <c r="L161" s="130">
        <v>11143.7</v>
      </c>
      <c r="M161" s="130">
        <v>10694</v>
      </c>
      <c r="N161" s="130">
        <v>9309</v>
      </c>
      <c r="O161" s="130">
        <v>10493</v>
      </c>
      <c r="P161" s="130">
        <v>10554.39</v>
      </c>
      <c r="Q161" s="130">
        <v>8354</v>
      </c>
      <c r="R161" s="130">
        <v>5417</v>
      </c>
      <c r="S161" s="130">
        <v>1923</v>
      </c>
      <c r="T161" s="130">
        <v>1656.79</v>
      </c>
      <c r="U161" s="130">
        <v>7940</v>
      </c>
      <c r="V161" s="130">
        <v>7198</v>
      </c>
      <c r="W161" s="130">
        <v>3319</v>
      </c>
      <c r="X161" s="130">
        <v>5740.89</v>
      </c>
      <c r="Y161" s="130">
        <v>2015</v>
      </c>
      <c r="Z161" s="130">
        <v>2351</v>
      </c>
      <c r="AA161" s="130">
        <v>1691</v>
      </c>
      <c r="AB161" s="130">
        <v>1937.14</v>
      </c>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s="130" t="s">
        <v>2470</v>
      </c>
      <c r="B162" s="130">
        <v>2.1199999999999999E-3</v>
      </c>
      <c r="C162" s="130">
        <v>1.545E-2</v>
      </c>
      <c r="D162" s="130">
        <v>1.5869999999999999E-2</v>
      </c>
      <c r="E162" s="130">
        <v>1.6209999999999999E-2</v>
      </c>
      <c r="F162" s="130">
        <v>5.6600000000000001E-3</v>
      </c>
      <c r="G162" s="130">
        <v>8.8400000000000006E-3</v>
      </c>
      <c r="H162" s="130">
        <v>1.694E-2</v>
      </c>
      <c r="I162" s="130">
        <v>2.052E-2</v>
      </c>
      <c r="J162" s="130">
        <v>1.9449999999999999E-2</v>
      </c>
      <c r="K162" s="130">
        <v>2.2200000000000001E-2</v>
      </c>
      <c r="L162" s="130">
        <v>2.0740000000000001E-2</v>
      </c>
      <c r="M162" s="130">
        <v>2.043E-2</v>
      </c>
      <c r="N162" s="130">
        <v>1.7850000000000001E-2</v>
      </c>
      <c r="O162" s="130">
        <v>2.0119999999999999E-2</v>
      </c>
      <c r="P162" s="130">
        <v>2.1319999999999999E-2</v>
      </c>
      <c r="Q162" s="130">
        <v>1.6879999999999999E-2</v>
      </c>
      <c r="R162" s="130">
        <v>1.0999999999999999E-2</v>
      </c>
      <c r="S162" s="130">
        <v>3.8800000000000002E-3</v>
      </c>
      <c r="T162" s="130">
        <v>7.8899999999999994E-3</v>
      </c>
      <c r="U162" s="130">
        <v>1.805E-2</v>
      </c>
      <c r="V162" s="130">
        <v>1.636E-2</v>
      </c>
      <c r="W162" s="130">
        <v>7.5399999999999998E-3</v>
      </c>
      <c r="X162" s="130">
        <v>1.5270000000000001E-2</v>
      </c>
      <c r="Y162" s="130">
        <v>7.43E-3</v>
      </c>
      <c r="Z162" s="130">
        <v>1.008E-2</v>
      </c>
      <c r="AA162" s="130">
        <v>9.0900000000000009E-3</v>
      </c>
      <c r="AB162" s="130">
        <v>1.2557499999999999E-2</v>
      </c>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s="130" t="s">
        <v>2471</v>
      </c>
      <c r="B163" s="130">
        <v>0</v>
      </c>
      <c r="C163" s="130">
        <v>0</v>
      </c>
      <c r="D163" s="130">
        <v>1.5869999999999999E-2</v>
      </c>
      <c r="E163" s="130">
        <v>1.6209999999999999E-2</v>
      </c>
      <c r="F163" s="130">
        <v>5.6600000000000001E-3</v>
      </c>
      <c r="G163" s="130">
        <v>8.8400000000000006E-3</v>
      </c>
      <c r="H163" s="130">
        <v>1.7489999999999999E-2</v>
      </c>
      <c r="I163" s="130">
        <v>2.052E-2</v>
      </c>
      <c r="J163" s="130">
        <v>1.9E-2</v>
      </c>
      <c r="K163" s="130">
        <v>2.0979999999999999E-2</v>
      </c>
      <c r="L163" s="130">
        <v>1.8839999999999999E-2</v>
      </c>
      <c r="M163" s="130">
        <v>1.8700000000000001E-2</v>
      </c>
      <c r="N163" s="130">
        <v>1.627E-2</v>
      </c>
      <c r="O163" s="130">
        <v>0</v>
      </c>
      <c r="P163" s="130">
        <v>2.0039999999999999E-2</v>
      </c>
      <c r="Q163" s="130">
        <v>1.529E-2</v>
      </c>
      <c r="R163" s="130">
        <v>0.01</v>
      </c>
      <c r="S163" s="130">
        <v>0</v>
      </c>
      <c r="T163" s="130">
        <v>0</v>
      </c>
      <c r="U163" s="130">
        <v>0</v>
      </c>
      <c r="V163" s="130">
        <v>0</v>
      </c>
      <c r="W163" s="130">
        <v>0</v>
      </c>
      <c r="X163" s="130">
        <v>0</v>
      </c>
      <c r="Y163" s="130">
        <v>0</v>
      </c>
      <c r="Z163" s="130">
        <v>0</v>
      </c>
      <c r="AA163" s="130">
        <v>0</v>
      </c>
      <c r="AB163" s="130">
        <v>0</v>
      </c>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s="130" t="s">
        <v>2547</v>
      </c>
      <c r="B164" s="130" t="s">
        <v>3279</v>
      </c>
      <c r="C164" s="130" t="s">
        <v>2548</v>
      </c>
      <c r="D164" s="130" t="s">
        <v>2549</v>
      </c>
      <c r="E164" s="130" t="s">
        <v>2550</v>
      </c>
      <c r="F164" s="130" t="s">
        <v>2551</v>
      </c>
      <c r="G164" s="130" t="s">
        <v>2552</v>
      </c>
      <c r="H164" s="130" t="s">
        <v>2553</v>
      </c>
      <c r="I164" s="130" t="s">
        <v>2554</v>
      </c>
      <c r="J164" s="130" t="s">
        <v>2555</v>
      </c>
      <c r="K164" s="130" t="s">
        <v>2556</v>
      </c>
      <c r="L164" s="130" t="s">
        <v>2557</v>
      </c>
      <c r="M164" s="130" t="s">
        <v>2558</v>
      </c>
      <c r="N164" s="130" t="s">
        <v>2559</v>
      </c>
      <c r="O164" s="130" t="s">
        <v>2560</v>
      </c>
      <c r="P164" s="130" t="s">
        <v>2561</v>
      </c>
      <c r="Q164" s="130" t="s">
        <v>2562</v>
      </c>
      <c r="R164" s="130" t="s">
        <v>2563</v>
      </c>
      <c r="S164" s="130" t="s">
        <v>2564</v>
      </c>
      <c r="T164" s="130" t="s">
        <v>2565</v>
      </c>
      <c r="U164" s="130" t="s">
        <v>2566</v>
      </c>
      <c r="V164" s="130" t="s">
        <v>2567</v>
      </c>
      <c r="W164" s="130" t="s">
        <v>2568</v>
      </c>
      <c r="X164" s="130" t="s">
        <v>2569</v>
      </c>
      <c r="Y164" s="130" t="s">
        <v>2570</v>
      </c>
      <c r="Z164" s="130" t="s">
        <v>2571</v>
      </c>
      <c r="AA164" s="130" t="s">
        <v>2572</v>
      </c>
      <c r="AB164" s="130" t="s">
        <v>2573</v>
      </c>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s="130" t="s">
        <v>2601</v>
      </c>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s="130" t="s">
        <v>2602</v>
      </c>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s="130" t="s">
        <v>2603</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25">
      <c r="A218" s="1" t="s">
        <v>8</v>
      </c>
    </row>
    <row r="219" spans="1:118" x14ac:dyDescent="0.25">
      <c r="A219" s="130" t="s">
        <v>6</v>
      </c>
      <c r="B219" s="130" t="s">
        <v>3278</v>
      </c>
      <c r="C219" s="130" t="s">
        <v>2310</v>
      </c>
      <c r="D219" s="130" t="s">
        <v>2311</v>
      </c>
      <c r="E219" s="130" t="s">
        <v>2312</v>
      </c>
      <c r="F219" s="130" t="s">
        <v>2313</v>
      </c>
      <c r="G219" s="130" t="s">
        <v>2314</v>
      </c>
      <c r="H219" s="130" t="s">
        <v>2315</v>
      </c>
      <c r="I219" s="130" t="s">
        <v>2316</v>
      </c>
      <c r="J219" s="130" t="s">
        <v>2317</v>
      </c>
      <c r="K219" s="130" t="s">
        <v>2318</v>
      </c>
      <c r="L219" s="130" t="s">
        <v>2319</v>
      </c>
      <c r="M219" s="130" t="s">
        <v>2320</v>
      </c>
      <c r="N219" s="130" t="s">
        <v>2321</v>
      </c>
      <c r="O219" s="130" t="s">
        <v>2322</v>
      </c>
      <c r="P219" s="130" t="s">
        <v>2323</v>
      </c>
      <c r="Q219" s="130" t="s">
        <v>2324</v>
      </c>
      <c r="R219" s="130" t="s">
        <v>2325</v>
      </c>
      <c r="S219" s="130" t="s">
        <v>2326</v>
      </c>
      <c r="T219" s="130" t="s">
        <v>2327</v>
      </c>
      <c r="U219" s="130" t="s">
        <v>2328</v>
      </c>
      <c r="V219" s="130" t="s">
        <v>2329</v>
      </c>
      <c r="W219" s="130" t="s">
        <v>2330</v>
      </c>
      <c r="X219" s="130" t="s">
        <v>2331</v>
      </c>
      <c r="Y219" s="130" t="s">
        <v>2332</v>
      </c>
      <c r="Z219" s="130" t="s">
        <v>2333</v>
      </c>
      <c r="AA219" s="130" t="s">
        <v>2334</v>
      </c>
      <c r="AB219" s="130" t="s">
        <v>2335</v>
      </c>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s="130" t="s">
        <v>2472</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s="130" t="s">
        <v>2622</v>
      </c>
      <c r="B221" s="130">
        <v>19475</v>
      </c>
      <c r="C221" s="130">
        <v>12108</v>
      </c>
      <c r="D221" s="130">
        <v>32750.49</v>
      </c>
      <c r="E221" s="130">
        <v>21345</v>
      </c>
      <c r="F221" s="130">
        <v>9649</v>
      </c>
      <c r="G221" s="130">
        <v>6085</v>
      </c>
      <c r="H221" s="130">
        <v>54709.86</v>
      </c>
      <c r="I221" s="130">
        <v>42250</v>
      </c>
      <c r="J221" s="130">
        <v>27314</v>
      </c>
      <c r="K221" s="130">
        <v>14273</v>
      </c>
      <c r="L221" s="130">
        <v>47409.7</v>
      </c>
      <c r="M221" s="130">
        <v>35388</v>
      </c>
      <c r="N221" s="130">
        <v>22950</v>
      </c>
      <c r="O221" s="130">
        <v>12235</v>
      </c>
      <c r="P221" s="130">
        <v>29087.17</v>
      </c>
      <c r="Q221" s="130">
        <v>16761</v>
      </c>
      <c r="R221" s="130">
        <v>7220</v>
      </c>
      <c r="S221" s="130">
        <v>1529</v>
      </c>
      <c r="T221" s="130">
        <v>25094.81</v>
      </c>
      <c r="U221" s="130">
        <v>18165</v>
      </c>
      <c r="V221" s="130">
        <v>11191</v>
      </c>
      <c r="W221" s="130">
        <v>4388</v>
      </c>
      <c r="X221" s="130">
        <v>13667.57</v>
      </c>
      <c r="Y221" s="130">
        <v>7004</v>
      </c>
      <c r="Z221" s="130">
        <v>6274</v>
      </c>
      <c r="AA221" s="130">
        <v>2690</v>
      </c>
      <c r="AB221" s="130">
        <v>11975.26</v>
      </c>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s="130" t="s">
        <v>880</v>
      </c>
      <c r="B222" s="130">
        <v>35109</v>
      </c>
      <c r="C222" s="130">
        <v>16592</v>
      </c>
      <c r="D222" s="130">
        <v>63962.43</v>
      </c>
      <c r="E222" s="130">
        <v>47844</v>
      </c>
      <c r="F222" s="130">
        <v>31571</v>
      </c>
      <c r="G222" s="130">
        <v>15328</v>
      </c>
      <c r="H222" s="130">
        <v>57597.38</v>
      </c>
      <c r="I222" s="130">
        <v>42900</v>
      </c>
      <c r="J222" s="130">
        <v>28272</v>
      </c>
      <c r="K222" s="130">
        <v>13934</v>
      </c>
      <c r="L222" s="130">
        <v>54081.47</v>
      </c>
      <c r="M222" s="130">
        <v>40375</v>
      </c>
      <c r="N222" s="130">
        <v>26589</v>
      </c>
      <c r="O222" s="130">
        <v>13303</v>
      </c>
      <c r="P222" s="130">
        <v>46704.89</v>
      </c>
      <c r="Q222" s="130">
        <v>33936</v>
      </c>
      <c r="R222" s="130">
        <v>22269</v>
      </c>
      <c r="S222" s="130">
        <v>10840</v>
      </c>
      <c r="T222" s="130">
        <v>42460.63</v>
      </c>
      <c r="U222" s="130">
        <v>31202</v>
      </c>
      <c r="V222" s="130">
        <v>20222</v>
      </c>
      <c r="W222" s="130">
        <v>9761</v>
      </c>
      <c r="X222" s="130">
        <v>34260.03</v>
      </c>
      <c r="Y222" s="130">
        <v>24652</v>
      </c>
      <c r="Z222" s="130">
        <v>16145</v>
      </c>
      <c r="AA222" s="130">
        <v>7581</v>
      </c>
      <c r="AB222" s="130">
        <v>25521.25</v>
      </c>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s="130" t="s">
        <v>881</v>
      </c>
      <c r="B223" s="130">
        <v>-155</v>
      </c>
      <c r="C223" s="130">
        <v>-155</v>
      </c>
      <c r="D223" s="130">
        <v>1441.78</v>
      </c>
      <c r="E223" s="130">
        <v>0</v>
      </c>
      <c r="F223" s="130">
        <v>0</v>
      </c>
      <c r="G223" s="130">
        <v>0</v>
      </c>
      <c r="H223" s="130">
        <v>0</v>
      </c>
      <c r="I223" s="130">
        <v>0</v>
      </c>
      <c r="J223" s="130">
        <v>0</v>
      </c>
      <c r="K223" s="130">
        <v>0</v>
      </c>
      <c r="L223" s="130">
        <v>0</v>
      </c>
      <c r="M223" s="130">
        <v>0</v>
      </c>
      <c r="N223" s="130">
        <v>0</v>
      </c>
      <c r="O223" s="130">
        <v>0</v>
      </c>
      <c r="P223" s="130">
        <v>0</v>
      </c>
      <c r="Q223" s="130">
        <v>0</v>
      </c>
      <c r="R223" s="130">
        <v>0</v>
      </c>
      <c r="S223" s="130">
        <v>0</v>
      </c>
      <c r="T223" s="130">
        <v>0</v>
      </c>
      <c r="U223" s="130">
        <v>0</v>
      </c>
      <c r="V223" s="130">
        <v>0</v>
      </c>
      <c r="W223" s="130">
        <v>0</v>
      </c>
      <c r="X223" s="130">
        <v>0</v>
      </c>
      <c r="Y223" s="130">
        <v>0</v>
      </c>
      <c r="Z223" s="130">
        <v>0</v>
      </c>
      <c r="AA223" s="130">
        <v>0</v>
      </c>
      <c r="AB223" s="130">
        <v>0</v>
      </c>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s="130" t="s">
        <v>2481</v>
      </c>
      <c r="B224" s="130">
        <v>389</v>
      </c>
      <c r="C224" s="130">
        <v>377</v>
      </c>
      <c r="D224" s="130">
        <v>56.69</v>
      </c>
      <c r="E224" s="130">
        <v>30</v>
      </c>
      <c r="F224" s="130">
        <v>25</v>
      </c>
      <c r="G224" s="130">
        <v>7</v>
      </c>
      <c r="H224" s="130">
        <v>-258.75</v>
      </c>
      <c r="I224" s="130">
        <v>-264</v>
      </c>
      <c r="J224" s="130">
        <v>-312</v>
      </c>
      <c r="K224" s="130">
        <v>74</v>
      </c>
      <c r="L224" s="130">
        <v>-774.25</v>
      </c>
      <c r="M224" s="130">
        <v>-234</v>
      </c>
      <c r="N224" s="130">
        <v>-309</v>
      </c>
      <c r="O224" s="130">
        <v>20</v>
      </c>
      <c r="P224" s="130">
        <v>116.23</v>
      </c>
      <c r="Q224" s="130">
        <v>66</v>
      </c>
      <c r="R224" s="130">
        <v>62</v>
      </c>
      <c r="S224" s="130">
        <v>15</v>
      </c>
      <c r="T224" s="130">
        <v>458.98</v>
      </c>
      <c r="U224" s="130">
        <v>132</v>
      </c>
      <c r="V224" s="130">
        <v>92</v>
      </c>
      <c r="W224" s="130">
        <v>28</v>
      </c>
      <c r="X224" s="130">
        <v>-349.11</v>
      </c>
      <c r="Y224" s="130">
        <v>-395</v>
      </c>
      <c r="Z224" s="130">
        <v>-721</v>
      </c>
      <c r="AA224" s="130">
        <v>-155</v>
      </c>
      <c r="AB224" s="130">
        <v>-537.78</v>
      </c>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s="130" t="s">
        <v>2482</v>
      </c>
      <c r="B225" s="130">
        <v>0</v>
      </c>
      <c r="C225" s="130">
        <v>0</v>
      </c>
      <c r="D225" s="130">
        <v>0</v>
      </c>
      <c r="E225" s="130">
        <v>0</v>
      </c>
      <c r="F225" s="130">
        <v>0</v>
      </c>
      <c r="G225" s="130">
        <v>0</v>
      </c>
      <c r="H225" s="130">
        <v>-270.01</v>
      </c>
      <c r="I225" s="130">
        <v>-274</v>
      </c>
      <c r="J225" s="130">
        <v>-322</v>
      </c>
      <c r="K225" s="130">
        <v>74</v>
      </c>
      <c r="L225" s="130">
        <v>-774.25</v>
      </c>
      <c r="M225" s="130">
        <v>-234</v>
      </c>
      <c r="N225" s="130">
        <v>-309</v>
      </c>
      <c r="O225" s="130">
        <v>20</v>
      </c>
      <c r="P225" s="130">
        <v>0</v>
      </c>
      <c r="Q225" s="130">
        <v>66</v>
      </c>
      <c r="R225" s="130">
        <v>62</v>
      </c>
      <c r="S225" s="130">
        <v>15</v>
      </c>
      <c r="T225" s="130">
        <v>458.98</v>
      </c>
      <c r="U225" s="130">
        <v>132</v>
      </c>
      <c r="V225" s="130">
        <v>92</v>
      </c>
      <c r="W225" s="130">
        <v>28</v>
      </c>
      <c r="X225" s="130">
        <v>-349.11</v>
      </c>
      <c r="Y225" s="130">
        <v>-395</v>
      </c>
      <c r="Z225" s="130">
        <v>-412</v>
      </c>
      <c r="AA225" s="130">
        <v>0</v>
      </c>
      <c r="AB225" s="130">
        <v>80.7</v>
      </c>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s="130" t="s">
        <v>2483</v>
      </c>
      <c r="B226" s="130">
        <v>0</v>
      </c>
      <c r="C226" s="130">
        <v>0</v>
      </c>
      <c r="D226" s="130">
        <v>56.69</v>
      </c>
      <c r="E226" s="130">
        <v>30</v>
      </c>
      <c r="F226" s="130">
        <v>25</v>
      </c>
      <c r="G226" s="130">
        <v>7</v>
      </c>
      <c r="H226" s="130">
        <v>11.26</v>
      </c>
      <c r="I226" s="130">
        <v>10</v>
      </c>
      <c r="J226" s="130">
        <v>10</v>
      </c>
      <c r="K226" s="130">
        <v>0</v>
      </c>
      <c r="L226" s="130">
        <v>0</v>
      </c>
      <c r="M226" s="130">
        <v>0</v>
      </c>
      <c r="N226" s="130">
        <v>0</v>
      </c>
      <c r="O226" s="130">
        <v>0</v>
      </c>
      <c r="P226" s="130">
        <v>116.23</v>
      </c>
      <c r="Q226" s="130">
        <v>0</v>
      </c>
      <c r="R226" s="130">
        <v>0</v>
      </c>
      <c r="S226" s="130">
        <v>0</v>
      </c>
      <c r="T226" s="130">
        <v>0</v>
      </c>
      <c r="U226" s="130">
        <v>0</v>
      </c>
      <c r="V226" s="130">
        <v>0</v>
      </c>
      <c r="W226" s="130">
        <v>0</v>
      </c>
      <c r="X226" s="130">
        <v>0</v>
      </c>
      <c r="Y226" s="130">
        <v>0</v>
      </c>
      <c r="Z226" s="130">
        <v>-309</v>
      </c>
      <c r="AA226" s="130">
        <v>-155</v>
      </c>
      <c r="AB226" s="130">
        <v>-618.48</v>
      </c>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s="130" t="s">
        <v>2484</v>
      </c>
      <c r="B227" s="130">
        <v>42</v>
      </c>
      <c r="C227" s="130">
        <v>42</v>
      </c>
      <c r="D227" s="130">
        <v>0</v>
      </c>
      <c r="E227" s="130">
        <v>0</v>
      </c>
      <c r="F227" s="130">
        <v>0</v>
      </c>
      <c r="G227" s="130">
        <v>0</v>
      </c>
      <c r="H227" s="130">
        <v>0</v>
      </c>
      <c r="I227" s="130">
        <v>0</v>
      </c>
      <c r="J227" s="130">
        <v>0</v>
      </c>
      <c r="K227" s="130">
        <v>0</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s="130" t="s">
        <v>2623</v>
      </c>
      <c r="B228" s="130">
        <v>42</v>
      </c>
      <c r="C228" s="130">
        <v>42</v>
      </c>
      <c r="D228" s="130">
        <v>0</v>
      </c>
      <c r="E228" s="130">
        <v>0</v>
      </c>
      <c r="F228" s="130">
        <v>0</v>
      </c>
      <c r="G228" s="130">
        <v>0</v>
      </c>
      <c r="H228" s="130">
        <v>0</v>
      </c>
      <c r="I228" s="130">
        <v>0</v>
      </c>
      <c r="J228" s="130">
        <v>0</v>
      </c>
      <c r="K228" s="130">
        <v>0</v>
      </c>
      <c r="L228" s="130">
        <v>0</v>
      </c>
      <c r="M228" s="130">
        <v>0</v>
      </c>
      <c r="N228" s="130">
        <v>0</v>
      </c>
      <c r="O228" s="130">
        <v>0</v>
      </c>
      <c r="P228" s="130">
        <v>0</v>
      </c>
      <c r="Q228" s="130">
        <v>0</v>
      </c>
      <c r="R228" s="130">
        <v>0</v>
      </c>
      <c r="S228" s="130">
        <v>0</v>
      </c>
      <c r="T228" s="130">
        <v>0</v>
      </c>
      <c r="U228" s="130">
        <v>0</v>
      </c>
      <c r="V228" s="130">
        <v>0</v>
      </c>
      <c r="W228" s="130">
        <v>0</v>
      </c>
      <c r="X228" s="130">
        <v>0</v>
      </c>
      <c r="Y228" s="130">
        <v>0</v>
      </c>
      <c r="Z228" s="130">
        <v>0</v>
      </c>
      <c r="AA228" s="130">
        <v>0</v>
      </c>
      <c r="AB228" s="130">
        <v>0</v>
      </c>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s="130" t="s">
        <v>2488</v>
      </c>
      <c r="B229" s="130">
        <v>0</v>
      </c>
      <c r="C229" s="130">
        <v>0</v>
      </c>
      <c r="D229" s="130">
        <v>0</v>
      </c>
      <c r="E229" s="130">
        <v>1442</v>
      </c>
      <c r="F229" s="130">
        <v>1465</v>
      </c>
      <c r="G229" s="130">
        <v>621</v>
      </c>
      <c r="H229" s="130">
        <v>0</v>
      </c>
      <c r="I229" s="130">
        <v>0</v>
      </c>
      <c r="J229" s="130">
        <v>0</v>
      </c>
      <c r="K229" s="130">
        <v>0</v>
      </c>
      <c r="L229" s="130">
        <v>0</v>
      </c>
      <c r="M229" s="130">
        <v>0</v>
      </c>
      <c r="N229" s="130">
        <v>0</v>
      </c>
      <c r="O229" s="130">
        <v>0</v>
      </c>
      <c r="P229" s="130">
        <v>0</v>
      </c>
      <c r="Q229" s="130">
        <v>0</v>
      </c>
      <c r="R229" s="130">
        <v>0</v>
      </c>
      <c r="S229" s="130">
        <v>0</v>
      </c>
      <c r="T229" s="130">
        <v>0</v>
      </c>
      <c r="U229" s="130">
        <v>0</v>
      </c>
      <c r="V229" s="130">
        <v>0</v>
      </c>
      <c r="W229" s="130">
        <v>0</v>
      </c>
      <c r="X229" s="130">
        <v>0</v>
      </c>
      <c r="Y229" s="130">
        <v>0</v>
      </c>
      <c r="Z229" s="130">
        <v>0</v>
      </c>
      <c r="AA229" s="130">
        <v>0</v>
      </c>
      <c r="AB229" s="130">
        <v>0</v>
      </c>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s="130" t="s">
        <v>2489</v>
      </c>
      <c r="B230" s="130">
        <v>-24</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s="130" t="s">
        <v>869</v>
      </c>
      <c r="B231" s="130">
        <v>-24</v>
      </c>
      <c r="C231" s="130">
        <v>0</v>
      </c>
      <c r="D231" s="130">
        <v>0</v>
      </c>
      <c r="E231" s="130">
        <v>0</v>
      </c>
      <c r="F231" s="130">
        <v>0</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0</v>
      </c>
      <c r="W231" s="130">
        <v>0</v>
      </c>
      <c r="X231" s="130">
        <v>0</v>
      </c>
      <c r="Y231" s="130">
        <v>0</v>
      </c>
      <c r="Z231" s="130">
        <v>0</v>
      </c>
      <c r="AA231" s="130">
        <v>0</v>
      </c>
      <c r="AB231" s="130">
        <v>0</v>
      </c>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s="130" t="s">
        <v>878</v>
      </c>
      <c r="B232" s="130">
        <v>0</v>
      </c>
      <c r="C232" s="130">
        <v>2709</v>
      </c>
      <c r="D232" s="130">
        <v>11013.06</v>
      </c>
      <c r="E232" s="130">
        <v>8377</v>
      </c>
      <c r="F232" s="130">
        <v>5632</v>
      </c>
      <c r="G232" s="130">
        <v>2766</v>
      </c>
      <c r="H232" s="130">
        <v>12891.29</v>
      </c>
      <c r="I232" s="130">
        <v>10061</v>
      </c>
      <c r="J232" s="130">
        <v>7010</v>
      </c>
      <c r="K232" s="130">
        <v>3663</v>
      </c>
      <c r="L232" s="130">
        <v>15796.09</v>
      </c>
      <c r="M232" s="130">
        <v>12176</v>
      </c>
      <c r="N232" s="130">
        <v>8067</v>
      </c>
      <c r="O232" s="130">
        <v>4088</v>
      </c>
      <c r="P232" s="130">
        <v>13663.47</v>
      </c>
      <c r="Q232" s="130">
        <v>10075</v>
      </c>
      <c r="R232" s="130">
        <v>6835</v>
      </c>
      <c r="S232" s="130">
        <v>3468</v>
      </c>
      <c r="T232" s="130">
        <v>15720.13</v>
      </c>
      <c r="U232" s="130">
        <v>11964</v>
      </c>
      <c r="V232" s="130">
        <v>7933</v>
      </c>
      <c r="W232" s="130">
        <v>3939</v>
      </c>
      <c r="X232" s="130">
        <v>18781.990000000002</v>
      </c>
      <c r="Y232" s="130">
        <v>14791</v>
      </c>
      <c r="Z232" s="130">
        <v>9810</v>
      </c>
      <c r="AA232" s="130">
        <v>4621</v>
      </c>
      <c r="AB232" s="130">
        <v>15206.96</v>
      </c>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s="130" t="s">
        <v>2490</v>
      </c>
      <c r="B233" s="130">
        <v>1054</v>
      </c>
      <c r="C233" s="130">
        <v>527</v>
      </c>
      <c r="D233" s="130">
        <v>0</v>
      </c>
      <c r="E233" s="130">
        <v>0</v>
      </c>
      <c r="F233" s="130">
        <v>0</v>
      </c>
      <c r="G233" s="130">
        <v>0</v>
      </c>
      <c r="H233" s="130">
        <v>0</v>
      </c>
      <c r="I233" s="130">
        <v>0</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s="130" t="s">
        <v>2491</v>
      </c>
      <c r="B234" s="130">
        <v>0</v>
      </c>
      <c r="C234" s="130">
        <v>0</v>
      </c>
      <c r="D234" s="130">
        <v>1774.51</v>
      </c>
      <c r="E234" s="130">
        <v>1328</v>
      </c>
      <c r="F234" s="130">
        <v>875</v>
      </c>
      <c r="G234" s="130">
        <v>455</v>
      </c>
      <c r="H234" s="130">
        <v>2811.94</v>
      </c>
      <c r="I234" s="130">
        <v>2485</v>
      </c>
      <c r="J234" s="130">
        <v>2073</v>
      </c>
      <c r="K234" s="130">
        <v>414</v>
      </c>
      <c r="L234" s="130">
        <v>1215.71</v>
      </c>
      <c r="M234" s="130">
        <v>921</v>
      </c>
      <c r="N234" s="130">
        <v>590</v>
      </c>
      <c r="O234" s="130">
        <v>319</v>
      </c>
      <c r="P234" s="130">
        <v>1114.6600000000001</v>
      </c>
      <c r="Q234" s="130">
        <v>716</v>
      </c>
      <c r="R234" s="130">
        <v>547</v>
      </c>
      <c r="S234" s="130">
        <v>253</v>
      </c>
      <c r="T234" s="130">
        <v>-422.96</v>
      </c>
      <c r="U234" s="130">
        <v>-301</v>
      </c>
      <c r="V234" s="130">
        <v>-245</v>
      </c>
      <c r="W234" s="130">
        <v>-54</v>
      </c>
      <c r="X234" s="130">
        <v>-1051.01</v>
      </c>
      <c r="Y234" s="130">
        <v>333</v>
      </c>
      <c r="Z234" s="130">
        <v>555</v>
      </c>
      <c r="AA234" s="130">
        <v>647</v>
      </c>
      <c r="AB234" s="130">
        <v>278.23</v>
      </c>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s="130" t="s">
        <v>2492</v>
      </c>
      <c r="B235" s="130">
        <v>55890</v>
      </c>
      <c r="C235" s="130">
        <v>32200</v>
      </c>
      <c r="D235" s="130">
        <v>110998.96</v>
      </c>
      <c r="E235" s="130">
        <v>80366</v>
      </c>
      <c r="F235" s="130">
        <v>49217</v>
      </c>
      <c r="G235" s="130">
        <v>25262</v>
      </c>
      <c r="H235" s="130">
        <v>127751.7</v>
      </c>
      <c r="I235" s="130">
        <v>97432</v>
      </c>
      <c r="J235" s="130">
        <v>64357</v>
      </c>
      <c r="K235" s="130">
        <v>32358</v>
      </c>
      <c r="L235" s="130">
        <v>117728.73</v>
      </c>
      <c r="M235" s="130">
        <v>88626</v>
      </c>
      <c r="N235" s="130">
        <v>57887</v>
      </c>
      <c r="O235" s="130">
        <v>29965</v>
      </c>
      <c r="P235" s="130">
        <v>90686.42</v>
      </c>
      <c r="Q235" s="130">
        <v>61554</v>
      </c>
      <c r="R235" s="130">
        <v>36933</v>
      </c>
      <c r="S235" s="130">
        <v>16105</v>
      </c>
      <c r="T235" s="130">
        <v>83311.59</v>
      </c>
      <c r="U235" s="130">
        <v>61162</v>
      </c>
      <c r="V235" s="130">
        <v>39193</v>
      </c>
      <c r="W235" s="130">
        <v>18062</v>
      </c>
      <c r="X235" s="130">
        <v>65309.48</v>
      </c>
      <c r="Y235" s="130">
        <v>46385</v>
      </c>
      <c r="Z235" s="130">
        <v>32063</v>
      </c>
      <c r="AA235" s="130">
        <v>15384</v>
      </c>
      <c r="AB235" s="130">
        <v>52443.93</v>
      </c>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s="130" t="s">
        <v>2493</v>
      </c>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s="130" t="s">
        <v>2494</v>
      </c>
      <c r="B237" s="130">
        <v>-7400</v>
      </c>
      <c r="C237" s="130">
        <v>-3947</v>
      </c>
      <c r="D237" s="130">
        <v>-3520.22</v>
      </c>
      <c r="E237" s="130">
        <v>2466</v>
      </c>
      <c r="F237" s="130">
        <v>2974</v>
      </c>
      <c r="G237" s="130">
        <v>-1304</v>
      </c>
      <c r="H237" s="130">
        <v>-1852.55</v>
      </c>
      <c r="I237" s="130">
        <v>-7384</v>
      </c>
      <c r="J237" s="130">
        <v>-7864</v>
      </c>
      <c r="K237" s="130">
        <v>-5146</v>
      </c>
      <c r="L237" s="130">
        <v>-13908.56</v>
      </c>
      <c r="M237" s="130">
        <v>-14941</v>
      </c>
      <c r="N237" s="130">
        <v>-11320</v>
      </c>
      <c r="O237" s="130">
        <v>-9391</v>
      </c>
      <c r="P237" s="130">
        <v>-8175.45</v>
      </c>
      <c r="Q237" s="130">
        <v>-7959</v>
      </c>
      <c r="R237" s="130">
        <v>-5974</v>
      </c>
      <c r="S237" s="130">
        <v>-4548</v>
      </c>
      <c r="T237" s="130">
        <v>-10975.08</v>
      </c>
      <c r="U237" s="130">
        <v>-14336</v>
      </c>
      <c r="V237" s="130">
        <v>-13701</v>
      </c>
      <c r="W237" s="130">
        <v>-4958</v>
      </c>
      <c r="X237" s="130">
        <v>-1740.01</v>
      </c>
      <c r="Y237" s="130">
        <v>-4451</v>
      </c>
      <c r="Z237" s="130">
        <v>-3105</v>
      </c>
      <c r="AA237" s="130">
        <v>-1735</v>
      </c>
      <c r="AB237" s="130">
        <v>-299.83</v>
      </c>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s="130" t="s">
        <v>2495</v>
      </c>
      <c r="B238" s="130">
        <v>-323</v>
      </c>
      <c r="C238" s="130">
        <v>-163</v>
      </c>
      <c r="D238" s="130">
        <v>-165.71</v>
      </c>
      <c r="E238" s="130">
        <v>-357</v>
      </c>
      <c r="F238" s="130">
        <v>-318</v>
      </c>
      <c r="G238" s="130">
        <v>-191</v>
      </c>
      <c r="H238" s="130">
        <v>-14.7</v>
      </c>
      <c r="I238" s="130">
        <v>-174</v>
      </c>
      <c r="J238" s="130">
        <v>-242</v>
      </c>
      <c r="K238" s="130">
        <v>-177</v>
      </c>
      <c r="L238" s="130">
        <v>-78.42</v>
      </c>
      <c r="M238" s="130">
        <v>-240</v>
      </c>
      <c r="N238" s="130">
        <v>9</v>
      </c>
      <c r="O238" s="130">
        <v>-88</v>
      </c>
      <c r="P238" s="130">
        <v>-185.77</v>
      </c>
      <c r="Q238" s="130">
        <v>-385</v>
      </c>
      <c r="R238" s="130">
        <v>-196</v>
      </c>
      <c r="S238" s="130">
        <v>-82</v>
      </c>
      <c r="T238" s="130">
        <v>92.08</v>
      </c>
      <c r="U238" s="130">
        <v>-19</v>
      </c>
      <c r="V238" s="130">
        <v>14</v>
      </c>
      <c r="W238" s="130">
        <v>-104</v>
      </c>
      <c r="X238" s="130">
        <v>-113.94</v>
      </c>
      <c r="Y238" s="130">
        <v>-187</v>
      </c>
      <c r="Z238" s="130">
        <v>-77</v>
      </c>
      <c r="AA238" s="130">
        <v>-113</v>
      </c>
      <c r="AB238" s="130">
        <v>-490.66</v>
      </c>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s="130" t="s">
        <v>2496</v>
      </c>
      <c r="B239" s="130">
        <v>-3885</v>
      </c>
      <c r="C239" s="130">
        <v>-2227</v>
      </c>
      <c r="D239" s="130">
        <v>8486.2999999999993</v>
      </c>
      <c r="E239" s="130">
        <v>7102</v>
      </c>
      <c r="F239" s="130">
        <v>6048</v>
      </c>
      <c r="G239" s="130">
        <v>4033</v>
      </c>
      <c r="H239" s="130">
        <v>-1785.31</v>
      </c>
      <c r="I239" s="130">
        <v>-2561</v>
      </c>
      <c r="J239" s="130">
        <v>-460</v>
      </c>
      <c r="K239" s="130">
        <v>-1363</v>
      </c>
      <c r="L239" s="130">
        <v>-1220.93</v>
      </c>
      <c r="M239" s="130">
        <v>-629</v>
      </c>
      <c r="N239" s="130">
        <v>-146</v>
      </c>
      <c r="O239" s="130">
        <v>-344</v>
      </c>
      <c r="P239" s="130">
        <v>-3725.09</v>
      </c>
      <c r="Q239" s="130">
        <v>-1837</v>
      </c>
      <c r="R239" s="130">
        <v>-1439</v>
      </c>
      <c r="S239" s="130">
        <v>-50</v>
      </c>
      <c r="T239" s="130">
        <v>-1537.18</v>
      </c>
      <c r="U239" s="130">
        <v>-95</v>
      </c>
      <c r="V239" s="130">
        <v>-1169</v>
      </c>
      <c r="W239" s="130">
        <v>-1316</v>
      </c>
      <c r="X239" s="130">
        <v>-1916.15</v>
      </c>
      <c r="Y239" s="130">
        <v>-943</v>
      </c>
      <c r="Z239" s="130">
        <v>-822</v>
      </c>
      <c r="AA239" s="130">
        <v>-402</v>
      </c>
      <c r="AB239" s="130">
        <v>942.89</v>
      </c>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s="130" t="s">
        <v>2497</v>
      </c>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s="130" t="s">
        <v>2498</v>
      </c>
      <c r="B241" s="130">
        <v>1895</v>
      </c>
      <c r="C241" s="130">
        <v>-1130</v>
      </c>
      <c r="D241" s="130">
        <v>-6641.95</v>
      </c>
      <c r="E241" s="130">
        <v>-12020</v>
      </c>
      <c r="F241" s="130">
        <v>-13555</v>
      </c>
      <c r="G241" s="130">
        <v>-9375</v>
      </c>
      <c r="H241" s="130">
        <v>1408.09</v>
      </c>
      <c r="I241" s="130">
        <v>6703</v>
      </c>
      <c r="J241" s="130">
        <v>965</v>
      </c>
      <c r="K241" s="130">
        <v>4584</v>
      </c>
      <c r="L241" s="130">
        <v>3339.5</v>
      </c>
      <c r="M241" s="130">
        <v>6923</v>
      </c>
      <c r="N241" s="130">
        <v>1852</v>
      </c>
      <c r="O241" s="130">
        <v>1986</v>
      </c>
      <c r="P241" s="130">
        <v>5368.29</v>
      </c>
      <c r="Q241" s="130">
        <v>5394</v>
      </c>
      <c r="R241" s="130">
        <v>2947</v>
      </c>
      <c r="S241" s="130">
        <v>4486</v>
      </c>
      <c r="T241" s="130">
        <v>-492.12</v>
      </c>
      <c r="U241" s="130">
        <v>-806</v>
      </c>
      <c r="V241" s="130">
        <v>-1430</v>
      </c>
      <c r="W241" s="130">
        <v>1255</v>
      </c>
      <c r="X241" s="130">
        <v>-438.51</v>
      </c>
      <c r="Y241" s="130">
        <v>123</v>
      </c>
      <c r="Z241" s="130">
        <v>1881</v>
      </c>
      <c r="AA241" s="130">
        <v>502</v>
      </c>
      <c r="AB241" s="130">
        <v>4058.07</v>
      </c>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s="130" t="s">
        <v>2500</v>
      </c>
      <c r="B242" s="130">
        <v>351</v>
      </c>
      <c r="C242" s="130">
        <v>-92</v>
      </c>
      <c r="D242" s="130">
        <v>-433.21</v>
      </c>
      <c r="E242" s="130">
        <v>-1631</v>
      </c>
      <c r="F242" s="130">
        <v>-1496</v>
      </c>
      <c r="G242" s="130">
        <v>-1703</v>
      </c>
      <c r="H242" s="130">
        <v>1453.91</v>
      </c>
      <c r="I242" s="130">
        <v>-224</v>
      </c>
      <c r="J242" s="130">
        <v>0</v>
      </c>
      <c r="K242" s="130">
        <v>-222</v>
      </c>
      <c r="L242" s="130">
        <v>233.44</v>
      </c>
      <c r="M242" s="130">
        <v>312</v>
      </c>
      <c r="N242" s="130">
        <v>357</v>
      </c>
      <c r="O242" s="130">
        <v>106</v>
      </c>
      <c r="P242" s="130">
        <v>-52.86</v>
      </c>
      <c r="Q242" s="130">
        <v>-300</v>
      </c>
      <c r="R242" s="130">
        <v>-73</v>
      </c>
      <c r="S242" s="130">
        <v>-231</v>
      </c>
      <c r="T242" s="130">
        <v>509.7</v>
      </c>
      <c r="U242" s="130">
        <v>214</v>
      </c>
      <c r="V242" s="130">
        <v>440</v>
      </c>
      <c r="W242" s="130">
        <v>130</v>
      </c>
      <c r="X242" s="130">
        <v>1101.6300000000001</v>
      </c>
      <c r="Y242" s="130">
        <v>1369</v>
      </c>
      <c r="Z242" s="130">
        <v>51</v>
      </c>
      <c r="AA242" s="130">
        <v>2805</v>
      </c>
      <c r="AB242" s="130">
        <v>469.12</v>
      </c>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s="130" t="s">
        <v>2501</v>
      </c>
      <c r="B243" s="130">
        <v>46528</v>
      </c>
      <c r="C243" s="130">
        <v>24641</v>
      </c>
      <c r="D243" s="130">
        <v>108724.16</v>
      </c>
      <c r="E243" s="130">
        <v>75926</v>
      </c>
      <c r="F243" s="130">
        <v>42870</v>
      </c>
      <c r="G243" s="130">
        <v>16722</v>
      </c>
      <c r="H243" s="130">
        <v>126961.15</v>
      </c>
      <c r="I243" s="130">
        <v>93792</v>
      </c>
      <c r="J243" s="130">
        <v>56756</v>
      </c>
      <c r="K243" s="130">
        <v>30034</v>
      </c>
      <c r="L243" s="130">
        <v>106093.75999999999</v>
      </c>
      <c r="M243" s="130">
        <v>80051</v>
      </c>
      <c r="N243" s="130">
        <v>48639</v>
      </c>
      <c r="O243" s="130">
        <v>22234</v>
      </c>
      <c r="P243" s="130">
        <v>83915.55</v>
      </c>
      <c r="Q243" s="130">
        <v>56467</v>
      </c>
      <c r="R243" s="130">
        <v>32198</v>
      </c>
      <c r="S243" s="130">
        <v>15680</v>
      </c>
      <c r="T243" s="130">
        <v>70908.98</v>
      </c>
      <c r="U243" s="130">
        <v>46120</v>
      </c>
      <c r="V243" s="130">
        <v>23347</v>
      </c>
      <c r="W243" s="130">
        <v>13069</v>
      </c>
      <c r="X243" s="130">
        <v>62202.5</v>
      </c>
      <c r="Y243" s="130">
        <v>42296</v>
      </c>
      <c r="Z243" s="130">
        <v>29991</v>
      </c>
      <c r="AA243" s="130">
        <v>16441</v>
      </c>
      <c r="AB243" s="130">
        <v>57123.51</v>
      </c>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s="130" t="s">
        <v>2516</v>
      </c>
      <c r="B244" s="130">
        <v>24</v>
      </c>
      <c r="C244" s="130">
        <v>0</v>
      </c>
      <c r="D244" s="130">
        <v>0</v>
      </c>
      <c r="E244" s="130">
        <v>35</v>
      </c>
      <c r="F244" s="130">
        <v>35</v>
      </c>
      <c r="G244" s="130">
        <v>0</v>
      </c>
      <c r="H244" s="130">
        <v>156.68</v>
      </c>
      <c r="I244" s="130">
        <v>70</v>
      </c>
      <c r="J244" s="130">
        <v>68</v>
      </c>
      <c r="K244" s="130">
        <v>0</v>
      </c>
      <c r="L244" s="130">
        <v>117.61</v>
      </c>
      <c r="M244" s="130">
        <v>79</v>
      </c>
      <c r="N244" s="130">
        <v>77</v>
      </c>
      <c r="O244" s="130">
        <v>14</v>
      </c>
      <c r="P244" s="130">
        <v>93.66</v>
      </c>
      <c r="Q244" s="130">
        <v>78</v>
      </c>
      <c r="R244" s="130">
        <v>57</v>
      </c>
      <c r="S244" s="130">
        <v>4</v>
      </c>
      <c r="T244" s="130">
        <v>207.98</v>
      </c>
      <c r="U244" s="130">
        <v>140</v>
      </c>
      <c r="V244" s="130">
        <v>138</v>
      </c>
      <c r="W244" s="130">
        <v>0</v>
      </c>
      <c r="X244" s="130">
        <v>141.22999999999999</v>
      </c>
      <c r="Y244" s="130">
        <v>5</v>
      </c>
      <c r="Z244" s="130">
        <v>5</v>
      </c>
      <c r="AA244" s="130">
        <v>0</v>
      </c>
      <c r="AB244" s="130">
        <v>7.76</v>
      </c>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s="130" t="s">
        <v>2540</v>
      </c>
      <c r="B245" s="130">
        <v>0</v>
      </c>
      <c r="C245" s="130">
        <v>0</v>
      </c>
      <c r="D245" s="130">
        <v>0</v>
      </c>
      <c r="E245" s="130">
        <v>-8377</v>
      </c>
      <c r="F245" s="130">
        <v>-5632</v>
      </c>
      <c r="G245" s="130">
        <v>-2766</v>
      </c>
      <c r="H245" s="130">
        <v>-12891.29</v>
      </c>
      <c r="I245" s="130">
        <v>-10061</v>
      </c>
      <c r="J245" s="130">
        <v>-7010</v>
      </c>
      <c r="K245" s="130">
        <v>-3663</v>
      </c>
      <c r="L245" s="130">
        <v>-15796.09</v>
      </c>
      <c r="M245" s="130">
        <v>-12176</v>
      </c>
      <c r="N245" s="130">
        <v>-8067</v>
      </c>
      <c r="O245" s="130">
        <v>-4088</v>
      </c>
      <c r="P245" s="130">
        <v>-13663.47</v>
      </c>
      <c r="Q245" s="130">
        <v>-10075</v>
      </c>
      <c r="R245" s="130">
        <v>-6835</v>
      </c>
      <c r="S245" s="130">
        <v>-3468</v>
      </c>
      <c r="T245" s="130">
        <v>-15720.13</v>
      </c>
      <c r="U245" s="130">
        <v>-11964</v>
      </c>
      <c r="V245" s="130">
        <v>-7933</v>
      </c>
      <c r="W245" s="130">
        <v>-3939</v>
      </c>
      <c r="X245" s="130">
        <v>-18781.990000000002</v>
      </c>
      <c r="Y245" s="130">
        <v>-14791</v>
      </c>
      <c r="Z245" s="130">
        <v>-9810</v>
      </c>
      <c r="AA245" s="130">
        <v>-4424</v>
      </c>
      <c r="AB245" s="130">
        <v>-16376.56</v>
      </c>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s="130" t="s">
        <v>2502</v>
      </c>
      <c r="B246" s="130">
        <v>1631</v>
      </c>
      <c r="C246" s="130">
        <v>2697</v>
      </c>
      <c r="D246" s="130">
        <v>201.39</v>
      </c>
      <c r="E246" s="130">
        <v>1186</v>
      </c>
      <c r="F246" s="130">
        <v>2147</v>
      </c>
      <c r="G246" s="130">
        <v>-1013</v>
      </c>
      <c r="H246" s="130">
        <v>-1119.9000000000001</v>
      </c>
      <c r="I246" s="130">
        <v>58</v>
      </c>
      <c r="J246" s="130">
        <v>1212</v>
      </c>
      <c r="K246" s="130">
        <v>-1070</v>
      </c>
      <c r="L246" s="130">
        <v>-1176.95</v>
      </c>
      <c r="M246" s="130">
        <v>-71</v>
      </c>
      <c r="N246" s="130">
        <v>988</v>
      </c>
      <c r="O246" s="130">
        <v>1981</v>
      </c>
      <c r="P246" s="130">
        <v>-767.43</v>
      </c>
      <c r="Q246" s="130">
        <v>186</v>
      </c>
      <c r="R246" s="130">
        <v>1060</v>
      </c>
      <c r="S246" s="130">
        <v>-750</v>
      </c>
      <c r="T246" s="130">
        <v>-288.47000000000003</v>
      </c>
      <c r="U246" s="130">
        <v>-1792</v>
      </c>
      <c r="V246" s="130">
        <v>-1004</v>
      </c>
      <c r="W246" s="130">
        <v>-345</v>
      </c>
      <c r="X246" s="130">
        <v>-1539.89</v>
      </c>
      <c r="Y246" s="130">
        <v>-835</v>
      </c>
      <c r="Z246" s="130">
        <v>-171</v>
      </c>
      <c r="AA246" s="130">
        <v>467</v>
      </c>
      <c r="AB246" s="130">
        <v>-1762.69</v>
      </c>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s="130" t="s">
        <v>882</v>
      </c>
      <c r="B247" s="130">
        <v>48183</v>
      </c>
      <c r="C247" s="130">
        <v>27338</v>
      </c>
      <c r="D247" s="130">
        <v>108925.54</v>
      </c>
      <c r="E247" s="130">
        <v>68770</v>
      </c>
      <c r="F247" s="130">
        <v>39420</v>
      </c>
      <c r="G247" s="130">
        <v>12943</v>
      </c>
      <c r="H247" s="130">
        <v>113106.66</v>
      </c>
      <c r="I247" s="130">
        <v>83859</v>
      </c>
      <c r="J247" s="130">
        <v>51026</v>
      </c>
      <c r="K247" s="130">
        <v>25301</v>
      </c>
      <c r="L247" s="130">
        <v>89238.33</v>
      </c>
      <c r="M247" s="130">
        <v>67883</v>
      </c>
      <c r="N247" s="130">
        <v>41637</v>
      </c>
      <c r="O247" s="130">
        <v>20141</v>
      </c>
      <c r="P247" s="130">
        <v>69578.31</v>
      </c>
      <c r="Q247" s="130">
        <v>46656</v>
      </c>
      <c r="R247" s="130">
        <v>26480</v>
      </c>
      <c r="S247" s="130">
        <v>11466</v>
      </c>
      <c r="T247" s="130">
        <v>55108.37</v>
      </c>
      <c r="U247" s="130">
        <v>32504</v>
      </c>
      <c r="V247" s="130">
        <v>14548</v>
      </c>
      <c r="W247" s="130">
        <v>8785</v>
      </c>
      <c r="X247" s="130">
        <v>42021.85</v>
      </c>
      <c r="Y247" s="130">
        <v>26675</v>
      </c>
      <c r="Z247" s="130">
        <v>20015</v>
      </c>
      <c r="AA247" s="130">
        <v>12484</v>
      </c>
      <c r="AB247" s="130">
        <v>38992.01</v>
      </c>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s="130" t="s">
        <v>2503</v>
      </c>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s="130" t="s">
        <v>2510</v>
      </c>
      <c r="B249" s="130">
        <v>0</v>
      </c>
      <c r="C249" s="130">
        <v>0</v>
      </c>
      <c r="D249" s="130">
        <v>0</v>
      </c>
      <c r="E249" s="130">
        <v>0</v>
      </c>
      <c r="F249" s="130">
        <v>0</v>
      </c>
      <c r="G249" s="130">
        <v>0</v>
      </c>
      <c r="H249" s="130">
        <v>1300</v>
      </c>
      <c r="I249" s="130">
        <v>1300</v>
      </c>
      <c r="J249" s="130">
        <v>1300</v>
      </c>
      <c r="K249" s="130">
        <v>0</v>
      </c>
      <c r="L249" s="130">
        <v>2860</v>
      </c>
      <c r="M249" s="130">
        <v>1460</v>
      </c>
      <c r="N249" s="130">
        <v>1460</v>
      </c>
      <c r="O249" s="130">
        <v>210</v>
      </c>
      <c r="P249" s="130">
        <v>650</v>
      </c>
      <c r="Q249" s="130">
        <v>650</v>
      </c>
      <c r="R249" s="130">
        <v>650</v>
      </c>
      <c r="S249" s="130">
        <v>650</v>
      </c>
      <c r="T249" s="130">
        <v>175</v>
      </c>
      <c r="U249" s="130">
        <v>175</v>
      </c>
      <c r="V249" s="130">
        <v>175</v>
      </c>
      <c r="W249" s="130">
        <v>0</v>
      </c>
      <c r="X249" s="130">
        <v>1350</v>
      </c>
      <c r="Y249" s="130">
        <v>1350</v>
      </c>
      <c r="Z249" s="130">
        <v>600</v>
      </c>
      <c r="AA249" s="130">
        <v>0</v>
      </c>
      <c r="AB249" s="130">
        <v>700</v>
      </c>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s="130" t="s">
        <v>2511</v>
      </c>
      <c r="B250" s="130">
        <v>0</v>
      </c>
      <c r="C250" s="130">
        <v>0</v>
      </c>
      <c r="D250" s="130">
        <v>0</v>
      </c>
      <c r="E250" s="130">
        <v>0</v>
      </c>
      <c r="F250" s="130">
        <v>0</v>
      </c>
      <c r="G250" s="130">
        <v>0</v>
      </c>
      <c r="H250" s="130">
        <v>1300</v>
      </c>
      <c r="I250" s="130">
        <v>1300</v>
      </c>
      <c r="J250" s="130">
        <v>1300</v>
      </c>
      <c r="K250" s="130">
        <v>0</v>
      </c>
      <c r="L250" s="130">
        <v>2860</v>
      </c>
      <c r="M250" s="130">
        <v>1460</v>
      </c>
      <c r="N250" s="130">
        <v>1460</v>
      </c>
      <c r="O250" s="130">
        <v>210</v>
      </c>
      <c r="P250" s="130">
        <v>650</v>
      </c>
      <c r="Q250" s="130">
        <v>650</v>
      </c>
      <c r="R250" s="130">
        <v>650</v>
      </c>
      <c r="S250" s="130">
        <v>650</v>
      </c>
      <c r="T250" s="130">
        <v>175</v>
      </c>
      <c r="U250" s="130">
        <v>175</v>
      </c>
      <c r="V250" s="130">
        <v>175</v>
      </c>
      <c r="W250" s="130">
        <v>0</v>
      </c>
      <c r="X250" s="130">
        <v>1350</v>
      </c>
      <c r="Y250" s="130">
        <v>1350</v>
      </c>
      <c r="Z250" s="130">
        <v>600</v>
      </c>
      <c r="AA250" s="130">
        <v>0</v>
      </c>
      <c r="AB250" s="130">
        <v>700</v>
      </c>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s="130" t="s">
        <v>883</v>
      </c>
      <c r="B251" s="130">
        <v>-19711</v>
      </c>
      <c r="C251" s="130">
        <v>-13836</v>
      </c>
      <c r="D251" s="130">
        <v>-19816.79</v>
      </c>
      <c r="E251" s="130">
        <v>-8176</v>
      </c>
      <c r="F251" s="130">
        <v>-2471</v>
      </c>
      <c r="G251" s="130">
        <v>-546</v>
      </c>
      <c r="H251" s="130">
        <v>-42038.51</v>
      </c>
      <c r="I251" s="130">
        <v>-5321</v>
      </c>
      <c r="J251" s="130">
        <v>-3703</v>
      </c>
      <c r="K251" s="130">
        <v>-1566</v>
      </c>
      <c r="L251" s="130">
        <v>-7179.83</v>
      </c>
      <c r="M251" s="130">
        <v>-6193</v>
      </c>
      <c r="N251" s="130">
        <v>-4045</v>
      </c>
      <c r="O251" s="130">
        <v>-1009</v>
      </c>
      <c r="P251" s="130">
        <v>-15615.47</v>
      </c>
      <c r="Q251" s="130">
        <v>-13337</v>
      </c>
      <c r="R251" s="130">
        <v>-11647</v>
      </c>
      <c r="S251" s="130">
        <v>-2274</v>
      </c>
      <c r="T251" s="130">
        <v>-36691.71</v>
      </c>
      <c r="U251" s="130">
        <v>-33061</v>
      </c>
      <c r="V251" s="130">
        <v>-28066</v>
      </c>
      <c r="W251" s="130">
        <v>-24177</v>
      </c>
      <c r="X251" s="130">
        <v>-17512.7</v>
      </c>
      <c r="Y251" s="130">
        <v>-6035</v>
      </c>
      <c r="Z251" s="130">
        <v>-3295</v>
      </c>
      <c r="AA251" s="130">
        <v>-1688</v>
      </c>
      <c r="AB251" s="130">
        <v>-3971.31</v>
      </c>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s="130" t="s">
        <v>2511</v>
      </c>
      <c r="B252" s="130">
        <v>-7779</v>
      </c>
      <c r="C252" s="130">
        <v>0</v>
      </c>
      <c r="D252" s="130">
        <v>-19816.79</v>
      </c>
      <c r="E252" s="130">
        <v>-8176</v>
      </c>
      <c r="F252" s="130">
        <v>-2471</v>
      </c>
      <c r="G252" s="130">
        <v>-546</v>
      </c>
      <c r="H252" s="130">
        <v>-42038.51</v>
      </c>
      <c r="I252" s="130">
        <v>-5321</v>
      </c>
      <c r="J252" s="130">
        <v>-3703</v>
      </c>
      <c r="K252" s="130">
        <v>-1566</v>
      </c>
      <c r="L252" s="130">
        <v>-7179.83</v>
      </c>
      <c r="M252" s="130">
        <v>-6193</v>
      </c>
      <c r="N252" s="130">
        <v>-4045</v>
      </c>
      <c r="O252" s="130">
        <v>-1009</v>
      </c>
      <c r="P252" s="130">
        <v>-15615.47</v>
      </c>
      <c r="Q252" s="130">
        <v>-13337</v>
      </c>
      <c r="R252" s="130">
        <v>-11647</v>
      </c>
      <c r="S252" s="130">
        <v>-2274</v>
      </c>
      <c r="T252" s="130">
        <v>-36691.71</v>
      </c>
      <c r="U252" s="130">
        <v>-33061</v>
      </c>
      <c r="V252" s="130">
        <v>-28066</v>
      </c>
      <c r="W252" s="130">
        <v>-24177</v>
      </c>
      <c r="X252" s="130">
        <v>-17512.7</v>
      </c>
      <c r="Y252" s="130">
        <v>-6035</v>
      </c>
      <c r="Z252" s="130">
        <v>-3295</v>
      </c>
      <c r="AA252" s="130">
        <v>-1688</v>
      </c>
      <c r="AB252" s="130">
        <v>-3971.31</v>
      </c>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s="130" t="s">
        <v>2638</v>
      </c>
      <c r="B253" s="130">
        <v>0</v>
      </c>
      <c r="C253" s="130">
        <v>0</v>
      </c>
      <c r="D253" s="130">
        <v>839.33</v>
      </c>
      <c r="E253" s="130">
        <v>839</v>
      </c>
      <c r="F253" s="130">
        <v>242</v>
      </c>
      <c r="G253" s="130">
        <v>249</v>
      </c>
      <c r="H253" s="130">
        <v>-10.26</v>
      </c>
      <c r="I253" s="130">
        <v>-10</v>
      </c>
      <c r="J253" s="130">
        <v>-8</v>
      </c>
      <c r="K253" s="130">
        <v>0</v>
      </c>
      <c r="L253" s="130">
        <v>8119.87</v>
      </c>
      <c r="M253" s="130">
        <v>8120</v>
      </c>
      <c r="N253" s="130">
        <v>8122</v>
      </c>
      <c r="O253" s="130">
        <v>-14</v>
      </c>
      <c r="P253" s="130">
        <v>-6050.01</v>
      </c>
      <c r="Q253" s="130">
        <v>-6038</v>
      </c>
      <c r="R253" s="130">
        <v>-6017</v>
      </c>
      <c r="S253" s="130">
        <v>-4</v>
      </c>
      <c r="T253" s="130">
        <v>-1418.34</v>
      </c>
      <c r="U253" s="130">
        <v>-1415</v>
      </c>
      <c r="V253" s="130">
        <v>-413</v>
      </c>
      <c r="W253" s="130">
        <v>-400</v>
      </c>
      <c r="X253" s="130">
        <v>-1054.04</v>
      </c>
      <c r="Y253" s="130">
        <v>-1049</v>
      </c>
      <c r="Z253" s="130">
        <v>-1049</v>
      </c>
      <c r="AA253" s="130">
        <v>0</v>
      </c>
      <c r="AB253" s="130">
        <v>-155.16</v>
      </c>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s="130" t="s">
        <v>2516</v>
      </c>
      <c r="B254" s="130">
        <v>0</v>
      </c>
      <c r="C254" s="130">
        <v>0</v>
      </c>
      <c r="D254" s="130">
        <v>42.82</v>
      </c>
      <c r="E254" s="130">
        <v>0</v>
      </c>
      <c r="F254" s="130">
        <v>0</v>
      </c>
      <c r="G254" s="130">
        <v>0</v>
      </c>
      <c r="H254" s="130">
        <v>0</v>
      </c>
      <c r="I254" s="130">
        <v>0</v>
      </c>
      <c r="J254" s="130">
        <v>0</v>
      </c>
      <c r="K254" s="130">
        <v>0</v>
      </c>
      <c r="L254" s="130">
        <v>0</v>
      </c>
      <c r="M254" s="130">
        <v>0</v>
      </c>
      <c r="N254" s="130">
        <v>0</v>
      </c>
      <c r="O254" s="130">
        <v>0</v>
      </c>
      <c r="P254" s="130">
        <v>0</v>
      </c>
      <c r="Q254" s="130">
        <v>0</v>
      </c>
      <c r="R254" s="130">
        <v>0</v>
      </c>
      <c r="S254" s="130">
        <v>0</v>
      </c>
      <c r="T254" s="130">
        <v>0</v>
      </c>
      <c r="U254" s="130">
        <v>0</v>
      </c>
      <c r="V254" s="130">
        <v>0</v>
      </c>
      <c r="W254" s="130">
        <v>0</v>
      </c>
      <c r="X254" s="130">
        <v>0</v>
      </c>
      <c r="Y254" s="130">
        <v>0</v>
      </c>
      <c r="Z254" s="130">
        <v>0</v>
      </c>
      <c r="AA254" s="130">
        <v>0</v>
      </c>
      <c r="AB254" s="130">
        <v>0</v>
      </c>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s="130" t="s">
        <v>2517</v>
      </c>
      <c r="B255" s="130">
        <v>0</v>
      </c>
      <c r="C255" s="130">
        <v>0</v>
      </c>
      <c r="D255" s="130">
        <v>-178.11</v>
      </c>
      <c r="E255" s="130">
        <v>-178</v>
      </c>
      <c r="F255" s="130">
        <v>-178</v>
      </c>
      <c r="G255" s="130">
        <v>-178</v>
      </c>
      <c r="H255" s="130">
        <v>-704.39</v>
      </c>
      <c r="I255" s="130">
        <v>-15704</v>
      </c>
      <c r="J255" s="130">
        <v>-704</v>
      </c>
      <c r="K255" s="130">
        <v>-704</v>
      </c>
      <c r="L255" s="130">
        <v>-835</v>
      </c>
      <c r="M255" s="130">
        <v>-835</v>
      </c>
      <c r="N255" s="130">
        <v>-835</v>
      </c>
      <c r="O255" s="130">
        <v>-835</v>
      </c>
      <c r="P255" s="130">
        <v>-303.61</v>
      </c>
      <c r="Q255" s="130">
        <v>-304</v>
      </c>
      <c r="R255" s="130">
        <v>-304</v>
      </c>
      <c r="S255" s="130">
        <v>-304</v>
      </c>
      <c r="T255" s="130">
        <v>-888.28</v>
      </c>
      <c r="U255" s="130">
        <v>-888</v>
      </c>
      <c r="V255" s="130">
        <v>-888</v>
      </c>
      <c r="W255" s="130">
        <v>-335</v>
      </c>
      <c r="X255" s="130">
        <v>0</v>
      </c>
      <c r="Y255" s="130">
        <v>-1320</v>
      </c>
      <c r="Z255" s="130">
        <v>-1320</v>
      </c>
      <c r="AA255" s="130">
        <v>0</v>
      </c>
      <c r="AB255" s="130">
        <v>-3904.51</v>
      </c>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s="130" t="s">
        <v>884</v>
      </c>
      <c r="B256" s="130">
        <v>-19711</v>
      </c>
      <c r="C256" s="130">
        <v>-13836</v>
      </c>
      <c r="D256" s="130">
        <v>-19112.75</v>
      </c>
      <c r="E256" s="130">
        <v>-7515</v>
      </c>
      <c r="F256" s="130">
        <v>-2407</v>
      </c>
      <c r="G256" s="130">
        <v>-475</v>
      </c>
      <c r="H256" s="130">
        <v>-41453.160000000003</v>
      </c>
      <c r="I256" s="130">
        <v>-19735</v>
      </c>
      <c r="J256" s="130">
        <v>-3115</v>
      </c>
      <c r="K256" s="130">
        <v>-2270</v>
      </c>
      <c r="L256" s="130">
        <v>2965.04</v>
      </c>
      <c r="M256" s="130">
        <v>2552</v>
      </c>
      <c r="N256" s="130">
        <v>4702</v>
      </c>
      <c r="O256" s="130">
        <v>-1648</v>
      </c>
      <c r="P256" s="130">
        <v>-21319.09</v>
      </c>
      <c r="Q256" s="130">
        <v>-19029</v>
      </c>
      <c r="R256" s="130">
        <v>-17318</v>
      </c>
      <c r="S256" s="130">
        <v>-1932</v>
      </c>
      <c r="T256" s="130">
        <v>-38823.33</v>
      </c>
      <c r="U256" s="130">
        <v>-35189</v>
      </c>
      <c r="V256" s="130">
        <v>-29192</v>
      </c>
      <c r="W256" s="130">
        <v>-24912</v>
      </c>
      <c r="X256" s="130">
        <v>-17216.740000000002</v>
      </c>
      <c r="Y256" s="130">
        <v>-7054</v>
      </c>
      <c r="Z256" s="130">
        <v>-5064</v>
      </c>
      <c r="AA256" s="130">
        <v>-1688</v>
      </c>
      <c r="AB256" s="130">
        <v>-7330.97</v>
      </c>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s="130" t="s">
        <v>2518</v>
      </c>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s="130" t="s">
        <v>2519</v>
      </c>
      <c r="B258" s="130">
        <v>12233</v>
      </c>
      <c r="C258" s="130">
        <v>0</v>
      </c>
      <c r="D258" s="130">
        <v>0</v>
      </c>
      <c r="E258" s="130">
        <v>0</v>
      </c>
      <c r="F258" s="130">
        <v>0</v>
      </c>
      <c r="G258" s="130">
        <v>0</v>
      </c>
      <c r="H258" s="130">
        <v>0</v>
      </c>
      <c r="I258" s="130">
        <v>0</v>
      </c>
      <c r="J258" s="130">
        <v>0</v>
      </c>
      <c r="K258" s="130">
        <v>0</v>
      </c>
      <c r="L258" s="130">
        <v>0</v>
      </c>
      <c r="M258" s="130">
        <v>0</v>
      </c>
      <c r="N258" s="130">
        <v>0</v>
      </c>
      <c r="O258" s="130">
        <v>0</v>
      </c>
      <c r="P258" s="130">
        <v>0</v>
      </c>
      <c r="Q258" s="130">
        <v>0</v>
      </c>
      <c r="R258" s="130">
        <v>0</v>
      </c>
      <c r="S258" s="130">
        <v>0</v>
      </c>
      <c r="T258" s="130">
        <v>0</v>
      </c>
      <c r="U258" s="130">
        <v>0</v>
      </c>
      <c r="V258" s="130">
        <v>0</v>
      </c>
      <c r="W258" s="130">
        <v>0</v>
      </c>
      <c r="X258" s="130">
        <v>0</v>
      </c>
      <c r="Y258" s="130">
        <v>-19415</v>
      </c>
      <c r="Z258" s="130">
        <v>5197</v>
      </c>
      <c r="AA258" s="130">
        <v>4000</v>
      </c>
      <c r="AB258" s="130">
        <v>17000</v>
      </c>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s="130" t="s">
        <v>2520</v>
      </c>
      <c r="B259" s="130">
        <v>0</v>
      </c>
      <c r="C259" s="130">
        <v>0</v>
      </c>
      <c r="D259" s="130">
        <v>0</v>
      </c>
      <c r="E259" s="130">
        <v>0</v>
      </c>
      <c r="F259" s="130">
        <v>0</v>
      </c>
      <c r="G259" s="130">
        <v>0</v>
      </c>
      <c r="H259" s="130">
        <v>0</v>
      </c>
      <c r="I259" s="130">
        <v>0</v>
      </c>
      <c r="J259" s="130">
        <v>0</v>
      </c>
      <c r="K259" s="130">
        <v>0</v>
      </c>
      <c r="L259" s="130">
        <v>0</v>
      </c>
      <c r="M259" s="130">
        <v>0</v>
      </c>
      <c r="N259" s="130">
        <v>0</v>
      </c>
      <c r="O259" s="130">
        <v>0</v>
      </c>
      <c r="P259" s="130">
        <v>0</v>
      </c>
      <c r="Q259" s="130">
        <v>0</v>
      </c>
      <c r="R259" s="130">
        <v>0</v>
      </c>
      <c r="S259" s="130">
        <v>0</v>
      </c>
      <c r="T259" s="130">
        <v>0</v>
      </c>
      <c r="U259" s="130">
        <v>0</v>
      </c>
      <c r="V259" s="130">
        <v>0</v>
      </c>
      <c r="W259" s="130">
        <v>0</v>
      </c>
      <c r="X259" s="130">
        <v>-5000</v>
      </c>
      <c r="Y259" s="130">
        <v>-5000</v>
      </c>
      <c r="Z259" s="130">
        <v>0</v>
      </c>
      <c r="AA259" s="130">
        <v>0</v>
      </c>
      <c r="AB259" s="130">
        <v>5000</v>
      </c>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s="130" t="s">
        <v>3299</v>
      </c>
      <c r="B260" s="130">
        <v>0</v>
      </c>
      <c r="C260" s="130">
        <v>0</v>
      </c>
      <c r="D260" s="130">
        <v>0</v>
      </c>
      <c r="E260" s="130">
        <v>0</v>
      </c>
      <c r="F260" s="130">
        <v>0</v>
      </c>
      <c r="G260" s="130">
        <v>0</v>
      </c>
      <c r="H260" s="130">
        <v>0</v>
      </c>
      <c r="I260" s="130">
        <v>0</v>
      </c>
      <c r="J260" s="130">
        <v>0</v>
      </c>
      <c r="K260" s="130">
        <v>0</v>
      </c>
      <c r="L260" s="130">
        <v>0</v>
      </c>
      <c r="M260" s="130">
        <v>0</v>
      </c>
      <c r="N260" s="130">
        <v>0</v>
      </c>
      <c r="O260" s="130">
        <v>0</v>
      </c>
      <c r="P260" s="130">
        <v>0</v>
      </c>
      <c r="Q260" s="130">
        <v>0</v>
      </c>
      <c r="R260" s="130">
        <v>0</v>
      </c>
      <c r="S260" s="130">
        <v>0</v>
      </c>
      <c r="T260" s="130">
        <v>0</v>
      </c>
      <c r="U260" s="130">
        <v>0</v>
      </c>
      <c r="V260" s="130">
        <v>0</v>
      </c>
      <c r="W260" s="130">
        <v>0</v>
      </c>
      <c r="X260" s="130">
        <v>-5000</v>
      </c>
      <c r="Y260" s="130">
        <v>-5000</v>
      </c>
      <c r="Z260" s="130">
        <v>0</v>
      </c>
      <c r="AA260" s="130">
        <v>0</v>
      </c>
      <c r="AB260" s="130">
        <v>5000</v>
      </c>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s="130" t="s">
        <v>2522</v>
      </c>
      <c r="B261" s="130">
        <v>9454</v>
      </c>
      <c r="C261" s="130">
        <v>9454</v>
      </c>
      <c r="D261" s="130">
        <v>23416.3</v>
      </c>
      <c r="E261" s="130">
        <v>15000</v>
      </c>
      <c r="F261" s="130">
        <v>15000</v>
      </c>
      <c r="G261" s="130">
        <v>3364</v>
      </c>
      <c r="H261" s="130">
        <v>27554.18</v>
      </c>
      <c r="I261" s="130">
        <v>5359</v>
      </c>
      <c r="J261" s="130">
        <v>2037</v>
      </c>
      <c r="K261" s="130">
        <v>1553</v>
      </c>
      <c r="L261" s="130">
        <v>6413.43</v>
      </c>
      <c r="M261" s="130">
        <v>12942</v>
      </c>
      <c r="N261" s="130">
        <v>14409</v>
      </c>
      <c r="O261" s="130">
        <v>0</v>
      </c>
      <c r="P261" s="130">
        <v>0</v>
      </c>
      <c r="Q261" s="130">
        <v>0</v>
      </c>
      <c r="R261" s="130">
        <v>0</v>
      </c>
      <c r="S261" s="130">
        <v>0</v>
      </c>
      <c r="T261" s="130">
        <v>0</v>
      </c>
      <c r="U261" s="130">
        <v>0</v>
      </c>
      <c r="V261" s="130">
        <v>0</v>
      </c>
      <c r="W261" s="130">
        <v>0</v>
      </c>
      <c r="X261" s="130">
        <v>0</v>
      </c>
      <c r="Y261" s="130">
        <v>0</v>
      </c>
      <c r="Z261" s="130">
        <v>0</v>
      </c>
      <c r="AA261" s="130">
        <v>0</v>
      </c>
      <c r="AB261" s="130">
        <v>0</v>
      </c>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s="130" t="s">
        <v>2523</v>
      </c>
      <c r="B262" s="130">
        <v>0</v>
      </c>
      <c r="C262" s="130">
        <v>0</v>
      </c>
      <c r="D262" s="130">
        <v>0</v>
      </c>
      <c r="E262" s="130">
        <v>0</v>
      </c>
      <c r="F262" s="130">
        <v>0</v>
      </c>
      <c r="G262" s="130">
        <v>3364</v>
      </c>
      <c r="H262" s="130">
        <v>5554.18</v>
      </c>
      <c r="I262" s="130">
        <v>5359</v>
      </c>
      <c r="J262" s="130">
        <v>2037</v>
      </c>
      <c r="K262" s="130">
        <v>1553</v>
      </c>
      <c r="L262" s="130">
        <v>6413.43</v>
      </c>
      <c r="M262" s="130">
        <v>12942</v>
      </c>
      <c r="N262" s="130">
        <v>14409</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s="130" t="s">
        <v>2524</v>
      </c>
      <c r="B263" s="130">
        <v>0</v>
      </c>
      <c r="C263" s="130">
        <v>0</v>
      </c>
      <c r="D263" s="130">
        <v>0</v>
      </c>
      <c r="E263" s="130">
        <v>0</v>
      </c>
      <c r="F263" s="130">
        <v>0</v>
      </c>
      <c r="G263" s="130">
        <v>3364</v>
      </c>
      <c r="H263" s="130">
        <v>5554.18</v>
      </c>
      <c r="I263" s="130">
        <v>5359</v>
      </c>
      <c r="J263" s="130">
        <v>2037</v>
      </c>
      <c r="K263" s="130">
        <v>1553</v>
      </c>
      <c r="L263" s="130">
        <v>6413.43</v>
      </c>
      <c r="M263" s="130">
        <v>12942</v>
      </c>
      <c r="N263" s="130">
        <v>14409</v>
      </c>
      <c r="O263" s="130">
        <v>0</v>
      </c>
      <c r="P263" s="130">
        <v>0</v>
      </c>
      <c r="Q263" s="130">
        <v>0</v>
      </c>
      <c r="R263" s="130">
        <v>0</v>
      </c>
      <c r="S263" s="130">
        <v>0</v>
      </c>
      <c r="T263" s="130">
        <v>0</v>
      </c>
      <c r="U263" s="130">
        <v>0</v>
      </c>
      <c r="V263" s="130">
        <v>0</v>
      </c>
      <c r="W263" s="130">
        <v>0</v>
      </c>
      <c r="X263" s="130">
        <v>0</v>
      </c>
      <c r="Y263" s="130">
        <v>0</v>
      </c>
      <c r="Z263" s="130">
        <v>0</v>
      </c>
      <c r="AA263" s="130">
        <v>0</v>
      </c>
      <c r="AB263" s="130">
        <v>0</v>
      </c>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s="130" t="s">
        <v>2525</v>
      </c>
      <c r="B264" s="130">
        <v>9454</v>
      </c>
      <c r="C264" s="130">
        <v>9454</v>
      </c>
      <c r="D264" s="130">
        <v>23416.3</v>
      </c>
      <c r="E264" s="130">
        <v>15000</v>
      </c>
      <c r="F264" s="130">
        <v>15000</v>
      </c>
      <c r="G264" s="130">
        <v>0</v>
      </c>
      <c r="H264" s="130">
        <v>22000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s="130" t="s">
        <v>2526</v>
      </c>
      <c r="B265" s="130">
        <v>9454</v>
      </c>
      <c r="C265" s="130">
        <v>9454</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s="130" t="s">
        <v>2528</v>
      </c>
      <c r="B266" s="130">
        <v>0</v>
      </c>
      <c r="C266" s="130">
        <v>0</v>
      </c>
      <c r="D266" s="130">
        <v>23416.3</v>
      </c>
      <c r="E266" s="130">
        <v>15000</v>
      </c>
      <c r="F266" s="130">
        <v>15000</v>
      </c>
      <c r="G266" s="130">
        <v>0</v>
      </c>
      <c r="H266" s="130">
        <v>22000</v>
      </c>
      <c r="I266" s="130">
        <v>0</v>
      </c>
      <c r="J266" s="130">
        <v>0</v>
      </c>
      <c r="K266" s="130">
        <v>0</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s="130" t="s">
        <v>2529</v>
      </c>
      <c r="B267" s="130">
        <v>-2480</v>
      </c>
      <c r="C267" s="130">
        <v>-990</v>
      </c>
      <c r="D267" s="130">
        <v>-15597.61</v>
      </c>
      <c r="E267" s="130">
        <v>-14668</v>
      </c>
      <c r="F267" s="130">
        <v>-13768</v>
      </c>
      <c r="G267" s="130">
        <v>-900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-24458.84</v>
      </c>
      <c r="Y267" s="130">
        <v>-5043</v>
      </c>
      <c r="Z267" s="130">
        <v>-1631</v>
      </c>
      <c r="AA267" s="130">
        <v>-805</v>
      </c>
      <c r="AB267" s="130">
        <v>-3044.26</v>
      </c>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s="130" t="s">
        <v>2530</v>
      </c>
      <c r="B268" s="130">
        <v>0</v>
      </c>
      <c r="C268" s="130">
        <v>0</v>
      </c>
      <c r="D268" s="130">
        <v>-11967.61</v>
      </c>
      <c r="E268" s="130">
        <v>-11968</v>
      </c>
      <c r="F268" s="130">
        <v>-11968</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s="130" t="s">
        <v>2531</v>
      </c>
      <c r="B269" s="130">
        <v>0</v>
      </c>
      <c r="C269" s="130">
        <v>0</v>
      </c>
      <c r="D269" s="130">
        <v>-11967.61</v>
      </c>
      <c r="E269" s="130">
        <v>-11968</v>
      </c>
      <c r="F269" s="130">
        <v>-11968</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s="130" t="s">
        <v>2532</v>
      </c>
      <c r="B270" s="130">
        <v>-2480</v>
      </c>
      <c r="C270" s="130">
        <v>-990</v>
      </c>
      <c r="D270" s="130">
        <v>-3630</v>
      </c>
      <c r="E270" s="130">
        <v>-2700</v>
      </c>
      <c r="F270" s="130">
        <v>-1800</v>
      </c>
      <c r="G270" s="130">
        <v>-900</v>
      </c>
      <c r="H270" s="130">
        <v>0</v>
      </c>
      <c r="I270" s="130">
        <v>0</v>
      </c>
      <c r="J270" s="130">
        <v>0</v>
      </c>
      <c r="K270" s="130">
        <v>0</v>
      </c>
      <c r="L270" s="130">
        <v>0</v>
      </c>
      <c r="M270" s="130">
        <v>0</v>
      </c>
      <c r="N270" s="130">
        <v>0</v>
      </c>
      <c r="O270" s="130">
        <v>0</v>
      </c>
      <c r="P270" s="130">
        <v>0</v>
      </c>
      <c r="Q270" s="130">
        <v>0</v>
      </c>
      <c r="R270" s="130">
        <v>0</v>
      </c>
      <c r="S270" s="130">
        <v>0</v>
      </c>
      <c r="T270" s="130">
        <v>0</v>
      </c>
      <c r="U270" s="130">
        <v>0</v>
      </c>
      <c r="V270" s="130">
        <v>0</v>
      </c>
      <c r="W270" s="130">
        <v>0</v>
      </c>
      <c r="X270" s="130">
        <v>-24458.84</v>
      </c>
      <c r="Y270" s="130">
        <v>-5043</v>
      </c>
      <c r="Z270" s="130">
        <v>-1631</v>
      </c>
      <c r="AA270" s="130">
        <v>-805</v>
      </c>
      <c r="AB270" s="130">
        <v>-3044.26</v>
      </c>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s="130" t="s">
        <v>2533</v>
      </c>
      <c r="B271" s="130">
        <v>-2480</v>
      </c>
      <c r="C271" s="130">
        <v>-990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-19415.2</v>
      </c>
      <c r="Y271" s="130">
        <v>0</v>
      </c>
      <c r="Z271" s="130">
        <v>0</v>
      </c>
      <c r="AA271" s="130">
        <v>0</v>
      </c>
      <c r="AB271" s="130">
        <v>0</v>
      </c>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s="130" t="s">
        <v>2625</v>
      </c>
      <c r="B272" s="130">
        <v>0</v>
      </c>
      <c r="C272" s="130">
        <v>0</v>
      </c>
      <c r="D272" s="130">
        <v>-3630</v>
      </c>
      <c r="E272" s="130">
        <v>-2700</v>
      </c>
      <c r="F272" s="130">
        <v>-1800</v>
      </c>
      <c r="G272" s="130">
        <v>-900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-5043.6400000000003</v>
      </c>
      <c r="Y272" s="130">
        <v>-5043</v>
      </c>
      <c r="Z272" s="130">
        <v>-1631</v>
      </c>
      <c r="AA272" s="130">
        <v>-805</v>
      </c>
      <c r="AB272" s="130">
        <v>-3044.26</v>
      </c>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s="130" t="s">
        <v>2535</v>
      </c>
      <c r="B273" s="130">
        <v>-61039</v>
      </c>
      <c r="C273" s="130">
        <v>-31421</v>
      </c>
      <c r="D273" s="130">
        <v>-75168.509999999995</v>
      </c>
      <c r="E273" s="130">
        <v>-53383</v>
      </c>
      <c r="F273" s="130">
        <v>-40230</v>
      </c>
      <c r="G273" s="130">
        <v>-23242</v>
      </c>
      <c r="H273" s="130">
        <v>-120818.17</v>
      </c>
      <c r="I273" s="130">
        <v>-91494</v>
      </c>
      <c r="J273" s="130">
        <v>-61661</v>
      </c>
      <c r="K273" s="130">
        <v>-25450</v>
      </c>
      <c r="L273" s="130">
        <v>-103139.8</v>
      </c>
      <c r="M273" s="130">
        <v>-77949</v>
      </c>
      <c r="N273" s="130">
        <v>-49999</v>
      </c>
      <c r="O273" s="130">
        <v>-22500</v>
      </c>
      <c r="P273" s="130">
        <v>-74334.399999999994</v>
      </c>
      <c r="Q273" s="130">
        <v>-55054</v>
      </c>
      <c r="R273" s="130">
        <v>-39422</v>
      </c>
      <c r="S273" s="130">
        <v>-23051</v>
      </c>
      <c r="T273" s="130">
        <v>-59095.199999999997</v>
      </c>
      <c r="U273" s="130">
        <v>-42950</v>
      </c>
      <c r="V273" s="130">
        <v>-27491</v>
      </c>
      <c r="W273" s="130">
        <v>-13090</v>
      </c>
      <c r="X273" s="130">
        <v>-57685.82</v>
      </c>
      <c r="Y273" s="130">
        <v>-40736</v>
      </c>
      <c r="Z273" s="130">
        <v>-24326</v>
      </c>
      <c r="AA273" s="130">
        <v>-12070</v>
      </c>
      <c r="AB273" s="130">
        <v>-37772.879999999997</v>
      </c>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s="130" t="s">
        <v>2538</v>
      </c>
      <c r="B274" s="130">
        <v>64350</v>
      </c>
      <c r="C274" s="130">
        <v>64350</v>
      </c>
      <c r="D274" s="130">
        <v>0</v>
      </c>
      <c r="E274" s="130">
        <v>0</v>
      </c>
      <c r="F274" s="130">
        <v>0</v>
      </c>
      <c r="G274" s="130">
        <v>0</v>
      </c>
      <c r="H274" s="130">
        <v>58721.21</v>
      </c>
      <c r="I274" s="130">
        <v>58721</v>
      </c>
      <c r="J274" s="130">
        <v>58721</v>
      </c>
      <c r="K274" s="130">
        <v>0</v>
      </c>
      <c r="L274" s="130">
        <v>1701.2</v>
      </c>
      <c r="M274" s="130">
        <v>1701</v>
      </c>
      <c r="N274" s="130">
        <v>0</v>
      </c>
      <c r="O274" s="130">
        <v>0</v>
      </c>
      <c r="P274" s="130">
        <v>0</v>
      </c>
      <c r="Q274" s="130">
        <v>0</v>
      </c>
      <c r="R274" s="130">
        <v>0</v>
      </c>
      <c r="S274" s="130">
        <v>0</v>
      </c>
      <c r="T274" s="130">
        <v>0</v>
      </c>
      <c r="U274" s="130">
        <v>0</v>
      </c>
      <c r="V274" s="130">
        <v>0</v>
      </c>
      <c r="W274" s="130">
        <v>0</v>
      </c>
      <c r="X274" s="130">
        <v>182000</v>
      </c>
      <c r="Y274" s="130">
        <v>182000</v>
      </c>
      <c r="Z274" s="130">
        <v>30000</v>
      </c>
      <c r="AA274" s="130">
        <v>30000</v>
      </c>
      <c r="AB274" s="130">
        <v>0</v>
      </c>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s="130" t="s">
        <v>3300</v>
      </c>
      <c r="B275" s="130">
        <v>0</v>
      </c>
      <c r="C275" s="130">
        <v>0</v>
      </c>
      <c r="D275" s="130">
        <v>0</v>
      </c>
      <c r="E275" s="130">
        <v>0</v>
      </c>
      <c r="F275" s="130">
        <v>0</v>
      </c>
      <c r="G275" s="130">
        <v>0</v>
      </c>
      <c r="H275" s="130">
        <v>0</v>
      </c>
      <c r="I275" s="130">
        <v>0</v>
      </c>
      <c r="J275" s="130">
        <v>0</v>
      </c>
      <c r="K275" s="130">
        <v>0</v>
      </c>
      <c r="L275" s="130">
        <v>21048.13</v>
      </c>
      <c r="M275" s="130">
        <v>0</v>
      </c>
      <c r="N275" s="130">
        <v>1701</v>
      </c>
      <c r="O275" s="130">
        <v>0</v>
      </c>
      <c r="P275" s="130">
        <v>22493.19</v>
      </c>
      <c r="Q275" s="130">
        <v>0</v>
      </c>
      <c r="R275" s="130">
        <v>0</v>
      </c>
      <c r="S275" s="130">
        <v>0</v>
      </c>
      <c r="T275" s="130">
        <v>0</v>
      </c>
      <c r="U275" s="130">
        <v>0</v>
      </c>
      <c r="V275" s="130">
        <v>0</v>
      </c>
      <c r="W275" s="130">
        <v>0</v>
      </c>
      <c r="X275" s="130">
        <v>0</v>
      </c>
      <c r="Y275" s="130">
        <v>0</v>
      </c>
      <c r="Z275" s="130">
        <v>0</v>
      </c>
      <c r="AA275" s="130">
        <v>0</v>
      </c>
      <c r="AB275" s="130">
        <v>0</v>
      </c>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s="130" t="s">
        <v>2539</v>
      </c>
      <c r="B276" s="130">
        <v>-20466</v>
      </c>
      <c r="C276" s="130">
        <v>0</v>
      </c>
      <c r="D276" s="130">
        <v>-12350.75</v>
      </c>
      <c r="E276" s="130">
        <v>-12350</v>
      </c>
      <c r="F276" s="130">
        <v>-12350</v>
      </c>
      <c r="G276" s="130">
        <v>0</v>
      </c>
      <c r="H276" s="130">
        <v>-34268.879999999997</v>
      </c>
      <c r="I276" s="130">
        <v>-21925</v>
      </c>
      <c r="J276" s="130">
        <v>-21925</v>
      </c>
      <c r="K276" s="130">
        <v>0</v>
      </c>
      <c r="L276" s="130">
        <v>-15643.38</v>
      </c>
      <c r="M276" s="130">
        <v>-15644</v>
      </c>
      <c r="N276" s="130">
        <v>-15643</v>
      </c>
      <c r="O276" s="130">
        <v>0</v>
      </c>
      <c r="P276" s="130">
        <v>-5927.72</v>
      </c>
      <c r="Q276" s="130">
        <v>-5928</v>
      </c>
      <c r="R276" s="130">
        <v>-5928</v>
      </c>
      <c r="S276" s="130">
        <v>0</v>
      </c>
      <c r="T276" s="130">
        <v>-9670.42</v>
      </c>
      <c r="U276" s="130">
        <v>-9393</v>
      </c>
      <c r="V276" s="130">
        <v>-9392</v>
      </c>
      <c r="W276" s="130">
        <v>0</v>
      </c>
      <c r="X276" s="130">
        <v>-27000</v>
      </c>
      <c r="Y276" s="130">
        <v>-27000</v>
      </c>
      <c r="Z276" s="130">
        <v>-27000</v>
      </c>
      <c r="AA276" s="130">
        <v>-30000</v>
      </c>
      <c r="AB276" s="130">
        <v>-4215</v>
      </c>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s="130" t="s">
        <v>2540</v>
      </c>
      <c r="B277" s="130">
        <v>-5934</v>
      </c>
      <c r="C277" s="130">
        <v>-2831</v>
      </c>
      <c r="D277" s="130">
        <v>-11061.06</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0</v>
      </c>
      <c r="U277" s="130">
        <v>0</v>
      </c>
      <c r="V277" s="130">
        <v>0</v>
      </c>
      <c r="W277" s="130">
        <v>0</v>
      </c>
      <c r="X277" s="130">
        <v>0</v>
      </c>
      <c r="Y277" s="130">
        <v>0</v>
      </c>
      <c r="Z277" s="130">
        <v>0</v>
      </c>
      <c r="AA277" s="130">
        <v>0</v>
      </c>
      <c r="AB277" s="130">
        <v>0</v>
      </c>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s="130" t="s">
        <v>2541</v>
      </c>
      <c r="B278" s="130">
        <v>0</v>
      </c>
      <c r="C278" s="130">
        <v>0</v>
      </c>
      <c r="D278" s="130">
        <v>0</v>
      </c>
      <c r="E278" s="130">
        <v>0</v>
      </c>
      <c r="F278" s="130">
        <v>0</v>
      </c>
      <c r="G278" s="130">
        <v>0</v>
      </c>
      <c r="H278" s="130">
        <v>0</v>
      </c>
      <c r="I278" s="130">
        <v>0</v>
      </c>
      <c r="J278" s="130">
        <v>0</v>
      </c>
      <c r="K278" s="130">
        <v>0</v>
      </c>
      <c r="L278" s="130">
        <v>0</v>
      </c>
      <c r="M278" s="130">
        <v>0</v>
      </c>
      <c r="N278" s="130">
        <v>0</v>
      </c>
      <c r="O278" s="130">
        <v>0</v>
      </c>
      <c r="P278" s="130">
        <v>0</v>
      </c>
      <c r="Q278" s="130">
        <v>0</v>
      </c>
      <c r="R278" s="130">
        <v>0</v>
      </c>
      <c r="S278" s="130">
        <v>0</v>
      </c>
      <c r="T278" s="130">
        <v>0</v>
      </c>
      <c r="U278" s="130">
        <v>0</v>
      </c>
      <c r="V278" s="130">
        <v>0</v>
      </c>
      <c r="W278" s="130">
        <v>0</v>
      </c>
      <c r="X278" s="130">
        <v>-6013</v>
      </c>
      <c r="Y278" s="130">
        <v>-5934</v>
      </c>
      <c r="Z278" s="130">
        <v>0</v>
      </c>
      <c r="AA278" s="130">
        <v>0</v>
      </c>
      <c r="AB278" s="130">
        <v>0</v>
      </c>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s="130" t="s">
        <v>885</v>
      </c>
      <c r="B279" s="130">
        <v>-3882</v>
      </c>
      <c r="C279" s="130">
        <v>38562</v>
      </c>
      <c r="D279" s="130">
        <v>-90761.62</v>
      </c>
      <c r="E279" s="130">
        <v>-65401</v>
      </c>
      <c r="F279" s="130">
        <v>-51348</v>
      </c>
      <c r="G279" s="130">
        <v>-20778</v>
      </c>
      <c r="H279" s="130">
        <v>-68811.67</v>
      </c>
      <c r="I279" s="130">
        <v>-49339</v>
      </c>
      <c r="J279" s="130">
        <v>-22828</v>
      </c>
      <c r="K279" s="130">
        <v>-23897</v>
      </c>
      <c r="L279" s="130">
        <v>-89620.42</v>
      </c>
      <c r="M279" s="130">
        <v>-78950</v>
      </c>
      <c r="N279" s="130">
        <v>-49532</v>
      </c>
      <c r="O279" s="130">
        <v>-22500</v>
      </c>
      <c r="P279" s="130">
        <v>-57768.94</v>
      </c>
      <c r="Q279" s="130">
        <v>-60982</v>
      </c>
      <c r="R279" s="130">
        <v>-45350</v>
      </c>
      <c r="S279" s="130">
        <v>-23051</v>
      </c>
      <c r="T279" s="130">
        <v>-68765.61</v>
      </c>
      <c r="U279" s="130">
        <v>-52343</v>
      </c>
      <c r="V279" s="130">
        <v>-36883</v>
      </c>
      <c r="W279" s="130">
        <v>-13090</v>
      </c>
      <c r="X279" s="130">
        <v>61842.34</v>
      </c>
      <c r="Y279" s="130">
        <v>78872</v>
      </c>
      <c r="Z279" s="130">
        <v>-17760</v>
      </c>
      <c r="AA279" s="130">
        <v>-8875</v>
      </c>
      <c r="AB279" s="130">
        <v>-23032.14</v>
      </c>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s="130" t="s">
        <v>886</v>
      </c>
      <c r="B280" s="130">
        <v>24590</v>
      </c>
      <c r="C280" s="130">
        <v>52064</v>
      </c>
      <c r="D280" s="130">
        <v>-948.83</v>
      </c>
      <c r="E280" s="130">
        <v>-4146</v>
      </c>
      <c r="F280" s="130">
        <v>-14335</v>
      </c>
      <c r="G280" s="130">
        <v>-8310</v>
      </c>
      <c r="H280" s="130">
        <v>2841.83</v>
      </c>
      <c r="I280" s="130">
        <v>14785</v>
      </c>
      <c r="J280" s="130">
        <v>25083</v>
      </c>
      <c r="K280" s="130">
        <v>-866</v>
      </c>
      <c r="L280" s="130">
        <v>2582.9499999999998</v>
      </c>
      <c r="M280" s="130">
        <v>-8515</v>
      </c>
      <c r="N280" s="130">
        <v>-3193</v>
      </c>
      <c r="O280" s="130">
        <v>-4007</v>
      </c>
      <c r="P280" s="130">
        <v>-9509.7199999999993</v>
      </c>
      <c r="Q280" s="130">
        <v>-33355</v>
      </c>
      <c r="R280" s="130">
        <v>-36188</v>
      </c>
      <c r="S280" s="130">
        <v>-13517</v>
      </c>
      <c r="T280" s="130">
        <v>-52480.56</v>
      </c>
      <c r="U280" s="130">
        <v>-55028</v>
      </c>
      <c r="V280" s="130">
        <v>-51527</v>
      </c>
      <c r="W280" s="130">
        <v>-29217</v>
      </c>
      <c r="X280" s="130">
        <v>86647.45</v>
      </c>
      <c r="Y280" s="130">
        <v>98493</v>
      </c>
      <c r="Z280" s="130">
        <v>-2809</v>
      </c>
      <c r="AA280" s="130">
        <v>1921</v>
      </c>
      <c r="AB280" s="130">
        <v>8628.9</v>
      </c>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s="130" t="s">
        <v>2545</v>
      </c>
      <c r="B281" s="130">
        <v>39961</v>
      </c>
      <c r="C281" s="130">
        <v>39961</v>
      </c>
      <c r="D281" s="130">
        <v>40909.65</v>
      </c>
      <c r="E281" s="130">
        <v>40910</v>
      </c>
      <c r="F281" s="130">
        <v>40910</v>
      </c>
      <c r="G281" s="130">
        <v>40910</v>
      </c>
      <c r="H281" s="130">
        <v>38067.82</v>
      </c>
      <c r="I281" s="130">
        <v>38068</v>
      </c>
      <c r="J281" s="130">
        <v>38068</v>
      </c>
      <c r="K281" s="130">
        <v>38068</v>
      </c>
      <c r="L281" s="130">
        <v>35484.870000000003</v>
      </c>
      <c r="M281" s="130">
        <v>35485</v>
      </c>
      <c r="N281" s="130">
        <v>35485</v>
      </c>
      <c r="O281" s="130">
        <v>35485</v>
      </c>
      <c r="P281" s="130">
        <v>44994.59</v>
      </c>
      <c r="Q281" s="130">
        <v>44995</v>
      </c>
      <c r="R281" s="130">
        <v>44995</v>
      </c>
      <c r="S281" s="130">
        <v>44995</v>
      </c>
      <c r="T281" s="130">
        <v>97475.15</v>
      </c>
      <c r="U281" s="130">
        <v>97475</v>
      </c>
      <c r="V281" s="130">
        <v>97475</v>
      </c>
      <c r="W281" s="130">
        <v>97475</v>
      </c>
      <c r="X281" s="130">
        <v>10827.71</v>
      </c>
      <c r="Y281" s="130">
        <v>10828</v>
      </c>
      <c r="Z281" s="130">
        <v>10828</v>
      </c>
      <c r="AA281" s="130">
        <v>10828</v>
      </c>
      <c r="AB281" s="130">
        <v>2198.81</v>
      </c>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s="130" t="s">
        <v>2546</v>
      </c>
      <c r="B282" s="130">
        <v>64551</v>
      </c>
      <c r="C282" s="130">
        <v>92025</v>
      </c>
      <c r="D282" s="130">
        <v>39960.82</v>
      </c>
      <c r="E282" s="130">
        <v>36764</v>
      </c>
      <c r="F282" s="130">
        <v>26575</v>
      </c>
      <c r="G282" s="130">
        <v>32600</v>
      </c>
      <c r="H282" s="130">
        <v>40909.65</v>
      </c>
      <c r="I282" s="130">
        <v>52853</v>
      </c>
      <c r="J282" s="130">
        <v>63151</v>
      </c>
      <c r="K282" s="130">
        <v>37202</v>
      </c>
      <c r="L282" s="130">
        <v>38067.82</v>
      </c>
      <c r="M282" s="130">
        <v>26970</v>
      </c>
      <c r="N282" s="130">
        <v>32292</v>
      </c>
      <c r="O282" s="130">
        <v>31478</v>
      </c>
      <c r="P282" s="130">
        <v>35484.870000000003</v>
      </c>
      <c r="Q282" s="130">
        <v>11640</v>
      </c>
      <c r="R282" s="130">
        <v>8807</v>
      </c>
      <c r="S282" s="130">
        <v>31478</v>
      </c>
      <c r="T282" s="130">
        <v>44994.59</v>
      </c>
      <c r="U282" s="130">
        <v>42447</v>
      </c>
      <c r="V282" s="130">
        <v>45948</v>
      </c>
      <c r="W282" s="130">
        <v>68258</v>
      </c>
      <c r="X282" s="130">
        <v>97475.15</v>
      </c>
      <c r="Y282" s="130">
        <v>109321</v>
      </c>
      <c r="Z282" s="130">
        <v>8019</v>
      </c>
      <c r="AA282" s="130">
        <v>12749</v>
      </c>
      <c r="AB282" s="130">
        <v>10827.71</v>
      </c>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s="130" t="s">
        <v>2547</v>
      </c>
      <c r="B283" s="130" t="s">
        <v>3279</v>
      </c>
      <c r="C283" s="130" t="s">
        <v>2548</v>
      </c>
      <c r="D283" s="130" t="s">
        <v>2549</v>
      </c>
      <c r="E283" s="130" t="s">
        <v>2550</v>
      </c>
      <c r="F283" s="130" t="s">
        <v>2551</v>
      </c>
      <c r="G283" s="130" t="s">
        <v>2552</v>
      </c>
      <c r="H283" s="130" t="s">
        <v>2553</v>
      </c>
      <c r="I283" s="130" t="s">
        <v>2554</v>
      </c>
      <c r="J283" s="130" t="s">
        <v>2555</v>
      </c>
      <c r="K283" s="130" t="s">
        <v>2556</v>
      </c>
      <c r="L283" s="130" t="s">
        <v>2557</v>
      </c>
      <c r="M283" s="130" t="s">
        <v>2558</v>
      </c>
      <c r="N283" s="130" t="s">
        <v>2559</v>
      </c>
      <c r="O283" s="130" t="s">
        <v>2560</v>
      </c>
      <c r="P283" s="130" t="s">
        <v>2561</v>
      </c>
      <c r="Q283" s="130" t="s">
        <v>2562</v>
      </c>
      <c r="R283" s="130" t="s">
        <v>2563</v>
      </c>
      <c r="S283" s="130" t="s">
        <v>2564</v>
      </c>
      <c r="T283" s="130" t="s">
        <v>2565</v>
      </c>
      <c r="U283" s="130" t="s">
        <v>2566</v>
      </c>
      <c r="V283" s="130" t="s">
        <v>2567</v>
      </c>
      <c r="W283" s="130" t="s">
        <v>2568</v>
      </c>
      <c r="X283" s="130" t="s">
        <v>2569</v>
      </c>
      <c r="Y283" s="130" t="s">
        <v>2570</v>
      </c>
      <c r="Z283" s="130" t="s">
        <v>2571</v>
      </c>
      <c r="AA283" s="130" t="s">
        <v>2572</v>
      </c>
      <c r="AB283" s="130" t="s">
        <v>2573</v>
      </c>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s="130" t="s">
        <v>2601</v>
      </c>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s="130" t="s">
        <v>2602</v>
      </c>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s="130" t="s">
        <v>2603</v>
      </c>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25">
      <c r="P347" s="136" t="s">
        <v>2165</v>
      </c>
      <c r="Q347" s="136" t="s">
        <v>2166</v>
      </c>
    </row>
    <row r="348" spans="1:53" s="83" customFormat="1" ht="15.6" thickBot="1" x14ac:dyDescent="0.3">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5</v>
      </c>
      <c r="Q348" s="135">
        <v>2021</v>
      </c>
    </row>
    <row r="349" spans="1:53" x14ac:dyDescent="0.25">
      <c r="A349" s="84"/>
      <c r="B349" s="192" t="s">
        <v>11</v>
      </c>
      <c r="C349" s="192"/>
      <c r="D349" s="192"/>
      <c r="E349" s="192"/>
      <c r="F349" s="192"/>
      <c r="G349" s="192"/>
      <c r="H349" s="192"/>
      <c r="I349" s="192"/>
      <c r="J349" s="192"/>
      <c r="K349" s="192"/>
      <c r="L349" s="192"/>
      <c r="M349" s="192"/>
      <c r="N349" s="192"/>
      <c r="O349" s="115"/>
      <c r="P349" s="6"/>
      <c r="Q349" s="3"/>
    </row>
    <row r="350" spans="1:53" x14ac:dyDescent="0.25">
      <c r="B350" s="213" t="s">
        <v>787</v>
      </c>
      <c r="C350" s="213"/>
      <c r="D350" s="213"/>
      <c r="E350" s="213"/>
      <c r="F350" s="213"/>
      <c r="G350" s="213"/>
      <c r="H350" s="213"/>
      <c r="I350" s="213"/>
      <c r="J350" s="213"/>
      <c r="K350" s="213"/>
      <c r="L350" s="213"/>
      <c r="M350" s="213"/>
      <c r="N350" s="213"/>
      <c r="O350" s="116"/>
      <c r="P350" s="6"/>
      <c r="Q350" s="3"/>
    </row>
    <row r="351" spans="1:53" x14ac:dyDescent="0.25">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f t="shared" si="9"/>
        <v>12749</v>
      </c>
      <c r="J351" s="7">
        <f t="shared" si="9"/>
        <v>68258</v>
      </c>
      <c r="K351" s="7">
        <f t="shared" si="9"/>
        <v>31478</v>
      </c>
      <c r="L351" s="7">
        <f t="shared" si="9"/>
        <v>31478</v>
      </c>
      <c r="M351" s="7">
        <f t="shared" si="9"/>
        <v>37202</v>
      </c>
      <c r="N351" s="8">
        <f t="shared" si="9"/>
        <v>32600</v>
      </c>
      <c r="O351" s="8">
        <f t="shared" si="9"/>
        <v>92025</v>
      </c>
      <c r="P351" s="6"/>
      <c r="Q351" s="9" t="s">
        <v>12</v>
      </c>
    </row>
    <row r="352" spans="1:53" x14ac:dyDescent="0.25">
      <c r="B352" s="7" t="str">
        <f t="shared" si="9"/>
        <v/>
      </c>
      <c r="C352" s="7" t="str">
        <f t="shared" si="9"/>
        <v/>
      </c>
      <c r="D352" s="7" t="str">
        <f t="shared" si="9"/>
        <v/>
      </c>
      <c r="E352" s="7" t="str">
        <f t="shared" si="9"/>
        <v/>
      </c>
      <c r="F352" s="7" t="str">
        <f t="shared" si="9"/>
        <v/>
      </c>
      <c r="G352" s="7" t="str">
        <f t="shared" si="9"/>
        <v/>
      </c>
      <c r="H352" s="7" t="str">
        <f t="shared" si="9"/>
        <v/>
      </c>
      <c r="I352" s="7">
        <f t="shared" si="9"/>
        <v>8019</v>
      </c>
      <c r="J352" s="7">
        <f t="shared" si="9"/>
        <v>45948</v>
      </c>
      <c r="K352" s="7">
        <f t="shared" si="9"/>
        <v>8807</v>
      </c>
      <c r="L352" s="7">
        <f t="shared" si="9"/>
        <v>32292</v>
      </c>
      <c r="M352" s="7">
        <f t="shared" si="9"/>
        <v>63151</v>
      </c>
      <c r="N352" s="8">
        <f t="shared" si="9"/>
        <v>26575</v>
      </c>
      <c r="O352" s="8">
        <f t="shared" si="9"/>
        <v>64551</v>
      </c>
      <c r="P352" s="6"/>
      <c r="Q352" s="9" t="s">
        <v>13</v>
      </c>
    </row>
    <row r="353" spans="2:17" x14ac:dyDescent="0.25">
      <c r="B353" s="7" t="str">
        <f t="shared" si="9"/>
        <v/>
      </c>
      <c r="C353" s="7" t="str">
        <f t="shared" si="9"/>
        <v/>
      </c>
      <c r="D353" s="7" t="str">
        <f t="shared" si="9"/>
        <v/>
      </c>
      <c r="E353" s="7" t="str">
        <f t="shared" si="9"/>
        <v/>
      </c>
      <c r="F353" s="7" t="str">
        <f t="shared" si="9"/>
        <v/>
      </c>
      <c r="G353" s="7" t="str">
        <f t="shared" si="9"/>
        <v/>
      </c>
      <c r="H353" s="7" t="str">
        <f t="shared" si="9"/>
        <v/>
      </c>
      <c r="I353" s="7">
        <f t="shared" si="9"/>
        <v>109321</v>
      </c>
      <c r="J353" s="7">
        <f t="shared" si="9"/>
        <v>42447</v>
      </c>
      <c r="K353" s="7">
        <f t="shared" si="9"/>
        <v>11640</v>
      </c>
      <c r="L353" s="7">
        <f t="shared" si="9"/>
        <v>26970</v>
      </c>
      <c r="M353" s="7">
        <f t="shared" si="9"/>
        <v>52853</v>
      </c>
      <c r="N353" s="8">
        <f t="shared" si="9"/>
        <v>36764</v>
      </c>
      <c r="O353" s="8" t="str">
        <f t="shared" si="9"/>
        <v/>
      </c>
      <c r="P353" s="6"/>
      <c r="Q353" s="9" t="s">
        <v>14</v>
      </c>
    </row>
    <row r="354" spans="2:17" x14ac:dyDescent="0.25">
      <c r="B354" s="7" t="str">
        <f t="shared" si="9"/>
        <v/>
      </c>
      <c r="C354" s="7" t="str">
        <f t="shared" si="9"/>
        <v/>
      </c>
      <c r="D354" s="7" t="str">
        <f t="shared" si="9"/>
        <v/>
      </c>
      <c r="E354" s="7" t="str">
        <f t="shared" si="9"/>
        <v/>
      </c>
      <c r="F354" s="7" t="str">
        <f t="shared" si="9"/>
        <v/>
      </c>
      <c r="G354" s="7" t="str">
        <f t="shared" si="9"/>
        <v/>
      </c>
      <c r="H354" s="7">
        <f t="shared" si="9"/>
        <v>10827.71</v>
      </c>
      <c r="I354" s="7">
        <f t="shared" si="9"/>
        <v>97475.15</v>
      </c>
      <c r="J354" s="7">
        <f t="shared" si="9"/>
        <v>44994.59</v>
      </c>
      <c r="K354" s="7">
        <f t="shared" si="9"/>
        <v>35484.870000000003</v>
      </c>
      <c r="L354" s="7">
        <f t="shared" si="9"/>
        <v>38067.82</v>
      </c>
      <c r="M354" s="7">
        <f t="shared" si="9"/>
        <v>40909.65</v>
      </c>
      <c r="N354" s="8">
        <f>IFERROR(VLOOKUP($B$350,$4:$126,MATCH($Q354&amp;"/"&amp;N$348,$2:$2,0),FALSE),IFERROR(VLOOKUP($B$350,$4:$126,MATCH($Q353&amp;"/"&amp;N$348,$2:$2,0),FALSE),IFERROR(VLOOKUP($B$350,$4:$126,MATCH($Q352&amp;"/"&amp;N$348,$2:$2,0),FALSE),IFERROR(VLOOKUP($B$350,$4:$126,MATCH($Q351&amp;"/"&amp;N$348,$2:$2,0),FALSE),""))))</f>
        <v>39960.82</v>
      </c>
      <c r="O354" s="8">
        <f>IFERROR(VLOOKUP($B$350,$4:$126,MATCH($Q354&amp;"/"&amp;O$348,$2:$2,0),FALSE),IFERROR(VLOOKUP($B$350,$4:$126,MATCH($Q353&amp;"/"&amp;O$348,$2:$2,0),FALSE),IFERROR(VLOOKUP($B$350,$4:$126,MATCH($Q352&amp;"/"&amp;O$348,$2:$2,0),FALSE),IFERROR(VLOOKUP($B$350,$4:$126,MATCH($Q351&amp;"/"&amp;O$348,$2:$2,0),FALSE),""))))</f>
        <v>64551</v>
      </c>
      <c r="P354" s="6"/>
      <c r="Q354" s="9" t="s">
        <v>15</v>
      </c>
    </row>
    <row r="355" spans="2:17" x14ac:dyDescent="0.25">
      <c r="B355" s="12" t="e">
        <f t="shared" ref="B355:O355" si="10">+B354/B$402</f>
        <v>#VALUE!</v>
      </c>
      <c r="C355" s="12" t="e">
        <f t="shared" si="10"/>
        <v>#VALUE!</v>
      </c>
      <c r="D355" s="12" t="e">
        <f t="shared" si="10"/>
        <v>#VALUE!</v>
      </c>
      <c r="E355" s="12" t="e">
        <f t="shared" si="10"/>
        <v>#VALUE!</v>
      </c>
      <c r="F355" s="12" t="e">
        <f t="shared" si="10"/>
        <v>#VALUE!</v>
      </c>
      <c r="G355" s="12" t="e">
        <f t="shared" si="10"/>
        <v>#VALUE!</v>
      </c>
      <c r="H355" s="12">
        <f t="shared" si="10"/>
        <v>3.1417884021378663E-2</v>
      </c>
      <c r="I355" s="12">
        <f t="shared" si="10"/>
        <v>0.20002395974516565</v>
      </c>
      <c r="J355" s="12">
        <f t="shared" si="10"/>
        <v>8.7963247429761651E-2</v>
      </c>
      <c r="K355" s="12">
        <f t="shared" si="10"/>
        <v>5.3052546463533606E-2</v>
      </c>
      <c r="L355" s="12">
        <f t="shared" si="10"/>
        <v>5.2321927782698424E-2</v>
      </c>
      <c r="M355" s="12">
        <f t="shared" si="10"/>
        <v>5.4157097143108596E-2</v>
      </c>
      <c r="N355" s="12">
        <f t="shared" si="10"/>
        <v>4.8662769422238891E-2</v>
      </c>
      <c r="O355" s="12">
        <f t="shared" si="10"/>
        <v>6.1562039841610142E-2</v>
      </c>
      <c r="P355" s="6"/>
      <c r="Q355" s="11" t="s">
        <v>2305</v>
      </c>
    </row>
    <row r="356" spans="2:17" x14ac:dyDescent="0.25">
      <c r="B356" s="213" t="s">
        <v>788</v>
      </c>
      <c r="C356" s="213"/>
      <c r="D356" s="213"/>
      <c r="E356" s="213"/>
      <c r="F356" s="213"/>
      <c r="G356" s="213"/>
      <c r="H356" s="213"/>
      <c r="I356" s="213"/>
      <c r="J356" s="213"/>
      <c r="K356" s="213"/>
      <c r="L356" s="213"/>
      <c r="M356" s="213"/>
      <c r="N356" s="213"/>
      <c r="O356" s="116"/>
      <c r="P356" s="6"/>
      <c r="Q356" s="3"/>
    </row>
    <row r="357" spans="2:17" x14ac:dyDescent="0.25">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25">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25">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25">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25">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2305</v>
      </c>
    </row>
    <row r="362" spans="2:17" x14ac:dyDescent="0.25">
      <c r="B362" s="213" t="s">
        <v>789</v>
      </c>
      <c r="C362" s="213"/>
      <c r="D362" s="213"/>
      <c r="E362" s="213"/>
      <c r="F362" s="213"/>
      <c r="G362" s="213"/>
      <c r="H362" s="213"/>
      <c r="I362" s="213"/>
      <c r="J362" s="213"/>
      <c r="K362" s="213"/>
      <c r="L362" s="213"/>
      <c r="M362" s="213"/>
      <c r="N362" s="213"/>
      <c r="O362" s="116"/>
      <c r="P362" s="6"/>
      <c r="Q362" s="3"/>
    </row>
    <row r="363" spans="2:17" x14ac:dyDescent="0.25">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f t="shared" si="14"/>
        <v>27847</v>
      </c>
      <c r="J363" s="8">
        <f t="shared" si="14"/>
        <v>29985</v>
      </c>
      <c r="K363" s="8">
        <f t="shared" si="14"/>
        <v>40375</v>
      </c>
      <c r="L363" s="8">
        <f t="shared" si="14"/>
        <v>53393</v>
      </c>
      <c r="M363" s="8">
        <f t="shared" si="14"/>
        <v>63057</v>
      </c>
      <c r="N363" s="8">
        <f t="shared" si="14"/>
        <v>58573</v>
      </c>
      <c r="O363" s="8">
        <f t="shared" si="14"/>
        <v>64071</v>
      </c>
      <c r="P363" s="6"/>
      <c r="Q363" s="9" t="s">
        <v>12</v>
      </c>
    </row>
    <row r="364" spans="2:17" x14ac:dyDescent="0.25">
      <c r="B364" s="8" t="str">
        <f t="shared" si="14"/>
        <v/>
      </c>
      <c r="C364" s="8" t="str">
        <f t="shared" si="14"/>
        <v/>
      </c>
      <c r="D364" s="8" t="str">
        <f t="shared" si="14"/>
        <v/>
      </c>
      <c r="E364" s="8" t="str">
        <f t="shared" si="14"/>
        <v/>
      </c>
      <c r="F364" s="8" t="str">
        <f t="shared" si="14"/>
        <v/>
      </c>
      <c r="G364" s="8" t="str">
        <f t="shared" si="14"/>
        <v/>
      </c>
      <c r="H364" s="8" t="str">
        <f t="shared" si="14"/>
        <v/>
      </c>
      <c r="I364" s="8">
        <f t="shared" si="14"/>
        <v>26967</v>
      </c>
      <c r="J364" s="8">
        <f t="shared" si="14"/>
        <v>38553</v>
      </c>
      <c r="K364" s="8">
        <f t="shared" si="14"/>
        <v>41801</v>
      </c>
      <c r="L364" s="8">
        <f t="shared" si="14"/>
        <v>55323</v>
      </c>
      <c r="M364" s="8">
        <f t="shared" si="14"/>
        <v>65776</v>
      </c>
      <c r="N364" s="8">
        <f t="shared" si="14"/>
        <v>53451</v>
      </c>
      <c r="O364" s="8">
        <f t="shared" si="14"/>
        <v>67524</v>
      </c>
      <c r="P364" s="6"/>
      <c r="Q364" s="9" t="s">
        <v>13</v>
      </c>
    </row>
    <row r="365" spans="2:17" x14ac:dyDescent="0.25">
      <c r="B365" s="8" t="str">
        <f t="shared" si="14"/>
        <v/>
      </c>
      <c r="C365" s="8" t="str">
        <f t="shared" si="14"/>
        <v/>
      </c>
      <c r="D365" s="8" t="str">
        <f t="shared" si="14"/>
        <v/>
      </c>
      <c r="E365" s="8" t="str">
        <f t="shared" si="14"/>
        <v/>
      </c>
      <c r="F365" s="8" t="str">
        <f t="shared" si="14"/>
        <v/>
      </c>
      <c r="G365" s="8" t="str">
        <f t="shared" si="14"/>
        <v/>
      </c>
      <c r="H365" s="8" t="str">
        <f t="shared" si="14"/>
        <v/>
      </c>
      <c r="I365" s="8">
        <f t="shared" si="14"/>
        <v>27563</v>
      </c>
      <c r="J365" s="8">
        <f t="shared" si="14"/>
        <v>39188</v>
      </c>
      <c r="K365" s="8">
        <f t="shared" si="14"/>
        <v>43786</v>
      </c>
      <c r="L365" s="8">
        <f t="shared" si="14"/>
        <v>58944</v>
      </c>
      <c r="M365" s="8">
        <f t="shared" si="14"/>
        <v>65295</v>
      </c>
      <c r="N365" s="8">
        <f t="shared" si="14"/>
        <v>53982</v>
      </c>
      <c r="O365" s="8" t="str">
        <f t="shared" si="14"/>
        <v/>
      </c>
      <c r="P365" s="6"/>
      <c r="Q365" s="9" t="s">
        <v>14</v>
      </c>
    </row>
    <row r="366" spans="2:17" x14ac:dyDescent="0.25">
      <c r="B366" s="8" t="str">
        <f t="shared" si="14"/>
        <v/>
      </c>
      <c r="C366" s="8" t="str">
        <f t="shared" si="14"/>
        <v/>
      </c>
      <c r="D366" s="8" t="str">
        <f t="shared" si="14"/>
        <v/>
      </c>
      <c r="E366" s="8" t="str">
        <f t="shared" si="14"/>
        <v/>
      </c>
      <c r="F366" s="8" t="str">
        <f t="shared" si="14"/>
        <v/>
      </c>
      <c r="G366" s="8" t="str">
        <f t="shared" si="14"/>
        <v/>
      </c>
      <c r="H366" s="8">
        <f t="shared" si="14"/>
        <v>23112.080000000002</v>
      </c>
      <c r="I366" s="8">
        <f t="shared" si="14"/>
        <v>24852.09</v>
      </c>
      <c r="J366" s="8">
        <f t="shared" si="14"/>
        <v>35827.160000000003</v>
      </c>
      <c r="K366" s="8">
        <f t="shared" si="14"/>
        <v>44002.61</v>
      </c>
      <c r="L366" s="8">
        <f t="shared" si="14"/>
        <v>57911.17</v>
      </c>
      <c r="M366" s="8">
        <f t="shared" si="14"/>
        <v>59763.72</v>
      </c>
      <c r="N366" s="8">
        <f>IFERROR(VLOOKUP($B$362,$4:$126,MATCH($Q366&amp;"/"&amp;N$348,$2:$2,0),FALSE),IFERROR(VLOOKUP($B$362,$4:$126,MATCH($Q365&amp;"/"&amp;N$348,$2:$2,0),FALSE),IFERROR(VLOOKUP($B$362,$4:$126,MATCH($Q364&amp;"/"&amp;N$348,$2:$2,0),FALSE),IFERROR(VLOOKUP($B$362,$4:$126,MATCH($Q363&amp;"/"&amp;N$348,$2:$2,0),FALSE),""))))</f>
        <v>59968.65</v>
      </c>
      <c r="O366" s="8">
        <f>IFERROR(VLOOKUP($B$362,$4:$126,MATCH($Q366&amp;"/"&amp;O$348,$2:$2,0),FALSE),IFERROR(VLOOKUP($B$362,$4:$126,MATCH($Q365&amp;"/"&amp;O$348,$2:$2,0),FALSE),IFERROR(VLOOKUP($B$362,$4:$126,MATCH($Q364&amp;"/"&amp;O$348,$2:$2,0),FALSE),IFERROR(VLOOKUP($B$362,$4:$126,MATCH($Q363&amp;"/"&amp;O$348,$2:$2,0),FALSE),""))))</f>
        <v>67524</v>
      </c>
      <c r="P366" s="6"/>
      <c r="Q366" s="9" t="s">
        <v>15</v>
      </c>
    </row>
    <row r="367" spans="2:17" x14ac:dyDescent="0.25">
      <c r="B367" s="12" t="e">
        <f t="shared" ref="B367:O367" si="15">+B366/B$402</f>
        <v>#VALUE!</v>
      </c>
      <c r="C367" s="12" t="e">
        <f t="shared" si="15"/>
        <v>#VALUE!</v>
      </c>
      <c r="D367" s="12" t="e">
        <f t="shared" si="15"/>
        <v>#VALUE!</v>
      </c>
      <c r="E367" s="12" t="e">
        <f t="shared" si="15"/>
        <v>#VALUE!</v>
      </c>
      <c r="F367" s="12" t="e">
        <f t="shared" si="15"/>
        <v>#VALUE!</v>
      </c>
      <c r="G367" s="12" t="e">
        <f t="shared" si="15"/>
        <v>#VALUE!</v>
      </c>
      <c r="H367" s="12">
        <f t="shared" si="15"/>
        <v>6.7062439697112813E-2</v>
      </c>
      <c r="I367" s="12">
        <f t="shared" si="15"/>
        <v>5.0997751219087471E-2</v>
      </c>
      <c r="J367" s="12">
        <f t="shared" si="15"/>
        <v>7.0041161388194884E-2</v>
      </c>
      <c r="K367" s="12">
        <f t="shared" si="15"/>
        <v>6.5787207661793565E-2</v>
      </c>
      <c r="L367" s="12">
        <f t="shared" si="15"/>
        <v>7.9595418244374688E-2</v>
      </c>
      <c r="M367" s="12">
        <f t="shared" si="15"/>
        <v>7.9116530932763829E-2</v>
      </c>
      <c r="N367" s="12">
        <f t="shared" si="15"/>
        <v>7.3027545168316027E-2</v>
      </c>
      <c r="O367" s="12">
        <f t="shared" si="15"/>
        <v>6.4397378480037237E-2</v>
      </c>
      <c r="P367" s="6"/>
      <c r="Q367" s="11" t="s">
        <v>2305</v>
      </c>
    </row>
    <row r="368" spans="2:17" x14ac:dyDescent="0.25">
      <c r="B368" s="213" t="s">
        <v>790</v>
      </c>
      <c r="C368" s="213"/>
      <c r="D368" s="213"/>
      <c r="E368" s="213"/>
      <c r="F368" s="213"/>
      <c r="G368" s="213"/>
      <c r="H368" s="213"/>
      <c r="I368" s="213"/>
      <c r="J368" s="213"/>
      <c r="K368" s="213"/>
      <c r="L368" s="213"/>
      <c r="M368" s="213"/>
      <c r="N368" s="213"/>
      <c r="O368" s="116"/>
      <c r="P368" s="6"/>
      <c r="Q368" s="3"/>
    </row>
    <row r="369" spans="1:17" x14ac:dyDescent="0.25">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f t="shared" si="16"/>
        <v>603</v>
      </c>
      <c r="J369" s="8">
        <f t="shared" si="16"/>
        <v>709</v>
      </c>
      <c r="K369" s="8">
        <f t="shared" si="16"/>
        <v>595</v>
      </c>
      <c r="L369" s="8">
        <f t="shared" si="16"/>
        <v>787</v>
      </c>
      <c r="M369" s="8">
        <f t="shared" si="16"/>
        <v>954</v>
      </c>
      <c r="N369" s="8">
        <f t="shared" si="16"/>
        <v>982</v>
      </c>
      <c r="O369" s="8">
        <f t="shared" si="16"/>
        <v>1120</v>
      </c>
      <c r="P369" s="6"/>
      <c r="Q369" s="9" t="s">
        <v>12</v>
      </c>
    </row>
    <row r="370" spans="1:17" x14ac:dyDescent="0.25">
      <c r="B370" s="8" t="str">
        <f t="shared" si="16"/>
        <v/>
      </c>
      <c r="C370" s="8" t="str">
        <f t="shared" si="16"/>
        <v/>
      </c>
      <c r="D370" s="8" t="str">
        <f t="shared" si="16"/>
        <v/>
      </c>
      <c r="E370" s="8" t="str">
        <f t="shared" si="16"/>
        <v/>
      </c>
      <c r="F370" s="8" t="str">
        <f t="shared" si="16"/>
        <v/>
      </c>
      <c r="G370" s="8" t="str">
        <f t="shared" si="16"/>
        <v/>
      </c>
      <c r="H370" s="8" t="str">
        <f t="shared" si="16"/>
        <v/>
      </c>
      <c r="I370" s="8">
        <f t="shared" si="16"/>
        <v>567</v>
      </c>
      <c r="J370" s="8">
        <f t="shared" si="16"/>
        <v>591</v>
      </c>
      <c r="K370" s="8">
        <f t="shared" si="16"/>
        <v>709</v>
      </c>
      <c r="L370" s="8">
        <f t="shared" si="16"/>
        <v>689</v>
      </c>
      <c r="M370" s="8">
        <f t="shared" si="16"/>
        <v>1019</v>
      </c>
      <c r="N370" s="8">
        <f t="shared" si="16"/>
        <v>1109</v>
      </c>
      <c r="O370" s="8">
        <f t="shared" si="16"/>
        <v>1280</v>
      </c>
      <c r="P370" s="6"/>
      <c r="Q370" s="9" t="s">
        <v>13</v>
      </c>
    </row>
    <row r="371" spans="1:17" x14ac:dyDescent="0.25">
      <c r="B371" s="8" t="str">
        <f t="shared" si="16"/>
        <v/>
      </c>
      <c r="C371" s="8" t="str">
        <f t="shared" si="16"/>
        <v/>
      </c>
      <c r="D371" s="8" t="str">
        <f t="shared" si="16"/>
        <v/>
      </c>
      <c r="E371" s="8" t="str">
        <f t="shared" si="16"/>
        <v/>
      </c>
      <c r="F371" s="8" t="str">
        <f t="shared" si="16"/>
        <v/>
      </c>
      <c r="G371" s="8" t="str">
        <f t="shared" si="16"/>
        <v/>
      </c>
      <c r="H371" s="8" t="str">
        <f t="shared" si="16"/>
        <v/>
      </c>
      <c r="I371" s="8">
        <f t="shared" si="16"/>
        <v>677</v>
      </c>
      <c r="J371" s="8">
        <f t="shared" si="16"/>
        <v>624</v>
      </c>
      <c r="K371" s="8">
        <f t="shared" si="16"/>
        <v>898</v>
      </c>
      <c r="L371" s="8">
        <f t="shared" si="16"/>
        <v>939</v>
      </c>
      <c r="M371" s="8">
        <f t="shared" si="16"/>
        <v>951</v>
      </c>
      <c r="N371" s="8">
        <f t="shared" si="16"/>
        <v>1148</v>
      </c>
      <c r="O371" s="8" t="str">
        <f t="shared" si="16"/>
        <v/>
      </c>
      <c r="P371" s="6"/>
      <c r="Q371" s="9" t="s">
        <v>14</v>
      </c>
    </row>
    <row r="372" spans="1:17" x14ac:dyDescent="0.25">
      <c r="B372" s="8" t="str">
        <f t="shared" si="16"/>
        <v/>
      </c>
      <c r="C372" s="8" t="str">
        <f t="shared" si="16"/>
        <v/>
      </c>
      <c r="D372" s="8" t="str">
        <f t="shared" si="16"/>
        <v/>
      </c>
      <c r="E372" s="8" t="str">
        <f t="shared" si="16"/>
        <v/>
      </c>
      <c r="F372" s="8" t="str">
        <f t="shared" si="16"/>
        <v/>
      </c>
      <c r="G372" s="8" t="str">
        <f t="shared" si="16"/>
        <v/>
      </c>
      <c r="H372" s="8">
        <f t="shared" si="16"/>
        <v>490.66</v>
      </c>
      <c r="I372" s="8">
        <f t="shared" si="16"/>
        <v>604.6</v>
      </c>
      <c r="J372" s="8">
        <f t="shared" si="16"/>
        <v>512.52</v>
      </c>
      <c r="K372" s="8">
        <f t="shared" si="16"/>
        <v>698.28</v>
      </c>
      <c r="L372" s="8">
        <f t="shared" si="16"/>
        <v>776.7</v>
      </c>
      <c r="M372" s="8">
        <f t="shared" si="16"/>
        <v>791.4</v>
      </c>
      <c r="N372" s="8">
        <f>IFERROR(VLOOKUP($B$368,$4:$126,MATCH($Q372&amp;"/"&amp;N$348,$2:$2,0),FALSE),IFERROR(VLOOKUP($B$368,$4:$126,MATCH($Q371&amp;"/"&amp;N$348,$2:$2,0),FALSE),IFERROR(VLOOKUP($B$368,$4:$126,MATCH($Q370&amp;"/"&amp;N$348,$2:$2,0),FALSE),IFERROR(VLOOKUP($B$368,$4:$126,MATCH($Q369&amp;"/"&amp;N$348,$2:$2,0),FALSE),""))))</f>
        <v>957.11</v>
      </c>
      <c r="O372" s="8">
        <f>IFERROR(VLOOKUP($B$368,$4:$126,MATCH($Q372&amp;"/"&amp;O$348,$2:$2,0),FALSE),IFERROR(VLOOKUP($B$368,$4:$126,MATCH($Q371&amp;"/"&amp;O$348,$2:$2,0),FALSE),IFERROR(VLOOKUP($B$368,$4:$126,MATCH($Q370&amp;"/"&amp;O$348,$2:$2,0),FALSE),IFERROR(VLOOKUP($B$368,$4:$126,MATCH($Q369&amp;"/"&amp;O$348,$2:$2,0),FALSE),""))))</f>
        <v>1280</v>
      </c>
      <c r="P372" s="6"/>
      <c r="Q372" s="9" t="s">
        <v>15</v>
      </c>
    </row>
    <row r="373" spans="1:17" x14ac:dyDescent="0.25">
      <c r="B373" s="12" t="e">
        <f t="shared" ref="B373:O373" si="17">+B372/B$402</f>
        <v>#VALUE!</v>
      </c>
      <c r="C373" s="12" t="e">
        <f t="shared" si="17"/>
        <v>#VALUE!</v>
      </c>
      <c r="D373" s="12" t="e">
        <f t="shared" si="17"/>
        <v>#VALUE!</v>
      </c>
      <c r="E373" s="12" t="e">
        <f t="shared" si="17"/>
        <v>#VALUE!</v>
      </c>
      <c r="F373" s="12" t="e">
        <f t="shared" si="17"/>
        <v>#VALUE!</v>
      </c>
      <c r="G373" s="12" t="e">
        <f t="shared" si="17"/>
        <v>#VALUE!</v>
      </c>
      <c r="H373" s="12">
        <f t="shared" si="17"/>
        <v>1.4237081501009591E-3</v>
      </c>
      <c r="I373" s="12">
        <f t="shared" si="17"/>
        <v>1.2406699149673241E-3</v>
      </c>
      <c r="J373" s="12">
        <f t="shared" si="17"/>
        <v>1.0019632043030383E-3</v>
      </c>
      <c r="K373" s="12">
        <f t="shared" si="17"/>
        <v>1.0439810585344189E-3</v>
      </c>
      <c r="L373" s="12">
        <f t="shared" si="17"/>
        <v>1.0675274105221122E-3</v>
      </c>
      <c r="M373" s="12">
        <f t="shared" si="17"/>
        <v>1.0476727784045118E-3</v>
      </c>
      <c r="N373" s="12">
        <f t="shared" si="17"/>
        <v>1.1655322198523221E-3</v>
      </c>
      <c r="O373" s="12">
        <f t="shared" si="17"/>
        <v>1.2207310653167417E-3</v>
      </c>
      <c r="P373" s="6"/>
      <c r="Q373" s="11" t="s">
        <v>2305</v>
      </c>
    </row>
    <row r="374" spans="1:17" x14ac:dyDescent="0.25">
      <c r="A374" s="84"/>
      <c r="B374" s="214" t="s">
        <v>791</v>
      </c>
      <c r="C374" s="214"/>
      <c r="D374" s="214"/>
      <c r="E374" s="214"/>
      <c r="F374" s="214"/>
      <c r="G374" s="214"/>
      <c r="H374" s="214"/>
      <c r="I374" s="214"/>
      <c r="J374" s="214"/>
      <c r="K374" s="214"/>
      <c r="L374" s="214"/>
      <c r="M374" s="214"/>
      <c r="N374" s="214"/>
      <c r="O374" s="116"/>
      <c r="P374" s="6"/>
      <c r="Q374" s="3"/>
    </row>
    <row r="375" spans="1:17" x14ac:dyDescent="0.25">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f t="shared" si="18"/>
        <v>49154</v>
      </c>
      <c r="J375" s="8">
        <f t="shared" si="18"/>
        <v>111584</v>
      </c>
      <c r="K375" s="8">
        <f t="shared" si="18"/>
        <v>85766</v>
      </c>
      <c r="L375" s="8">
        <f t="shared" si="18"/>
        <v>100390</v>
      </c>
      <c r="M375" s="8">
        <f t="shared" si="18"/>
        <v>122115</v>
      </c>
      <c r="N375" s="8">
        <f t="shared" si="18"/>
        <v>108503</v>
      </c>
      <c r="O375" s="8">
        <f t="shared" si="18"/>
        <v>166871</v>
      </c>
      <c r="P375" s="6"/>
      <c r="Q375" s="9" t="s">
        <v>12</v>
      </c>
    </row>
    <row r="376" spans="1:17" x14ac:dyDescent="0.25">
      <c r="B376" s="8" t="str">
        <f t="shared" si="18"/>
        <v/>
      </c>
      <c r="C376" s="8" t="str">
        <f t="shared" si="18"/>
        <v/>
      </c>
      <c r="D376" s="8" t="str">
        <f t="shared" si="18"/>
        <v/>
      </c>
      <c r="E376" s="8" t="str">
        <f t="shared" si="18"/>
        <v/>
      </c>
      <c r="F376" s="8" t="str">
        <f t="shared" si="18"/>
        <v/>
      </c>
      <c r="G376" s="8" t="str">
        <f t="shared" si="18"/>
        <v/>
      </c>
      <c r="H376" s="8" t="str">
        <f t="shared" si="18"/>
        <v/>
      </c>
      <c r="I376" s="8">
        <f t="shared" si="18"/>
        <v>45429</v>
      </c>
      <c r="J376" s="8">
        <f t="shared" si="18"/>
        <v>98206</v>
      </c>
      <c r="K376" s="8">
        <f t="shared" si="18"/>
        <v>63861</v>
      </c>
      <c r="L376" s="8">
        <f t="shared" si="18"/>
        <v>103735</v>
      </c>
      <c r="M376" s="8">
        <f t="shared" si="18"/>
        <v>147466</v>
      </c>
      <c r="N376" s="8">
        <f t="shared" si="18"/>
        <v>92731</v>
      </c>
      <c r="O376" s="8">
        <f t="shared" si="18"/>
        <v>146264</v>
      </c>
      <c r="P376" s="6"/>
      <c r="Q376" s="9" t="s">
        <v>13</v>
      </c>
    </row>
    <row r="377" spans="1:17" x14ac:dyDescent="0.25">
      <c r="B377" s="8" t="str">
        <f t="shared" si="18"/>
        <v/>
      </c>
      <c r="C377" s="8" t="str">
        <f t="shared" si="18"/>
        <v/>
      </c>
      <c r="D377" s="8" t="str">
        <f t="shared" si="18"/>
        <v/>
      </c>
      <c r="E377" s="8" t="str">
        <f t="shared" si="18"/>
        <v/>
      </c>
      <c r="F377" s="8" t="str">
        <f t="shared" si="18"/>
        <v/>
      </c>
      <c r="G377" s="8" t="str">
        <f t="shared" si="18"/>
        <v/>
      </c>
      <c r="H377" s="8" t="str">
        <f t="shared" si="18"/>
        <v/>
      </c>
      <c r="I377" s="8">
        <f t="shared" si="18"/>
        <v>146983</v>
      </c>
      <c r="J377" s="8">
        <f t="shared" si="18"/>
        <v>95056</v>
      </c>
      <c r="K377" s="8">
        <f t="shared" si="18"/>
        <v>70090</v>
      </c>
      <c r="L377" s="8">
        <f t="shared" si="18"/>
        <v>103784</v>
      </c>
      <c r="M377" s="8">
        <f t="shared" si="18"/>
        <v>139789</v>
      </c>
      <c r="N377" s="8">
        <f t="shared" si="18"/>
        <v>103347</v>
      </c>
      <c r="O377" s="8" t="str">
        <f t="shared" si="18"/>
        <v/>
      </c>
      <c r="P377" s="6"/>
      <c r="Q377" s="9" t="s">
        <v>14</v>
      </c>
    </row>
    <row r="378" spans="1:17" x14ac:dyDescent="0.25">
      <c r="B378" s="8" t="str">
        <f t="shared" si="18"/>
        <v/>
      </c>
      <c r="C378" s="8" t="str">
        <f t="shared" si="18"/>
        <v/>
      </c>
      <c r="D378" s="8" t="str">
        <f t="shared" si="18"/>
        <v/>
      </c>
      <c r="E378" s="8" t="str">
        <f t="shared" si="18"/>
        <v/>
      </c>
      <c r="F378" s="8" t="str">
        <f t="shared" si="18"/>
        <v/>
      </c>
      <c r="G378" s="8" t="str">
        <f t="shared" si="18"/>
        <v/>
      </c>
      <c r="H378" s="8">
        <f t="shared" si="18"/>
        <v>43011.22</v>
      </c>
      <c r="I378" s="8">
        <f t="shared" si="18"/>
        <v>133946.35999999999</v>
      </c>
      <c r="J378" s="8">
        <f t="shared" si="18"/>
        <v>93927.07</v>
      </c>
      <c r="K378" s="8">
        <f t="shared" si="18"/>
        <v>96678.94</v>
      </c>
      <c r="L378" s="8">
        <f t="shared" si="18"/>
        <v>115316.21</v>
      </c>
      <c r="M378" s="8">
        <f t="shared" si="18"/>
        <v>121504.88</v>
      </c>
      <c r="N378" s="8">
        <f>IFERROR(VLOOKUP($B$374,$4:$126,MATCH($Q378&amp;"/"&amp;N$348,$2:$2,0),FALSE),IFERROR(VLOOKUP($B$374,$4:$126,MATCH($Q377&amp;"/"&amp;N$348,$2:$2,0),FALSE),IFERROR(VLOOKUP($B$374,$4:$126,MATCH($Q376&amp;"/"&amp;N$348,$2:$2,0),FALSE),IFERROR(VLOOKUP($B$374,$4:$126,MATCH($Q375&amp;"/"&amp;N$348,$2:$2,0),FALSE),""))))</f>
        <v>111737.26</v>
      </c>
      <c r="O378" s="8">
        <f>IFERROR(VLOOKUP($B$374,$4:$126,MATCH($Q378&amp;"/"&amp;O$348,$2:$2,0),FALSE),IFERROR(VLOOKUP($B$374,$4:$126,MATCH($Q377&amp;"/"&amp;O$348,$2:$2,0),FALSE),IFERROR(VLOOKUP($B$374,$4:$126,MATCH($Q376&amp;"/"&amp;O$348,$2:$2,0),FALSE),IFERROR(VLOOKUP($B$374,$4:$126,MATCH($Q375&amp;"/"&amp;O$348,$2:$2,0),FALSE),""))))</f>
        <v>146264</v>
      </c>
      <c r="P378" s="6"/>
      <c r="Q378" s="9" t="s">
        <v>15</v>
      </c>
    </row>
    <row r="379" spans="1:17" x14ac:dyDescent="0.25">
      <c r="B379" s="12" t="e">
        <f t="shared" ref="B379:O379" si="19">+B378/B$402</f>
        <v>#VALUE!</v>
      </c>
      <c r="C379" s="12" t="e">
        <f t="shared" si="19"/>
        <v>#VALUE!</v>
      </c>
      <c r="D379" s="12" t="e">
        <f t="shared" si="19"/>
        <v>#VALUE!</v>
      </c>
      <c r="E379" s="12" t="e">
        <f t="shared" si="19"/>
        <v>#VALUE!</v>
      </c>
      <c r="F379" s="12" t="e">
        <f t="shared" si="19"/>
        <v>#VALUE!</v>
      </c>
      <c r="G379" s="12" t="e">
        <f t="shared" si="19"/>
        <v>#VALUE!</v>
      </c>
      <c r="H379" s="12">
        <f t="shared" si="19"/>
        <v>0.12480215314023024</v>
      </c>
      <c r="I379" s="12">
        <f t="shared" si="19"/>
        <v>0.27486473548028872</v>
      </c>
      <c r="J379" s="12">
        <f t="shared" si="19"/>
        <v>0.18362496688518651</v>
      </c>
      <c r="K379" s="12">
        <f t="shared" si="19"/>
        <v>0.1445422783399003</v>
      </c>
      <c r="L379" s="12">
        <f t="shared" si="19"/>
        <v>0.15849519126113568</v>
      </c>
      <c r="M379" s="12">
        <f t="shared" si="19"/>
        <v>0.16085084056015519</v>
      </c>
      <c r="N379" s="12">
        <f t="shared" si="19"/>
        <v>0.13606939295171511</v>
      </c>
      <c r="O379" s="12">
        <f t="shared" si="19"/>
        <v>0.13949141291991241</v>
      </c>
      <c r="P379" s="6"/>
      <c r="Q379" s="11" t="s">
        <v>2305</v>
      </c>
    </row>
    <row r="380" spans="1:17" x14ac:dyDescent="0.25">
      <c r="B380" s="213" t="s">
        <v>792</v>
      </c>
      <c r="C380" s="213"/>
      <c r="D380" s="213"/>
      <c r="E380" s="213"/>
      <c r="F380" s="213"/>
      <c r="G380" s="213"/>
      <c r="H380" s="213"/>
      <c r="I380" s="213"/>
      <c r="J380" s="213"/>
      <c r="K380" s="213"/>
      <c r="L380" s="213"/>
      <c r="M380" s="213"/>
      <c r="N380" s="213"/>
      <c r="O380" s="116"/>
      <c r="P380" s="6"/>
      <c r="Q380" s="3"/>
    </row>
    <row r="381" spans="1:17" x14ac:dyDescent="0.25">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f t="shared" si="20"/>
        <v>348568</v>
      </c>
      <c r="J381" s="8">
        <f t="shared" si="20"/>
        <v>403503</v>
      </c>
      <c r="K381" s="8">
        <f t="shared" si="20"/>
        <v>410732</v>
      </c>
      <c r="L381" s="8">
        <f t="shared" si="20"/>
        <v>566302</v>
      </c>
      <c r="M381" s="8">
        <f t="shared" si="20"/>
        <v>623053</v>
      </c>
      <c r="N381" s="8">
        <f t="shared" si="20"/>
        <v>694186</v>
      </c>
      <c r="O381" s="8">
        <f t="shared" si="20"/>
        <v>761486</v>
      </c>
      <c r="P381" s="6"/>
      <c r="Q381" s="9" t="s">
        <v>12</v>
      </c>
    </row>
    <row r="382" spans="1:17" x14ac:dyDescent="0.25">
      <c r="B382" s="8" t="str">
        <f t="shared" si="20"/>
        <v/>
      </c>
      <c r="C382" s="8" t="str">
        <f t="shared" si="20"/>
        <v/>
      </c>
      <c r="D382" s="8" t="str">
        <f t="shared" si="20"/>
        <v/>
      </c>
      <c r="E382" s="8" t="str">
        <f t="shared" si="20"/>
        <v/>
      </c>
      <c r="F382" s="8" t="str">
        <f t="shared" si="20"/>
        <v/>
      </c>
      <c r="G382" s="8" t="str">
        <f t="shared" si="20"/>
        <v/>
      </c>
      <c r="H382" s="8" t="str">
        <f t="shared" si="20"/>
        <v/>
      </c>
      <c r="I382" s="8">
        <f t="shared" si="20"/>
        <v>353663</v>
      </c>
      <c r="J382" s="8">
        <f t="shared" si="20"/>
        <v>409604</v>
      </c>
      <c r="K382" s="8">
        <f t="shared" si="20"/>
        <v>437957</v>
      </c>
      <c r="L382" s="8">
        <f t="shared" si="20"/>
        <v>594957</v>
      </c>
      <c r="M382" s="8">
        <f t="shared" si="20"/>
        <v>614843</v>
      </c>
      <c r="N382" s="8">
        <f t="shared" si="20"/>
        <v>684967</v>
      </c>
      <c r="O382" s="8">
        <f t="shared" si="20"/>
        <v>901293</v>
      </c>
      <c r="P382" s="6"/>
      <c r="Q382" s="9" t="s">
        <v>13</v>
      </c>
    </row>
    <row r="383" spans="1:17" x14ac:dyDescent="0.25">
      <c r="B383" s="8" t="str">
        <f t="shared" si="20"/>
        <v/>
      </c>
      <c r="C383" s="8" t="str">
        <f t="shared" si="20"/>
        <v/>
      </c>
      <c r="D383" s="8" t="str">
        <f t="shared" si="20"/>
        <v/>
      </c>
      <c r="E383" s="8" t="str">
        <f t="shared" si="20"/>
        <v/>
      </c>
      <c r="F383" s="8" t="str">
        <f t="shared" si="20"/>
        <v/>
      </c>
      <c r="G383" s="8" t="str">
        <f t="shared" si="20"/>
        <v/>
      </c>
      <c r="H383" s="8" t="str">
        <f t="shared" si="20"/>
        <v/>
      </c>
      <c r="I383" s="8">
        <f t="shared" si="20"/>
        <v>348325</v>
      </c>
      <c r="J383" s="8">
        <f t="shared" si="20"/>
        <v>415678</v>
      </c>
      <c r="K383" s="8">
        <f t="shared" si="20"/>
        <v>472138</v>
      </c>
      <c r="L383" s="8">
        <f t="shared" si="20"/>
        <v>588911</v>
      </c>
      <c r="M383" s="8">
        <f t="shared" si="20"/>
        <v>609824</v>
      </c>
      <c r="N383" s="8">
        <f t="shared" si="20"/>
        <v>678447</v>
      </c>
      <c r="O383" s="8" t="str">
        <f t="shared" si="20"/>
        <v/>
      </c>
      <c r="P383" s="6"/>
      <c r="Q383" s="9" t="s">
        <v>14</v>
      </c>
    </row>
    <row r="384" spans="1:17" x14ac:dyDescent="0.25">
      <c r="B384" s="8" t="str">
        <f t="shared" si="20"/>
        <v/>
      </c>
      <c r="C384" s="8" t="str">
        <f t="shared" si="20"/>
        <v/>
      </c>
      <c r="D384" s="8" t="str">
        <f t="shared" si="20"/>
        <v/>
      </c>
      <c r="E384" s="8" t="str">
        <f t="shared" si="20"/>
        <v/>
      </c>
      <c r="F384" s="8" t="str">
        <f t="shared" si="20"/>
        <v/>
      </c>
      <c r="G384" s="8" t="str">
        <f t="shared" si="20"/>
        <v/>
      </c>
      <c r="H384" s="8">
        <f t="shared" si="20"/>
        <v>300554.99</v>
      </c>
      <c r="I384" s="8">
        <f t="shared" si="20"/>
        <v>351366.04</v>
      </c>
      <c r="J384" s="8">
        <f t="shared" si="20"/>
        <v>414028.24</v>
      </c>
      <c r="K384" s="8">
        <f t="shared" si="20"/>
        <v>562154.54</v>
      </c>
      <c r="L384" s="8">
        <f t="shared" si="20"/>
        <v>610232.49</v>
      </c>
      <c r="M384" s="8">
        <f t="shared" si="20"/>
        <v>631462.18000000005</v>
      </c>
      <c r="N384" s="8">
        <f>IFERROR(VLOOKUP($B$380,$4:$126,MATCH($Q384&amp;"/"&amp;N$348,$2:$2,0),FALSE),IFERROR(VLOOKUP($B$380,$4:$126,MATCH($Q383&amp;"/"&amp;N$348,$2:$2,0),FALSE),IFERROR(VLOOKUP($B$380,$4:$126,MATCH($Q382&amp;"/"&amp;N$348,$2:$2,0),FALSE),IFERROR(VLOOKUP($B$380,$4:$126,MATCH($Q381&amp;"/"&amp;N$348,$2:$2,0),FALSE),""))))</f>
        <v>708479.49</v>
      </c>
      <c r="O384" s="8">
        <f>IFERROR(VLOOKUP($B$380,$4:$126,MATCH($Q384&amp;"/"&amp;O$348,$2:$2,0),FALSE),IFERROR(VLOOKUP($B$380,$4:$126,MATCH($Q383&amp;"/"&amp;O$348,$2:$2,0),FALSE),IFERROR(VLOOKUP($B$380,$4:$126,MATCH($Q382&amp;"/"&amp;O$348,$2:$2,0),FALSE),IFERROR(VLOOKUP($B$380,$4:$126,MATCH($Q381&amp;"/"&amp;O$348,$2:$2,0),FALSE),""))))</f>
        <v>901293</v>
      </c>
      <c r="P384" s="6"/>
      <c r="Q384" s="9" t="s">
        <v>15</v>
      </c>
    </row>
    <row r="385" spans="1:17" x14ac:dyDescent="0.25">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f t="shared" si="21"/>
        <v>0.87209592959791338</v>
      </c>
      <c r="I385" s="12">
        <f t="shared" si="21"/>
        <v>0.72102096422296624</v>
      </c>
      <c r="J385" s="12">
        <f t="shared" si="21"/>
        <v>0.80941438777481334</v>
      </c>
      <c r="K385" s="12">
        <f t="shared" si="21"/>
        <v>0.84046326936061377</v>
      </c>
      <c r="L385" s="12">
        <f t="shared" si="21"/>
        <v>0.83872783554288732</v>
      </c>
      <c r="M385" s="12">
        <f t="shared" si="21"/>
        <v>0.83594356403584791</v>
      </c>
      <c r="N385" s="12">
        <f t="shared" si="21"/>
        <v>0.86275942441259723</v>
      </c>
      <c r="O385" s="12">
        <f t="shared" si="21"/>
        <v>0.85955965941603274</v>
      </c>
      <c r="P385" s="6"/>
      <c r="Q385" s="11" t="s">
        <v>2305</v>
      </c>
    </row>
    <row r="386" spans="1:17" x14ac:dyDescent="0.25">
      <c r="B386" s="213" t="s">
        <v>793</v>
      </c>
      <c r="C386" s="213"/>
      <c r="D386" s="213"/>
      <c r="E386" s="213"/>
      <c r="F386" s="213"/>
      <c r="G386" s="213"/>
      <c r="H386" s="213"/>
      <c r="I386" s="213"/>
      <c r="J386" s="213"/>
      <c r="K386" s="213"/>
      <c r="L386" s="213"/>
      <c r="M386" s="213"/>
      <c r="N386" s="213"/>
      <c r="O386" s="116"/>
      <c r="P386" s="6"/>
      <c r="Q386" s="3"/>
    </row>
    <row r="387" spans="1:17" x14ac:dyDescent="0.25">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25">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25">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25">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25">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2305</v>
      </c>
    </row>
    <row r="392" spans="1:17" x14ac:dyDescent="0.25">
      <c r="A392" s="84"/>
      <c r="B392" s="214" t="s">
        <v>794</v>
      </c>
      <c r="C392" s="214"/>
      <c r="D392" s="214"/>
      <c r="E392" s="214"/>
      <c r="F392" s="214"/>
      <c r="G392" s="214"/>
      <c r="H392" s="214"/>
      <c r="I392" s="214"/>
      <c r="J392" s="214"/>
      <c r="K392" s="214"/>
      <c r="L392" s="214"/>
      <c r="M392" s="214"/>
      <c r="N392" s="214"/>
      <c r="O392" s="116"/>
      <c r="P392" s="6"/>
      <c r="Q392" s="3"/>
    </row>
    <row r="393" spans="1:17" x14ac:dyDescent="0.25">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f t="shared" si="24"/>
        <v>349624</v>
      </c>
      <c r="J393" s="8">
        <f t="shared" si="24"/>
        <v>405926</v>
      </c>
      <c r="K393" s="8">
        <f t="shared" si="24"/>
        <v>414334</v>
      </c>
      <c r="L393" s="8">
        <f t="shared" si="24"/>
        <v>576418</v>
      </c>
      <c r="M393" s="8">
        <f t="shared" si="24"/>
        <v>625103</v>
      </c>
      <c r="N393" s="8">
        <f t="shared" si="24"/>
        <v>696223</v>
      </c>
      <c r="O393" s="8">
        <f t="shared" si="24"/>
        <v>762393</v>
      </c>
      <c r="P393" s="6"/>
      <c r="Q393" s="9" t="s">
        <v>12</v>
      </c>
    </row>
    <row r="394" spans="1:17" x14ac:dyDescent="0.25">
      <c r="B394" s="8" t="str">
        <f t="shared" si="24"/>
        <v/>
      </c>
      <c r="C394" s="8" t="str">
        <f t="shared" si="24"/>
        <v/>
      </c>
      <c r="D394" s="8" t="str">
        <f t="shared" si="24"/>
        <v/>
      </c>
      <c r="E394" s="8" t="str">
        <f t="shared" si="24"/>
        <v/>
      </c>
      <c r="F394" s="8" t="str">
        <f t="shared" si="24"/>
        <v/>
      </c>
      <c r="G394" s="8" t="str">
        <f t="shared" si="24"/>
        <v/>
      </c>
      <c r="H394" s="8" t="str">
        <f t="shared" si="24"/>
        <v/>
      </c>
      <c r="I394" s="8">
        <f t="shared" si="24"/>
        <v>356155</v>
      </c>
      <c r="J394" s="8">
        <f t="shared" si="24"/>
        <v>412044</v>
      </c>
      <c r="K394" s="8">
        <f t="shared" si="24"/>
        <v>447883</v>
      </c>
      <c r="L394" s="8">
        <f t="shared" si="24"/>
        <v>596978</v>
      </c>
      <c r="M394" s="8">
        <f t="shared" si="24"/>
        <v>617029</v>
      </c>
      <c r="N394" s="8">
        <f t="shared" si="24"/>
        <v>686589</v>
      </c>
      <c r="O394" s="8">
        <f t="shared" si="24"/>
        <v>902288</v>
      </c>
      <c r="P394" s="6"/>
      <c r="Q394" s="9" t="s">
        <v>13</v>
      </c>
    </row>
    <row r="395" spans="1:17" x14ac:dyDescent="0.25">
      <c r="B395" s="8" t="str">
        <f t="shared" si="24"/>
        <v/>
      </c>
      <c r="C395" s="8" t="str">
        <f t="shared" si="24"/>
        <v/>
      </c>
      <c r="D395" s="8" t="str">
        <f t="shared" si="24"/>
        <v/>
      </c>
      <c r="E395" s="8" t="str">
        <f t="shared" si="24"/>
        <v/>
      </c>
      <c r="F395" s="8" t="str">
        <f t="shared" si="24"/>
        <v/>
      </c>
      <c r="G395" s="8" t="str">
        <f t="shared" si="24"/>
        <v/>
      </c>
      <c r="H395" s="8" t="str">
        <f t="shared" si="24"/>
        <v/>
      </c>
      <c r="I395" s="8">
        <f t="shared" si="24"/>
        <v>350744</v>
      </c>
      <c r="J395" s="8">
        <f t="shared" si="24"/>
        <v>419122</v>
      </c>
      <c r="K395" s="8">
        <f t="shared" si="24"/>
        <v>482092</v>
      </c>
      <c r="L395" s="8">
        <f t="shared" si="24"/>
        <v>590920</v>
      </c>
      <c r="M395" s="8">
        <f t="shared" si="24"/>
        <v>627002</v>
      </c>
      <c r="N395" s="8">
        <f t="shared" si="24"/>
        <v>679461</v>
      </c>
      <c r="O395" s="8" t="str">
        <f t="shared" si="24"/>
        <v/>
      </c>
      <c r="P395" s="6"/>
      <c r="Q395" s="9" t="s">
        <v>14</v>
      </c>
    </row>
    <row r="396" spans="1:17" x14ac:dyDescent="0.25">
      <c r="B396" s="8" t="str">
        <f t="shared" si="24"/>
        <v/>
      </c>
      <c r="C396" s="8" t="str">
        <f t="shared" si="24"/>
        <v/>
      </c>
      <c r="D396" s="8" t="str">
        <f t="shared" si="24"/>
        <v/>
      </c>
      <c r="E396" s="8" t="str">
        <f t="shared" si="24"/>
        <v/>
      </c>
      <c r="F396" s="8" t="str">
        <f t="shared" si="24"/>
        <v/>
      </c>
      <c r="G396" s="8" t="str">
        <f t="shared" si="24"/>
        <v/>
      </c>
      <c r="H396" s="8">
        <f t="shared" si="24"/>
        <v>301624.02</v>
      </c>
      <c r="I396" s="8">
        <f t="shared" si="24"/>
        <v>353371.01</v>
      </c>
      <c r="J396" s="8">
        <f t="shared" si="24"/>
        <v>417588.73</v>
      </c>
      <c r="K396" s="8">
        <f t="shared" si="24"/>
        <v>572183.76</v>
      </c>
      <c r="L396" s="8">
        <f t="shared" si="24"/>
        <v>612252.93000000005</v>
      </c>
      <c r="M396" s="8">
        <f t="shared" si="24"/>
        <v>633883.65</v>
      </c>
      <c r="N396" s="8">
        <f>IFERROR(VLOOKUP($B$392,$4:$126,MATCH($Q396&amp;"/"&amp;N$348,$2:$2,0),FALSE),IFERROR(VLOOKUP($B$392,$4:$126,MATCH($Q395&amp;"/"&amp;N$348,$2:$2,0),FALSE),IFERROR(VLOOKUP($B$392,$4:$126,MATCH($Q394&amp;"/"&amp;N$348,$2:$2,0),FALSE),IFERROR(VLOOKUP($B$392,$4:$126,MATCH($Q393&amp;"/"&amp;N$348,$2:$2,0),FALSE),""))))</f>
        <v>709441.25</v>
      </c>
      <c r="O396" s="8">
        <f>IFERROR(VLOOKUP($B$392,$4:$126,MATCH($Q396&amp;"/"&amp;O$348,$2:$2,0),FALSE),IFERROR(VLOOKUP($B$392,$4:$126,MATCH($Q395&amp;"/"&amp;O$348,$2:$2,0),FALSE),IFERROR(VLOOKUP($B$392,$4:$126,MATCH($Q394&amp;"/"&amp;O$348,$2:$2,0),FALSE),IFERROR(VLOOKUP($B$392,$4:$126,MATCH($Q393&amp;"/"&amp;O$348,$2:$2,0),FALSE),""))))</f>
        <v>902288</v>
      </c>
      <c r="P396" s="6"/>
      <c r="Q396" s="9" t="s">
        <v>15</v>
      </c>
    </row>
    <row r="397" spans="1:17" x14ac:dyDescent="0.25">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f t="shared" si="25"/>
        <v>0.87519784685976987</v>
      </c>
      <c r="I397" s="12">
        <f t="shared" si="25"/>
        <v>0.72513526451971133</v>
      </c>
      <c r="J397" s="12">
        <f t="shared" si="25"/>
        <v>0.81637505266455213</v>
      </c>
      <c r="K397" s="12">
        <f t="shared" si="25"/>
        <v>0.85545770670934851</v>
      </c>
      <c r="L397" s="12">
        <f t="shared" si="25"/>
        <v>0.84150480873886435</v>
      </c>
      <c r="M397" s="12">
        <f t="shared" si="25"/>
        <v>0.83914915943984481</v>
      </c>
      <c r="N397" s="12">
        <f>+N396/N$402</f>
        <v>0.86393061922590519</v>
      </c>
      <c r="O397" s="12">
        <f>+O396/O$402</f>
        <v>0.86050858708008759</v>
      </c>
      <c r="P397" s="6"/>
      <c r="Q397" s="11" t="s">
        <v>2305</v>
      </c>
    </row>
    <row r="398" spans="1:17" x14ac:dyDescent="0.25">
      <c r="B398" s="192" t="s">
        <v>795</v>
      </c>
      <c r="C398" s="192"/>
      <c r="D398" s="192"/>
      <c r="E398" s="192"/>
      <c r="F398" s="192"/>
      <c r="G398" s="192"/>
      <c r="H398" s="192"/>
      <c r="I398" s="192"/>
      <c r="J398" s="192"/>
      <c r="K398" s="192"/>
      <c r="L398" s="192"/>
      <c r="M398" s="192"/>
      <c r="N398" s="192"/>
      <c r="O398" s="115"/>
      <c r="P398" s="6"/>
      <c r="Q398" s="3"/>
    </row>
    <row r="399" spans="1:17" x14ac:dyDescent="0.25">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f t="shared" si="26"/>
        <v>398778</v>
      </c>
      <c r="J399" s="8">
        <f t="shared" si="26"/>
        <v>517510</v>
      </c>
      <c r="K399" s="8">
        <f t="shared" si="26"/>
        <v>500100</v>
      </c>
      <c r="L399" s="8">
        <f t="shared" si="26"/>
        <v>676808</v>
      </c>
      <c r="M399" s="8">
        <f t="shared" si="26"/>
        <v>747218</v>
      </c>
      <c r="N399" s="8">
        <f t="shared" si="26"/>
        <v>804726</v>
      </c>
      <c r="O399" s="8">
        <f t="shared" si="26"/>
        <v>929264</v>
      </c>
      <c r="P399" s="6"/>
      <c r="Q399" s="9" t="s">
        <v>12</v>
      </c>
    </row>
    <row r="400" spans="1:17" x14ac:dyDescent="0.25">
      <c r="B400" s="8" t="str">
        <f t="shared" si="26"/>
        <v/>
      </c>
      <c r="C400" s="8" t="str">
        <f t="shared" si="26"/>
        <v/>
      </c>
      <c r="D400" s="8" t="str">
        <f t="shared" si="26"/>
        <v/>
      </c>
      <c r="E400" s="8" t="str">
        <f t="shared" si="26"/>
        <v/>
      </c>
      <c r="F400" s="8" t="str">
        <f t="shared" si="26"/>
        <v/>
      </c>
      <c r="G400" s="8" t="str">
        <f t="shared" si="26"/>
        <v/>
      </c>
      <c r="H400" s="8" t="str">
        <f t="shared" si="26"/>
        <v/>
      </c>
      <c r="I400" s="8">
        <f t="shared" si="26"/>
        <v>401584</v>
      </c>
      <c r="J400" s="8">
        <f t="shared" si="26"/>
        <v>510250</v>
      </c>
      <c r="K400" s="8">
        <f t="shared" si="26"/>
        <v>511744</v>
      </c>
      <c r="L400" s="8">
        <f t="shared" si="26"/>
        <v>700713</v>
      </c>
      <c r="M400" s="8">
        <f t="shared" si="26"/>
        <v>764495</v>
      </c>
      <c r="N400" s="8">
        <f t="shared" si="26"/>
        <v>779320</v>
      </c>
      <c r="O400" s="8">
        <f t="shared" si="26"/>
        <v>1048552</v>
      </c>
      <c r="P400" s="6"/>
      <c r="Q400" s="9" t="s">
        <v>13</v>
      </c>
    </row>
    <row r="401" spans="1:17" x14ac:dyDescent="0.25">
      <c r="B401" s="8" t="str">
        <f t="shared" si="26"/>
        <v/>
      </c>
      <c r="C401" s="8" t="str">
        <f t="shared" si="26"/>
        <v/>
      </c>
      <c r="D401" s="8" t="str">
        <f t="shared" si="26"/>
        <v/>
      </c>
      <c r="E401" s="8" t="str">
        <f t="shared" si="26"/>
        <v/>
      </c>
      <c r="F401" s="8" t="str">
        <f t="shared" si="26"/>
        <v/>
      </c>
      <c r="G401" s="8" t="str">
        <f t="shared" si="26"/>
        <v/>
      </c>
      <c r="H401" s="8" t="str">
        <f t="shared" si="26"/>
        <v/>
      </c>
      <c r="I401" s="8">
        <f t="shared" si="26"/>
        <v>497727</v>
      </c>
      <c r="J401" s="8">
        <f t="shared" si="26"/>
        <v>514178</v>
      </c>
      <c r="K401" s="8">
        <f t="shared" si="26"/>
        <v>552182</v>
      </c>
      <c r="L401" s="8">
        <f t="shared" si="26"/>
        <v>694704</v>
      </c>
      <c r="M401" s="8">
        <f t="shared" si="26"/>
        <v>766791</v>
      </c>
      <c r="N401" s="8">
        <f t="shared" si="26"/>
        <v>782808</v>
      </c>
      <c r="O401" s="8" t="str">
        <f t="shared" si="26"/>
        <v/>
      </c>
      <c r="P401" s="6"/>
      <c r="Q401" s="9" t="s">
        <v>14</v>
      </c>
    </row>
    <row r="402" spans="1:17" x14ac:dyDescent="0.25">
      <c r="B402" s="8" t="str">
        <f t="shared" si="26"/>
        <v/>
      </c>
      <c r="C402" s="8" t="str">
        <f t="shared" si="26"/>
        <v/>
      </c>
      <c r="D402" s="8" t="str">
        <f t="shared" si="26"/>
        <v/>
      </c>
      <c r="E402" s="8" t="str">
        <f t="shared" si="26"/>
        <v/>
      </c>
      <c r="F402" s="8" t="str">
        <f t="shared" si="26"/>
        <v/>
      </c>
      <c r="G402" s="8" t="str">
        <f t="shared" si="26"/>
        <v/>
      </c>
      <c r="H402" s="8">
        <f t="shared" si="26"/>
        <v>344635.24</v>
      </c>
      <c r="I402" s="8">
        <f t="shared" si="26"/>
        <v>487317.37</v>
      </c>
      <c r="J402" s="8">
        <f t="shared" si="26"/>
        <v>511515.79</v>
      </c>
      <c r="K402" s="8">
        <f t="shared" si="26"/>
        <v>668862.71</v>
      </c>
      <c r="L402" s="8">
        <f t="shared" si="26"/>
        <v>727569.14</v>
      </c>
      <c r="M402" s="8">
        <f t="shared" si="26"/>
        <v>755388.53</v>
      </c>
      <c r="N402" s="8">
        <f>IFERROR(VLOOKUP($B$398,$4:$126,MATCH($Q402&amp;"/"&amp;N$348,$2:$2,0),FALSE),IFERROR(VLOOKUP($B$398,$4:$126,MATCH($Q401&amp;"/"&amp;N$348,$2:$2,0),FALSE),IFERROR(VLOOKUP($B$398,$4:$126,MATCH($Q400&amp;"/"&amp;N$348,$2:$2,0),FALSE),IFERROR(VLOOKUP($B$398,$4:$126,MATCH($Q399&amp;"/"&amp;N$348,$2:$2,0),FALSE),""))))</f>
        <v>821178.5</v>
      </c>
      <c r="O402" s="8">
        <f>IFERROR(VLOOKUP($B$398,$4:$126,MATCH($Q402&amp;"/"&amp;O$348,$2:$2,0),FALSE),IFERROR(VLOOKUP($B$398,$4:$126,MATCH($Q401&amp;"/"&amp;O$348,$2:$2,0),FALSE),IFERROR(VLOOKUP($B$398,$4:$126,MATCH($Q400&amp;"/"&amp;O$348,$2:$2,0),FALSE),IFERROR(VLOOKUP($B$398,$4:$126,MATCH($Q399&amp;"/"&amp;O$348,$2:$2,0),FALSE),""))))</f>
        <v>1048552</v>
      </c>
      <c r="P402" s="6"/>
      <c r="Q402" s="9" t="s">
        <v>15</v>
      </c>
    </row>
    <row r="403" spans="1:17" x14ac:dyDescent="0.25">
      <c r="B403" s="209" t="s">
        <v>1</v>
      </c>
      <c r="C403" s="209"/>
      <c r="D403" s="209"/>
      <c r="E403" s="209"/>
      <c r="F403" s="209"/>
      <c r="G403" s="209"/>
      <c r="H403" s="209"/>
      <c r="I403" s="209"/>
      <c r="J403" s="209"/>
      <c r="K403" s="209"/>
      <c r="L403" s="209"/>
      <c r="M403" s="209"/>
      <c r="N403" s="209"/>
      <c r="O403" s="117"/>
    </row>
    <row r="404" spans="1:17" x14ac:dyDescent="0.25">
      <c r="B404" s="210" t="s">
        <v>797</v>
      </c>
      <c r="C404" s="210"/>
      <c r="D404" s="210"/>
      <c r="E404" s="210"/>
      <c r="F404" s="210"/>
      <c r="G404" s="210"/>
      <c r="H404" s="210"/>
      <c r="I404" s="210"/>
      <c r="J404" s="210"/>
      <c r="K404" s="210"/>
      <c r="L404" s="210"/>
      <c r="M404" s="210"/>
      <c r="N404" s="210"/>
      <c r="O404" s="118"/>
      <c r="P404" s="6"/>
      <c r="Q404" s="3"/>
    </row>
    <row r="405" spans="1:17" x14ac:dyDescent="0.25">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f t="shared" si="27"/>
        <v>33621</v>
      </c>
      <c r="J405" s="8">
        <f t="shared" si="27"/>
        <v>31854</v>
      </c>
      <c r="K405" s="8">
        <f t="shared" si="27"/>
        <v>35083</v>
      </c>
      <c r="L405" s="8">
        <f t="shared" si="27"/>
        <v>37611</v>
      </c>
      <c r="M405" s="8">
        <f t="shared" si="27"/>
        <v>44841</v>
      </c>
      <c r="N405" s="8">
        <f t="shared" si="27"/>
        <v>31203</v>
      </c>
      <c r="O405" s="8">
        <f t="shared" si="27"/>
        <v>36262</v>
      </c>
      <c r="P405" s="6"/>
      <c r="Q405" s="9" t="s">
        <v>12</v>
      </c>
    </row>
    <row r="406" spans="1:17" x14ac:dyDescent="0.25">
      <c r="B406" s="8" t="str">
        <f t="shared" si="27"/>
        <v/>
      </c>
      <c r="C406" s="8" t="str">
        <f t="shared" si="27"/>
        <v/>
      </c>
      <c r="D406" s="8" t="str">
        <f t="shared" si="27"/>
        <v/>
      </c>
      <c r="E406" s="8" t="str">
        <f t="shared" si="27"/>
        <v/>
      </c>
      <c r="F406" s="8" t="str">
        <f t="shared" si="27"/>
        <v/>
      </c>
      <c r="G406" s="8" t="str">
        <f t="shared" si="27"/>
        <v/>
      </c>
      <c r="H406" s="8" t="str">
        <f t="shared" si="27"/>
        <v/>
      </c>
      <c r="I406" s="8">
        <f t="shared" si="27"/>
        <v>32888</v>
      </c>
      <c r="J406" s="8">
        <f t="shared" si="27"/>
        <v>29668</v>
      </c>
      <c r="K406" s="8">
        <f t="shared" si="27"/>
        <v>33012</v>
      </c>
      <c r="L406" s="8">
        <f t="shared" si="27"/>
        <v>37490</v>
      </c>
      <c r="M406" s="8">
        <f t="shared" si="27"/>
        <v>39716</v>
      </c>
      <c r="N406" s="8">
        <f t="shared" si="27"/>
        <v>29336</v>
      </c>
      <c r="O406" s="8">
        <f t="shared" si="27"/>
        <v>39103</v>
      </c>
      <c r="P406" s="6"/>
      <c r="Q406" s="9" t="s">
        <v>13</v>
      </c>
    </row>
    <row r="407" spans="1:17" x14ac:dyDescent="0.25">
      <c r="B407" s="8" t="str">
        <f t="shared" si="27"/>
        <v/>
      </c>
      <c r="C407" s="8" t="str">
        <f t="shared" si="27"/>
        <v/>
      </c>
      <c r="D407" s="8" t="str">
        <f t="shared" si="27"/>
        <v/>
      </c>
      <c r="E407" s="8" t="str">
        <f t="shared" si="27"/>
        <v/>
      </c>
      <c r="F407" s="8" t="str">
        <f t="shared" si="27"/>
        <v/>
      </c>
      <c r="G407" s="8" t="str">
        <f t="shared" si="27"/>
        <v/>
      </c>
      <c r="H407" s="8" t="str">
        <f t="shared" si="27"/>
        <v/>
      </c>
      <c r="I407" s="8">
        <f t="shared" si="27"/>
        <v>32101</v>
      </c>
      <c r="J407" s="8">
        <f t="shared" si="27"/>
        <v>30622</v>
      </c>
      <c r="K407" s="8">
        <f t="shared" si="27"/>
        <v>35974</v>
      </c>
      <c r="L407" s="8">
        <f t="shared" si="27"/>
        <v>42366</v>
      </c>
      <c r="M407" s="8">
        <f t="shared" si="27"/>
        <v>45636</v>
      </c>
      <c r="N407" s="8">
        <f t="shared" si="27"/>
        <v>34923</v>
      </c>
      <c r="O407" s="8" t="str">
        <f t="shared" si="27"/>
        <v/>
      </c>
      <c r="P407" s="6"/>
      <c r="Q407" s="9" t="s">
        <v>14</v>
      </c>
    </row>
    <row r="408" spans="1:17" x14ac:dyDescent="0.25">
      <c r="B408" s="8" t="str">
        <f t="shared" si="27"/>
        <v/>
      </c>
      <c r="C408" s="8" t="str">
        <f t="shared" si="27"/>
        <v/>
      </c>
      <c r="D408" s="8" t="str">
        <f t="shared" si="27"/>
        <v/>
      </c>
      <c r="E408" s="8" t="str">
        <f t="shared" si="27"/>
        <v/>
      </c>
      <c r="F408" s="8" t="str">
        <f t="shared" si="27"/>
        <v/>
      </c>
      <c r="G408" s="8" t="str">
        <f t="shared" si="27"/>
        <v/>
      </c>
      <c r="H408" s="8">
        <f t="shared" si="27"/>
        <v>30484.32</v>
      </c>
      <c r="I408" s="8">
        <f t="shared" si="27"/>
        <v>30934.09</v>
      </c>
      <c r="J408" s="8">
        <f t="shared" si="27"/>
        <v>29866.880000000001</v>
      </c>
      <c r="K408" s="8">
        <f t="shared" si="27"/>
        <v>35770.1</v>
      </c>
      <c r="L408" s="8">
        <f t="shared" si="27"/>
        <v>38979.480000000003</v>
      </c>
      <c r="M408" s="8">
        <f t="shared" si="27"/>
        <v>39867.629999999997</v>
      </c>
      <c r="N408" s="8">
        <f>IFERROR(VLOOKUP($B$404,$4:$126,MATCH($Q408&amp;"/"&amp;N$348,$2:$2,0),FALSE),IFERROR(VLOOKUP($B$404,$4:$126,MATCH($Q407&amp;"/"&amp;N$348,$2:$2,0),FALSE),IFERROR(VLOOKUP($B$404,$4:$126,MATCH($Q406&amp;"/"&amp;N$348,$2:$2,0),FALSE),IFERROR(VLOOKUP($B$404,$4:$126,MATCH($Q405&amp;"/"&amp;N$348,$2:$2,0),FALSE),""))))</f>
        <v>44975.05</v>
      </c>
      <c r="O408" s="8">
        <f>IFERROR(VLOOKUP($B$404,$4:$126,MATCH($Q408&amp;"/"&amp;O$348,$2:$2,0),FALSE),IFERROR(VLOOKUP($B$404,$4:$126,MATCH($Q407&amp;"/"&amp;O$348,$2:$2,0),FALSE),IFERROR(VLOOKUP($B$404,$4:$126,MATCH($Q406&amp;"/"&amp;O$348,$2:$2,0),FALSE),IFERROR(VLOOKUP($B$404,$4:$126,MATCH($Q405&amp;"/"&amp;O$348,$2:$2,0),FALSE),""))))</f>
        <v>39103</v>
      </c>
      <c r="P408" s="6"/>
      <c r="Q408" s="9" t="s">
        <v>15</v>
      </c>
    </row>
    <row r="409" spans="1:17" x14ac:dyDescent="0.25">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f t="shared" si="28"/>
        <v>8.8453867921341994E-2</v>
      </c>
      <c r="I409" s="12">
        <f t="shared" si="28"/>
        <v>6.3478324197637367E-2</v>
      </c>
      <c r="J409" s="12">
        <f t="shared" si="28"/>
        <v>5.8388969771588091E-2</v>
      </c>
      <c r="K409" s="12">
        <f t="shared" si="28"/>
        <v>5.3478986741539232E-2</v>
      </c>
      <c r="L409" s="12">
        <f t="shared" si="28"/>
        <v>5.3574949591732278E-2</v>
      </c>
      <c r="M409" s="12">
        <f t="shared" si="28"/>
        <v>5.2777648079988713E-2</v>
      </c>
      <c r="N409" s="12">
        <f>+N408/N$402</f>
        <v>5.476890834331391E-2</v>
      </c>
      <c r="O409" s="12">
        <f>+O408/O$402</f>
        <v>3.7292380349281673E-2</v>
      </c>
      <c r="P409" s="6"/>
      <c r="Q409" s="11" t="s">
        <v>2305</v>
      </c>
    </row>
    <row r="410" spans="1:17" x14ac:dyDescent="0.25">
      <c r="A410" s="84"/>
      <c r="B410" s="210" t="s">
        <v>800</v>
      </c>
      <c r="C410" s="210"/>
      <c r="D410" s="210"/>
      <c r="E410" s="210"/>
      <c r="F410" s="210"/>
      <c r="G410" s="210"/>
      <c r="H410" s="210"/>
      <c r="I410" s="210"/>
      <c r="J410" s="210"/>
      <c r="K410" s="210"/>
      <c r="L410" s="210"/>
      <c r="M410" s="210"/>
      <c r="N410" s="210"/>
      <c r="O410" s="118"/>
      <c r="P410" s="6"/>
      <c r="Q410" s="3"/>
    </row>
    <row r="411" spans="1:17" x14ac:dyDescent="0.25">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f t="shared" si="29"/>
        <v>126273</v>
      </c>
      <c r="J411" s="8">
        <f t="shared" si="29"/>
        <v>98123</v>
      </c>
      <c r="K411" s="8">
        <f t="shared" si="29"/>
        <v>94493</v>
      </c>
      <c r="L411" s="8">
        <f t="shared" si="29"/>
        <v>134635</v>
      </c>
      <c r="M411" s="8">
        <f t="shared" si="29"/>
        <v>182540</v>
      </c>
      <c r="N411" s="8">
        <f t="shared" si="29"/>
        <v>160799</v>
      </c>
      <c r="O411" s="8">
        <f t="shared" si="29"/>
        <v>154304</v>
      </c>
      <c r="P411" s="6"/>
      <c r="Q411" s="9" t="s">
        <v>12</v>
      </c>
    </row>
    <row r="412" spans="1:17" x14ac:dyDescent="0.25">
      <c r="B412" s="8" t="str">
        <f t="shared" si="29"/>
        <v/>
      </c>
      <c r="C412" s="8" t="str">
        <f t="shared" si="29"/>
        <v/>
      </c>
      <c r="D412" s="8" t="str">
        <f t="shared" si="29"/>
        <v/>
      </c>
      <c r="E412" s="8" t="str">
        <f t="shared" si="29"/>
        <v/>
      </c>
      <c r="F412" s="8" t="str">
        <f t="shared" si="29"/>
        <v/>
      </c>
      <c r="G412" s="8" t="str">
        <f t="shared" si="29"/>
        <v/>
      </c>
      <c r="H412" s="8" t="str">
        <f t="shared" si="29"/>
        <v/>
      </c>
      <c r="I412" s="8">
        <f t="shared" si="29"/>
        <v>125662</v>
      </c>
      <c r="J412" s="8">
        <f t="shared" si="29"/>
        <v>97629</v>
      </c>
      <c r="K412" s="8">
        <f t="shared" si="29"/>
        <v>100405</v>
      </c>
      <c r="L412" s="8">
        <f t="shared" si="29"/>
        <v>160399</v>
      </c>
      <c r="M412" s="8">
        <f t="shared" si="29"/>
        <v>164620</v>
      </c>
      <c r="N412" s="8">
        <f t="shared" si="29"/>
        <v>122420</v>
      </c>
      <c r="O412" s="8">
        <f t="shared" si="29"/>
        <v>197491</v>
      </c>
      <c r="P412" s="6"/>
      <c r="Q412" s="9" t="s">
        <v>13</v>
      </c>
    </row>
    <row r="413" spans="1:17" x14ac:dyDescent="0.25">
      <c r="B413" s="8" t="str">
        <f t="shared" si="29"/>
        <v/>
      </c>
      <c r="C413" s="8" t="str">
        <f t="shared" si="29"/>
        <v/>
      </c>
      <c r="D413" s="8" t="str">
        <f t="shared" si="29"/>
        <v/>
      </c>
      <c r="E413" s="8" t="str">
        <f t="shared" si="29"/>
        <v/>
      </c>
      <c r="F413" s="8" t="str">
        <f t="shared" si="29"/>
        <v/>
      </c>
      <c r="G413" s="8" t="str">
        <f t="shared" si="29"/>
        <v/>
      </c>
      <c r="H413" s="8" t="str">
        <f t="shared" si="29"/>
        <v/>
      </c>
      <c r="I413" s="8">
        <f t="shared" si="29"/>
        <v>87527</v>
      </c>
      <c r="J413" s="8">
        <f t="shared" si="29"/>
        <v>98101</v>
      </c>
      <c r="K413" s="8">
        <f t="shared" si="29"/>
        <v>114062</v>
      </c>
      <c r="L413" s="8">
        <f t="shared" si="29"/>
        <v>163237</v>
      </c>
      <c r="M413" s="8">
        <f t="shared" si="29"/>
        <v>163889</v>
      </c>
      <c r="N413" s="8">
        <f t="shared" si="29"/>
        <v>138514</v>
      </c>
      <c r="O413" s="8" t="str">
        <f t="shared" si="29"/>
        <v/>
      </c>
      <c r="P413" s="6"/>
      <c r="Q413" s="9" t="s">
        <v>14</v>
      </c>
    </row>
    <row r="414" spans="1:17" x14ac:dyDescent="0.25">
      <c r="B414" s="8" t="str">
        <f t="shared" si="29"/>
        <v/>
      </c>
      <c r="C414" s="8" t="str">
        <f t="shared" si="29"/>
        <v/>
      </c>
      <c r="D414" s="8" t="str">
        <f t="shared" si="29"/>
        <v/>
      </c>
      <c r="E414" s="8" t="str">
        <f t="shared" si="29"/>
        <v/>
      </c>
      <c r="F414" s="8" t="str">
        <f t="shared" si="29"/>
        <v/>
      </c>
      <c r="G414" s="8" t="str">
        <f t="shared" si="29"/>
        <v/>
      </c>
      <c r="H414" s="8">
        <f t="shared" si="29"/>
        <v>112585.11</v>
      </c>
      <c r="I414" s="8">
        <f t="shared" si="29"/>
        <v>81721.67</v>
      </c>
      <c r="J414" s="8">
        <f t="shared" si="29"/>
        <v>98361.33</v>
      </c>
      <c r="K414" s="8">
        <f t="shared" si="29"/>
        <v>131887.85999999999</v>
      </c>
      <c r="L414" s="8">
        <f t="shared" si="29"/>
        <v>160899.64000000001</v>
      </c>
      <c r="M414" s="8">
        <f t="shared" si="29"/>
        <v>149730.74</v>
      </c>
      <c r="N414" s="8">
        <f>IFERROR(VLOOKUP($B$410,$4:$126,MATCH($Q414&amp;"/"&amp;N$348,$2:$2,0),FALSE),IFERROR(VLOOKUP($B$410,$4:$126,MATCH($Q413&amp;"/"&amp;N$348,$2:$2,0),FALSE),IFERROR(VLOOKUP($B$410,$4:$126,MATCH($Q412&amp;"/"&amp;N$348,$2:$2,0),FALSE),IFERROR(VLOOKUP($B$410,$4:$126,MATCH($Q411&amp;"/"&amp;N$348,$2:$2,0),FALSE),""))))</f>
        <v>157282.15</v>
      </c>
      <c r="O414" s="8">
        <f>IFERROR(VLOOKUP($B$410,$4:$126,MATCH($Q414&amp;"/"&amp;O$348,$2:$2,0),FALSE),IFERROR(VLOOKUP($B$410,$4:$126,MATCH($Q413&amp;"/"&amp;O$348,$2:$2,0),FALSE),IFERROR(VLOOKUP($B$410,$4:$126,MATCH($Q412&amp;"/"&amp;O$348,$2:$2,0),FALSE),IFERROR(VLOOKUP($B$410,$4:$126,MATCH($Q411&amp;"/"&amp;O$348,$2:$2,0),FALSE),""))))</f>
        <v>197491</v>
      </c>
      <c r="P414" s="6"/>
      <c r="Q414" s="9" t="s">
        <v>15</v>
      </c>
    </row>
    <row r="415" spans="1:17" x14ac:dyDescent="0.25">
      <c r="B415" s="12" t="e">
        <f t="shared" ref="B415:M415" si="30">+B414/B$402</f>
        <v>#VALUE!</v>
      </c>
      <c r="C415" s="12" t="e">
        <f t="shared" si="30"/>
        <v>#VALUE!</v>
      </c>
      <c r="D415" s="12" t="e">
        <f t="shared" si="30"/>
        <v>#VALUE!</v>
      </c>
      <c r="E415" s="12" t="e">
        <f t="shared" si="30"/>
        <v>#VALUE!</v>
      </c>
      <c r="F415" s="12" t="e">
        <f t="shared" si="30"/>
        <v>#VALUE!</v>
      </c>
      <c r="G415" s="12" t="e">
        <f t="shared" si="30"/>
        <v>#VALUE!</v>
      </c>
      <c r="H415" s="12">
        <f t="shared" si="30"/>
        <v>0.32667904187627478</v>
      </c>
      <c r="I415" s="12">
        <f t="shared" si="30"/>
        <v>0.16769701847483909</v>
      </c>
      <c r="J415" s="12">
        <f t="shared" si="30"/>
        <v>0.19229382928726405</v>
      </c>
      <c r="K415" s="12">
        <f t="shared" si="30"/>
        <v>0.19718225882259155</v>
      </c>
      <c r="L415" s="12">
        <f t="shared" si="30"/>
        <v>0.22114687272195191</v>
      </c>
      <c r="M415" s="12">
        <f t="shared" si="30"/>
        <v>0.19821685669492492</v>
      </c>
      <c r="N415" s="12">
        <f>+N414/N$402</f>
        <v>0.19153223081218029</v>
      </c>
      <c r="O415" s="12">
        <f>+O414/O$402</f>
        <v>0.18834640532849109</v>
      </c>
      <c r="P415" s="6"/>
      <c r="Q415" s="11" t="s">
        <v>2305</v>
      </c>
    </row>
    <row r="416" spans="1:17" x14ac:dyDescent="0.25">
      <c r="B416" s="215" t="s">
        <v>2</v>
      </c>
      <c r="C416" s="215"/>
      <c r="D416" s="215"/>
      <c r="E416" s="215"/>
      <c r="F416" s="215"/>
      <c r="G416" s="215"/>
      <c r="H416" s="215"/>
      <c r="I416" s="215"/>
      <c r="J416" s="215"/>
      <c r="K416" s="215"/>
      <c r="L416" s="215"/>
      <c r="M416" s="215"/>
      <c r="N416" s="215"/>
      <c r="O416" s="119"/>
      <c r="P416" s="6"/>
      <c r="Q416" s="3"/>
    </row>
    <row r="417" spans="2:17" x14ac:dyDescent="0.25">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f t="shared" si="31"/>
        <v>32031</v>
      </c>
      <c r="J417" s="8">
        <f t="shared" si="31"/>
        <v>0</v>
      </c>
      <c r="K417" s="8">
        <f t="shared" si="31"/>
        <v>0</v>
      </c>
      <c r="L417" s="8">
        <f t="shared" si="31"/>
        <v>0</v>
      </c>
      <c r="M417" s="8">
        <f t="shared" si="31"/>
        <v>7966</v>
      </c>
      <c r="N417" s="8">
        <f t="shared" si="31"/>
        <v>25222</v>
      </c>
      <c r="O417" s="8">
        <f t="shared" si="31"/>
        <v>8960</v>
      </c>
      <c r="P417" s="6"/>
      <c r="Q417" s="9" t="s">
        <v>12</v>
      </c>
    </row>
    <row r="418" spans="2:17" x14ac:dyDescent="0.25">
      <c r="B418" s="8" t="str">
        <f t="shared" si="31"/>
        <v/>
      </c>
      <c r="C418" s="8" t="str">
        <f t="shared" si="31"/>
        <v/>
      </c>
      <c r="D418" s="8" t="str">
        <f t="shared" si="31"/>
        <v/>
      </c>
      <c r="E418" s="8" t="str">
        <f t="shared" si="31"/>
        <v/>
      </c>
      <c r="F418" s="8" t="str">
        <f t="shared" si="31"/>
        <v/>
      </c>
      <c r="G418" s="8" t="str">
        <f t="shared" si="31"/>
        <v/>
      </c>
      <c r="H418" s="8" t="str">
        <f t="shared" si="31"/>
        <v/>
      </c>
      <c r="I418" s="8">
        <f t="shared" si="31"/>
        <v>33024</v>
      </c>
      <c r="J418" s="8">
        <f t="shared" si="31"/>
        <v>0</v>
      </c>
      <c r="K418" s="8">
        <f t="shared" si="31"/>
        <v>0</v>
      </c>
      <c r="L418" s="8">
        <f t="shared" si="31"/>
        <v>14409</v>
      </c>
      <c r="M418" s="8">
        <f t="shared" si="31"/>
        <v>8451</v>
      </c>
      <c r="N418" s="8">
        <f t="shared" si="31"/>
        <v>4010</v>
      </c>
      <c r="O418" s="8">
        <f t="shared" si="31"/>
        <v>23453</v>
      </c>
      <c r="P418" s="6"/>
      <c r="Q418" s="9" t="s">
        <v>13</v>
      </c>
    </row>
    <row r="419" spans="2:17" x14ac:dyDescent="0.25">
      <c r="B419" s="8" t="str">
        <f t="shared" si="31"/>
        <v/>
      </c>
      <c r="C419" s="8" t="str">
        <f t="shared" si="31"/>
        <v/>
      </c>
      <c r="D419" s="8" t="str">
        <f t="shared" si="31"/>
        <v/>
      </c>
      <c r="E419" s="8" t="str">
        <f t="shared" si="31"/>
        <v/>
      </c>
      <c r="F419" s="8" t="str">
        <f t="shared" si="31"/>
        <v/>
      </c>
      <c r="G419" s="8" t="str">
        <f t="shared" si="31"/>
        <v/>
      </c>
      <c r="H419" s="8" t="str">
        <f t="shared" si="31"/>
        <v/>
      </c>
      <c r="I419" s="8">
        <f t="shared" si="31"/>
        <v>0</v>
      </c>
      <c r="J419" s="8">
        <f t="shared" si="31"/>
        <v>0</v>
      </c>
      <c r="K419" s="8">
        <f t="shared" si="31"/>
        <v>0</v>
      </c>
      <c r="L419" s="8">
        <f t="shared" si="31"/>
        <v>12942</v>
      </c>
      <c r="M419" s="8">
        <f t="shared" si="31"/>
        <v>11772</v>
      </c>
      <c r="N419" s="8">
        <f t="shared" si="31"/>
        <v>5600</v>
      </c>
      <c r="O419" s="8" t="str">
        <f t="shared" si="31"/>
        <v/>
      </c>
      <c r="P419" s="6"/>
      <c r="Q419" s="9" t="s">
        <v>14</v>
      </c>
    </row>
    <row r="420" spans="2:17" x14ac:dyDescent="0.25">
      <c r="B420" s="8" t="str">
        <f t="shared" si="31"/>
        <v/>
      </c>
      <c r="C420" s="8" t="str">
        <f t="shared" si="31"/>
        <v/>
      </c>
      <c r="D420" s="8" t="str">
        <f t="shared" si="31"/>
        <v/>
      </c>
      <c r="E420" s="8" t="str">
        <f t="shared" si="31"/>
        <v/>
      </c>
      <c r="F420" s="8" t="str">
        <f t="shared" si="31"/>
        <v/>
      </c>
      <c r="G420" s="8" t="str">
        <f t="shared" si="31"/>
        <v/>
      </c>
      <c r="H420" s="8">
        <f t="shared" si="31"/>
        <v>27755.53</v>
      </c>
      <c r="I420" s="8">
        <f t="shared" si="31"/>
        <v>0</v>
      </c>
      <c r="J420" s="8">
        <f t="shared" si="31"/>
        <v>0</v>
      </c>
      <c r="K420" s="8">
        <f t="shared" si="31"/>
        <v>0</v>
      </c>
      <c r="L420" s="8">
        <f t="shared" si="31"/>
        <v>6413.43</v>
      </c>
      <c r="M420" s="8">
        <f t="shared" si="31"/>
        <v>12797.61</v>
      </c>
      <c r="N420" s="8">
        <f>IFERROR(VLOOKUP($B$416,$4:$126,MATCH($Q420&amp;"/"&amp;N$348,$2:$2,0),FALSE),IFERROR(VLOOKUP($B$416,$4:$126,MATCH($Q419&amp;"/"&amp;N$348,$2:$2,0),FALSE),IFERROR(VLOOKUP($B$416,$4:$126,MATCH($Q418&amp;"/"&amp;N$348,$2:$2,0),FALSE),IFERROR(VLOOKUP($B$416,$4:$126,MATCH($Q417&amp;"/"&amp;N$348,$2:$2,0),FALSE),""))))</f>
        <v>7460</v>
      </c>
      <c r="O420" s="8">
        <f>IFERROR(VLOOKUP($B$416,$4:$126,MATCH($Q420&amp;"/"&amp;O$348,$2:$2,0),FALSE),IFERROR(VLOOKUP($B$416,$4:$126,MATCH($Q419&amp;"/"&amp;O$348,$2:$2,0),FALSE),IFERROR(VLOOKUP($B$416,$4:$126,MATCH($Q418&amp;"/"&amp;O$348,$2:$2,0),FALSE),IFERROR(VLOOKUP($B$416,$4:$126,MATCH($Q417&amp;"/"&amp;O$348,$2:$2,0),FALSE),""))))</f>
        <v>23453</v>
      </c>
      <c r="P420" s="6"/>
      <c r="Q420" s="9" t="s">
        <v>15</v>
      </c>
    </row>
    <row r="421" spans="2:17" x14ac:dyDescent="0.25">
      <c r="B421" s="12" t="e">
        <f t="shared" ref="B421:M421" si="32">+B420/B$402</f>
        <v>#VALUE!</v>
      </c>
      <c r="C421" s="12" t="e">
        <f t="shared" si="32"/>
        <v>#VALUE!</v>
      </c>
      <c r="D421" s="12" t="e">
        <f t="shared" si="32"/>
        <v>#VALUE!</v>
      </c>
      <c r="E421" s="12" t="e">
        <f t="shared" si="32"/>
        <v>#VALUE!</v>
      </c>
      <c r="F421" s="12" t="e">
        <f t="shared" si="32"/>
        <v>#VALUE!</v>
      </c>
      <c r="G421" s="12" t="e">
        <f t="shared" si="32"/>
        <v>#VALUE!</v>
      </c>
      <c r="H421" s="12">
        <f t="shared" si="32"/>
        <v>8.0535960280788466E-2</v>
      </c>
      <c r="I421" s="12">
        <f t="shared" si="32"/>
        <v>0</v>
      </c>
      <c r="J421" s="12">
        <f t="shared" si="32"/>
        <v>0</v>
      </c>
      <c r="K421" s="12">
        <f t="shared" si="32"/>
        <v>0</v>
      </c>
      <c r="L421" s="12">
        <f t="shared" si="32"/>
        <v>8.8148735940064751E-3</v>
      </c>
      <c r="M421" s="12">
        <f t="shared" si="32"/>
        <v>1.6941758435225381E-2</v>
      </c>
      <c r="N421" s="12">
        <f>+N420/N$402</f>
        <v>9.0845047696694447E-3</v>
      </c>
      <c r="O421" s="12">
        <f>+O420/O$402</f>
        <v>2.2367035683494952E-2</v>
      </c>
      <c r="P421" s="6"/>
      <c r="Q421" s="11" t="s">
        <v>2305</v>
      </c>
    </row>
    <row r="422" spans="2:17" x14ac:dyDescent="0.25">
      <c r="B422" s="210" t="s">
        <v>3</v>
      </c>
      <c r="C422" s="210"/>
      <c r="D422" s="210"/>
      <c r="E422" s="210"/>
      <c r="F422" s="210"/>
      <c r="G422" s="210"/>
      <c r="H422" s="210"/>
      <c r="I422" s="210"/>
      <c r="J422" s="210"/>
      <c r="K422" s="210"/>
      <c r="L422" s="210"/>
      <c r="M422" s="210"/>
      <c r="N422" s="210"/>
      <c r="O422" s="118"/>
      <c r="P422" s="6"/>
      <c r="Q422" s="3"/>
    </row>
    <row r="423" spans="2:17" x14ac:dyDescent="0.25">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f t="shared" si="33"/>
        <v>819</v>
      </c>
      <c r="J423" s="8">
        <f t="shared" si="33"/>
        <v>0</v>
      </c>
      <c r="K423" s="8">
        <f t="shared" si="33"/>
        <v>0</v>
      </c>
      <c r="L423" s="8">
        <f t="shared" si="33"/>
        <v>0</v>
      </c>
      <c r="M423" s="8">
        <f t="shared" si="33"/>
        <v>0</v>
      </c>
      <c r="N423" s="8">
        <f t="shared" si="33"/>
        <v>11210</v>
      </c>
      <c r="O423" s="8">
        <f t="shared" si="33"/>
        <v>41290</v>
      </c>
      <c r="P423" s="6"/>
      <c r="Q423" s="9" t="s">
        <v>12</v>
      </c>
    </row>
    <row r="424" spans="2:17" x14ac:dyDescent="0.25">
      <c r="B424" s="8" t="str">
        <f t="shared" si="33"/>
        <v/>
      </c>
      <c r="C424" s="8" t="str">
        <f t="shared" si="33"/>
        <v/>
      </c>
      <c r="D424" s="8" t="str">
        <f t="shared" si="33"/>
        <v/>
      </c>
      <c r="E424" s="8" t="str">
        <f t="shared" si="33"/>
        <v/>
      </c>
      <c r="F424" s="8" t="str">
        <f t="shared" si="33"/>
        <v/>
      </c>
      <c r="G424" s="8" t="str">
        <f t="shared" si="33"/>
        <v/>
      </c>
      <c r="H424" s="8" t="str">
        <f t="shared" si="33"/>
        <v/>
      </c>
      <c r="I424" s="8">
        <f t="shared" si="33"/>
        <v>0</v>
      </c>
      <c r="J424" s="8">
        <f t="shared" si="33"/>
        <v>0</v>
      </c>
      <c r="K424" s="8">
        <f t="shared" si="33"/>
        <v>0</v>
      </c>
      <c r="L424" s="8">
        <f t="shared" si="33"/>
        <v>0</v>
      </c>
      <c r="M424" s="8">
        <f t="shared" si="33"/>
        <v>0</v>
      </c>
      <c r="N424" s="8">
        <f t="shared" si="33"/>
        <v>31190</v>
      </c>
      <c r="O424" s="8">
        <f t="shared" si="33"/>
        <v>37540</v>
      </c>
      <c r="P424" s="6"/>
      <c r="Q424" s="9" t="s">
        <v>13</v>
      </c>
    </row>
    <row r="425" spans="2:17" x14ac:dyDescent="0.25">
      <c r="B425" s="8" t="str">
        <f t="shared" si="33"/>
        <v/>
      </c>
      <c r="C425" s="8" t="str">
        <f t="shared" si="33"/>
        <v/>
      </c>
      <c r="D425" s="8" t="str">
        <f t="shared" si="33"/>
        <v/>
      </c>
      <c r="E425" s="8" t="str">
        <f t="shared" si="33"/>
        <v/>
      </c>
      <c r="F425" s="8" t="str">
        <f t="shared" si="33"/>
        <v/>
      </c>
      <c r="G425" s="8" t="str">
        <f t="shared" si="33"/>
        <v/>
      </c>
      <c r="H425" s="8" t="str">
        <f t="shared" si="33"/>
        <v/>
      </c>
      <c r="I425" s="8">
        <f t="shared" si="33"/>
        <v>0</v>
      </c>
      <c r="J425" s="8">
        <f t="shared" si="33"/>
        <v>0</v>
      </c>
      <c r="K425" s="8">
        <f t="shared" si="33"/>
        <v>0</v>
      </c>
      <c r="L425" s="8">
        <f t="shared" si="33"/>
        <v>0</v>
      </c>
      <c r="M425" s="8">
        <f t="shared" si="33"/>
        <v>0</v>
      </c>
      <c r="N425" s="8">
        <f t="shared" si="33"/>
        <v>28700</v>
      </c>
      <c r="O425" s="8" t="str">
        <f t="shared" si="33"/>
        <v/>
      </c>
      <c r="P425" s="6"/>
      <c r="Q425" s="9" t="s">
        <v>14</v>
      </c>
    </row>
    <row r="426" spans="2:17" x14ac:dyDescent="0.25">
      <c r="B426" s="8" t="str">
        <f t="shared" si="33"/>
        <v/>
      </c>
      <c r="C426" s="8" t="str">
        <f t="shared" si="33"/>
        <v/>
      </c>
      <c r="D426" s="8" t="str">
        <f t="shared" si="33"/>
        <v/>
      </c>
      <c r="E426" s="8" t="str">
        <f t="shared" si="33"/>
        <v/>
      </c>
      <c r="F426" s="8" t="str">
        <f t="shared" si="33"/>
        <v/>
      </c>
      <c r="G426" s="8" t="str">
        <f t="shared" si="33"/>
        <v/>
      </c>
      <c r="H426" s="8">
        <f t="shared" si="33"/>
        <v>1703.32</v>
      </c>
      <c r="I426" s="8">
        <f t="shared" si="33"/>
        <v>0</v>
      </c>
      <c r="J426" s="8">
        <f t="shared" si="33"/>
        <v>0</v>
      </c>
      <c r="K426" s="8">
        <f t="shared" si="33"/>
        <v>0</v>
      </c>
      <c r="L426" s="8">
        <f t="shared" si="33"/>
        <v>0</v>
      </c>
      <c r="M426" s="8">
        <f t="shared" si="33"/>
        <v>21170</v>
      </c>
      <c r="N426" s="8">
        <f>IFERROR(VLOOKUP($B$422,$4:$126,MATCH($Q426&amp;"/"&amp;N$348,$2:$2,0),FALSE),IFERROR(VLOOKUP($B$422,$4:$126,MATCH($Q425&amp;"/"&amp;N$348,$2:$2,0),FALSE),IFERROR(VLOOKUP($B$422,$4:$126,MATCH($Q424&amp;"/"&amp;N$348,$2:$2,0),FALSE),IFERROR(VLOOKUP($B$422,$4:$126,MATCH($Q423&amp;"/"&amp;N$348,$2:$2,0),FALSE),""))))</f>
        <v>34326.300000000003</v>
      </c>
      <c r="O426" s="8">
        <f>IFERROR(VLOOKUP($B$422,$4:$126,MATCH($Q426&amp;"/"&amp;O$348,$2:$2,0),FALSE),IFERROR(VLOOKUP($B$422,$4:$126,MATCH($Q425&amp;"/"&amp;O$348,$2:$2,0),FALSE),IFERROR(VLOOKUP($B$422,$4:$126,MATCH($Q424&amp;"/"&amp;O$348,$2:$2,0),FALSE),IFERROR(VLOOKUP($B$422,$4:$126,MATCH($Q423&amp;"/"&amp;O$348,$2:$2,0),FALSE),""))))</f>
        <v>37540</v>
      </c>
      <c r="P426" s="6"/>
      <c r="Q426" s="9" t="s">
        <v>15</v>
      </c>
    </row>
    <row r="427" spans="2:17" x14ac:dyDescent="0.25">
      <c r="B427" s="12" t="e">
        <f t="shared" ref="B427:M427" si="34">+B426/B$402</f>
        <v>#VALUE!</v>
      </c>
      <c r="C427" s="12" t="e">
        <f t="shared" si="34"/>
        <v>#VALUE!</v>
      </c>
      <c r="D427" s="12" t="e">
        <f t="shared" si="34"/>
        <v>#VALUE!</v>
      </c>
      <c r="E427" s="12" t="e">
        <f t="shared" si="34"/>
        <v>#VALUE!</v>
      </c>
      <c r="F427" s="12" t="e">
        <f t="shared" si="34"/>
        <v>#VALUE!</v>
      </c>
      <c r="G427" s="12" t="e">
        <f t="shared" si="34"/>
        <v>#VALUE!</v>
      </c>
      <c r="H427" s="12">
        <f t="shared" si="34"/>
        <v>4.9423848820567507E-3</v>
      </c>
      <c r="I427" s="12">
        <f t="shared" si="34"/>
        <v>0</v>
      </c>
      <c r="J427" s="12">
        <f t="shared" si="34"/>
        <v>0</v>
      </c>
      <c r="K427" s="12">
        <f t="shared" si="34"/>
        <v>0</v>
      </c>
      <c r="L427" s="12">
        <f t="shared" si="34"/>
        <v>0</v>
      </c>
      <c r="M427" s="12">
        <f t="shared" si="34"/>
        <v>2.8025313013423699E-2</v>
      </c>
      <c r="N427" s="12">
        <f>+N426/N$402</f>
        <v>4.1801264889424164E-2</v>
      </c>
      <c r="O427" s="12">
        <f>+O426/O$402</f>
        <v>3.5801753274992562E-2</v>
      </c>
      <c r="P427" s="6"/>
      <c r="Q427" s="11" t="s">
        <v>2305</v>
      </c>
    </row>
    <row r="428" spans="2:17" x14ac:dyDescent="0.25">
      <c r="B428" s="210" t="s">
        <v>4</v>
      </c>
      <c r="C428" s="210"/>
      <c r="D428" s="210"/>
      <c r="E428" s="210"/>
      <c r="F428" s="210"/>
      <c r="G428" s="210"/>
      <c r="H428" s="210"/>
      <c r="I428" s="210"/>
      <c r="J428" s="210"/>
      <c r="K428" s="210"/>
      <c r="L428" s="210"/>
      <c r="M428" s="210"/>
      <c r="N428" s="210"/>
      <c r="O428" s="118"/>
      <c r="P428" s="6"/>
      <c r="Q428" s="3"/>
    </row>
    <row r="429" spans="2:17" x14ac:dyDescent="0.25">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f t="shared" si="35"/>
        <v>32850</v>
      </c>
      <c r="J429" s="8">
        <f t="shared" si="35"/>
        <v>0</v>
      </c>
      <c r="K429" s="8">
        <f t="shared" si="35"/>
        <v>0</v>
      </c>
      <c r="L429" s="8">
        <f t="shared" si="35"/>
        <v>0</v>
      </c>
      <c r="M429" s="8">
        <f t="shared" si="35"/>
        <v>7966</v>
      </c>
      <c r="N429" s="8">
        <f t="shared" si="35"/>
        <v>36432</v>
      </c>
      <c r="O429" s="8">
        <f t="shared" si="35"/>
        <v>50250</v>
      </c>
      <c r="P429" s="6"/>
      <c r="Q429" s="9" t="s">
        <v>12</v>
      </c>
    </row>
    <row r="430" spans="2:17" x14ac:dyDescent="0.25">
      <c r="B430" s="8" t="str">
        <f t="shared" si="35"/>
        <v/>
      </c>
      <c r="C430" s="8" t="str">
        <f t="shared" si="35"/>
        <v/>
      </c>
      <c r="D430" s="8" t="str">
        <f t="shared" si="35"/>
        <v/>
      </c>
      <c r="E430" s="8" t="str">
        <f t="shared" si="35"/>
        <v/>
      </c>
      <c r="F430" s="8" t="str">
        <f t="shared" si="35"/>
        <v/>
      </c>
      <c r="G430" s="8" t="str">
        <f t="shared" si="35"/>
        <v/>
      </c>
      <c r="H430" s="8" t="str">
        <f t="shared" si="35"/>
        <v/>
      </c>
      <c r="I430" s="8">
        <f t="shared" si="35"/>
        <v>33024</v>
      </c>
      <c r="J430" s="8">
        <f t="shared" si="35"/>
        <v>0</v>
      </c>
      <c r="K430" s="8">
        <f t="shared" si="35"/>
        <v>0</v>
      </c>
      <c r="L430" s="8">
        <f t="shared" si="35"/>
        <v>14409</v>
      </c>
      <c r="M430" s="8">
        <f t="shared" si="35"/>
        <v>8451</v>
      </c>
      <c r="N430" s="8">
        <f t="shared" si="35"/>
        <v>35200</v>
      </c>
      <c r="O430" s="8">
        <f t="shared" si="35"/>
        <v>60993</v>
      </c>
      <c r="P430" s="6"/>
      <c r="Q430" s="9" t="s">
        <v>13</v>
      </c>
    </row>
    <row r="431" spans="2:17" x14ac:dyDescent="0.25">
      <c r="B431" s="8" t="str">
        <f t="shared" si="35"/>
        <v/>
      </c>
      <c r="C431" s="8" t="str">
        <f t="shared" si="35"/>
        <v/>
      </c>
      <c r="D431" s="8" t="str">
        <f t="shared" si="35"/>
        <v/>
      </c>
      <c r="E431" s="8" t="str">
        <f t="shared" si="35"/>
        <v/>
      </c>
      <c r="F431" s="8" t="str">
        <f t="shared" si="35"/>
        <v/>
      </c>
      <c r="G431" s="8" t="str">
        <f t="shared" si="35"/>
        <v/>
      </c>
      <c r="H431" s="8" t="str">
        <f t="shared" si="35"/>
        <v/>
      </c>
      <c r="I431" s="8">
        <f t="shared" si="35"/>
        <v>0</v>
      </c>
      <c r="J431" s="8">
        <f t="shared" si="35"/>
        <v>0</v>
      </c>
      <c r="K431" s="8">
        <f t="shared" si="35"/>
        <v>0</v>
      </c>
      <c r="L431" s="8">
        <f t="shared" si="35"/>
        <v>12942</v>
      </c>
      <c r="M431" s="8">
        <f t="shared" si="35"/>
        <v>11772</v>
      </c>
      <c r="N431" s="8">
        <f t="shared" si="35"/>
        <v>34300</v>
      </c>
      <c r="O431" s="8" t="str">
        <f t="shared" si="35"/>
        <v/>
      </c>
      <c r="P431" s="6"/>
      <c r="Q431" s="9" t="s">
        <v>14</v>
      </c>
    </row>
    <row r="432" spans="2:17" x14ac:dyDescent="0.25">
      <c r="B432" s="8" t="str">
        <f t="shared" si="35"/>
        <v/>
      </c>
      <c r="C432" s="8" t="str">
        <f t="shared" si="35"/>
        <v/>
      </c>
      <c r="D432" s="8" t="str">
        <f t="shared" si="35"/>
        <v/>
      </c>
      <c r="E432" s="8" t="str">
        <f t="shared" si="35"/>
        <v/>
      </c>
      <c r="F432" s="8" t="str">
        <f t="shared" si="35"/>
        <v/>
      </c>
      <c r="G432" s="8" t="str">
        <f t="shared" si="35"/>
        <v/>
      </c>
      <c r="H432" s="8">
        <f t="shared" si="35"/>
        <v>29458.85</v>
      </c>
      <c r="I432" s="8">
        <f t="shared" si="35"/>
        <v>0</v>
      </c>
      <c r="J432" s="8">
        <f t="shared" si="35"/>
        <v>0</v>
      </c>
      <c r="K432" s="8">
        <f t="shared" si="35"/>
        <v>0</v>
      </c>
      <c r="L432" s="8">
        <f t="shared" si="35"/>
        <v>6413.43</v>
      </c>
      <c r="M432" s="8">
        <f t="shared" si="35"/>
        <v>33967.61</v>
      </c>
      <c r="N432" s="8">
        <f>IFERROR(VLOOKUP($B$428,$4:$126,MATCH($Q432&amp;"/"&amp;N$348,$2:$2,0),FALSE),IFERROR(VLOOKUP($B$428,$4:$126,MATCH($Q431&amp;"/"&amp;N$348,$2:$2,0),FALSE),IFERROR(VLOOKUP($B$428,$4:$126,MATCH($Q430&amp;"/"&amp;N$348,$2:$2,0),FALSE),IFERROR(VLOOKUP($B$428,$4:$126,MATCH($Q429&amp;"/"&amp;N$348,$2:$2,0),FALSE),""))))</f>
        <v>41786.300000000003</v>
      </c>
      <c r="O432" s="8">
        <f>IFERROR(VLOOKUP($B$428,$4:$126,MATCH($Q432&amp;"/"&amp;O$348,$2:$2,0),FALSE),IFERROR(VLOOKUP($B$428,$4:$126,MATCH($Q431&amp;"/"&amp;O$348,$2:$2,0),FALSE),IFERROR(VLOOKUP($B$428,$4:$126,MATCH($Q430&amp;"/"&amp;O$348,$2:$2,0),FALSE),IFERROR(VLOOKUP($B$428,$4:$126,MATCH($Q429&amp;"/"&amp;O$348,$2:$2,0),FALSE),""))))</f>
        <v>60993</v>
      </c>
      <c r="P432" s="6"/>
      <c r="Q432" s="9" t="s">
        <v>15</v>
      </c>
    </row>
    <row r="433" spans="1:17" s="87" customFormat="1" x14ac:dyDescent="0.25">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f t="shared" si="36"/>
        <v>0.41445782691813116</v>
      </c>
      <c r="I433" s="13">
        <f t="shared" si="36"/>
        <v>0</v>
      </c>
      <c r="J433" s="13">
        <f t="shared" si="36"/>
        <v>0</v>
      </c>
      <c r="K433" s="13">
        <f t="shared" si="36"/>
        <v>0</v>
      </c>
      <c r="L433" s="13">
        <f t="shared" si="36"/>
        <v>1.9141436539379129E-2</v>
      </c>
      <c r="M433" s="13">
        <f t="shared" si="36"/>
        <v>8.3748369356048818E-2</v>
      </c>
      <c r="N433" s="13">
        <f t="shared" si="36"/>
        <v>9.9373747269209486E-2</v>
      </c>
      <c r="O433" s="13">
        <f t="shared" si="36"/>
        <v>0.12823542521229603</v>
      </c>
      <c r="P433" s="6"/>
      <c r="Q433" s="14" t="s">
        <v>16</v>
      </c>
    </row>
    <row r="434" spans="1:17" x14ac:dyDescent="0.25">
      <c r="A434" s="84"/>
      <c r="B434" s="210" t="s">
        <v>802</v>
      </c>
      <c r="C434" s="210"/>
      <c r="D434" s="210"/>
      <c r="E434" s="210"/>
      <c r="F434" s="210"/>
      <c r="G434" s="210"/>
      <c r="H434" s="210"/>
      <c r="I434" s="210"/>
      <c r="J434" s="210"/>
      <c r="K434" s="210"/>
      <c r="L434" s="210"/>
      <c r="M434" s="210"/>
      <c r="N434" s="210"/>
      <c r="O434" s="118"/>
      <c r="P434" s="6"/>
      <c r="Q434" s="3"/>
    </row>
    <row r="435" spans="1:17" x14ac:dyDescent="0.25">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f t="shared" si="37"/>
        <v>196736</v>
      </c>
      <c r="J435" s="8">
        <f t="shared" si="37"/>
        <v>183002</v>
      </c>
      <c r="K435" s="8">
        <f t="shared" si="37"/>
        <v>160184</v>
      </c>
      <c r="L435" s="8">
        <f t="shared" si="37"/>
        <v>245370</v>
      </c>
      <c r="M435" s="8">
        <f t="shared" si="37"/>
        <v>217453</v>
      </c>
      <c r="N435" s="8">
        <f t="shared" si="37"/>
        <v>234380</v>
      </c>
      <c r="O435" s="8">
        <f t="shared" si="37"/>
        <v>280306</v>
      </c>
      <c r="P435" s="6"/>
      <c r="Q435" s="9" t="s">
        <v>12</v>
      </c>
    </row>
    <row r="436" spans="1:17" x14ac:dyDescent="0.25">
      <c r="B436" s="8" t="str">
        <f t="shared" si="37"/>
        <v/>
      </c>
      <c r="C436" s="8" t="str">
        <f t="shared" si="37"/>
        <v/>
      </c>
      <c r="D436" s="8" t="str">
        <f t="shared" si="37"/>
        <v/>
      </c>
      <c r="E436" s="8" t="str">
        <f t="shared" si="37"/>
        <v/>
      </c>
      <c r="F436" s="8" t="str">
        <f t="shared" si="37"/>
        <v/>
      </c>
      <c r="G436" s="8" t="str">
        <f t="shared" si="37"/>
        <v/>
      </c>
      <c r="H436" s="8" t="str">
        <f t="shared" si="37"/>
        <v/>
      </c>
      <c r="I436" s="8">
        <f t="shared" si="37"/>
        <v>197802</v>
      </c>
      <c r="J436" s="8">
        <f t="shared" si="37"/>
        <v>178718</v>
      </c>
      <c r="K436" s="8">
        <f t="shared" si="37"/>
        <v>166430</v>
      </c>
      <c r="L436" s="8">
        <f t="shared" si="37"/>
        <v>248145</v>
      </c>
      <c r="M436" s="8">
        <f t="shared" si="37"/>
        <v>204617</v>
      </c>
      <c r="N436" s="8">
        <f t="shared" si="37"/>
        <v>256208</v>
      </c>
      <c r="O436" s="8">
        <f t="shared" si="37"/>
        <v>375428</v>
      </c>
      <c r="P436" s="6"/>
      <c r="Q436" s="9" t="s">
        <v>13</v>
      </c>
    </row>
    <row r="437" spans="1:17" x14ac:dyDescent="0.25">
      <c r="B437" s="8" t="str">
        <f t="shared" si="37"/>
        <v/>
      </c>
      <c r="C437" s="8" t="str">
        <f t="shared" si="37"/>
        <v/>
      </c>
      <c r="D437" s="8" t="str">
        <f t="shared" si="37"/>
        <v/>
      </c>
      <c r="E437" s="8" t="str">
        <f t="shared" si="37"/>
        <v/>
      </c>
      <c r="F437" s="8" t="str">
        <f t="shared" si="37"/>
        <v/>
      </c>
      <c r="G437" s="8" t="str">
        <f t="shared" si="37"/>
        <v/>
      </c>
      <c r="H437" s="8" t="str">
        <f t="shared" si="37"/>
        <v/>
      </c>
      <c r="I437" s="8">
        <f t="shared" si="37"/>
        <v>182876</v>
      </c>
      <c r="J437" s="8">
        <f t="shared" si="37"/>
        <v>174234</v>
      </c>
      <c r="K437" s="8">
        <f t="shared" si="37"/>
        <v>184857</v>
      </c>
      <c r="L437" s="8">
        <f t="shared" si="37"/>
        <v>228604</v>
      </c>
      <c r="M437" s="8">
        <f t="shared" si="37"/>
        <v>195706</v>
      </c>
      <c r="N437" s="8">
        <f t="shared" si="37"/>
        <v>233598</v>
      </c>
      <c r="O437" s="8" t="str">
        <f t="shared" si="37"/>
        <v/>
      </c>
      <c r="P437" s="6"/>
      <c r="Q437" s="9" t="s">
        <v>14</v>
      </c>
    </row>
    <row r="438" spans="1:17" x14ac:dyDescent="0.25">
      <c r="B438" s="8" t="str">
        <f t="shared" si="37"/>
        <v/>
      </c>
      <c r="C438" s="8" t="str">
        <f t="shared" si="37"/>
        <v/>
      </c>
      <c r="D438" s="8" t="str">
        <f t="shared" si="37"/>
        <v/>
      </c>
      <c r="E438" s="8" t="str">
        <f t="shared" si="37"/>
        <v/>
      </c>
      <c r="F438" s="8" t="str">
        <f t="shared" si="37"/>
        <v/>
      </c>
      <c r="G438" s="8" t="str">
        <f t="shared" si="37"/>
        <v/>
      </c>
      <c r="H438" s="8">
        <f t="shared" si="37"/>
        <v>160972.09</v>
      </c>
      <c r="I438" s="8">
        <f t="shared" si="37"/>
        <v>172530.18</v>
      </c>
      <c r="J438" s="8">
        <f t="shared" si="37"/>
        <v>169655.15</v>
      </c>
      <c r="K438" s="8">
        <f t="shared" si="37"/>
        <v>250665.22</v>
      </c>
      <c r="L438" s="8">
        <f t="shared" si="37"/>
        <v>231614.71</v>
      </c>
      <c r="M438" s="8">
        <f t="shared" si="37"/>
        <v>200066.5</v>
      </c>
      <c r="N438" s="8">
        <f>IFERROR(VLOOKUP($B$434,$4:$126,MATCH($Q438&amp;"/"&amp;N$348,$2:$2,0),FALSE),IFERROR(VLOOKUP($B$434,$4:$126,MATCH($Q437&amp;"/"&amp;N$348,$2:$2,0),FALSE),IFERROR(VLOOKUP($B$434,$4:$126,MATCH($Q436&amp;"/"&amp;N$348,$2:$2,0),FALSE),IFERROR(VLOOKUP($B$434,$4:$126,MATCH($Q435&amp;"/"&amp;N$348,$2:$2,0),FALSE),""))))</f>
        <v>243399.98</v>
      </c>
      <c r="O438" s="8">
        <f>IFERROR(VLOOKUP($B$434,$4:$126,MATCH($Q438&amp;"/"&amp;O$348,$2:$2,0),FALSE),IFERROR(VLOOKUP($B$434,$4:$126,MATCH($Q437&amp;"/"&amp;O$348,$2:$2,0),FALSE),IFERROR(VLOOKUP($B$434,$4:$126,MATCH($Q436&amp;"/"&amp;O$348,$2:$2,0),FALSE),IFERROR(VLOOKUP($B$434,$4:$126,MATCH($Q435&amp;"/"&amp;O$348,$2:$2,0),FALSE),""))))</f>
        <v>375428</v>
      </c>
      <c r="P438" s="6"/>
      <c r="Q438" s="9" t="s">
        <v>15</v>
      </c>
    </row>
    <row r="439" spans="1:17" x14ac:dyDescent="0.25">
      <c r="B439" s="12" t="e">
        <f t="shared" ref="B439:M439" si="38">+B438/B$402</f>
        <v>#VALUE!</v>
      </c>
      <c r="C439" s="12" t="e">
        <f t="shared" si="38"/>
        <v>#VALUE!</v>
      </c>
      <c r="D439" s="12" t="e">
        <f t="shared" si="38"/>
        <v>#VALUE!</v>
      </c>
      <c r="E439" s="12" t="e">
        <f t="shared" si="38"/>
        <v>#VALUE!</v>
      </c>
      <c r="F439" s="12" t="e">
        <f t="shared" si="38"/>
        <v>#VALUE!</v>
      </c>
      <c r="G439" s="12" t="e">
        <f t="shared" si="38"/>
        <v>#VALUE!</v>
      </c>
      <c r="H439" s="12">
        <f t="shared" si="38"/>
        <v>0.46707959986912539</v>
      </c>
      <c r="I439" s="12">
        <f t="shared" si="38"/>
        <v>0.35404069426049806</v>
      </c>
      <c r="J439" s="12">
        <f t="shared" si="38"/>
        <v>0.33167138398601537</v>
      </c>
      <c r="K439" s="12">
        <f t="shared" si="38"/>
        <v>0.3747633352141877</v>
      </c>
      <c r="L439" s="12">
        <f t="shared" si="38"/>
        <v>0.31834048101600348</v>
      </c>
      <c r="M439" s="12">
        <f t="shared" si="38"/>
        <v>0.26485244619745552</v>
      </c>
      <c r="N439" s="12">
        <f>+N438/N$402</f>
        <v>0.29640325459081068</v>
      </c>
      <c r="O439" s="12">
        <f>+O438/O$402</f>
        <v>0.3580442362419794</v>
      </c>
      <c r="P439" s="6"/>
      <c r="Q439" s="11" t="s">
        <v>2305</v>
      </c>
    </row>
    <row r="440" spans="1:17" x14ac:dyDescent="0.25">
      <c r="B440" s="209" t="s">
        <v>803</v>
      </c>
      <c r="C440" s="209"/>
      <c r="D440" s="209"/>
      <c r="E440" s="209"/>
      <c r="F440" s="209"/>
      <c r="G440" s="209"/>
      <c r="H440" s="209"/>
      <c r="I440" s="209"/>
      <c r="J440" s="209"/>
      <c r="K440" s="209"/>
      <c r="L440" s="209"/>
      <c r="M440" s="209"/>
      <c r="N440" s="209"/>
      <c r="O440" s="117"/>
      <c r="P440" s="6"/>
      <c r="Q440" s="3"/>
    </row>
    <row r="441" spans="1:17" x14ac:dyDescent="0.25">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f t="shared" si="39"/>
        <v>323009</v>
      </c>
      <c r="J441" s="8">
        <f t="shared" si="39"/>
        <v>281125</v>
      </c>
      <c r="K441" s="8">
        <f t="shared" si="39"/>
        <v>254677</v>
      </c>
      <c r="L441" s="8">
        <f t="shared" si="39"/>
        <v>380005</v>
      </c>
      <c r="M441" s="8">
        <f t="shared" si="39"/>
        <v>399993</v>
      </c>
      <c r="N441" s="8">
        <f t="shared" si="39"/>
        <v>395179</v>
      </c>
      <c r="O441" s="8">
        <f t="shared" si="39"/>
        <v>434610</v>
      </c>
      <c r="P441" s="6"/>
      <c r="Q441" s="9" t="s">
        <v>12</v>
      </c>
    </row>
    <row r="442" spans="1:17" x14ac:dyDescent="0.25">
      <c r="B442" s="8" t="str">
        <f t="shared" si="39"/>
        <v/>
      </c>
      <c r="C442" s="8" t="str">
        <f t="shared" si="39"/>
        <v/>
      </c>
      <c r="D442" s="8" t="str">
        <f t="shared" si="39"/>
        <v/>
      </c>
      <c r="E442" s="8" t="str">
        <f t="shared" si="39"/>
        <v/>
      </c>
      <c r="F442" s="8" t="str">
        <f t="shared" si="39"/>
        <v/>
      </c>
      <c r="G442" s="8" t="str">
        <f t="shared" si="39"/>
        <v/>
      </c>
      <c r="H442" s="8" t="str">
        <f t="shared" si="39"/>
        <v/>
      </c>
      <c r="I442" s="8">
        <f t="shared" si="39"/>
        <v>323464</v>
      </c>
      <c r="J442" s="8">
        <f t="shared" si="39"/>
        <v>276347</v>
      </c>
      <c r="K442" s="8">
        <f t="shared" si="39"/>
        <v>266835</v>
      </c>
      <c r="L442" s="8">
        <f t="shared" si="39"/>
        <v>408544</v>
      </c>
      <c r="M442" s="8">
        <f t="shared" si="39"/>
        <v>369237</v>
      </c>
      <c r="N442" s="8">
        <f t="shared" si="39"/>
        <v>378628</v>
      </c>
      <c r="O442" s="8">
        <f t="shared" si="39"/>
        <v>572919</v>
      </c>
      <c r="P442" s="6"/>
      <c r="Q442" s="9" t="s">
        <v>13</v>
      </c>
    </row>
    <row r="443" spans="1:17" x14ac:dyDescent="0.25">
      <c r="B443" s="8" t="str">
        <f t="shared" si="39"/>
        <v/>
      </c>
      <c r="C443" s="8" t="str">
        <f t="shared" si="39"/>
        <v/>
      </c>
      <c r="D443" s="8" t="str">
        <f t="shared" si="39"/>
        <v/>
      </c>
      <c r="E443" s="8" t="str">
        <f t="shared" si="39"/>
        <v/>
      </c>
      <c r="F443" s="8" t="str">
        <f t="shared" si="39"/>
        <v/>
      </c>
      <c r="G443" s="8" t="str">
        <f t="shared" si="39"/>
        <v/>
      </c>
      <c r="H443" s="8" t="str">
        <f t="shared" si="39"/>
        <v/>
      </c>
      <c r="I443" s="8">
        <f t="shared" si="39"/>
        <v>270403</v>
      </c>
      <c r="J443" s="8">
        <f t="shared" si="39"/>
        <v>272335</v>
      </c>
      <c r="K443" s="8">
        <f t="shared" si="39"/>
        <v>298919</v>
      </c>
      <c r="L443" s="8">
        <f t="shared" si="39"/>
        <v>391841</v>
      </c>
      <c r="M443" s="8">
        <f t="shared" si="39"/>
        <v>359595</v>
      </c>
      <c r="N443" s="8">
        <f t="shared" si="39"/>
        <v>372112</v>
      </c>
      <c r="O443" s="8" t="str">
        <f t="shared" si="39"/>
        <v/>
      </c>
      <c r="P443" s="6"/>
      <c r="Q443" s="9" t="s">
        <v>14</v>
      </c>
    </row>
    <row r="444" spans="1:17" x14ac:dyDescent="0.25">
      <c r="B444" s="8" t="str">
        <f t="shared" si="39"/>
        <v/>
      </c>
      <c r="C444" s="8" t="str">
        <f t="shared" si="39"/>
        <v/>
      </c>
      <c r="D444" s="8" t="str">
        <f t="shared" si="39"/>
        <v/>
      </c>
      <c r="E444" s="8" t="str">
        <f t="shared" si="39"/>
        <v/>
      </c>
      <c r="F444" s="8" t="str">
        <f t="shared" si="39"/>
        <v/>
      </c>
      <c r="G444" s="8" t="str">
        <f t="shared" si="39"/>
        <v/>
      </c>
      <c r="H444" s="8">
        <f t="shared" si="39"/>
        <v>273557.2</v>
      </c>
      <c r="I444" s="8">
        <f t="shared" si="39"/>
        <v>254251.84</v>
      </c>
      <c r="J444" s="8">
        <f t="shared" si="39"/>
        <v>268016.49</v>
      </c>
      <c r="K444" s="8">
        <f t="shared" si="39"/>
        <v>382553.07</v>
      </c>
      <c r="L444" s="8">
        <f t="shared" si="39"/>
        <v>392514.35</v>
      </c>
      <c r="M444" s="8">
        <f t="shared" si="39"/>
        <v>349797.24</v>
      </c>
      <c r="N444" s="8">
        <f>IFERROR(VLOOKUP($B$440,$4:$126,MATCH($Q444&amp;"/"&amp;N$348,$2:$2,0),FALSE),IFERROR(VLOOKUP($B$440,$4:$126,MATCH($Q443&amp;"/"&amp;N$348,$2:$2,0),FALSE),IFERROR(VLOOKUP($B$440,$4:$126,MATCH($Q442&amp;"/"&amp;N$348,$2:$2,0),FALSE),IFERROR(VLOOKUP($B$440,$4:$126,MATCH($Q441&amp;"/"&amp;N$348,$2:$2,0),FALSE),""))))</f>
        <v>400682.13</v>
      </c>
      <c r="O444" s="8">
        <f>IFERROR(VLOOKUP($B$440,$4:$126,MATCH($Q444&amp;"/"&amp;O$348,$2:$2,0),FALSE),IFERROR(VLOOKUP($B$440,$4:$126,MATCH($Q443&amp;"/"&amp;O$348,$2:$2,0),FALSE),IFERROR(VLOOKUP($B$440,$4:$126,MATCH($Q442&amp;"/"&amp;O$348,$2:$2,0),FALSE),IFERROR(VLOOKUP($B$440,$4:$126,MATCH($Q441&amp;"/"&amp;O$348,$2:$2,0),FALSE),""))))</f>
        <v>572919</v>
      </c>
      <c r="P444" s="6"/>
      <c r="Q444" s="9" t="s">
        <v>15</v>
      </c>
    </row>
    <row r="445" spans="1:17" x14ac:dyDescent="0.25">
      <c r="B445" s="12" t="e">
        <f t="shared" ref="B445:M445" si="40">+B444/B$402</f>
        <v>#VALUE!</v>
      </c>
      <c r="C445" s="12" t="e">
        <f t="shared" si="40"/>
        <v>#VALUE!</v>
      </c>
      <c r="D445" s="12" t="e">
        <f t="shared" si="40"/>
        <v>#VALUE!</v>
      </c>
      <c r="E445" s="12" t="e">
        <f t="shared" si="40"/>
        <v>#VALUE!</v>
      </c>
      <c r="F445" s="12" t="e">
        <f t="shared" si="40"/>
        <v>#VALUE!</v>
      </c>
      <c r="G445" s="12" t="e">
        <f t="shared" si="40"/>
        <v>#VALUE!</v>
      </c>
      <c r="H445" s="12">
        <f t="shared" si="40"/>
        <v>0.79375864174540023</v>
      </c>
      <c r="I445" s="12">
        <f t="shared" si="40"/>
        <v>0.52173769221482913</v>
      </c>
      <c r="J445" s="12">
        <f t="shared" si="40"/>
        <v>0.52396523282301799</v>
      </c>
      <c r="K445" s="12">
        <f t="shared" si="40"/>
        <v>0.57194557908602806</v>
      </c>
      <c r="L445" s="12">
        <f t="shared" si="40"/>
        <v>0.53948735373795531</v>
      </c>
      <c r="M445" s="12">
        <f t="shared" si="40"/>
        <v>0.46306930289238041</v>
      </c>
      <c r="N445" s="12">
        <f>+N444/N$402</f>
        <v>0.48793548540299098</v>
      </c>
      <c r="O445" s="12">
        <f>+O444/O$402</f>
        <v>0.54639064157047057</v>
      </c>
      <c r="P445" s="6"/>
      <c r="Q445" s="11" t="s">
        <v>2305</v>
      </c>
    </row>
    <row r="446" spans="1:17" x14ac:dyDescent="0.25">
      <c r="B446" s="208" t="s">
        <v>17</v>
      </c>
      <c r="C446" s="208"/>
      <c r="D446" s="208"/>
      <c r="E446" s="208"/>
      <c r="F446" s="208"/>
      <c r="G446" s="208"/>
      <c r="H446" s="208"/>
      <c r="I446" s="208"/>
      <c r="J446" s="208"/>
      <c r="K446" s="208"/>
      <c r="L446" s="208"/>
      <c r="M446" s="208"/>
      <c r="N446" s="208"/>
      <c r="O446" s="120"/>
      <c r="P446" s="6"/>
      <c r="Q446" s="11"/>
    </row>
    <row r="447" spans="1:17" x14ac:dyDescent="0.25">
      <c r="B447" s="212" t="s">
        <v>804</v>
      </c>
      <c r="C447" s="212"/>
      <c r="D447" s="212"/>
      <c r="E447" s="212"/>
      <c r="F447" s="212"/>
      <c r="G447" s="212"/>
      <c r="H447" s="212"/>
      <c r="I447" s="212"/>
      <c r="J447" s="212"/>
      <c r="K447" s="212"/>
      <c r="L447" s="212"/>
      <c r="M447" s="212"/>
      <c r="N447" s="212"/>
      <c r="O447" s="121"/>
    </row>
    <row r="448" spans="1:17" x14ac:dyDescent="0.25">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f t="shared" si="41"/>
        <v>2526</v>
      </c>
      <c r="J448" s="8">
        <f t="shared" si="41"/>
        <v>15362</v>
      </c>
      <c r="K448" s="8">
        <f t="shared" si="41"/>
        <v>23233</v>
      </c>
      <c r="L448" s="8">
        <f t="shared" si="41"/>
        <v>36970</v>
      </c>
      <c r="M448" s="8">
        <f t="shared" si="41"/>
        <v>62543</v>
      </c>
      <c r="N448" s="8">
        <f t="shared" si="41"/>
        <v>63744</v>
      </c>
      <c r="O448" s="8">
        <f t="shared" si="41"/>
        <v>83061</v>
      </c>
      <c r="P448" s="6"/>
      <c r="Q448" s="9" t="s">
        <v>12</v>
      </c>
    </row>
    <row r="449" spans="1:18" x14ac:dyDescent="0.25">
      <c r="B449" s="8" t="str">
        <f t="shared" si="41"/>
        <v/>
      </c>
      <c r="C449" s="8" t="str">
        <f t="shared" si="41"/>
        <v/>
      </c>
      <c r="D449" s="8" t="str">
        <f t="shared" si="41"/>
        <v/>
      </c>
      <c r="E449" s="8" t="str">
        <f t="shared" si="41"/>
        <v/>
      </c>
      <c r="F449" s="8" t="str">
        <f t="shared" si="41"/>
        <v/>
      </c>
      <c r="G449" s="8" t="str">
        <f t="shared" si="41"/>
        <v/>
      </c>
      <c r="H449" s="8" t="str">
        <f t="shared" si="41"/>
        <v/>
      </c>
      <c r="I449" s="8">
        <f t="shared" si="41"/>
        <v>4877</v>
      </c>
      <c r="J449" s="8">
        <f t="shared" si="41"/>
        <v>12880</v>
      </c>
      <c r="K449" s="8">
        <f t="shared" si="41"/>
        <v>8969</v>
      </c>
      <c r="L449" s="8">
        <f t="shared" si="41"/>
        <v>30635</v>
      </c>
      <c r="M449" s="8">
        <f t="shared" si="41"/>
        <v>51855</v>
      </c>
      <c r="N449" s="8">
        <f t="shared" si="41"/>
        <v>54889</v>
      </c>
      <c r="O449" s="8">
        <f t="shared" si="41"/>
        <v>64040</v>
      </c>
      <c r="P449" s="6"/>
      <c r="Q449" s="9" t="s">
        <v>13</v>
      </c>
    </row>
    <row r="450" spans="1:18" x14ac:dyDescent="0.25">
      <c r="B450" s="8" t="str">
        <f t="shared" si="41"/>
        <v/>
      </c>
      <c r="C450" s="8" t="str">
        <f t="shared" si="41"/>
        <v/>
      </c>
      <c r="D450" s="8" t="str">
        <f t="shared" si="41"/>
        <v/>
      </c>
      <c r="E450" s="8" t="str">
        <f t="shared" si="41"/>
        <v/>
      </c>
      <c r="F450" s="8" t="str">
        <f t="shared" si="41"/>
        <v/>
      </c>
      <c r="G450" s="8" t="str">
        <f t="shared" si="41"/>
        <v/>
      </c>
      <c r="H450" s="8" t="str">
        <f t="shared" si="41"/>
        <v/>
      </c>
      <c r="I450" s="8">
        <f t="shared" si="41"/>
        <v>6892</v>
      </c>
      <c r="J450" s="8">
        <f t="shared" si="41"/>
        <v>20820</v>
      </c>
      <c r="K450" s="8">
        <f t="shared" si="41"/>
        <v>17323</v>
      </c>
      <c r="L450" s="8">
        <f t="shared" si="41"/>
        <v>41329</v>
      </c>
      <c r="M450" s="8">
        <f t="shared" si="41"/>
        <v>63793</v>
      </c>
      <c r="N450" s="8">
        <f t="shared" si="41"/>
        <v>64893</v>
      </c>
      <c r="O450" s="8" t="str">
        <f t="shared" si="41"/>
        <v/>
      </c>
      <c r="P450" s="6"/>
      <c r="Q450" s="9" t="s">
        <v>14</v>
      </c>
    </row>
    <row r="451" spans="1:18" x14ac:dyDescent="0.25">
      <c r="B451" s="8" t="str">
        <f t="shared" si="41"/>
        <v/>
      </c>
      <c r="C451" s="8" t="str">
        <f t="shared" si="41"/>
        <v/>
      </c>
      <c r="D451" s="8" t="str">
        <f t="shared" si="41"/>
        <v/>
      </c>
      <c r="E451" s="8" t="str">
        <f t="shared" si="41"/>
        <v/>
      </c>
      <c r="F451" s="8" t="str">
        <f t="shared" si="41"/>
        <v/>
      </c>
      <c r="G451" s="8" t="str">
        <f t="shared" si="41"/>
        <v/>
      </c>
      <c r="H451" s="8">
        <f t="shared" si="41"/>
        <v>28278.04</v>
      </c>
      <c r="I451" s="8">
        <f t="shared" si="41"/>
        <v>12042.8</v>
      </c>
      <c r="J451" s="8">
        <f t="shared" si="41"/>
        <v>21309.71</v>
      </c>
      <c r="K451" s="8">
        <f t="shared" si="41"/>
        <v>26476.9</v>
      </c>
      <c r="L451" s="8">
        <f t="shared" si="41"/>
        <v>50372.74</v>
      </c>
      <c r="M451" s="8">
        <f t="shared" si="41"/>
        <v>59788.03</v>
      </c>
      <c r="N451" s="8">
        <f>IFERROR(VLOOKUP($B$447,$4:$126,MATCH($Q451&amp;"/"&amp;N$348,$2:$2,0),FALSE),IFERROR(VLOOKUP($B$447,$4:$126,MATCH($Q450&amp;"/"&amp;N$348,$2:$2,0),FALSE),IFERROR(VLOOKUP($B$447,$4:$126,MATCH($Q449&amp;"/"&amp;N$348,$2:$2,0),FALSE),IFERROR(VLOOKUP($B$447,$4:$126,MATCH($Q448&amp;"/"&amp;N$348,$2:$2,0),FALSE),""))))</f>
        <v>73253.11</v>
      </c>
      <c r="O451" s="8">
        <f>IFERROR(VLOOKUP($B$447,$4:$126,MATCH($Q451&amp;"/"&amp;O$348,$2:$2,0),FALSE),IFERROR(VLOOKUP($B$447,$4:$126,MATCH($Q450&amp;"/"&amp;O$348,$2:$2,0),FALSE),IFERROR(VLOOKUP($B$447,$4:$126,MATCH($Q449&amp;"/"&amp;O$348,$2:$2,0),FALSE),IFERROR(VLOOKUP($B$447,$4:$126,MATCH($Q448&amp;"/"&amp;O$348,$2:$2,0),FALSE),""))))</f>
        <v>64040</v>
      </c>
      <c r="P451" s="6"/>
      <c r="Q451" s="9" t="s">
        <v>15</v>
      </c>
    </row>
    <row r="452" spans="1:18" x14ac:dyDescent="0.25">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f t="shared" si="42"/>
        <v>8.205208498121086E-2</v>
      </c>
      <c r="I452" s="12">
        <f t="shared" si="42"/>
        <v>2.4712437399881722E-2</v>
      </c>
      <c r="J452" s="12">
        <f t="shared" si="42"/>
        <v>4.1659926079701273E-2</v>
      </c>
      <c r="K452" s="12">
        <f t="shared" si="42"/>
        <v>3.9584954586569798E-2</v>
      </c>
      <c r="L452" s="12">
        <f t="shared" si="42"/>
        <v>6.9234299849496084E-2</v>
      </c>
      <c r="M452" s="12">
        <f t="shared" si="42"/>
        <v>7.9148713047046126E-2</v>
      </c>
      <c r="N452" s="12">
        <f>+N451/N$402</f>
        <v>8.920485619143706E-2</v>
      </c>
      <c r="O452" s="12">
        <f>+O451/O$402</f>
        <v>6.107470111162823E-2</v>
      </c>
      <c r="P452" s="6"/>
      <c r="Q452" s="11" t="s">
        <v>2305</v>
      </c>
    </row>
    <row r="453" spans="1:18" x14ac:dyDescent="0.25">
      <c r="B453" s="208" t="s">
        <v>805</v>
      </c>
      <c r="C453" s="208"/>
      <c r="D453" s="208"/>
      <c r="E453" s="208"/>
      <c r="F453" s="208"/>
      <c r="G453" s="208"/>
      <c r="H453" s="208"/>
      <c r="I453" s="208"/>
      <c r="J453" s="208"/>
      <c r="K453" s="208"/>
      <c r="L453" s="208"/>
      <c r="M453" s="208"/>
      <c r="N453" s="208"/>
      <c r="O453" s="120"/>
    </row>
    <row r="454" spans="1:18" x14ac:dyDescent="0.25">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f t="shared" si="43"/>
        <v>75769</v>
      </c>
      <c r="J454" s="8">
        <f t="shared" si="43"/>
        <v>236385</v>
      </c>
      <c r="K454" s="8">
        <f t="shared" si="43"/>
        <v>245423</v>
      </c>
      <c r="L454" s="8">
        <f t="shared" si="43"/>
        <v>296803</v>
      </c>
      <c r="M454" s="8">
        <f t="shared" si="43"/>
        <v>347225</v>
      </c>
      <c r="N454" s="8">
        <f t="shared" si="43"/>
        <v>409547</v>
      </c>
      <c r="O454" s="8">
        <f t="shared" si="43"/>
        <v>494654</v>
      </c>
      <c r="P454" s="6"/>
      <c r="Q454" s="9" t="s">
        <v>12</v>
      </c>
    </row>
    <row r="455" spans="1:18" x14ac:dyDescent="0.25">
      <c r="B455" s="8" t="str">
        <f t="shared" si="43"/>
        <v/>
      </c>
      <c r="C455" s="8" t="str">
        <f t="shared" si="43"/>
        <v/>
      </c>
      <c r="D455" s="8" t="str">
        <f t="shared" si="43"/>
        <v/>
      </c>
      <c r="E455" s="8" t="str">
        <f t="shared" si="43"/>
        <v/>
      </c>
      <c r="F455" s="8" t="str">
        <f t="shared" si="43"/>
        <v/>
      </c>
      <c r="G455" s="8" t="str">
        <f t="shared" si="43"/>
        <v/>
      </c>
      <c r="H455" s="8" t="str">
        <f t="shared" si="43"/>
        <v/>
      </c>
      <c r="I455" s="8">
        <f t="shared" si="43"/>
        <v>78120</v>
      </c>
      <c r="J455" s="8">
        <f t="shared" si="43"/>
        <v>233903</v>
      </c>
      <c r="K455" s="8">
        <f t="shared" si="43"/>
        <v>244909</v>
      </c>
      <c r="L455" s="8">
        <f t="shared" si="43"/>
        <v>292169</v>
      </c>
      <c r="M455" s="8">
        <f t="shared" si="43"/>
        <v>395258</v>
      </c>
      <c r="N455" s="8">
        <f t="shared" si="43"/>
        <v>400692</v>
      </c>
      <c r="O455" s="8">
        <f t="shared" si="43"/>
        <v>475633</v>
      </c>
      <c r="P455" s="6"/>
      <c r="Q455" s="9" t="s">
        <v>13</v>
      </c>
    </row>
    <row r="456" spans="1:18" x14ac:dyDescent="0.25">
      <c r="B456" s="8" t="str">
        <f t="shared" si="43"/>
        <v/>
      </c>
      <c r="C456" s="8" t="str">
        <f t="shared" si="43"/>
        <v/>
      </c>
      <c r="D456" s="8" t="str">
        <f t="shared" si="43"/>
        <v/>
      </c>
      <c r="E456" s="8" t="str">
        <f t="shared" si="43"/>
        <v/>
      </c>
      <c r="F456" s="8" t="str">
        <f t="shared" si="43"/>
        <v/>
      </c>
      <c r="G456" s="8" t="str">
        <f t="shared" si="43"/>
        <v/>
      </c>
      <c r="H456" s="8" t="str">
        <f t="shared" si="43"/>
        <v/>
      </c>
      <c r="I456" s="8">
        <f t="shared" si="43"/>
        <v>227324</v>
      </c>
      <c r="J456" s="8">
        <f t="shared" si="43"/>
        <v>241843</v>
      </c>
      <c r="K456" s="8">
        <f t="shared" si="43"/>
        <v>253263</v>
      </c>
      <c r="L456" s="8">
        <f t="shared" si="43"/>
        <v>302863</v>
      </c>
      <c r="M456" s="8">
        <f t="shared" si="43"/>
        <v>407196</v>
      </c>
      <c r="N456" s="8">
        <f t="shared" si="43"/>
        <v>410696</v>
      </c>
      <c r="O456" s="8" t="str">
        <f t="shared" si="43"/>
        <v/>
      </c>
      <c r="P456" s="6"/>
      <c r="Q456" s="9" t="s">
        <v>14</v>
      </c>
    </row>
    <row r="457" spans="1:18" x14ac:dyDescent="0.25">
      <c r="B457" s="8" t="str">
        <f t="shared" si="43"/>
        <v/>
      </c>
      <c r="C457" s="8" t="str">
        <f t="shared" si="43"/>
        <v/>
      </c>
      <c r="D457" s="8" t="str">
        <f t="shared" si="43"/>
        <v/>
      </c>
      <c r="E457" s="8" t="str">
        <f t="shared" si="43"/>
        <v/>
      </c>
      <c r="F457" s="8" t="str">
        <f t="shared" si="43"/>
        <v/>
      </c>
      <c r="G457" s="8" t="str">
        <f t="shared" si="43"/>
        <v/>
      </c>
      <c r="H457" s="8">
        <f t="shared" si="43"/>
        <v>71078.039999999994</v>
      </c>
      <c r="I457" s="8">
        <f t="shared" si="43"/>
        <v>233065.52</v>
      </c>
      <c r="J457" s="8">
        <f t="shared" si="43"/>
        <v>243499.31</v>
      </c>
      <c r="K457" s="8">
        <f t="shared" si="43"/>
        <v>286309.64</v>
      </c>
      <c r="L457" s="8">
        <f t="shared" si="43"/>
        <v>335054.78999999998</v>
      </c>
      <c r="M457" s="8">
        <f t="shared" si="43"/>
        <v>405591.3</v>
      </c>
      <c r="N457" s="8">
        <f>IFERROR(VLOOKUP($B$453,$4:$126,MATCH($Q457&amp;"/"&amp;N$348,$2:$2,0),FALSE),IFERROR(VLOOKUP($B$453,$4:$126,MATCH($Q456&amp;"/"&amp;N$348,$2:$2,0),FALSE),IFERROR(VLOOKUP($B$453,$4:$126,MATCH($Q455&amp;"/"&amp;N$348,$2:$2,0),FALSE),IFERROR(VLOOKUP($B$453,$4:$126,MATCH($Q454&amp;"/"&amp;N$348,$2:$2,0),FALSE),""))))</f>
        <v>420496.37</v>
      </c>
      <c r="O457" s="8">
        <f>IFERROR(VLOOKUP($B$453,$4:$126,MATCH($Q457&amp;"/"&amp;O$348,$2:$2,0),FALSE),IFERROR(VLOOKUP($B$453,$4:$126,MATCH($Q456&amp;"/"&amp;O$348,$2:$2,0),FALSE),IFERROR(VLOOKUP($B$453,$4:$126,MATCH($Q455&amp;"/"&amp;O$348,$2:$2,0),FALSE),IFERROR(VLOOKUP($B$453,$4:$126,MATCH($Q454&amp;"/"&amp;O$348,$2:$2,0),FALSE),""))))</f>
        <v>475633</v>
      </c>
      <c r="P457" s="6"/>
      <c r="Q457" s="9" t="s">
        <v>15</v>
      </c>
    </row>
    <row r="458" spans="1:18" x14ac:dyDescent="0.25">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f t="shared" si="44"/>
        <v>0.20624135825459983</v>
      </c>
      <c r="I458" s="12">
        <f t="shared" si="44"/>
        <v>0.47826228726466286</v>
      </c>
      <c r="J458" s="12">
        <f t="shared" si="44"/>
        <v>0.47603478672672062</v>
      </c>
      <c r="K458" s="12">
        <f t="shared" si="44"/>
        <v>0.42805442091397206</v>
      </c>
      <c r="L458" s="12">
        <f t="shared" si="44"/>
        <v>0.46051264626204458</v>
      </c>
      <c r="M458" s="12">
        <f t="shared" si="44"/>
        <v>0.53693071034584017</v>
      </c>
      <c r="N458" s="12">
        <f>+N457/N$402</f>
        <v>0.51206451459700908</v>
      </c>
      <c r="O458" s="12">
        <f>+O457/O$402</f>
        <v>0.45360935842952949</v>
      </c>
      <c r="P458" s="6"/>
      <c r="Q458" s="11" t="s">
        <v>2305</v>
      </c>
    </row>
    <row r="459" spans="1:18" x14ac:dyDescent="0.25">
      <c r="B459" s="192" t="s">
        <v>18</v>
      </c>
      <c r="C459" s="192"/>
      <c r="D459" s="192"/>
      <c r="E459" s="192"/>
      <c r="F459" s="192"/>
      <c r="G459" s="192"/>
      <c r="H459" s="192"/>
      <c r="I459" s="192"/>
      <c r="J459" s="192"/>
      <c r="K459" s="192"/>
      <c r="L459" s="192"/>
      <c r="M459" s="192"/>
      <c r="N459" s="192"/>
      <c r="O459" s="115"/>
      <c r="P459" s="6"/>
      <c r="Q459" s="15"/>
    </row>
    <row r="460" spans="1:18" x14ac:dyDescent="0.25">
      <c r="B460" s="192" t="s">
        <v>867</v>
      </c>
      <c r="C460" s="192"/>
      <c r="D460" s="192"/>
      <c r="E460" s="192"/>
      <c r="F460" s="192"/>
      <c r="G460" s="192"/>
      <c r="H460" s="192"/>
      <c r="I460" s="192"/>
      <c r="J460" s="192"/>
      <c r="K460" s="192"/>
      <c r="L460" s="192"/>
      <c r="M460" s="192"/>
      <c r="N460" s="192"/>
      <c r="O460" s="115"/>
      <c r="P460" s="6"/>
      <c r="Q460" s="9"/>
    </row>
    <row r="461" spans="1:18" x14ac:dyDescent="0.25">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f t="shared" si="45"/>
        <v>63769</v>
      </c>
      <c r="J461" s="7">
        <f t="shared" si="45"/>
        <v>69866</v>
      </c>
      <c r="K461" s="7">
        <f t="shared" si="45"/>
        <v>79287</v>
      </c>
      <c r="L461" s="7">
        <f t="shared" si="45"/>
        <v>100841</v>
      </c>
      <c r="M461" s="7">
        <f t="shared" si="45"/>
        <v>112895</v>
      </c>
      <c r="N461" s="7">
        <f t="shared" si="45"/>
        <v>102997</v>
      </c>
      <c r="O461" s="7">
        <f t="shared" si="45"/>
        <v>110355</v>
      </c>
      <c r="P461" s="17"/>
      <c r="Q461" s="9" t="s">
        <v>12</v>
      </c>
      <c r="R461" s="88"/>
    </row>
    <row r="462" spans="1:18" x14ac:dyDescent="0.25">
      <c r="B462" s="7" t="str">
        <f t="shared" si="45"/>
        <v/>
      </c>
      <c r="C462" s="7" t="str">
        <f t="shared" si="45"/>
        <v/>
      </c>
      <c r="D462" s="7" t="str">
        <f t="shared" si="45"/>
        <v/>
      </c>
      <c r="E462" s="7" t="str">
        <f t="shared" si="45"/>
        <v/>
      </c>
      <c r="F462" s="7" t="str">
        <f t="shared" si="45"/>
        <v/>
      </c>
      <c r="G462" s="7" t="str">
        <f t="shared" si="45"/>
        <v/>
      </c>
      <c r="H462" s="7" t="str">
        <f t="shared" si="45"/>
        <v/>
      </c>
      <c r="I462" s="7">
        <f t="shared" si="45"/>
        <v>65224</v>
      </c>
      <c r="J462" s="7">
        <f t="shared" si="45"/>
        <v>74381</v>
      </c>
      <c r="K462" s="7">
        <f t="shared" si="45"/>
        <v>83262</v>
      </c>
      <c r="L462" s="7">
        <f t="shared" si="45"/>
        <v>101315</v>
      </c>
      <c r="M462" s="7">
        <f t="shared" si="45"/>
        <v>113648</v>
      </c>
      <c r="N462" s="7">
        <f t="shared" si="45"/>
        <v>86794</v>
      </c>
      <c r="O462" s="7">
        <f t="shared" si="45"/>
        <v>109248</v>
      </c>
      <c r="P462" s="17"/>
      <c r="Q462" s="9" t="s">
        <v>13</v>
      </c>
    </row>
    <row r="463" spans="1:18" x14ac:dyDescent="0.25">
      <c r="B463" s="7" t="str">
        <f t="shared" si="45"/>
        <v/>
      </c>
      <c r="C463" s="7" t="str">
        <f t="shared" si="45"/>
        <v/>
      </c>
      <c r="D463" s="7" t="str">
        <f t="shared" si="45"/>
        <v/>
      </c>
      <c r="E463" s="7" t="str">
        <f t="shared" si="45"/>
        <v/>
      </c>
      <c r="F463" s="7" t="str">
        <f t="shared" si="45"/>
        <v/>
      </c>
      <c r="G463" s="7" t="str">
        <f t="shared" si="45"/>
        <v/>
      </c>
      <c r="H463" s="7" t="str">
        <f t="shared" si="45"/>
        <v/>
      </c>
      <c r="I463" s="7">
        <f t="shared" si="45"/>
        <v>67923</v>
      </c>
      <c r="J463" s="7">
        <f t="shared" si="45"/>
        <v>79353</v>
      </c>
      <c r="K463" s="7">
        <f t="shared" si="45"/>
        <v>89509</v>
      </c>
      <c r="L463" s="7">
        <f t="shared" si="45"/>
        <v>109880</v>
      </c>
      <c r="M463" s="7">
        <f t="shared" si="45"/>
        <v>116964</v>
      </c>
      <c r="N463" s="7">
        <f t="shared" si="45"/>
        <v>96751</v>
      </c>
      <c r="O463" s="7" t="str">
        <f t="shared" si="45"/>
        <v/>
      </c>
      <c r="P463" s="17"/>
      <c r="Q463" s="9" t="s">
        <v>14</v>
      </c>
    </row>
    <row r="464" spans="1:18" x14ac:dyDescent="0.25">
      <c r="B464" s="18" t="str">
        <f t="shared" si="45"/>
        <v/>
      </c>
      <c r="C464" s="18" t="str">
        <f t="shared" si="45"/>
        <v/>
      </c>
      <c r="D464" s="18" t="str">
        <f t="shared" si="45"/>
        <v/>
      </c>
      <c r="E464" s="18" t="str">
        <f t="shared" si="45"/>
        <v/>
      </c>
      <c r="F464" s="18" t="str">
        <f t="shared" si="45"/>
        <v/>
      </c>
      <c r="G464" s="18" t="str">
        <f t="shared" si="45"/>
        <v/>
      </c>
      <c r="H464" s="18">
        <f t="shared" si="45"/>
        <v>58577.81</v>
      </c>
      <c r="I464" s="18">
        <f t="shared" si="45"/>
        <v>67352.539999999994</v>
      </c>
      <c r="J464" s="18">
        <f t="shared" si="45"/>
        <v>77179.679999999993</v>
      </c>
      <c r="K464" s="18">
        <f t="shared" si="45"/>
        <v>95445.47</v>
      </c>
      <c r="L464" s="18">
        <f t="shared" si="45"/>
        <v>109847.33</v>
      </c>
      <c r="M464" s="18">
        <f t="shared" si="45"/>
        <v>113454.08</v>
      </c>
      <c r="N464" s="18">
        <f t="shared" si="45"/>
        <v>104551.95</v>
      </c>
      <c r="O464" s="18" t="str">
        <f t="shared" si="45"/>
        <v/>
      </c>
      <c r="P464" s="17"/>
      <c r="Q464" s="9" t="s">
        <v>19</v>
      </c>
    </row>
    <row r="465" spans="1:17" x14ac:dyDescent="0.25">
      <c r="B465" s="16">
        <f>SUM(B461:B464)</f>
        <v>0</v>
      </c>
      <c r="C465" s="16">
        <f t="shared" ref="C465:M465" si="46">SUM(C461:C464)</f>
        <v>0</v>
      </c>
      <c r="D465" s="16">
        <f t="shared" si="46"/>
        <v>0</v>
      </c>
      <c r="E465" s="16">
        <f t="shared" si="46"/>
        <v>0</v>
      </c>
      <c r="F465" s="16">
        <f t="shared" si="46"/>
        <v>0</v>
      </c>
      <c r="G465" s="16">
        <f t="shared" si="46"/>
        <v>0</v>
      </c>
      <c r="H465" s="16">
        <f t="shared" si="46"/>
        <v>58577.81</v>
      </c>
      <c r="I465" s="16">
        <f t="shared" si="46"/>
        <v>264268.53999999998</v>
      </c>
      <c r="J465" s="16">
        <f t="shared" si="46"/>
        <v>300779.68</v>
      </c>
      <c r="K465" s="16">
        <f t="shared" si="46"/>
        <v>347503.47</v>
      </c>
      <c r="L465" s="16">
        <f t="shared" si="46"/>
        <v>421883.33</v>
      </c>
      <c r="M465" s="16">
        <f t="shared" si="46"/>
        <v>456961.08</v>
      </c>
      <c r="N465" s="16">
        <f>IF(N462="",N461*4,IF(N463="",(N462+N461)*2,IF(N464="",((N463+N462+N461)/3)*4,SUM(N461:N464))))</f>
        <v>391093.95</v>
      </c>
      <c r="O465" s="16">
        <f>IF(O462="",O461*4,IF(O463="",(O462+O461)*2,IF(O464="",((O463+O462+O461)/3)*4,SUM(O461:O464))))</f>
        <v>439206</v>
      </c>
      <c r="P465" s="6"/>
      <c r="Q465" s="9" t="s">
        <v>15</v>
      </c>
    </row>
    <row r="466" spans="1:17" s="87" customFormat="1" x14ac:dyDescent="0.25">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f t="shared" si="47"/>
        <v>3.5114103787765369</v>
      </c>
      <c r="J466" s="20">
        <f t="shared" si="47"/>
        <v>0.13815923756948156</v>
      </c>
      <c r="K466" s="20">
        <f t="shared" si="47"/>
        <v>0.15534224253446904</v>
      </c>
      <c r="L466" s="20">
        <f t="shared" si="47"/>
        <v>0.21404062526339684</v>
      </c>
      <c r="M466" s="20">
        <f t="shared" si="47"/>
        <v>8.3145617533643801E-2</v>
      </c>
      <c r="N466" s="12">
        <f>N465/M465-1</f>
        <v>-0.14414166300552333</v>
      </c>
      <c r="O466" s="12">
        <f>O465/N465-1</f>
        <v>0.12301916201976537</v>
      </c>
      <c r="P466" s="17"/>
      <c r="Q466" s="14" t="s">
        <v>20</v>
      </c>
    </row>
    <row r="467" spans="1:17" x14ac:dyDescent="0.25">
      <c r="B467" s="192" t="s">
        <v>786</v>
      </c>
      <c r="C467" s="192"/>
      <c r="D467" s="192"/>
      <c r="E467" s="192"/>
      <c r="F467" s="192"/>
      <c r="G467" s="192"/>
      <c r="H467" s="192"/>
      <c r="I467" s="192"/>
      <c r="J467" s="192"/>
      <c r="K467" s="192"/>
      <c r="L467" s="192"/>
      <c r="M467" s="192"/>
      <c r="N467" s="192"/>
      <c r="O467" s="115"/>
      <c r="P467" s="6"/>
      <c r="Q467" s="9"/>
    </row>
    <row r="468" spans="1:17" x14ac:dyDescent="0.25">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f t="shared" si="48"/>
        <v>182</v>
      </c>
      <c r="J468" s="7">
        <f t="shared" si="48"/>
        <v>226</v>
      </c>
      <c r="K468" s="7">
        <f t="shared" si="48"/>
        <v>468</v>
      </c>
      <c r="L468" s="7">
        <f t="shared" si="48"/>
        <v>113</v>
      </c>
      <c r="M468" s="7">
        <f t="shared" si="48"/>
        <v>556</v>
      </c>
      <c r="N468" s="7">
        <f t="shared" si="48"/>
        <v>76</v>
      </c>
      <c r="O468" s="7">
        <f t="shared" si="48"/>
        <v>111</v>
      </c>
      <c r="P468" s="6"/>
      <c r="Q468" s="9" t="s">
        <v>12</v>
      </c>
    </row>
    <row r="469" spans="1:17" x14ac:dyDescent="0.25">
      <c r="B469" s="7" t="str">
        <f t="shared" si="48"/>
        <v/>
      </c>
      <c r="C469" s="7" t="str">
        <f t="shared" si="48"/>
        <v/>
      </c>
      <c r="D469" s="7" t="str">
        <f t="shared" si="48"/>
        <v/>
      </c>
      <c r="E469" s="7" t="str">
        <f t="shared" si="48"/>
        <v/>
      </c>
      <c r="F469" s="7" t="str">
        <f t="shared" si="48"/>
        <v/>
      </c>
      <c r="G469" s="7" t="str">
        <f t="shared" si="48"/>
        <v/>
      </c>
      <c r="H469" s="7" t="str">
        <f t="shared" si="48"/>
        <v/>
      </c>
      <c r="I469" s="7">
        <f t="shared" si="48"/>
        <v>800</v>
      </c>
      <c r="J469" s="7">
        <f t="shared" si="48"/>
        <v>742</v>
      </c>
      <c r="K469" s="7">
        <f t="shared" si="48"/>
        <v>216</v>
      </c>
      <c r="L469" s="7">
        <f t="shared" si="48"/>
        <v>780</v>
      </c>
      <c r="M469" s="7">
        <f t="shared" si="48"/>
        <v>757</v>
      </c>
      <c r="N469" s="7">
        <f t="shared" si="48"/>
        <v>209</v>
      </c>
      <c r="O469" s="7">
        <f t="shared" si="48"/>
        <v>175</v>
      </c>
      <c r="P469" s="6"/>
      <c r="Q469" s="9" t="s">
        <v>13</v>
      </c>
    </row>
    <row r="470" spans="1:17" x14ac:dyDescent="0.25">
      <c r="B470" s="7" t="str">
        <f t="shared" si="48"/>
        <v/>
      </c>
      <c r="C470" s="7" t="str">
        <f t="shared" si="48"/>
        <v/>
      </c>
      <c r="D470" s="7" t="str">
        <f t="shared" si="48"/>
        <v/>
      </c>
      <c r="E470" s="7" t="str">
        <f t="shared" si="48"/>
        <v/>
      </c>
      <c r="F470" s="7" t="str">
        <f t="shared" si="48"/>
        <v/>
      </c>
      <c r="G470" s="7" t="str">
        <f t="shared" si="48"/>
        <v/>
      </c>
      <c r="H470" s="7" t="str">
        <f t="shared" si="48"/>
        <v/>
      </c>
      <c r="I470" s="7">
        <f t="shared" si="48"/>
        <v>205</v>
      </c>
      <c r="J470" s="7">
        <f t="shared" si="48"/>
        <v>364</v>
      </c>
      <c r="K470" s="7">
        <f t="shared" si="48"/>
        <v>327</v>
      </c>
      <c r="L470" s="7">
        <f t="shared" si="48"/>
        <v>329</v>
      </c>
      <c r="M470" s="7">
        <f t="shared" si="48"/>
        <v>353</v>
      </c>
      <c r="N470" s="7">
        <f t="shared" si="48"/>
        <v>190</v>
      </c>
      <c r="O470" s="7" t="str">
        <f t="shared" si="48"/>
        <v/>
      </c>
      <c r="P470" s="6"/>
      <c r="Q470" s="9" t="s">
        <v>14</v>
      </c>
    </row>
    <row r="471" spans="1:17" x14ac:dyDescent="0.25">
      <c r="B471" s="18" t="str">
        <f t="shared" si="48"/>
        <v/>
      </c>
      <c r="C471" s="18" t="str">
        <f t="shared" si="48"/>
        <v/>
      </c>
      <c r="D471" s="18" t="str">
        <f t="shared" si="48"/>
        <v/>
      </c>
      <c r="E471" s="18" t="str">
        <f t="shared" si="48"/>
        <v/>
      </c>
      <c r="F471" s="18" t="str">
        <f t="shared" si="48"/>
        <v/>
      </c>
      <c r="G471" s="18" t="str">
        <f t="shared" si="48"/>
        <v/>
      </c>
      <c r="H471" s="18">
        <f t="shared" si="48"/>
        <v>174.49</v>
      </c>
      <c r="I471" s="18">
        <f t="shared" si="48"/>
        <v>515.9</v>
      </c>
      <c r="J471" s="18">
        <f t="shared" si="48"/>
        <v>465.02</v>
      </c>
      <c r="K471" s="18">
        <f t="shared" si="48"/>
        <v>126.68</v>
      </c>
      <c r="L471" s="18">
        <f t="shared" si="48"/>
        <v>755.5</v>
      </c>
      <c r="M471" s="18">
        <f t="shared" si="48"/>
        <v>264.25</v>
      </c>
      <c r="N471" s="18">
        <f t="shared" si="48"/>
        <v>122.06</v>
      </c>
      <c r="O471" s="18" t="str">
        <f t="shared" si="48"/>
        <v/>
      </c>
      <c r="P471" s="6"/>
      <c r="Q471" s="9" t="s">
        <v>19</v>
      </c>
    </row>
    <row r="472" spans="1:17" x14ac:dyDescent="0.25">
      <c r="B472" s="7">
        <f>SUM(B468:B471)</f>
        <v>0</v>
      </c>
      <c r="C472" s="112">
        <f t="shared" ref="C472:M472" si="49">SUM(C468:C471)</f>
        <v>0</v>
      </c>
      <c r="D472" s="112">
        <f t="shared" si="49"/>
        <v>0</v>
      </c>
      <c r="E472" s="112">
        <f t="shared" si="49"/>
        <v>0</v>
      </c>
      <c r="F472" s="112">
        <f t="shared" si="49"/>
        <v>0</v>
      </c>
      <c r="G472" s="112">
        <f t="shared" si="49"/>
        <v>0</v>
      </c>
      <c r="H472" s="112">
        <f t="shared" si="49"/>
        <v>174.49</v>
      </c>
      <c r="I472" s="112">
        <f t="shared" si="49"/>
        <v>1702.9</v>
      </c>
      <c r="J472" s="112">
        <f t="shared" si="49"/>
        <v>1797.02</v>
      </c>
      <c r="K472" s="112">
        <f t="shared" si="49"/>
        <v>1137.68</v>
      </c>
      <c r="L472" s="112">
        <f t="shared" si="49"/>
        <v>1977.5</v>
      </c>
      <c r="M472" s="112">
        <f t="shared" si="49"/>
        <v>1930.25</v>
      </c>
      <c r="N472" s="112">
        <f>IF(N469="",N468*4,IF(N470="",(N469+N468)*2,IF(N471="",((N470+N469+N468)/3)*4,SUM(N468:N471))))</f>
        <v>597.05999999999995</v>
      </c>
      <c r="O472" s="112">
        <f>IF(O469="",O468*4,IF(O470="",(O469+O468)*2,IF(O471="",((O470+O469+O468)/3)*4,SUM(O468:O471))))</f>
        <v>572</v>
      </c>
      <c r="P472" s="6"/>
      <c r="Q472" s="9" t="s">
        <v>15</v>
      </c>
    </row>
    <row r="473" spans="1:17" x14ac:dyDescent="0.25">
      <c r="B473" s="192" t="s">
        <v>868</v>
      </c>
      <c r="C473" s="192"/>
      <c r="D473" s="192"/>
      <c r="E473" s="192"/>
      <c r="F473" s="192"/>
      <c r="G473" s="192"/>
      <c r="H473" s="192"/>
      <c r="I473" s="192"/>
      <c r="J473" s="192"/>
      <c r="K473" s="192"/>
      <c r="L473" s="192"/>
      <c r="M473" s="192"/>
      <c r="N473" s="192"/>
      <c r="O473" s="115"/>
      <c r="P473" s="6"/>
      <c r="Q473" s="9"/>
    </row>
    <row r="474" spans="1:17" x14ac:dyDescent="0.25">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25">
      <c r="B475" s="7" t="str">
        <f t="shared" si="50"/>
        <v/>
      </c>
      <c r="C475" s="7" t="str">
        <f t="shared" si="50"/>
        <v/>
      </c>
      <c r="D475" s="7" t="str">
        <f t="shared" si="50"/>
        <v/>
      </c>
      <c r="E475" s="7" t="str">
        <f t="shared" si="50"/>
        <v/>
      </c>
      <c r="F475" s="7" t="str">
        <f t="shared" si="50"/>
        <v/>
      </c>
      <c r="G475" s="7" t="str">
        <f t="shared" si="50"/>
        <v/>
      </c>
      <c r="H475" s="7" t="str">
        <f t="shared" si="50"/>
        <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25">
      <c r="B476" s="7" t="str">
        <f t="shared" si="50"/>
        <v/>
      </c>
      <c r="C476" s="7" t="str">
        <f t="shared" si="50"/>
        <v/>
      </c>
      <c r="D476" s="7" t="str">
        <f t="shared" si="50"/>
        <v/>
      </c>
      <c r="E476" s="7" t="str">
        <f t="shared" si="50"/>
        <v/>
      </c>
      <c r="F476" s="7" t="str">
        <f t="shared" si="50"/>
        <v/>
      </c>
      <c r="G476" s="7" t="str">
        <f t="shared" si="50"/>
        <v/>
      </c>
      <c r="H476" s="7" t="str">
        <f t="shared" si="50"/>
        <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25">
      <c r="B477" s="18" t="str">
        <f t="shared" si="50"/>
        <v/>
      </c>
      <c r="C477" s="18" t="str">
        <f t="shared" si="50"/>
        <v/>
      </c>
      <c r="D477" s="18" t="str">
        <f t="shared" si="50"/>
        <v/>
      </c>
      <c r="E477" s="18" t="str">
        <f t="shared" si="50"/>
        <v/>
      </c>
      <c r="F477" s="18" t="str">
        <f t="shared" si="50"/>
        <v/>
      </c>
      <c r="G477" s="18" t="str">
        <f t="shared" si="50"/>
        <v/>
      </c>
      <c r="H477" s="18">
        <f t="shared" si="50"/>
        <v>0</v>
      </c>
      <c r="I477" s="18">
        <f t="shared" si="50"/>
        <v>0</v>
      </c>
      <c r="J477" s="18">
        <f t="shared" si="50"/>
        <v>0</v>
      </c>
      <c r="K477" s="18">
        <f t="shared" si="50"/>
        <v>0</v>
      </c>
      <c r="L477" s="18">
        <f t="shared" si="50"/>
        <v>0</v>
      </c>
      <c r="M477" s="18">
        <f t="shared" si="50"/>
        <v>0</v>
      </c>
      <c r="N477" s="18">
        <f t="shared" si="50"/>
        <v>10.7</v>
      </c>
      <c r="O477" s="18" t="str">
        <f t="shared" si="50"/>
        <v/>
      </c>
      <c r="P477" s="6"/>
      <c r="Q477" s="9" t="s">
        <v>19</v>
      </c>
    </row>
    <row r="478" spans="1:17" x14ac:dyDescent="0.25">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10.7</v>
      </c>
      <c r="O478" s="112">
        <f>IF(O475="",O474*4,IF(O476="",(O475+O474)*2,IF(O477="",((O476+O475+O474)/3)*4,SUM(O474:O477))))</f>
        <v>0</v>
      </c>
      <c r="P478" s="6"/>
      <c r="Q478" s="9" t="s">
        <v>15</v>
      </c>
    </row>
    <row r="479" spans="1:17" x14ac:dyDescent="0.25">
      <c r="B479" s="192" t="s">
        <v>876</v>
      </c>
      <c r="C479" s="192"/>
      <c r="D479" s="192"/>
      <c r="E479" s="192"/>
      <c r="F479" s="192"/>
      <c r="G479" s="192"/>
      <c r="H479" s="192"/>
      <c r="I479" s="192"/>
      <c r="J479" s="192"/>
      <c r="K479" s="192"/>
      <c r="L479" s="192"/>
      <c r="M479" s="192"/>
      <c r="N479" s="192"/>
      <c r="O479" s="115"/>
      <c r="P479" s="6"/>
      <c r="Q479" s="9"/>
    </row>
    <row r="480" spans="1:17" x14ac:dyDescent="0.25">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25">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25">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25">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25">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25">
      <c r="B485" s="192" t="s">
        <v>877</v>
      </c>
      <c r="C485" s="192"/>
      <c r="D485" s="192"/>
      <c r="E485" s="192"/>
      <c r="F485" s="192"/>
      <c r="G485" s="192"/>
      <c r="H485" s="192"/>
      <c r="I485" s="192"/>
      <c r="J485" s="192"/>
      <c r="K485" s="192"/>
      <c r="L485" s="192"/>
      <c r="M485" s="192"/>
      <c r="N485" s="192"/>
      <c r="O485" s="115"/>
      <c r="P485" s="6"/>
      <c r="Q485" s="9"/>
    </row>
    <row r="486" spans="2:17" x14ac:dyDescent="0.25">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25">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25">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25">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25">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25">
      <c r="B491" s="192" t="s">
        <v>870</v>
      </c>
      <c r="C491" s="192"/>
      <c r="D491" s="192"/>
      <c r="E491" s="192"/>
      <c r="F491" s="192"/>
      <c r="G491" s="192"/>
      <c r="H491" s="192"/>
      <c r="I491" s="192"/>
      <c r="J491" s="192"/>
      <c r="K491" s="192"/>
      <c r="L491" s="192"/>
      <c r="M491" s="192"/>
      <c r="N491" s="192"/>
      <c r="O491" s="115"/>
      <c r="P491" s="6"/>
      <c r="Q491" s="9"/>
    </row>
    <row r="492" spans="2:17" s="2" customFormat="1" x14ac:dyDescent="0.25">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f t="shared" si="56"/>
        <v>63951</v>
      </c>
      <c r="J492" s="7">
        <f t="shared" si="56"/>
        <v>70092</v>
      </c>
      <c r="K492" s="7">
        <f t="shared" si="56"/>
        <v>79755</v>
      </c>
      <c r="L492" s="7">
        <f t="shared" si="56"/>
        <v>100954</v>
      </c>
      <c r="M492" s="7">
        <f t="shared" si="56"/>
        <v>113451</v>
      </c>
      <c r="N492" s="7">
        <f t="shared" si="56"/>
        <v>103073</v>
      </c>
      <c r="O492" s="7">
        <f t="shared" si="56"/>
        <v>110466</v>
      </c>
      <c r="P492" s="6"/>
      <c r="Q492" s="9" t="s">
        <v>12</v>
      </c>
    </row>
    <row r="493" spans="2:17" s="2" customFormat="1" x14ac:dyDescent="0.25">
      <c r="B493" s="7" t="str">
        <f t="shared" si="56"/>
        <v/>
      </c>
      <c r="C493" s="7" t="str">
        <f t="shared" si="56"/>
        <v/>
      </c>
      <c r="D493" s="7" t="str">
        <f t="shared" si="56"/>
        <v/>
      </c>
      <c r="E493" s="7" t="str">
        <f t="shared" si="56"/>
        <v/>
      </c>
      <c r="F493" s="7" t="str">
        <f t="shared" si="56"/>
        <v/>
      </c>
      <c r="G493" s="7" t="str">
        <f t="shared" si="56"/>
        <v/>
      </c>
      <c r="H493" s="7" t="str">
        <f t="shared" si="56"/>
        <v/>
      </c>
      <c r="I493" s="7">
        <f t="shared" si="56"/>
        <v>66024</v>
      </c>
      <c r="J493" s="7">
        <f t="shared" si="56"/>
        <v>75123</v>
      </c>
      <c r="K493" s="7">
        <f t="shared" si="56"/>
        <v>83478</v>
      </c>
      <c r="L493" s="7">
        <f t="shared" si="56"/>
        <v>102095</v>
      </c>
      <c r="M493" s="7">
        <f t="shared" si="56"/>
        <v>114405</v>
      </c>
      <c r="N493" s="7">
        <f t="shared" si="56"/>
        <v>87003</v>
      </c>
      <c r="O493" s="7">
        <f t="shared" si="56"/>
        <v>109423</v>
      </c>
      <c r="P493" s="6"/>
      <c r="Q493" s="9" t="s">
        <v>13</v>
      </c>
    </row>
    <row r="494" spans="2:17" s="2" customFormat="1" x14ac:dyDescent="0.25">
      <c r="B494" s="7" t="str">
        <f t="shared" si="56"/>
        <v/>
      </c>
      <c r="C494" s="7" t="str">
        <f t="shared" si="56"/>
        <v/>
      </c>
      <c r="D494" s="7" t="str">
        <f t="shared" si="56"/>
        <v/>
      </c>
      <c r="E494" s="7" t="str">
        <f t="shared" si="56"/>
        <v/>
      </c>
      <c r="F494" s="7" t="str">
        <f t="shared" si="56"/>
        <v/>
      </c>
      <c r="G494" s="7" t="str">
        <f t="shared" si="56"/>
        <v/>
      </c>
      <c r="H494" s="7" t="str">
        <f t="shared" si="56"/>
        <v/>
      </c>
      <c r="I494" s="7">
        <f t="shared" si="56"/>
        <v>68128</v>
      </c>
      <c r="J494" s="7">
        <f t="shared" si="56"/>
        <v>79717</v>
      </c>
      <c r="K494" s="7">
        <f t="shared" si="56"/>
        <v>89836</v>
      </c>
      <c r="L494" s="7">
        <f t="shared" si="56"/>
        <v>110209</v>
      </c>
      <c r="M494" s="7">
        <f t="shared" si="56"/>
        <v>117317</v>
      </c>
      <c r="N494" s="7">
        <f t="shared" si="56"/>
        <v>96941</v>
      </c>
      <c r="O494" s="7" t="str">
        <f t="shared" si="56"/>
        <v/>
      </c>
      <c r="P494" s="6"/>
      <c r="Q494" s="9" t="s">
        <v>14</v>
      </c>
    </row>
    <row r="495" spans="2:17" s="2" customFormat="1" x14ac:dyDescent="0.25">
      <c r="B495" s="7" t="str">
        <f t="shared" si="56"/>
        <v/>
      </c>
      <c r="C495" s="7" t="str">
        <f t="shared" si="56"/>
        <v/>
      </c>
      <c r="D495" s="7" t="str">
        <f t="shared" si="56"/>
        <v/>
      </c>
      <c r="E495" s="7" t="str">
        <f t="shared" si="56"/>
        <v/>
      </c>
      <c r="F495" s="7" t="str">
        <f t="shared" si="56"/>
        <v/>
      </c>
      <c r="G495" s="7" t="str">
        <f t="shared" si="56"/>
        <v/>
      </c>
      <c r="H495" s="7">
        <f t="shared" si="56"/>
        <v>58752.3</v>
      </c>
      <c r="I495" s="7">
        <f t="shared" si="56"/>
        <v>67868.429999999993</v>
      </c>
      <c r="J495" s="7">
        <f t="shared" si="56"/>
        <v>77644.7</v>
      </c>
      <c r="K495" s="7">
        <f t="shared" si="56"/>
        <v>95572.15</v>
      </c>
      <c r="L495" s="7">
        <f t="shared" si="56"/>
        <v>110602.83</v>
      </c>
      <c r="M495" s="7">
        <f t="shared" si="56"/>
        <v>113718.33</v>
      </c>
      <c r="N495" s="7">
        <f t="shared" si="56"/>
        <v>104716.83</v>
      </c>
      <c r="O495" s="7" t="str">
        <f t="shared" si="56"/>
        <v/>
      </c>
      <c r="P495" s="6"/>
      <c r="Q495" s="9" t="s">
        <v>19</v>
      </c>
    </row>
    <row r="496" spans="2:17" s="2" customFormat="1" x14ac:dyDescent="0.25">
      <c r="B496" s="16">
        <f>SUM(B492:B495)</f>
        <v>0</v>
      </c>
      <c r="C496" s="16">
        <f t="shared" ref="C496:M496" si="57">SUM(C492:C495)</f>
        <v>0</v>
      </c>
      <c r="D496" s="16">
        <f t="shared" si="57"/>
        <v>0</v>
      </c>
      <c r="E496" s="16">
        <f t="shared" si="57"/>
        <v>0</v>
      </c>
      <c r="F496" s="16">
        <f t="shared" si="57"/>
        <v>0</v>
      </c>
      <c r="G496" s="16">
        <f t="shared" si="57"/>
        <v>0</v>
      </c>
      <c r="H496" s="16">
        <f t="shared" si="57"/>
        <v>58752.3</v>
      </c>
      <c r="I496" s="16">
        <f t="shared" si="57"/>
        <v>265971.43</v>
      </c>
      <c r="J496" s="16">
        <f t="shared" si="57"/>
        <v>302576.7</v>
      </c>
      <c r="K496" s="16">
        <f t="shared" si="57"/>
        <v>348641.15</v>
      </c>
      <c r="L496" s="16">
        <f t="shared" si="57"/>
        <v>423860.83</v>
      </c>
      <c r="M496" s="16">
        <f t="shared" si="57"/>
        <v>458891.33</v>
      </c>
      <c r="N496" s="16">
        <f>IF(N493="",N492*4,IF(N494="",(N493+N492)*2,IF(N495="",((N494+N493+N492)/3)*4,SUM(N492:N495))))</f>
        <v>391733.83</v>
      </c>
      <c r="O496" s="16">
        <f>IF(O493="",O492*4,IF(O494="",(O493+O492)*2,IF(O495="",((O494+O493+O492)/3)*4,SUM(O492:O495))))</f>
        <v>439778</v>
      </c>
      <c r="P496" s="6"/>
      <c r="Q496" s="9" t="s">
        <v>15</v>
      </c>
    </row>
    <row r="497" spans="1:17" x14ac:dyDescent="0.25">
      <c r="B497" s="209" t="s">
        <v>21</v>
      </c>
      <c r="C497" s="209"/>
      <c r="D497" s="209"/>
      <c r="E497" s="209"/>
      <c r="F497" s="209"/>
      <c r="G497" s="209"/>
      <c r="H497" s="209"/>
      <c r="I497" s="209"/>
      <c r="J497" s="209"/>
      <c r="K497" s="209"/>
      <c r="L497" s="209"/>
      <c r="M497" s="209"/>
      <c r="N497" s="209"/>
      <c r="O497" s="117"/>
      <c r="P497" s="6"/>
      <c r="Q497" s="9"/>
    </row>
    <row r="498" spans="1:17" x14ac:dyDescent="0.25">
      <c r="B498" s="210" t="s">
        <v>871</v>
      </c>
      <c r="C498" s="210"/>
      <c r="D498" s="210"/>
      <c r="E498" s="210"/>
      <c r="F498" s="210"/>
      <c r="G498" s="210"/>
      <c r="H498" s="210"/>
      <c r="I498" s="210"/>
      <c r="J498" s="210"/>
      <c r="K498" s="210"/>
      <c r="L498" s="210"/>
      <c r="M498" s="210"/>
      <c r="N498" s="210"/>
      <c r="O498" s="118"/>
      <c r="P498" s="6"/>
      <c r="Q498" s="9"/>
    </row>
    <row r="499" spans="1:17" x14ac:dyDescent="0.25">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f t="shared" si="58"/>
        <v>49922</v>
      </c>
      <c r="J499" s="7">
        <f t="shared" si="58"/>
        <v>53690</v>
      </c>
      <c r="K499" s="7">
        <f t="shared" si="58"/>
        <v>64341</v>
      </c>
      <c r="L499" s="7">
        <f t="shared" si="58"/>
        <v>73090</v>
      </c>
      <c r="M499" s="7">
        <f t="shared" si="58"/>
        <v>82533</v>
      </c>
      <c r="N499" s="7">
        <f t="shared" si="58"/>
        <v>81499</v>
      </c>
      <c r="O499" s="7">
        <f t="shared" si="58"/>
        <v>83332</v>
      </c>
      <c r="P499" s="6"/>
      <c r="Q499" s="9" t="s">
        <v>12</v>
      </c>
    </row>
    <row r="500" spans="1:17" x14ac:dyDescent="0.25">
      <c r="B500" s="7" t="str">
        <f t="shared" si="58"/>
        <v/>
      </c>
      <c r="C500" s="7" t="str">
        <f t="shared" si="58"/>
        <v/>
      </c>
      <c r="D500" s="7" t="str">
        <f t="shared" si="58"/>
        <v/>
      </c>
      <c r="E500" s="7" t="str">
        <f t="shared" si="58"/>
        <v/>
      </c>
      <c r="F500" s="7" t="str">
        <f t="shared" si="58"/>
        <v/>
      </c>
      <c r="G500" s="7" t="str">
        <f t="shared" si="58"/>
        <v/>
      </c>
      <c r="H500" s="7" t="str">
        <f t="shared" si="58"/>
        <v/>
      </c>
      <c r="I500" s="7">
        <f t="shared" si="58"/>
        <v>51127</v>
      </c>
      <c r="J500" s="7">
        <f t="shared" si="58"/>
        <v>55999</v>
      </c>
      <c r="K500" s="7">
        <f t="shared" si="58"/>
        <v>63998</v>
      </c>
      <c r="L500" s="7">
        <f t="shared" si="58"/>
        <v>75986</v>
      </c>
      <c r="M500" s="7">
        <f t="shared" si="58"/>
        <v>83947</v>
      </c>
      <c r="N500" s="7">
        <f t="shared" si="58"/>
        <v>67277</v>
      </c>
      <c r="O500" s="7">
        <f t="shared" si="58"/>
        <v>92495</v>
      </c>
      <c r="P500" s="6"/>
      <c r="Q500" s="9" t="s">
        <v>13</v>
      </c>
    </row>
    <row r="501" spans="1:17" x14ac:dyDescent="0.25">
      <c r="B501" s="7" t="str">
        <f t="shared" si="58"/>
        <v/>
      </c>
      <c r="C501" s="7" t="str">
        <f t="shared" si="58"/>
        <v/>
      </c>
      <c r="D501" s="7" t="str">
        <f t="shared" si="58"/>
        <v/>
      </c>
      <c r="E501" s="7" t="str">
        <f t="shared" si="58"/>
        <v/>
      </c>
      <c r="F501" s="7" t="str">
        <f t="shared" si="58"/>
        <v/>
      </c>
      <c r="G501" s="7" t="str">
        <f t="shared" si="58"/>
        <v/>
      </c>
      <c r="H501" s="7" t="str">
        <f t="shared" si="58"/>
        <v/>
      </c>
      <c r="I501" s="7">
        <f t="shared" si="58"/>
        <v>52566</v>
      </c>
      <c r="J501" s="7">
        <f t="shared" si="58"/>
        <v>60652</v>
      </c>
      <c r="K501" s="7">
        <f t="shared" si="58"/>
        <v>67134</v>
      </c>
      <c r="L501" s="7">
        <f t="shared" si="58"/>
        <v>81981</v>
      </c>
      <c r="M501" s="7">
        <f t="shared" si="58"/>
        <v>86997</v>
      </c>
      <c r="N501" s="7">
        <f t="shared" si="58"/>
        <v>74254</v>
      </c>
      <c r="O501" s="7" t="str">
        <f t="shared" si="58"/>
        <v/>
      </c>
      <c r="P501" s="6"/>
      <c r="Q501" s="9" t="s">
        <v>14</v>
      </c>
    </row>
    <row r="502" spans="1:17" x14ac:dyDescent="0.25">
      <c r="B502" s="18" t="str">
        <f t="shared" si="58"/>
        <v/>
      </c>
      <c r="C502" s="18" t="str">
        <f t="shared" si="58"/>
        <v/>
      </c>
      <c r="D502" s="18" t="str">
        <f t="shared" si="58"/>
        <v/>
      </c>
      <c r="E502" s="18" t="str">
        <f t="shared" si="58"/>
        <v/>
      </c>
      <c r="F502" s="18" t="str">
        <f t="shared" si="58"/>
        <v/>
      </c>
      <c r="G502" s="18" t="str">
        <f t="shared" si="58"/>
        <v/>
      </c>
      <c r="H502" s="18">
        <f t="shared" si="58"/>
        <v>47480.3</v>
      </c>
      <c r="I502" s="18">
        <f t="shared" si="58"/>
        <v>51561.66</v>
      </c>
      <c r="J502" s="18">
        <f t="shared" si="58"/>
        <v>58686.84</v>
      </c>
      <c r="K502" s="18">
        <f t="shared" si="58"/>
        <v>70780.36</v>
      </c>
      <c r="L502" s="18">
        <f t="shared" si="58"/>
        <v>82966.559999999998</v>
      </c>
      <c r="M502" s="18">
        <f t="shared" si="58"/>
        <v>86089.73</v>
      </c>
      <c r="N502" s="18">
        <f t="shared" si="58"/>
        <v>79959.5</v>
      </c>
      <c r="O502" s="18" t="str">
        <f t="shared" si="58"/>
        <v/>
      </c>
      <c r="P502" s="6"/>
      <c r="Q502" s="9" t="s">
        <v>19</v>
      </c>
    </row>
    <row r="503" spans="1:17" x14ac:dyDescent="0.25">
      <c r="B503" s="18">
        <f>SUM(B499:B502)</f>
        <v>0</v>
      </c>
      <c r="C503" s="18">
        <f t="shared" ref="C503:M503" si="59">SUM(C499:C502)</f>
        <v>0</v>
      </c>
      <c r="D503" s="18">
        <f t="shared" si="59"/>
        <v>0</v>
      </c>
      <c r="E503" s="18">
        <f t="shared" si="59"/>
        <v>0</v>
      </c>
      <c r="F503" s="18">
        <f t="shared" si="59"/>
        <v>0</v>
      </c>
      <c r="G503" s="18">
        <f t="shared" si="59"/>
        <v>0</v>
      </c>
      <c r="H503" s="18">
        <f t="shared" si="59"/>
        <v>47480.3</v>
      </c>
      <c r="I503" s="18">
        <f t="shared" si="59"/>
        <v>205176.66</v>
      </c>
      <c r="J503" s="18">
        <f t="shared" si="59"/>
        <v>229027.84</v>
      </c>
      <c r="K503" s="18">
        <f t="shared" si="59"/>
        <v>266253.36</v>
      </c>
      <c r="L503" s="18">
        <f t="shared" si="59"/>
        <v>314023.56</v>
      </c>
      <c r="M503" s="18">
        <f t="shared" si="59"/>
        <v>339566.73</v>
      </c>
      <c r="N503" s="18">
        <f>IF(N500="",N499*4,IF(N501="",(N500+N499)*2,IF(N502="",((N501+N500+N499)/3)*4,SUM(N499:N502))))</f>
        <v>302989.5</v>
      </c>
      <c r="O503" s="18">
        <f>IF(O500="",O499*4,IF(O501="",(O500+O499)*2,IF(O502="",((O501+O500+O499)/3)*4,SUM(O499:O502))))</f>
        <v>351654</v>
      </c>
      <c r="P503" s="6"/>
      <c r="Q503" s="9" t="s">
        <v>15</v>
      </c>
    </row>
    <row r="504" spans="1:17" x14ac:dyDescent="0.25">
      <c r="B504" s="21" t="e">
        <f>B503/B$465</f>
        <v>#DIV/0!</v>
      </c>
      <c r="C504" s="22" t="e">
        <f>C503/C$465</f>
        <v>#DIV/0!</v>
      </c>
      <c r="D504" s="22" t="e">
        <f t="shared" ref="D504:O504" si="60">D503/D$465</f>
        <v>#DIV/0!</v>
      </c>
      <c r="E504" s="22" t="e">
        <f t="shared" si="60"/>
        <v>#DIV/0!</v>
      </c>
      <c r="F504" s="22" t="e">
        <f t="shared" si="60"/>
        <v>#DIV/0!</v>
      </c>
      <c r="G504" s="22" t="e">
        <f t="shared" si="60"/>
        <v>#DIV/0!</v>
      </c>
      <c r="H504" s="22">
        <f t="shared" si="60"/>
        <v>0.81055095777735642</v>
      </c>
      <c r="I504" s="22">
        <f t="shared" si="60"/>
        <v>0.77639457197591522</v>
      </c>
      <c r="J504" s="22">
        <f t="shared" si="60"/>
        <v>0.76144718286820445</v>
      </c>
      <c r="K504" s="22">
        <f t="shared" si="60"/>
        <v>0.766189068558078</v>
      </c>
      <c r="L504" s="22">
        <f t="shared" si="60"/>
        <v>0.74433744514152755</v>
      </c>
      <c r="M504" s="22">
        <f t="shared" si="60"/>
        <v>0.74309770538882647</v>
      </c>
      <c r="N504" s="23">
        <f t="shared" si="60"/>
        <v>0.77472305567498545</v>
      </c>
      <c r="O504" s="23">
        <f t="shared" si="60"/>
        <v>0.80065846094998705</v>
      </c>
      <c r="P504" s="6"/>
      <c r="Q504" s="11" t="s">
        <v>2305</v>
      </c>
    </row>
    <row r="505" spans="1:17" s="87" customFormat="1" x14ac:dyDescent="0.25">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f t="shared" si="61"/>
        <v>3.3213008342407271</v>
      </c>
      <c r="J505" s="10">
        <f t="shared" si="61"/>
        <v>0.11624704291414045</v>
      </c>
      <c r="K505" s="10">
        <f t="shared" si="61"/>
        <v>0.16253709592685328</v>
      </c>
      <c r="L505" s="10">
        <f t="shared" si="61"/>
        <v>0.17941632736578428</v>
      </c>
      <c r="M505" s="10">
        <f t="shared" si="61"/>
        <v>8.1341571950843461E-2</v>
      </c>
      <c r="N505" s="10">
        <f>N503/M503-1</f>
        <v>-0.10771735499529056</v>
      </c>
      <c r="O505" s="10">
        <f>O503/N503-1</f>
        <v>0.16061447673929297</v>
      </c>
      <c r="P505" s="17"/>
      <c r="Q505" s="14" t="s">
        <v>20</v>
      </c>
    </row>
    <row r="506" spans="1:17" x14ac:dyDescent="0.25">
      <c r="B506" s="208" t="s">
        <v>22</v>
      </c>
      <c r="C506" s="208"/>
      <c r="D506" s="208"/>
      <c r="E506" s="208"/>
      <c r="F506" s="208"/>
      <c r="G506" s="208"/>
      <c r="H506" s="208"/>
      <c r="I506" s="208"/>
      <c r="J506" s="208"/>
      <c r="K506" s="208"/>
      <c r="L506" s="208"/>
      <c r="M506" s="208"/>
      <c r="N506" s="208"/>
      <c r="O506" s="120"/>
      <c r="P506" s="6"/>
      <c r="Q506" s="9"/>
    </row>
    <row r="507" spans="1:17" x14ac:dyDescent="0.25">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f t="shared" si="62"/>
        <v>13847</v>
      </c>
      <c r="J507" s="16">
        <f t="shared" si="62"/>
        <v>16176</v>
      </c>
      <c r="K507" s="16">
        <f t="shared" si="62"/>
        <v>14946</v>
      </c>
      <c r="L507" s="16">
        <f t="shared" si="62"/>
        <v>27751</v>
      </c>
      <c r="M507" s="16">
        <f t="shared" si="62"/>
        <v>30362</v>
      </c>
      <c r="N507" s="16">
        <f t="shared" si="62"/>
        <v>21498</v>
      </c>
      <c r="O507" s="16">
        <f t="shared" si="62"/>
        <v>27023</v>
      </c>
      <c r="P507" s="6"/>
      <c r="Q507" s="9" t="s">
        <v>12</v>
      </c>
    </row>
    <row r="508" spans="1:17" x14ac:dyDescent="0.25">
      <c r="B508" s="7" t="str">
        <f t="shared" si="62"/>
        <v/>
      </c>
      <c r="C508" s="7" t="str">
        <f t="shared" si="62"/>
        <v/>
      </c>
      <c r="D508" s="7" t="str">
        <f t="shared" si="62"/>
        <v/>
      </c>
      <c r="E508" s="7" t="str">
        <f t="shared" si="62"/>
        <v/>
      </c>
      <c r="F508" s="7" t="str">
        <f t="shared" si="62"/>
        <v/>
      </c>
      <c r="G508" s="7" t="str">
        <f t="shared" si="62"/>
        <v/>
      </c>
      <c r="H508" s="7" t="str">
        <f t="shared" si="62"/>
        <v/>
      </c>
      <c r="I508" s="7">
        <f t="shared" si="62"/>
        <v>14097</v>
      </c>
      <c r="J508" s="7">
        <f t="shared" si="62"/>
        <v>18382</v>
      </c>
      <c r="K508" s="7">
        <f t="shared" si="62"/>
        <v>19264</v>
      </c>
      <c r="L508" s="7">
        <f t="shared" si="62"/>
        <v>25329</v>
      </c>
      <c r="M508" s="7">
        <f t="shared" si="62"/>
        <v>29701</v>
      </c>
      <c r="N508" s="7">
        <f t="shared" si="62"/>
        <v>19517</v>
      </c>
      <c r="O508" s="7">
        <f t="shared" si="62"/>
        <v>16753</v>
      </c>
      <c r="P508" s="6"/>
      <c r="Q508" s="9" t="s">
        <v>13</v>
      </c>
    </row>
    <row r="509" spans="1:17" x14ac:dyDescent="0.25">
      <c r="B509" s="7" t="str">
        <f t="shared" si="62"/>
        <v/>
      </c>
      <c r="C509" s="7" t="str">
        <f t="shared" si="62"/>
        <v/>
      </c>
      <c r="D509" s="7" t="str">
        <f t="shared" si="62"/>
        <v/>
      </c>
      <c r="E509" s="7" t="str">
        <f t="shared" si="62"/>
        <v/>
      </c>
      <c r="F509" s="7" t="str">
        <f t="shared" si="62"/>
        <v/>
      </c>
      <c r="G509" s="7" t="str">
        <f t="shared" si="62"/>
        <v/>
      </c>
      <c r="H509" s="7" t="str">
        <f t="shared" si="62"/>
        <v/>
      </c>
      <c r="I509" s="7">
        <f t="shared" si="62"/>
        <v>15357</v>
      </c>
      <c r="J509" s="7">
        <f t="shared" si="62"/>
        <v>18701</v>
      </c>
      <c r="K509" s="7">
        <f t="shared" si="62"/>
        <v>22375</v>
      </c>
      <c r="L509" s="7">
        <f t="shared" si="62"/>
        <v>27899</v>
      </c>
      <c r="M509" s="7">
        <f t="shared" si="62"/>
        <v>29967</v>
      </c>
      <c r="N509" s="7">
        <f t="shared" si="62"/>
        <v>22497</v>
      </c>
      <c r="O509" s="7" t="str">
        <f t="shared" si="62"/>
        <v/>
      </c>
      <c r="P509" s="6"/>
      <c r="Q509" s="9" t="s">
        <v>14</v>
      </c>
    </row>
    <row r="510" spans="1:17" x14ac:dyDescent="0.25">
      <c r="B510" s="18" t="str">
        <f t="shared" si="62"/>
        <v/>
      </c>
      <c r="C510" s="18" t="str">
        <f t="shared" si="62"/>
        <v/>
      </c>
      <c r="D510" s="18" t="str">
        <f t="shared" si="62"/>
        <v/>
      </c>
      <c r="E510" s="18" t="str">
        <f t="shared" si="62"/>
        <v/>
      </c>
      <c r="F510" s="18" t="str">
        <f t="shared" si="62"/>
        <v/>
      </c>
      <c r="G510" s="18" t="str">
        <f t="shared" si="62"/>
        <v/>
      </c>
      <c r="H510" s="18">
        <f t="shared" si="62"/>
        <v>11097.509999999995</v>
      </c>
      <c r="I510" s="18">
        <f t="shared" si="62"/>
        <v>15790.87999999999</v>
      </c>
      <c r="J510" s="18">
        <f t="shared" si="62"/>
        <v>18492.839999999997</v>
      </c>
      <c r="K510" s="18">
        <f t="shared" si="62"/>
        <v>24665.11</v>
      </c>
      <c r="L510" s="18">
        <f t="shared" si="62"/>
        <v>26880.770000000004</v>
      </c>
      <c r="M510" s="18">
        <f t="shared" si="62"/>
        <v>27364.350000000006</v>
      </c>
      <c r="N510" s="18">
        <f t="shared" si="62"/>
        <v>24592.449999999997</v>
      </c>
      <c r="O510" s="18" t="str">
        <f t="shared" si="62"/>
        <v/>
      </c>
      <c r="P510" s="6"/>
      <c r="Q510" s="9" t="s">
        <v>19</v>
      </c>
    </row>
    <row r="511" spans="1:17" x14ac:dyDescent="0.25">
      <c r="B511" s="16">
        <f t="shared" si="62"/>
        <v>0</v>
      </c>
      <c r="C511" s="16">
        <f t="shared" si="62"/>
        <v>0</v>
      </c>
      <c r="D511" s="16">
        <f t="shared" si="62"/>
        <v>0</v>
      </c>
      <c r="E511" s="16">
        <f t="shared" si="62"/>
        <v>0</v>
      </c>
      <c r="F511" s="16">
        <f t="shared" si="62"/>
        <v>0</v>
      </c>
      <c r="G511" s="16">
        <f t="shared" si="62"/>
        <v>0</v>
      </c>
      <c r="H511" s="16">
        <f t="shared" si="62"/>
        <v>11097.509999999995</v>
      </c>
      <c r="I511" s="16">
        <f t="shared" si="62"/>
        <v>59091.879999999976</v>
      </c>
      <c r="J511" s="16">
        <f t="shared" si="62"/>
        <v>71751.839999999997</v>
      </c>
      <c r="K511" s="16">
        <f t="shared" si="62"/>
        <v>81250.109999999986</v>
      </c>
      <c r="L511" s="16">
        <f t="shared" si="62"/>
        <v>107859.77000000002</v>
      </c>
      <c r="M511" s="16">
        <f t="shared" si="62"/>
        <v>117394.35000000003</v>
      </c>
      <c r="N511" s="16">
        <f t="shared" si="62"/>
        <v>88104.450000000012</v>
      </c>
      <c r="O511" s="16">
        <f t="shared" si="62"/>
        <v>87552</v>
      </c>
      <c r="P511" s="6"/>
      <c r="Q511" s="9" t="s">
        <v>15</v>
      </c>
    </row>
    <row r="512" spans="1:17" x14ac:dyDescent="0.25">
      <c r="B512" s="10" t="e">
        <f t="shared" ref="B512:O512" si="63">B511/B$465</f>
        <v>#DIV/0!</v>
      </c>
      <c r="C512" s="10" t="e">
        <f t="shared" si="63"/>
        <v>#DIV/0!</v>
      </c>
      <c r="D512" s="10" t="e">
        <f t="shared" si="63"/>
        <v>#DIV/0!</v>
      </c>
      <c r="E512" s="10" t="e">
        <f t="shared" si="63"/>
        <v>#DIV/0!</v>
      </c>
      <c r="F512" s="10" t="e">
        <f t="shared" si="63"/>
        <v>#DIV/0!</v>
      </c>
      <c r="G512" s="10" t="e">
        <f t="shared" si="63"/>
        <v>#DIV/0!</v>
      </c>
      <c r="H512" s="10">
        <f t="shared" si="63"/>
        <v>0.18944904222264361</v>
      </c>
      <c r="I512" s="10">
        <f t="shared" si="63"/>
        <v>0.22360542802408481</v>
      </c>
      <c r="J512" s="10">
        <f t="shared" si="63"/>
        <v>0.2385528171317956</v>
      </c>
      <c r="K512" s="10">
        <f t="shared" si="63"/>
        <v>0.23381093144192197</v>
      </c>
      <c r="L512" s="10">
        <f t="shared" si="63"/>
        <v>0.25566255485847239</v>
      </c>
      <c r="M512" s="10">
        <f t="shared" si="63"/>
        <v>0.25690229461117353</v>
      </c>
      <c r="N512" s="10">
        <f t="shared" si="63"/>
        <v>0.22527694432501452</v>
      </c>
      <c r="O512" s="10">
        <f t="shared" si="63"/>
        <v>0.19934153905001298</v>
      </c>
      <c r="P512" s="6"/>
      <c r="Q512" s="24" t="s">
        <v>23</v>
      </c>
    </row>
    <row r="513" spans="1:17" s="87" customFormat="1" x14ac:dyDescent="0.25">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f t="shared" si="64"/>
        <v>4.324787272099778</v>
      </c>
      <c r="J513" s="10">
        <f t="shared" si="64"/>
        <v>0.21424195676292634</v>
      </c>
      <c r="K513" s="10">
        <f t="shared" si="64"/>
        <v>0.13237667493962513</v>
      </c>
      <c r="L513" s="10">
        <f t="shared" si="64"/>
        <v>0.32750306430354414</v>
      </c>
      <c r="M513" s="10">
        <f t="shared" si="64"/>
        <v>8.8397926307463903E-2</v>
      </c>
      <c r="N513" s="10">
        <f>N511/M511-1</f>
        <v>-0.24950008241452859</v>
      </c>
      <c r="O513" s="10">
        <f>O511/N511-1</f>
        <v>-6.2703983737485425E-3</v>
      </c>
      <c r="P513" s="17"/>
      <c r="Q513" s="14" t="s">
        <v>20</v>
      </c>
    </row>
    <row r="514" spans="1:17" x14ac:dyDescent="0.25">
      <c r="B514" s="209" t="s">
        <v>24</v>
      </c>
      <c r="C514" s="209"/>
      <c r="D514" s="209"/>
      <c r="E514" s="209"/>
      <c r="F514" s="209"/>
      <c r="G514" s="209"/>
      <c r="H514" s="209"/>
      <c r="I514" s="209"/>
      <c r="J514" s="209"/>
      <c r="K514" s="209"/>
      <c r="L514" s="209"/>
      <c r="M514" s="209"/>
      <c r="N514" s="209"/>
      <c r="O514" s="117"/>
      <c r="P514" s="6"/>
      <c r="Q514" s="3"/>
    </row>
    <row r="515" spans="1:17" x14ac:dyDescent="0.25">
      <c r="B515" s="210" t="s">
        <v>873</v>
      </c>
      <c r="C515" s="210"/>
      <c r="D515" s="210"/>
      <c r="E515" s="210"/>
      <c r="F515" s="210"/>
      <c r="G515" s="210"/>
      <c r="H515" s="210"/>
      <c r="I515" s="210"/>
      <c r="J515" s="210"/>
      <c r="K515" s="210"/>
      <c r="L515" s="210"/>
      <c r="M515" s="210"/>
      <c r="N515" s="210"/>
      <c r="O515" s="118"/>
      <c r="P515" s="6"/>
      <c r="Q515" s="3"/>
    </row>
    <row r="516" spans="1:17" x14ac:dyDescent="0.25">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25">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25">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25">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25">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25">
      <c r="B521" s="10" t="e">
        <f t="shared" ref="B521:M521" si="67">+B520/(B$465+B$472)</f>
        <v>#DIV/0!</v>
      </c>
      <c r="C521" s="10" t="e">
        <f t="shared" si="67"/>
        <v>#DIV/0!</v>
      </c>
      <c r="D521" s="10" t="e">
        <f t="shared" si="67"/>
        <v>#DIV/0!</v>
      </c>
      <c r="E521" s="10" t="e">
        <f t="shared" si="67"/>
        <v>#DIV/0!</v>
      </c>
      <c r="F521" s="10" t="e">
        <f t="shared" si="67"/>
        <v>#DIV/0!</v>
      </c>
      <c r="G521" s="10" t="e">
        <f t="shared" si="67"/>
        <v>#DIV/0!</v>
      </c>
      <c r="H521" s="10">
        <f t="shared" si="67"/>
        <v>0</v>
      </c>
      <c r="I521" s="10">
        <f t="shared" si="67"/>
        <v>0</v>
      </c>
      <c r="J521" s="10">
        <f t="shared" si="67"/>
        <v>0</v>
      </c>
      <c r="K521" s="10">
        <f t="shared" si="67"/>
        <v>0</v>
      </c>
      <c r="L521" s="10">
        <f t="shared" si="67"/>
        <v>0</v>
      </c>
      <c r="M521" s="10">
        <f t="shared" si="67"/>
        <v>0</v>
      </c>
      <c r="N521" s="10" t="e">
        <f>+N520/(N$465+N$472)</f>
        <v>#VALUE!</v>
      </c>
      <c r="O521" s="10" t="e">
        <f>+O520/(O$465+O$472)</f>
        <v>#VALUE!</v>
      </c>
      <c r="P521" s="6"/>
      <c r="Q521" s="11" t="s">
        <v>2305</v>
      </c>
    </row>
    <row r="522" spans="1:17" s="87" customFormat="1" x14ac:dyDescent="0.25">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25">
      <c r="B523" s="210" t="s">
        <v>874</v>
      </c>
      <c r="C523" s="210"/>
      <c r="D523" s="210"/>
      <c r="E523" s="210"/>
      <c r="F523" s="210"/>
      <c r="G523" s="210"/>
      <c r="H523" s="210"/>
      <c r="I523" s="210"/>
      <c r="J523" s="210"/>
      <c r="K523" s="210"/>
      <c r="L523" s="210"/>
      <c r="M523" s="210"/>
      <c r="N523" s="210"/>
      <c r="O523" s="118"/>
      <c r="P523" s="6"/>
      <c r="Q523" s="3"/>
    </row>
    <row r="524" spans="1:17" x14ac:dyDescent="0.25">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f t="shared" si="69"/>
        <v>6718</v>
      </c>
      <c r="J524" s="16">
        <f t="shared" si="69"/>
        <v>8075</v>
      </c>
      <c r="K524" s="16">
        <f t="shared" si="69"/>
        <v>10417</v>
      </c>
      <c r="L524" s="16">
        <f t="shared" si="69"/>
        <v>11541</v>
      </c>
      <c r="M524" s="16">
        <f t="shared" si="69"/>
        <v>12982</v>
      </c>
      <c r="N524" s="16">
        <f t="shared" si="69"/>
        <v>12102</v>
      </c>
      <c r="O524" s="16">
        <f t="shared" si="69"/>
        <v>12472</v>
      </c>
      <c r="P524" s="6"/>
      <c r="Q524" s="9" t="s">
        <v>12</v>
      </c>
    </row>
    <row r="525" spans="1:17" x14ac:dyDescent="0.25">
      <c r="B525" s="7" t="str">
        <f t="shared" si="69"/>
        <v/>
      </c>
      <c r="C525" s="7" t="str">
        <f t="shared" si="69"/>
        <v/>
      </c>
      <c r="D525" s="7" t="str">
        <f t="shared" si="69"/>
        <v/>
      </c>
      <c r="E525" s="7" t="str">
        <f t="shared" si="69"/>
        <v/>
      </c>
      <c r="F525" s="7" t="str">
        <f t="shared" si="69"/>
        <v/>
      </c>
      <c r="G525" s="7" t="str">
        <f t="shared" si="69"/>
        <v/>
      </c>
      <c r="H525" s="7" t="str">
        <f t="shared" si="69"/>
        <v/>
      </c>
      <c r="I525" s="7">
        <f t="shared" si="69"/>
        <v>6124</v>
      </c>
      <c r="J525" s="7">
        <f t="shared" si="69"/>
        <v>8327</v>
      </c>
      <c r="K525" s="7">
        <f t="shared" si="69"/>
        <v>10422</v>
      </c>
      <c r="L525" s="7">
        <f t="shared" si="69"/>
        <v>11416</v>
      </c>
      <c r="M525" s="7">
        <f t="shared" si="69"/>
        <v>14070</v>
      </c>
      <c r="N525" s="7">
        <f t="shared" si="69"/>
        <v>12452</v>
      </c>
      <c r="O525" s="7">
        <f t="shared" si="69"/>
        <v>12270</v>
      </c>
      <c r="P525" s="6"/>
      <c r="Q525" s="9" t="s">
        <v>13</v>
      </c>
    </row>
    <row r="526" spans="1:17" x14ac:dyDescent="0.25">
      <c r="B526" s="7" t="str">
        <f t="shared" si="69"/>
        <v/>
      </c>
      <c r="C526" s="7" t="str">
        <f t="shared" si="69"/>
        <v/>
      </c>
      <c r="D526" s="7" t="str">
        <f t="shared" si="69"/>
        <v/>
      </c>
      <c r="E526" s="7" t="str">
        <f t="shared" si="69"/>
        <v/>
      </c>
      <c r="F526" s="7" t="str">
        <f t="shared" si="69"/>
        <v/>
      </c>
      <c r="G526" s="7" t="str">
        <f t="shared" si="69"/>
        <v/>
      </c>
      <c r="H526" s="7" t="str">
        <f t="shared" si="69"/>
        <v/>
      </c>
      <c r="I526" s="7">
        <f t="shared" si="69"/>
        <v>9851</v>
      </c>
      <c r="J526" s="7">
        <f t="shared" si="69"/>
        <v>8060</v>
      </c>
      <c r="K526" s="7">
        <f t="shared" si="69"/>
        <v>9921</v>
      </c>
      <c r="L526" s="7">
        <f t="shared" si="69"/>
        <v>11680</v>
      </c>
      <c r="M526" s="7">
        <f t="shared" si="69"/>
        <v>12333</v>
      </c>
      <c r="N526" s="7">
        <f t="shared" si="69"/>
        <v>8269</v>
      </c>
      <c r="O526" s="7" t="str">
        <f t="shared" si="69"/>
        <v/>
      </c>
      <c r="P526" s="6"/>
      <c r="Q526" s="9" t="s">
        <v>14</v>
      </c>
    </row>
    <row r="527" spans="1:17" x14ac:dyDescent="0.25">
      <c r="B527" s="18" t="str">
        <f t="shared" si="69"/>
        <v/>
      </c>
      <c r="C527" s="18" t="str">
        <f t="shared" si="69"/>
        <v/>
      </c>
      <c r="D527" s="18" t="str">
        <f t="shared" si="69"/>
        <v/>
      </c>
      <c r="E527" s="18" t="str">
        <f t="shared" si="69"/>
        <v/>
      </c>
      <c r="F527" s="18" t="str">
        <f t="shared" si="69"/>
        <v/>
      </c>
      <c r="G527" s="18" t="str">
        <f t="shared" si="69"/>
        <v/>
      </c>
      <c r="H527" s="18">
        <f t="shared" si="69"/>
        <v>4476.45</v>
      </c>
      <c r="I527" s="18">
        <f t="shared" si="69"/>
        <v>5652.21</v>
      </c>
      <c r="J527" s="18">
        <f t="shared" si="69"/>
        <v>8271.92</v>
      </c>
      <c r="K527" s="18">
        <f t="shared" si="69"/>
        <v>8877.15</v>
      </c>
      <c r="L527" s="18">
        <f t="shared" si="69"/>
        <v>11994.49</v>
      </c>
      <c r="M527" s="18">
        <f t="shared" si="69"/>
        <v>12338.46</v>
      </c>
      <c r="N527" s="18">
        <f t="shared" si="69"/>
        <v>10716</v>
      </c>
      <c r="O527" s="18" t="str">
        <f t="shared" si="69"/>
        <v/>
      </c>
      <c r="P527" s="6"/>
      <c r="Q527" s="9" t="s">
        <v>19</v>
      </c>
    </row>
    <row r="528" spans="1:17" x14ac:dyDescent="0.25">
      <c r="B528" s="18">
        <f>SUM(B524:B527)</f>
        <v>0</v>
      </c>
      <c r="C528" s="18">
        <f t="shared" ref="C528:M528" si="70">SUM(C524:C527)</f>
        <v>0</v>
      </c>
      <c r="D528" s="18">
        <f t="shared" si="70"/>
        <v>0</v>
      </c>
      <c r="E528" s="18">
        <f t="shared" si="70"/>
        <v>0</v>
      </c>
      <c r="F528" s="18">
        <f t="shared" si="70"/>
        <v>0</v>
      </c>
      <c r="G528" s="18">
        <f t="shared" si="70"/>
        <v>0</v>
      </c>
      <c r="H528" s="18">
        <f t="shared" si="70"/>
        <v>4476.45</v>
      </c>
      <c r="I528" s="18">
        <f t="shared" si="70"/>
        <v>28345.21</v>
      </c>
      <c r="J528" s="18">
        <f t="shared" si="70"/>
        <v>32733.919999999998</v>
      </c>
      <c r="K528" s="18">
        <f t="shared" si="70"/>
        <v>39637.15</v>
      </c>
      <c r="L528" s="18">
        <f t="shared" si="70"/>
        <v>46631.49</v>
      </c>
      <c r="M528" s="18">
        <f t="shared" si="70"/>
        <v>51723.46</v>
      </c>
      <c r="N528" s="18">
        <f>IF(N525="",N524*4,IF(N526="",(N525+N524)*2,IF(N527="",((N526+N525+N524)/3)*4,SUM(N524:N527))))</f>
        <v>43539</v>
      </c>
      <c r="O528" s="18">
        <f>IF(O525="",O524*4,IF(O526="",(O525+O524)*2,IF(O527="",((O526+O525+O524)/3)*4,SUM(O524:O527))))</f>
        <v>49484</v>
      </c>
      <c r="P528" s="6"/>
      <c r="Q528" s="9" t="s">
        <v>15</v>
      </c>
    </row>
    <row r="529" spans="1:17" x14ac:dyDescent="0.25">
      <c r="B529" s="10" t="e">
        <f t="shared" ref="B529:O529" si="71">+B528/(B$465+B$472)</f>
        <v>#DIV/0!</v>
      </c>
      <c r="C529" s="10" t="e">
        <f t="shared" si="71"/>
        <v>#DIV/0!</v>
      </c>
      <c r="D529" s="10" t="e">
        <f t="shared" si="71"/>
        <v>#DIV/0!</v>
      </c>
      <c r="E529" s="10" t="e">
        <f t="shared" si="71"/>
        <v>#DIV/0!</v>
      </c>
      <c r="F529" s="10" t="e">
        <f t="shared" si="71"/>
        <v>#DIV/0!</v>
      </c>
      <c r="G529" s="10" t="e">
        <f t="shared" si="71"/>
        <v>#DIV/0!</v>
      </c>
      <c r="H529" s="10">
        <f t="shared" si="71"/>
        <v>7.6191910784769279E-2</v>
      </c>
      <c r="I529" s="10">
        <f t="shared" si="71"/>
        <v>0.10657238235804566</v>
      </c>
      <c r="J529" s="10">
        <f t="shared" si="71"/>
        <v>0.1081838753611894</v>
      </c>
      <c r="K529" s="10">
        <f t="shared" si="71"/>
        <v>0.11369039483721301</v>
      </c>
      <c r="L529" s="10">
        <f t="shared" si="71"/>
        <v>0.11001603993461721</v>
      </c>
      <c r="M529" s="10">
        <f t="shared" si="71"/>
        <v>0.1127139621487292</v>
      </c>
      <c r="N529" s="10">
        <f t="shared" si="71"/>
        <v>0.11115649552436753</v>
      </c>
      <c r="O529" s="10">
        <f t="shared" si="71"/>
        <v>0.1125204080240485</v>
      </c>
      <c r="P529" s="6"/>
      <c r="Q529" s="11" t="s">
        <v>2305</v>
      </c>
    </row>
    <row r="530" spans="1:17" s="87" customFormat="1" x14ac:dyDescent="0.25">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f t="shared" si="72"/>
        <v>5.3320734063822899</v>
      </c>
      <c r="J530" s="10">
        <f t="shared" si="72"/>
        <v>0.154830745653322</v>
      </c>
      <c r="K530" s="10">
        <f t="shared" si="72"/>
        <v>0.21088919383929583</v>
      </c>
      <c r="L530" s="10">
        <f t="shared" si="72"/>
        <v>0.17645920556851324</v>
      </c>
      <c r="M530" s="10">
        <f t="shared" si="72"/>
        <v>0.10919595320672792</v>
      </c>
      <c r="N530" s="10">
        <f>N528/M528-1</f>
        <v>-0.15823496726630426</v>
      </c>
      <c r="O530" s="10">
        <f>O528/N528-1</f>
        <v>0.13654424768598261</v>
      </c>
      <c r="P530" s="17"/>
      <c r="Q530" s="14" t="s">
        <v>20</v>
      </c>
    </row>
    <row r="531" spans="1:17" x14ac:dyDescent="0.25">
      <c r="B531" s="209" t="s">
        <v>872</v>
      </c>
      <c r="C531" s="209"/>
      <c r="D531" s="209"/>
      <c r="E531" s="209"/>
      <c r="F531" s="209"/>
      <c r="G531" s="209"/>
      <c r="H531" s="209"/>
      <c r="I531" s="209"/>
      <c r="J531" s="209"/>
      <c r="K531" s="209"/>
      <c r="L531" s="209"/>
      <c r="M531" s="209"/>
      <c r="N531" s="209"/>
      <c r="O531" s="117"/>
      <c r="P531" s="6"/>
      <c r="Q531" s="3"/>
    </row>
    <row r="532" spans="1:17" x14ac:dyDescent="0.25">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f t="shared" si="73"/>
        <v>6718</v>
      </c>
      <c r="J532" s="16">
        <f t="shared" si="73"/>
        <v>8075</v>
      </c>
      <c r="K532" s="16">
        <f t="shared" si="73"/>
        <v>10417</v>
      </c>
      <c r="L532" s="16">
        <f t="shared" si="73"/>
        <v>11541</v>
      </c>
      <c r="M532" s="16">
        <f t="shared" si="73"/>
        <v>12982</v>
      </c>
      <c r="N532" s="16">
        <f t="shared" si="73"/>
        <v>12102</v>
      </c>
      <c r="O532" s="16">
        <f t="shared" si="73"/>
        <v>12472</v>
      </c>
      <c r="P532" s="6"/>
      <c r="Q532" s="9" t="s">
        <v>12</v>
      </c>
    </row>
    <row r="533" spans="1:17" x14ac:dyDescent="0.25">
      <c r="B533" s="7" t="str">
        <f t="shared" si="73"/>
        <v/>
      </c>
      <c r="C533" s="7" t="str">
        <f t="shared" si="73"/>
        <v/>
      </c>
      <c r="D533" s="7" t="str">
        <f t="shared" si="73"/>
        <v/>
      </c>
      <c r="E533" s="7" t="str">
        <f t="shared" si="73"/>
        <v/>
      </c>
      <c r="F533" s="7" t="str">
        <f t="shared" si="73"/>
        <v/>
      </c>
      <c r="G533" s="7" t="str">
        <f t="shared" si="73"/>
        <v/>
      </c>
      <c r="H533" s="7" t="str">
        <f t="shared" si="73"/>
        <v/>
      </c>
      <c r="I533" s="7">
        <f t="shared" si="73"/>
        <v>6124</v>
      </c>
      <c r="J533" s="7">
        <f t="shared" si="73"/>
        <v>8327</v>
      </c>
      <c r="K533" s="7">
        <f t="shared" si="73"/>
        <v>10422</v>
      </c>
      <c r="L533" s="7">
        <f t="shared" si="73"/>
        <v>11416</v>
      </c>
      <c r="M533" s="7">
        <f t="shared" si="73"/>
        <v>14070</v>
      </c>
      <c r="N533" s="7">
        <f t="shared" si="73"/>
        <v>12452</v>
      </c>
      <c r="O533" s="7">
        <f t="shared" si="73"/>
        <v>12270</v>
      </c>
      <c r="P533" s="6"/>
      <c r="Q533" s="9" t="s">
        <v>13</v>
      </c>
    </row>
    <row r="534" spans="1:17" x14ac:dyDescent="0.25">
      <c r="B534" s="7" t="str">
        <f t="shared" si="73"/>
        <v/>
      </c>
      <c r="C534" s="7" t="str">
        <f t="shared" si="73"/>
        <v/>
      </c>
      <c r="D534" s="7" t="str">
        <f t="shared" si="73"/>
        <v/>
      </c>
      <c r="E534" s="7" t="str">
        <f t="shared" si="73"/>
        <v/>
      </c>
      <c r="F534" s="7" t="str">
        <f t="shared" si="73"/>
        <v/>
      </c>
      <c r="G534" s="7" t="str">
        <f t="shared" si="73"/>
        <v/>
      </c>
      <c r="H534" s="7" t="str">
        <f t="shared" si="73"/>
        <v/>
      </c>
      <c r="I534" s="7">
        <f t="shared" si="73"/>
        <v>9851</v>
      </c>
      <c r="J534" s="7">
        <f t="shared" si="73"/>
        <v>8060</v>
      </c>
      <c r="K534" s="7">
        <f t="shared" si="73"/>
        <v>9921</v>
      </c>
      <c r="L534" s="7">
        <f t="shared" si="73"/>
        <v>11680</v>
      </c>
      <c r="M534" s="7">
        <f t="shared" si="73"/>
        <v>12333</v>
      </c>
      <c r="N534" s="7">
        <f t="shared" si="73"/>
        <v>8269</v>
      </c>
      <c r="O534" s="7" t="str">
        <f t="shared" si="73"/>
        <v/>
      </c>
      <c r="P534" s="6"/>
      <c r="Q534" s="9" t="s">
        <v>14</v>
      </c>
    </row>
    <row r="535" spans="1:17" x14ac:dyDescent="0.25">
      <c r="B535" s="18" t="str">
        <f t="shared" si="73"/>
        <v/>
      </c>
      <c r="C535" s="18" t="str">
        <f t="shared" si="73"/>
        <v/>
      </c>
      <c r="D535" s="18" t="str">
        <f t="shared" si="73"/>
        <v/>
      </c>
      <c r="E535" s="18" t="str">
        <f t="shared" si="73"/>
        <v/>
      </c>
      <c r="F535" s="18" t="str">
        <f t="shared" si="73"/>
        <v/>
      </c>
      <c r="G535" s="18" t="str">
        <f t="shared" si="73"/>
        <v/>
      </c>
      <c r="H535" s="18">
        <f t="shared" si="73"/>
        <v>4476.45</v>
      </c>
      <c r="I535" s="18">
        <f t="shared" si="73"/>
        <v>5652.21</v>
      </c>
      <c r="J535" s="18">
        <f t="shared" si="73"/>
        <v>8271.92</v>
      </c>
      <c r="K535" s="18">
        <f t="shared" si="73"/>
        <v>8877.15</v>
      </c>
      <c r="L535" s="18">
        <f t="shared" si="73"/>
        <v>11994.49</v>
      </c>
      <c r="M535" s="18">
        <f t="shared" si="73"/>
        <v>12338.46</v>
      </c>
      <c r="N535" s="18">
        <f t="shared" si="73"/>
        <v>10716</v>
      </c>
      <c r="O535" s="18" t="str">
        <f t="shared" si="73"/>
        <v/>
      </c>
      <c r="P535" s="6"/>
      <c r="Q535" s="9" t="s">
        <v>19</v>
      </c>
    </row>
    <row r="536" spans="1:17" x14ac:dyDescent="0.25">
      <c r="B536" s="25">
        <f t="shared" ref="B536:M536" si="74">SUM(B532:B535)</f>
        <v>0</v>
      </c>
      <c r="C536" s="25">
        <f t="shared" si="74"/>
        <v>0</v>
      </c>
      <c r="D536" s="25">
        <f t="shared" si="74"/>
        <v>0</v>
      </c>
      <c r="E536" s="25">
        <f t="shared" si="74"/>
        <v>0</v>
      </c>
      <c r="F536" s="25">
        <f t="shared" si="74"/>
        <v>0</v>
      </c>
      <c r="G536" s="25">
        <f t="shared" si="74"/>
        <v>0</v>
      </c>
      <c r="H536" s="25">
        <f t="shared" si="74"/>
        <v>4476.45</v>
      </c>
      <c r="I536" s="25">
        <f t="shared" si="74"/>
        <v>28345.21</v>
      </c>
      <c r="J536" s="25">
        <f t="shared" si="74"/>
        <v>32733.919999999998</v>
      </c>
      <c r="K536" s="25">
        <f t="shared" si="74"/>
        <v>39637.15</v>
      </c>
      <c r="L536" s="25">
        <f t="shared" si="74"/>
        <v>46631.49</v>
      </c>
      <c r="M536" s="25">
        <f t="shared" si="74"/>
        <v>51723.46</v>
      </c>
      <c r="N536" s="25">
        <f>IF(N533="",N532*4,IF(N534="",(N533+N532)*2,IF(N535="",((N534+N533+N532)/3)*4,SUM(N532:N535))))</f>
        <v>43539</v>
      </c>
      <c r="O536" s="25">
        <f>IF(O533="",O532*4,IF(O534="",(O533+O532)*2,IF(O535="",((O534+O533+O532)/3)*4,SUM(O532:O535))))</f>
        <v>49484</v>
      </c>
      <c r="P536" s="6"/>
      <c r="Q536" s="9" t="s">
        <v>15</v>
      </c>
    </row>
    <row r="537" spans="1:17" x14ac:dyDescent="0.25">
      <c r="B537" s="21" t="e">
        <f t="shared" ref="B537:O537" si="75">+B536/(B$465+B$472)</f>
        <v>#DIV/0!</v>
      </c>
      <c r="C537" s="10" t="e">
        <f t="shared" si="75"/>
        <v>#DIV/0!</v>
      </c>
      <c r="D537" s="10" t="e">
        <f t="shared" si="75"/>
        <v>#DIV/0!</v>
      </c>
      <c r="E537" s="10" t="e">
        <f t="shared" si="75"/>
        <v>#DIV/0!</v>
      </c>
      <c r="F537" s="10" t="e">
        <f t="shared" si="75"/>
        <v>#DIV/0!</v>
      </c>
      <c r="G537" s="10" t="e">
        <f t="shared" si="75"/>
        <v>#DIV/0!</v>
      </c>
      <c r="H537" s="10">
        <f t="shared" si="75"/>
        <v>7.6191910784769279E-2</v>
      </c>
      <c r="I537" s="10">
        <f t="shared" si="75"/>
        <v>0.10657238235804566</v>
      </c>
      <c r="J537" s="10">
        <f t="shared" si="75"/>
        <v>0.1081838753611894</v>
      </c>
      <c r="K537" s="10">
        <f t="shared" si="75"/>
        <v>0.11369039483721301</v>
      </c>
      <c r="L537" s="10">
        <f t="shared" si="75"/>
        <v>0.11001603993461721</v>
      </c>
      <c r="M537" s="10">
        <f t="shared" si="75"/>
        <v>0.1127139621487292</v>
      </c>
      <c r="N537" s="10">
        <f t="shared" si="75"/>
        <v>0.11115649552436753</v>
      </c>
      <c r="O537" s="10">
        <f t="shared" si="75"/>
        <v>0.1125204080240485</v>
      </c>
      <c r="P537" s="6"/>
      <c r="Q537" s="11" t="s">
        <v>2305</v>
      </c>
    </row>
    <row r="538" spans="1:17" s="87" customFormat="1" x14ac:dyDescent="0.25">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f t="shared" si="76"/>
        <v>5.3320734063822899</v>
      </c>
      <c r="J538" s="10">
        <f t="shared" si="76"/>
        <v>0.154830745653322</v>
      </c>
      <c r="K538" s="10">
        <f t="shared" si="76"/>
        <v>0.21088919383929583</v>
      </c>
      <c r="L538" s="10">
        <f t="shared" si="76"/>
        <v>0.17645920556851324</v>
      </c>
      <c r="M538" s="10">
        <f t="shared" si="76"/>
        <v>0.10919595320672792</v>
      </c>
      <c r="N538" s="10">
        <f>N536/M536-1</f>
        <v>-0.15823496726630426</v>
      </c>
      <c r="O538" s="10">
        <f>O536/N536-1</f>
        <v>0.13654424768598261</v>
      </c>
      <c r="P538" s="17"/>
      <c r="Q538" s="14" t="s">
        <v>20</v>
      </c>
    </row>
    <row r="539" spans="1:17" x14ac:dyDescent="0.25">
      <c r="B539" s="210" t="s">
        <v>7</v>
      </c>
      <c r="C539" s="210"/>
      <c r="D539" s="210"/>
      <c r="E539" s="210"/>
      <c r="F539" s="210"/>
      <c r="G539" s="210"/>
      <c r="H539" s="210"/>
      <c r="I539" s="210"/>
      <c r="J539" s="210"/>
      <c r="K539" s="210"/>
      <c r="L539" s="210"/>
      <c r="M539" s="210"/>
      <c r="N539" s="210"/>
      <c r="O539" s="118"/>
      <c r="P539" s="6"/>
      <c r="Q539" s="3"/>
    </row>
    <row r="540" spans="1:17" x14ac:dyDescent="0.25">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25">
      <c r="B541" s="7" t="str">
        <f t="shared" si="77"/>
        <v/>
      </c>
      <c r="C541" s="7" t="str">
        <f t="shared" si="77"/>
        <v/>
      </c>
      <c r="D541" s="7" t="str">
        <f t="shared" si="77"/>
        <v/>
      </c>
      <c r="E541" s="7" t="str">
        <f t="shared" si="77"/>
        <v/>
      </c>
      <c r="F541" s="7" t="str">
        <f t="shared" si="77"/>
        <v/>
      </c>
      <c r="G541" s="7" t="str">
        <f t="shared" si="77"/>
        <v/>
      </c>
      <c r="H541" s="7" t="str">
        <f t="shared" si="77"/>
        <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25">
      <c r="B542" s="7" t="str">
        <f t="shared" si="77"/>
        <v/>
      </c>
      <c r="C542" s="7" t="str">
        <f t="shared" si="77"/>
        <v/>
      </c>
      <c r="D542" s="7" t="str">
        <f t="shared" si="77"/>
        <v/>
      </c>
      <c r="E542" s="7" t="str">
        <f t="shared" si="77"/>
        <v/>
      </c>
      <c r="F542" s="7" t="str">
        <f t="shared" si="77"/>
        <v/>
      </c>
      <c r="G542" s="7" t="str">
        <f t="shared" si="77"/>
        <v/>
      </c>
      <c r="H542" s="7" t="str">
        <f t="shared" si="77"/>
        <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25">
      <c r="B543" s="18" t="str">
        <f t="shared" si="77"/>
        <v/>
      </c>
      <c r="C543" s="18" t="str">
        <f t="shared" si="77"/>
        <v/>
      </c>
      <c r="D543" s="18" t="str">
        <f t="shared" si="77"/>
        <v/>
      </c>
      <c r="E543" s="18" t="str">
        <f t="shared" si="77"/>
        <v/>
      </c>
      <c r="F543" s="18" t="str">
        <f t="shared" si="77"/>
        <v/>
      </c>
      <c r="G543" s="18" t="str">
        <f t="shared" si="77"/>
        <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25">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25">
      <c r="B545" s="21" t="e">
        <f t="shared" ref="B545:O545" si="79">+B544/(B$465+B$472)</f>
        <v>#DIV/0!</v>
      </c>
      <c r="C545" s="22" t="e">
        <f t="shared" si="79"/>
        <v>#DIV/0!</v>
      </c>
      <c r="D545" s="22" t="e">
        <f t="shared" si="79"/>
        <v>#DIV/0!</v>
      </c>
      <c r="E545" s="22" t="e">
        <f t="shared" si="79"/>
        <v>#DIV/0!</v>
      </c>
      <c r="F545" s="22" t="e">
        <f t="shared" si="79"/>
        <v>#DIV/0!</v>
      </c>
      <c r="G545" s="22" t="e">
        <f t="shared" si="79"/>
        <v>#DIV/0!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2305</v>
      </c>
    </row>
    <row r="546" spans="1:17" x14ac:dyDescent="0.25">
      <c r="B546" s="208" t="s">
        <v>25</v>
      </c>
      <c r="C546" s="208"/>
      <c r="D546" s="208"/>
      <c r="E546" s="208"/>
      <c r="F546" s="208"/>
      <c r="G546" s="208"/>
      <c r="H546" s="208"/>
      <c r="I546" s="208"/>
      <c r="J546" s="208"/>
      <c r="K546" s="208"/>
      <c r="L546" s="208"/>
      <c r="M546" s="208"/>
      <c r="N546" s="208"/>
      <c r="O546" s="120"/>
      <c r="P546" s="6"/>
      <c r="Q546" s="3"/>
    </row>
    <row r="547" spans="1:17" x14ac:dyDescent="0.25">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f t="shared" si="80"/>
        <v>7311</v>
      </c>
      <c r="J547" s="16">
        <f t="shared" si="80"/>
        <v>8327</v>
      </c>
      <c r="K547" s="16">
        <f t="shared" si="80"/>
        <v>4997</v>
      </c>
      <c r="L547" s="16">
        <f t="shared" si="80"/>
        <v>16323</v>
      </c>
      <c r="M547" s="16">
        <f t="shared" si="80"/>
        <v>17936</v>
      </c>
      <c r="N547" s="16">
        <f t="shared" si="80"/>
        <v>9472</v>
      </c>
      <c r="O547" s="16">
        <f t="shared" si="80"/>
        <v>14662</v>
      </c>
      <c r="P547" s="6"/>
      <c r="Q547" s="9" t="s">
        <v>12</v>
      </c>
    </row>
    <row r="548" spans="1:17" x14ac:dyDescent="0.25">
      <c r="B548" s="7" t="str">
        <f t="shared" si="80"/>
        <v/>
      </c>
      <c r="C548" s="7" t="str">
        <f t="shared" si="80"/>
        <v/>
      </c>
      <c r="D548" s="7" t="str">
        <f t="shared" si="80"/>
        <v/>
      </c>
      <c r="E548" s="7" t="str">
        <f t="shared" si="80"/>
        <v/>
      </c>
      <c r="F548" s="7" t="str">
        <f t="shared" si="80"/>
        <v/>
      </c>
      <c r="G548" s="7" t="str">
        <f t="shared" si="80"/>
        <v/>
      </c>
      <c r="H548" s="7" t="str">
        <f t="shared" si="80"/>
        <v/>
      </c>
      <c r="I548" s="7">
        <f t="shared" si="80"/>
        <v>8773</v>
      </c>
      <c r="J548" s="7">
        <f t="shared" si="80"/>
        <v>10797</v>
      </c>
      <c r="K548" s="7">
        <f t="shared" si="80"/>
        <v>9058</v>
      </c>
      <c r="L548" s="7">
        <f t="shared" si="80"/>
        <v>14693</v>
      </c>
      <c r="M548" s="7">
        <f t="shared" si="80"/>
        <v>16388</v>
      </c>
      <c r="N548" s="7">
        <f t="shared" si="80"/>
        <v>7274</v>
      </c>
      <c r="O548" s="7">
        <f t="shared" si="80"/>
        <v>4658</v>
      </c>
      <c r="P548" s="6"/>
      <c r="Q548" s="9" t="s">
        <v>13</v>
      </c>
    </row>
    <row r="549" spans="1:17" x14ac:dyDescent="0.25">
      <c r="B549" s="7" t="str">
        <f t="shared" si="80"/>
        <v/>
      </c>
      <c r="C549" s="7" t="str">
        <f t="shared" si="80"/>
        <v/>
      </c>
      <c r="D549" s="7" t="str">
        <f t="shared" si="80"/>
        <v/>
      </c>
      <c r="E549" s="7" t="str">
        <f t="shared" si="80"/>
        <v/>
      </c>
      <c r="F549" s="7" t="str">
        <f t="shared" si="80"/>
        <v/>
      </c>
      <c r="G549" s="7" t="str">
        <f t="shared" si="80"/>
        <v/>
      </c>
      <c r="H549" s="7" t="str">
        <f t="shared" si="80"/>
        <v/>
      </c>
      <c r="I549" s="7">
        <f t="shared" si="80"/>
        <v>5711</v>
      </c>
      <c r="J549" s="7">
        <f t="shared" si="80"/>
        <v>11005</v>
      </c>
      <c r="K549" s="7">
        <f t="shared" si="80"/>
        <v>12781</v>
      </c>
      <c r="L549" s="7">
        <f t="shared" si="80"/>
        <v>16548</v>
      </c>
      <c r="M549" s="7">
        <f t="shared" si="80"/>
        <v>17987</v>
      </c>
      <c r="N549" s="7">
        <f t="shared" si="80"/>
        <v>14418</v>
      </c>
      <c r="O549" s="7" t="str">
        <f t="shared" si="80"/>
        <v/>
      </c>
      <c r="P549" s="6"/>
      <c r="Q549" s="9" t="s">
        <v>14</v>
      </c>
    </row>
    <row r="550" spans="1:17" x14ac:dyDescent="0.25">
      <c r="B550" s="18" t="str">
        <f t="shared" si="80"/>
        <v/>
      </c>
      <c r="C550" s="18" t="str">
        <f t="shared" si="80"/>
        <v/>
      </c>
      <c r="D550" s="18" t="str">
        <f t="shared" si="80"/>
        <v/>
      </c>
      <c r="E550" s="18" t="str">
        <f t="shared" si="80"/>
        <v/>
      </c>
      <c r="F550" s="18" t="str">
        <f t="shared" si="80"/>
        <v/>
      </c>
      <c r="G550" s="18" t="str">
        <f t="shared" si="80"/>
        <v/>
      </c>
      <c r="H550" s="18">
        <f t="shared" si="80"/>
        <v>6795.5499999999947</v>
      </c>
      <c r="I550" s="18">
        <f t="shared" si="80"/>
        <v>10654.569999999989</v>
      </c>
      <c r="J550" s="18">
        <f t="shared" si="80"/>
        <v>10685.939999999997</v>
      </c>
      <c r="K550" s="18">
        <f t="shared" si="80"/>
        <v>15914.640000000001</v>
      </c>
      <c r="L550" s="18">
        <f t="shared" si="80"/>
        <v>15641.780000000004</v>
      </c>
      <c r="M550" s="18">
        <f t="shared" si="80"/>
        <v>15290.140000000007</v>
      </c>
      <c r="N550" s="18">
        <f t="shared" si="80"/>
        <v>13998.509999999998</v>
      </c>
      <c r="O550" s="18" t="str">
        <f t="shared" si="80"/>
        <v/>
      </c>
      <c r="P550" s="6"/>
      <c r="Q550" s="9" t="s">
        <v>19</v>
      </c>
    </row>
    <row r="551" spans="1:17" x14ac:dyDescent="0.25">
      <c r="B551" s="25">
        <f t="shared" si="80"/>
        <v>0</v>
      </c>
      <c r="C551" s="18">
        <f t="shared" si="80"/>
        <v>0</v>
      </c>
      <c r="D551" s="18">
        <f t="shared" si="80"/>
        <v>0</v>
      </c>
      <c r="E551" s="18">
        <f t="shared" si="80"/>
        <v>0</v>
      </c>
      <c r="F551" s="18">
        <f t="shared" si="80"/>
        <v>0</v>
      </c>
      <c r="G551" s="18">
        <f t="shared" si="80"/>
        <v>0</v>
      </c>
      <c r="H551" s="18">
        <f t="shared" si="80"/>
        <v>6795.5499999999947</v>
      </c>
      <c r="I551" s="18">
        <f t="shared" si="80"/>
        <v>32449.569999999978</v>
      </c>
      <c r="J551" s="18">
        <f t="shared" si="80"/>
        <v>40814.94</v>
      </c>
      <c r="K551" s="18">
        <f t="shared" si="80"/>
        <v>42750.639999999978</v>
      </c>
      <c r="L551" s="18">
        <f t="shared" si="80"/>
        <v>63205.780000000021</v>
      </c>
      <c r="M551" s="18">
        <f t="shared" si="80"/>
        <v>67601.140000000043</v>
      </c>
      <c r="N551" s="18">
        <f t="shared" si="80"/>
        <v>45162.510000000009</v>
      </c>
      <c r="O551" s="18">
        <f t="shared" si="80"/>
        <v>38640</v>
      </c>
      <c r="P551" s="6"/>
      <c r="Q551" s="9" t="s">
        <v>15</v>
      </c>
    </row>
    <row r="552" spans="1:17" x14ac:dyDescent="0.25">
      <c r="B552" s="10" t="e">
        <f t="shared" ref="B552:O552" si="81">+B551/(B$465+B$472)</f>
        <v>#DIV/0!</v>
      </c>
      <c r="C552" s="10" t="e">
        <f t="shared" si="81"/>
        <v>#DIV/0!</v>
      </c>
      <c r="D552" s="10" t="e">
        <f t="shared" si="81"/>
        <v>#DIV/0!</v>
      </c>
      <c r="E552" s="10" t="e">
        <f t="shared" si="81"/>
        <v>#DIV/0!</v>
      </c>
      <c r="F552" s="10" t="e">
        <f t="shared" si="81"/>
        <v>#DIV/0!</v>
      </c>
      <c r="G552" s="10" t="e">
        <f t="shared" si="81"/>
        <v>#DIV/0!</v>
      </c>
      <c r="H552" s="10">
        <f t="shared" si="81"/>
        <v>0.11566440803168548</v>
      </c>
      <c r="I552" s="10">
        <f t="shared" si="81"/>
        <v>0.12200396403463461</v>
      </c>
      <c r="J552" s="10">
        <f t="shared" si="81"/>
        <v>0.13489121931728384</v>
      </c>
      <c r="K552" s="10">
        <f t="shared" si="81"/>
        <v>0.12262075202539913</v>
      </c>
      <c r="L552" s="10">
        <f t="shared" si="81"/>
        <v>0.14911918140678396</v>
      </c>
      <c r="M552" s="10">
        <f t="shared" si="81"/>
        <v>0.14731404927611083</v>
      </c>
      <c r="N552" s="10">
        <f t="shared" si="81"/>
        <v>0.11530136982209525</v>
      </c>
      <c r="O552" s="10">
        <f t="shared" si="81"/>
        <v>8.7862512449463137E-2</v>
      </c>
      <c r="P552" s="6"/>
      <c r="Q552" s="11" t="s">
        <v>26</v>
      </c>
    </row>
    <row r="553" spans="1:17" s="87" customFormat="1" x14ac:dyDescent="0.25">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f t="shared" si="82"/>
        <v>3.7751204832574263</v>
      </c>
      <c r="J553" s="10">
        <f t="shared" si="82"/>
        <v>0.25779602010134584</v>
      </c>
      <c r="K553" s="10">
        <f t="shared" si="82"/>
        <v>4.7426261070087961E-2</v>
      </c>
      <c r="L553" s="10">
        <f t="shared" si="82"/>
        <v>0.47847564387340302</v>
      </c>
      <c r="M553" s="10">
        <f t="shared" si="82"/>
        <v>6.9540475570430749E-2</v>
      </c>
      <c r="N553" s="10">
        <f>N551/M551-1</f>
        <v>-0.33192679886759335</v>
      </c>
      <c r="O553" s="10">
        <f>O551/N551-1</f>
        <v>-0.14442310668738312</v>
      </c>
      <c r="P553" s="17"/>
      <c r="Q553" s="14" t="s">
        <v>20</v>
      </c>
    </row>
    <row r="554" spans="1:17" x14ac:dyDescent="0.25">
      <c r="B554" s="208" t="s">
        <v>27</v>
      </c>
      <c r="C554" s="208"/>
      <c r="D554" s="208"/>
      <c r="E554" s="208"/>
      <c r="F554" s="208"/>
      <c r="G554" s="208"/>
      <c r="H554" s="208"/>
      <c r="I554" s="208"/>
      <c r="J554" s="208"/>
      <c r="K554" s="208"/>
      <c r="L554" s="208"/>
      <c r="M554" s="208"/>
      <c r="N554" s="208"/>
      <c r="O554" s="120"/>
      <c r="P554" s="6"/>
      <c r="Q554" s="11"/>
    </row>
    <row r="555" spans="1:17" x14ac:dyDescent="0.25">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f t="shared" si="83"/>
        <v>14892</v>
      </c>
      <c r="J555" s="16">
        <f t="shared" si="83"/>
        <v>18088</v>
      </c>
      <c r="K555" s="16">
        <f t="shared" si="83"/>
        <v>15837</v>
      </c>
      <c r="L555" s="16">
        <f t="shared" si="83"/>
        <v>29626</v>
      </c>
      <c r="M555" s="16">
        <f t="shared" si="83"/>
        <v>31870</v>
      </c>
      <c r="N555" s="16">
        <f t="shared" si="83"/>
        <v>24800</v>
      </c>
      <c r="O555" s="16">
        <f t="shared" si="83"/>
        <v>31254</v>
      </c>
      <c r="P555" s="6"/>
      <c r="Q555" s="9" t="s">
        <v>12</v>
      </c>
    </row>
    <row r="556" spans="1:17" x14ac:dyDescent="0.25">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f t="shared" si="84"/>
        <v>17337</v>
      </c>
      <c r="J556" s="7">
        <f t="shared" si="84"/>
        <v>21258</v>
      </c>
      <c r="K556" s="7">
        <f t="shared" si="84"/>
        <v>20487</v>
      </c>
      <c r="L556" s="7">
        <f t="shared" si="84"/>
        <v>27979</v>
      </c>
      <c r="M556" s="7">
        <f t="shared" si="84"/>
        <v>30726</v>
      </c>
      <c r="N556" s="7">
        <f t="shared" si="84"/>
        <v>23517</v>
      </c>
      <c r="O556" s="7">
        <f t="shared" si="84"/>
        <v>23175</v>
      </c>
      <c r="P556" s="6"/>
      <c r="Q556" s="9" t="s">
        <v>13</v>
      </c>
    </row>
    <row r="557" spans="1:17" x14ac:dyDescent="0.25">
      <c r="B557" s="7" t="str">
        <f t="shared" si="84"/>
        <v/>
      </c>
      <c r="C557" s="7" t="str">
        <f t="shared" si="84"/>
        <v/>
      </c>
      <c r="D557" s="7" t="str">
        <f t="shared" si="84"/>
        <v/>
      </c>
      <c r="E557" s="7" t="str">
        <f t="shared" si="84"/>
        <v/>
      </c>
      <c r="F557" s="7" t="str">
        <f t="shared" si="84"/>
        <v/>
      </c>
      <c r="G557" s="7" t="str">
        <f t="shared" si="84"/>
        <v/>
      </c>
      <c r="H557" s="7" t="str">
        <f t="shared" si="84"/>
        <v/>
      </c>
      <c r="I557" s="7">
        <f t="shared" si="84"/>
        <v>14218</v>
      </c>
      <c r="J557" s="7">
        <f t="shared" si="84"/>
        <v>21985</v>
      </c>
      <c r="K557" s="7">
        <f t="shared" si="84"/>
        <v>24448</v>
      </c>
      <c r="L557" s="7">
        <f t="shared" si="84"/>
        <v>30334</v>
      </c>
      <c r="M557" s="7">
        <f t="shared" si="84"/>
        <v>32615</v>
      </c>
      <c r="N557" s="7">
        <f t="shared" si="84"/>
        <v>30691</v>
      </c>
      <c r="O557" s="7" t="str">
        <f t="shared" si="84"/>
        <v/>
      </c>
      <c r="P557" s="6"/>
      <c r="Q557" s="9" t="s">
        <v>14</v>
      </c>
    </row>
    <row r="558" spans="1:17" x14ac:dyDescent="0.25">
      <c r="B558" s="18" t="str">
        <f t="shared" si="84"/>
        <v/>
      </c>
      <c r="C558" s="18" t="str">
        <f t="shared" si="84"/>
        <v/>
      </c>
      <c r="D558" s="18" t="str">
        <f t="shared" si="84"/>
        <v/>
      </c>
      <c r="E558" s="18" t="str">
        <f t="shared" si="84"/>
        <v/>
      </c>
      <c r="F558" s="18" t="str">
        <f t="shared" si="84"/>
        <v/>
      </c>
      <c r="G558" s="18" t="str">
        <f t="shared" si="84"/>
        <v/>
      </c>
      <c r="H558" s="18" t="str">
        <f t="shared" si="84"/>
        <v/>
      </c>
      <c r="I558" s="18">
        <f t="shared" si="84"/>
        <v>20262.599999999991</v>
      </c>
      <c r="J558" s="18">
        <f t="shared" si="84"/>
        <v>21944.569999999992</v>
      </c>
      <c r="K558" s="18">
        <f t="shared" si="84"/>
        <v>28683.53</v>
      </c>
      <c r="L558" s="18">
        <f t="shared" si="84"/>
        <v>29348.25</v>
      </c>
      <c r="M558" s="18">
        <f t="shared" si="84"/>
        <v>29987.520000000004</v>
      </c>
      <c r="N558" s="18">
        <f t="shared" si="84"/>
        <v>30116.940000000002</v>
      </c>
      <c r="O558" s="18" t="str">
        <f t="shared" si="84"/>
        <v/>
      </c>
      <c r="P558" s="6"/>
      <c r="Q558" s="9" t="s">
        <v>19</v>
      </c>
    </row>
    <row r="559" spans="1:17" x14ac:dyDescent="0.25">
      <c r="B559" s="25" t="str">
        <f t="shared" ref="B559:O559" si="85">IFERROR(B551+B596,"")</f>
        <v/>
      </c>
      <c r="C559" s="18" t="str">
        <f t="shared" si="85"/>
        <v/>
      </c>
      <c r="D559" s="18" t="str">
        <f t="shared" si="85"/>
        <v/>
      </c>
      <c r="E559" s="18" t="str">
        <f t="shared" si="85"/>
        <v/>
      </c>
      <c r="F559" s="18" t="str">
        <f t="shared" si="85"/>
        <v/>
      </c>
      <c r="G559" s="18" t="str">
        <f t="shared" si="85"/>
        <v/>
      </c>
      <c r="H559" s="18">
        <f t="shared" si="85"/>
        <v>32316.799999999996</v>
      </c>
      <c r="I559" s="18">
        <f t="shared" si="85"/>
        <v>66709.599999999977</v>
      </c>
      <c r="J559" s="18">
        <f t="shared" si="85"/>
        <v>83275.570000000007</v>
      </c>
      <c r="K559" s="18">
        <f t="shared" si="85"/>
        <v>89455.52999999997</v>
      </c>
      <c r="L559" s="18">
        <f t="shared" si="85"/>
        <v>117287.25000000003</v>
      </c>
      <c r="M559" s="18">
        <f t="shared" si="85"/>
        <v>125198.52000000005</v>
      </c>
      <c r="N559" s="18">
        <f t="shared" si="85"/>
        <v>109124.94</v>
      </c>
      <c r="O559" s="18">
        <f t="shared" si="85"/>
        <v>108858</v>
      </c>
      <c r="P559" s="6"/>
      <c r="Q559" s="9" t="s">
        <v>15</v>
      </c>
    </row>
    <row r="560" spans="1:17" x14ac:dyDescent="0.25">
      <c r="B560" s="10" t="e">
        <f t="shared" ref="B560:O560" si="86">+B559/(B$465+B$472)</f>
        <v>#VALUE!</v>
      </c>
      <c r="C560" s="10" t="e">
        <f t="shared" si="86"/>
        <v>#VALUE!</v>
      </c>
      <c r="D560" s="10" t="e">
        <f t="shared" si="86"/>
        <v>#VALUE!</v>
      </c>
      <c r="E560" s="10" t="e">
        <f t="shared" si="86"/>
        <v>#VALUE!</v>
      </c>
      <c r="F560" s="10" t="e">
        <f t="shared" si="86"/>
        <v>#VALUE!</v>
      </c>
      <c r="G560" s="10" t="e">
        <f t="shared" si="86"/>
        <v>#VALUE!</v>
      </c>
      <c r="H560" s="10">
        <f t="shared" si="86"/>
        <v>0.55005165755212981</v>
      </c>
      <c r="I560" s="10">
        <f t="shared" si="86"/>
        <v>0.25081489952455038</v>
      </c>
      <c r="J560" s="10">
        <f t="shared" si="86"/>
        <v>0.27522135709722528</v>
      </c>
      <c r="K560" s="10">
        <f t="shared" si="86"/>
        <v>0.256583395276203</v>
      </c>
      <c r="L560" s="10">
        <f t="shared" si="86"/>
        <v>0.27671169803541418</v>
      </c>
      <c r="M560" s="10">
        <f t="shared" si="86"/>
        <v>0.2728282532598732</v>
      </c>
      <c r="N560" s="10">
        <f t="shared" si="86"/>
        <v>0.27859955223378757</v>
      </c>
      <c r="O560" s="10">
        <f t="shared" si="86"/>
        <v>0.2475294353059953</v>
      </c>
      <c r="P560" s="6"/>
      <c r="Q560" s="11" t="s">
        <v>28</v>
      </c>
    </row>
    <row r="561" spans="1:17" s="87" customFormat="1" x14ac:dyDescent="0.25">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f t="shared" si="87"/>
        <v>1.0642390335676795</v>
      </c>
      <c r="J561" s="10">
        <f t="shared" si="87"/>
        <v>0.24832962572103612</v>
      </c>
      <c r="K561" s="10">
        <f t="shared" si="87"/>
        <v>7.4210960069081011E-2</v>
      </c>
      <c r="L561" s="10">
        <f t="shared" si="87"/>
        <v>0.31112352696362167</v>
      </c>
      <c r="M561" s="10">
        <f t="shared" si="87"/>
        <v>6.7452088782028907E-2</v>
      </c>
      <c r="N561" s="10">
        <f>N559/M559-1</f>
        <v>-0.12838474448420034</v>
      </c>
      <c r="O561" s="10">
        <f>O559/N559-1</f>
        <v>-2.4461869119928314E-3</v>
      </c>
      <c r="P561" s="17"/>
      <c r="Q561" s="14" t="s">
        <v>20</v>
      </c>
    </row>
    <row r="562" spans="1:17" x14ac:dyDescent="0.25">
      <c r="B562" s="210" t="s">
        <v>878</v>
      </c>
      <c r="C562" s="210"/>
      <c r="D562" s="210"/>
      <c r="E562" s="210"/>
      <c r="F562" s="210"/>
      <c r="G562" s="210"/>
      <c r="H562" s="210"/>
      <c r="I562" s="210"/>
      <c r="J562" s="210"/>
      <c r="K562" s="210"/>
      <c r="L562" s="210"/>
      <c r="M562" s="210"/>
      <c r="N562" s="210"/>
      <c r="O562" s="118"/>
      <c r="P562" s="6"/>
      <c r="Q562" s="3"/>
    </row>
    <row r="563" spans="1:17" x14ac:dyDescent="0.25">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f t="shared" si="88"/>
        <v>4621</v>
      </c>
      <c r="J563" s="16">
        <f t="shared" si="88"/>
        <v>3939</v>
      </c>
      <c r="K563" s="16">
        <f t="shared" si="88"/>
        <v>3468</v>
      </c>
      <c r="L563" s="16">
        <f t="shared" si="88"/>
        <v>4088</v>
      </c>
      <c r="M563" s="16">
        <f t="shared" si="88"/>
        <v>3663</v>
      </c>
      <c r="N563" s="16">
        <f t="shared" si="88"/>
        <v>2766</v>
      </c>
      <c r="O563" s="16">
        <f t="shared" si="88"/>
        <v>2709</v>
      </c>
      <c r="P563" s="6"/>
      <c r="Q563" s="9" t="s">
        <v>12</v>
      </c>
    </row>
    <row r="564" spans="1:17" x14ac:dyDescent="0.25">
      <c r="B564" s="7" t="str">
        <f t="shared" si="88"/>
        <v/>
      </c>
      <c r="C564" s="7" t="str">
        <f t="shared" si="88"/>
        <v/>
      </c>
      <c r="D564" s="7" t="str">
        <f t="shared" si="88"/>
        <v/>
      </c>
      <c r="E564" s="7" t="str">
        <f t="shared" si="88"/>
        <v/>
      </c>
      <c r="F564" s="7" t="str">
        <f t="shared" si="88"/>
        <v/>
      </c>
      <c r="G564" s="7" t="str">
        <f t="shared" si="88"/>
        <v/>
      </c>
      <c r="H564" s="7" t="str">
        <f t="shared" si="88"/>
        <v/>
      </c>
      <c r="I564" s="7">
        <f t="shared" si="88"/>
        <v>5189</v>
      </c>
      <c r="J564" s="7">
        <f t="shared" si="88"/>
        <v>3994</v>
      </c>
      <c r="K564" s="7">
        <f t="shared" si="88"/>
        <v>3367</v>
      </c>
      <c r="L564" s="7">
        <f t="shared" si="88"/>
        <v>3978</v>
      </c>
      <c r="M564" s="7">
        <f t="shared" si="88"/>
        <v>3347</v>
      </c>
      <c r="N564" s="7">
        <f t="shared" si="88"/>
        <v>2866</v>
      </c>
      <c r="O564" s="7">
        <f t="shared" si="88"/>
        <v>3102</v>
      </c>
      <c r="P564" s="6"/>
      <c r="Q564" s="9" t="s">
        <v>13</v>
      </c>
    </row>
    <row r="565" spans="1:17" x14ac:dyDescent="0.25">
      <c r="B565" s="7" t="str">
        <f t="shared" si="88"/>
        <v/>
      </c>
      <c r="C565" s="7" t="str">
        <f t="shared" si="88"/>
        <v/>
      </c>
      <c r="D565" s="7" t="str">
        <f t="shared" si="88"/>
        <v/>
      </c>
      <c r="E565" s="7" t="str">
        <f t="shared" si="88"/>
        <v/>
      </c>
      <c r="F565" s="7" t="str">
        <f t="shared" si="88"/>
        <v/>
      </c>
      <c r="G565" s="7" t="str">
        <f t="shared" si="88"/>
        <v/>
      </c>
      <c r="H565" s="7" t="str">
        <f t="shared" si="88"/>
        <v/>
      </c>
      <c r="I565" s="7">
        <f t="shared" si="88"/>
        <v>4981</v>
      </c>
      <c r="J565" s="7">
        <f t="shared" si="88"/>
        <v>4031</v>
      </c>
      <c r="K565" s="7">
        <f t="shared" si="88"/>
        <v>3240</v>
      </c>
      <c r="L565" s="7">
        <f t="shared" si="88"/>
        <v>4110</v>
      </c>
      <c r="M565" s="7">
        <f t="shared" si="88"/>
        <v>3051</v>
      </c>
      <c r="N565" s="7">
        <f t="shared" si="88"/>
        <v>2745</v>
      </c>
      <c r="O565" s="7" t="str">
        <f t="shared" si="88"/>
        <v/>
      </c>
      <c r="P565" s="6"/>
      <c r="Q565" s="9" t="s">
        <v>14</v>
      </c>
    </row>
    <row r="566" spans="1:17" x14ac:dyDescent="0.25">
      <c r="B566" s="18" t="str">
        <f t="shared" si="88"/>
        <v/>
      </c>
      <c r="C566" s="18" t="str">
        <f t="shared" si="88"/>
        <v/>
      </c>
      <c r="D566" s="18" t="str">
        <f t="shared" si="88"/>
        <v/>
      </c>
      <c r="E566" s="18" t="str">
        <f t="shared" si="88"/>
        <v/>
      </c>
      <c r="F566" s="18" t="str">
        <f t="shared" si="88"/>
        <v/>
      </c>
      <c r="G566" s="18" t="str">
        <f t="shared" si="88"/>
        <v/>
      </c>
      <c r="H566" s="18">
        <f t="shared" si="88"/>
        <v>3801.74</v>
      </c>
      <c r="I566" s="18">
        <f t="shared" si="88"/>
        <v>3990.99</v>
      </c>
      <c r="J566" s="18">
        <f t="shared" si="88"/>
        <v>3756.13</v>
      </c>
      <c r="K566" s="18">
        <f t="shared" si="88"/>
        <v>3588.47</v>
      </c>
      <c r="L566" s="18">
        <f t="shared" si="88"/>
        <v>3620.09</v>
      </c>
      <c r="M566" s="18">
        <f t="shared" si="88"/>
        <v>2830.29</v>
      </c>
      <c r="N566" s="18">
        <f t="shared" si="88"/>
        <v>2636.06</v>
      </c>
      <c r="O566" s="18" t="str">
        <f t="shared" si="88"/>
        <v/>
      </c>
      <c r="P566" s="6"/>
      <c r="Q566" s="9" t="s">
        <v>19</v>
      </c>
    </row>
    <row r="567" spans="1:17" x14ac:dyDescent="0.25">
      <c r="B567" s="18">
        <f>SUM(B563:B566)</f>
        <v>0</v>
      </c>
      <c r="C567" s="18">
        <f t="shared" ref="C567:M567" si="89">SUM(C563:C566)</f>
        <v>0</v>
      </c>
      <c r="D567" s="18">
        <f t="shared" si="89"/>
        <v>0</v>
      </c>
      <c r="E567" s="18">
        <f t="shared" si="89"/>
        <v>0</v>
      </c>
      <c r="F567" s="18">
        <f t="shared" si="89"/>
        <v>0</v>
      </c>
      <c r="G567" s="18">
        <f t="shared" si="89"/>
        <v>0</v>
      </c>
      <c r="H567" s="18">
        <f t="shared" si="89"/>
        <v>3801.74</v>
      </c>
      <c r="I567" s="18">
        <f t="shared" si="89"/>
        <v>18781.989999999998</v>
      </c>
      <c r="J567" s="18">
        <f t="shared" si="89"/>
        <v>15720.130000000001</v>
      </c>
      <c r="K567" s="18">
        <f t="shared" si="89"/>
        <v>13663.47</v>
      </c>
      <c r="L567" s="18">
        <f t="shared" si="89"/>
        <v>15796.09</v>
      </c>
      <c r="M567" s="18">
        <f t="shared" si="89"/>
        <v>12891.29</v>
      </c>
      <c r="N567" s="18">
        <f>IF(N564="",N563*4,IF(N565="",(N564+N563)*2,IF(N566="",((N565+N564+N563)/3)*4,SUM(N563:N566))))</f>
        <v>11013.06</v>
      </c>
      <c r="O567" s="18">
        <f>IF(O564="",O563*4,IF(O565="",(O564+O563)*2,IF(O566="",((O565+O564+O563)/3)*4,SUM(O563:O566))))</f>
        <v>11622</v>
      </c>
      <c r="P567" s="6"/>
      <c r="Q567" s="9" t="s">
        <v>15</v>
      </c>
    </row>
    <row r="568" spans="1:17" x14ac:dyDescent="0.25">
      <c r="B568" s="10" t="e">
        <f t="shared" ref="B568:O568" si="90">+B567/(B$465+B$472)</f>
        <v>#DIV/0!</v>
      </c>
      <c r="C568" s="10" t="e">
        <f t="shared" si="90"/>
        <v>#DIV/0!</v>
      </c>
      <c r="D568" s="10" t="e">
        <f t="shared" si="90"/>
        <v>#DIV/0!</v>
      </c>
      <c r="E568" s="10" t="e">
        <f t="shared" si="90"/>
        <v>#DIV/0!</v>
      </c>
      <c r="F568" s="10" t="e">
        <f t="shared" si="90"/>
        <v>#DIV/0!</v>
      </c>
      <c r="G568" s="10" t="e">
        <f t="shared" si="90"/>
        <v>#DIV/0!</v>
      </c>
      <c r="H568" s="10">
        <f t="shared" si="90"/>
        <v>6.4707934838295691E-2</v>
      </c>
      <c r="I568" s="10">
        <f t="shared" si="90"/>
        <v>7.0616566951699766E-2</v>
      </c>
      <c r="J568" s="10">
        <f t="shared" si="90"/>
        <v>5.1954198720522766E-2</v>
      </c>
      <c r="K568" s="10">
        <f t="shared" si="90"/>
        <v>3.919064057699443E-2</v>
      </c>
      <c r="L568" s="10">
        <f t="shared" si="90"/>
        <v>3.7267161487887425E-2</v>
      </c>
      <c r="M568" s="10">
        <f t="shared" si="90"/>
        <v>2.8092250075851293E-2</v>
      </c>
      <c r="N568" s="10">
        <f t="shared" si="90"/>
        <v>2.8116703520971797E-2</v>
      </c>
      <c r="O568" s="10">
        <f t="shared" si="90"/>
        <v>2.6426969971212747E-2</v>
      </c>
      <c r="P568" s="6"/>
      <c r="Q568" s="11" t="s">
        <v>2305</v>
      </c>
    </row>
    <row r="569" spans="1:17" x14ac:dyDescent="0.25">
      <c r="B569" s="208" t="s">
        <v>29</v>
      </c>
      <c r="C569" s="208"/>
      <c r="D569" s="208"/>
      <c r="E569" s="208"/>
      <c r="F569" s="208"/>
      <c r="G569" s="208"/>
      <c r="H569" s="208"/>
      <c r="I569" s="208"/>
      <c r="J569" s="208"/>
      <c r="K569" s="208"/>
      <c r="L569" s="208"/>
      <c r="M569" s="208"/>
      <c r="N569" s="208"/>
      <c r="O569" s="120"/>
      <c r="P569" s="6"/>
      <c r="Q569" s="3"/>
    </row>
    <row r="570" spans="1:17" x14ac:dyDescent="0.25">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f t="shared" si="91"/>
        <v>2690</v>
      </c>
      <c r="J570" s="16">
        <f t="shared" si="91"/>
        <v>4388</v>
      </c>
      <c r="K570" s="16">
        <f t="shared" si="91"/>
        <v>1529</v>
      </c>
      <c r="L570" s="16">
        <f t="shared" si="91"/>
        <v>12235</v>
      </c>
      <c r="M570" s="16">
        <f t="shared" si="91"/>
        <v>14273</v>
      </c>
      <c r="N570" s="16">
        <f t="shared" si="91"/>
        <v>6706</v>
      </c>
      <c r="O570" s="16">
        <f t="shared" si="91"/>
        <v>11953</v>
      </c>
      <c r="P570" s="6"/>
      <c r="Q570" s="9" t="s">
        <v>12</v>
      </c>
    </row>
    <row r="571" spans="1:17" x14ac:dyDescent="0.25">
      <c r="B571" s="7" t="str">
        <f t="shared" si="91"/>
        <v/>
      </c>
      <c r="C571" s="7" t="str">
        <f t="shared" si="91"/>
        <v/>
      </c>
      <c r="D571" s="7" t="str">
        <f t="shared" si="91"/>
        <v/>
      </c>
      <c r="E571" s="7" t="str">
        <f t="shared" si="91"/>
        <v/>
      </c>
      <c r="F571" s="7" t="str">
        <f t="shared" si="91"/>
        <v/>
      </c>
      <c r="G571" s="7" t="str">
        <f t="shared" si="91"/>
        <v/>
      </c>
      <c r="H571" s="7" t="str">
        <f t="shared" si="91"/>
        <v/>
      </c>
      <c r="I571" s="7">
        <f t="shared" si="91"/>
        <v>3584</v>
      </c>
      <c r="J571" s="7">
        <f t="shared" si="91"/>
        <v>6803</v>
      </c>
      <c r="K571" s="7">
        <f t="shared" si="91"/>
        <v>5691</v>
      </c>
      <c r="L571" s="7">
        <f t="shared" si="91"/>
        <v>10715</v>
      </c>
      <c r="M571" s="7">
        <f t="shared" si="91"/>
        <v>13041</v>
      </c>
      <c r="N571" s="7">
        <f t="shared" si="91"/>
        <v>4408</v>
      </c>
      <c r="O571" s="7">
        <f t="shared" si="91"/>
        <v>1556</v>
      </c>
      <c r="P571" s="6"/>
      <c r="Q571" s="9" t="s">
        <v>13</v>
      </c>
    </row>
    <row r="572" spans="1:17" x14ac:dyDescent="0.25">
      <c r="B572" s="7" t="str">
        <f t="shared" si="91"/>
        <v/>
      </c>
      <c r="C572" s="7" t="str">
        <f t="shared" si="91"/>
        <v/>
      </c>
      <c r="D572" s="7" t="str">
        <f t="shared" si="91"/>
        <v/>
      </c>
      <c r="E572" s="7" t="str">
        <f t="shared" si="91"/>
        <v/>
      </c>
      <c r="F572" s="7" t="str">
        <f t="shared" si="91"/>
        <v/>
      </c>
      <c r="G572" s="7" t="str">
        <f t="shared" si="91"/>
        <v/>
      </c>
      <c r="H572" s="7" t="str">
        <f t="shared" si="91"/>
        <v/>
      </c>
      <c r="I572" s="7">
        <f t="shared" si="91"/>
        <v>730</v>
      </c>
      <c r="J572" s="7">
        <f t="shared" si="91"/>
        <v>6974</v>
      </c>
      <c r="K572" s="7">
        <f t="shared" si="91"/>
        <v>9541</v>
      </c>
      <c r="L572" s="7">
        <f t="shared" si="91"/>
        <v>12438</v>
      </c>
      <c r="M572" s="7">
        <f t="shared" si="91"/>
        <v>14936</v>
      </c>
      <c r="N572" s="7">
        <f t="shared" si="91"/>
        <v>11673</v>
      </c>
      <c r="O572" s="7" t="str">
        <f t="shared" si="91"/>
        <v/>
      </c>
      <c r="P572" s="6"/>
      <c r="Q572" s="9" t="s">
        <v>14</v>
      </c>
    </row>
    <row r="573" spans="1:17" x14ac:dyDescent="0.25">
      <c r="B573" s="7" t="str">
        <f t="shared" si="91"/>
        <v/>
      </c>
      <c r="C573" s="18" t="str">
        <f t="shared" si="91"/>
        <v/>
      </c>
      <c r="D573" s="18" t="str">
        <f t="shared" si="91"/>
        <v/>
      </c>
      <c r="E573" s="18" t="str">
        <f t="shared" si="91"/>
        <v/>
      </c>
      <c r="F573" s="18" t="str">
        <f t="shared" si="91"/>
        <v/>
      </c>
      <c r="G573" s="18" t="str">
        <f t="shared" si="91"/>
        <v/>
      </c>
      <c r="H573" s="18">
        <f t="shared" si="91"/>
        <v>2993.8099999999949</v>
      </c>
      <c r="I573" s="18">
        <f t="shared" si="91"/>
        <v>6663.579999999989</v>
      </c>
      <c r="J573" s="18">
        <f t="shared" si="91"/>
        <v>6929.8099999999968</v>
      </c>
      <c r="K573" s="18">
        <f t="shared" si="91"/>
        <v>12326.170000000002</v>
      </c>
      <c r="L573" s="18">
        <f t="shared" si="91"/>
        <v>12021.690000000004</v>
      </c>
      <c r="M573" s="18">
        <f t="shared" si="91"/>
        <v>12459.850000000006</v>
      </c>
      <c r="N573" s="18">
        <f t="shared" si="91"/>
        <v>11362.449999999999</v>
      </c>
      <c r="O573" s="18" t="str">
        <f t="shared" si="91"/>
        <v/>
      </c>
      <c r="P573" s="6"/>
      <c r="Q573" s="9" t="s">
        <v>19</v>
      </c>
    </row>
    <row r="574" spans="1:17" x14ac:dyDescent="0.25">
      <c r="B574" s="25">
        <f t="shared" ref="B574:M574" si="92">B551-B567</f>
        <v>0</v>
      </c>
      <c r="C574" s="18">
        <f t="shared" si="92"/>
        <v>0</v>
      </c>
      <c r="D574" s="18">
        <f t="shared" si="92"/>
        <v>0</v>
      </c>
      <c r="E574" s="18">
        <f t="shared" si="92"/>
        <v>0</v>
      </c>
      <c r="F574" s="18">
        <f t="shared" si="92"/>
        <v>0</v>
      </c>
      <c r="G574" s="18">
        <f t="shared" si="92"/>
        <v>0</v>
      </c>
      <c r="H574" s="18">
        <f t="shared" si="92"/>
        <v>2993.8099999999949</v>
      </c>
      <c r="I574" s="18">
        <f t="shared" si="92"/>
        <v>13667.57999999998</v>
      </c>
      <c r="J574" s="18">
        <f t="shared" si="92"/>
        <v>25094.81</v>
      </c>
      <c r="K574" s="18">
        <f t="shared" si="92"/>
        <v>29087.169999999976</v>
      </c>
      <c r="L574" s="18">
        <f t="shared" si="92"/>
        <v>47409.690000000017</v>
      </c>
      <c r="M574" s="18">
        <f t="shared" si="92"/>
        <v>54709.850000000042</v>
      </c>
      <c r="N574" s="18">
        <f>IFERROR(N551-N567,"")</f>
        <v>34149.450000000012</v>
      </c>
      <c r="O574" s="18">
        <f>IFERROR(O551-O567,"")</f>
        <v>27018</v>
      </c>
      <c r="P574" s="6"/>
      <c r="Q574" s="9" t="s">
        <v>15</v>
      </c>
    </row>
    <row r="575" spans="1:17" x14ac:dyDescent="0.25">
      <c r="B575" s="10" t="e">
        <f t="shared" ref="B575:O575" si="93">+B574/(B$465+B$472)</f>
        <v>#DIV/0!</v>
      </c>
      <c r="C575" s="10" t="e">
        <f t="shared" si="93"/>
        <v>#DIV/0!</v>
      </c>
      <c r="D575" s="10" t="e">
        <f t="shared" si="93"/>
        <v>#DIV/0!</v>
      </c>
      <c r="E575" s="10" t="e">
        <f t="shared" si="93"/>
        <v>#DIV/0!</v>
      </c>
      <c r="F575" s="10" t="e">
        <f t="shared" si="93"/>
        <v>#DIV/0!</v>
      </c>
      <c r="G575" s="10" t="e">
        <f t="shared" si="93"/>
        <v>#DIV/0!</v>
      </c>
      <c r="H575" s="10">
        <f t="shared" si="93"/>
        <v>5.0956473193389792E-2</v>
      </c>
      <c r="I575" s="10">
        <f t="shared" si="93"/>
        <v>5.1387397082934841E-2</v>
      </c>
      <c r="J575" s="10">
        <f t="shared" si="93"/>
        <v>8.2937020596761085E-2</v>
      </c>
      <c r="K575" s="10">
        <f t="shared" si="93"/>
        <v>8.3430111448404704E-2</v>
      </c>
      <c r="L575" s="10">
        <f t="shared" si="93"/>
        <v>0.11185201991889653</v>
      </c>
      <c r="M575" s="10">
        <f t="shared" si="93"/>
        <v>0.11922179920025955</v>
      </c>
      <c r="N575" s="10">
        <f t="shared" si="93"/>
        <v>8.7184666301123454E-2</v>
      </c>
      <c r="O575" s="10">
        <f t="shared" si="93"/>
        <v>6.1435542478250393E-2</v>
      </c>
      <c r="P575" s="6"/>
      <c r="Q575" s="11" t="s">
        <v>30</v>
      </c>
    </row>
    <row r="576" spans="1:17" x14ac:dyDescent="0.25">
      <c r="B576" s="211" t="s">
        <v>879</v>
      </c>
      <c r="C576" s="211"/>
      <c r="D576" s="211"/>
      <c r="E576" s="211"/>
      <c r="F576" s="211"/>
      <c r="G576" s="211"/>
      <c r="H576" s="211"/>
      <c r="I576" s="211"/>
      <c r="J576" s="211"/>
      <c r="K576" s="211"/>
      <c r="L576" s="211"/>
      <c r="M576" s="211"/>
      <c r="N576" s="211"/>
      <c r="O576" s="122"/>
      <c r="P576" s="6"/>
      <c r="Q576" s="3"/>
    </row>
    <row r="577" spans="1:17" x14ac:dyDescent="0.25">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f t="shared" si="94"/>
        <v>999</v>
      </c>
      <c r="J577" s="16">
        <f t="shared" si="94"/>
        <v>1069</v>
      </c>
      <c r="K577" s="16">
        <f t="shared" si="94"/>
        <v>-394</v>
      </c>
      <c r="L577" s="16">
        <f t="shared" si="94"/>
        <v>1742</v>
      </c>
      <c r="M577" s="16">
        <f t="shared" si="94"/>
        <v>2103</v>
      </c>
      <c r="N577" s="16">
        <f t="shared" si="94"/>
        <v>630</v>
      </c>
      <c r="O577" s="16">
        <f t="shared" si="94"/>
        <v>2300</v>
      </c>
      <c r="P577" s="6"/>
      <c r="Q577" s="9" t="s">
        <v>12</v>
      </c>
    </row>
    <row r="578" spans="1:17" x14ac:dyDescent="0.25">
      <c r="B578" s="7" t="str">
        <f t="shared" si="94"/>
        <v/>
      </c>
      <c r="C578" s="7" t="str">
        <f t="shared" si="94"/>
        <v/>
      </c>
      <c r="D578" s="7" t="str">
        <f t="shared" si="94"/>
        <v/>
      </c>
      <c r="E578" s="7" t="str">
        <f t="shared" si="94"/>
        <v/>
      </c>
      <c r="F578" s="7" t="str">
        <f t="shared" si="94"/>
        <v/>
      </c>
      <c r="G578" s="7" t="str">
        <f t="shared" si="94"/>
        <v/>
      </c>
      <c r="H578" s="7" t="str">
        <f t="shared" si="94"/>
        <v/>
      </c>
      <c r="I578" s="7">
        <f t="shared" si="94"/>
        <v>1233</v>
      </c>
      <c r="J578" s="7">
        <f t="shared" si="94"/>
        <v>-395</v>
      </c>
      <c r="K578" s="7">
        <f t="shared" si="94"/>
        <v>274</v>
      </c>
      <c r="L578" s="7">
        <f t="shared" si="94"/>
        <v>1406</v>
      </c>
      <c r="M578" s="7">
        <f t="shared" si="94"/>
        <v>1800</v>
      </c>
      <c r="N578" s="7">
        <f t="shared" si="94"/>
        <v>73</v>
      </c>
      <c r="O578" s="7">
        <f t="shared" si="94"/>
        <v>108</v>
      </c>
      <c r="P578" s="6"/>
      <c r="Q578" s="9" t="s">
        <v>13</v>
      </c>
    </row>
    <row r="579" spans="1:17" x14ac:dyDescent="0.25">
      <c r="B579" s="7" t="str">
        <f t="shared" si="94"/>
        <v/>
      </c>
      <c r="C579" s="7" t="str">
        <f t="shared" si="94"/>
        <v/>
      </c>
      <c r="D579" s="7" t="str">
        <f t="shared" si="94"/>
        <v/>
      </c>
      <c r="E579" s="7" t="str">
        <f t="shared" si="94"/>
        <v/>
      </c>
      <c r="F579" s="7" t="str">
        <f t="shared" si="94"/>
        <v/>
      </c>
      <c r="G579" s="7" t="str">
        <f t="shared" si="94"/>
        <v/>
      </c>
      <c r="H579" s="7" t="str">
        <f t="shared" si="94"/>
        <v/>
      </c>
      <c r="I579" s="7">
        <f t="shared" si="94"/>
        <v>-1285</v>
      </c>
      <c r="J579" s="7">
        <f t="shared" si="94"/>
        <v>-966</v>
      </c>
      <c r="K579" s="7">
        <f t="shared" si="94"/>
        <v>1187</v>
      </c>
      <c r="L579" s="7">
        <f t="shared" si="94"/>
        <v>1744</v>
      </c>
      <c r="M579" s="7">
        <f t="shared" si="94"/>
        <v>2268</v>
      </c>
      <c r="N579" s="7">
        <f t="shared" si="94"/>
        <v>1692</v>
      </c>
      <c r="O579" s="7" t="str">
        <f t="shared" si="94"/>
        <v/>
      </c>
      <c r="P579" s="6"/>
      <c r="Q579" s="9" t="s">
        <v>14</v>
      </c>
    </row>
    <row r="580" spans="1:17" x14ac:dyDescent="0.25">
      <c r="B580" s="18" t="str">
        <f t="shared" si="94"/>
        <v/>
      </c>
      <c r="C580" s="18" t="str">
        <f t="shared" si="94"/>
        <v/>
      </c>
      <c r="D580" s="18" t="str">
        <f t="shared" si="94"/>
        <v/>
      </c>
      <c r="E580" s="18" t="str">
        <f t="shared" si="94"/>
        <v/>
      </c>
      <c r="F580" s="18" t="str">
        <f t="shared" si="94"/>
        <v/>
      </c>
      <c r="G580" s="18" t="str">
        <f t="shared" si="94"/>
        <v/>
      </c>
      <c r="H580" s="18">
        <f t="shared" si="94"/>
        <v>984.58</v>
      </c>
      <c r="I580" s="18">
        <f t="shared" si="94"/>
        <v>922.69</v>
      </c>
      <c r="J580" s="18">
        <f t="shared" si="94"/>
        <v>3456.01</v>
      </c>
      <c r="K580" s="18">
        <f t="shared" si="94"/>
        <v>1771.77</v>
      </c>
      <c r="L580" s="18">
        <f t="shared" si="94"/>
        <v>1611.9</v>
      </c>
      <c r="M580" s="18">
        <f t="shared" si="94"/>
        <v>1717.97</v>
      </c>
      <c r="N580" s="18">
        <f t="shared" si="94"/>
        <v>1605.41</v>
      </c>
      <c r="O580" s="18" t="str">
        <f t="shared" si="94"/>
        <v/>
      </c>
      <c r="P580" s="6"/>
      <c r="Q580" s="9" t="s">
        <v>19</v>
      </c>
    </row>
    <row r="581" spans="1:17" x14ac:dyDescent="0.25">
      <c r="B581" s="18">
        <f>SUM(B577:B580)</f>
        <v>0</v>
      </c>
      <c r="C581" s="18">
        <f t="shared" ref="C581:M581" si="95">SUM(C577:C580)</f>
        <v>0</v>
      </c>
      <c r="D581" s="18">
        <f t="shared" si="95"/>
        <v>0</v>
      </c>
      <c r="E581" s="18">
        <f t="shared" si="95"/>
        <v>0</v>
      </c>
      <c r="F581" s="18">
        <f t="shared" si="95"/>
        <v>0</v>
      </c>
      <c r="G581" s="18">
        <f t="shared" si="95"/>
        <v>0</v>
      </c>
      <c r="H581" s="18">
        <f t="shared" si="95"/>
        <v>984.58</v>
      </c>
      <c r="I581" s="18">
        <f t="shared" si="95"/>
        <v>1869.69</v>
      </c>
      <c r="J581" s="18">
        <f t="shared" si="95"/>
        <v>3164.01</v>
      </c>
      <c r="K581" s="18">
        <f t="shared" si="95"/>
        <v>2838.77</v>
      </c>
      <c r="L581" s="18">
        <f t="shared" si="95"/>
        <v>6503.9</v>
      </c>
      <c r="M581" s="18">
        <f t="shared" si="95"/>
        <v>7888.97</v>
      </c>
      <c r="N581" s="18">
        <f>IF(N578="",N577*4,IF(N579="",(N578+N577)*2,IF(N580="",((N579+N578+N577)/3)*4,SUM(N577:N580))))</f>
        <v>4000.41</v>
      </c>
      <c r="O581" s="18">
        <f>IF(O578="",O577*4,IF(O579="",(O578+O577)*2,IF(O580="",((O579+O578+O577)/3)*4,SUM(O577:O580))))</f>
        <v>4816</v>
      </c>
      <c r="P581" s="6"/>
      <c r="Q581" s="9" t="s">
        <v>15</v>
      </c>
    </row>
    <row r="582" spans="1:17" x14ac:dyDescent="0.25">
      <c r="B582" s="10" t="e">
        <f t="shared" ref="B582:M582" si="96">+B581/B$574</f>
        <v>#DIV/0!</v>
      </c>
      <c r="C582" s="10" t="e">
        <f t="shared" si="96"/>
        <v>#DIV/0!</v>
      </c>
      <c r="D582" s="10" t="e">
        <f t="shared" si="96"/>
        <v>#DIV/0!</v>
      </c>
      <c r="E582" s="10" t="e">
        <f t="shared" si="96"/>
        <v>#DIV/0!</v>
      </c>
      <c r="F582" s="10" t="e">
        <f t="shared" si="96"/>
        <v>#DIV/0!</v>
      </c>
      <c r="G582" s="10" t="e">
        <f t="shared" si="96"/>
        <v>#DIV/0!</v>
      </c>
      <c r="H582" s="10">
        <f t="shared" si="96"/>
        <v>0.32887190569875902</v>
      </c>
      <c r="I582" s="10">
        <f t="shared" si="96"/>
        <v>0.13679744329281429</v>
      </c>
      <c r="J582" s="10">
        <f t="shared" si="96"/>
        <v>0.12608224569143978</v>
      </c>
      <c r="K582" s="10">
        <f t="shared" si="96"/>
        <v>9.7595262791120699E-2</v>
      </c>
      <c r="L582" s="10">
        <f t="shared" si="96"/>
        <v>0.13718503537989801</v>
      </c>
      <c r="M582" s="10">
        <f t="shared" si="96"/>
        <v>0.14419652037064612</v>
      </c>
      <c r="N582" s="10">
        <f>+N581/N$574</f>
        <v>0.11714419997979465</v>
      </c>
      <c r="O582" s="10">
        <f>+O581/O$574</f>
        <v>0.17825153601302834</v>
      </c>
      <c r="P582" s="6"/>
      <c r="Q582" s="11" t="s">
        <v>31</v>
      </c>
    </row>
    <row r="583" spans="1:17" x14ac:dyDescent="0.25">
      <c r="B583" s="208" t="s">
        <v>3277</v>
      </c>
      <c r="C583" s="208"/>
      <c r="D583" s="208"/>
      <c r="E583" s="208"/>
      <c r="F583" s="208"/>
      <c r="G583" s="208"/>
      <c r="H583" s="208"/>
      <c r="I583" s="208"/>
      <c r="J583" s="208"/>
      <c r="K583" s="208"/>
      <c r="L583" s="208"/>
      <c r="M583" s="208"/>
      <c r="N583" s="208"/>
      <c r="O583" s="120"/>
      <c r="P583" s="6"/>
      <c r="Q583" s="3"/>
    </row>
    <row r="584" spans="1:17" x14ac:dyDescent="0.25">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f t="shared" si="97"/>
        <v>1691</v>
      </c>
      <c r="J584" s="16">
        <f t="shared" si="97"/>
        <v>3319</v>
      </c>
      <c r="K584" s="16">
        <f t="shared" si="97"/>
        <v>1923</v>
      </c>
      <c r="L584" s="16">
        <f t="shared" si="97"/>
        <v>10493</v>
      </c>
      <c r="M584" s="16">
        <f t="shared" si="97"/>
        <v>12170</v>
      </c>
      <c r="N584" s="16">
        <f t="shared" si="97"/>
        <v>5455</v>
      </c>
      <c r="O584" s="16">
        <f t="shared" si="97"/>
        <v>9808</v>
      </c>
      <c r="P584" s="6"/>
      <c r="Q584" s="9" t="s">
        <v>12</v>
      </c>
    </row>
    <row r="585" spans="1:17" x14ac:dyDescent="0.25">
      <c r="B585" s="7" t="str">
        <f t="shared" si="97"/>
        <v/>
      </c>
      <c r="C585" s="7" t="str">
        <f t="shared" si="97"/>
        <v/>
      </c>
      <c r="D585" s="7" t="str">
        <f t="shared" si="97"/>
        <v/>
      </c>
      <c r="E585" s="7" t="str">
        <f t="shared" si="97"/>
        <v/>
      </c>
      <c r="F585" s="7" t="str">
        <f t="shared" si="97"/>
        <v/>
      </c>
      <c r="G585" s="7" t="str">
        <f t="shared" si="97"/>
        <v/>
      </c>
      <c r="H585" s="7" t="str">
        <f t="shared" si="97"/>
        <v/>
      </c>
      <c r="I585" s="7">
        <f t="shared" si="97"/>
        <v>2351</v>
      </c>
      <c r="J585" s="7">
        <f t="shared" si="97"/>
        <v>7198</v>
      </c>
      <c r="K585" s="7">
        <f t="shared" si="97"/>
        <v>5417</v>
      </c>
      <c r="L585" s="7">
        <f t="shared" si="97"/>
        <v>9309</v>
      </c>
      <c r="M585" s="7">
        <f t="shared" si="97"/>
        <v>11241</v>
      </c>
      <c r="N585" s="7">
        <f t="shared" si="97"/>
        <v>3491</v>
      </c>
      <c r="O585" s="7">
        <f t="shared" si="97"/>
        <v>1448</v>
      </c>
      <c r="P585" s="6"/>
      <c r="Q585" s="9" t="s">
        <v>13</v>
      </c>
    </row>
    <row r="586" spans="1:17" x14ac:dyDescent="0.25">
      <c r="B586" s="7" t="str">
        <f t="shared" si="97"/>
        <v/>
      </c>
      <c r="C586" s="7" t="str">
        <f t="shared" si="97"/>
        <v/>
      </c>
      <c r="D586" s="7" t="str">
        <f t="shared" si="97"/>
        <v/>
      </c>
      <c r="E586" s="7" t="str">
        <f t="shared" si="97"/>
        <v/>
      </c>
      <c r="F586" s="7" t="str">
        <f t="shared" si="97"/>
        <v/>
      </c>
      <c r="G586" s="7" t="str">
        <f t="shared" si="97"/>
        <v/>
      </c>
      <c r="H586" s="7" t="str">
        <f t="shared" si="97"/>
        <v/>
      </c>
      <c r="I586" s="7">
        <f t="shared" si="97"/>
        <v>2015</v>
      </c>
      <c r="J586" s="7">
        <f t="shared" si="97"/>
        <v>7940</v>
      </c>
      <c r="K586" s="7">
        <f t="shared" si="97"/>
        <v>8354</v>
      </c>
      <c r="L586" s="7">
        <f t="shared" si="97"/>
        <v>10694</v>
      </c>
      <c r="M586" s="7">
        <f t="shared" si="97"/>
        <v>12668</v>
      </c>
      <c r="N586" s="7">
        <f t="shared" si="97"/>
        <v>10004</v>
      </c>
      <c r="O586" s="7" t="str">
        <f t="shared" si="97"/>
        <v/>
      </c>
      <c r="P586" s="6"/>
      <c r="Q586" s="9" t="s">
        <v>14</v>
      </c>
    </row>
    <row r="587" spans="1:17" x14ac:dyDescent="0.25">
      <c r="B587" s="7" t="str">
        <f t="shared" si="97"/>
        <v/>
      </c>
      <c r="C587" s="18" t="str">
        <f t="shared" si="97"/>
        <v/>
      </c>
      <c r="D587" s="18" t="str">
        <f t="shared" si="97"/>
        <v/>
      </c>
      <c r="E587" s="18" t="str">
        <f t="shared" si="97"/>
        <v/>
      </c>
      <c r="F587" s="18" t="str">
        <f t="shared" si="97"/>
        <v/>
      </c>
      <c r="G587" s="18" t="str">
        <f t="shared" si="97"/>
        <v/>
      </c>
      <c r="H587" s="18">
        <f t="shared" si="97"/>
        <v>2009.24</v>
      </c>
      <c r="I587" s="18">
        <f t="shared" si="97"/>
        <v>5740.89</v>
      </c>
      <c r="J587" s="18">
        <f t="shared" si="97"/>
        <v>3473.81</v>
      </c>
      <c r="K587" s="18">
        <f t="shared" si="97"/>
        <v>10554.39</v>
      </c>
      <c r="L587" s="18">
        <f t="shared" si="97"/>
        <v>10409.81</v>
      </c>
      <c r="M587" s="18">
        <f t="shared" si="97"/>
        <v>10741.89</v>
      </c>
      <c r="N587" s="18">
        <f t="shared" si="97"/>
        <v>9800.08</v>
      </c>
      <c r="O587" s="18" t="str">
        <f t="shared" si="97"/>
        <v/>
      </c>
      <c r="P587" s="6"/>
      <c r="Q587" s="9" t="s">
        <v>19</v>
      </c>
    </row>
    <row r="588" spans="1:17" x14ac:dyDescent="0.25">
      <c r="B588" s="26">
        <f>SUM(B584:B587)</f>
        <v>0</v>
      </c>
      <c r="C588" s="18">
        <f t="shared" ref="C588:M588" si="98">SUM(C584:C587)</f>
        <v>0</v>
      </c>
      <c r="D588" s="18">
        <f t="shared" si="98"/>
        <v>0</v>
      </c>
      <c r="E588" s="18">
        <f t="shared" si="98"/>
        <v>0</v>
      </c>
      <c r="F588" s="18">
        <f t="shared" si="98"/>
        <v>0</v>
      </c>
      <c r="G588" s="18">
        <f t="shared" si="98"/>
        <v>0</v>
      </c>
      <c r="H588" s="18">
        <f t="shared" si="98"/>
        <v>2009.24</v>
      </c>
      <c r="I588" s="18">
        <f t="shared" si="98"/>
        <v>11797.89</v>
      </c>
      <c r="J588" s="18">
        <f t="shared" si="98"/>
        <v>21930.81</v>
      </c>
      <c r="K588" s="18">
        <f t="shared" si="98"/>
        <v>26248.39</v>
      </c>
      <c r="L588" s="18">
        <f t="shared" si="98"/>
        <v>40905.81</v>
      </c>
      <c r="M588" s="18">
        <f t="shared" si="98"/>
        <v>46820.89</v>
      </c>
      <c r="N588" s="18">
        <f>IF(N585="",N584*4,IF(N586="",(N585+N584)*2,IF(N587="",((N586+N585+N584)/3)*4,SUM(N584:N587))))</f>
        <v>28750.080000000002</v>
      </c>
      <c r="O588" s="18">
        <f>IF(O585="",O584*4,IF(O586="",(O585+O584)*2,IF(O587="",((O586+O585+O584)/3)*4,SUM(O584:O587))))</f>
        <v>22512</v>
      </c>
      <c r="P588" s="6"/>
      <c r="Q588" s="9" t="s">
        <v>15</v>
      </c>
    </row>
    <row r="589" spans="1:17" x14ac:dyDescent="0.25">
      <c r="B589" s="10" t="e">
        <f t="shared" ref="B589:O589" si="99">+B588/(B$465+B$472)</f>
        <v>#DIV/0!</v>
      </c>
      <c r="C589" s="10" t="e">
        <f t="shared" si="99"/>
        <v>#DIV/0!</v>
      </c>
      <c r="D589" s="10" t="e">
        <f t="shared" si="99"/>
        <v>#DIV/0!</v>
      </c>
      <c r="E589" s="10" t="e">
        <f t="shared" si="99"/>
        <v>#DIV/0!</v>
      </c>
      <c r="F589" s="10" t="e">
        <f t="shared" si="99"/>
        <v>#DIV/0!</v>
      </c>
      <c r="G589" s="10" t="e">
        <f t="shared" si="99"/>
        <v>#DIV/0!</v>
      </c>
      <c r="H589" s="10">
        <f t="shared" si="99"/>
        <v>3.4198490952694623E-2</v>
      </c>
      <c r="I589" s="10">
        <f t="shared" si="99"/>
        <v>4.4357732544516811E-2</v>
      </c>
      <c r="J589" s="10">
        <f t="shared" si="99"/>
        <v>7.248016783843568E-2</v>
      </c>
      <c r="K589" s="10">
        <f t="shared" si="99"/>
        <v>7.528769911411777E-2</v>
      </c>
      <c r="L589" s="10">
        <f t="shared" si="99"/>
        <v>9.6507643794308609E-2</v>
      </c>
      <c r="M589" s="10">
        <f t="shared" si="99"/>
        <v>0.10203045239490578</v>
      </c>
      <c r="N589" s="10">
        <f t="shared" si="99"/>
        <v>7.3399897536581202E-2</v>
      </c>
      <c r="O589" s="10">
        <f t="shared" si="99"/>
        <v>5.118946377490461E-2</v>
      </c>
      <c r="P589" s="6"/>
      <c r="Q589" s="11" t="s">
        <v>32</v>
      </c>
    </row>
    <row r="590" spans="1:17" s="87" customFormat="1" x14ac:dyDescent="0.25">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f t="shared" si="100"/>
        <v>4.87181720451514</v>
      </c>
      <c r="J590" s="10">
        <f t="shared" si="100"/>
        <v>0.8588756125035919</v>
      </c>
      <c r="K590" s="10">
        <f t="shared" si="100"/>
        <v>0.1968728013237997</v>
      </c>
      <c r="L590" s="10">
        <f t="shared" si="100"/>
        <v>0.55841215404068589</v>
      </c>
      <c r="M590" s="10">
        <f t="shared" si="100"/>
        <v>0.14460244156025759</v>
      </c>
      <c r="N590" s="10">
        <f>N588/M588-1</f>
        <v>-0.38595614051761928</v>
      </c>
      <c r="O590" s="10">
        <f>O588/N588-1</f>
        <v>-0.21697609189261391</v>
      </c>
      <c r="P590" s="17"/>
      <c r="Q590" s="14" t="s">
        <v>20</v>
      </c>
    </row>
    <row r="591" spans="1:17" x14ac:dyDescent="0.25">
      <c r="B591" s="192" t="s">
        <v>9</v>
      </c>
      <c r="C591" s="192"/>
      <c r="D591" s="192"/>
      <c r="E591" s="192"/>
      <c r="F591" s="192"/>
      <c r="G591" s="192"/>
      <c r="H591" s="192"/>
      <c r="I591" s="192"/>
      <c r="J591" s="192"/>
      <c r="K591" s="192"/>
      <c r="L591" s="192"/>
      <c r="M591" s="192"/>
      <c r="N591" s="192"/>
      <c r="O591" s="115"/>
    </row>
    <row r="592" spans="1:17" x14ac:dyDescent="0.25">
      <c r="B592" s="193" t="s">
        <v>880</v>
      </c>
      <c r="C592" s="193"/>
      <c r="D592" s="193"/>
      <c r="E592" s="193"/>
      <c r="F592" s="193"/>
      <c r="G592" s="193"/>
      <c r="H592" s="193"/>
      <c r="I592" s="193"/>
      <c r="J592" s="193"/>
      <c r="K592" s="193"/>
      <c r="L592" s="193"/>
      <c r="M592" s="193"/>
      <c r="N592" s="193"/>
      <c r="O592" s="123"/>
    </row>
    <row r="593" spans="2:17" x14ac:dyDescent="0.25">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f t="shared" si="101"/>
        <v>7581</v>
      </c>
      <c r="J593" s="7">
        <f t="shared" si="101"/>
        <v>9761</v>
      </c>
      <c r="K593" s="7">
        <f t="shared" si="101"/>
        <v>10840</v>
      </c>
      <c r="L593" s="7">
        <f t="shared" si="101"/>
        <v>13303</v>
      </c>
      <c r="M593" s="7">
        <f t="shared" si="101"/>
        <v>13934</v>
      </c>
      <c r="N593" s="8">
        <f t="shared" si="101"/>
        <v>15328</v>
      </c>
      <c r="O593" s="8">
        <f t="shared" si="101"/>
        <v>16592</v>
      </c>
      <c r="P593" s="6"/>
      <c r="Q593" s="9" t="s">
        <v>12</v>
      </c>
    </row>
    <row r="594" spans="2:17" x14ac:dyDescent="0.25">
      <c r="B594" s="7" t="str">
        <f t="shared" si="101"/>
        <v/>
      </c>
      <c r="C594" s="7" t="str">
        <f t="shared" si="101"/>
        <v/>
      </c>
      <c r="D594" s="7" t="str">
        <f t="shared" si="101"/>
        <v/>
      </c>
      <c r="E594" s="7" t="str">
        <f t="shared" si="101"/>
        <v/>
      </c>
      <c r="F594" s="7" t="str">
        <f t="shared" si="101"/>
        <v/>
      </c>
      <c r="G594" s="7" t="str">
        <f t="shared" si="101"/>
        <v/>
      </c>
      <c r="H594" s="7" t="str">
        <f t="shared" si="101"/>
        <v/>
      </c>
      <c r="I594" s="7">
        <f t="shared" si="101"/>
        <v>16145</v>
      </c>
      <c r="J594" s="7">
        <f t="shared" si="101"/>
        <v>20222</v>
      </c>
      <c r="K594" s="7">
        <f t="shared" si="101"/>
        <v>22269</v>
      </c>
      <c r="L594" s="7">
        <f t="shared" si="101"/>
        <v>26589</v>
      </c>
      <c r="M594" s="7">
        <f t="shared" si="101"/>
        <v>28272</v>
      </c>
      <c r="N594" s="8">
        <f t="shared" si="101"/>
        <v>31571</v>
      </c>
      <c r="O594" s="8">
        <f t="shared" si="101"/>
        <v>35109</v>
      </c>
      <c r="P594" s="6"/>
      <c r="Q594" s="9" t="s">
        <v>13</v>
      </c>
    </row>
    <row r="595" spans="2:17" x14ac:dyDescent="0.25">
      <c r="B595" s="7" t="str">
        <f t="shared" si="101"/>
        <v/>
      </c>
      <c r="C595" s="7" t="str">
        <f t="shared" si="101"/>
        <v/>
      </c>
      <c r="D595" s="7" t="str">
        <f t="shared" si="101"/>
        <v/>
      </c>
      <c r="E595" s="7" t="str">
        <f t="shared" si="101"/>
        <v/>
      </c>
      <c r="F595" s="7" t="str">
        <f t="shared" si="101"/>
        <v/>
      </c>
      <c r="G595" s="7" t="str">
        <f t="shared" si="101"/>
        <v/>
      </c>
      <c r="H595" s="7" t="str">
        <f t="shared" si="101"/>
        <v/>
      </c>
      <c r="I595" s="7">
        <f t="shared" si="101"/>
        <v>24652</v>
      </c>
      <c r="J595" s="7">
        <f t="shared" si="101"/>
        <v>31202</v>
      </c>
      <c r="K595" s="7">
        <f t="shared" si="101"/>
        <v>33936</v>
      </c>
      <c r="L595" s="7">
        <f t="shared" si="101"/>
        <v>40375</v>
      </c>
      <c r="M595" s="7">
        <f t="shared" si="101"/>
        <v>42900</v>
      </c>
      <c r="N595" s="8">
        <f t="shared" si="101"/>
        <v>47844</v>
      </c>
      <c r="O595" s="8" t="str">
        <f t="shared" si="101"/>
        <v/>
      </c>
      <c r="P595" s="6"/>
      <c r="Q595" s="9" t="s">
        <v>14</v>
      </c>
    </row>
    <row r="596" spans="2:17" x14ac:dyDescent="0.25">
      <c r="B596" s="7" t="str">
        <f t="shared" si="101"/>
        <v/>
      </c>
      <c r="C596" s="7" t="str">
        <f t="shared" si="101"/>
        <v/>
      </c>
      <c r="D596" s="7" t="str">
        <f t="shared" si="101"/>
        <v/>
      </c>
      <c r="E596" s="7" t="str">
        <f t="shared" si="101"/>
        <v/>
      </c>
      <c r="F596" s="7" t="str">
        <f t="shared" si="101"/>
        <v/>
      </c>
      <c r="G596" s="7" t="str">
        <f t="shared" si="101"/>
        <v/>
      </c>
      <c r="H596" s="7">
        <f t="shared" si="101"/>
        <v>25521.25</v>
      </c>
      <c r="I596" s="7">
        <f t="shared" si="101"/>
        <v>34260.03</v>
      </c>
      <c r="J596" s="7">
        <f t="shared" si="101"/>
        <v>42460.63</v>
      </c>
      <c r="K596" s="7">
        <f t="shared" si="101"/>
        <v>46704.89</v>
      </c>
      <c r="L596" s="7">
        <f t="shared" si="101"/>
        <v>54081.47</v>
      </c>
      <c r="M596" s="7">
        <f t="shared" si="101"/>
        <v>57597.38</v>
      </c>
      <c r="N596" s="8">
        <f>IFERROR(VLOOKUP($B$592,$221:$343,MATCH($Q596&amp;"/"&amp;N$348,$219:$219,0),FALSE),IFERROR((VLOOKUP($B$592,$221:$343,MATCH($Q595&amp;"/"&amp;N$348,$219:$219,0),FALSE)/3)*4,IFERROR(VLOOKUP($B$592,$221:$343,MATCH($Q594&amp;"/"&amp;N$348,$219:$219,0),FALSE)*2,IFERROR(VLOOKUP($B$592,$221:$343,MATCH($Q593&amp;"/"&amp;N$348,$219:$219,0),FALSE)*4,""))))</f>
        <v>63962.43</v>
      </c>
      <c r="O596" s="8">
        <f>IFERROR(VLOOKUP($B$592,$221:$343,MATCH($Q596&amp;"/"&amp;O$348,$219:$219,0),FALSE),IFERROR((VLOOKUP($B$592,$221:$343,MATCH($Q595&amp;"/"&amp;O$348,$219:$219,0),FALSE)/3)*4,IFERROR(VLOOKUP($B$592,$221:$343,MATCH($Q594&amp;"/"&amp;O$348,$219:$219,0),FALSE)*2,IFERROR(VLOOKUP($B$592,$221:$343,MATCH($Q593&amp;"/"&amp;O$348,$219:$219,0),FALSE)*4,""))))</f>
        <v>70218</v>
      </c>
      <c r="P596" s="6"/>
      <c r="Q596" s="9" t="s">
        <v>15</v>
      </c>
    </row>
    <row r="597" spans="2:17" x14ac:dyDescent="0.25">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f t="shared" si="102"/>
        <v>0.43438724952044433</v>
      </c>
      <c r="I597" s="10">
        <f t="shared" si="102"/>
        <v>0.12881093548991576</v>
      </c>
      <c r="J597" s="10">
        <f t="shared" si="102"/>
        <v>0.14033013777994141</v>
      </c>
      <c r="K597" s="10">
        <f t="shared" si="102"/>
        <v>0.13396264325080387</v>
      </c>
      <c r="L597" s="10">
        <f t="shared" si="102"/>
        <v>0.12759251662863019</v>
      </c>
      <c r="M597" s="10">
        <f t="shared" si="102"/>
        <v>0.12551420398376234</v>
      </c>
      <c r="N597" s="10">
        <f t="shared" si="102"/>
        <v>0.16329818241169231</v>
      </c>
      <c r="O597" s="10">
        <f t="shared" si="102"/>
        <v>0.15966692285653217</v>
      </c>
      <c r="P597" s="6"/>
      <c r="Q597" s="11" t="s">
        <v>2305</v>
      </c>
    </row>
    <row r="598" spans="2:17" x14ac:dyDescent="0.25">
      <c r="B598" s="194" t="s">
        <v>882</v>
      </c>
      <c r="C598" s="195"/>
      <c r="D598" s="195"/>
      <c r="E598" s="195"/>
      <c r="F598" s="195"/>
      <c r="G598" s="195"/>
      <c r="H598" s="195"/>
      <c r="I598" s="195"/>
      <c r="J598" s="195"/>
      <c r="K598" s="195"/>
      <c r="L598" s="195"/>
      <c r="M598" s="195"/>
      <c r="N598" s="195"/>
      <c r="O598" s="115"/>
    </row>
    <row r="599" spans="2:17" x14ac:dyDescent="0.25">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f t="shared" si="103"/>
        <v>12484</v>
      </c>
      <c r="J599" s="7">
        <f t="shared" si="103"/>
        <v>8785</v>
      </c>
      <c r="K599" s="7">
        <f t="shared" si="103"/>
        <v>11466</v>
      </c>
      <c r="L599" s="7">
        <f t="shared" si="103"/>
        <v>20141</v>
      </c>
      <c r="M599" s="7">
        <f t="shared" si="103"/>
        <v>25301</v>
      </c>
      <c r="N599" s="8">
        <f t="shared" si="103"/>
        <v>12943</v>
      </c>
      <c r="O599" s="8">
        <f t="shared" si="103"/>
        <v>27338</v>
      </c>
      <c r="P599" s="6"/>
      <c r="Q599" s="9" t="s">
        <v>12</v>
      </c>
    </row>
    <row r="600" spans="2:17" x14ac:dyDescent="0.25">
      <c r="B600" s="7" t="str">
        <f t="shared" si="103"/>
        <v/>
      </c>
      <c r="C600" s="7" t="str">
        <f t="shared" si="103"/>
        <v/>
      </c>
      <c r="D600" s="7" t="str">
        <f t="shared" si="103"/>
        <v/>
      </c>
      <c r="E600" s="7" t="str">
        <f t="shared" si="103"/>
        <v/>
      </c>
      <c r="F600" s="7" t="str">
        <f t="shared" si="103"/>
        <v/>
      </c>
      <c r="G600" s="7" t="str">
        <f t="shared" si="103"/>
        <v/>
      </c>
      <c r="H600" s="7" t="str">
        <f t="shared" si="103"/>
        <v/>
      </c>
      <c r="I600" s="7">
        <f t="shared" si="103"/>
        <v>20015</v>
      </c>
      <c r="J600" s="7">
        <f t="shared" si="103"/>
        <v>14548</v>
      </c>
      <c r="K600" s="7">
        <f t="shared" si="103"/>
        <v>26480</v>
      </c>
      <c r="L600" s="7">
        <f t="shared" si="103"/>
        <v>41637</v>
      </c>
      <c r="M600" s="7">
        <f t="shared" si="103"/>
        <v>51026</v>
      </c>
      <c r="N600" s="8">
        <f t="shared" si="103"/>
        <v>39420</v>
      </c>
      <c r="O600" s="8">
        <f t="shared" si="103"/>
        <v>48183</v>
      </c>
      <c r="P600" s="6"/>
      <c r="Q600" s="9" t="s">
        <v>13</v>
      </c>
    </row>
    <row r="601" spans="2:17" x14ac:dyDescent="0.25">
      <c r="B601" s="7" t="str">
        <f t="shared" si="103"/>
        <v/>
      </c>
      <c r="C601" s="7" t="str">
        <f t="shared" si="103"/>
        <v/>
      </c>
      <c r="D601" s="7" t="str">
        <f t="shared" si="103"/>
        <v/>
      </c>
      <c r="E601" s="7" t="str">
        <f t="shared" si="103"/>
        <v/>
      </c>
      <c r="F601" s="7" t="str">
        <f t="shared" si="103"/>
        <v/>
      </c>
      <c r="G601" s="7" t="str">
        <f t="shared" si="103"/>
        <v/>
      </c>
      <c r="H601" s="7" t="str">
        <f t="shared" si="103"/>
        <v/>
      </c>
      <c r="I601" s="7">
        <f t="shared" si="103"/>
        <v>26675</v>
      </c>
      <c r="J601" s="7">
        <f t="shared" si="103"/>
        <v>32504</v>
      </c>
      <c r="K601" s="7">
        <f t="shared" si="103"/>
        <v>46656</v>
      </c>
      <c r="L601" s="7">
        <f t="shared" si="103"/>
        <v>67883</v>
      </c>
      <c r="M601" s="7">
        <f t="shared" si="103"/>
        <v>83859</v>
      </c>
      <c r="N601" s="8">
        <f t="shared" si="103"/>
        <v>68770</v>
      </c>
      <c r="O601" s="8" t="str">
        <f t="shared" si="103"/>
        <v/>
      </c>
      <c r="P601" s="6"/>
      <c r="Q601" s="9" t="s">
        <v>14</v>
      </c>
    </row>
    <row r="602" spans="2:17" x14ac:dyDescent="0.25">
      <c r="B602" s="7" t="str">
        <f t="shared" si="103"/>
        <v/>
      </c>
      <c r="C602" s="7" t="str">
        <f t="shared" si="103"/>
        <v/>
      </c>
      <c r="D602" s="7" t="str">
        <f t="shared" si="103"/>
        <v/>
      </c>
      <c r="E602" s="7" t="str">
        <f t="shared" si="103"/>
        <v/>
      </c>
      <c r="F602" s="7" t="str">
        <f t="shared" si="103"/>
        <v/>
      </c>
      <c r="G602" s="7" t="str">
        <f t="shared" si="103"/>
        <v/>
      </c>
      <c r="H602" s="7">
        <f t="shared" si="103"/>
        <v>38992.01</v>
      </c>
      <c r="I602" s="7">
        <f t="shared" si="103"/>
        <v>42021.85</v>
      </c>
      <c r="J602" s="7">
        <f t="shared" si="103"/>
        <v>55108.37</v>
      </c>
      <c r="K602" s="7">
        <f t="shared" si="103"/>
        <v>69578.31</v>
      </c>
      <c r="L602" s="7">
        <f t="shared" si="103"/>
        <v>89238.33</v>
      </c>
      <c r="M602" s="7">
        <f t="shared" si="103"/>
        <v>113106.66</v>
      </c>
      <c r="N602" s="8">
        <f t="shared" si="103"/>
        <v>108925.54</v>
      </c>
      <c r="O602" s="8" t="str">
        <f t="shared" si="103"/>
        <v/>
      </c>
      <c r="P602" s="6"/>
      <c r="Q602" s="9" t="s">
        <v>15</v>
      </c>
    </row>
    <row r="603" spans="2:17" x14ac:dyDescent="0.25">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f t="shared" si="104"/>
        <v>19.406347673747288</v>
      </c>
      <c r="I603" s="111">
        <f t="shared" si="104"/>
        <v>3.5618106288497349</v>
      </c>
      <c r="J603" s="111">
        <f t="shared" si="104"/>
        <v>2.5128287555270417</v>
      </c>
      <c r="K603" s="111">
        <f t="shared" si="104"/>
        <v>2.6507648659593976</v>
      </c>
      <c r="L603" s="111">
        <f t="shared" si="104"/>
        <v>2.1815563608201378</v>
      </c>
      <c r="M603" s="111">
        <f t="shared" si="104"/>
        <v>2.4157306706472261</v>
      </c>
      <c r="N603" s="111">
        <f>IFERROR(N602/N$588,IFERROR(N601/N$588,IFERROR(N600/N$588,N599/N$588)))</f>
        <v>3.7887038923022121</v>
      </c>
      <c r="O603" s="111">
        <f>IFERROR(O602/O$588,IFERROR(O601/O$588,IFERROR(O600/O$588,O599/O$588)))</f>
        <v>2.1403251599147119</v>
      </c>
      <c r="P603" s="6"/>
      <c r="Q603" s="11" t="s">
        <v>33</v>
      </c>
    </row>
    <row r="604" spans="2:17" x14ac:dyDescent="0.25">
      <c r="B604" s="196" t="s">
        <v>34</v>
      </c>
      <c r="C604" s="197"/>
      <c r="D604" s="197"/>
      <c r="E604" s="197"/>
      <c r="F604" s="197"/>
      <c r="G604" s="197"/>
      <c r="H604" s="197"/>
      <c r="I604" s="197"/>
      <c r="J604" s="197"/>
      <c r="K604" s="197"/>
      <c r="L604" s="197"/>
      <c r="M604" s="197"/>
      <c r="N604" s="197"/>
      <c r="O604" s="120"/>
    </row>
    <row r="605" spans="2:17" x14ac:dyDescent="0.25">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f t="shared" si="105"/>
        <v>10796</v>
      </c>
      <c r="J605" s="7">
        <f t="shared" si="105"/>
        <v>-15392</v>
      </c>
      <c r="K605" s="7">
        <f t="shared" si="105"/>
        <v>9192</v>
      </c>
      <c r="L605" s="7">
        <f t="shared" si="105"/>
        <v>19132</v>
      </c>
      <c r="M605" s="7">
        <f t="shared" si="105"/>
        <v>23735</v>
      </c>
      <c r="N605" s="8">
        <f t="shared" si="105"/>
        <v>12397</v>
      </c>
      <c r="O605" s="8">
        <f t="shared" si="105"/>
        <v>13502</v>
      </c>
      <c r="P605" s="6"/>
      <c r="Q605" s="9" t="s">
        <v>12</v>
      </c>
    </row>
    <row r="606" spans="2:17" x14ac:dyDescent="0.25">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f t="shared" si="106"/>
        <v>16720</v>
      </c>
      <c r="J606" s="7">
        <f t="shared" si="106"/>
        <v>-13518</v>
      </c>
      <c r="K606" s="7">
        <f t="shared" si="106"/>
        <v>14833</v>
      </c>
      <c r="L606" s="7">
        <f t="shared" si="106"/>
        <v>37592</v>
      </c>
      <c r="M606" s="7">
        <f t="shared" si="106"/>
        <v>47323</v>
      </c>
      <c r="N606" s="8">
        <f t="shared" si="106"/>
        <v>36949</v>
      </c>
      <c r="O606" s="8">
        <f t="shared" si="105"/>
        <v>28472</v>
      </c>
      <c r="P606" s="6"/>
      <c r="Q606" s="9" t="s">
        <v>13</v>
      </c>
    </row>
    <row r="607" spans="2:17" x14ac:dyDescent="0.25">
      <c r="B607" s="7" t="str">
        <f t="shared" si="106"/>
        <v/>
      </c>
      <c r="C607" s="7" t="str">
        <f t="shared" si="106"/>
        <v/>
      </c>
      <c r="D607" s="7" t="str">
        <f t="shared" si="106"/>
        <v/>
      </c>
      <c r="E607" s="7" t="str">
        <f t="shared" si="106"/>
        <v/>
      </c>
      <c r="F607" s="7" t="str">
        <f t="shared" si="106"/>
        <v/>
      </c>
      <c r="G607" s="7" t="str">
        <f t="shared" si="106"/>
        <v/>
      </c>
      <c r="H607" s="7" t="str">
        <f t="shared" si="106"/>
        <v/>
      </c>
      <c r="I607" s="7">
        <f t="shared" si="106"/>
        <v>20640</v>
      </c>
      <c r="J607" s="7">
        <f t="shared" si="106"/>
        <v>-557</v>
      </c>
      <c r="K607" s="7">
        <f t="shared" si="106"/>
        <v>33319</v>
      </c>
      <c r="L607" s="7">
        <f t="shared" si="106"/>
        <v>61690</v>
      </c>
      <c r="M607" s="7">
        <f t="shared" si="106"/>
        <v>78538</v>
      </c>
      <c r="N607" s="8">
        <f t="shared" si="106"/>
        <v>60594</v>
      </c>
      <c r="O607" s="8" t="str">
        <f t="shared" si="105"/>
        <v/>
      </c>
      <c r="P607" s="6"/>
      <c r="Q607" s="9" t="s">
        <v>14</v>
      </c>
    </row>
    <row r="608" spans="2:17" x14ac:dyDescent="0.25">
      <c r="B608" s="7" t="str">
        <f t="shared" si="106"/>
        <v/>
      </c>
      <c r="C608" s="18" t="str">
        <f t="shared" si="106"/>
        <v/>
      </c>
      <c r="D608" s="18" t="str">
        <f t="shared" si="106"/>
        <v/>
      </c>
      <c r="E608" s="18" t="str">
        <f t="shared" si="106"/>
        <v/>
      </c>
      <c r="F608" s="18" t="str">
        <f t="shared" si="106"/>
        <v/>
      </c>
      <c r="G608" s="18" t="str">
        <f t="shared" si="106"/>
        <v/>
      </c>
      <c r="H608" s="18">
        <f t="shared" si="106"/>
        <v>35020.700000000004</v>
      </c>
      <c r="I608" s="18">
        <f t="shared" si="106"/>
        <v>24509.149999999998</v>
      </c>
      <c r="J608" s="18">
        <f t="shared" si="106"/>
        <v>18416.660000000003</v>
      </c>
      <c r="K608" s="18">
        <f t="shared" si="106"/>
        <v>53962.84</v>
      </c>
      <c r="L608" s="18">
        <f t="shared" si="106"/>
        <v>82058.5</v>
      </c>
      <c r="M608" s="18">
        <f t="shared" si="106"/>
        <v>71068.149999999994</v>
      </c>
      <c r="N608" s="18">
        <f t="shared" si="106"/>
        <v>89108.75</v>
      </c>
      <c r="O608" s="18" t="str">
        <f t="shared" si="105"/>
        <v/>
      </c>
      <c r="P608" s="6"/>
      <c r="Q608" s="9" t="s">
        <v>15</v>
      </c>
    </row>
    <row r="609" spans="2:17" x14ac:dyDescent="0.25">
      <c r="B609" s="198" t="s">
        <v>10</v>
      </c>
      <c r="C609" s="199"/>
      <c r="D609" s="199"/>
      <c r="E609" s="199"/>
      <c r="F609" s="199"/>
      <c r="G609" s="199"/>
      <c r="H609" s="199"/>
      <c r="I609" s="199"/>
      <c r="J609" s="199"/>
      <c r="K609" s="199"/>
      <c r="L609" s="199"/>
      <c r="M609" s="199"/>
      <c r="N609" s="199"/>
      <c r="O609" s="124"/>
      <c r="P609" s="6"/>
      <c r="Q609" s="9"/>
    </row>
    <row r="610" spans="2:17" x14ac:dyDescent="0.25">
      <c r="B610" s="200" t="s">
        <v>883</v>
      </c>
      <c r="C610" s="201"/>
      <c r="D610" s="201"/>
      <c r="E610" s="201"/>
      <c r="F610" s="201"/>
      <c r="G610" s="201"/>
      <c r="H610" s="201"/>
      <c r="I610" s="201"/>
      <c r="J610" s="201"/>
      <c r="K610" s="201"/>
      <c r="L610" s="201"/>
      <c r="M610" s="201"/>
      <c r="N610" s="201"/>
      <c r="O610" s="118"/>
    </row>
    <row r="611" spans="2:17" x14ac:dyDescent="0.25">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f t="shared" si="107"/>
        <v>-1688</v>
      </c>
      <c r="J611" s="7">
        <f t="shared" si="107"/>
        <v>-24177</v>
      </c>
      <c r="K611" s="7">
        <f t="shared" si="107"/>
        <v>-2274</v>
      </c>
      <c r="L611" s="7">
        <f t="shared" si="107"/>
        <v>-1009</v>
      </c>
      <c r="M611" s="7">
        <f t="shared" si="107"/>
        <v>-1566</v>
      </c>
      <c r="N611" s="8">
        <f t="shared" si="107"/>
        <v>-546</v>
      </c>
      <c r="O611" s="8">
        <f t="shared" si="107"/>
        <v>-13836</v>
      </c>
      <c r="P611" s="6"/>
      <c r="Q611" s="9" t="s">
        <v>12</v>
      </c>
    </row>
    <row r="612" spans="2:17" x14ac:dyDescent="0.25">
      <c r="B612" s="7" t="str">
        <f t="shared" si="107"/>
        <v/>
      </c>
      <c r="C612" s="7" t="str">
        <f t="shared" si="107"/>
        <v/>
      </c>
      <c r="D612" s="7" t="str">
        <f t="shared" si="107"/>
        <v/>
      </c>
      <c r="E612" s="7" t="str">
        <f t="shared" si="107"/>
        <v/>
      </c>
      <c r="F612" s="7" t="str">
        <f t="shared" si="107"/>
        <v/>
      </c>
      <c r="G612" s="7" t="str">
        <f t="shared" si="107"/>
        <v/>
      </c>
      <c r="H612" s="7" t="str">
        <f t="shared" si="107"/>
        <v/>
      </c>
      <c r="I612" s="7">
        <f t="shared" si="107"/>
        <v>-3295</v>
      </c>
      <c r="J612" s="7">
        <f t="shared" si="107"/>
        <v>-28066</v>
      </c>
      <c r="K612" s="7">
        <f t="shared" si="107"/>
        <v>-11647</v>
      </c>
      <c r="L612" s="7">
        <f t="shared" si="107"/>
        <v>-4045</v>
      </c>
      <c r="M612" s="7">
        <f t="shared" si="107"/>
        <v>-3703</v>
      </c>
      <c r="N612" s="8">
        <f t="shared" si="107"/>
        <v>-2471</v>
      </c>
      <c r="O612" s="8">
        <f t="shared" si="107"/>
        <v>-19711</v>
      </c>
      <c r="P612" s="6"/>
      <c r="Q612" s="9" t="s">
        <v>13</v>
      </c>
    </row>
    <row r="613" spans="2:17" x14ac:dyDescent="0.25">
      <c r="B613" s="7" t="str">
        <f t="shared" si="107"/>
        <v/>
      </c>
      <c r="C613" s="7" t="str">
        <f t="shared" si="107"/>
        <v/>
      </c>
      <c r="D613" s="7" t="str">
        <f t="shared" si="107"/>
        <v/>
      </c>
      <c r="E613" s="7" t="str">
        <f t="shared" si="107"/>
        <v/>
      </c>
      <c r="F613" s="7" t="str">
        <f t="shared" si="107"/>
        <v/>
      </c>
      <c r="G613" s="7" t="str">
        <f t="shared" si="107"/>
        <v/>
      </c>
      <c r="H613" s="7" t="str">
        <f t="shared" si="107"/>
        <v/>
      </c>
      <c r="I613" s="7">
        <f t="shared" si="107"/>
        <v>-6035</v>
      </c>
      <c r="J613" s="7">
        <f t="shared" si="107"/>
        <v>-33061</v>
      </c>
      <c r="K613" s="7">
        <f t="shared" si="107"/>
        <v>-13337</v>
      </c>
      <c r="L613" s="7">
        <f t="shared" si="107"/>
        <v>-6193</v>
      </c>
      <c r="M613" s="7">
        <f t="shared" si="107"/>
        <v>-5321</v>
      </c>
      <c r="N613" s="8">
        <f t="shared" si="107"/>
        <v>-8176</v>
      </c>
      <c r="O613" s="8" t="str">
        <f t="shared" si="107"/>
        <v/>
      </c>
      <c r="P613" s="6"/>
      <c r="Q613" s="9" t="s">
        <v>14</v>
      </c>
    </row>
    <row r="614" spans="2:17" x14ac:dyDescent="0.25">
      <c r="B614" s="7" t="str">
        <f t="shared" si="107"/>
        <v/>
      </c>
      <c r="C614" s="7" t="str">
        <f t="shared" si="107"/>
        <v/>
      </c>
      <c r="D614" s="7" t="str">
        <f t="shared" si="107"/>
        <v/>
      </c>
      <c r="E614" s="7" t="str">
        <f t="shared" si="107"/>
        <v/>
      </c>
      <c r="F614" s="7" t="str">
        <f t="shared" si="107"/>
        <v/>
      </c>
      <c r="G614" s="7" t="str">
        <f t="shared" si="107"/>
        <v/>
      </c>
      <c r="H614" s="7">
        <f t="shared" si="107"/>
        <v>-3971.31</v>
      </c>
      <c r="I614" s="7">
        <f t="shared" si="107"/>
        <v>-17512.7</v>
      </c>
      <c r="J614" s="7">
        <f t="shared" si="107"/>
        <v>-36691.71</v>
      </c>
      <c r="K614" s="7">
        <f t="shared" si="107"/>
        <v>-15615.47</v>
      </c>
      <c r="L614" s="7">
        <f t="shared" si="107"/>
        <v>-7179.83</v>
      </c>
      <c r="M614" s="7">
        <f t="shared" si="107"/>
        <v>-42038.51</v>
      </c>
      <c r="N614" s="8">
        <f t="shared" si="107"/>
        <v>-19816.79</v>
      </c>
      <c r="O614" s="8" t="str">
        <f t="shared" si="107"/>
        <v/>
      </c>
      <c r="P614" s="6"/>
      <c r="Q614" s="9" t="s">
        <v>15</v>
      </c>
    </row>
    <row r="615" spans="2:17" x14ac:dyDescent="0.25">
      <c r="B615" s="202" t="s">
        <v>884</v>
      </c>
      <c r="C615" s="203"/>
      <c r="D615" s="203"/>
      <c r="E615" s="203"/>
      <c r="F615" s="203"/>
      <c r="G615" s="203"/>
      <c r="H615" s="203"/>
      <c r="I615" s="203"/>
      <c r="J615" s="203"/>
      <c r="K615" s="203"/>
      <c r="L615" s="203"/>
      <c r="M615" s="203"/>
      <c r="N615" s="203"/>
      <c r="O615" s="122"/>
    </row>
    <row r="616" spans="2:17" x14ac:dyDescent="0.25">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f t="shared" si="108"/>
        <v>-1688</v>
      </c>
      <c r="J616" s="7">
        <f t="shared" si="108"/>
        <v>-24912</v>
      </c>
      <c r="K616" s="7">
        <f t="shared" si="108"/>
        <v>-1932</v>
      </c>
      <c r="L616" s="7">
        <f t="shared" si="108"/>
        <v>-1648</v>
      </c>
      <c r="M616" s="7">
        <f t="shared" si="108"/>
        <v>-2270</v>
      </c>
      <c r="N616" s="8">
        <f t="shared" si="108"/>
        <v>-475</v>
      </c>
      <c r="O616" s="8">
        <f t="shared" si="108"/>
        <v>-13836</v>
      </c>
      <c r="P616" s="6"/>
      <c r="Q616" s="9" t="s">
        <v>12</v>
      </c>
    </row>
    <row r="617" spans="2:17" x14ac:dyDescent="0.25">
      <c r="B617" s="7" t="str">
        <f t="shared" si="108"/>
        <v/>
      </c>
      <c r="C617" s="7" t="str">
        <f t="shared" si="108"/>
        <v/>
      </c>
      <c r="D617" s="7" t="str">
        <f t="shared" si="108"/>
        <v/>
      </c>
      <c r="E617" s="7" t="str">
        <f t="shared" si="108"/>
        <v/>
      </c>
      <c r="F617" s="7" t="str">
        <f t="shared" si="108"/>
        <v/>
      </c>
      <c r="G617" s="7" t="str">
        <f t="shared" si="108"/>
        <v/>
      </c>
      <c r="H617" s="7" t="str">
        <f t="shared" si="108"/>
        <v/>
      </c>
      <c r="I617" s="7">
        <f t="shared" si="108"/>
        <v>-5064</v>
      </c>
      <c r="J617" s="7">
        <f t="shared" si="108"/>
        <v>-29192</v>
      </c>
      <c r="K617" s="7">
        <f t="shared" si="108"/>
        <v>-17318</v>
      </c>
      <c r="L617" s="7">
        <f t="shared" si="108"/>
        <v>4702</v>
      </c>
      <c r="M617" s="7">
        <f t="shared" si="108"/>
        <v>-3115</v>
      </c>
      <c r="N617" s="8">
        <f t="shared" si="108"/>
        <v>-2407</v>
      </c>
      <c r="O617" s="8">
        <f t="shared" si="108"/>
        <v>-19711</v>
      </c>
      <c r="P617" s="6"/>
      <c r="Q617" s="9" t="s">
        <v>13</v>
      </c>
    </row>
    <row r="618" spans="2:17" x14ac:dyDescent="0.25">
      <c r="B618" s="7" t="str">
        <f t="shared" si="108"/>
        <v/>
      </c>
      <c r="C618" s="7" t="str">
        <f t="shared" si="108"/>
        <v/>
      </c>
      <c r="D618" s="7" t="str">
        <f t="shared" si="108"/>
        <v/>
      </c>
      <c r="E618" s="7" t="str">
        <f t="shared" si="108"/>
        <v/>
      </c>
      <c r="F618" s="7" t="str">
        <f t="shared" si="108"/>
        <v/>
      </c>
      <c r="G618" s="7" t="str">
        <f t="shared" si="108"/>
        <v/>
      </c>
      <c r="H618" s="7" t="str">
        <f t="shared" si="108"/>
        <v/>
      </c>
      <c r="I618" s="7">
        <f t="shared" si="108"/>
        <v>-7054</v>
      </c>
      <c r="J618" s="7">
        <f t="shared" si="108"/>
        <v>-35189</v>
      </c>
      <c r="K618" s="7">
        <f t="shared" si="108"/>
        <v>-19029</v>
      </c>
      <c r="L618" s="7">
        <f t="shared" si="108"/>
        <v>2552</v>
      </c>
      <c r="M618" s="7">
        <f t="shared" si="108"/>
        <v>-19735</v>
      </c>
      <c r="N618" s="8">
        <f t="shared" si="108"/>
        <v>-7515</v>
      </c>
      <c r="O618" s="8" t="str">
        <f t="shared" si="108"/>
        <v/>
      </c>
      <c r="P618" s="6"/>
      <c r="Q618" s="9" t="s">
        <v>14</v>
      </c>
    </row>
    <row r="619" spans="2:17" x14ac:dyDescent="0.25">
      <c r="B619" s="7" t="str">
        <f t="shared" si="108"/>
        <v/>
      </c>
      <c r="C619" s="7" t="str">
        <f t="shared" si="108"/>
        <v/>
      </c>
      <c r="D619" s="7" t="str">
        <f t="shared" si="108"/>
        <v/>
      </c>
      <c r="E619" s="7" t="str">
        <f t="shared" si="108"/>
        <v/>
      </c>
      <c r="F619" s="7" t="str">
        <f t="shared" si="108"/>
        <v/>
      </c>
      <c r="G619" s="7" t="str">
        <f t="shared" si="108"/>
        <v/>
      </c>
      <c r="H619" s="7">
        <f t="shared" si="108"/>
        <v>-7330.97</v>
      </c>
      <c r="I619" s="7">
        <f t="shared" si="108"/>
        <v>-17216.740000000002</v>
      </c>
      <c r="J619" s="7">
        <f t="shared" si="108"/>
        <v>-38823.33</v>
      </c>
      <c r="K619" s="7">
        <f t="shared" si="108"/>
        <v>-21319.09</v>
      </c>
      <c r="L619" s="7">
        <f t="shared" si="108"/>
        <v>2965.04</v>
      </c>
      <c r="M619" s="7">
        <f t="shared" si="108"/>
        <v>-41453.160000000003</v>
      </c>
      <c r="N619" s="8">
        <f t="shared" si="108"/>
        <v>-19112.75</v>
      </c>
      <c r="O619" s="8" t="str">
        <f t="shared" si="108"/>
        <v/>
      </c>
      <c r="P619" s="6"/>
      <c r="Q619" s="9" t="s">
        <v>15</v>
      </c>
    </row>
    <row r="620" spans="2:17" x14ac:dyDescent="0.25">
      <c r="B620" s="196" t="s">
        <v>885</v>
      </c>
      <c r="C620" s="197"/>
      <c r="D620" s="197"/>
      <c r="E620" s="197"/>
      <c r="F620" s="197"/>
      <c r="G620" s="197"/>
      <c r="H620" s="197"/>
      <c r="I620" s="197"/>
      <c r="J620" s="197"/>
      <c r="K620" s="197"/>
      <c r="L620" s="197"/>
      <c r="M620" s="197"/>
      <c r="N620" s="197"/>
      <c r="O620" s="120"/>
    </row>
    <row r="621" spans="2:17" x14ac:dyDescent="0.25">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f t="shared" si="109"/>
        <v>-8875</v>
      </c>
      <c r="J621" s="7">
        <f t="shared" si="109"/>
        <v>-13090</v>
      </c>
      <c r="K621" s="7">
        <f t="shared" si="109"/>
        <v>-23051</v>
      </c>
      <c r="L621" s="7">
        <f t="shared" si="109"/>
        <v>-22500</v>
      </c>
      <c r="M621" s="7">
        <f t="shared" si="109"/>
        <v>-23897</v>
      </c>
      <c r="N621" s="7">
        <f t="shared" si="109"/>
        <v>-20778</v>
      </c>
      <c r="O621" s="7">
        <f t="shared" si="109"/>
        <v>38562</v>
      </c>
      <c r="P621" s="6"/>
      <c r="Q621" s="9" t="s">
        <v>12</v>
      </c>
    </row>
    <row r="622" spans="2:17" x14ac:dyDescent="0.25">
      <c r="B622" s="7" t="str">
        <f t="shared" si="109"/>
        <v/>
      </c>
      <c r="C622" s="7" t="str">
        <f t="shared" si="109"/>
        <v/>
      </c>
      <c r="D622" s="7" t="str">
        <f t="shared" si="109"/>
        <v/>
      </c>
      <c r="E622" s="7" t="str">
        <f t="shared" si="109"/>
        <v/>
      </c>
      <c r="F622" s="7" t="str">
        <f t="shared" si="109"/>
        <v/>
      </c>
      <c r="G622" s="7" t="str">
        <f t="shared" si="109"/>
        <v/>
      </c>
      <c r="H622" s="7" t="str">
        <f t="shared" si="109"/>
        <v/>
      </c>
      <c r="I622" s="7">
        <f t="shared" si="109"/>
        <v>-17760</v>
      </c>
      <c r="J622" s="7">
        <f t="shared" si="109"/>
        <v>-36883</v>
      </c>
      <c r="K622" s="7">
        <f t="shared" si="109"/>
        <v>-45350</v>
      </c>
      <c r="L622" s="7">
        <f t="shared" si="109"/>
        <v>-49532</v>
      </c>
      <c r="M622" s="7">
        <f t="shared" si="109"/>
        <v>-22828</v>
      </c>
      <c r="N622" s="7">
        <f t="shared" si="109"/>
        <v>-51348</v>
      </c>
      <c r="O622" s="7">
        <f t="shared" si="109"/>
        <v>-3882</v>
      </c>
      <c r="P622" s="6"/>
      <c r="Q622" s="9" t="s">
        <v>13</v>
      </c>
    </row>
    <row r="623" spans="2:17" x14ac:dyDescent="0.25">
      <c r="B623" s="7" t="str">
        <f t="shared" si="109"/>
        <v/>
      </c>
      <c r="C623" s="7" t="str">
        <f t="shared" si="109"/>
        <v/>
      </c>
      <c r="D623" s="7" t="str">
        <f t="shared" si="109"/>
        <v/>
      </c>
      <c r="E623" s="7" t="str">
        <f t="shared" si="109"/>
        <v/>
      </c>
      <c r="F623" s="7" t="str">
        <f t="shared" si="109"/>
        <v/>
      </c>
      <c r="G623" s="7" t="str">
        <f t="shared" si="109"/>
        <v/>
      </c>
      <c r="H623" s="7" t="str">
        <f t="shared" si="109"/>
        <v/>
      </c>
      <c r="I623" s="7">
        <f t="shared" si="109"/>
        <v>78872</v>
      </c>
      <c r="J623" s="7">
        <f t="shared" si="109"/>
        <v>-52343</v>
      </c>
      <c r="K623" s="7">
        <f t="shared" si="109"/>
        <v>-60982</v>
      </c>
      <c r="L623" s="7">
        <f t="shared" si="109"/>
        <v>-78950</v>
      </c>
      <c r="M623" s="7">
        <f t="shared" si="109"/>
        <v>-49339</v>
      </c>
      <c r="N623" s="7">
        <f t="shared" si="109"/>
        <v>-65401</v>
      </c>
      <c r="O623" s="7" t="str">
        <f t="shared" si="109"/>
        <v/>
      </c>
      <c r="P623" s="6"/>
      <c r="Q623" s="9" t="s">
        <v>14</v>
      </c>
    </row>
    <row r="624" spans="2:17" x14ac:dyDescent="0.25">
      <c r="B624" s="7" t="str">
        <f t="shared" si="109"/>
        <v/>
      </c>
      <c r="C624" s="7" t="str">
        <f t="shared" si="109"/>
        <v/>
      </c>
      <c r="D624" s="7" t="str">
        <f t="shared" si="109"/>
        <v/>
      </c>
      <c r="E624" s="7" t="str">
        <f t="shared" si="109"/>
        <v/>
      </c>
      <c r="F624" s="7" t="str">
        <f t="shared" si="109"/>
        <v/>
      </c>
      <c r="G624" s="7" t="str">
        <f t="shared" si="109"/>
        <v/>
      </c>
      <c r="H624" s="7">
        <f t="shared" si="109"/>
        <v>-23032.14</v>
      </c>
      <c r="I624" s="7">
        <f t="shared" si="109"/>
        <v>61842.34</v>
      </c>
      <c r="J624" s="7">
        <f t="shared" si="109"/>
        <v>-68765.61</v>
      </c>
      <c r="K624" s="7">
        <f t="shared" si="109"/>
        <v>-57768.94</v>
      </c>
      <c r="L624" s="7">
        <f t="shared" si="109"/>
        <v>-89620.42</v>
      </c>
      <c r="M624" s="7">
        <f t="shared" si="109"/>
        <v>-68811.67</v>
      </c>
      <c r="N624" s="7">
        <f t="shared" si="109"/>
        <v>-90761.62</v>
      </c>
      <c r="O624" s="7" t="str">
        <f t="shared" si="109"/>
        <v/>
      </c>
      <c r="P624" s="6"/>
      <c r="Q624" s="9" t="s">
        <v>15</v>
      </c>
    </row>
    <row r="625" spans="2:17" x14ac:dyDescent="0.25">
      <c r="B625" s="204" t="s">
        <v>886</v>
      </c>
      <c r="C625" s="205"/>
      <c r="D625" s="205"/>
      <c r="E625" s="205"/>
      <c r="F625" s="205"/>
      <c r="G625" s="205"/>
      <c r="H625" s="205"/>
      <c r="I625" s="205"/>
      <c r="J625" s="205"/>
      <c r="K625" s="205"/>
      <c r="L625" s="205"/>
      <c r="M625" s="205"/>
      <c r="N625" s="205"/>
      <c r="O625" s="169"/>
    </row>
    <row r="626" spans="2:17" x14ac:dyDescent="0.25">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f t="shared" si="110"/>
        <v>1921</v>
      </c>
      <c r="J626" s="7">
        <f t="shared" si="110"/>
        <v>-29217</v>
      </c>
      <c r="K626" s="7">
        <f t="shared" si="110"/>
        <v>-13517</v>
      </c>
      <c r="L626" s="7">
        <f t="shared" si="110"/>
        <v>-4007</v>
      </c>
      <c r="M626" s="7">
        <f t="shared" si="110"/>
        <v>-866</v>
      </c>
      <c r="N626" s="8">
        <f t="shared" si="110"/>
        <v>-8310</v>
      </c>
      <c r="O626" s="8">
        <f t="shared" si="110"/>
        <v>52064</v>
      </c>
      <c r="P626" s="6"/>
      <c r="Q626" s="9" t="s">
        <v>12</v>
      </c>
    </row>
    <row r="627" spans="2:17" x14ac:dyDescent="0.25">
      <c r="B627" s="7" t="str">
        <f t="shared" si="110"/>
        <v/>
      </c>
      <c r="C627" s="7" t="str">
        <f t="shared" si="110"/>
        <v/>
      </c>
      <c r="D627" s="7" t="str">
        <f t="shared" si="110"/>
        <v/>
      </c>
      <c r="E627" s="7" t="str">
        <f t="shared" si="110"/>
        <v/>
      </c>
      <c r="F627" s="7" t="str">
        <f t="shared" si="110"/>
        <v/>
      </c>
      <c r="G627" s="7" t="str">
        <f t="shared" si="110"/>
        <v/>
      </c>
      <c r="H627" s="7" t="str">
        <f t="shared" si="110"/>
        <v/>
      </c>
      <c r="I627" s="7">
        <f t="shared" si="110"/>
        <v>-2809</v>
      </c>
      <c r="J627" s="7">
        <f t="shared" si="110"/>
        <v>-51527</v>
      </c>
      <c r="K627" s="7">
        <f t="shared" si="110"/>
        <v>-36188</v>
      </c>
      <c r="L627" s="7">
        <f t="shared" si="110"/>
        <v>-3193</v>
      </c>
      <c r="M627" s="7">
        <f t="shared" si="110"/>
        <v>25083</v>
      </c>
      <c r="N627" s="8">
        <f t="shared" si="110"/>
        <v>-14335</v>
      </c>
      <c r="O627" s="8">
        <f t="shared" si="110"/>
        <v>24590</v>
      </c>
      <c r="P627" s="6"/>
      <c r="Q627" s="9" t="s">
        <v>13</v>
      </c>
    </row>
    <row r="628" spans="2:17" x14ac:dyDescent="0.25">
      <c r="B628" s="7" t="str">
        <f t="shared" si="110"/>
        <v/>
      </c>
      <c r="C628" s="7" t="str">
        <f t="shared" si="110"/>
        <v/>
      </c>
      <c r="D628" s="7" t="str">
        <f t="shared" si="110"/>
        <v/>
      </c>
      <c r="E628" s="7" t="str">
        <f t="shared" si="110"/>
        <v/>
      </c>
      <c r="F628" s="7" t="str">
        <f t="shared" si="110"/>
        <v/>
      </c>
      <c r="G628" s="7" t="str">
        <f t="shared" si="110"/>
        <v/>
      </c>
      <c r="H628" s="7" t="str">
        <f t="shared" si="110"/>
        <v/>
      </c>
      <c r="I628" s="7">
        <f t="shared" si="110"/>
        <v>98493</v>
      </c>
      <c r="J628" s="7">
        <f t="shared" si="110"/>
        <v>-55028</v>
      </c>
      <c r="K628" s="7">
        <f t="shared" si="110"/>
        <v>-33355</v>
      </c>
      <c r="L628" s="7">
        <f t="shared" si="110"/>
        <v>-8515</v>
      </c>
      <c r="M628" s="7">
        <f t="shared" si="110"/>
        <v>14785</v>
      </c>
      <c r="N628" s="8">
        <f t="shared" si="110"/>
        <v>-4146</v>
      </c>
      <c r="O628" s="8" t="str">
        <f t="shared" si="110"/>
        <v/>
      </c>
      <c r="P628" s="6"/>
      <c r="Q628" s="9" t="s">
        <v>14</v>
      </c>
    </row>
    <row r="629" spans="2:17" x14ac:dyDescent="0.25">
      <c r="B629" s="7" t="str">
        <f t="shared" si="110"/>
        <v/>
      </c>
      <c r="C629" s="7" t="str">
        <f t="shared" si="110"/>
        <v/>
      </c>
      <c r="D629" s="7" t="str">
        <f t="shared" si="110"/>
        <v/>
      </c>
      <c r="E629" s="7" t="str">
        <f t="shared" si="110"/>
        <v/>
      </c>
      <c r="F629" s="7" t="str">
        <f t="shared" si="110"/>
        <v/>
      </c>
      <c r="G629" s="7" t="str">
        <f t="shared" si="110"/>
        <v/>
      </c>
      <c r="H629" s="7">
        <f t="shared" si="110"/>
        <v>8628.9</v>
      </c>
      <c r="I629" s="7">
        <f t="shared" si="110"/>
        <v>86647.45</v>
      </c>
      <c r="J629" s="7">
        <f t="shared" si="110"/>
        <v>-52480.56</v>
      </c>
      <c r="K629" s="7">
        <f t="shared" si="110"/>
        <v>-9509.7199999999993</v>
      </c>
      <c r="L629" s="7">
        <f t="shared" si="110"/>
        <v>2582.9499999999998</v>
      </c>
      <c r="M629" s="7">
        <f t="shared" si="110"/>
        <v>2841.83</v>
      </c>
      <c r="N629" s="8">
        <f t="shared" si="110"/>
        <v>-948.83</v>
      </c>
      <c r="O629" s="8" t="str">
        <f t="shared" si="110"/>
        <v/>
      </c>
      <c r="P629" s="6"/>
      <c r="Q629" s="9" t="s">
        <v>15</v>
      </c>
    </row>
    <row r="630" spans="2:17" x14ac:dyDescent="0.25">
      <c r="B630" s="206" t="s">
        <v>35</v>
      </c>
      <c r="C630" s="207"/>
      <c r="D630" s="207"/>
      <c r="E630" s="207"/>
      <c r="F630" s="207"/>
      <c r="G630" s="207"/>
      <c r="H630" s="207"/>
      <c r="I630" s="207"/>
      <c r="J630" s="207"/>
      <c r="K630" s="207"/>
      <c r="L630" s="207"/>
      <c r="M630" s="207"/>
      <c r="N630" s="207"/>
      <c r="O630" s="125"/>
      <c r="P630" s="28"/>
      <c r="Q630" s="89"/>
    </row>
    <row r="631" spans="2:17" x14ac:dyDescent="0.25">
      <c r="B631" s="182" t="s">
        <v>36</v>
      </c>
      <c r="C631" s="183"/>
      <c r="D631" s="183"/>
      <c r="E631" s="183"/>
      <c r="F631" s="183"/>
      <c r="G631" s="183"/>
      <c r="H631" s="183"/>
      <c r="I631" s="183"/>
      <c r="J631" s="183"/>
      <c r="K631" s="183"/>
      <c r="L631" s="183"/>
      <c r="M631" s="183"/>
      <c r="N631" s="183"/>
      <c r="O631" s="126"/>
      <c r="P631" s="28"/>
      <c r="Q631" s="89"/>
    </row>
    <row r="632" spans="2:17" x14ac:dyDescent="0.25">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f t="shared" si="111"/>
        <v>5.8300480241080394E-3</v>
      </c>
      <c r="I632" s="29">
        <f t="shared" si="111"/>
        <v>2.4209869637932258E-2</v>
      </c>
      <c r="J632" s="29">
        <f t="shared" si="111"/>
        <v>4.2874160346056962E-2</v>
      </c>
      <c r="K632" s="29">
        <f t="shared" si="111"/>
        <v>3.9243314969674419E-2</v>
      </c>
      <c r="L632" s="29">
        <f t="shared" si="111"/>
        <v>5.6222574255966926E-2</v>
      </c>
      <c r="M632" s="29">
        <f t="shared" si="111"/>
        <v>6.1982527057963137E-2</v>
      </c>
      <c r="N632" s="29">
        <f t="shared" si="111"/>
        <v>3.5010755883160605E-2</v>
      </c>
      <c r="O632" s="29">
        <f t="shared" si="111"/>
        <v>2.1469607611258192E-2</v>
      </c>
      <c r="P632" s="6"/>
      <c r="Q632" s="89" t="s">
        <v>37</v>
      </c>
    </row>
    <row r="633" spans="2:17" x14ac:dyDescent="0.25">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f t="shared" si="112"/>
        <v>4.5363294221939778E-2</v>
      </c>
      <c r="I633" s="29">
        <f t="shared" si="112"/>
        <v>0.12018316475147749</v>
      </c>
      <c r="J633" s="29">
        <f t="shared" si="112"/>
        <v>0.1464846069052049</v>
      </c>
      <c r="K633" s="29">
        <f t="shared" si="112"/>
        <v>0.134743559646512</v>
      </c>
      <c r="L633" s="29">
        <f t="shared" si="112"/>
        <v>0.15970708148033796</v>
      </c>
      <c r="M633" s="29">
        <f t="shared" si="112"/>
        <v>0.13161669465171608</v>
      </c>
      <c r="N633" s="29">
        <f t="shared" si="112"/>
        <v>8.6250224125794139E-2</v>
      </c>
      <c r="O633" s="29">
        <f t="shared" si="112"/>
        <v>5.9170373124777007E-2</v>
      </c>
      <c r="P633" s="6"/>
      <c r="Q633" s="89" t="s">
        <v>38</v>
      </c>
    </row>
    <row r="634" spans="2:17" x14ac:dyDescent="0.25">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f t="shared" si="113"/>
        <v>2.8268083925780736E-2</v>
      </c>
      <c r="I634" s="29">
        <f t="shared" si="113"/>
        <v>5.0620486462347583E-2</v>
      </c>
      <c r="J634" s="29">
        <f t="shared" si="113"/>
        <v>9.006518334692612E-2</v>
      </c>
      <c r="K634" s="29">
        <f t="shared" si="113"/>
        <v>9.1678331194157484E-2</v>
      </c>
      <c r="L634" s="29">
        <f t="shared" si="113"/>
        <v>0.12208692793199584</v>
      </c>
      <c r="M634" s="29">
        <f t="shared" si="113"/>
        <v>0.1154385954531076</v>
      </c>
      <c r="N634" s="29">
        <f t="shared" si="113"/>
        <v>6.8371767394805341E-2</v>
      </c>
      <c r="O634" s="29">
        <f t="shared" si="113"/>
        <v>4.7330609945062684E-2</v>
      </c>
      <c r="P634" s="6"/>
      <c r="Q634" s="89" t="s">
        <v>39</v>
      </c>
    </row>
    <row r="635" spans="2:17" x14ac:dyDescent="0.25">
      <c r="B635" s="182" t="s">
        <v>59</v>
      </c>
      <c r="C635" s="183"/>
      <c r="D635" s="183"/>
      <c r="E635" s="183"/>
      <c r="F635" s="183"/>
      <c r="G635" s="183"/>
      <c r="H635" s="183"/>
      <c r="I635" s="183"/>
      <c r="J635" s="183"/>
      <c r="K635" s="183"/>
      <c r="L635" s="183"/>
      <c r="M635" s="183"/>
      <c r="N635" s="183"/>
      <c r="O635" s="126"/>
      <c r="P635" s="28"/>
      <c r="Q635" s="89"/>
    </row>
    <row r="636" spans="2:17" x14ac:dyDescent="0.25">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f t="shared" si="114"/>
        <v>0.38203293490586809</v>
      </c>
      <c r="I636" s="27">
        <f t="shared" si="114"/>
        <v>1.6390555895394696</v>
      </c>
      <c r="J636" s="27">
        <f t="shared" si="114"/>
        <v>0.95491866569921335</v>
      </c>
      <c r="K636" s="27">
        <f t="shared" si="114"/>
        <v>0.73303896203941754</v>
      </c>
      <c r="L636" s="27">
        <f t="shared" si="114"/>
        <v>0.71669650721406208</v>
      </c>
      <c r="M636" s="27">
        <f t="shared" si="114"/>
        <v>0.81148921056557932</v>
      </c>
      <c r="N636" s="27">
        <f t="shared" si="114"/>
        <v>0.71042556323142836</v>
      </c>
      <c r="O636" s="27">
        <f>O378/O414</f>
        <v>0.7406109645502833</v>
      </c>
      <c r="P636" s="6"/>
      <c r="Q636" s="89" t="s">
        <v>2307</v>
      </c>
    </row>
    <row r="637" spans="2:17" x14ac:dyDescent="0.25">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f t="shared" si="115"/>
        <v>0.37767480975059664</v>
      </c>
      <c r="I637" s="27">
        <f t="shared" si="115"/>
        <v>1.631657307052095</v>
      </c>
      <c r="J637" s="27">
        <f t="shared" si="115"/>
        <v>0.94970808141776852</v>
      </c>
      <c r="K637" s="27">
        <f t="shared" si="115"/>
        <v>0.72774446412277838</v>
      </c>
      <c r="L637" s="27">
        <f t="shared" si="115"/>
        <v>0.71186927453659932</v>
      </c>
      <c r="M637" s="27">
        <f t="shared" si="115"/>
        <v>0.80620372276260721</v>
      </c>
      <c r="N637" s="27">
        <f t="shared" si="115"/>
        <v>0.70434025730192518</v>
      </c>
      <c r="O637" s="27">
        <f>(O378-O372)/O414</f>
        <v>0.73412965654131079</v>
      </c>
      <c r="P637" s="6"/>
      <c r="Q637" s="89" t="s">
        <v>2308</v>
      </c>
    </row>
    <row r="638" spans="2:17" x14ac:dyDescent="0.25">
      <c r="B638" s="182" t="s">
        <v>887</v>
      </c>
      <c r="C638" s="183"/>
      <c r="D638" s="183"/>
      <c r="E638" s="183"/>
      <c r="F638" s="183"/>
      <c r="G638" s="183"/>
      <c r="H638" s="183"/>
      <c r="I638" s="183"/>
      <c r="J638" s="183"/>
      <c r="K638" s="183"/>
      <c r="L638" s="183"/>
      <c r="M638" s="183"/>
      <c r="N638" s="183"/>
      <c r="O638" s="126"/>
      <c r="P638" s="28"/>
      <c r="Q638" s="89"/>
    </row>
    <row r="639" spans="2:17" x14ac:dyDescent="0.25">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f t="shared" si="116"/>
        <v>0.41445782691813116</v>
      </c>
      <c r="I639" s="27">
        <f t="shared" si="116"/>
        <v>0</v>
      </c>
      <c r="J639" s="27">
        <f t="shared" si="116"/>
        <v>0</v>
      </c>
      <c r="K639" s="27">
        <f t="shared" si="116"/>
        <v>0</v>
      </c>
      <c r="L639" s="27">
        <f t="shared" si="116"/>
        <v>1.9141436539379129E-2</v>
      </c>
      <c r="M639" s="27">
        <f t="shared" si="116"/>
        <v>8.3748369356048818E-2</v>
      </c>
      <c r="N639" s="27">
        <f t="shared" si="116"/>
        <v>9.9373747269209486E-2</v>
      </c>
      <c r="O639" s="27">
        <f>O432/O457</f>
        <v>0.12823542521229603</v>
      </c>
      <c r="P639" s="6"/>
      <c r="Q639" s="89" t="s">
        <v>40</v>
      </c>
    </row>
    <row r="640" spans="2:17" x14ac:dyDescent="0.25">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f t="shared" si="117"/>
        <v>14.661688001433378</v>
      </c>
      <c r="I640" s="27">
        <f t="shared" si="117"/>
        <v>0</v>
      </c>
      <c r="J640" s="27">
        <f t="shared" si="117"/>
        <v>0</v>
      </c>
      <c r="K640" s="27">
        <f t="shared" si="117"/>
        <v>0</v>
      </c>
      <c r="L640" s="27">
        <f t="shared" si="117"/>
        <v>0.15678530751499606</v>
      </c>
      <c r="M640" s="27">
        <f t="shared" si="117"/>
        <v>0.72547980185767513</v>
      </c>
      <c r="N640" s="27">
        <f t="shared" si="117"/>
        <v>1.4534324774052803</v>
      </c>
      <c r="O640" s="27">
        <f>O432/O588</f>
        <v>2.7093550106609809</v>
      </c>
      <c r="P640" s="6"/>
      <c r="Q640" s="89" t="s">
        <v>41</v>
      </c>
    </row>
    <row r="641" spans="2:17" x14ac:dyDescent="0.25">
      <c r="B641" s="186" t="s">
        <v>2306</v>
      </c>
      <c r="C641" s="187"/>
      <c r="D641" s="187"/>
      <c r="E641" s="187"/>
      <c r="F641" s="187"/>
      <c r="G641" s="187"/>
      <c r="H641" s="187"/>
      <c r="I641" s="187"/>
      <c r="J641" s="187"/>
      <c r="K641" s="187"/>
      <c r="L641" s="187"/>
      <c r="M641" s="187"/>
      <c r="N641" s="187"/>
      <c r="O641" s="127"/>
      <c r="P641" s="40"/>
      <c r="Q641" s="41"/>
    </row>
    <row r="642" spans="2:17" x14ac:dyDescent="0.25">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f t="shared" si="118"/>
        <v>33.12335635940623</v>
      </c>
      <c r="J642" s="43">
        <f t="shared" si="118"/>
        <v>36.817524125964894</v>
      </c>
      <c r="K642" s="43">
        <f t="shared" si="118"/>
        <v>41.924568479848574</v>
      </c>
      <c r="L642" s="43">
        <f t="shared" si="118"/>
        <v>44.086275819430924</v>
      </c>
      <c r="M642" s="43">
        <f t="shared" si="118"/>
        <v>46.996710146518382</v>
      </c>
      <c r="N642" s="44">
        <f t="shared" si="118"/>
        <v>55.871888391523314</v>
      </c>
      <c r="O642" s="44">
        <f t="shared" si="118"/>
        <v>52.976071877433363</v>
      </c>
      <c r="P642" s="40"/>
      <c r="Q642" s="41" t="s">
        <v>60</v>
      </c>
    </row>
    <row r="643" spans="2:17" x14ac:dyDescent="0.25">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f t="shared" si="119"/>
        <v>0.9742090060341172</v>
      </c>
      <c r="J643" s="43">
        <f t="shared" si="119"/>
        <v>0.89017300254851106</v>
      </c>
      <c r="K643" s="43">
        <f t="shared" si="119"/>
        <v>0.82992755471705604</v>
      </c>
      <c r="L643" s="43">
        <f t="shared" si="119"/>
        <v>0.85720908966193488</v>
      </c>
      <c r="M643" s="43">
        <f t="shared" si="119"/>
        <v>0.8427747029280519</v>
      </c>
      <c r="N643" s="44">
        <f t="shared" si="119"/>
        <v>1.0531819584507054</v>
      </c>
      <c r="O643" s="44">
        <f t="shared" si="119"/>
        <v>1.1610064864895608</v>
      </c>
      <c r="P643" s="40"/>
      <c r="Q643" s="41" t="s">
        <v>61</v>
      </c>
    </row>
    <row r="644" spans="2:17" x14ac:dyDescent="0.25">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f t="shared" si="120"/>
        <v>54.63028701705155</v>
      </c>
      <c r="J644" s="43">
        <f t="shared" si="120"/>
        <v>48.449031458358952</v>
      </c>
      <c r="K644" s="43">
        <f t="shared" si="120"/>
        <v>44.990038247780234</v>
      </c>
      <c r="L644" s="43">
        <f t="shared" si="120"/>
        <v>43.441958144796523</v>
      </c>
      <c r="M644" s="43">
        <f t="shared" si="120"/>
        <v>42.376346984876882</v>
      </c>
      <c r="N644" s="44">
        <f t="shared" si="120"/>
        <v>51.10338510080382</v>
      </c>
      <c r="O644" s="44">
        <f t="shared" si="120"/>
        <v>43.634493351419287</v>
      </c>
      <c r="P644" s="40"/>
      <c r="Q644" s="41" t="s">
        <v>62</v>
      </c>
    </row>
    <row r="645" spans="2:17" x14ac:dyDescent="0.25">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f t="shared" si="121"/>
        <v>-20.532721651611205</v>
      </c>
      <c r="J645" s="46">
        <f t="shared" si="121"/>
        <v>-10.74133432984555</v>
      </c>
      <c r="K645" s="46">
        <f t="shared" si="121"/>
        <v>-2.2355422132146003</v>
      </c>
      <c r="L645" s="46">
        <f t="shared" si="121"/>
        <v>1.5015267642963366</v>
      </c>
      <c r="M645" s="46">
        <f t="shared" si="121"/>
        <v>5.4631378645695534</v>
      </c>
      <c r="N645" s="47">
        <f>N643+N642-N644</f>
        <v>5.8216852491702014</v>
      </c>
      <c r="O645" s="47">
        <f>O643+O642-O644</f>
        <v>10.502585012503637</v>
      </c>
      <c r="P645" s="40"/>
      <c r="Q645" s="41" t="s">
        <v>63</v>
      </c>
    </row>
    <row r="646" spans="2:17" x14ac:dyDescent="0.25">
      <c r="B646" s="184" t="s">
        <v>42</v>
      </c>
      <c r="C646" s="185"/>
      <c r="D646" s="185"/>
      <c r="E646" s="185"/>
      <c r="F646" s="185"/>
      <c r="G646" s="185"/>
      <c r="H646" s="185"/>
      <c r="I646" s="185"/>
      <c r="J646" s="185"/>
      <c r="K646" s="185"/>
      <c r="L646" s="185"/>
      <c r="M646" s="185"/>
      <c r="N646" s="185"/>
      <c r="O646" s="126"/>
      <c r="P646" s="28"/>
      <c r="Q646" s="89"/>
    </row>
    <row r="647" spans="2:17" x14ac:dyDescent="0.25">
      <c r="B647" s="130" t="e">
        <v>#N/A</v>
      </c>
      <c r="C647" s="130" t="e">
        <v>#N/A</v>
      </c>
      <c r="D647" s="130" t="e">
        <v>#N/A</v>
      </c>
      <c r="E647" s="130" t="e">
        <v>#N/A</v>
      </c>
      <c r="F647" s="130">
        <v>495</v>
      </c>
      <c r="G647" s="130">
        <v>495</v>
      </c>
      <c r="H647" s="130">
        <v>495</v>
      </c>
      <c r="I647" s="130">
        <v>495</v>
      </c>
      <c r="J647" s="130">
        <v>495</v>
      </c>
      <c r="K647" s="130">
        <v>495</v>
      </c>
      <c r="L647" s="130">
        <v>523.5</v>
      </c>
      <c r="M647" s="130">
        <v>617.29999999999995</v>
      </c>
      <c r="N647" s="130">
        <v>617.29999999999995</v>
      </c>
      <c r="O647" s="130">
        <v>617.29999999999995</v>
      </c>
      <c r="P647" s="30"/>
      <c r="Q647" s="90" t="s">
        <v>43</v>
      </c>
    </row>
    <row r="648" spans="2:17" x14ac:dyDescent="0.25">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f t="shared" si="122"/>
        <v>143.59199999999998</v>
      </c>
      <c r="I648" s="13">
        <f t="shared" si="122"/>
        <v>470.83943434343433</v>
      </c>
      <c r="J648" s="13">
        <f t="shared" si="122"/>
        <v>491.91779797979797</v>
      </c>
      <c r="K648" s="13">
        <f t="shared" si="122"/>
        <v>578.40331313131321</v>
      </c>
      <c r="L648" s="13">
        <f t="shared" si="122"/>
        <v>640.02825214899713</v>
      </c>
      <c r="M648" s="13">
        <f t="shared" si="122"/>
        <v>657.04082293860358</v>
      </c>
      <c r="N648" s="13">
        <f t="shared" si="122"/>
        <v>681.18640855337765</v>
      </c>
      <c r="O648" s="13">
        <f t="shared" si="122"/>
        <v>770.50542685890173</v>
      </c>
      <c r="P648" s="6"/>
      <c r="Q648" s="90" t="s">
        <v>44</v>
      </c>
    </row>
    <row r="649" spans="2:17" x14ac:dyDescent="0.25">
      <c r="B649" s="13" t="e">
        <f t="shared" ref="B649:O649" si="123">B588/B647</f>
        <v>#N/A</v>
      </c>
      <c r="C649" s="13" t="e">
        <f t="shared" si="123"/>
        <v>#N/A</v>
      </c>
      <c r="D649" s="13" t="e">
        <f t="shared" si="123"/>
        <v>#N/A</v>
      </c>
      <c r="E649" s="13" t="e">
        <f t="shared" si="123"/>
        <v>#N/A</v>
      </c>
      <c r="F649" s="13">
        <f t="shared" si="123"/>
        <v>0</v>
      </c>
      <c r="G649" s="13">
        <f t="shared" si="123"/>
        <v>0</v>
      </c>
      <c r="H649" s="13">
        <f t="shared" si="123"/>
        <v>4.0590707070707071</v>
      </c>
      <c r="I649" s="13">
        <f t="shared" si="123"/>
        <v>23.834121212121211</v>
      </c>
      <c r="J649" s="13">
        <f t="shared" si="123"/>
        <v>44.30466666666667</v>
      </c>
      <c r="K649" s="13">
        <f t="shared" si="123"/>
        <v>53.027050505050504</v>
      </c>
      <c r="L649" s="13">
        <f t="shared" si="123"/>
        <v>78.139083094555872</v>
      </c>
      <c r="M649" s="13">
        <f t="shared" si="123"/>
        <v>75.84786975538637</v>
      </c>
      <c r="N649" s="13">
        <f t="shared" si="123"/>
        <v>46.573918678114374</v>
      </c>
      <c r="O649" s="13">
        <f t="shared" si="123"/>
        <v>36.468491819212701</v>
      </c>
      <c r="P649" s="6"/>
      <c r="Q649" s="89" t="s">
        <v>45</v>
      </c>
    </row>
    <row r="650" spans="2:17" x14ac:dyDescent="0.25">
      <c r="B650" s="91"/>
      <c r="C650" s="91" t="e">
        <f t="shared" ref="C650:M650" si="124">+C649/B649-1</f>
        <v>#N/A</v>
      </c>
      <c r="D650" s="92" t="e">
        <f t="shared" si="124"/>
        <v>#N/A</v>
      </c>
      <c r="E650" s="91" t="e">
        <f t="shared" si="124"/>
        <v>#N/A</v>
      </c>
      <c r="F650" s="92" t="e">
        <f t="shared" si="124"/>
        <v>#N/A</v>
      </c>
      <c r="G650" s="91" t="e">
        <f t="shared" si="124"/>
        <v>#DIV/0!</v>
      </c>
      <c r="H650" s="92" t="e">
        <f t="shared" si="124"/>
        <v>#DIV/0!</v>
      </c>
      <c r="I650" s="91">
        <f t="shared" si="124"/>
        <v>4.87181720451514</v>
      </c>
      <c r="J650" s="92">
        <f t="shared" si="124"/>
        <v>0.8588756125035919</v>
      </c>
      <c r="K650" s="91">
        <f t="shared" si="124"/>
        <v>0.1968728013237997</v>
      </c>
      <c r="L650" s="92">
        <f t="shared" si="124"/>
        <v>0.47357023161440215</v>
      </c>
      <c r="M650" s="91">
        <f t="shared" si="124"/>
        <v>-2.9322245007622039E-2</v>
      </c>
      <c r="N650" s="93">
        <f>+N649/M649-1</f>
        <v>-0.38595614051761939</v>
      </c>
      <c r="O650" s="93">
        <f>+O649/N649-1</f>
        <v>-0.21697609189261391</v>
      </c>
      <c r="P650" s="31"/>
      <c r="Q650" s="94" t="s">
        <v>46</v>
      </c>
    </row>
    <row r="651" spans="2:17" x14ac:dyDescent="0.25">
      <c r="B651" s="130">
        <v>0</v>
      </c>
      <c r="C651" s="130">
        <v>0</v>
      </c>
      <c r="D651" s="130">
        <v>0</v>
      </c>
      <c r="E651" s="130">
        <v>0</v>
      </c>
      <c r="F651" s="130">
        <v>0</v>
      </c>
      <c r="G651" s="130">
        <v>0</v>
      </c>
      <c r="H651" s="130">
        <v>0</v>
      </c>
      <c r="I651" s="130">
        <v>1.9555799999999998E-2</v>
      </c>
      <c r="J651" s="130">
        <v>1.3480000000000001E-2</v>
      </c>
      <c r="K651" s="130">
        <v>0.03</v>
      </c>
      <c r="L651" s="130">
        <v>0.04</v>
      </c>
      <c r="M651" s="130">
        <v>0.04</v>
      </c>
      <c r="N651" s="130">
        <v>0.03</v>
      </c>
      <c r="O651" s="130">
        <v>0</v>
      </c>
      <c r="P651" s="6"/>
      <c r="Q651" s="90" t="s">
        <v>47</v>
      </c>
    </row>
    <row r="652" spans="2:17" x14ac:dyDescent="0.25">
      <c r="B652" s="91" t="e">
        <f t="shared" ref="B652:O652" si="125">+B651/B661</f>
        <v>#N/A</v>
      </c>
      <c r="C652" s="91" t="e">
        <f t="shared" si="125"/>
        <v>#N/A</v>
      </c>
      <c r="D652" s="92" t="e">
        <f t="shared" si="125"/>
        <v>#N/A</v>
      </c>
      <c r="E652" s="91" t="e">
        <f t="shared" si="125"/>
        <v>#N/A</v>
      </c>
      <c r="F652" s="92" t="e">
        <f t="shared" si="125"/>
        <v>#N/A</v>
      </c>
      <c r="G652" s="91" t="e">
        <f t="shared" si="125"/>
        <v>#N/A</v>
      </c>
      <c r="H652" s="92" t="e">
        <f t="shared" si="125"/>
        <v>#N/A</v>
      </c>
      <c r="I652" s="91">
        <f t="shared" si="125"/>
        <v>1.5054562132227205E-2</v>
      </c>
      <c r="J652" s="92">
        <f t="shared" si="125"/>
        <v>9.6471403983999296E-3</v>
      </c>
      <c r="K652" s="91">
        <f t="shared" si="125"/>
        <v>1.6533574150182938E-2</v>
      </c>
      <c r="L652" s="92">
        <f t="shared" si="125"/>
        <v>2.2091040948954546E-2</v>
      </c>
      <c r="M652" s="91">
        <f t="shared" si="125"/>
        <v>2.7816911772543258E-2</v>
      </c>
      <c r="N652" s="93">
        <f t="shared" si="125"/>
        <v>3.3860812096017427E-2</v>
      </c>
      <c r="O652" s="93">
        <f t="shared" si="125"/>
        <v>0</v>
      </c>
      <c r="P652" s="6"/>
      <c r="Q652" s="94" t="s">
        <v>48</v>
      </c>
    </row>
    <row r="653" spans="2:17" x14ac:dyDescent="0.25">
      <c r="B653" s="95" t="e">
        <f t="shared" ref="B653:M653" si="126">+B651/B649</f>
        <v>#N/A</v>
      </c>
      <c r="C653" s="95" t="e">
        <f t="shared" si="126"/>
        <v>#N/A</v>
      </c>
      <c r="D653" s="96" t="e">
        <f t="shared" si="126"/>
        <v>#N/A</v>
      </c>
      <c r="E653" s="95" t="e">
        <f t="shared" si="126"/>
        <v>#N/A</v>
      </c>
      <c r="F653" s="96" t="e">
        <f t="shared" si="126"/>
        <v>#DIV/0!</v>
      </c>
      <c r="G653" s="95" t="e">
        <f t="shared" si="126"/>
        <v>#DIV/0!</v>
      </c>
      <c r="H653" s="96">
        <f t="shared" si="126"/>
        <v>0</v>
      </c>
      <c r="I653" s="95">
        <f t="shared" si="126"/>
        <v>8.2049595308991685E-4</v>
      </c>
      <c r="J653" s="96">
        <f t="shared" si="126"/>
        <v>3.0425688791248478E-4</v>
      </c>
      <c r="K653" s="95">
        <f t="shared" si="126"/>
        <v>5.6574898498536479E-4</v>
      </c>
      <c r="L653" s="96">
        <f t="shared" si="126"/>
        <v>5.1190772166594426E-4</v>
      </c>
      <c r="M653" s="95">
        <f t="shared" si="126"/>
        <v>5.2737143612605389E-4</v>
      </c>
      <c r="N653" s="97">
        <f>+N651/N649</f>
        <v>6.4413733805262444E-4</v>
      </c>
      <c r="O653" s="97">
        <f>+O651/O649</f>
        <v>0</v>
      </c>
      <c r="P653" s="28"/>
      <c r="Q653" s="98" t="s">
        <v>49</v>
      </c>
    </row>
    <row r="654" spans="2:17" x14ac:dyDescent="0.25">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f t="shared" si="127"/>
        <v>643.00249419262923</v>
      </c>
      <c r="J654" s="16">
        <f t="shared" si="127"/>
        <v>691.66610253818999</v>
      </c>
      <c r="K654" s="16">
        <f t="shared" si="127"/>
        <v>898.17240150918542</v>
      </c>
      <c r="L654" s="16">
        <f t="shared" si="127"/>
        <v>947.89557669037697</v>
      </c>
      <c r="M654" s="16">
        <f t="shared" si="127"/>
        <v>887.66144142471956</v>
      </c>
      <c r="N654" s="16">
        <f>+N661*N647</f>
        <v>546.91541205469582</v>
      </c>
      <c r="O654" s="16">
        <f>+O661*O647</f>
        <v>981.50699999999995</v>
      </c>
      <c r="P654" s="6"/>
      <c r="Q654" s="89" t="s">
        <v>50</v>
      </c>
    </row>
    <row r="655" spans="2:17" x14ac:dyDescent="0.25">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f t="shared" si="128"/>
        <v>2.7588915520091913E-3</v>
      </c>
      <c r="J655" s="33">
        <f t="shared" si="128"/>
        <v>2.8405259240290659E-3</v>
      </c>
      <c r="K655" s="32">
        <f t="shared" si="128"/>
        <v>3.1370665741788694E-3</v>
      </c>
      <c r="L655" s="33">
        <f t="shared" si="128"/>
        <v>2.8290763331286113E-3</v>
      </c>
      <c r="M655" s="32">
        <f t="shared" si="128"/>
        <v>2.1885613459280799E-3</v>
      </c>
      <c r="N655" s="34">
        <f>+N661/N$648</f>
        <v>1.3006424099563472E-3</v>
      </c>
      <c r="O655" s="34">
        <f>+O661/O$648</f>
        <v>2.0635805337308388E-3</v>
      </c>
      <c r="P655" s="35">
        <f>(SUM(INDEX($B655:$O655,,$Q$348-$B$348-$P$348+1):INDEX($B655:$O655,$Q$348-$B$348+1))-MAX(INDEX($B655:$O655,,$Q$348-$B$348-$P$348+1):INDEX($B655:$O655,$Q$348-$B$348+1))-MIN(INDEX($B655:$O655,,$Q$348-$B$348-$P$348+1):INDEX($B655:$O655,$Q$348-$B$348+1)))/(COUNT(INDEX($B655:$O655,,$Q$348-$B$348-$P$348+1):INDEX($B655:$O655,$Q$348-$B$348+1))-2)</f>
        <v>2.480436034204149E-3</v>
      </c>
      <c r="Q655" s="36" t="s">
        <v>51</v>
      </c>
    </row>
    <row r="656" spans="2:17" x14ac:dyDescent="0.25">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f t="shared" si="129"/>
        <v>5.4501482400041809E-2</v>
      </c>
      <c r="J656" s="33">
        <f t="shared" si="129"/>
        <v>3.153855705914145E-2</v>
      </c>
      <c r="K656" s="32">
        <f t="shared" si="129"/>
        <v>3.4218190201729913E-2</v>
      </c>
      <c r="L656" s="33">
        <f t="shared" si="129"/>
        <v>2.3172639209207126E-2</v>
      </c>
      <c r="M656" s="32">
        <f t="shared" si="129"/>
        <v>1.895866228567461E-2</v>
      </c>
      <c r="N656" s="34">
        <f>+N661/N$649</f>
        <v>1.9023091833299099E-2</v>
      </c>
      <c r="O656" s="34">
        <f>+O661/O$649</f>
        <v>4.3599280383795312E-2</v>
      </c>
      <c r="P656" s="35">
        <f>(SUM(INDEX($B656:$O656,,$Q$348-$B$348-$P$348+1):INDEX($B656:$O656,$Q$348-$B$348+1))-MAX(INDEX($B656:$O656,,$Q$348-$B$348-$P$348+1):INDEX($B656:$O656,$Q$348-$B$348+1))-MIN(INDEX($B656:$O656,,$Q$348-$B$348-$P$348+1):INDEX($B656:$O656,$Q$348-$B$348+1)))/(COUNT(INDEX($B656:$O656,,$Q$348-$B$348-$P$348+1):INDEX($B656:$O656,$Q$348-$B$348+1))-2)</f>
        <v>2.6988119575844391E-2</v>
      </c>
      <c r="Q656" s="36" t="s">
        <v>52</v>
      </c>
    </row>
    <row r="657" spans="1:17" x14ac:dyDescent="0.25">
      <c r="B657" s="32" t="e">
        <f t="shared" ref="B657:O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25">
      <c r="B658" s="32" t="e">
        <f t="shared" ref="B658:O658" si="131">B654/B465</f>
        <v>#N/A</v>
      </c>
      <c r="C658" s="32" t="e">
        <f t="shared" si="131"/>
        <v>#N/A</v>
      </c>
      <c r="D658" s="33" t="e">
        <f t="shared" si="131"/>
        <v>#N/A</v>
      </c>
      <c r="E658" s="32" t="e">
        <f t="shared" si="131"/>
        <v>#N/A</v>
      </c>
      <c r="F658" s="33" t="e">
        <f t="shared" si="131"/>
        <v>#N/A</v>
      </c>
      <c r="G658" s="32" t="e">
        <f t="shared" si="131"/>
        <v>#N/A</v>
      </c>
      <c r="H658" s="33" t="e">
        <f t="shared" si="131"/>
        <v>#N/A</v>
      </c>
      <c r="I658" s="32">
        <f t="shared" si="131"/>
        <v>2.4331405251363982E-3</v>
      </c>
      <c r="J658" s="33">
        <f t="shared" si="131"/>
        <v>2.2995772272189066E-3</v>
      </c>
      <c r="K658" s="32">
        <f t="shared" si="131"/>
        <v>2.5846429720807838E-3</v>
      </c>
      <c r="L658" s="33">
        <f t="shared" si="131"/>
        <v>2.2468192253303227E-3</v>
      </c>
      <c r="M658" s="32">
        <f t="shared" si="131"/>
        <v>1.9425318266157799E-3</v>
      </c>
      <c r="N658" s="34">
        <f t="shared" si="131"/>
        <v>1.3984246293114373E-3</v>
      </c>
      <c r="O658" s="34">
        <f t="shared" si="131"/>
        <v>2.2347303998579253E-3</v>
      </c>
      <c r="P658" s="35">
        <f>(SUM(INDEX($B658:$O658,,$Q$348-$B$348-$P$348+1):INDEX($B658:$O658,$Q$348-$B$348+1))-MAX(INDEX($B658:$O658,,$Q$348-$B$348-$P$348+1):INDEX($B658:$O658,$Q$348-$B$348+1))-MIN(INDEX($B658:$O658,,$Q$348-$B$348-$P$348+1):INDEX($B658:$O658,$Q$348-$B$348+1)))/(COUNT(INDEX($B658:$O658,,$Q$348-$B$348-$P$348+1):INDEX($B658:$O658,$Q$348-$B$348+1))-2)</f>
        <v>2.1809146697557335E-3</v>
      </c>
      <c r="Q658" s="36" t="s">
        <v>54</v>
      </c>
    </row>
    <row r="659" spans="1:17" s="15" customFormat="1" x14ac:dyDescent="0.25">
      <c r="A659" s="99"/>
      <c r="B659" s="130" t="e">
        <v>#N/A</v>
      </c>
      <c r="C659" s="130" t="e">
        <v>#N/A</v>
      </c>
      <c r="D659" s="130" t="e">
        <v>#N/A</v>
      </c>
      <c r="E659" s="130" t="e">
        <v>#N/A</v>
      </c>
      <c r="F659" s="130" t="e">
        <v>#N/A</v>
      </c>
      <c r="G659" s="130" t="e">
        <v>#N/A</v>
      </c>
      <c r="H659" s="130" t="e">
        <v>#N/A</v>
      </c>
      <c r="I659" s="130">
        <v>1.9022460000000001</v>
      </c>
      <c r="J659" s="130">
        <v>1.8666900000000002</v>
      </c>
      <c r="K659" s="130">
        <v>2.1800000000000002</v>
      </c>
      <c r="L659" s="130">
        <v>1.98</v>
      </c>
      <c r="M659" s="130">
        <v>1.62</v>
      </c>
      <c r="N659" s="130">
        <v>1.4</v>
      </c>
      <c r="O659" s="130">
        <v>1.63</v>
      </c>
      <c r="P659" s="31"/>
      <c r="Q659" s="37" t="s">
        <v>55</v>
      </c>
    </row>
    <row r="660" spans="1:17" s="71" customFormat="1" x14ac:dyDescent="0.25">
      <c r="A660" s="100"/>
      <c r="B660" s="130" t="e">
        <v>#N/A</v>
      </c>
      <c r="C660" s="130" t="e">
        <v>#N/A</v>
      </c>
      <c r="D660" s="130" t="e">
        <v>#N/A</v>
      </c>
      <c r="E660" s="130" t="e">
        <v>#N/A</v>
      </c>
      <c r="F660" s="130" t="e">
        <v>#N/A</v>
      </c>
      <c r="G660" s="130" t="e">
        <v>#N/A</v>
      </c>
      <c r="H660" s="130" t="e">
        <v>#N/A</v>
      </c>
      <c r="I660" s="130">
        <v>0.73778699999999997</v>
      </c>
      <c r="J660" s="130">
        <v>0.80001</v>
      </c>
      <c r="K660" s="130">
        <v>1.53</v>
      </c>
      <c r="L660" s="130">
        <v>1.46</v>
      </c>
      <c r="M660" s="130">
        <v>1.25</v>
      </c>
      <c r="N660" s="130">
        <v>0.6</v>
      </c>
      <c r="O660" s="130">
        <v>0.92</v>
      </c>
      <c r="P660" s="38"/>
      <c r="Q660" s="39" t="s">
        <v>56</v>
      </c>
    </row>
    <row r="661" spans="1:17" s="3" customFormat="1" x14ac:dyDescent="0.25">
      <c r="A661" s="101"/>
      <c r="B661" s="130" t="e">
        <v>#N/A</v>
      </c>
      <c r="C661" s="130" t="e">
        <v>#N/A</v>
      </c>
      <c r="D661" s="130" t="e">
        <v>#N/A</v>
      </c>
      <c r="E661" s="130" t="e">
        <v>#N/A</v>
      </c>
      <c r="F661" s="130" t="e">
        <v>#N/A</v>
      </c>
      <c r="G661" s="130" t="e">
        <v>#N/A</v>
      </c>
      <c r="H661" s="130" t="e">
        <v>#N/A</v>
      </c>
      <c r="I661" s="130">
        <v>1.2989949377628873</v>
      </c>
      <c r="J661" s="130">
        <v>1.397305257652909</v>
      </c>
      <c r="K661" s="130">
        <v>1.8144897000185565</v>
      </c>
      <c r="L661" s="130">
        <v>1.8106887806883991</v>
      </c>
      <c r="M661" s="130">
        <v>1.4379741477802035</v>
      </c>
      <c r="N661" s="130">
        <v>0.88597993205037395</v>
      </c>
      <c r="O661" s="152">
        <f>VLOOKUP($P661,Price!$A:$E,5,FALSE)</f>
        <v>1.59</v>
      </c>
      <c r="P661" s="151" t="s">
        <v>726</v>
      </c>
      <c r="Q661" s="36" t="s">
        <v>57</v>
      </c>
    </row>
    <row r="662" spans="1:17" x14ac:dyDescent="0.25">
      <c r="B662" s="188" t="s">
        <v>64</v>
      </c>
      <c r="C662" s="189"/>
      <c r="D662" s="189"/>
      <c r="E662" s="189"/>
      <c r="F662" s="189"/>
      <c r="G662" s="189"/>
      <c r="H662" s="189"/>
      <c r="I662" s="189"/>
      <c r="J662" s="189"/>
      <c r="K662" s="189"/>
      <c r="L662" s="189"/>
      <c r="M662" s="189"/>
      <c r="N662" s="189"/>
      <c r="O662" s="128"/>
      <c r="P662" s="28"/>
      <c r="Q662" s="89"/>
    </row>
    <row r="663" spans="1:17" x14ac:dyDescent="0.25">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1.1187095104785645E-4</v>
      </c>
      <c r="J663" s="102">
        <f t="shared" si="132"/>
        <v>3.6720750478882124E-4</v>
      </c>
      <c r="K663" s="103">
        <f t="shared" si="132"/>
        <v>1.7380862146341247E-3</v>
      </c>
      <c r="L663" s="102">
        <f t="shared" si="132"/>
        <v>4.8931790180754267E-4</v>
      </c>
      <c r="M663" s="103">
        <f t="shared" si="132"/>
        <v>-6.465624402478898E-3</v>
      </c>
      <c r="N663" s="104">
        <f t="shared" si="132"/>
        <v>-4.928822173365751E-4</v>
      </c>
      <c r="O663" s="104">
        <f t="shared" si="132"/>
        <v>-2.0094048152260722E-3</v>
      </c>
      <c r="P663" s="28"/>
      <c r="Q663" s="89" t="s">
        <v>65</v>
      </c>
    </row>
    <row r="664" spans="1:17" x14ac:dyDescent="0.25">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x14ac:dyDescent="0.25">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f t="shared" si="133"/>
        <v>-0.11226071302192844</v>
      </c>
      <c r="J665" s="48">
        <f t="shared" si="133"/>
        <v>-0.14517201204120236</v>
      </c>
      <c r="K665" s="49">
        <f t="shared" si="133"/>
        <v>-0.26472383521286857</v>
      </c>
      <c r="L665" s="48">
        <f t="shared" si="133"/>
        <v>-0.14055605309585176</v>
      </c>
      <c r="M665" s="49">
        <f t="shared" si="133"/>
        <v>0.11767071766868499</v>
      </c>
      <c r="N665" s="50">
        <f t="shared" si="133"/>
        <v>0.47563960851195264</v>
      </c>
      <c r="O665" s="50">
        <f t="shared" si="133"/>
        <v>0.16805734746836912</v>
      </c>
      <c r="P665" s="31"/>
      <c r="Q665" s="51" t="s">
        <v>67</v>
      </c>
    </row>
    <row r="666" spans="1:17" x14ac:dyDescent="0.25">
      <c r="B666" s="48" t="e">
        <f t="shared" si="133"/>
        <v>#N/A</v>
      </c>
      <c r="C666" s="49" t="e">
        <f t="shared" si="133"/>
        <v>#N/A</v>
      </c>
      <c r="D666" s="48" t="e">
        <f t="shared" si="133"/>
        <v>#N/A</v>
      </c>
      <c r="E666" s="49" t="e">
        <f t="shared" si="133"/>
        <v>#N/A</v>
      </c>
      <c r="F666" s="48" t="e">
        <f t="shared" si="133"/>
        <v>#N/A</v>
      </c>
      <c r="G666" s="49" t="e">
        <f t="shared" si="133"/>
        <v>#N/A</v>
      </c>
      <c r="H666" s="48" t="e">
        <f t="shared" si="133"/>
        <v>#N/A</v>
      </c>
      <c r="I666" s="49">
        <f t="shared" si="133"/>
        <v>-1.0194620172360265</v>
      </c>
      <c r="J666" s="48">
        <f t="shared" si="133"/>
        <v>-0.16860891217370738</v>
      </c>
      <c r="K666" s="49">
        <f t="shared" si="133"/>
        <v>-0.26789827299997471</v>
      </c>
      <c r="L666" s="48">
        <f t="shared" si="133"/>
        <v>0.14137629544417374</v>
      </c>
      <c r="M666" s="49">
        <f t="shared" si="133"/>
        <v>0.29751821973386078</v>
      </c>
      <c r="N666" s="50">
        <f t="shared" si="133"/>
        <v>0.29513088972950746</v>
      </c>
      <c r="O666" s="50">
        <f t="shared" si="133"/>
        <v>-0.6154990073046317</v>
      </c>
      <c r="P666" s="31"/>
      <c r="Q666" s="51" t="s">
        <v>68</v>
      </c>
    </row>
    <row r="667" spans="1:17" x14ac:dyDescent="0.25">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25">
      <c r="B668" s="48" t="e">
        <f t="shared" si="133"/>
        <v>#N/A</v>
      </c>
      <c r="C668" s="49" t="e">
        <f t="shared" si="133"/>
        <v>#N/A</v>
      </c>
      <c r="D668" s="48" t="e">
        <f t="shared" si="133"/>
        <v>#N/A</v>
      </c>
      <c r="E668" s="49" t="e">
        <f t="shared" si="133"/>
        <v>#N/A</v>
      </c>
      <c r="F668" s="48" t="e">
        <f t="shared" si="133"/>
        <v>#N/A</v>
      </c>
      <c r="G668" s="49" t="e">
        <f t="shared" si="133"/>
        <v>#N/A</v>
      </c>
      <c r="H668" s="48" t="e">
        <f t="shared" si="133"/>
        <v>#N/A</v>
      </c>
      <c r="I668" s="49">
        <f t="shared" si="133"/>
        <v>-0.11565140941938573</v>
      </c>
      <c r="J668" s="48">
        <f t="shared" si="133"/>
        <v>-5.4409537020750819E-2</v>
      </c>
      <c r="K668" s="49">
        <f t="shared" si="133"/>
        <v>-0.18511879805470272</v>
      </c>
      <c r="L668" s="48">
        <f t="shared" si="133"/>
        <v>-3.0218768523378625E-2</v>
      </c>
      <c r="M668" s="49">
        <f t="shared" si="133"/>
        <v>0.10930406697968284</v>
      </c>
      <c r="N668" s="50">
        <f t="shared" si="133"/>
        <v>0.35878984689113791</v>
      </c>
      <c r="O668" s="50">
        <f t="shared" si="133"/>
        <v>-2.4675761435553688E-2</v>
      </c>
      <c r="P668" s="31"/>
      <c r="Q668" s="51" t="s">
        <v>70</v>
      </c>
    </row>
    <row r="669" spans="1:17" x14ac:dyDescent="0.25">
      <c r="B669" s="105"/>
      <c r="D669" s="105"/>
      <c r="F669" s="105"/>
      <c r="H669" s="105"/>
      <c r="I669" s="96"/>
      <c r="J669" s="95"/>
      <c r="K669" s="96"/>
      <c r="L669" s="95"/>
      <c r="M669" s="96"/>
      <c r="N669" s="97">
        <f>N664/N661-1</f>
        <v>-1</v>
      </c>
      <c r="O669" s="97" t="e">
        <f>O664/O661-1</f>
        <v>#N/A</v>
      </c>
      <c r="P669" s="28"/>
      <c r="Q669" s="98" t="s">
        <v>71</v>
      </c>
    </row>
    <row r="670" spans="1:17" x14ac:dyDescent="0.25">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25">
      <c r="B671" s="190" t="s">
        <v>73</v>
      </c>
      <c r="C671" s="191"/>
      <c r="D671" s="191"/>
      <c r="E671" s="191"/>
      <c r="F671" s="191"/>
      <c r="G671" s="191"/>
      <c r="H671" s="191"/>
      <c r="I671" s="191"/>
      <c r="J671" s="191"/>
      <c r="K671" s="191"/>
      <c r="L671" s="191"/>
      <c r="M671" s="191"/>
      <c r="N671" s="191"/>
      <c r="O671" s="129"/>
      <c r="P671" s="28"/>
      <c r="Q671" s="89"/>
    </row>
    <row r="672" spans="1:17" s="3" customFormat="1" x14ac:dyDescent="0.25">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1.9555799999999998E-2</v>
      </c>
      <c r="K672" s="56">
        <f t="shared" si="135"/>
        <v>3.3035799999999997E-2</v>
      </c>
      <c r="L672" s="56">
        <f t="shared" si="135"/>
        <v>6.3035800000000003E-2</v>
      </c>
      <c r="M672" s="56">
        <f t="shared" si="135"/>
        <v>0.10303580000000001</v>
      </c>
      <c r="N672" s="57">
        <f t="shared" si="135"/>
        <v>0.14303580000000002</v>
      </c>
      <c r="O672" s="57">
        <f>+N$651+N672</f>
        <v>0.17303580000000002</v>
      </c>
      <c r="P672" s="31"/>
      <c r="Q672" s="36" t="s">
        <v>74</v>
      </c>
    </row>
    <row r="673" spans="1:17" s="3" customFormat="1" x14ac:dyDescent="0.25">
      <c r="B673" s="58" t="e">
        <f>+B$661+B672</f>
        <v>#N/A</v>
      </c>
      <c r="C673" s="59" t="e">
        <f t="shared" ref="C673:O673" si="136">+C$661+C672</f>
        <v>#N/A</v>
      </c>
      <c r="D673" s="59" t="e">
        <f t="shared" si="136"/>
        <v>#N/A</v>
      </c>
      <c r="E673" s="59" t="e">
        <f t="shared" si="136"/>
        <v>#N/A</v>
      </c>
      <c r="F673" s="59" t="e">
        <f t="shared" si="136"/>
        <v>#N/A</v>
      </c>
      <c r="G673" s="59" t="e">
        <f t="shared" si="136"/>
        <v>#N/A</v>
      </c>
      <c r="H673" s="59" t="e">
        <f t="shared" si="136"/>
        <v>#N/A</v>
      </c>
      <c r="I673" s="59">
        <f t="shared" si="136"/>
        <v>1.2989949377628873</v>
      </c>
      <c r="J673" s="59">
        <f t="shared" si="136"/>
        <v>1.416861057652909</v>
      </c>
      <c r="K673" s="59">
        <f t="shared" si="136"/>
        <v>1.8475255000185564</v>
      </c>
      <c r="L673" s="59">
        <f t="shared" si="136"/>
        <v>1.8737245806883991</v>
      </c>
      <c r="M673" s="59">
        <f t="shared" si="136"/>
        <v>1.5410099477802035</v>
      </c>
      <c r="N673" s="60">
        <f t="shared" si="136"/>
        <v>1.0290157320503739</v>
      </c>
      <c r="O673" s="60">
        <f t="shared" si="136"/>
        <v>1.7630358000000002</v>
      </c>
      <c r="P673" s="31"/>
      <c r="Q673" s="36" t="s">
        <v>75</v>
      </c>
    </row>
    <row r="674" spans="1:17" s="3" customFormat="1" x14ac:dyDescent="0.25">
      <c r="B674" s="72"/>
      <c r="I674" s="61"/>
      <c r="J674" s="61"/>
      <c r="K674" s="61"/>
      <c r="L674" s="61"/>
      <c r="M674" s="61"/>
      <c r="N674" s="62"/>
      <c r="O674" s="62" t="e">
        <f>+O673/B673-1</f>
        <v>#N/A</v>
      </c>
      <c r="P674" s="31"/>
      <c r="Q674" s="63" t="s">
        <v>76</v>
      </c>
    </row>
    <row r="675" spans="1:17" s="70" customFormat="1" x14ac:dyDescent="0.25">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x14ac:dyDescent="0.25">
      <c r="B676" s="55"/>
      <c r="C676" s="56"/>
      <c r="D676" s="56">
        <f t="shared" ref="D676:N676" si="138">+C$651+C676</f>
        <v>0</v>
      </c>
      <c r="E676" s="56">
        <f t="shared" si="138"/>
        <v>0</v>
      </c>
      <c r="F676" s="56">
        <f t="shared" si="138"/>
        <v>0</v>
      </c>
      <c r="G676" s="56">
        <f t="shared" si="138"/>
        <v>0</v>
      </c>
      <c r="H676" s="56">
        <f t="shared" si="138"/>
        <v>0</v>
      </c>
      <c r="I676" s="56">
        <f t="shared" si="138"/>
        <v>0</v>
      </c>
      <c r="J676" s="56">
        <f t="shared" si="138"/>
        <v>1.9555799999999998E-2</v>
      </c>
      <c r="K676" s="56">
        <f t="shared" si="138"/>
        <v>3.3035799999999997E-2</v>
      </c>
      <c r="L676" s="56">
        <f t="shared" si="138"/>
        <v>6.3035800000000003E-2</v>
      </c>
      <c r="M676" s="56">
        <f t="shared" si="138"/>
        <v>0.10303580000000001</v>
      </c>
      <c r="N676" s="57">
        <f t="shared" si="138"/>
        <v>0.14303580000000002</v>
      </c>
      <c r="O676" s="57">
        <f>+N$651+N676</f>
        <v>0.17303580000000002</v>
      </c>
      <c r="P676" s="31"/>
      <c r="Q676" s="36" t="s">
        <v>74</v>
      </c>
    </row>
    <row r="677" spans="1:17" s="3" customFormat="1" x14ac:dyDescent="0.25">
      <c r="B677" s="58"/>
      <c r="C677" s="59" t="e">
        <f t="shared" ref="C677:O677" si="139">+C$661+C676</f>
        <v>#N/A</v>
      </c>
      <c r="D677" s="59" t="e">
        <f t="shared" si="139"/>
        <v>#N/A</v>
      </c>
      <c r="E677" s="59" t="e">
        <f t="shared" si="139"/>
        <v>#N/A</v>
      </c>
      <c r="F677" s="59" t="e">
        <f t="shared" si="139"/>
        <v>#N/A</v>
      </c>
      <c r="G677" s="59" t="e">
        <f t="shared" si="139"/>
        <v>#N/A</v>
      </c>
      <c r="H677" s="59" t="e">
        <f t="shared" si="139"/>
        <v>#N/A</v>
      </c>
      <c r="I677" s="59">
        <f t="shared" si="139"/>
        <v>1.2989949377628873</v>
      </c>
      <c r="J677" s="59">
        <f t="shared" si="139"/>
        <v>1.416861057652909</v>
      </c>
      <c r="K677" s="59">
        <f t="shared" si="139"/>
        <v>1.8475255000185564</v>
      </c>
      <c r="L677" s="59">
        <f t="shared" si="139"/>
        <v>1.8737245806883991</v>
      </c>
      <c r="M677" s="59">
        <f t="shared" si="139"/>
        <v>1.5410099477802035</v>
      </c>
      <c r="N677" s="60">
        <f t="shared" si="139"/>
        <v>1.0290157320503739</v>
      </c>
      <c r="O677" s="60">
        <f t="shared" si="139"/>
        <v>1.7630358000000002</v>
      </c>
      <c r="P677" s="31"/>
      <c r="Q677" s="36" t="s">
        <v>75</v>
      </c>
    </row>
    <row r="678" spans="1:17" s="3" customFormat="1" x14ac:dyDescent="0.25">
      <c r="B678" s="72"/>
      <c r="I678" s="61"/>
      <c r="J678" s="61"/>
      <c r="K678" s="61"/>
      <c r="L678" s="61"/>
      <c r="M678" s="61"/>
      <c r="N678" s="62"/>
      <c r="O678" s="62" t="e">
        <f>+O677/C677-1</f>
        <v>#N/A</v>
      </c>
      <c r="P678" s="31"/>
      <c r="Q678" s="63" t="s">
        <v>76</v>
      </c>
    </row>
    <row r="679" spans="1:17" s="70" customFormat="1" x14ac:dyDescent="0.25">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x14ac:dyDescent="0.25">
      <c r="B680" s="55"/>
      <c r="C680" s="56"/>
      <c r="D680" s="56"/>
      <c r="E680" s="56">
        <f t="shared" ref="E680:N680" si="141">+D$651+D680</f>
        <v>0</v>
      </c>
      <c r="F680" s="56">
        <f t="shared" si="141"/>
        <v>0</v>
      </c>
      <c r="G680" s="56">
        <f t="shared" si="141"/>
        <v>0</v>
      </c>
      <c r="H680" s="56">
        <f t="shared" si="141"/>
        <v>0</v>
      </c>
      <c r="I680" s="56">
        <f t="shared" si="141"/>
        <v>0</v>
      </c>
      <c r="J680" s="56">
        <f t="shared" si="141"/>
        <v>1.9555799999999998E-2</v>
      </c>
      <c r="K680" s="56">
        <f t="shared" si="141"/>
        <v>3.3035799999999997E-2</v>
      </c>
      <c r="L680" s="56">
        <f t="shared" si="141"/>
        <v>6.3035800000000003E-2</v>
      </c>
      <c r="M680" s="56">
        <f t="shared" si="141"/>
        <v>0.10303580000000001</v>
      </c>
      <c r="N680" s="57">
        <f t="shared" si="141"/>
        <v>0.14303580000000002</v>
      </c>
      <c r="O680" s="57">
        <f>+N$651+N680</f>
        <v>0.17303580000000002</v>
      </c>
      <c r="P680" s="31"/>
      <c r="Q680" s="36" t="s">
        <v>74</v>
      </c>
    </row>
    <row r="681" spans="1:17" s="3" customFormat="1" x14ac:dyDescent="0.25">
      <c r="B681" s="58"/>
      <c r="C681" s="59"/>
      <c r="D681" s="59" t="e">
        <f t="shared" ref="D681:O681" si="142">+D$661+D680</f>
        <v>#N/A</v>
      </c>
      <c r="E681" s="59" t="e">
        <f t="shared" si="142"/>
        <v>#N/A</v>
      </c>
      <c r="F681" s="59" t="e">
        <f t="shared" si="142"/>
        <v>#N/A</v>
      </c>
      <c r="G681" s="59" t="e">
        <f t="shared" si="142"/>
        <v>#N/A</v>
      </c>
      <c r="H681" s="59" t="e">
        <f t="shared" si="142"/>
        <v>#N/A</v>
      </c>
      <c r="I681" s="59">
        <f t="shared" si="142"/>
        <v>1.2989949377628873</v>
      </c>
      <c r="J681" s="59">
        <f t="shared" si="142"/>
        <v>1.416861057652909</v>
      </c>
      <c r="K681" s="59">
        <f t="shared" si="142"/>
        <v>1.8475255000185564</v>
      </c>
      <c r="L681" s="59">
        <f t="shared" si="142"/>
        <v>1.8737245806883991</v>
      </c>
      <c r="M681" s="59">
        <f t="shared" si="142"/>
        <v>1.5410099477802035</v>
      </c>
      <c r="N681" s="60">
        <f t="shared" si="142"/>
        <v>1.0290157320503739</v>
      </c>
      <c r="O681" s="60">
        <f t="shared" si="142"/>
        <v>1.7630358000000002</v>
      </c>
      <c r="P681" s="31"/>
      <c r="Q681" s="36" t="s">
        <v>75</v>
      </c>
    </row>
    <row r="682" spans="1:17" s="3" customFormat="1" x14ac:dyDescent="0.25">
      <c r="B682" s="72"/>
      <c r="I682" s="61"/>
      <c r="J682" s="61"/>
      <c r="K682" s="61"/>
      <c r="L682" s="61"/>
      <c r="M682" s="61"/>
      <c r="N682" s="62"/>
      <c r="O682" s="62" t="e">
        <f>+O681/D681-1</f>
        <v>#N/A</v>
      </c>
      <c r="P682" s="31"/>
      <c r="Q682" s="63" t="s">
        <v>76</v>
      </c>
    </row>
    <row r="683" spans="1:17" s="70" customFormat="1" x14ac:dyDescent="0.25">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x14ac:dyDescent="0.25">
      <c r="B684" s="55"/>
      <c r="C684" s="56"/>
      <c r="D684" s="56"/>
      <c r="E684" s="56"/>
      <c r="F684" s="56">
        <f t="shared" ref="F684:N684" si="144">+E$651+E684</f>
        <v>0</v>
      </c>
      <c r="G684" s="56">
        <f t="shared" si="144"/>
        <v>0</v>
      </c>
      <c r="H684" s="56">
        <f t="shared" si="144"/>
        <v>0</v>
      </c>
      <c r="I684" s="56">
        <f t="shared" si="144"/>
        <v>0</v>
      </c>
      <c r="J684" s="56">
        <f t="shared" si="144"/>
        <v>1.9555799999999998E-2</v>
      </c>
      <c r="K684" s="56">
        <f t="shared" si="144"/>
        <v>3.3035799999999997E-2</v>
      </c>
      <c r="L684" s="56">
        <f t="shared" si="144"/>
        <v>6.3035800000000003E-2</v>
      </c>
      <c r="M684" s="56">
        <f t="shared" si="144"/>
        <v>0.10303580000000001</v>
      </c>
      <c r="N684" s="57">
        <f t="shared" si="144"/>
        <v>0.14303580000000002</v>
      </c>
      <c r="O684" s="57">
        <f>+N$651+N684</f>
        <v>0.17303580000000002</v>
      </c>
      <c r="P684" s="31"/>
      <c r="Q684" s="36" t="s">
        <v>74</v>
      </c>
    </row>
    <row r="685" spans="1:17" s="3" customFormat="1" x14ac:dyDescent="0.25">
      <c r="B685" s="58"/>
      <c r="C685" s="59"/>
      <c r="D685" s="59"/>
      <c r="E685" s="59" t="e">
        <f t="shared" ref="E685:O685" si="145">+E$661+E684</f>
        <v>#N/A</v>
      </c>
      <c r="F685" s="59" t="e">
        <f t="shared" si="145"/>
        <v>#N/A</v>
      </c>
      <c r="G685" s="59" t="e">
        <f t="shared" si="145"/>
        <v>#N/A</v>
      </c>
      <c r="H685" s="59" t="e">
        <f t="shared" si="145"/>
        <v>#N/A</v>
      </c>
      <c r="I685" s="59">
        <f t="shared" si="145"/>
        <v>1.2989949377628873</v>
      </c>
      <c r="J685" s="59">
        <f t="shared" si="145"/>
        <v>1.416861057652909</v>
      </c>
      <c r="K685" s="59">
        <f t="shared" si="145"/>
        <v>1.8475255000185564</v>
      </c>
      <c r="L685" s="59">
        <f t="shared" si="145"/>
        <v>1.8737245806883991</v>
      </c>
      <c r="M685" s="59">
        <f t="shared" si="145"/>
        <v>1.5410099477802035</v>
      </c>
      <c r="N685" s="60">
        <f t="shared" si="145"/>
        <v>1.0290157320503739</v>
      </c>
      <c r="O685" s="60">
        <f t="shared" si="145"/>
        <v>1.7630358000000002</v>
      </c>
      <c r="P685" s="31"/>
      <c r="Q685" s="36" t="s">
        <v>75</v>
      </c>
    </row>
    <row r="686" spans="1:17" s="3" customFormat="1" x14ac:dyDescent="0.25">
      <c r="B686" s="72"/>
      <c r="I686" s="61"/>
      <c r="J686" s="61"/>
      <c r="K686" s="61"/>
      <c r="L686" s="61"/>
      <c r="M686" s="61"/>
      <c r="N686" s="62"/>
      <c r="O686" s="62" t="e">
        <f>+O685/E685-1</f>
        <v>#N/A</v>
      </c>
      <c r="P686" s="31"/>
      <c r="Q686" s="63" t="s">
        <v>76</v>
      </c>
    </row>
    <row r="687" spans="1:17" s="70" customFormat="1" x14ac:dyDescent="0.25">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x14ac:dyDescent="0.25">
      <c r="B688" s="55"/>
      <c r="C688" s="56"/>
      <c r="D688" s="56"/>
      <c r="E688" s="56"/>
      <c r="F688" s="56"/>
      <c r="G688" s="56">
        <f t="shared" ref="G688:N688" si="147">+F$651+F688</f>
        <v>0</v>
      </c>
      <c r="H688" s="56">
        <f t="shared" si="147"/>
        <v>0</v>
      </c>
      <c r="I688" s="56">
        <f t="shared" si="147"/>
        <v>0</v>
      </c>
      <c r="J688" s="56">
        <f t="shared" si="147"/>
        <v>1.9555799999999998E-2</v>
      </c>
      <c r="K688" s="56">
        <f t="shared" si="147"/>
        <v>3.3035799999999997E-2</v>
      </c>
      <c r="L688" s="56">
        <f t="shared" si="147"/>
        <v>6.3035800000000003E-2</v>
      </c>
      <c r="M688" s="56">
        <f t="shared" si="147"/>
        <v>0.10303580000000001</v>
      </c>
      <c r="N688" s="57">
        <f t="shared" si="147"/>
        <v>0.14303580000000002</v>
      </c>
      <c r="O688" s="57">
        <f>+N$651+N688</f>
        <v>0.17303580000000002</v>
      </c>
      <c r="P688" s="31"/>
      <c r="Q688" s="36" t="s">
        <v>74</v>
      </c>
    </row>
    <row r="689" spans="1:17" s="3" customFormat="1" x14ac:dyDescent="0.25">
      <c r="B689" s="58"/>
      <c r="C689" s="59"/>
      <c r="D689" s="59"/>
      <c r="E689" s="59"/>
      <c r="F689" s="59" t="e">
        <f t="shared" ref="F689:O689" si="148">+F$661+F688</f>
        <v>#N/A</v>
      </c>
      <c r="G689" s="59" t="e">
        <f t="shared" si="148"/>
        <v>#N/A</v>
      </c>
      <c r="H689" s="59" t="e">
        <f t="shared" si="148"/>
        <v>#N/A</v>
      </c>
      <c r="I689" s="59">
        <f t="shared" si="148"/>
        <v>1.2989949377628873</v>
      </c>
      <c r="J689" s="59">
        <f t="shared" si="148"/>
        <v>1.416861057652909</v>
      </c>
      <c r="K689" s="59">
        <f t="shared" si="148"/>
        <v>1.8475255000185564</v>
      </c>
      <c r="L689" s="59">
        <f t="shared" si="148"/>
        <v>1.8737245806883991</v>
      </c>
      <c r="M689" s="59">
        <f t="shared" si="148"/>
        <v>1.5410099477802035</v>
      </c>
      <c r="N689" s="60">
        <f t="shared" si="148"/>
        <v>1.0290157320503739</v>
      </c>
      <c r="O689" s="60">
        <f t="shared" si="148"/>
        <v>1.7630358000000002</v>
      </c>
      <c r="P689" s="31"/>
      <c r="Q689" s="36" t="s">
        <v>75</v>
      </c>
    </row>
    <row r="690" spans="1:17" s="3" customFormat="1" x14ac:dyDescent="0.25">
      <c r="B690" s="72"/>
      <c r="I690" s="61"/>
      <c r="J690" s="61"/>
      <c r="K690" s="61"/>
      <c r="L690" s="61"/>
      <c r="M690" s="61"/>
      <c r="N690" s="62"/>
      <c r="O690" s="62" t="e">
        <f>+O689/F689-1</f>
        <v>#N/A</v>
      </c>
      <c r="P690" s="31"/>
      <c r="Q690" s="63" t="s">
        <v>76</v>
      </c>
    </row>
    <row r="691" spans="1:17" s="70" customFormat="1" x14ac:dyDescent="0.25">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x14ac:dyDescent="0.25">
      <c r="B692" s="55"/>
      <c r="C692" s="56"/>
      <c r="D692" s="56"/>
      <c r="E692" s="56"/>
      <c r="F692" s="56"/>
      <c r="G692" s="56"/>
      <c r="H692" s="56">
        <f t="shared" ref="H692:N692" si="150">+G$651+G692</f>
        <v>0</v>
      </c>
      <c r="I692" s="56">
        <f t="shared" si="150"/>
        <v>0</v>
      </c>
      <c r="J692" s="56">
        <f t="shared" si="150"/>
        <v>1.9555799999999998E-2</v>
      </c>
      <c r="K692" s="56">
        <f t="shared" si="150"/>
        <v>3.3035799999999997E-2</v>
      </c>
      <c r="L692" s="56">
        <f t="shared" si="150"/>
        <v>6.3035800000000003E-2</v>
      </c>
      <c r="M692" s="56">
        <f t="shared" si="150"/>
        <v>0.10303580000000001</v>
      </c>
      <c r="N692" s="57">
        <f t="shared" si="150"/>
        <v>0.14303580000000002</v>
      </c>
      <c r="O692" s="57">
        <f>+N$651+N692</f>
        <v>0.17303580000000002</v>
      </c>
      <c r="P692" s="31"/>
      <c r="Q692" s="36" t="s">
        <v>74</v>
      </c>
    </row>
    <row r="693" spans="1:17" s="3" customFormat="1" x14ac:dyDescent="0.25">
      <c r="B693" s="58"/>
      <c r="C693" s="59"/>
      <c r="D693" s="59"/>
      <c r="E693" s="59"/>
      <c r="F693" s="59"/>
      <c r="G693" s="59" t="e">
        <f t="shared" ref="G693:O693" si="151">+G$661+G692</f>
        <v>#N/A</v>
      </c>
      <c r="H693" s="59" t="e">
        <f t="shared" si="151"/>
        <v>#N/A</v>
      </c>
      <c r="I693" s="59">
        <f t="shared" si="151"/>
        <v>1.2989949377628873</v>
      </c>
      <c r="J693" s="59">
        <f t="shared" si="151"/>
        <v>1.416861057652909</v>
      </c>
      <c r="K693" s="59">
        <f t="shared" si="151"/>
        <v>1.8475255000185564</v>
      </c>
      <c r="L693" s="59">
        <f t="shared" si="151"/>
        <v>1.8737245806883991</v>
      </c>
      <c r="M693" s="59">
        <f t="shared" si="151"/>
        <v>1.5410099477802035</v>
      </c>
      <c r="N693" s="60">
        <f t="shared" si="151"/>
        <v>1.0290157320503739</v>
      </c>
      <c r="O693" s="60">
        <f t="shared" si="151"/>
        <v>1.7630358000000002</v>
      </c>
      <c r="P693" s="31"/>
      <c r="Q693" s="36" t="s">
        <v>75</v>
      </c>
    </row>
    <row r="694" spans="1:17" s="3" customFormat="1" x14ac:dyDescent="0.25">
      <c r="B694" s="72"/>
      <c r="I694" s="61"/>
      <c r="J694" s="61"/>
      <c r="K694" s="61"/>
      <c r="L694" s="61"/>
      <c r="M694" s="61"/>
      <c r="N694" s="62"/>
      <c r="O694" s="62" t="e">
        <f>+O693/G693-1</f>
        <v>#N/A</v>
      </c>
      <c r="P694" s="31"/>
      <c r="Q694" s="63" t="s">
        <v>76</v>
      </c>
    </row>
    <row r="695" spans="1:17" s="70" customFormat="1" x14ac:dyDescent="0.25">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x14ac:dyDescent="0.25">
      <c r="B696" s="55"/>
      <c r="C696" s="56"/>
      <c r="D696" s="56"/>
      <c r="E696" s="56"/>
      <c r="F696" s="56"/>
      <c r="G696" s="56"/>
      <c r="H696" s="56"/>
      <c r="I696" s="56">
        <f t="shared" ref="I696:N696" si="153">+H$651+H696</f>
        <v>0</v>
      </c>
      <c r="J696" s="56">
        <f t="shared" si="153"/>
        <v>1.9555799999999998E-2</v>
      </c>
      <c r="K696" s="56">
        <f t="shared" si="153"/>
        <v>3.3035799999999997E-2</v>
      </c>
      <c r="L696" s="56">
        <f t="shared" si="153"/>
        <v>6.3035800000000003E-2</v>
      </c>
      <c r="M696" s="56">
        <f t="shared" si="153"/>
        <v>0.10303580000000001</v>
      </c>
      <c r="N696" s="57">
        <f t="shared" si="153"/>
        <v>0.14303580000000002</v>
      </c>
      <c r="O696" s="57">
        <f>+N$651+N696</f>
        <v>0.17303580000000002</v>
      </c>
      <c r="P696" s="31"/>
      <c r="Q696" s="36" t="s">
        <v>74</v>
      </c>
    </row>
    <row r="697" spans="1:17" s="3" customFormat="1" x14ac:dyDescent="0.25">
      <c r="B697" s="58"/>
      <c r="C697" s="59"/>
      <c r="D697" s="59"/>
      <c r="E697" s="59"/>
      <c r="F697" s="59"/>
      <c r="G697" s="59"/>
      <c r="H697" s="59" t="e">
        <f t="shared" ref="H697:O697" si="154">+H$661+H696</f>
        <v>#N/A</v>
      </c>
      <c r="I697" s="59">
        <f t="shared" si="154"/>
        <v>1.2989949377628873</v>
      </c>
      <c r="J697" s="59">
        <f t="shared" si="154"/>
        <v>1.416861057652909</v>
      </c>
      <c r="K697" s="59">
        <f t="shared" si="154"/>
        <v>1.8475255000185564</v>
      </c>
      <c r="L697" s="59">
        <f t="shared" si="154"/>
        <v>1.8737245806883991</v>
      </c>
      <c r="M697" s="59">
        <f t="shared" si="154"/>
        <v>1.5410099477802035</v>
      </c>
      <c r="N697" s="60">
        <f t="shared" si="154"/>
        <v>1.0290157320503739</v>
      </c>
      <c r="O697" s="60">
        <f t="shared" si="154"/>
        <v>1.7630358000000002</v>
      </c>
      <c r="P697" s="31"/>
      <c r="Q697" s="36" t="s">
        <v>75</v>
      </c>
    </row>
    <row r="698" spans="1:17" s="3" customFormat="1" x14ac:dyDescent="0.25">
      <c r="B698" s="72"/>
      <c r="I698" s="61"/>
      <c r="J698" s="61"/>
      <c r="K698" s="61"/>
      <c r="L698" s="61"/>
      <c r="M698" s="61"/>
      <c r="N698" s="62"/>
      <c r="O698" s="62" t="e">
        <f>+O697/H697-1</f>
        <v>#N/A</v>
      </c>
      <c r="P698" s="31"/>
      <c r="Q698" s="63" t="s">
        <v>76</v>
      </c>
    </row>
    <row r="699" spans="1:17" s="70" customFormat="1" x14ac:dyDescent="0.25">
      <c r="A699" s="64"/>
      <c r="B699" s="65"/>
      <c r="C699" s="66"/>
      <c r="D699" s="66"/>
      <c r="E699" s="66"/>
      <c r="F699" s="66"/>
      <c r="G699" s="66"/>
      <c r="H699" s="66"/>
      <c r="I699" s="66" t="e">
        <f t="shared" ref="I699:O699" si="155">RATE(I$348-$H$348,,-$H697,I697)</f>
        <v>#N/A</v>
      </c>
      <c r="J699" s="66" t="e">
        <f t="shared" si="155"/>
        <v>#N/A</v>
      </c>
      <c r="K699" s="66" t="e">
        <f t="shared" si="155"/>
        <v>#N/A</v>
      </c>
      <c r="L699" s="66" t="e">
        <f t="shared" si="155"/>
        <v>#N/A</v>
      </c>
      <c r="M699" s="66" t="e">
        <f t="shared" si="155"/>
        <v>#N/A</v>
      </c>
      <c r="N699" s="67" t="e">
        <f t="shared" si="155"/>
        <v>#N/A</v>
      </c>
      <c r="O699" s="67" t="e">
        <f t="shared" si="155"/>
        <v>#N/A</v>
      </c>
      <c r="P699" s="68"/>
      <c r="Q699" s="69" t="s">
        <v>77</v>
      </c>
    </row>
    <row r="700" spans="1:17" s="3" customFormat="1" x14ac:dyDescent="0.25">
      <c r="B700" s="55"/>
      <c r="C700" s="56"/>
      <c r="D700" s="56"/>
      <c r="E700" s="56"/>
      <c r="F700" s="56"/>
      <c r="G700" s="56"/>
      <c r="H700" s="56"/>
      <c r="I700" s="56"/>
      <c r="J700" s="56">
        <f t="shared" ref="J700:N700" si="156">+I$651+I700</f>
        <v>1.9555799999999998E-2</v>
      </c>
      <c r="K700" s="56">
        <f t="shared" si="156"/>
        <v>3.3035799999999997E-2</v>
      </c>
      <c r="L700" s="56">
        <f t="shared" si="156"/>
        <v>6.3035800000000003E-2</v>
      </c>
      <c r="M700" s="56">
        <f t="shared" si="156"/>
        <v>0.10303580000000001</v>
      </c>
      <c r="N700" s="57">
        <f t="shared" si="156"/>
        <v>0.14303580000000002</v>
      </c>
      <c r="O700" s="57">
        <f>+N$651+N700</f>
        <v>0.17303580000000002</v>
      </c>
      <c r="P700" s="31"/>
      <c r="Q700" s="36" t="s">
        <v>74</v>
      </c>
    </row>
    <row r="701" spans="1:17" s="3" customFormat="1" x14ac:dyDescent="0.25">
      <c r="B701" s="58"/>
      <c r="C701" s="59"/>
      <c r="D701" s="59"/>
      <c r="E701" s="59"/>
      <c r="F701" s="59"/>
      <c r="G701" s="59"/>
      <c r="H701" s="59"/>
      <c r="I701" s="59">
        <f t="shared" ref="I701:O701" si="157">+I$661+I700</f>
        <v>1.2989949377628873</v>
      </c>
      <c r="J701" s="59">
        <f t="shared" si="157"/>
        <v>1.416861057652909</v>
      </c>
      <c r="K701" s="59">
        <f t="shared" si="157"/>
        <v>1.8475255000185564</v>
      </c>
      <c r="L701" s="59">
        <f t="shared" si="157"/>
        <v>1.8737245806883991</v>
      </c>
      <c r="M701" s="59">
        <f t="shared" si="157"/>
        <v>1.5410099477802035</v>
      </c>
      <c r="N701" s="60">
        <f t="shared" si="157"/>
        <v>1.0290157320503739</v>
      </c>
      <c r="O701" s="60">
        <f t="shared" si="157"/>
        <v>1.7630358000000002</v>
      </c>
      <c r="P701" s="31"/>
      <c r="Q701" s="36" t="s">
        <v>75</v>
      </c>
    </row>
    <row r="702" spans="1:17" s="3" customFormat="1" x14ac:dyDescent="0.25">
      <c r="B702" s="72"/>
      <c r="I702" s="61"/>
      <c r="J702" s="61"/>
      <c r="K702" s="61"/>
      <c r="L702" s="61"/>
      <c r="M702" s="61"/>
      <c r="N702" s="62"/>
      <c r="O702" s="62">
        <f>+O701/I701-1</f>
        <v>0.35723069332069768</v>
      </c>
      <c r="P702" s="31"/>
      <c r="Q702" s="63" t="s">
        <v>76</v>
      </c>
    </row>
    <row r="703" spans="1:17" s="70" customFormat="1" x14ac:dyDescent="0.25">
      <c r="A703" s="64"/>
      <c r="B703" s="65"/>
      <c r="C703" s="66"/>
      <c r="D703" s="66"/>
      <c r="E703" s="66"/>
      <c r="F703" s="66"/>
      <c r="G703" s="66"/>
      <c r="H703" s="66"/>
      <c r="I703" s="66"/>
      <c r="J703" s="66">
        <f t="shared" ref="J703:O703" si="158">RATE(J$348-$I$348,,-$I701,J701)</f>
        <v>9.0736396627541294E-2</v>
      </c>
      <c r="K703" s="66">
        <f t="shared" si="158"/>
        <v>0.19259090056969494</v>
      </c>
      <c r="L703" s="66">
        <f t="shared" si="158"/>
        <v>0.12988115492401958</v>
      </c>
      <c r="M703" s="66">
        <f t="shared" si="158"/>
        <v>4.3637067750936509E-2</v>
      </c>
      <c r="N703" s="67">
        <f t="shared" si="158"/>
        <v>-4.5528618565454426E-2</v>
      </c>
      <c r="O703" s="67">
        <f t="shared" si="158"/>
        <v>5.2225797974234892E-2</v>
      </c>
      <c r="P703" s="68"/>
      <c r="Q703" s="69" t="s">
        <v>77</v>
      </c>
    </row>
    <row r="704" spans="1:17" s="3" customFormat="1" x14ac:dyDescent="0.25">
      <c r="B704" s="55"/>
      <c r="C704" s="56"/>
      <c r="D704" s="56"/>
      <c r="E704" s="56"/>
      <c r="F704" s="56"/>
      <c r="G704" s="56"/>
      <c r="H704" s="56"/>
      <c r="I704" s="56"/>
      <c r="J704" s="56"/>
      <c r="K704" s="56">
        <f>+J$651+J704</f>
        <v>1.3480000000000001E-2</v>
      </c>
      <c r="L704" s="56">
        <f>+K$651+K704</f>
        <v>4.3479999999999998E-2</v>
      </c>
      <c r="M704" s="56">
        <f>+L$651+L704</f>
        <v>8.3479999999999999E-2</v>
      </c>
      <c r="N704" s="57">
        <f>+M$651+M704</f>
        <v>0.12348000000000001</v>
      </c>
      <c r="O704" s="57">
        <f>+N$651+N704</f>
        <v>0.15348000000000001</v>
      </c>
      <c r="P704" s="31"/>
      <c r="Q704" s="36" t="s">
        <v>74</v>
      </c>
    </row>
    <row r="705" spans="1:17" s="3" customFormat="1" x14ac:dyDescent="0.25">
      <c r="B705" s="58"/>
      <c r="C705" s="59"/>
      <c r="D705" s="59"/>
      <c r="E705" s="59"/>
      <c r="F705" s="59"/>
      <c r="G705" s="59"/>
      <c r="H705" s="59"/>
      <c r="I705" s="59"/>
      <c r="J705" s="59">
        <f t="shared" ref="J705:O705" si="159">+J$661+J704</f>
        <v>1.397305257652909</v>
      </c>
      <c r="K705" s="59">
        <f t="shared" si="159"/>
        <v>1.8279697000185564</v>
      </c>
      <c r="L705" s="59">
        <f t="shared" si="159"/>
        <v>1.8541687806883991</v>
      </c>
      <c r="M705" s="59">
        <f t="shared" si="159"/>
        <v>1.5214541477802035</v>
      </c>
      <c r="N705" s="60">
        <f t="shared" si="159"/>
        <v>1.0094599320503739</v>
      </c>
      <c r="O705" s="60">
        <f t="shared" si="159"/>
        <v>1.7434800000000001</v>
      </c>
      <c r="P705" s="31"/>
      <c r="Q705" s="36" t="s">
        <v>75</v>
      </c>
    </row>
    <row r="706" spans="1:17" s="3" customFormat="1" x14ac:dyDescent="0.25">
      <c r="B706" s="72"/>
      <c r="I706" s="61"/>
      <c r="J706" s="61"/>
      <c r="K706" s="61"/>
      <c r="L706" s="61"/>
      <c r="M706" s="61"/>
      <c r="N706" s="62"/>
      <c r="O706" s="62">
        <f>+O705/J705-1</f>
        <v>0.24774453574201116</v>
      </c>
      <c r="P706" s="31"/>
      <c r="Q706" s="63" t="s">
        <v>76</v>
      </c>
    </row>
    <row r="707" spans="1:17" s="70" customFormat="1" x14ac:dyDescent="0.25">
      <c r="A707" s="64"/>
      <c r="B707" s="65"/>
      <c r="C707" s="66"/>
      <c r="D707" s="66"/>
      <c r="E707" s="66"/>
      <c r="F707" s="66"/>
      <c r="G707" s="66"/>
      <c r="H707" s="66"/>
      <c r="I707" s="66"/>
      <c r="J707" s="66"/>
      <c r="K707" s="66">
        <f>RATE(K$348-$J$348,,-$J705,K705)</f>
        <v>0.30821070772255293</v>
      </c>
      <c r="L707" s="66">
        <f>RATE(L$348-$J$348,,-$J705,L705)</f>
        <v>0.15193768344080039</v>
      </c>
      <c r="M707" s="66">
        <f>RATE(M$348-$J$348,,-$J705,M705)</f>
        <v>2.8780029259404444E-2</v>
      </c>
      <c r="N707" s="67">
        <f>RATE(N$348-$J$348,,-$J705,N705)</f>
        <v>-7.8066814232257711E-2</v>
      </c>
      <c r="O707" s="67">
        <f>RATE(O$348-$J$348,,-$J705,O705)</f>
        <v>4.5261935526293817E-2</v>
      </c>
      <c r="P707" s="68"/>
      <c r="Q707" s="69" t="s">
        <v>77</v>
      </c>
    </row>
    <row r="708" spans="1:17" s="3" customFormat="1" x14ac:dyDescent="0.25">
      <c r="B708" s="73"/>
      <c r="C708" s="74"/>
      <c r="D708" s="74"/>
      <c r="E708" s="74"/>
      <c r="F708" s="74"/>
      <c r="G708" s="74"/>
      <c r="H708" s="74"/>
      <c r="I708" s="74"/>
      <c r="J708" s="74"/>
      <c r="K708" s="74"/>
      <c r="L708" s="74">
        <f>+K$651+K708</f>
        <v>0.03</v>
      </c>
      <c r="M708" s="74">
        <f>+L$651+L708</f>
        <v>7.0000000000000007E-2</v>
      </c>
      <c r="N708" s="75">
        <f>+M$651+M708</f>
        <v>0.11000000000000001</v>
      </c>
      <c r="O708" s="75">
        <f>+N$651+N708</f>
        <v>0.14000000000000001</v>
      </c>
      <c r="P708" s="31"/>
      <c r="Q708" s="36" t="s">
        <v>74</v>
      </c>
    </row>
    <row r="709" spans="1:17" s="3" customFormat="1" x14ac:dyDescent="0.25">
      <c r="B709" s="76"/>
      <c r="C709" s="77"/>
      <c r="D709" s="77"/>
      <c r="E709" s="77"/>
      <c r="F709" s="77"/>
      <c r="G709" s="77"/>
      <c r="H709" s="77"/>
      <c r="I709" s="77"/>
      <c r="J709" s="77"/>
      <c r="K709" s="77">
        <f>+K$661+K708</f>
        <v>1.8144897000185565</v>
      </c>
      <c r="L709" s="77">
        <f>+L$661+L708</f>
        <v>1.8406887806883991</v>
      </c>
      <c r="M709" s="77">
        <f>+M$661+M708</f>
        <v>1.5079741477802036</v>
      </c>
      <c r="N709" s="78">
        <f>+N$661+N708</f>
        <v>0.99597993205037394</v>
      </c>
      <c r="O709" s="78">
        <f>+O$661+O708</f>
        <v>1.73</v>
      </c>
      <c r="P709" s="31"/>
      <c r="Q709" s="36" t="s">
        <v>75</v>
      </c>
    </row>
    <row r="710" spans="1:17" s="3" customFormat="1" x14ac:dyDescent="0.25">
      <c r="B710" s="72"/>
      <c r="I710" s="61"/>
      <c r="J710" s="61"/>
      <c r="K710" s="61"/>
      <c r="L710" s="61"/>
      <c r="M710" s="61"/>
      <c r="N710" s="62"/>
      <c r="O710" s="62">
        <f>+O709/K709-1</f>
        <v>-4.6563890672783881E-2</v>
      </c>
      <c r="P710" s="31"/>
      <c r="Q710" s="63" t="s">
        <v>76</v>
      </c>
    </row>
    <row r="711" spans="1:17" s="70" customFormat="1" x14ac:dyDescent="0.25">
      <c r="A711" s="64"/>
      <c r="B711" s="65"/>
      <c r="C711" s="66"/>
      <c r="D711" s="66"/>
      <c r="E711" s="66"/>
      <c r="F711" s="66"/>
      <c r="G711" s="66"/>
      <c r="H711" s="66"/>
      <c r="I711" s="66"/>
      <c r="J711" s="66"/>
      <c r="K711" s="66"/>
      <c r="L711" s="66">
        <f>RATE(L$348-$K$348,,-$K709,L709)</f>
        <v>1.443881476404899E-2</v>
      </c>
      <c r="M711" s="66">
        <f>RATE(M$348-$K$348,,-$K709,M709)</f>
        <v>-8.8367720534803088E-2</v>
      </c>
      <c r="N711" s="67">
        <f>RATE(N$348-$K$348,,-$K709,N709)</f>
        <v>-0.18122351716049254</v>
      </c>
      <c r="O711" s="67">
        <f>RATE(O$348-$K$348,,-$K709,O709)</f>
        <v>-1.1849945423915494E-2</v>
      </c>
      <c r="P711" s="68"/>
      <c r="Q711" s="69" t="s">
        <v>77</v>
      </c>
    </row>
    <row r="712" spans="1:17" s="3" customFormat="1" x14ac:dyDescent="0.25">
      <c r="B712" s="73"/>
      <c r="C712" s="74"/>
      <c r="D712" s="74"/>
      <c r="E712" s="74"/>
      <c r="F712" s="74"/>
      <c r="G712" s="74"/>
      <c r="H712" s="74"/>
      <c r="I712" s="74"/>
      <c r="J712" s="74"/>
      <c r="K712" s="74"/>
      <c r="L712" s="74"/>
      <c r="M712" s="74">
        <f>+L$651+L712</f>
        <v>0.04</v>
      </c>
      <c r="N712" s="75">
        <f>+M$651+M712</f>
        <v>0.08</v>
      </c>
      <c r="O712" s="75">
        <f>+N$651+N712</f>
        <v>0.11</v>
      </c>
      <c r="P712" s="31"/>
      <c r="Q712" s="36" t="s">
        <v>74</v>
      </c>
    </row>
    <row r="713" spans="1:17" s="3" customFormat="1" x14ac:dyDescent="0.25">
      <c r="B713" s="76"/>
      <c r="C713" s="77"/>
      <c r="D713" s="77"/>
      <c r="E713" s="77"/>
      <c r="F713" s="77"/>
      <c r="G713" s="77"/>
      <c r="H713" s="77"/>
      <c r="I713" s="77"/>
      <c r="J713" s="77"/>
      <c r="K713" s="77"/>
      <c r="L713" s="77">
        <f>+L$661+L712</f>
        <v>1.8106887806883991</v>
      </c>
      <c r="M713" s="77">
        <f>+M$661+M712</f>
        <v>1.4779741477802035</v>
      </c>
      <c r="N713" s="78">
        <f>+N$661+N712</f>
        <v>0.96597993205037391</v>
      </c>
      <c r="O713" s="78">
        <f>+O$661+O712</f>
        <v>1.7000000000000002</v>
      </c>
      <c r="P713" s="31"/>
      <c r="Q713" s="36" t="s">
        <v>75</v>
      </c>
    </row>
    <row r="714" spans="1:17" s="3" customFormat="1" x14ac:dyDescent="0.25">
      <c r="B714" s="72"/>
      <c r="I714" s="61"/>
      <c r="J714" s="61"/>
      <c r="K714" s="61"/>
      <c r="L714" s="61"/>
      <c r="M714" s="61"/>
      <c r="N714" s="62"/>
      <c r="O714" s="62">
        <f>+O713/L713-1</f>
        <v>-6.1130759669431711E-2</v>
      </c>
      <c r="P714" s="31"/>
      <c r="Q714" s="63" t="s">
        <v>76</v>
      </c>
    </row>
    <row r="715" spans="1:17" s="70" customFormat="1" x14ac:dyDescent="0.25">
      <c r="A715" s="64"/>
      <c r="B715" s="65"/>
      <c r="C715" s="66"/>
      <c r="D715" s="66"/>
      <c r="E715" s="66"/>
      <c r="F715" s="66"/>
      <c r="G715" s="66"/>
      <c r="H715" s="66"/>
      <c r="I715" s="66"/>
      <c r="J715" s="66"/>
      <c r="K715" s="66"/>
      <c r="L715" s="66"/>
      <c r="M715" s="66">
        <f>RATE(M$348-$L$348,,-$L713,M713)</f>
        <v>-0.18375031449728313</v>
      </c>
      <c r="N715" s="67">
        <f>RATE(N$348-$L$348,,-$L713,N713)</f>
        <v>-0.26959767533924561</v>
      </c>
      <c r="O715" s="67">
        <f>RATE(O$348-$L$348,,-$L713,O713)</f>
        <v>-2.0806841963350614E-2</v>
      </c>
      <c r="P715" s="68"/>
      <c r="Q715" s="69" t="s">
        <v>77</v>
      </c>
    </row>
    <row r="716" spans="1:17" s="3" customFormat="1" x14ac:dyDescent="0.25">
      <c r="B716" s="73"/>
      <c r="C716" s="74"/>
      <c r="D716" s="74"/>
      <c r="E716" s="74"/>
      <c r="F716" s="74"/>
      <c r="G716" s="74"/>
      <c r="H716" s="74"/>
      <c r="I716" s="74"/>
      <c r="J716" s="74"/>
      <c r="K716" s="74"/>
      <c r="L716" s="74"/>
      <c r="M716" s="74"/>
      <c r="N716" s="75">
        <f>+M$651+M716</f>
        <v>0.04</v>
      </c>
      <c r="O716" s="75">
        <f>+N$651+N716</f>
        <v>7.0000000000000007E-2</v>
      </c>
      <c r="P716" s="31"/>
      <c r="Q716" s="36" t="s">
        <v>74</v>
      </c>
    </row>
    <row r="717" spans="1:17" s="3" customFormat="1" x14ac:dyDescent="0.25">
      <c r="B717" s="76"/>
      <c r="C717" s="77"/>
      <c r="D717" s="77"/>
      <c r="E717" s="77"/>
      <c r="F717" s="77"/>
      <c r="G717" s="77"/>
      <c r="H717" s="77"/>
      <c r="I717" s="77"/>
      <c r="J717" s="77"/>
      <c r="K717" s="77"/>
      <c r="L717" s="77"/>
      <c r="M717" s="77">
        <f>+M$661+M716</f>
        <v>1.4379741477802035</v>
      </c>
      <c r="N717" s="78">
        <f>+N$661+N716</f>
        <v>0.92597993205037399</v>
      </c>
      <c r="O717" s="78">
        <f>+O$661+O716</f>
        <v>1.6600000000000001</v>
      </c>
      <c r="P717" s="31"/>
      <c r="Q717" s="36" t="s">
        <v>75</v>
      </c>
    </row>
    <row r="718" spans="1:17" s="3" customFormat="1" x14ac:dyDescent="0.25">
      <c r="B718" s="72"/>
      <c r="I718" s="61"/>
      <c r="J718" s="61"/>
      <c r="K718" s="61"/>
      <c r="L718" s="61"/>
      <c r="M718" s="61"/>
      <c r="N718" s="62"/>
      <c r="O718" s="62">
        <f>+O717/M717-1</f>
        <v>0.15440183856054523</v>
      </c>
      <c r="P718" s="31"/>
      <c r="Q718" s="63" t="s">
        <v>76</v>
      </c>
    </row>
    <row r="719" spans="1:17" s="70" customFormat="1" x14ac:dyDescent="0.25">
      <c r="A719" s="64"/>
      <c r="B719" s="65"/>
      <c r="C719" s="66"/>
      <c r="D719" s="66"/>
      <c r="E719" s="66"/>
      <c r="F719" s="66"/>
      <c r="G719" s="66"/>
      <c r="H719" s="66"/>
      <c r="I719" s="66"/>
      <c r="J719" s="66"/>
      <c r="K719" s="66"/>
      <c r="L719" s="66"/>
      <c r="M719" s="66"/>
      <c r="N719" s="67">
        <f>RATE(N$348-$M$348,,-$M717,N717)</f>
        <v>-0.35605244817522869</v>
      </c>
      <c r="O719" s="67">
        <f>RATE(O$348-$M$348,,-$M717,O717)</f>
        <v>7.4430937082764381E-2</v>
      </c>
      <c r="P719" s="68"/>
      <c r="Q719" s="69" t="s">
        <v>77</v>
      </c>
    </row>
    <row r="720" spans="1:17" s="3" customFormat="1" x14ac:dyDescent="0.25">
      <c r="B720" s="73"/>
      <c r="C720" s="74"/>
      <c r="D720" s="74"/>
      <c r="E720" s="74"/>
      <c r="F720" s="74"/>
      <c r="G720" s="74"/>
      <c r="H720" s="74"/>
      <c r="I720" s="74"/>
      <c r="J720" s="74"/>
      <c r="K720" s="74"/>
      <c r="L720" s="74"/>
      <c r="M720" s="74"/>
      <c r="N720" s="75"/>
      <c r="O720" s="75">
        <f>+N$651+N720</f>
        <v>0.03</v>
      </c>
      <c r="P720" s="31"/>
      <c r="Q720" s="36" t="s">
        <v>74</v>
      </c>
    </row>
    <row r="721" spans="1:17" s="3" customFormat="1" x14ac:dyDescent="0.25">
      <c r="B721" s="76"/>
      <c r="C721" s="77"/>
      <c r="D721" s="77"/>
      <c r="E721" s="77"/>
      <c r="F721" s="77"/>
      <c r="G721" s="77"/>
      <c r="H721" s="77"/>
      <c r="I721" s="77"/>
      <c r="J721" s="77"/>
      <c r="K721" s="77"/>
      <c r="L721" s="77"/>
      <c r="M721" s="77"/>
      <c r="N721" s="78">
        <f>+N$661+N720</f>
        <v>0.88597993205037395</v>
      </c>
      <c r="O721" s="78">
        <f>+O$661+O720</f>
        <v>1.62</v>
      </c>
      <c r="P721" s="31"/>
      <c r="Q721" s="36" t="s">
        <v>75</v>
      </c>
    </row>
    <row r="722" spans="1:17" s="3" customFormat="1" x14ac:dyDescent="0.25">
      <c r="B722" s="72"/>
      <c r="I722" s="61"/>
      <c r="J722" s="61"/>
      <c r="K722" s="61"/>
      <c r="L722" s="61"/>
      <c r="M722" s="61"/>
      <c r="N722" s="62"/>
      <c r="O722" s="62">
        <f>+O721/N721-1</f>
        <v>0.82848385318494122</v>
      </c>
      <c r="P722" s="31"/>
      <c r="Q722" s="63" t="s">
        <v>76</v>
      </c>
    </row>
    <row r="723" spans="1:17" s="70" customFormat="1" x14ac:dyDescent="0.25">
      <c r="A723" s="64"/>
      <c r="B723" s="65"/>
      <c r="C723" s="66"/>
      <c r="D723" s="66"/>
      <c r="E723" s="66"/>
      <c r="F723" s="66"/>
      <c r="G723" s="66"/>
      <c r="H723" s="66"/>
      <c r="I723" s="66"/>
      <c r="J723" s="66"/>
      <c r="K723" s="66"/>
      <c r="L723" s="66"/>
      <c r="M723" s="66"/>
      <c r="N723" s="67"/>
      <c r="O723" s="67">
        <f>RATE(O$348-$N$348,,-$N721,O721)</f>
        <v>0.82848385318494111</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56" priority="1192" operator="lessThan">
      <formula>0</formula>
    </cfRule>
  </conditionalFormatting>
  <conditionalFormatting sqref="P583">
    <cfRule type="cellIs" dxfId="11955" priority="1187" operator="lessThan">
      <formula>0</formula>
    </cfRule>
  </conditionalFormatting>
  <conditionalFormatting sqref="B348:N348">
    <cfRule type="cellIs" dxfId="11954" priority="1186" operator="lessThan">
      <formula>0</formula>
    </cfRule>
  </conditionalFormatting>
  <conditionalFormatting sqref="P514:P515">
    <cfRule type="cellIs" dxfId="11953" priority="1188" operator="lessThan">
      <formula>0</formula>
    </cfRule>
  </conditionalFormatting>
  <conditionalFormatting sqref="P523 Q529 Q539:Q545">
    <cfRule type="cellIs" dxfId="11952" priority="1189" operator="lessThan">
      <formula>0</formula>
    </cfRule>
  </conditionalFormatting>
  <conditionalFormatting sqref="P531">
    <cfRule type="cellIs" dxfId="11951" priority="1190" operator="lessThan">
      <formula>0</formula>
    </cfRule>
  </conditionalFormatting>
  <conditionalFormatting sqref="P562">
    <cfRule type="cellIs" dxfId="11950" priority="1191" operator="lessThan">
      <formula>0</formula>
    </cfRule>
  </conditionalFormatting>
  <conditionalFormatting sqref="B348:N348">
    <cfRule type="cellIs" dxfId="11949" priority="1185" operator="lessThan">
      <formula>0</formula>
    </cfRule>
  </conditionalFormatting>
  <conditionalFormatting sqref="Q588">
    <cfRule type="cellIs" dxfId="11948" priority="1170" operator="lessThan">
      <formula>0</formula>
    </cfRule>
  </conditionalFormatting>
  <conditionalFormatting sqref="Q499:Q502">
    <cfRule type="cellIs" dxfId="11947" priority="1184" operator="lessThan">
      <formula>0</formula>
    </cfRule>
  </conditionalFormatting>
  <conditionalFormatting sqref="Q503">
    <cfRule type="cellIs" dxfId="11946" priority="1183" operator="lessThan">
      <formula>0</formula>
    </cfRule>
  </conditionalFormatting>
  <conditionalFormatting sqref="Q503">
    <cfRule type="cellIs" dxfId="11945" priority="1182" operator="lessThan">
      <formula>0</formula>
    </cfRule>
  </conditionalFormatting>
  <conditionalFormatting sqref="B514">
    <cfRule type="cellIs" dxfId="11944" priority="1180" operator="lessThan">
      <formula>0</formula>
    </cfRule>
  </conditionalFormatting>
  <conditionalFormatting sqref="B531">
    <cfRule type="cellIs" dxfId="11943" priority="1179" operator="lessThan">
      <formula>0</formula>
    </cfRule>
  </conditionalFormatting>
  <conditionalFormatting sqref="Q520">
    <cfRule type="cellIs" dxfId="11942" priority="1178" operator="lessThan">
      <formula>0</formula>
    </cfRule>
  </conditionalFormatting>
  <conditionalFormatting sqref="Q520">
    <cfRule type="cellIs" dxfId="11941" priority="1177" operator="lessThan">
      <formula>0</formula>
    </cfRule>
  </conditionalFormatting>
  <conditionalFormatting sqref="Q567">
    <cfRule type="cellIs" dxfId="11940" priority="1172" operator="lessThan">
      <formula>0</formula>
    </cfRule>
  </conditionalFormatting>
  <conditionalFormatting sqref="B523 B515">
    <cfRule type="cellIs" dxfId="11939" priority="1181" operator="lessThan">
      <formula>0</formula>
    </cfRule>
  </conditionalFormatting>
  <conditionalFormatting sqref="Q528">
    <cfRule type="cellIs" dxfId="11938" priority="1175" operator="lessThan">
      <formula>0</formula>
    </cfRule>
  </conditionalFormatting>
  <conditionalFormatting sqref="Q536">
    <cfRule type="cellIs" dxfId="11937" priority="1174" operator="lessThan">
      <formula>0</formula>
    </cfRule>
  </conditionalFormatting>
  <conditionalFormatting sqref="Q536">
    <cfRule type="cellIs" dxfId="11936" priority="1173" operator="lessThan">
      <formula>0</formula>
    </cfRule>
  </conditionalFormatting>
  <conditionalFormatting sqref="P539">
    <cfRule type="cellIs" dxfId="11935" priority="1161" operator="lessThan">
      <formula>0</formula>
    </cfRule>
  </conditionalFormatting>
  <conditionalFormatting sqref="Q528">
    <cfRule type="cellIs" dxfId="11934" priority="1176" operator="lessThan">
      <formula>0</formula>
    </cfRule>
  </conditionalFormatting>
  <conditionalFormatting sqref="Q567">
    <cfRule type="cellIs" dxfId="11933" priority="1171" operator="lessThan">
      <formula>0</formula>
    </cfRule>
  </conditionalFormatting>
  <conditionalFormatting sqref="P584:P587">
    <cfRule type="cellIs" dxfId="11932" priority="1163" operator="lessThan">
      <formula>0</formula>
    </cfRule>
  </conditionalFormatting>
  <conditionalFormatting sqref="P563:P566">
    <cfRule type="cellIs" dxfId="11931" priority="1164" operator="lessThan">
      <formula>0</formula>
    </cfRule>
  </conditionalFormatting>
  <conditionalFormatting sqref="Q366">
    <cfRule type="cellIs" dxfId="11930" priority="1126" operator="lessThan">
      <formula>0</formula>
    </cfRule>
  </conditionalFormatting>
  <conditionalFormatting sqref="Q588">
    <cfRule type="cellIs" dxfId="11929" priority="1169" operator="lessThan">
      <formula>0</formula>
    </cfRule>
  </conditionalFormatting>
  <conditionalFormatting sqref="Q544">
    <cfRule type="cellIs" dxfId="11928" priority="1160" operator="lessThan">
      <formula>0</formula>
    </cfRule>
  </conditionalFormatting>
  <conditionalFormatting sqref="J353:N354 K351:N352">
    <cfRule type="cellIs" dxfId="11927" priority="1149" operator="lessThan">
      <formula>0</formula>
    </cfRule>
  </conditionalFormatting>
  <conditionalFormatting sqref="P516:P519">
    <cfRule type="cellIs" dxfId="11926" priority="1168" operator="lessThan">
      <formula>0</formula>
    </cfRule>
  </conditionalFormatting>
  <conditionalFormatting sqref="P524:P527">
    <cfRule type="cellIs" dxfId="11925" priority="1167" operator="lessThan">
      <formula>0</formula>
    </cfRule>
  </conditionalFormatting>
  <conditionalFormatting sqref="P539:P543">
    <cfRule type="cellIs" dxfId="11924" priority="1166" operator="lessThan">
      <formula>0</formula>
    </cfRule>
  </conditionalFormatting>
  <conditionalFormatting sqref="P532:P535">
    <cfRule type="cellIs" dxfId="11923" priority="1165" operator="lessThan">
      <formula>0</formula>
    </cfRule>
  </conditionalFormatting>
  <conditionalFormatting sqref="Q544">
    <cfRule type="cellIs" dxfId="11922" priority="1159" operator="lessThan">
      <formula>0</formula>
    </cfRule>
  </conditionalFormatting>
  <conditionalFormatting sqref="Q354">
    <cfRule type="cellIs" dxfId="11921" priority="1142" operator="lessThan">
      <formula>0</formula>
    </cfRule>
  </conditionalFormatting>
  <conditionalFormatting sqref="Q540:Q543 B539">
    <cfRule type="cellIs" dxfId="11920" priority="1162" operator="lessThan">
      <formula>0</formula>
    </cfRule>
  </conditionalFormatting>
  <conditionalFormatting sqref="P555:P558">
    <cfRule type="cellIs" dxfId="11919" priority="1154" operator="lessThan">
      <formula>0</formula>
    </cfRule>
  </conditionalFormatting>
  <conditionalFormatting sqref="Q555:Q558 Q560">
    <cfRule type="cellIs" dxfId="11918" priority="1157" operator="lessThan">
      <formula>0</formula>
    </cfRule>
  </conditionalFormatting>
  <conditionalFormatting sqref="Q559">
    <cfRule type="cellIs" dxfId="11917" priority="1156" operator="lessThan">
      <formula>0</formula>
    </cfRule>
  </conditionalFormatting>
  <conditionalFormatting sqref="Q468:Q472">
    <cfRule type="cellIs" dxfId="11916" priority="1153" operator="lessThan">
      <formula>0</formula>
    </cfRule>
  </conditionalFormatting>
  <conditionalFormatting sqref="Q559">
    <cfRule type="cellIs" dxfId="11915" priority="1155" operator="lessThan">
      <formula>0</formula>
    </cfRule>
  </conditionalFormatting>
  <conditionalFormatting sqref="J351">
    <cfRule type="cellIs" dxfId="11914" priority="1148" operator="lessThan">
      <formula>0</formula>
    </cfRule>
  </conditionalFormatting>
  <conditionalFormatting sqref="P540:P543">
    <cfRule type="cellIs" dxfId="11913" priority="1158" operator="lessThan">
      <formula>0</formula>
    </cfRule>
  </conditionalFormatting>
  <conditionalFormatting sqref="P349:Q350 Q351:Q353">
    <cfRule type="cellIs" dxfId="11912" priority="1152" operator="lessThan">
      <formula>0</formula>
    </cfRule>
  </conditionalFormatting>
  <conditionalFormatting sqref="Q396">
    <cfRule type="cellIs" dxfId="11911" priority="1079" operator="lessThan">
      <formula>0</formula>
    </cfRule>
  </conditionalFormatting>
  <conditionalFormatting sqref="B349">
    <cfRule type="cellIs" dxfId="11910" priority="1147" operator="lessThan">
      <formula>0</formula>
    </cfRule>
  </conditionalFormatting>
  <conditionalFormatting sqref="P393:P395">
    <cfRule type="cellIs" dxfId="11909" priority="1083" operator="lessThan">
      <formula>0</formula>
    </cfRule>
  </conditionalFormatting>
  <conditionalFormatting sqref="Q397">
    <cfRule type="cellIs" dxfId="11908" priority="1081" operator="lessThan">
      <formula>0</formula>
    </cfRule>
  </conditionalFormatting>
  <conditionalFormatting sqref="P349:P350">
    <cfRule type="cellIs" dxfId="11907" priority="1151" operator="lessThan">
      <formula>0</formula>
    </cfRule>
  </conditionalFormatting>
  <conditionalFormatting sqref="P351:P354">
    <cfRule type="cellIs" dxfId="11906" priority="1150" operator="lessThan">
      <formula>0</formula>
    </cfRule>
  </conditionalFormatting>
  <conditionalFormatting sqref="C397:M397">
    <cfRule type="cellIs" dxfId="11905" priority="1078" operator="lessThan">
      <formula>0</formula>
    </cfRule>
  </conditionalFormatting>
  <conditionalFormatting sqref="Q355">
    <cfRule type="cellIs" dxfId="11904" priority="1145" operator="lessThan">
      <formula>0</formula>
    </cfRule>
  </conditionalFormatting>
  <conditionalFormatting sqref="P398:Q398 Q399:Q401">
    <cfRule type="cellIs" dxfId="11903" priority="1077" operator="lessThan">
      <formula>0</formula>
    </cfRule>
  </conditionalFormatting>
  <conditionalFormatting sqref="P399:P401">
    <cfRule type="cellIs" dxfId="11902" priority="1075" operator="lessThan">
      <formula>0</formula>
    </cfRule>
  </conditionalFormatting>
  <conditionalFormatting sqref="H385">
    <cfRule type="cellIs" dxfId="11901" priority="1040" operator="lessThan">
      <formula>0</formula>
    </cfRule>
  </conditionalFormatting>
  <conditionalFormatting sqref="Q402">
    <cfRule type="cellIs" dxfId="11900" priority="1073" operator="lessThan">
      <formula>0</formula>
    </cfRule>
  </conditionalFormatting>
  <conditionalFormatting sqref="B350">
    <cfRule type="cellIs" dxfId="11899" priority="1146" operator="lessThan">
      <formula>0</formula>
    </cfRule>
  </conditionalFormatting>
  <conditionalFormatting sqref="J352">
    <cfRule type="cellIs" dxfId="11898" priority="1143" operator="lessThan">
      <formula>0</formula>
    </cfRule>
  </conditionalFormatting>
  <conditionalFormatting sqref="P355">
    <cfRule type="cellIs" dxfId="11897" priority="1144" operator="lessThan">
      <formula>0</formula>
    </cfRule>
  </conditionalFormatting>
  <conditionalFormatting sqref="P440">
    <cfRule type="cellIs" dxfId="11896" priority="1027" operator="lessThan">
      <formula>0</formula>
    </cfRule>
  </conditionalFormatting>
  <conditionalFormatting sqref="Q354">
    <cfRule type="cellIs" dxfId="11895" priority="1141" operator="lessThan">
      <formula>0</formula>
    </cfRule>
  </conditionalFormatting>
  <conditionalFormatting sqref="P356:Q356 Q357:Q359">
    <cfRule type="cellIs" dxfId="11894" priority="1140" operator="lessThan">
      <formula>0</formula>
    </cfRule>
  </conditionalFormatting>
  <conditionalFormatting sqref="P356">
    <cfRule type="cellIs" dxfId="11893" priority="1139" operator="lessThan">
      <formula>0</formula>
    </cfRule>
  </conditionalFormatting>
  <conditionalFormatting sqref="P357:P360">
    <cfRule type="cellIs" dxfId="11892" priority="1138" operator="lessThan">
      <formula>0</formula>
    </cfRule>
  </conditionalFormatting>
  <conditionalFormatting sqref="B356">
    <cfRule type="cellIs" dxfId="11891" priority="1137" operator="lessThan">
      <formula>0</formula>
    </cfRule>
  </conditionalFormatting>
  <conditionalFormatting sqref="Q361">
    <cfRule type="cellIs" dxfId="11890" priority="1136" operator="lessThan">
      <formula>0</formula>
    </cfRule>
  </conditionalFormatting>
  <conditionalFormatting sqref="Q360">
    <cfRule type="cellIs" dxfId="11889" priority="1135" operator="lessThan">
      <formula>0</formula>
    </cfRule>
  </conditionalFormatting>
  <conditionalFormatting sqref="Q360">
    <cfRule type="cellIs" dxfId="11888" priority="1134" operator="lessThan">
      <formula>0</formula>
    </cfRule>
  </conditionalFormatting>
  <conditionalFormatting sqref="P362:Q362 Q363:Q365">
    <cfRule type="cellIs" dxfId="11887" priority="1133" operator="lessThan">
      <formula>0</formula>
    </cfRule>
  </conditionalFormatting>
  <conditionalFormatting sqref="P362">
    <cfRule type="cellIs" dxfId="11886" priority="1132" operator="lessThan">
      <formula>0</formula>
    </cfRule>
  </conditionalFormatting>
  <conditionalFormatting sqref="J363">
    <cfRule type="cellIs" dxfId="11885" priority="1130" operator="lessThan">
      <formula>0</formula>
    </cfRule>
  </conditionalFormatting>
  <conditionalFormatting sqref="K363:N364 J365:M366">
    <cfRule type="cellIs" dxfId="11884" priority="1131" operator="lessThan">
      <formula>0</formula>
    </cfRule>
  </conditionalFormatting>
  <conditionalFormatting sqref="P368">
    <cfRule type="cellIs" dxfId="11883" priority="1123" operator="lessThan">
      <formula>0</formula>
    </cfRule>
  </conditionalFormatting>
  <conditionalFormatting sqref="Q367">
    <cfRule type="cellIs" dxfId="11882" priority="1128" operator="lessThan">
      <formula>0</formula>
    </cfRule>
  </conditionalFormatting>
  <conditionalFormatting sqref="B362">
    <cfRule type="cellIs" dxfId="11881" priority="1129" operator="lessThan">
      <formula>0</formula>
    </cfRule>
  </conditionalFormatting>
  <conditionalFormatting sqref="P405:P407">
    <cfRule type="cellIs" dxfId="11880" priority="1061" operator="lessThan">
      <formula>0</formula>
    </cfRule>
  </conditionalFormatting>
  <conditionalFormatting sqref="J364">
    <cfRule type="cellIs" dxfId="11879" priority="1127" operator="lessThan">
      <formula>0</formula>
    </cfRule>
  </conditionalFormatting>
  <conditionalFormatting sqref="Q366">
    <cfRule type="cellIs" dxfId="11878" priority="1125" operator="lessThan">
      <formula>0</formula>
    </cfRule>
  </conditionalFormatting>
  <conditionalFormatting sqref="P368:Q368 Q369:Q371">
    <cfRule type="cellIs" dxfId="11877" priority="1124" operator="lessThan">
      <formula>0</formula>
    </cfRule>
  </conditionalFormatting>
  <conditionalFormatting sqref="Q372">
    <cfRule type="cellIs" dxfId="11876" priority="1115" operator="lessThan">
      <formula>0</formula>
    </cfRule>
  </conditionalFormatting>
  <conditionalFormatting sqref="I370 K369:N370 C371:M372">
    <cfRule type="cellIs" dxfId="11875" priority="1122" operator="lessThan">
      <formula>0</formula>
    </cfRule>
  </conditionalFormatting>
  <conditionalFormatting sqref="I369">
    <cfRule type="cellIs" dxfId="11874" priority="1120" operator="lessThan">
      <formula>0</formula>
    </cfRule>
  </conditionalFormatting>
  <conditionalFormatting sqref="C369:J369">
    <cfRule type="cellIs" dxfId="11873" priority="1121" operator="lessThan">
      <formula>0</formula>
    </cfRule>
  </conditionalFormatting>
  <conditionalFormatting sqref="B368">
    <cfRule type="cellIs" dxfId="11872" priority="1119" operator="lessThan">
      <formula>0</formula>
    </cfRule>
  </conditionalFormatting>
  <conditionalFormatting sqref="Q373">
    <cfRule type="cellIs" dxfId="11871" priority="1118" operator="lessThan">
      <formula>0</formula>
    </cfRule>
  </conditionalFormatting>
  <conditionalFormatting sqref="P411:P413">
    <cfRule type="cellIs" dxfId="11870" priority="1054" operator="lessThan">
      <formula>0</formula>
    </cfRule>
  </conditionalFormatting>
  <conditionalFormatting sqref="C370:J370">
    <cfRule type="cellIs" dxfId="11869" priority="1117" operator="lessThan">
      <formula>0</formula>
    </cfRule>
  </conditionalFormatting>
  <conditionalFormatting sqref="Q372">
    <cfRule type="cellIs" dxfId="11868" priority="1116" operator="lessThan">
      <formula>0</formula>
    </cfRule>
  </conditionalFormatting>
  <conditionalFormatting sqref="P374:Q374 Q375:Q377">
    <cfRule type="cellIs" dxfId="11867" priority="1114" operator="lessThan">
      <formula>0</formula>
    </cfRule>
  </conditionalFormatting>
  <conditionalFormatting sqref="P374">
    <cfRule type="cellIs" dxfId="11866" priority="1113" operator="lessThan">
      <formula>0</formula>
    </cfRule>
  </conditionalFormatting>
  <conditionalFormatting sqref="P375:P377">
    <cfRule type="cellIs" dxfId="11865" priority="1112" operator="lessThan">
      <formula>0</formula>
    </cfRule>
  </conditionalFormatting>
  <conditionalFormatting sqref="I376 K375:N376 C377:M378">
    <cfRule type="cellIs" dxfId="11864" priority="1111" operator="lessThan">
      <formula>0</formula>
    </cfRule>
  </conditionalFormatting>
  <conditionalFormatting sqref="I375">
    <cfRule type="cellIs" dxfId="11863" priority="1109" operator="lessThan">
      <formula>0</formula>
    </cfRule>
  </conditionalFormatting>
  <conditionalFormatting sqref="C375:J375">
    <cfRule type="cellIs" dxfId="11862" priority="1110" operator="lessThan">
      <formula>0</formula>
    </cfRule>
  </conditionalFormatting>
  <conditionalFormatting sqref="B374">
    <cfRule type="cellIs" dxfId="11861" priority="1108" operator="lessThan">
      <formula>0</formula>
    </cfRule>
  </conditionalFormatting>
  <conditionalFormatting sqref="Q379">
    <cfRule type="cellIs" dxfId="11860" priority="1107" operator="lessThan">
      <formula>0</formula>
    </cfRule>
  </conditionalFormatting>
  <conditionalFormatting sqref="C376:J376">
    <cfRule type="cellIs" dxfId="11859" priority="1106" operator="lessThan">
      <formula>0</formula>
    </cfRule>
  </conditionalFormatting>
  <conditionalFormatting sqref="Q378">
    <cfRule type="cellIs" dxfId="11858" priority="1105" operator="lessThan">
      <formula>0</formula>
    </cfRule>
  </conditionalFormatting>
  <conditionalFormatting sqref="Q378">
    <cfRule type="cellIs" dxfId="11857" priority="1104" operator="lessThan">
      <formula>0</formula>
    </cfRule>
  </conditionalFormatting>
  <conditionalFormatting sqref="P380:Q380 Q381:Q383">
    <cfRule type="cellIs" dxfId="11856" priority="1103" operator="lessThan">
      <formula>0</formula>
    </cfRule>
  </conditionalFormatting>
  <conditionalFormatting sqref="P380">
    <cfRule type="cellIs" dxfId="11855" priority="1102" operator="lessThan">
      <formula>0</formula>
    </cfRule>
  </conditionalFormatting>
  <conditionalFormatting sqref="P381:P383">
    <cfRule type="cellIs" dxfId="11854" priority="1101" operator="lessThan">
      <formula>0</formula>
    </cfRule>
  </conditionalFormatting>
  <conditionalFormatting sqref="I382 K381:N382 C383:N383 C384:M384">
    <cfRule type="cellIs" dxfId="11853" priority="1100" operator="lessThan">
      <formula>0</formula>
    </cfRule>
  </conditionalFormatting>
  <conditionalFormatting sqref="I381">
    <cfRule type="cellIs" dxfId="11852" priority="1098" operator="lessThan">
      <formula>0</formula>
    </cfRule>
  </conditionalFormatting>
  <conditionalFormatting sqref="C381:J381">
    <cfRule type="cellIs" dxfId="11851" priority="1099" operator="lessThan">
      <formula>0</formula>
    </cfRule>
  </conditionalFormatting>
  <conditionalFormatting sqref="B380">
    <cfRule type="cellIs" dxfId="11850" priority="1097" operator="lessThan">
      <formula>0</formula>
    </cfRule>
  </conditionalFormatting>
  <conditionalFormatting sqref="Q385">
    <cfRule type="cellIs" dxfId="11849" priority="1096" operator="lessThan">
      <formula>0</formula>
    </cfRule>
  </conditionalFormatting>
  <conditionalFormatting sqref="C382:J382">
    <cfRule type="cellIs" dxfId="11848" priority="1095" operator="lessThan">
      <formula>0</formula>
    </cfRule>
  </conditionalFormatting>
  <conditionalFormatting sqref="Q384">
    <cfRule type="cellIs" dxfId="11847" priority="1094" operator="lessThan">
      <formula>0</formula>
    </cfRule>
  </conditionalFormatting>
  <conditionalFormatting sqref="Q384">
    <cfRule type="cellIs" dxfId="11846" priority="1093" operator="lessThan">
      <formula>0</formula>
    </cfRule>
  </conditionalFormatting>
  <conditionalFormatting sqref="P386:Q386 Q387:Q389">
    <cfRule type="cellIs" dxfId="11845" priority="1092" operator="lessThan">
      <formula>0</formula>
    </cfRule>
  </conditionalFormatting>
  <conditionalFormatting sqref="P386">
    <cfRule type="cellIs" dxfId="11844" priority="1091" operator="lessThan">
      <formula>0</formula>
    </cfRule>
  </conditionalFormatting>
  <conditionalFormatting sqref="P387:P389">
    <cfRule type="cellIs" dxfId="11843" priority="1090" operator="lessThan">
      <formula>0</formula>
    </cfRule>
  </conditionalFormatting>
  <conditionalFormatting sqref="B386">
    <cfRule type="cellIs" dxfId="11842" priority="1089" operator="lessThan">
      <formula>0</formula>
    </cfRule>
  </conditionalFormatting>
  <conditionalFormatting sqref="Q391">
    <cfRule type="cellIs" dxfId="11841" priority="1088" operator="lessThan">
      <formula>0</formula>
    </cfRule>
  </conditionalFormatting>
  <conditionalFormatting sqref="Q390">
    <cfRule type="cellIs" dxfId="11840" priority="1087" operator="lessThan">
      <formula>0</formula>
    </cfRule>
  </conditionalFormatting>
  <conditionalFormatting sqref="Q390">
    <cfRule type="cellIs" dxfId="11839" priority="1086" operator="lessThan">
      <formula>0</formula>
    </cfRule>
  </conditionalFormatting>
  <conditionalFormatting sqref="P392:Q392 Q393:Q395">
    <cfRule type="cellIs" dxfId="11838" priority="1085" operator="lessThan">
      <formula>0</formula>
    </cfRule>
  </conditionalFormatting>
  <conditionalFormatting sqref="P392">
    <cfRule type="cellIs" dxfId="11837" priority="1084" operator="lessThan">
      <formula>0</formula>
    </cfRule>
  </conditionalFormatting>
  <conditionalFormatting sqref="H397">
    <cfRule type="cellIs" dxfId="11836" priority="1043" operator="lessThan">
      <formula>0</formula>
    </cfRule>
  </conditionalFormatting>
  <conditionalFormatting sqref="B392">
    <cfRule type="cellIs" dxfId="11835" priority="1082" operator="lessThan">
      <formula>0</formula>
    </cfRule>
  </conditionalFormatting>
  <conditionalFormatting sqref="H378">
    <cfRule type="cellIs" dxfId="11834" priority="1039" operator="lessThan">
      <formula>0</formula>
    </cfRule>
  </conditionalFormatting>
  <conditionalFormatting sqref="Q396">
    <cfRule type="cellIs" dxfId="11833" priority="1080" operator="lessThan">
      <formula>0</formula>
    </cfRule>
  </conditionalFormatting>
  <conditionalFormatting sqref="H361">
    <cfRule type="cellIs" dxfId="11832" priority="1037" operator="lessThan">
      <formula>0</formula>
    </cfRule>
  </conditionalFormatting>
  <conditionalFormatting sqref="P398">
    <cfRule type="cellIs" dxfId="11831" priority="1076" operator="lessThan">
      <formula>0</formula>
    </cfRule>
  </conditionalFormatting>
  <conditionalFormatting sqref="Q438">
    <cfRule type="cellIs" dxfId="11830" priority="1030" operator="lessThan">
      <formula>0</formula>
    </cfRule>
  </conditionalFormatting>
  <conditionalFormatting sqref="H372">
    <cfRule type="cellIs" dxfId="11829" priority="1036" operator="lessThan">
      <formula>0</formula>
    </cfRule>
  </conditionalFormatting>
  <conditionalFormatting sqref="Q402">
    <cfRule type="cellIs" dxfId="11828" priority="1074" operator="lessThan">
      <formula>0</formula>
    </cfRule>
  </conditionalFormatting>
  <conditionalFormatting sqref="P440:Q440 Q441:Q443">
    <cfRule type="cellIs" dxfId="11827" priority="1028" operator="lessThan">
      <formula>0</formula>
    </cfRule>
  </conditionalFormatting>
  <conditionalFormatting sqref="C391:M391">
    <cfRule type="cellIs" dxfId="11826" priority="1072" operator="lessThan">
      <formula>0</formula>
    </cfRule>
  </conditionalFormatting>
  <conditionalFormatting sqref="C385:M385">
    <cfRule type="cellIs" dxfId="11825" priority="1071" operator="lessThan">
      <formula>0</formula>
    </cfRule>
  </conditionalFormatting>
  <conditionalFormatting sqref="C379:M379">
    <cfRule type="cellIs" dxfId="11824" priority="1070" operator="lessThan">
      <formula>0</formula>
    </cfRule>
  </conditionalFormatting>
  <conditionalFormatting sqref="C373:M373">
    <cfRule type="cellIs" dxfId="11823" priority="1069" operator="lessThan">
      <formula>0</formula>
    </cfRule>
  </conditionalFormatting>
  <conditionalFormatting sqref="J367:M367">
    <cfRule type="cellIs" dxfId="11822" priority="1068" operator="lessThan">
      <formula>0</formula>
    </cfRule>
  </conditionalFormatting>
  <conditionalFormatting sqref="C361:M361">
    <cfRule type="cellIs" dxfId="11821" priority="1067" operator="lessThan">
      <formula>0</formula>
    </cfRule>
  </conditionalFormatting>
  <conditionalFormatting sqref="J355:N355">
    <cfRule type="cellIs" dxfId="11820" priority="1066" operator="lessThan">
      <formula>0</formula>
    </cfRule>
  </conditionalFormatting>
  <conditionalFormatting sqref="B398">
    <cfRule type="cellIs" dxfId="11819" priority="1065" operator="lessThan">
      <formula>0</formula>
    </cfRule>
  </conditionalFormatting>
  <conditionalFormatting sqref="B403">
    <cfRule type="cellIs" dxfId="11818" priority="1064" operator="lessThan">
      <formula>0</formula>
    </cfRule>
  </conditionalFormatting>
  <conditionalFormatting sqref="Q408">
    <cfRule type="cellIs" dxfId="11817" priority="1058" operator="lessThan">
      <formula>0</formula>
    </cfRule>
  </conditionalFormatting>
  <conditionalFormatting sqref="Q409">
    <cfRule type="cellIs" dxfId="11816" priority="1060" operator="lessThan">
      <formula>0</formula>
    </cfRule>
  </conditionalFormatting>
  <conditionalFormatting sqref="P404:Q404 Q405:Q407">
    <cfRule type="cellIs" dxfId="11815" priority="1063" operator="lessThan">
      <formula>0</formula>
    </cfRule>
  </conditionalFormatting>
  <conditionalFormatting sqref="P404">
    <cfRule type="cellIs" dxfId="11814" priority="1062" operator="lessThan">
      <formula>0</formula>
    </cfRule>
  </conditionalFormatting>
  <conditionalFormatting sqref="Q408">
    <cfRule type="cellIs" dxfId="11813" priority="1059" operator="lessThan">
      <formula>0</formula>
    </cfRule>
  </conditionalFormatting>
  <conditionalFormatting sqref="B404">
    <cfRule type="cellIs" dxfId="11812" priority="1057" operator="lessThan">
      <formula>0</formula>
    </cfRule>
  </conditionalFormatting>
  <conditionalFormatting sqref="Q414">
    <cfRule type="cellIs" dxfId="11811" priority="1051" operator="lessThan">
      <formula>0</formula>
    </cfRule>
  </conditionalFormatting>
  <conditionalFormatting sqref="Q415">
    <cfRule type="cellIs" dxfId="11810" priority="1053" operator="lessThan">
      <formula>0</formula>
    </cfRule>
  </conditionalFormatting>
  <conditionalFormatting sqref="P410:Q410 Q411:Q413">
    <cfRule type="cellIs" dxfId="11809" priority="1056" operator="lessThan">
      <formula>0</formula>
    </cfRule>
  </conditionalFormatting>
  <conditionalFormatting sqref="P410">
    <cfRule type="cellIs" dxfId="11808" priority="1055" operator="lessThan">
      <formula>0</formula>
    </cfRule>
  </conditionalFormatting>
  <conditionalFormatting sqref="Q414">
    <cfRule type="cellIs" dxfId="11807" priority="1052" operator="lessThan">
      <formula>0</formula>
    </cfRule>
  </conditionalFormatting>
  <conditionalFormatting sqref="B410">
    <cfRule type="cellIs" dxfId="11806" priority="1050" operator="lessThan">
      <formula>0</formula>
    </cfRule>
  </conditionalFormatting>
  <conditionalFormatting sqref="Q432">
    <cfRule type="cellIs" dxfId="11805" priority="1044" operator="lessThan">
      <formula>0</formula>
    </cfRule>
  </conditionalFormatting>
  <conditionalFormatting sqref="P429:P431">
    <cfRule type="cellIs" dxfId="11804" priority="1047" operator="lessThan">
      <formula>0</formula>
    </cfRule>
  </conditionalFormatting>
  <conditionalFormatting sqref="Q433">
    <cfRule type="cellIs" dxfId="11803" priority="1046" operator="lessThan">
      <formula>0</formula>
    </cfRule>
  </conditionalFormatting>
  <conditionalFormatting sqref="P428:Q428 Q429:Q431">
    <cfRule type="cellIs" dxfId="11802" priority="1049" operator="lessThan">
      <formula>0</formula>
    </cfRule>
  </conditionalFormatting>
  <conditionalFormatting sqref="P428">
    <cfRule type="cellIs" dxfId="11801" priority="1048" operator="lessThan">
      <formula>0</formula>
    </cfRule>
  </conditionalFormatting>
  <conditionalFormatting sqref="Q432">
    <cfRule type="cellIs" dxfId="11800" priority="1045" operator="lessThan">
      <formula>0</formula>
    </cfRule>
  </conditionalFormatting>
  <conditionalFormatting sqref="H391">
    <cfRule type="cellIs" dxfId="11799" priority="1042" operator="lessThan">
      <formula>0</formula>
    </cfRule>
  </conditionalFormatting>
  <conditionalFormatting sqref="P435:P437">
    <cfRule type="cellIs" dxfId="11798" priority="1032" operator="lessThan">
      <formula>0</formula>
    </cfRule>
  </conditionalFormatting>
  <conditionalFormatting sqref="Q444">
    <cfRule type="cellIs" dxfId="11797" priority="1024" operator="lessThan">
      <formula>0</formula>
    </cfRule>
  </conditionalFormatting>
  <conditionalFormatting sqref="H384">
    <cfRule type="cellIs" dxfId="11796" priority="1041" operator="lessThan">
      <formula>0</formula>
    </cfRule>
  </conditionalFormatting>
  <conditionalFormatting sqref="H379">
    <cfRule type="cellIs" dxfId="11795" priority="1038" operator="lessThan">
      <formula>0</formula>
    </cfRule>
  </conditionalFormatting>
  <conditionalFormatting sqref="Q438">
    <cfRule type="cellIs" dxfId="11794" priority="1031" operator="lessThan">
      <formula>0</formula>
    </cfRule>
  </conditionalFormatting>
  <conditionalFormatting sqref="H373">
    <cfRule type="cellIs" dxfId="11793" priority="1035" operator="lessThan">
      <formula>0</formula>
    </cfRule>
  </conditionalFormatting>
  <conditionalFormatting sqref="P441:P443">
    <cfRule type="cellIs" dxfId="11792" priority="1026" operator="lessThan">
      <formula>0</formula>
    </cfRule>
  </conditionalFormatting>
  <conditionalFormatting sqref="P434:Q434 Q435:Q437">
    <cfRule type="cellIs" dxfId="11791" priority="1034" operator="lessThan">
      <formula>0</formula>
    </cfRule>
  </conditionalFormatting>
  <conditionalFormatting sqref="P434">
    <cfRule type="cellIs" dxfId="11790" priority="1033" operator="lessThan">
      <formula>0</formula>
    </cfRule>
  </conditionalFormatting>
  <conditionalFormatting sqref="B434">
    <cfRule type="cellIs" dxfId="11789" priority="1029" operator="lessThan">
      <formula>0</formula>
    </cfRule>
  </conditionalFormatting>
  <conditionalFormatting sqref="Q445:Q446">
    <cfRule type="cellIs" dxfId="11788" priority="1020" operator="lessThan">
      <formula>0</formula>
    </cfRule>
  </conditionalFormatting>
  <conditionalFormatting sqref="Q444">
    <cfRule type="cellIs" dxfId="11787" priority="1023" operator="lessThan">
      <formula>0</formula>
    </cfRule>
  </conditionalFormatting>
  <conditionalFormatting sqref="B446">
    <cfRule type="cellIs" dxfId="11786" priority="1019" operator="lessThan">
      <formula>0</formula>
    </cfRule>
  </conditionalFormatting>
  <conditionalFormatting sqref="B440">
    <cfRule type="cellIs" dxfId="11785" priority="1022" operator="lessThan">
      <formula>0</formula>
    </cfRule>
  </conditionalFormatting>
  <conditionalFormatting sqref="P446">
    <cfRule type="cellIs" dxfId="11784" priority="1025" operator="lessThan">
      <formula>0</formula>
    </cfRule>
  </conditionalFormatting>
  <conditionalFormatting sqref="B447">
    <cfRule type="cellIs" dxfId="11783" priority="1018" operator="lessThan">
      <formula>0</formula>
    </cfRule>
  </conditionalFormatting>
  <conditionalFormatting sqref="Q439">
    <cfRule type="cellIs" dxfId="11782" priority="1021" operator="lessThan">
      <formula>0</formula>
    </cfRule>
  </conditionalFormatting>
  <conditionalFormatting sqref="Q448:Q450">
    <cfRule type="cellIs" dxfId="11781" priority="1017" operator="lessThan">
      <formula>0</formula>
    </cfRule>
  </conditionalFormatting>
  <conditionalFormatting sqref="P448:P450">
    <cfRule type="cellIs" dxfId="11780" priority="1016" operator="lessThan">
      <formula>0</formula>
    </cfRule>
  </conditionalFormatting>
  <conditionalFormatting sqref="Q603">
    <cfRule type="cellIs" dxfId="11779" priority="991" operator="lessThan">
      <formula>0</formula>
    </cfRule>
  </conditionalFormatting>
  <conditionalFormatting sqref="B625">
    <cfRule type="cellIs" dxfId="11778" priority="955" operator="lessThan">
      <formula>0</formula>
    </cfRule>
  </conditionalFormatting>
  <conditionalFormatting sqref="P454:P456">
    <cfRule type="cellIs" dxfId="11777" priority="1012" operator="lessThan">
      <formula>0</formula>
    </cfRule>
  </conditionalFormatting>
  <conditionalFormatting sqref="Q457">
    <cfRule type="cellIs" dxfId="11776" priority="1011" operator="lessThan">
      <formula>0</formula>
    </cfRule>
  </conditionalFormatting>
  <conditionalFormatting sqref="Q597">
    <cfRule type="cellIs" dxfId="11775" priority="1000" operator="lessThan">
      <formula>0</formula>
    </cfRule>
  </conditionalFormatting>
  <conditionalFormatting sqref="Q451">
    <cfRule type="cellIs" dxfId="11774" priority="1015" operator="lessThan">
      <formula>0</formula>
    </cfRule>
  </conditionalFormatting>
  <conditionalFormatting sqref="Q451">
    <cfRule type="cellIs" dxfId="11773" priority="1014" operator="lessThan">
      <formula>0</formula>
    </cfRule>
  </conditionalFormatting>
  <conditionalFormatting sqref="Q457">
    <cfRule type="cellIs" dxfId="11772" priority="1010" operator="lessThan">
      <formula>0</formula>
    </cfRule>
  </conditionalFormatting>
  <conditionalFormatting sqref="J593:N595 J596:M596">
    <cfRule type="cellIs" dxfId="11771" priority="1004" operator="lessThan">
      <formula>0</formula>
    </cfRule>
  </conditionalFormatting>
  <conditionalFormatting sqref="B453">
    <cfRule type="cellIs" dxfId="11770" priority="1008" operator="lessThan">
      <formula>0</formula>
    </cfRule>
  </conditionalFormatting>
  <conditionalFormatting sqref="P599:P602">
    <cfRule type="cellIs" dxfId="11769" priority="997" operator="lessThan">
      <formula>0</formula>
    </cfRule>
  </conditionalFormatting>
  <conditionalFormatting sqref="Q454:Q456">
    <cfRule type="cellIs" dxfId="11768" priority="1013" operator="lessThan">
      <formula>0</formula>
    </cfRule>
  </conditionalFormatting>
  <conditionalFormatting sqref="Q593:Q595">
    <cfRule type="cellIs" dxfId="11767" priority="1007" operator="lessThan">
      <formula>0</formula>
    </cfRule>
  </conditionalFormatting>
  <conditionalFormatting sqref="Q596">
    <cfRule type="cellIs" dxfId="11766" priority="1002" operator="lessThan">
      <formula>0</formula>
    </cfRule>
  </conditionalFormatting>
  <conditionalFormatting sqref="Q452">
    <cfRule type="cellIs" dxfId="11765" priority="1009" operator="lessThan">
      <formula>0</formula>
    </cfRule>
  </conditionalFormatting>
  <conditionalFormatting sqref="B592">
    <cfRule type="cellIs" dxfId="11764" priority="999" operator="lessThan">
      <formula>0</formula>
    </cfRule>
  </conditionalFormatting>
  <conditionalFormatting sqref="P593:P595">
    <cfRule type="cellIs" dxfId="11763" priority="1006" operator="lessThan">
      <formula>0</formula>
    </cfRule>
  </conditionalFormatting>
  <conditionalFormatting sqref="J594">
    <cfRule type="cellIs" dxfId="11762" priority="1003" operator="lessThan">
      <formula>0</formula>
    </cfRule>
  </conditionalFormatting>
  <conditionalFormatting sqref="Q602">
    <cfRule type="cellIs" dxfId="11761" priority="992" operator="lessThan">
      <formula>0</formula>
    </cfRule>
  </conditionalFormatting>
  <conditionalFormatting sqref="J595:N595 K593:N594 J596:M596">
    <cfRule type="cellIs" dxfId="11760" priority="1005" operator="lessThan">
      <formula>0</formula>
    </cfRule>
  </conditionalFormatting>
  <conditionalFormatting sqref="Q596">
    <cfRule type="cellIs" dxfId="11759" priority="1001" operator="lessThan">
      <formula>0</formula>
    </cfRule>
  </conditionalFormatting>
  <conditionalFormatting sqref="J599:N599 J601:N602 J600:M600">
    <cfRule type="cellIs" dxfId="11758" priority="995" operator="lessThan">
      <formula>0</formula>
    </cfRule>
  </conditionalFormatting>
  <conditionalFormatting sqref="P616:P619">
    <cfRule type="cellIs" dxfId="11757" priority="989" operator="lessThan">
      <formula>0</formula>
    </cfRule>
  </conditionalFormatting>
  <conditionalFormatting sqref="Q602">
    <cfRule type="cellIs" dxfId="11756" priority="993" operator="lessThan">
      <formula>0</formula>
    </cfRule>
  </conditionalFormatting>
  <conditionalFormatting sqref="J600">
    <cfRule type="cellIs" dxfId="11755" priority="994" operator="lessThan">
      <formula>0</formula>
    </cfRule>
  </conditionalFormatting>
  <conditionalFormatting sqref="J601:N602 K599:N599 K600:M600">
    <cfRule type="cellIs" dxfId="11754" priority="996" operator="lessThan">
      <formula>0</formula>
    </cfRule>
  </conditionalFormatting>
  <conditionalFormatting sqref="Q599:Q601">
    <cfRule type="cellIs" dxfId="11753" priority="998" operator="lessThan">
      <formula>0</formula>
    </cfRule>
  </conditionalFormatting>
  <conditionalFormatting sqref="Q629">
    <cfRule type="cellIs" dxfId="11752" priority="959" operator="lessThan">
      <formula>0</formula>
    </cfRule>
  </conditionalFormatting>
  <conditionalFormatting sqref="I626">
    <cfRule type="cellIs" dxfId="11751" priority="962" operator="lessThan">
      <formula>0</formula>
    </cfRule>
  </conditionalFormatting>
  <conditionalFormatting sqref="C616:N619">
    <cfRule type="cellIs" dxfId="11750" priority="987" operator="lessThan">
      <formula>0</formula>
    </cfRule>
  </conditionalFormatting>
  <conditionalFormatting sqref="Q619">
    <cfRule type="cellIs" dxfId="11749" priority="983" operator="lessThan">
      <formula>0</formula>
    </cfRule>
  </conditionalFormatting>
  <conditionalFormatting sqref="I616">
    <cfRule type="cellIs" dxfId="11748" priority="986" operator="lessThan">
      <formula>0</formula>
    </cfRule>
  </conditionalFormatting>
  <conditionalFormatting sqref="H621:H624">
    <cfRule type="cellIs" dxfId="11747" priority="969" operator="lessThan">
      <formula>0</formula>
    </cfRule>
  </conditionalFormatting>
  <conditionalFormatting sqref="Q619">
    <cfRule type="cellIs" dxfId="11746" priority="984" operator="lessThan">
      <formula>0</formula>
    </cfRule>
  </conditionalFormatting>
  <conditionalFormatting sqref="H616">
    <cfRule type="cellIs" dxfId="11745" priority="980" operator="lessThan">
      <formula>0</formula>
    </cfRule>
  </conditionalFormatting>
  <conditionalFormatting sqref="H616:H619">
    <cfRule type="cellIs" dxfId="11744" priority="981" operator="lessThan">
      <formula>0</formula>
    </cfRule>
  </conditionalFormatting>
  <conditionalFormatting sqref="C617:J617">
    <cfRule type="cellIs" dxfId="11743" priority="985" operator="lessThan">
      <formula>0</formula>
    </cfRule>
  </conditionalFormatting>
  <conditionalFormatting sqref="H617:H619">
    <cfRule type="cellIs" dxfId="11742" priority="982" operator="lessThan">
      <formula>0</formula>
    </cfRule>
  </conditionalFormatting>
  <conditionalFormatting sqref="I617 K616:N617 C618:N619">
    <cfRule type="cellIs" dxfId="11741" priority="988" operator="lessThan">
      <formula>0</formula>
    </cfRule>
  </conditionalFormatting>
  <conditionalFormatting sqref="Q616:Q618">
    <cfRule type="cellIs" dxfId="11740" priority="990" operator="lessThan">
      <formula>0</formula>
    </cfRule>
  </conditionalFormatting>
  <conditionalFormatting sqref="B615">
    <cfRule type="cellIs" dxfId="11739" priority="979" operator="lessThan">
      <formula>0</formula>
    </cfRule>
  </conditionalFormatting>
  <conditionalFormatting sqref="Q624">
    <cfRule type="cellIs" dxfId="11738" priority="971" operator="lessThan">
      <formula>0</formula>
    </cfRule>
  </conditionalFormatting>
  <conditionalFormatting sqref="I621">
    <cfRule type="cellIs" dxfId="11737" priority="974" operator="lessThan">
      <formula>0</formula>
    </cfRule>
  </conditionalFormatting>
  <conditionalFormatting sqref="C621:N624">
    <cfRule type="cellIs" dxfId="11736" priority="975" operator="lessThan">
      <formula>0</formula>
    </cfRule>
  </conditionalFormatting>
  <conditionalFormatting sqref="Q624">
    <cfRule type="cellIs" dxfId="11735" priority="972" operator="lessThan">
      <formula>0</formula>
    </cfRule>
  </conditionalFormatting>
  <conditionalFormatting sqref="H621">
    <cfRule type="cellIs" dxfId="11734" priority="968" operator="lessThan">
      <formula>0</formula>
    </cfRule>
  </conditionalFormatting>
  <conditionalFormatting sqref="P621:P624">
    <cfRule type="cellIs" dxfId="11733" priority="977" operator="lessThan">
      <formula>0</formula>
    </cfRule>
  </conditionalFormatting>
  <conditionalFormatting sqref="C622:J622">
    <cfRule type="cellIs" dxfId="11732" priority="973" operator="lessThan">
      <formula>0</formula>
    </cfRule>
  </conditionalFormatting>
  <conditionalFormatting sqref="H622:H624">
    <cfRule type="cellIs" dxfId="11731" priority="970" operator="lessThan">
      <formula>0</formula>
    </cfRule>
  </conditionalFormatting>
  <conditionalFormatting sqref="I622 K621:N622 C623:N624">
    <cfRule type="cellIs" dxfId="11730" priority="976" operator="lessThan">
      <formula>0</formula>
    </cfRule>
  </conditionalFormatting>
  <conditionalFormatting sqref="Q621:Q623">
    <cfRule type="cellIs" dxfId="11729" priority="978" operator="lessThan">
      <formula>0</formula>
    </cfRule>
  </conditionalFormatting>
  <conditionalFormatting sqref="B620">
    <cfRule type="cellIs" dxfId="11728" priority="967" operator="lessThan">
      <formula>0</formula>
    </cfRule>
  </conditionalFormatting>
  <conditionalFormatting sqref="C626:N629">
    <cfRule type="cellIs" dxfId="11727" priority="963" operator="lessThan">
      <formula>0</formula>
    </cfRule>
  </conditionalFormatting>
  <conditionalFormatting sqref="Q629">
    <cfRule type="cellIs" dxfId="11726" priority="960" operator="lessThan">
      <formula>0</formula>
    </cfRule>
  </conditionalFormatting>
  <conditionalFormatting sqref="H626">
    <cfRule type="cellIs" dxfId="11725" priority="956" operator="lessThan">
      <formula>0</formula>
    </cfRule>
  </conditionalFormatting>
  <conditionalFormatting sqref="H626:H629">
    <cfRule type="cellIs" dxfId="11724" priority="957" operator="lessThan">
      <formula>0</formula>
    </cfRule>
  </conditionalFormatting>
  <conditionalFormatting sqref="P626:P629">
    <cfRule type="cellIs" dxfId="11723" priority="965" operator="lessThan">
      <formula>0</formula>
    </cfRule>
  </conditionalFormatting>
  <conditionalFormatting sqref="C627:J627">
    <cfRule type="cellIs" dxfId="11722" priority="961" operator="lessThan">
      <formula>0</formula>
    </cfRule>
  </conditionalFormatting>
  <conditionalFormatting sqref="H627:H629">
    <cfRule type="cellIs" dxfId="11721" priority="958" operator="lessThan">
      <formula>0</formula>
    </cfRule>
  </conditionalFormatting>
  <conditionalFormatting sqref="I627 K626:N627 C628:N629">
    <cfRule type="cellIs" dxfId="11720" priority="964" operator="lessThan">
      <formula>0</formula>
    </cfRule>
  </conditionalFormatting>
  <conditionalFormatting sqref="Q626:Q628">
    <cfRule type="cellIs" dxfId="11719" priority="966" operator="lessThan">
      <formula>0</formula>
    </cfRule>
  </conditionalFormatting>
  <conditionalFormatting sqref="C351:I351">
    <cfRule type="cellIs" dxfId="11718" priority="952" operator="lessThan">
      <formula>0</formula>
    </cfRule>
  </conditionalFormatting>
  <conditionalFormatting sqref="C353:I354">
    <cfRule type="cellIs" dxfId="11717" priority="953" operator="lessThan">
      <formula>0</formula>
    </cfRule>
  </conditionalFormatting>
  <conditionalFormatting sqref="P506:Q506">
    <cfRule type="cellIs" dxfId="11716" priority="936" operator="lessThan">
      <formula>0</formula>
    </cfRule>
  </conditionalFormatting>
  <conditionalFormatting sqref="P499:P502">
    <cfRule type="cellIs" dxfId="11715" priority="937" operator="lessThan">
      <formula>0</formula>
    </cfRule>
  </conditionalFormatting>
  <conditionalFormatting sqref="Q611:Q613">
    <cfRule type="cellIs" dxfId="11714" priority="899" operator="lessThan">
      <formula>0</formula>
    </cfRule>
  </conditionalFormatting>
  <conditionalFormatting sqref="B498">
    <cfRule type="cellIs" dxfId="11713" priority="954" operator="lessThan">
      <formula>0</formula>
    </cfRule>
  </conditionalFormatting>
  <conditionalFormatting sqref="N427">
    <cfRule type="cellIs" dxfId="11712" priority="678" operator="lessThan">
      <formula>0</formula>
    </cfRule>
  </conditionalFormatting>
  <conditionalFormatting sqref="C352:I352">
    <cfRule type="cellIs" dxfId="11711" priority="951" operator="lessThan">
      <formula>0</formula>
    </cfRule>
  </conditionalFormatting>
  <conditionalFormatting sqref="C355:I355">
    <cfRule type="cellIs" dxfId="11710" priority="950" operator="lessThan">
      <formula>0</formula>
    </cfRule>
  </conditionalFormatting>
  <conditionalFormatting sqref="C365:I366">
    <cfRule type="cellIs" dxfId="11709" priority="949" operator="lessThan">
      <formula>0</formula>
    </cfRule>
  </conditionalFormatting>
  <conditionalFormatting sqref="C363:I363">
    <cfRule type="cellIs" dxfId="11708" priority="948" operator="lessThan">
      <formula>0</formula>
    </cfRule>
  </conditionalFormatting>
  <conditionalFormatting sqref="C364:I364">
    <cfRule type="cellIs" dxfId="11707" priority="947" operator="lessThan">
      <formula>0</formula>
    </cfRule>
  </conditionalFormatting>
  <conditionalFormatting sqref="C367:I367">
    <cfRule type="cellIs" dxfId="11706" priority="946" operator="lessThan">
      <formula>0</formula>
    </cfRule>
  </conditionalFormatting>
  <conditionalFormatting sqref="C593:I596">
    <cfRule type="cellIs" dxfId="11705" priority="944" operator="lessThan">
      <formula>0</formula>
    </cfRule>
  </conditionalFormatting>
  <conditionalFormatting sqref="C594:I594">
    <cfRule type="cellIs" dxfId="11704" priority="943" operator="lessThan">
      <formula>0</formula>
    </cfRule>
  </conditionalFormatting>
  <conditionalFormatting sqref="C595:I596">
    <cfRule type="cellIs" dxfId="11703" priority="945" operator="lessThan">
      <formula>0</formula>
    </cfRule>
  </conditionalFormatting>
  <conditionalFormatting sqref="Q551">
    <cfRule type="cellIs" dxfId="11702" priority="925" operator="lessThan">
      <formula>0</formula>
    </cfRule>
  </conditionalFormatting>
  <conditionalFormatting sqref="Q551">
    <cfRule type="cellIs" dxfId="11701" priority="926" operator="lessThan">
      <formula>0</formula>
    </cfRule>
  </conditionalFormatting>
  <conditionalFormatting sqref="C599:I602">
    <cfRule type="cellIs" dxfId="11700" priority="941" operator="lessThan">
      <formula>0</formula>
    </cfRule>
  </conditionalFormatting>
  <conditionalFormatting sqref="C600:I600">
    <cfRule type="cellIs" dxfId="11699" priority="940" operator="lessThan">
      <formula>0</formula>
    </cfRule>
  </conditionalFormatting>
  <conditionalFormatting sqref="C601:I602">
    <cfRule type="cellIs" dxfId="11698" priority="942" operator="lessThan">
      <formula>0</formula>
    </cfRule>
  </conditionalFormatting>
  <conditionalFormatting sqref="C461:C464">
    <cfRule type="cellIs" dxfId="11697" priority="939" operator="lessThan">
      <formula>0</formula>
    </cfRule>
  </conditionalFormatting>
  <conditionalFormatting sqref="P468:P471">
    <cfRule type="cellIs" dxfId="11696" priority="938" operator="lessThan">
      <formula>0</formula>
    </cfRule>
  </conditionalFormatting>
  <conditionalFormatting sqref="Q507:Q510">
    <cfRule type="cellIs" dxfId="11695" priority="935" operator="lessThan">
      <formula>0</formula>
    </cfRule>
  </conditionalFormatting>
  <conditionalFormatting sqref="Q511:Q512">
    <cfRule type="cellIs" dxfId="11694" priority="934" operator="lessThan">
      <formula>0</formula>
    </cfRule>
  </conditionalFormatting>
  <conditionalFormatting sqref="Q512">
    <cfRule type="cellIs" dxfId="11693" priority="933" operator="lessThan">
      <formula>0</formula>
    </cfRule>
  </conditionalFormatting>
  <conditionalFormatting sqref="Q511">
    <cfRule type="cellIs" dxfId="11692" priority="932" operator="lessThan">
      <formula>0</formula>
    </cfRule>
  </conditionalFormatting>
  <conditionalFormatting sqref="P507:P510">
    <cfRule type="cellIs" dxfId="11691" priority="931" operator="lessThan">
      <formula>0</formula>
    </cfRule>
  </conditionalFormatting>
  <conditionalFormatting sqref="B506">
    <cfRule type="cellIs" dxfId="11690" priority="930" operator="lessThan">
      <formula>0</formula>
    </cfRule>
  </conditionalFormatting>
  <conditionalFormatting sqref="C611:N614">
    <cfRule type="cellIs" dxfId="11689" priority="896" operator="lessThan">
      <formula>0</formula>
    </cfRule>
  </conditionalFormatting>
  <conditionalFormatting sqref="Q614">
    <cfRule type="cellIs" dxfId="11688" priority="893" operator="lessThan">
      <formula>0</formula>
    </cfRule>
  </conditionalFormatting>
  <conditionalFormatting sqref="P547:P550">
    <cfRule type="cellIs" dxfId="11687" priority="924" operator="lessThan">
      <formula>0</formula>
    </cfRule>
  </conditionalFormatting>
  <conditionalFormatting sqref="H611:H614">
    <cfRule type="cellIs" dxfId="11686" priority="890" operator="lessThan">
      <formula>0</formula>
    </cfRule>
  </conditionalFormatting>
  <conditionalFormatting sqref="Q504">
    <cfRule type="cellIs" dxfId="11685" priority="929" operator="lessThan">
      <formula>0</formula>
    </cfRule>
  </conditionalFormatting>
  <conditionalFormatting sqref="Q547:Q550 Q552 Q554:Q560">
    <cfRule type="cellIs" dxfId="11684" priority="928" operator="lessThan">
      <formula>0</formula>
    </cfRule>
  </conditionalFormatting>
  <conditionalFormatting sqref="P546">
    <cfRule type="cellIs" dxfId="11683" priority="927" operator="lessThan">
      <formula>0</formula>
    </cfRule>
  </conditionalFormatting>
  <conditionalFormatting sqref="P554:P558">
    <cfRule type="cellIs" dxfId="11682" priority="923" operator="lessThan">
      <formula>0</formula>
    </cfRule>
  </conditionalFormatting>
  <conditionalFormatting sqref="Q570:Q573 Q575">
    <cfRule type="cellIs" dxfId="11681" priority="921" operator="lessThan">
      <formula>0</formula>
    </cfRule>
  </conditionalFormatting>
  <conditionalFormatting sqref="B546">
    <cfRule type="cellIs" dxfId="11680" priority="922" operator="lessThan">
      <formula>0</formula>
    </cfRule>
  </conditionalFormatting>
  <conditionalFormatting sqref="P569">
    <cfRule type="cellIs" dxfId="11679" priority="920" operator="lessThan">
      <formula>0</formula>
    </cfRule>
  </conditionalFormatting>
  <conditionalFormatting sqref="Q574">
    <cfRule type="cellIs" dxfId="11678" priority="919" operator="lessThan">
      <formula>0</formula>
    </cfRule>
  </conditionalFormatting>
  <conditionalFormatting sqref="Q574">
    <cfRule type="cellIs" dxfId="11677" priority="918" operator="lessThan">
      <formula>0</formula>
    </cfRule>
  </conditionalFormatting>
  <conditionalFormatting sqref="P570:P573">
    <cfRule type="cellIs" dxfId="11676" priority="917" operator="lessThan">
      <formula>0</formula>
    </cfRule>
  </conditionalFormatting>
  <conditionalFormatting sqref="Q582 Q577:Q580">
    <cfRule type="cellIs" dxfId="11675" priority="915" operator="lessThan">
      <formula>0</formula>
    </cfRule>
  </conditionalFormatting>
  <conditionalFormatting sqref="Q581">
    <cfRule type="cellIs" dxfId="11674" priority="913" operator="lessThan">
      <formula>0</formula>
    </cfRule>
  </conditionalFormatting>
  <conditionalFormatting sqref="B569">
    <cfRule type="cellIs" dxfId="11673" priority="916" operator="lessThan">
      <formula>0</formula>
    </cfRule>
  </conditionalFormatting>
  <conditionalFormatting sqref="P576">
    <cfRule type="cellIs" dxfId="11672" priority="914" operator="lessThan">
      <formula>0</formula>
    </cfRule>
  </conditionalFormatting>
  <conditionalFormatting sqref="P577:P580">
    <cfRule type="cellIs" dxfId="11671" priority="911" operator="lessThan">
      <formula>0</formula>
    </cfRule>
  </conditionalFormatting>
  <conditionalFormatting sqref="Q581">
    <cfRule type="cellIs" dxfId="11670" priority="912" operator="lessThan">
      <formula>0</formula>
    </cfRule>
  </conditionalFormatting>
  <conditionalFormatting sqref="P605:P607 P609">
    <cfRule type="cellIs" dxfId="11669" priority="909" operator="lessThan">
      <formula>0</formula>
    </cfRule>
  </conditionalFormatting>
  <conditionalFormatting sqref="Q605:Q607">
    <cfRule type="cellIs" dxfId="11668" priority="910" operator="lessThan">
      <formula>0</formula>
    </cfRule>
  </conditionalFormatting>
  <conditionalFormatting sqref="C607:I607">
    <cfRule type="cellIs" dxfId="11667" priority="902" operator="lessThan">
      <formula>0</formula>
    </cfRule>
  </conditionalFormatting>
  <conditionalFormatting sqref="C605:I607">
    <cfRule type="cellIs" dxfId="11666" priority="901" operator="lessThan">
      <formula>0</formula>
    </cfRule>
  </conditionalFormatting>
  <conditionalFormatting sqref="B604">
    <cfRule type="cellIs" dxfId="11665" priority="903" operator="lessThan">
      <formula>0</formula>
    </cfRule>
  </conditionalFormatting>
  <conditionalFormatting sqref="J605:N607">
    <cfRule type="cellIs" dxfId="11664" priority="907" operator="lessThan">
      <formula>0</formula>
    </cfRule>
  </conditionalFormatting>
  <conditionalFormatting sqref="P611:P614">
    <cfRule type="cellIs" dxfId="11663" priority="898" operator="lessThan">
      <formula>0</formula>
    </cfRule>
  </conditionalFormatting>
  <conditionalFormatting sqref="Q608:Q609">
    <cfRule type="cellIs" dxfId="11662" priority="904" operator="lessThan">
      <formula>0</formula>
    </cfRule>
  </conditionalFormatting>
  <conditionalFormatting sqref="C433:M433">
    <cfRule type="cellIs" dxfId="11661" priority="676" operator="lessThan">
      <formula>0</formula>
    </cfRule>
  </conditionalFormatting>
  <conditionalFormatting sqref="Q608:Q609">
    <cfRule type="cellIs" dxfId="11660" priority="905" operator="lessThan">
      <formula>0</formula>
    </cfRule>
  </conditionalFormatting>
  <conditionalFormatting sqref="J606">
    <cfRule type="cellIs" dxfId="11659" priority="906" operator="lessThan">
      <formula>0</formula>
    </cfRule>
  </conditionalFormatting>
  <conditionalFormatting sqref="J607:N607 K605:N606">
    <cfRule type="cellIs" dxfId="11658" priority="908" operator="lessThan">
      <formula>0</formula>
    </cfRule>
  </conditionalFormatting>
  <conditionalFormatting sqref="I612 K611:N612 C613:N614">
    <cfRule type="cellIs" dxfId="11657" priority="897" operator="lessThan">
      <formula>0</formula>
    </cfRule>
  </conditionalFormatting>
  <conditionalFormatting sqref="N427">
    <cfRule type="cellIs" dxfId="11656" priority="679" operator="lessThan">
      <formula>0</formula>
    </cfRule>
  </conditionalFormatting>
  <conditionalFormatting sqref="B429:N429">
    <cfRule type="cellIs" dxfId="11655" priority="671" operator="lessThan">
      <formula>0</formula>
    </cfRule>
  </conditionalFormatting>
  <conditionalFormatting sqref="C606:I606">
    <cfRule type="cellIs" dxfId="11654" priority="900" operator="lessThan">
      <formula>0</formula>
    </cfRule>
  </conditionalFormatting>
  <conditionalFormatting sqref="B429:N429">
    <cfRule type="cellIs" dxfId="11653" priority="672" operator="lessThan">
      <formula>0</formula>
    </cfRule>
  </conditionalFormatting>
  <conditionalFormatting sqref="H433">
    <cfRule type="cellIs" dxfId="11652" priority="675" operator="lessThan">
      <formula>0</formula>
    </cfRule>
  </conditionalFormatting>
  <conditionalFormatting sqref="B433">
    <cfRule type="cellIs" dxfId="11651" priority="674" operator="lessThan">
      <formula>0</formula>
    </cfRule>
  </conditionalFormatting>
  <conditionalFormatting sqref="B433">
    <cfRule type="cellIs" dxfId="11650" priority="673" operator="lessThan">
      <formula>0</formula>
    </cfRule>
  </conditionalFormatting>
  <conditionalFormatting sqref="B429:N429">
    <cfRule type="cellIs" dxfId="11649" priority="669" operator="lessThan">
      <formula>0</formula>
    </cfRule>
  </conditionalFormatting>
  <conditionalFormatting sqref="B429:N429">
    <cfRule type="cellIs" dxfId="11648" priority="670" operator="lessThan">
      <formula>0</formula>
    </cfRule>
  </conditionalFormatting>
  <conditionalFormatting sqref="B435:N435">
    <cfRule type="cellIs" dxfId="11647" priority="656" operator="lessThan">
      <formula>0</formula>
    </cfRule>
  </conditionalFormatting>
  <conditionalFormatting sqref="H611">
    <cfRule type="cellIs" dxfId="11646" priority="889" operator="lessThan">
      <formula>0</formula>
    </cfRule>
  </conditionalFormatting>
  <conditionalFormatting sqref="C433:M433">
    <cfRule type="cellIs" dxfId="11645" priority="677" operator="lessThan">
      <formula>0</formula>
    </cfRule>
  </conditionalFormatting>
  <conditionalFormatting sqref="H612:H614">
    <cfRule type="cellIs" dxfId="11644" priority="891" operator="lessThan">
      <formula>0</formula>
    </cfRule>
  </conditionalFormatting>
  <conditionalFormatting sqref="Q614">
    <cfRule type="cellIs" dxfId="11643" priority="892" operator="lessThan">
      <formula>0</formula>
    </cfRule>
  </conditionalFormatting>
  <conditionalFormatting sqref="I611">
    <cfRule type="cellIs" dxfId="11642" priority="895" operator="lessThan">
      <formula>0</formula>
    </cfRule>
  </conditionalFormatting>
  <conditionalFormatting sqref="N439">
    <cfRule type="cellIs" dxfId="11641" priority="649" operator="lessThan">
      <formula>0</formula>
    </cfRule>
  </conditionalFormatting>
  <conditionalFormatting sqref="C612:J612">
    <cfRule type="cellIs" dxfId="11640" priority="894" operator="lessThan">
      <formula>0</formula>
    </cfRule>
  </conditionalFormatting>
  <conditionalFormatting sqref="B610">
    <cfRule type="cellIs" dxfId="11639" priority="888" operator="lessThan">
      <formula>0</formula>
    </cfRule>
  </conditionalFormatting>
  <conditionalFormatting sqref="B435:N435">
    <cfRule type="cellIs" dxfId="11638" priority="655" operator="lessThan">
      <formula>0</formula>
    </cfRule>
  </conditionalFormatting>
  <conditionalFormatting sqref="C445:M445">
    <cfRule type="cellIs" dxfId="11637" priority="646" operator="lessThan">
      <formula>0</formula>
    </cfRule>
  </conditionalFormatting>
  <conditionalFormatting sqref="C445:M445">
    <cfRule type="cellIs" dxfId="11636" priority="647" operator="lessThan">
      <formula>0</formula>
    </cfRule>
  </conditionalFormatting>
  <conditionalFormatting sqref="B435:N435">
    <cfRule type="cellIs" dxfId="11635" priority="654" operator="lessThan">
      <formula>0</formula>
    </cfRule>
  </conditionalFormatting>
  <conditionalFormatting sqref="N438">
    <cfRule type="cellIs" dxfId="11634" priority="650" operator="lessThan">
      <formula>0</formula>
    </cfRule>
  </conditionalFormatting>
  <conditionalFormatting sqref="B435:N435">
    <cfRule type="cellIs" dxfId="11633" priority="653" operator="lessThan">
      <formula>0</formula>
    </cfRule>
  </conditionalFormatting>
  <conditionalFormatting sqref="B435:N435">
    <cfRule type="cellIs" dxfId="11632" priority="651" operator="lessThan">
      <formula>0</formula>
    </cfRule>
  </conditionalFormatting>
  <conditionalFormatting sqref="B598">
    <cfRule type="cellIs" dxfId="11631" priority="887" operator="lessThan">
      <formula>0</formula>
    </cfRule>
  </conditionalFormatting>
  <conditionalFormatting sqref="N439">
    <cfRule type="cellIs" dxfId="11630" priority="648" operator="lessThan">
      <formula>0</formula>
    </cfRule>
  </conditionalFormatting>
  <conditionalFormatting sqref="B435:N435">
    <cfRule type="cellIs" dxfId="11629" priority="652" operator="lessThan">
      <formula>0</formula>
    </cfRule>
  </conditionalFormatting>
  <conditionalFormatting sqref="B598">
    <cfRule type="cellIs" dxfId="11628" priority="886" operator="lessThan">
      <formula>0</formula>
    </cfRule>
  </conditionalFormatting>
  <conditionalFormatting sqref="B641">
    <cfRule type="cellIs" dxfId="11627" priority="874" operator="lessThan">
      <formula>0</formula>
    </cfRule>
  </conditionalFormatting>
  <conditionalFormatting sqref="B591">
    <cfRule type="cellIs" dxfId="11626" priority="884" operator="lessThan">
      <formula>0</formula>
    </cfRule>
  </conditionalFormatting>
  <conditionalFormatting sqref="B591">
    <cfRule type="cellIs" dxfId="11625" priority="885" operator="lessThan">
      <formula>0</formula>
    </cfRule>
  </conditionalFormatting>
  <conditionalFormatting sqref="B609">
    <cfRule type="cellIs" dxfId="11624" priority="882" operator="lessThan">
      <formula>0</formula>
    </cfRule>
  </conditionalFormatting>
  <conditionalFormatting sqref="B609">
    <cfRule type="cellIs" dxfId="11623"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622" priority="881" operator="lessThan">
      <formula>0</formula>
    </cfRule>
  </conditionalFormatting>
  <conditionalFormatting sqref="B646">
    <cfRule type="cellIs" dxfId="11621" priority="878" operator="lessThan">
      <formula>0</formula>
    </cfRule>
  </conditionalFormatting>
  <conditionalFormatting sqref="B631">
    <cfRule type="cellIs" dxfId="11620" priority="880" operator="lessThan">
      <formula>0</formula>
    </cfRule>
  </conditionalFormatting>
  <conditionalFormatting sqref="B635">
    <cfRule type="cellIs" dxfId="11619" priority="879" operator="lessThan">
      <formula>0</formula>
    </cfRule>
  </conditionalFormatting>
  <conditionalFormatting sqref="B662">
    <cfRule type="cellIs" dxfId="11618" priority="877" operator="lessThan">
      <formula>0</formula>
    </cfRule>
  </conditionalFormatting>
  <conditionalFormatting sqref="B671">
    <cfRule type="cellIs" dxfId="11617" priority="876" operator="lessThan">
      <formula>0</formula>
    </cfRule>
  </conditionalFormatting>
  <conditionalFormatting sqref="I674:N674 P672:Q675">
    <cfRule type="cellIs" dxfId="11616" priority="875" operator="lessThan">
      <formula>0</formula>
    </cfRule>
  </conditionalFormatting>
  <conditionalFormatting sqref="P641">
    <cfRule type="cellIs" dxfId="11615" priority="872" operator="lessThan">
      <formula>0</formula>
    </cfRule>
  </conditionalFormatting>
  <conditionalFormatting sqref="P641">
    <cfRule type="cellIs" dxfId="11614" priority="873" operator="lessThan">
      <formula>0</formula>
    </cfRule>
  </conditionalFormatting>
  <conditionalFormatting sqref="P422:Q422 Q423:Q425">
    <cfRule type="cellIs" dxfId="11613" priority="859" operator="lessThan">
      <formula>0</formula>
    </cfRule>
  </conditionalFormatting>
  <conditionalFormatting sqref="B416">
    <cfRule type="cellIs" dxfId="11612" priority="860" operator="lessThan">
      <formula>0</formula>
    </cfRule>
  </conditionalFormatting>
  <conditionalFormatting sqref="P423:P425">
    <cfRule type="cellIs" dxfId="11611" priority="857" operator="lessThan">
      <formula>0</formula>
    </cfRule>
  </conditionalFormatting>
  <conditionalFormatting sqref="P422">
    <cfRule type="cellIs" dxfId="11610" priority="858" operator="lessThan">
      <formula>0</formula>
    </cfRule>
  </conditionalFormatting>
  <conditionalFormatting sqref="Q426">
    <cfRule type="cellIs" dxfId="11609" priority="855" operator="lessThan">
      <formula>0</formula>
    </cfRule>
  </conditionalFormatting>
  <conditionalFormatting sqref="Q427">
    <cfRule type="cellIs" dxfId="11608" priority="856" operator="lessThan">
      <formula>0</formula>
    </cfRule>
  </conditionalFormatting>
  <conditionalFormatting sqref="B422">
    <cfRule type="cellIs" dxfId="11607" priority="853" operator="lessThan">
      <formula>0</formula>
    </cfRule>
  </conditionalFormatting>
  <conditionalFormatting sqref="Q426">
    <cfRule type="cellIs" dxfId="11606" priority="854" operator="lessThan">
      <formula>0</formula>
    </cfRule>
  </conditionalFormatting>
  <conditionalFormatting sqref="B454:N454">
    <cfRule type="cellIs" dxfId="11605" priority="609" operator="lessThan">
      <formula>0</formula>
    </cfRule>
  </conditionalFormatting>
  <conditionalFormatting sqref="B454:N454">
    <cfRule type="cellIs" dxfId="11604" priority="610" operator="lessThan">
      <formula>0</formula>
    </cfRule>
  </conditionalFormatting>
  <conditionalFormatting sqref="C652:I652">
    <cfRule type="cellIs" dxfId="11603" priority="871" operator="lessThan">
      <formula>0</formula>
    </cfRule>
  </conditionalFormatting>
  <conditionalFormatting sqref="C653:I653">
    <cfRule type="cellIs" dxfId="11602" priority="870" operator="lessThan">
      <formula>0</formula>
    </cfRule>
  </conditionalFormatting>
  <conditionalFormatting sqref="C658:M658">
    <cfRule type="cellIs" dxfId="11601" priority="869" operator="lessThan">
      <formula>0</formula>
    </cfRule>
  </conditionalFormatting>
  <conditionalFormatting sqref="C647:N647">
    <cfRule type="cellIs" dxfId="11600" priority="868" operator="lessThan">
      <formula>0</formula>
    </cfRule>
  </conditionalFormatting>
  <conditionalFormatting sqref="P650">
    <cfRule type="cellIs" dxfId="11599" priority="867" operator="lessThan">
      <formula>0</formula>
    </cfRule>
  </conditionalFormatting>
  <conditionalFormatting sqref="P417:P419">
    <cfRule type="cellIs" dxfId="11598" priority="864" operator="lessThan">
      <formula>0</formula>
    </cfRule>
  </conditionalFormatting>
  <conditionalFormatting sqref="Q420">
    <cfRule type="cellIs" dxfId="11597" priority="861" operator="lessThan">
      <formula>0</formula>
    </cfRule>
  </conditionalFormatting>
  <conditionalFormatting sqref="Q421">
    <cfRule type="cellIs" dxfId="11596" priority="863" operator="lessThan">
      <formula>0</formula>
    </cfRule>
  </conditionalFormatting>
  <conditionalFormatting sqref="P416:Q416 Q417:Q419">
    <cfRule type="cellIs" dxfId="11595" priority="866" operator="lessThan">
      <formula>0</formula>
    </cfRule>
  </conditionalFormatting>
  <conditionalFormatting sqref="P416">
    <cfRule type="cellIs" dxfId="11594" priority="865" operator="lessThan">
      <formula>0</formula>
    </cfRule>
  </conditionalFormatting>
  <conditionalFormatting sqref="Q420">
    <cfRule type="cellIs" dxfId="11593" priority="862" operator="lessThan">
      <formula>0</formula>
    </cfRule>
  </conditionalFormatting>
  <conditionalFormatting sqref="B454:N454">
    <cfRule type="cellIs" dxfId="11592" priority="608" operator="lessThan">
      <formula>0</formula>
    </cfRule>
  </conditionalFormatting>
  <conditionalFormatting sqref="B454:N454">
    <cfRule type="cellIs" dxfId="11591" priority="607" operator="lessThan">
      <formula>0</formula>
    </cfRule>
  </conditionalFormatting>
  <conditionalFormatting sqref="B454:N454">
    <cfRule type="cellIs" dxfId="11590" priority="606" operator="lessThan">
      <formula>0</formula>
    </cfRule>
  </conditionalFormatting>
  <conditionalFormatting sqref="B454:N454">
    <cfRule type="cellIs" dxfId="11589" priority="604" operator="lessThan">
      <formula>0</formula>
    </cfRule>
  </conditionalFormatting>
  <conditionalFormatting sqref="B454:N454">
    <cfRule type="cellIs" dxfId="11588" priority="605" operator="lessThan">
      <formula>0</formula>
    </cfRule>
  </conditionalFormatting>
  <conditionalFormatting sqref="N457">
    <cfRule type="cellIs" dxfId="11587" priority="602" operator="lessThan">
      <formula>0</formula>
    </cfRule>
  </conditionalFormatting>
  <conditionalFormatting sqref="B454:N454">
    <cfRule type="cellIs" dxfId="11586" priority="603" operator="lessThan">
      <formula>0</formula>
    </cfRule>
  </conditionalFormatting>
  <conditionalFormatting sqref="N458">
    <cfRule type="cellIs" dxfId="11585" priority="601" operator="lessThan">
      <formula>0</formula>
    </cfRule>
  </conditionalFormatting>
  <conditionalFormatting sqref="P530">
    <cfRule type="cellIs" dxfId="11584" priority="323" operator="lessThan">
      <formula>0</formula>
    </cfRule>
  </conditionalFormatting>
  <conditionalFormatting sqref="N458">
    <cfRule type="cellIs" dxfId="11583" priority="600" operator="lessThan">
      <formula>0</formula>
    </cfRule>
  </conditionalFormatting>
  <conditionalFormatting sqref="D461:N464">
    <cfRule type="cellIs" dxfId="11582" priority="597" operator="lessThan">
      <formula>0</formula>
    </cfRule>
  </conditionalFormatting>
  <conditionalFormatting sqref="P538">
    <cfRule type="cellIs" dxfId="11581" priority="320" operator="lessThan">
      <formula>0</formula>
    </cfRule>
  </conditionalFormatting>
  <conditionalFormatting sqref="B461:B464">
    <cfRule type="cellIs" dxfId="11580" priority="594" operator="lessThan">
      <formula>0</formula>
    </cfRule>
  </conditionalFormatting>
  <conditionalFormatting sqref="P553">
    <cfRule type="cellIs" dxfId="11579" priority="317" operator="lessThan">
      <formula>0</formula>
    </cfRule>
  </conditionalFormatting>
  <conditionalFormatting sqref="B512">
    <cfRule type="cellIs" dxfId="11578" priority="591" operator="lessThan">
      <formula>0</formula>
    </cfRule>
  </conditionalFormatting>
  <conditionalFormatting sqref="C512">
    <cfRule type="cellIs" dxfId="11577" priority="588" operator="lessThan">
      <formula>0</formula>
    </cfRule>
  </conditionalFormatting>
  <conditionalFormatting sqref="P561">
    <cfRule type="cellIs" dxfId="11576" priority="314" operator="lessThan">
      <formula>0</formula>
    </cfRule>
  </conditionalFormatting>
  <conditionalFormatting sqref="P590">
    <cfRule type="cellIs" dxfId="11575" priority="311" operator="lessThan">
      <formula>0</formula>
    </cfRule>
  </conditionalFormatting>
  <conditionalFormatting sqref="N365">
    <cfRule type="cellIs" dxfId="11574" priority="852" operator="lessThan">
      <formula>0</formula>
    </cfRule>
  </conditionalFormatting>
  <conditionalFormatting sqref="N371">
    <cfRule type="cellIs" dxfId="11573" priority="851" operator="lessThan">
      <formula>0</formula>
    </cfRule>
  </conditionalFormatting>
  <conditionalFormatting sqref="N377">
    <cfRule type="cellIs" dxfId="11572" priority="850" operator="lessThan">
      <formula>0</formula>
    </cfRule>
  </conditionalFormatting>
  <conditionalFormatting sqref="B376">
    <cfRule type="cellIs" dxfId="11571" priority="837" operator="lessThan">
      <formula>0</formula>
    </cfRule>
  </conditionalFormatting>
  <conditionalFormatting sqref="B588">
    <cfRule type="cellIs" dxfId="11570" priority="844" operator="lessThan">
      <formula>0</formula>
    </cfRule>
  </conditionalFormatting>
  <conditionalFormatting sqref="B371:B372">
    <cfRule type="cellIs" dxfId="11569" priority="842" operator="lessThan">
      <formula>0</formula>
    </cfRule>
  </conditionalFormatting>
  <conditionalFormatting sqref="B377:B378">
    <cfRule type="cellIs" dxfId="11568" priority="839" operator="lessThan">
      <formula>0</formula>
    </cfRule>
  </conditionalFormatting>
  <conditionalFormatting sqref="C351:M354">
    <cfRule type="cellIs" dxfId="11567" priority="849" operator="lessThan">
      <formula>0</formula>
    </cfRule>
  </conditionalFormatting>
  <conditionalFormatting sqref="B428">
    <cfRule type="cellIs" dxfId="11566" priority="848" operator="lessThan">
      <formula>0</formula>
    </cfRule>
  </conditionalFormatting>
  <conditionalFormatting sqref="B428">
    <cfRule type="cellIs" dxfId="11565" priority="847" operator="lessThan">
      <formula>0</formula>
    </cfRule>
  </conditionalFormatting>
  <conditionalFormatting sqref="B391 B397 B381:B385 B375:B379 B369:B373 B363:B367 B361 B351:B355">
    <cfRule type="cellIs" dxfId="11564" priority="846" operator="lessThan">
      <formula>0</formula>
    </cfRule>
  </conditionalFormatting>
  <conditionalFormatting sqref="B585:B587">
    <cfRule type="cellIs" dxfId="11563" priority="845" operator="lessThan">
      <formula>0</formula>
    </cfRule>
  </conditionalFormatting>
  <conditionalFormatting sqref="B584">
    <cfRule type="cellIs" dxfId="11562" priority="843" operator="lessThan">
      <formula>0</formula>
    </cfRule>
  </conditionalFormatting>
  <conditionalFormatting sqref="B397">
    <cfRule type="cellIs" dxfId="11561" priority="833" operator="lessThan">
      <formula>0</formula>
    </cfRule>
  </conditionalFormatting>
  <conditionalFormatting sqref="B369">
    <cfRule type="cellIs" dxfId="11560" priority="841" operator="lessThan">
      <formula>0</formula>
    </cfRule>
  </conditionalFormatting>
  <conditionalFormatting sqref="B370">
    <cfRule type="cellIs" dxfId="11559" priority="840" operator="lessThan">
      <formula>0</formula>
    </cfRule>
  </conditionalFormatting>
  <conditionalFormatting sqref="B375">
    <cfRule type="cellIs" dxfId="11558" priority="838" operator="lessThan">
      <formula>0</formula>
    </cfRule>
  </conditionalFormatting>
  <conditionalFormatting sqref="B383:B384">
    <cfRule type="cellIs" dxfId="11557" priority="836" operator="lessThan">
      <formula>0</formula>
    </cfRule>
  </conditionalFormatting>
  <conditionalFormatting sqref="B381">
    <cfRule type="cellIs" dxfId="11556" priority="835" operator="lessThan">
      <formula>0</formula>
    </cfRule>
  </conditionalFormatting>
  <conditionalFormatting sqref="B382">
    <cfRule type="cellIs" dxfId="11555" priority="834" operator="lessThan">
      <formula>0</formula>
    </cfRule>
  </conditionalFormatting>
  <conditionalFormatting sqref="B391">
    <cfRule type="cellIs" dxfId="11554" priority="832" operator="lessThan">
      <formula>0</formula>
    </cfRule>
  </conditionalFormatting>
  <conditionalFormatting sqref="B385">
    <cfRule type="cellIs" dxfId="11553" priority="831" operator="lessThan">
      <formula>0</formula>
    </cfRule>
  </conditionalFormatting>
  <conditionalFormatting sqref="B379">
    <cfRule type="cellIs" dxfId="11552" priority="830" operator="lessThan">
      <formula>0</formula>
    </cfRule>
  </conditionalFormatting>
  <conditionalFormatting sqref="B373">
    <cfRule type="cellIs" dxfId="11551" priority="829" operator="lessThan">
      <formula>0</formula>
    </cfRule>
  </conditionalFormatting>
  <conditionalFormatting sqref="B361">
    <cfRule type="cellIs" dxfId="11550" priority="828" operator="lessThan">
      <formula>0</formula>
    </cfRule>
  </conditionalFormatting>
  <conditionalFormatting sqref="B621:B624">
    <cfRule type="cellIs" dxfId="11549" priority="823" operator="lessThan">
      <formula>0</formula>
    </cfRule>
  </conditionalFormatting>
  <conditionalFormatting sqref="B616:B619">
    <cfRule type="cellIs" dxfId="11548" priority="826" operator="lessThan">
      <formula>0</formula>
    </cfRule>
  </conditionalFormatting>
  <conditionalFormatting sqref="B617">
    <cfRule type="cellIs" dxfId="11547" priority="825" operator="lessThan">
      <formula>0</formula>
    </cfRule>
  </conditionalFormatting>
  <conditionalFormatting sqref="B618:B619">
    <cfRule type="cellIs" dxfId="11546" priority="827" operator="lessThan">
      <formula>0</formula>
    </cfRule>
  </conditionalFormatting>
  <conditionalFormatting sqref="B628:B629">
    <cfRule type="cellIs" dxfId="11545" priority="821" operator="lessThan">
      <formula>0</formula>
    </cfRule>
  </conditionalFormatting>
  <conditionalFormatting sqref="B622">
    <cfRule type="cellIs" dxfId="11544" priority="822" operator="lessThan">
      <formula>0</formula>
    </cfRule>
  </conditionalFormatting>
  <conditionalFormatting sqref="B623:B624">
    <cfRule type="cellIs" dxfId="11543" priority="824" operator="lessThan">
      <formula>0</formula>
    </cfRule>
  </conditionalFormatting>
  <conditionalFormatting sqref="B626:B629">
    <cfRule type="cellIs" dxfId="11542" priority="820" operator="lessThan">
      <formula>0</formula>
    </cfRule>
  </conditionalFormatting>
  <conditionalFormatting sqref="B627">
    <cfRule type="cellIs" dxfId="11541" priority="819" operator="lessThan">
      <formula>0</formula>
    </cfRule>
  </conditionalFormatting>
  <conditionalFormatting sqref="B365:B366">
    <cfRule type="cellIs" dxfId="11540" priority="814" operator="lessThan">
      <formula>0</formula>
    </cfRule>
  </conditionalFormatting>
  <conditionalFormatting sqref="B355">
    <cfRule type="cellIs" dxfId="11539" priority="815" operator="lessThan">
      <formula>0</formula>
    </cfRule>
  </conditionalFormatting>
  <conditionalFormatting sqref="B393:N393">
    <cfRule type="cellIs" dxfId="11538" priority="770" operator="lessThan">
      <formula>0</formula>
    </cfRule>
  </conditionalFormatting>
  <conditionalFormatting sqref="B387:N387">
    <cfRule type="cellIs" dxfId="11537" priority="781" operator="lessThan">
      <formula>0</formula>
    </cfRule>
  </conditionalFormatting>
  <conditionalFormatting sqref="B387:N387">
    <cfRule type="cellIs" dxfId="11536" priority="780" operator="lessThan">
      <formula>0</formula>
    </cfRule>
  </conditionalFormatting>
  <conditionalFormatting sqref="B353:B354">
    <cfRule type="cellIs" dxfId="11535" priority="818" operator="lessThan">
      <formula>0</formula>
    </cfRule>
  </conditionalFormatting>
  <conditionalFormatting sqref="B351">
    <cfRule type="cellIs" dxfId="11534" priority="817" operator="lessThan">
      <formula>0</formula>
    </cfRule>
  </conditionalFormatting>
  <conditionalFormatting sqref="B352">
    <cfRule type="cellIs" dxfId="11533" priority="816" operator="lessThan">
      <formula>0</formula>
    </cfRule>
  </conditionalFormatting>
  <conditionalFormatting sqref="B363">
    <cfRule type="cellIs" dxfId="11532" priority="813" operator="lessThan">
      <formula>0</formula>
    </cfRule>
  </conditionalFormatting>
  <conditionalFormatting sqref="B364">
    <cfRule type="cellIs" dxfId="11531" priority="812" operator="lessThan">
      <formula>0</formula>
    </cfRule>
  </conditionalFormatting>
  <conditionalFormatting sqref="B367">
    <cfRule type="cellIs" dxfId="11530" priority="811" operator="lessThan">
      <formula>0</formula>
    </cfRule>
  </conditionalFormatting>
  <conditionalFormatting sqref="B593:B596">
    <cfRule type="cellIs" dxfId="11529" priority="809" operator="lessThan">
      <formula>0</formula>
    </cfRule>
  </conditionalFormatting>
  <conditionalFormatting sqref="B594">
    <cfRule type="cellIs" dxfId="11528" priority="808" operator="lessThan">
      <formula>0</formula>
    </cfRule>
  </conditionalFormatting>
  <conditionalFormatting sqref="B595:B596">
    <cfRule type="cellIs" dxfId="11527" priority="810" operator="lessThan">
      <formula>0</formula>
    </cfRule>
  </conditionalFormatting>
  <conditionalFormatting sqref="B603">
    <cfRule type="cellIs" dxfId="11526" priority="803" operator="lessThan">
      <formula>0</formula>
    </cfRule>
  </conditionalFormatting>
  <conditionalFormatting sqref="B603">
    <cfRule type="cellIs" dxfId="11525" priority="804" operator="lessThan">
      <formula>0</formula>
    </cfRule>
  </conditionalFormatting>
  <conditionalFormatting sqref="B599:B602">
    <cfRule type="cellIs" dxfId="11524" priority="806" operator="lessThan">
      <formula>0</formula>
    </cfRule>
  </conditionalFormatting>
  <conditionalFormatting sqref="B600">
    <cfRule type="cellIs" dxfId="11523" priority="805" operator="lessThan">
      <formula>0</formula>
    </cfRule>
  </conditionalFormatting>
  <conditionalFormatting sqref="B601:B602">
    <cfRule type="cellIs" dxfId="11522" priority="807" operator="lessThan">
      <formula>0</formula>
    </cfRule>
  </conditionalFormatting>
  <conditionalFormatting sqref="N390">
    <cfRule type="cellIs" dxfId="11521" priority="775" operator="lessThan">
      <formula>0</formula>
    </cfRule>
  </conditionalFormatting>
  <conditionalFormatting sqref="B393:N393">
    <cfRule type="cellIs" dxfId="11520" priority="773" operator="lessThan">
      <formula>0</formula>
    </cfRule>
  </conditionalFormatting>
  <conditionalFormatting sqref="B571:B573">
    <cfRule type="cellIs" dxfId="11519" priority="802" operator="lessThan">
      <formula>0</formula>
    </cfRule>
  </conditionalFormatting>
  <conditionalFormatting sqref="B574">
    <cfRule type="cellIs" dxfId="11518" priority="801" operator="lessThan">
      <formula>0</formula>
    </cfRule>
  </conditionalFormatting>
  <conditionalFormatting sqref="B570">
    <cfRule type="cellIs" dxfId="11517" priority="800" operator="lessThan">
      <formula>0</formula>
    </cfRule>
  </conditionalFormatting>
  <conditionalFormatting sqref="B607:B608">
    <cfRule type="cellIs" dxfId="11516" priority="799" operator="lessThan">
      <formula>0</formula>
    </cfRule>
  </conditionalFormatting>
  <conditionalFormatting sqref="B605:B608">
    <cfRule type="cellIs" dxfId="11515" priority="798" operator="lessThan">
      <formula>0</formula>
    </cfRule>
  </conditionalFormatting>
  <conditionalFormatting sqref="B589">
    <cfRule type="cellIs" dxfId="11514" priority="525" operator="lessThan">
      <formula>0</formula>
    </cfRule>
  </conditionalFormatting>
  <conditionalFormatting sqref="B613:B614">
    <cfRule type="cellIs" dxfId="11513" priority="796" operator="lessThan">
      <formula>0</formula>
    </cfRule>
  </conditionalFormatting>
  <conditionalFormatting sqref="B606">
    <cfRule type="cellIs" dxfId="11512" priority="797" operator="lessThan">
      <formula>0</formula>
    </cfRule>
  </conditionalFormatting>
  <conditionalFormatting sqref="B611:B614">
    <cfRule type="cellIs" dxfId="11511" priority="795" operator="lessThan">
      <formula>0</formula>
    </cfRule>
  </conditionalFormatting>
  <conditionalFormatting sqref="O616:O619">
    <cfRule type="cellIs" dxfId="11510" priority="277" operator="lessThan">
      <formula>0</formula>
    </cfRule>
  </conditionalFormatting>
  <conditionalFormatting sqref="O599 O601:O602">
    <cfRule type="cellIs" dxfId="11509" priority="279" operator="lessThan">
      <formula>0</formula>
    </cfRule>
  </conditionalFormatting>
  <conditionalFormatting sqref="B612">
    <cfRule type="cellIs" dxfId="11508" priority="794" operator="lessThan">
      <formula>0</formula>
    </cfRule>
  </conditionalFormatting>
  <conditionalFormatting sqref="D589">
    <cfRule type="cellIs" dxfId="11507" priority="519" operator="lessThan">
      <formula>0</formula>
    </cfRule>
  </conditionalFormatting>
  <conditionalFormatting sqref="O605:O607">
    <cfRule type="cellIs" dxfId="11506" priority="271" operator="lessThan">
      <formula>0</formula>
    </cfRule>
  </conditionalFormatting>
  <conditionalFormatting sqref="O626:O629">
    <cfRule type="cellIs" dxfId="11505" priority="273" operator="lessThan">
      <formula>0</formula>
    </cfRule>
  </conditionalFormatting>
  <conditionalFormatting sqref="B650 B655:B657 B663 B665:B668 B642:B645 B670">
    <cfRule type="cellIs" dxfId="11504" priority="793" operator="lessThan">
      <formula>0</formula>
    </cfRule>
  </conditionalFormatting>
  <conditionalFormatting sqref="N378">
    <cfRule type="cellIs" dxfId="11503" priority="785" operator="lessThan">
      <formula>0</formula>
    </cfRule>
  </conditionalFormatting>
  <conditionalFormatting sqref="N372">
    <cfRule type="cellIs" dxfId="11502" priority="786" operator="lessThan">
      <formula>0</formula>
    </cfRule>
  </conditionalFormatting>
  <conditionalFormatting sqref="B387:N387">
    <cfRule type="cellIs" dxfId="11501" priority="783" operator="lessThan">
      <formula>0</formula>
    </cfRule>
  </conditionalFormatting>
  <conditionalFormatting sqref="N384">
    <cfRule type="cellIs" dxfId="11500" priority="784" operator="lessThan">
      <formula>0</formula>
    </cfRule>
  </conditionalFormatting>
  <conditionalFormatting sqref="B387:N387">
    <cfRule type="cellIs" dxfId="11499" priority="782" operator="lessThan">
      <formula>0</formula>
    </cfRule>
  </conditionalFormatting>
  <conditionalFormatting sqref="B387:N387">
    <cfRule type="cellIs" dxfId="11498" priority="779" operator="lessThan">
      <formula>0</formula>
    </cfRule>
  </conditionalFormatting>
  <conditionalFormatting sqref="B652">
    <cfRule type="cellIs" dxfId="11497" priority="792" operator="lessThan">
      <formula>0</formula>
    </cfRule>
  </conditionalFormatting>
  <conditionalFormatting sqref="B653">
    <cfRule type="cellIs" dxfId="11496" priority="791" operator="lessThan">
      <formula>0</formula>
    </cfRule>
  </conditionalFormatting>
  <conditionalFormatting sqref="B658">
    <cfRule type="cellIs" dxfId="11495" priority="790" operator="lessThan">
      <formula>0</formula>
    </cfRule>
  </conditionalFormatting>
  <conditionalFormatting sqref="B647">
    <cfRule type="cellIs" dxfId="11494" priority="789" operator="lessThan">
      <formula>0</formula>
    </cfRule>
  </conditionalFormatting>
  <conditionalFormatting sqref="O365">
    <cfRule type="cellIs" dxfId="11493" priority="265" operator="lessThan">
      <formula>0</formula>
    </cfRule>
  </conditionalFormatting>
  <conditionalFormatting sqref="O371">
    <cfRule type="cellIs" dxfId="11492" priority="264" operator="lessThan">
      <formula>0</formula>
    </cfRule>
  </conditionalFormatting>
  <conditionalFormatting sqref="G589">
    <cfRule type="cellIs" dxfId="11491" priority="510" operator="lessThan">
      <formula>0</formula>
    </cfRule>
  </conditionalFormatting>
  <conditionalFormatting sqref="H589">
    <cfRule type="cellIs" dxfId="11490" priority="507" operator="lessThan">
      <formula>0</formula>
    </cfRule>
  </conditionalFormatting>
  <conditionalFormatting sqref="B351:B354">
    <cfRule type="cellIs" dxfId="11489" priority="788" operator="lessThan">
      <formula>0</formula>
    </cfRule>
  </conditionalFormatting>
  <conditionalFormatting sqref="N366">
    <cfRule type="cellIs" dxfId="11488" priority="787" operator="lessThan">
      <formula>0</formula>
    </cfRule>
  </conditionalFormatting>
  <conditionalFormatting sqref="B387:N387">
    <cfRule type="cellIs" dxfId="11487" priority="778" operator="lessThan">
      <formula>0</formula>
    </cfRule>
  </conditionalFormatting>
  <conditionalFormatting sqref="B387:N387">
    <cfRule type="cellIs" dxfId="11486" priority="777" operator="lessThan">
      <formula>0</formula>
    </cfRule>
  </conditionalFormatting>
  <conditionalFormatting sqref="B387:N387">
    <cfRule type="cellIs" dxfId="11485" priority="776" operator="lessThan">
      <formula>0</formula>
    </cfRule>
  </conditionalFormatting>
  <conditionalFormatting sqref="B393:N393">
    <cfRule type="cellIs" dxfId="11484" priority="771" operator="lessThan">
      <formula>0</formula>
    </cfRule>
  </conditionalFormatting>
  <conditionalFormatting sqref="B393:N393">
    <cfRule type="cellIs" dxfId="11483" priority="774" operator="lessThan">
      <formula>0</formula>
    </cfRule>
  </conditionalFormatting>
  <conditionalFormatting sqref="B393:N393">
    <cfRule type="cellIs" dxfId="11482" priority="769" operator="lessThan">
      <formula>0</formula>
    </cfRule>
  </conditionalFormatting>
  <conditionalFormatting sqref="B393:N393">
    <cfRule type="cellIs" dxfId="11481" priority="772" operator="lessThan">
      <formula>0</formula>
    </cfRule>
  </conditionalFormatting>
  <conditionalFormatting sqref="B393:N393">
    <cfRule type="cellIs" dxfId="11480" priority="767" operator="lessThan">
      <formula>0</formula>
    </cfRule>
  </conditionalFormatting>
  <conditionalFormatting sqref="B393:N393">
    <cfRule type="cellIs" dxfId="11479" priority="768" operator="lessThan">
      <formula>0</formula>
    </cfRule>
  </conditionalFormatting>
  <conditionalFormatting sqref="B399:N399">
    <cfRule type="cellIs" dxfId="11478" priority="765" operator="lessThan">
      <formula>0</formula>
    </cfRule>
  </conditionalFormatting>
  <conditionalFormatting sqref="N396">
    <cfRule type="cellIs" dxfId="11477" priority="766" operator="lessThan">
      <formula>0</formula>
    </cfRule>
  </conditionalFormatting>
  <conditionalFormatting sqref="B399:N399">
    <cfRule type="cellIs" dxfId="11476" priority="764" operator="lessThan">
      <formula>0</formula>
    </cfRule>
  </conditionalFormatting>
  <conditionalFormatting sqref="B399:N399">
    <cfRule type="cellIs" dxfId="11475" priority="763" operator="lessThan">
      <formula>0</formula>
    </cfRule>
  </conditionalFormatting>
  <conditionalFormatting sqref="B399:N399">
    <cfRule type="cellIs" dxfId="11474" priority="762" operator="lessThan">
      <formula>0</formula>
    </cfRule>
  </conditionalFormatting>
  <conditionalFormatting sqref="B399:N399">
    <cfRule type="cellIs" dxfId="11473" priority="761" operator="lessThan">
      <formula>0</formula>
    </cfRule>
  </conditionalFormatting>
  <conditionalFormatting sqref="B399:N399">
    <cfRule type="cellIs" dxfId="11472" priority="760" operator="lessThan">
      <formula>0</formula>
    </cfRule>
  </conditionalFormatting>
  <conditionalFormatting sqref="B399:N399">
    <cfRule type="cellIs" dxfId="11471" priority="759" operator="lessThan">
      <formula>0</formula>
    </cfRule>
  </conditionalFormatting>
  <conditionalFormatting sqref="B399:N399">
    <cfRule type="cellIs" dxfId="11470" priority="758" operator="lessThan">
      <formula>0</formula>
    </cfRule>
  </conditionalFormatting>
  <conditionalFormatting sqref="N402">
    <cfRule type="cellIs" dxfId="11469" priority="757" operator="lessThan">
      <formula>0</formula>
    </cfRule>
  </conditionalFormatting>
  <conditionalFormatting sqref="N355">
    <cfRule type="cellIs" dxfId="11468" priority="756" operator="lessThan">
      <formula>0</formula>
    </cfRule>
  </conditionalFormatting>
  <conditionalFormatting sqref="N361">
    <cfRule type="cellIs" dxfId="11467" priority="755" operator="lessThan">
      <formula>0</formula>
    </cfRule>
  </conditionalFormatting>
  <conditionalFormatting sqref="N361">
    <cfRule type="cellIs" dxfId="11466" priority="754" operator="lessThan">
      <formula>0</formula>
    </cfRule>
  </conditionalFormatting>
  <conditionalFormatting sqref="N367">
    <cfRule type="cellIs" dxfId="11465" priority="753" operator="lessThan">
      <formula>0</formula>
    </cfRule>
  </conditionalFormatting>
  <conditionalFormatting sqref="N367">
    <cfRule type="cellIs" dxfId="11464" priority="752" operator="lessThan">
      <formula>0</formula>
    </cfRule>
  </conditionalFormatting>
  <conditionalFormatting sqref="N373">
    <cfRule type="cellIs" dxfId="11463" priority="751" operator="lessThan">
      <formula>0</formula>
    </cfRule>
  </conditionalFormatting>
  <conditionalFormatting sqref="N373">
    <cfRule type="cellIs" dxfId="11462" priority="750" operator="lessThan">
      <formula>0</formula>
    </cfRule>
  </conditionalFormatting>
  <conditionalFormatting sqref="N379">
    <cfRule type="cellIs" dxfId="11461" priority="749" operator="lessThan">
      <formula>0</formula>
    </cfRule>
  </conditionalFormatting>
  <conditionalFormatting sqref="N379">
    <cfRule type="cellIs" dxfId="11460" priority="748" operator="lessThan">
      <formula>0</formula>
    </cfRule>
  </conditionalFormatting>
  <conditionalFormatting sqref="N385">
    <cfRule type="cellIs" dxfId="11459" priority="747" operator="lessThan">
      <formula>0</formula>
    </cfRule>
  </conditionalFormatting>
  <conditionalFormatting sqref="N385">
    <cfRule type="cellIs" dxfId="11458" priority="746" operator="lessThan">
      <formula>0</formula>
    </cfRule>
  </conditionalFormatting>
  <conditionalFormatting sqref="N391">
    <cfRule type="cellIs" dxfId="11457" priority="745" operator="lessThan">
      <formula>0</formula>
    </cfRule>
  </conditionalFormatting>
  <conditionalFormatting sqref="N391">
    <cfRule type="cellIs" dxfId="11456" priority="744" operator="lessThan">
      <formula>0</formula>
    </cfRule>
  </conditionalFormatting>
  <conditionalFormatting sqref="N397">
    <cfRule type="cellIs" dxfId="11455" priority="743" operator="lessThan">
      <formula>0</formula>
    </cfRule>
  </conditionalFormatting>
  <conditionalFormatting sqref="N397">
    <cfRule type="cellIs" dxfId="11454" priority="742" operator="lessThan">
      <formula>0</formula>
    </cfRule>
  </conditionalFormatting>
  <conditionalFormatting sqref="C409:M409">
    <cfRule type="cellIs" dxfId="11453" priority="741" operator="lessThan">
      <formula>0</formula>
    </cfRule>
  </conditionalFormatting>
  <conditionalFormatting sqref="C409:M409">
    <cfRule type="cellIs" dxfId="11452" priority="740" operator="lessThan">
      <formula>0</formula>
    </cfRule>
  </conditionalFormatting>
  <conditionalFormatting sqref="H409">
    <cfRule type="cellIs" dxfId="11451" priority="739" operator="lessThan">
      <formula>0</formula>
    </cfRule>
  </conditionalFormatting>
  <conditionalFormatting sqref="B409">
    <cfRule type="cellIs" dxfId="11450" priority="738" operator="lessThan">
      <formula>0</formula>
    </cfRule>
  </conditionalFormatting>
  <conditionalFormatting sqref="B409">
    <cfRule type="cellIs" dxfId="11449" priority="737" operator="lessThan">
      <formula>0</formula>
    </cfRule>
  </conditionalFormatting>
  <conditionalFormatting sqref="B405:N405">
    <cfRule type="cellIs" dxfId="11448" priority="736" operator="lessThan">
      <formula>0</formula>
    </cfRule>
  </conditionalFormatting>
  <conditionalFormatting sqref="B405:N405">
    <cfRule type="cellIs" dxfId="11447" priority="735" operator="lessThan">
      <formula>0</formula>
    </cfRule>
  </conditionalFormatting>
  <conditionalFormatting sqref="B405:N405">
    <cfRule type="cellIs" dxfId="11446" priority="734" operator="lessThan">
      <formula>0</formula>
    </cfRule>
  </conditionalFormatting>
  <conditionalFormatting sqref="B405:N405">
    <cfRule type="cellIs" dxfId="11445" priority="733" operator="lessThan">
      <formula>0</formula>
    </cfRule>
  </conditionalFormatting>
  <conditionalFormatting sqref="B405:N405">
    <cfRule type="cellIs" dxfId="11444" priority="732" operator="lessThan">
      <formula>0</formula>
    </cfRule>
  </conditionalFormatting>
  <conditionalFormatting sqref="B405:N405">
    <cfRule type="cellIs" dxfId="11443" priority="731" operator="lessThan">
      <formula>0</formula>
    </cfRule>
  </conditionalFormatting>
  <conditionalFormatting sqref="B405:N405">
    <cfRule type="cellIs" dxfId="11442" priority="730" operator="lessThan">
      <formula>0</formula>
    </cfRule>
  </conditionalFormatting>
  <conditionalFormatting sqref="B405:N405">
    <cfRule type="cellIs" dxfId="11441" priority="729" operator="lessThan">
      <formula>0</formula>
    </cfRule>
  </conditionalFormatting>
  <conditionalFormatting sqref="N408">
    <cfRule type="cellIs" dxfId="11440" priority="728" operator="lessThan">
      <formula>0</formula>
    </cfRule>
  </conditionalFormatting>
  <conditionalFormatting sqref="N409">
    <cfRule type="cellIs" dxfId="11439" priority="727" operator="lessThan">
      <formula>0</formula>
    </cfRule>
  </conditionalFormatting>
  <conditionalFormatting sqref="N409">
    <cfRule type="cellIs" dxfId="11438" priority="726" operator="lessThan">
      <formula>0</formula>
    </cfRule>
  </conditionalFormatting>
  <conditionalFormatting sqref="C415:M415">
    <cfRule type="cellIs" dxfId="11437" priority="725" operator="lessThan">
      <formula>0</formula>
    </cfRule>
  </conditionalFormatting>
  <conditionalFormatting sqref="C415:M415">
    <cfRule type="cellIs" dxfId="11436" priority="724" operator="lessThan">
      <formula>0</formula>
    </cfRule>
  </conditionalFormatting>
  <conditionalFormatting sqref="H415">
    <cfRule type="cellIs" dxfId="11435" priority="723" operator="lessThan">
      <formula>0</formula>
    </cfRule>
  </conditionalFormatting>
  <conditionalFormatting sqref="B415">
    <cfRule type="cellIs" dxfId="11434" priority="722" operator="lessThan">
      <formula>0</formula>
    </cfRule>
  </conditionalFormatting>
  <conditionalFormatting sqref="B415">
    <cfRule type="cellIs" dxfId="11433" priority="721" operator="lessThan">
      <formula>0</formula>
    </cfRule>
  </conditionalFormatting>
  <conditionalFormatting sqref="B411:N411">
    <cfRule type="cellIs" dxfId="11432" priority="720" operator="lessThan">
      <formula>0</formula>
    </cfRule>
  </conditionalFormatting>
  <conditionalFormatting sqref="B411:N411">
    <cfRule type="cellIs" dxfId="11431" priority="719" operator="lessThan">
      <formula>0</formula>
    </cfRule>
  </conditionalFormatting>
  <conditionalFormatting sqref="B411:N411">
    <cfRule type="cellIs" dxfId="11430" priority="718" operator="lessThan">
      <formula>0</formula>
    </cfRule>
  </conditionalFormatting>
  <conditionalFormatting sqref="B411:N411">
    <cfRule type="cellIs" dxfId="11429" priority="717" operator="lessThan">
      <formula>0</formula>
    </cfRule>
  </conditionalFormatting>
  <conditionalFormatting sqref="B411:N411">
    <cfRule type="cellIs" dxfId="11428" priority="716" operator="lessThan">
      <formula>0</formula>
    </cfRule>
  </conditionalFormatting>
  <conditionalFormatting sqref="B411:N411">
    <cfRule type="cellIs" dxfId="11427" priority="715" operator="lessThan">
      <formula>0</formula>
    </cfRule>
  </conditionalFormatting>
  <conditionalFormatting sqref="B411:N411">
    <cfRule type="cellIs" dxfId="11426" priority="714" operator="lessThan">
      <formula>0</formula>
    </cfRule>
  </conditionalFormatting>
  <conditionalFormatting sqref="B411:N411">
    <cfRule type="cellIs" dxfId="11425" priority="713" operator="lessThan">
      <formula>0</formula>
    </cfRule>
  </conditionalFormatting>
  <conditionalFormatting sqref="N414">
    <cfRule type="cellIs" dxfId="11424" priority="712" operator="lessThan">
      <formula>0</formula>
    </cfRule>
  </conditionalFormatting>
  <conditionalFormatting sqref="N415">
    <cfRule type="cellIs" dxfId="11423" priority="711" operator="lessThan">
      <formula>0</formula>
    </cfRule>
  </conditionalFormatting>
  <conditionalFormatting sqref="N415">
    <cfRule type="cellIs" dxfId="11422" priority="710" operator="lessThan">
      <formula>0</formula>
    </cfRule>
  </conditionalFormatting>
  <conditionalFormatting sqref="C421:M421">
    <cfRule type="cellIs" dxfId="11421" priority="709" operator="lessThan">
      <formula>0</formula>
    </cfRule>
  </conditionalFormatting>
  <conditionalFormatting sqref="C421:M421">
    <cfRule type="cellIs" dxfId="11420" priority="708" operator="lessThan">
      <formula>0</formula>
    </cfRule>
  </conditionalFormatting>
  <conditionalFormatting sqref="H421">
    <cfRule type="cellIs" dxfId="11419" priority="707" operator="lessThan">
      <formula>0</formula>
    </cfRule>
  </conditionalFormatting>
  <conditionalFormatting sqref="B421">
    <cfRule type="cellIs" dxfId="11418" priority="706" operator="lessThan">
      <formula>0</formula>
    </cfRule>
  </conditionalFormatting>
  <conditionalFormatting sqref="B421">
    <cfRule type="cellIs" dxfId="11417" priority="705" operator="lessThan">
      <formula>0</formula>
    </cfRule>
  </conditionalFormatting>
  <conditionalFormatting sqref="B417:N417">
    <cfRule type="cellIs" dxfId="11416" priority="704" operator="lessThan">
      <formula>0</formula>
    </cfRule>
  </conditionalFormatting>
  <conditionalFormatting sqref="B417:N417">
    <cfRule type="cellIs" dxfId="11415" priority="703" operator="lessThan">
      <formula>0</formula>
    </cfRule>
  </conditionalFormatting>
  <conditionalFormatting sqref="B417:N417">
    <cfRule type="cellIs" dxfId="11414" priority="702" operator="lessThan">
      <formula>0</formula>
    </cfRule>
  </conditionalFormatting>
  <conditionalFormatting sqref="B417:N417">
    <cfRule type="cellIs" dxfId="11413" priority="701" operator="lessThan">
      <formula>0</formula>
    </cfRule>
  </conditionalFormatting>
  <conditionalFormatting sqref="B417:N417">
    <cfRule type="cellIs" dxfId="11412" priority="700" operator="lessThan">
      <formula>0</formula>
    </cfRule>
  </conditionalFormatting>
  <conditionalFormatting sqref="B417:N417">
    <cfRule type="cellIs" dxfId="11411" priority="699" operator="lessThan">
      <formula>0</formula>
    </cfRule>
  </conditionalFormatting>
  <conditionalFormatting sqref="B417:N417">
    <cfRule type="cellIs" dxfId="11410" priority="698" operator="lessThan">
      <formula>0</formula>
    </cfRule>
  </conditionalFormatting>
  <conditionalFormatting sqref="B417:N417">
    <cfRule type="cellIs" dxfId="11409" priority="697" operator="lessThan">
      <formula>0</formula>
    </cfRule>
  </conditionalFormatting>
  <conditionalFormatting sqref="N420">
    <cfRule type="cellIs" dxfId="11408" priority="696" operator="lessThan">
      <formula>0</formula>
    </cfRule>
  </conditionalFormatting>
  <conditionalFormatting sqref="N421">
    <cfRule type="cellIs" dxfId="11407" priority="695" operator="lessThan">
      <formula>0</formula>
    </cfRule>
  </conditionalFormatting>
  <conditionalFormatting sqref="N421">
    <cfRule type="cellIs" dxfId="11406" priority="694" operator="lessThan">
      <formula>0</formula>
    </cfRule>
  </conditionalFormatting>
  <conditionalFormatting sqref="C427:M427">
    <cfRule type="cellIs" dxfId="11405" priority="693" operator="lessThan">
      <formula>0</formula>
    </cfRule>
  </conditionalFormatting>
  <conditionalFormatting sqref="C427:M427">
    <cfRule type="cellIs" dxfId="11404" priority="692" operator="lessThan">
      <formula>0</formula>
    </cfRule>
  </conditionalFormatting>
  <conditionalFormatting sqref="H427">
    <cfRule type="cellIs" dxfId="11403" priority="691" operator="lessThan">
      <formula>0</formula>
    </cfRule>
  </conditionalFormatting>
  <conditionalFormatting sqref="B427">
    <cfRule type="cellIs" dxfId="11402" priority="690" operator="lessThan">
      <formula>0</formula>
    </cfRule>
  </conditionalFormatting>
  <conditionalFormatting sqref="B427">
    <cfRule type="cellIs" dxfId="11401" priority="689" operator="lessThan">
      <formula>0</formula>
    </cfRule>
  </conditionalFormatting>
  <conditionalFormatting sqref="B423:N423">
    <cfRule type="cellIs" dxfId="11400" priority="688" operator="lessThan">
      <formula>0</formula>
    </cfRule>
  </conditionalFormatting>
  <conditionalFormatting sqref="B423:N423">
    <cfRule type="cellIs" dxfId="11399" priority="687" operator="lessThan">
      <formula>0</formula>
    </cfRule>
  </conditionalFormatting>
  <conditionalFormatting sqref="B423:N423">
    <cfRule type="cellIs" dxfId="11398" priority="686" operator="lessThan">
      <formula>0</formula>
    </cfRule>
  </conditionalFormatting>
  <conditionalFormatting sqref="B423:N423">
    <cfRule type="cellIs" dxfId="11397" priority="685" operator="lessThan">
      <formula>0</formula>
    </cfRule>
  </conditionalFormatting>
  <conditionalFormatting sqref="B423:N423">
    <cfRule type="cellIs" dxfId="11396" priority="684" operator="lessThan">
      <formula>0</formula>
    </cfRule>
  </conditionalFormatting>
  <conditionalFormatting sqref="B423:N423">
    <cfRule type="cellIs" dxfId="11395" priority="683" operator="lessThan">
      <formula>0</formula>
    </cfRule>
  </conditionalFormatting>
  <conditionalFormatting sqref="B423:N423">
    <cfRule type="cellIs" dxfId="11394" priority="682" operator="lessThan">
      <formula>0</formula>
    </cfRule>
  </conditionalFormatting>
  <conditionalFormatting sqref="B423:N423">
    <cfRule type="cellIs" dxfId="11393" priority="681" operator="lessThan">
      <formula>0</formula>
    </cfRule>
  </conditionalFormatting>
  <conditionalFormatting sqref="N426">
    <cfRule type="cellIs" dxfId="11392" priority="680" operator="lessThan">
      <formula>0</formula>
    </cfRule>
  </conditionalFormatting>
  <conditionalFormatting sqref="C537:N537">
    <cfRule type="cellIs" dxfId="11391" priority="400" operator="lessThan">
      <formula>0</formula>
    </cfRule>
  </conditionalFormatting>
  <conditionalFormatting sqref="C568:N568">
    <cfRule type="cellIs" dxfId="11390" priority="397" operator="lessThan">
      <formula>0</formula>
    </cfRule>
  </conditionalFormatting>
  <conditionalFormatting sqref="I552:N552">
    <cfRule type="cellIs" dxfId="11389" priority="394" operator="lessThan">
      <formula>0</formula>
    </cfRule>
  </conditionalFormatting>
  <conditionalFormatting sqref="I560:N560">
    <cfRule type="cellIs" dxfId="11388" priority="391" operator="lessThan">
      <formula>0</formula>
    </cfRule>
  </conditionalFormatting>
  <conditionalFormatting sqref="B429:N429">
    <cfRule type="cellIs" dxfId="11387" priority="668" operator="lessThan">
      <formula>0</formula>
    </cfRule>
  </conditionalFormatting>
  <conditionalFormatting sqref="B429:N429">
    <cfRule type="cellIs" dxfId="11386" priority="667" operator="lessThan">
      <formula>0</formula>
    </cfRule>
  </conditionalFormatting>
  <conditionalFormatting sqref="B429:N429">
    <cfRule type="cellIs" dxfId="11385" priority="666" operator="lessThan">
      <formula>0</formula>
    </cfRule>
  </conditionalFormatting>
  <conditionalFormatting sqref="B429:N429">
    <cfRule type="cellIs" dxfId="11384" priority="665" operator="lessThan">
      <formula>0</formula>
    </cfRule>
  </conditionalFormatting>
  <conditionalFormatting sqref="N432">
    <cfRule type="cellIs" dxfId="11383" priority="664" operator="lessThan">
      <formula>0</formula>
    </cfRule>
  </conditionalFormatting>
  <conditionalFormatting sqref="C439:M439">
    <cfRule type="cellIs" dxfId="11382" priority="663" operator="lessThan">
      <formula>0</formula>
    </cfRule>
  </conditionalFormatting>
  <conditionalFormatting sqref="C439:M439">
    <cfRule type="cellIs" dxfId="11381" priority="662" operator="lessThan">
      <formula>0</formula>
    </cfRule>
  </conditionalFormatting>
  <conditionalFormatting sqref="H439">
    <cfRule type="cellIs" dxfId="11380" priority="661" operator="lessThan">
      <formula>0</formula>
    </cfRule>
  </conditionalFormatting>
  <conditionalFormatting sqref="B439">
    <cfRule type="cellIs" dxfId="11379" priority="660" operator="lessThan">
      <formula>0</formula>
    </cfRule>
  </conditionalFormatting>
  <conditionalFormatting sqref="B439">
    <cfRule type="cellIs" dxfId="11378" priority="659" operator="lessThan">
      <formula>0</formula>
    </cfRule>
  </conditionalFormatting>
  <conditionalFormatting sqref="B435:N435">
    <cfRule type="cellIs" dxfId="11377" priority="658" operator="lessThan">
      <formula>0</formula>
    </cfRule>
  </conditionalFormatting>
  <conditionalFormatting sqref="B435:N435">
    <cfRule type="cellIs" dxfId="11376" priority="657" operator="lessThan">
      <formula>0</formula>
    </cfRule>
  </conditionalFormatting>
  <conditionalFormatting sqref="C641:N645">
    <cfRule type="cellIs" dxfId="11375" priority="376" operator="lessThan">
      <formula>0</formula>
    </cfRule>
  </conditionalFormatting>
  <conditionalFormatting sqref="C597:N597">
    <cfRule type="cellIs" dxfId="11374" priority="375" operator="lessThan">
      <formula>0</formula>
    </cfRule>
  </conditionalFormatting>
  <conditionalFormatting sqref="C603:N603">
    <cfRule type="cellIs" dxfId="11373" priority="372" operator="lessThan">
      <formula>0</formula>
    </cfRule>
  </conditionalFormatting>
  <conditionalFormatting sqref="C603:N603">
    <cfRule type="cellIs" dxfId="11372" priority="371" operator="lessThan">
      <formula>0</formula>
    </cfRule>
  </conditionalFormatting>
  <conditionalFormatting sqref="C603:N603">
    <cfRule type="cellIs" dxfId="11371" priority="370" operator="lessThan">
      <formula>0</formula>
    </cfRule>
  </conditionalFormatting>
  <conditionalFormatting sqref="H445">
    <cfRule type="cellIs" dxfId="11370" priority="645" operator="lessThan">
      <formula>0</formula>
    </cfRule>
  </conditionalFormatting>
  <conditionalFormatting sqref="B445">
    <cfRule type="cellIs" dxfId="11369" priority="644" operator="lessThan">
      <formula>0</formula>
    </cfRule>
  </conditionalFormatting>
  <conditionalFormatting sqref="B445">
    <cfRule type="cellIs" dxfId="11368" priority="643" operator="lessThan">
      <formula>0</formula>
    </cfRule>
  </conditionalFormatting>
  <conditionalFormatting sqref="B441:N441">
    <cfRule type="cellIs" dxfId="11367" priority="642" operator="lessThan">
      <formula>0</formula>
    </cfRule>
  </conditionalFormatting>
  <conditionalFormatting sqref="B441:N441">
    <cfRule type="cellIs" dxfId="11366" priority="641" operator="lessThan">
      <formula>0</formula>
    </cfRule>
  </conditionalFormatting>
  <conditionalFormatting sqref="B441:N441">
    <cfRule type="cellIs" dxfId="11365" priority="640" operator="lessThan">
      <formula>0</formula>
    </cfRule>
  </conditionalFormatting>
  <conditionalFormatting sqref="B441:N441">
    <cfRule type="cellIs" dxfId="11364" priority="639" operator="lessThan">
      <formula>0</formula>
    </cfRule>
  </conditionalFormatting>
  <conditionalFormatting sqref="B441:N441">
    <cfRule type="cellIs" dxfId="11363" priority="638" operator="lessThan">
      <formula>0</formula>
    </cfRule>
  </conditionalFormatting>
  <conditionalFormatting sqref="B441:N441">
    <cfRule type="cellIs" dxfId="11362" priority="637" operator="lessThan">
      <formula>0</formula>
    </cfRule>
  </conditionalFormatting>
  <conditionalFormatting sqref="B441:N441">
    <cfRule type="cellIs" dxfId="11361" priority="636" operator="lessThan">
      <formula>0</formula>
    </cfRule>
  </conditionalFormatting>
  <conditionalFormatting sqref="B441:N441">
    <cfRule type="cellIs" dxfId="11360" priority="635" operator="lessThan">
      <formula>0</formula>
    </cfRule>
  </conditionalFormatting>
  <conditionalFormatting sqref="N444">
    <cfRule type="cellIs" dxfId="11359" priority="634" operator="lessThan">
      <formula>0</formula>
    </cfRule>
  </conditionalFormatting>
  <conditionalFormatting sqref="N445">
    <cfRule type="cellIs" dxfId="11358" priority="633" operator="lessThan">
      <formula>0</formula>
    </cfRule>
  </conditionalFormatting>
  <conditionalFormatting sqref="N445">
    <cfRule type="cellIs" dxfId="11357" priority="632" operator="lessThan">
      <formula>0</formula>
    </cfRule>
  </conditionalFormatting>
  <conditionalFormatting sqref="C452:M452">
    <cfRule type="cellIs" dxfId="11356" priority="631" operator="lessThan">
      <formula>0</formula>
    </cfRule>
  </conditionalFormatting>
  <conditionalFormatting sqref="C452:M452">
    <cfRule type="cellIs" dxfId="11355" priority="630" operator="lessThan">
      <formula>0</formula>
    </cfRule>
  </conditionalFormatting>
  <conditionalFormatting sqref="H452">
    <cfRule type="cellIs" dxfId="11354" priority="629" operator="lessThan">
      <formula>0</formula>
    </cfRule>
  </conditionalFormatting>
  <conditionalFormatting sqref="B452">
    <cfRule type="cellIs" dxfId="11353" priority="628" operator="lessThan">
      <formula>0</formula>
    </cfRule>
  </conditionalFormatting>
  <conditionalFormatting sqref="B452">
    <cfRule type="cellIs" dxfId="11352" priority="627" operator="lessThan">
      <formula>0</formula>
    </cfRule>
  </conditionalFormatting>
  <conditionalFormatting sqref="B448:N448">
    <cfRule type="cellIs" dxfId="11351" priority="626" operator="lessThan">
      <formula>0</formula>
    </cfRule>
  </conditionalFormatting>
  <conditionalFormatting sqref="B448:N448">
    <cfRule type="cellIs" dxfId="11350" priority="625" operator="lessThan">
      <formula>0</formula>
    </cfRule>
  </conditionalFormatting>
  <conditionalFormatting sqref="B448:N448">
    <cfRule type="cellIs" dxfId="11349" priority="624" operator="lessThan">
      <formula>0</formula>
    </cfRule>
  </conditionalFormatting>
  <conditionalFormatting sqref="B448:N448">
    <cfRule type="cellIs" dxfId="11348" priority="623" operator="lessThan">
      <formula>0</formula>
    </cfRule>
  </conditionalFormatting>
  <conditionalFormatting sqref="B448:N448">
    <cfRule type="cellIs" dxfId="11347" priority="622" operator="lessThan">
      <formula>0</formula>
    </cfRule>
  </conditionalFormatting>
  <conditionalFormatting sqref="B448:N448">
    <cfRule type="cellIs" dxfId="11346" priority="621" operator="lessThan">
      <formula>0</formula>
    </cfRule>
  </conditionalFormatting>
  <conditionalFormatting sqref="B448:N448">
    <cfRule type="cellIs" dxfId="11345" priority="620" operator="lessThan">
      <formula>0</formula>
    </cfRule>
  </conditionalFormatting>
  <conditionalFormatting sqref="B448:N448">
    <cfRule type="cellIs" dxfId="11344" priority="619" operator="lessThan">
      <formula>0</formula>
    </cfRule>
  </conditionalFormatting>
  <conditionalFormatting sqref="N451">
    <cfRule type="cellIs" dxfId="11343" priority="618" operator="lessThan">
      <formula>0</formula>
    </cfRule>
  </conditionalFormatting>
  <conditionalFormatting sqref="N452">
    <cfRule type="cellIs" dxfId="11342" priority="617" operator="lessThan">
      <formula>0</formula>
    </cfRule>
  </conditionalFormatting>
  <conditionalFormatting sqref="N452">
    <cfRule type="cellIs" dxfId="11341" priority="616" operator="lessThan">
      <formula>0</formula>
    </cfRule>
  </conditionalFormatting>
  <conditionalFormatting sqref="C458:M458">
    <cfRule type="cellIs" dxfId="11340" priority="615" operator="lessThan">
      <formula>0</formula>
    </cfRule>
  </conditionalFormatting>
  <conditionalFormatting sqref="C458:M458">
    <cfRule type="cellIs" dxfId="11339" priority="614" operator="lessThan">
      <formula>0</formula>
    </cfRule>
  </conditionalFormatting>
  <conditionalFormatting sqref="H458">
    <cfRule type="cellIs" dxfId="11338" priority="613" operator="lessThan">
      <formula>0</formula>
    </cfRule>
  </conditionalFormatting>
  <conditionalFormatting sqref="B458">
    <cfRule type="cellIs" dxfId="11337" priority="612" operator="lessThan">
      <formula>0</formula>
    </cfRule>
  </conditionalFormatting>
  <conditionalFormatting sqref="B458">
    <cfRule type="cellIs" dxfId="11336" priority="611" operator="lessThan">
      <formula>0</formula>
    </cfRule>
  </conditionalFormatting>
  <conditionalFormatting sqref="Q505">
    <cfRule type="cellIs" dxfId="11335" priority="333" operator="lessThan">
      <formula>0</formula>
    </cfRule>
  </conditionalFormatting>
  <conditionalFormatting sqref="P505">
    <cfRule type="cellIs" dxfId="11334" priority="332" operator="lessThan">
      <formula>0</formula>
    </cfRule>
  </conditionalFormatting>
  <conditionalFormatting sqref="Q513">
    <cfRule type="cellIs" dxfId="11333" priority="330" operator="lessThan">
      <formula>0</formula>
    </cfRule>
  </conditionalFormatting>
  <conditionalFormatting sqref="P513">
    <cfRule type="cellIs" dxfId="11332" priority="329" operator="lessThan">
      <formula>0</formula>
    </cfRule>
  </conditionalFormatting>
  <conditionalFormatting sqref="Q522">
    <cfRule type="cellIs" dxfId="11331" priority="327" operator="lessThan">
      <formula>0</formula>
    </cfRule>
  </conditionalFormatting>
  <conditionalFormatting sqref="P522">
    <cfRule type="cellIs" dxfId="11330" priority="326" operator="lessThan">
      <formula>0</formula>
    </cfRule>
  </conditionalFormatting>
  <conditionalFormatting sqref="Q530">
    <cfRule type="cellIs" dxfId="11329" priority="324" operator="lessThan">
      <formula>0</formula>
    </cfRule>
  </conditionalFormatting>
  <conditionalFormatting sqref="C461:C464">
    <cfRule type="expression" dxfId="11328" priority="598">
      <formula>C461/B461&gt;1</formula>
    </cfRule>
    <cfRule type="expression" dxfId="11327" priority="599">
      <formula>C461/B461&lt;1</formula>
    </cfRule>
  </conditionalFormatting>
  <conditionalFormatting sqref="Q538">
    <cfRule type="cellIs" dxfId="11326" priority="321" operator="lessThan">
      <formula>0</formula>
    </cfRule>
  </conditionalFormatting>
  <conditionalFormatting sqref="D461:N464">
    <cfRule type="expression" dxfId="11325" priority="595">
      <formula>D461/C461&gt;1</formula>
    </cfRule>
    <cfRule type="expression" dxfId="11324" priority="596">
      <formula>D461/C461&lt;1</formula>
    </cfRule>
  </conditionalFormatting>
  <conditionalFormatting sqref="Q553">
    <cfRule type="cellIs" dxfId="11323" priority="318" operator="lessThan">
      <formula>0</formula>
    </cfRule>
  </conditionalFormatting>
  <conditionalFormatting sqref="B461:B464 B552:N552 B560:N560 B575:N575 B589:N589">
    <cfRule type="expression" dxfId="11322" priority="592">
      <formula>B461/#REF!&gt;1</formula>
    </cfRule>
    <cfRule type="expression" dxfId="11321" priority="593">
      <formula>B461/#REF!&lt;1</formula>
    </cfRule>
  </conditionalFormatting>
  <conditionalFormatting sqref="Q561">
    <cfRule type="cellIs" dxfId="11320" priority="315" operator="lessThan">
      <formula>0</formula>
    </cfRule>
  </conditionalFormatting>
  <conditionalFormatting sqref="B512">
    <cfRule type="expression" dxfId="11319" priority="589">
      <formula>B512/#REF!&gt;1</formula>
    </cfRule>
    <cfRule type="expression" dxfId="11318" priority="590">
      <formula>B512/#REF!&lt;1</formula>
    </cfRule>
  </conditionalFormatting>
  <conditionalFormatting sqref="Q590">
    <cfRule type="cellIs" dxfId="11317" priority="312" operator="lessThan">
      <formula>0</formula>
    </cfRule>
  </conditionalFormatting>
  <conditionalFormatting sqref="C512">
    <cfRule type="expression" dxfId="11316" priority="586">
      <formula>C512/B512&gt;1</formula>
    </cfRule>
    <cfRule type="expression" dxfId="11315" priority="587">
      <formula>C512/B512&lt;1</formula>
    </cfRule>
  </conditionalFormatting>
  <conditionalFormatting sqref="D512">
    <cfRule type="cellIs" dxfId="11314" priority="585" operator="lessThan">
      <formula>0</formula>
    </cfRule>
  </conditionalFormatting>
  <conditionalFormatting sqref="D512">
    <cfRule type="expression" dxfId="11313" priority="583">
      <formula>D512/C512&gt;1</formula>
    </cfRule>
    <cfRule type="expression" dxfId="11312" priority="584">
      <formula>D512/C512&lt;1</formula>
    </cfRule>
  </conditionalFormatting>
  <conditionalFormatting sqref="E512">
    <cfRule type="cellIs" dxfId="11311" priority="582" operator="lessThan">
      <formula>0</formula>
    </cfRule>
  </conditionalFormatting>
  <conditionalFormatting sqref="E512">
    <cfRule type="expression" dxfId="11310" priority="580">
      <formula>E512/D512&gt;1</formula>
    </cfRule>
    <cfRule type="expression" dxfId="11309" priority="581">
      <formula>E512/D512&lt;1</formula>
    </cfRule>
  </conditionalFormatting>
  <conditionalFormatting sqref="F512">
    <cfRule type="cellIs" dxfId="11308" priority="579" operator="lessThan">
      <formula>0</formula>
    </cfRule>
  </conditionalFormatting>
  <conditionalFormatting sqref="F512">
    <cfRule type="expression" dxfId="11307" priority="577">
      <formula>F512/E512&gt;1</formula>
    </cfRule>
    <cfRule type="expression" dxfId="11306" priority="578">
      <formula>F512/E512&lt;1</formula>
    </cfRule>
  </conditionalFormatting>
  <conditionalFormatting sqref="G512">
    <cfRule type="cellIs" dxfId="11305" priority="576" operator="lessThan">
      <formula>0</formula>
    </cfRule>
  </conditionalFormatting>
  <conditionalFormatting sqref="G512">
    <cfRule type="expression" dxfId="11304" priority="574">
      <formula>G512/F512&gt;1</formula>
    </cfRule>
    <cfRule type="expression" dxfId="11303" priority="575">
      <formula>G512/F512&lt;1</formula>
    </cfRule>
  </conditionalFormatting>
  <conditionalFormatting sqref="H512">
    <cfRule type="cellIs" dxfId="11302" priority="573" operator="lessThan">
      <formula>0</formula>
    </cfRule>
  </conditionalFormatting>
  <conditionalFormatting sqref="H512">
    <cfRule type="expression" dxfId="11301" priority="571">
      <formula>H512/G512&gt;1</formula>
    </cfRule>
    <cfRule type="expression" dxfId="11300" priority="572">
      <formula>H512/G512&lt;1</formula>
    </cfRule>
  </conditionalFormatting>
  <conditionalFormatting sqref="I512:N512">
    <cfRule type="cellIs" dxfId="11299" priority="570" operator="lessThan">
      <formula>0</formula>
    </cfRule>
  </conditionalFormatting>
  <conditionalFormatting sqref="I512:N512">
    <cfRule type="expression" dxfId="11298" priority="568">
      <formula>I512/H512&gt;1</formula>
    </cfRule>
    <cfRule type="expression" dxfId="11297" priority="569">
      <formula>I512/H512&lt;1</formula>
    </cfRule>
  </conditionalFormatting>
  <conditionalFormatting sqref="B552">
    <cfRule type="cellIs" dxfId="11296" priority="567" operator="lessThan">
      <formula>0</formula>
    </cfRule>
  </conditionalFormatting>
  <conditionalFormatting sqref="B552">
    <cfRule type="expression" dxfId="11295" priority="565">
      <formula>B552/#REF!&gt;1</formula>
    </cfRule>
    <cfRule type="expression" dxfId="11294" priority="566">
      <formula>B552/#REF!&lt;1</formula>
    </cfRule>
  </conditionalFormatting>
  <conditionalFormatting sqref="C552">
    <cfRule type="cellIs" dxfId="11293" priority="564" operator="lessThan">
      <formula>0</formula>
    </cfRule>
  </conditionalFormatting>
  <conditionalFormatting sqref="C552">
    <cfRule type="expression" dxfId="11292" priority="562">
      <formula>C552/B552&gt;1</formula>
    </cfRule>
    <cfRule type="expression" dxfId="11291" priority="563">
      <formula>C552/B552&lt;1</formula>
    </cfRule>
  </conditionalFormatting>
  <conditionalFormatting sqref="D552">
    <cfRule type="cellIs" dxfId="11290" priority="561" operator="lessThan">
      <formula>0</formula>
    </cfRule>
  </conditionalFormatting>
  <conditionalFormatting sqref="D552">
    <cfRule type="expression" dxfId="11289" priority="559">
      <formula>D552/C552&gt;1</formula>
    </cfRule>
    <cfRule type="expression" dxfId="11288" priority="560">
      <formula>D552/C552&lt;1</formula>
    </cfRule>
  </conditionalFormatting>
  <conditionalFormatting sqref="E552">
    <cfRule type="cellIs" dxfId="11287" priority="558" operator="lessThan">
      <formula>0</formula>
    </cfRule>
  </conditionalFormatting>
  <conditionalFormatting sqref="E552">
    <cfRule type="expression" dxfId="11286" priority="556">
      <formula>E552/D552&gt;1</formula>
    </cfRule>
    <cfRule type="expression" dxfId="11285" priority="557">
      <formula>E552/D552&lt;1</formula>
    </cfRule>
  </conditionalFormatting>
  <conditionalFormatting sqref="F552">
    <cfRule type="cellIs" dxfId="11284" priority="555" operator="lessThan">
      <formula>0</formula>
    </cfRule>
  </conditionalFormatting>
  <conditionalFormatting sqref="F552">
    <cfRule type="expression" dxfId="11283" priority="553">
      <formula>F552/E552&gt;1</formula>
    </cfRule>
    <cfRule type="expression" dxfId="11282" priority="554">
      <formula>F552/E552&lt;1</formula>
    </cfRule>
  </conditionalFormatting>
  <conditionalFormatting sqref="G552">
    <cfRule type="cellIs" dxfId="11281" priority="552" operator="lessThan">
      <formula>0</formula>
    </cfRule>
  </conditionalFormatting>
  <conditionalFormatting sqref="G552">
    <cfRule type="expression" dxfId="11280" priority="550">
      <formula>G552/F552&gt;1</formula>
    </cfRule>
    <cfRule type="expression" dxfId="11279" priority="551">
      <formula>G552/F552&lt;1</formula>
    </cfRule>
  </conditionalFormatting>
  <conditionalFormatting sqref="H552">
    <cfRule type="cellIs" dxfId="11278" priority="549" operator="lessThan">
      <formula>0</formula>
    </cfRule>
  </conditionalFormatting>
  <conditionalFormatting sqref="H552">
    <cfRule type="expression" dxfId="11277" priority="547">
      <formula>H552/G552&gt;1</formula>
    </cfRule>
    <cfRule type="expression" dxfId="11276" priority="548">
      <formula>H552/G552&lt;1</formula>
    </cfRule>
  </conditionalFormatting>
  <conditionalFormatting sqref="B560">
    <cfRule type="cellIs" dxfId="11275" priority="546" operator="lessThan">
      <formula>0</formula>
    </cfRule>
  </conditionalFormatting>
  <conditionalFormatting sqref="B560">
    <cfRule type="expression" dxfId="11274" priority="544">
      <formula>B560/#REF!&gt;1</formula>
    </cfRule>
    <cfRule type="expression" dxfId="11273" priority="545">
      <formula>B560/#REF!&lt;1</formula>
    </cfRule>
  </conditionalFormatting>
  <conditionalFormatting sqref="C560">
    <cfRule type="cellIs" dxfId="11272" priority="543" operator="lessThan">
      <formula>0</formula>
    </cfRule>
  </conditionalFormatting>
  <conditionalFormatting sqref="C560">
    <cfRule type="expression" dxfId="11271" priority="541">
      <formula>C560/B560&gt;1</formula>
    </cfRule>
    <cfRule type="expression" dxfId="11270" priority="542">
      <formula>C560/B560&lt;1</formula>
    </cfRule>
  </conditionalFormatting>
  <conditionalFormatting sqref="D560">
    <cfRule type="cellIs" dxfId="11269" priority="540" operator="lessThan">
      <formula>0</formula>
    </cfRule>
  </conditionalFormatting>
  <conditionalFormatting sqref="D560">
    <cfRule type="expression" dxfId="11268" priority="538">
      <formula>D560/C560&gt;1</formula>
    </cfRule>
    <cfRule type="expression" dxfId="11267" priority="539">
      <formula>D560/C560&lt;1</formula>
    </cfRule>
  </conditionalFormatting>
  <conditionalFormatting sqref="E560">
    <cfRule type="cellIs" dxfId="11266" priority="537" operator="lessThan">
      <formula>0</formula>
    </cfRule>
  </conditionalFormatting>
  <conditionalFormatting sqref="E560">
    <cfRule type="expression" dxfId="11265" priority="535">
      <formula>E560/D560&gt;1</formula>
    </cfRule>
    <cfRule type="expression" dxfId="11264" priority="536">
      <formula>E560/D560&lt;1</formula>
    </cfRule>
  </conditionalFormatting>
  <conditionalFormatting sqref="F560">
    <cfRule type="cellIs" dxfId="11263" priority="534" operator="lessThan">
      <formula>0</formula>
    </cfRule>
  </conditionalFormatting>
  <conditionalFormatting sqref="F560">
    <cfRule type="expression" dxfId="11262" priority="532">
      <formula>F560/E560&gt;1</formula>
    </cfRule>
    <cfRule type="expression" dxfId="11261" priority="533">
      <formula>F560/E560&lt;1</formula>
    </cfRule>
  </conditionalFormatting>
  <conditionalFormatting sqref="G560">
    <cfRule type="cellIs" dxfId="11260" priority="531" operator="lessThan">
      <formula>0</formula>
    </cfRule>
  </conditionalFormatting>
  <conditionalFormatting sqref="G560">
    <cfRule type="expression" dxfId="11259" priority="529">
      <formula>G560/F560&gt;1</formula>
    </cfRule>
    <cfRule type="expression" dxfId="11258" priority="530">
      <formula>G560/F560&lt;1</formula>
    </cfRule>
  </conditionalFormatting>
  <conditionalFormatting sqref="H560">
    <cfRule type="cellIs" dxfId="11257" priority="528" operator="lessThan">
      <formula>0</formula>
    </cfRule>
  </conditionalFormatting>
  <conditionalFormatting sqref="H560">
    <cfRule type="expression" dxfId="11256" priority="526">
      <formula>H560/G560&gt;1</formula>
    </cfRule>
    <cfRule type="expression" dxfId="11255" priority="527">
      <formula>H560/G560&lt;1</formula>
    </cfRule>
  </conditionalFormatting>
  <conditionalFormatting sqref="O616:O619">
    <cfRule type="cellIs" dxfId="11254" priority="278" operator="lessThan">
      <formula>0</formula>
    </cfRule>
  </conditionalFormatting>
  <conditionalFormatting sqref="B589">
    <cfRule type="expression" dxfId="11253" priority="523">
      <formula>B589/#REF!&gt;1</formula>
    </cfRule>
    <cfRule type="expression" dxfId="11252" priority="524">
      <formula>B589/#REF!&lt;1</formula>
    </cfRule>
  </conditionalFormatting>
  <conditionalFormatting sqref="C589">
    <cfRule type="cellIs" dxfId="11251" priority="522" operator="lessThan">
      <formula>0</formula>
    </cfRule>
  </conditionalFormatting>
  <conditionalFormatting sqref="C589">
    <cfRule type="expression" dxfId="11250" priority="520">
      <formula>C589/B589&gt;1</formula>
    </cfRule>
    <cfRule type="expression" dxfId="11249" priority="521">
      <formula>C589/B589&lt;1</formula>
    </cfRule>
  </conditionalFormatting>
  <conditionalFormatting sqref="O605:O607">
    <cfRule type="cellIs" dxfId="11248" priority="272" operator="lessThan">
      <formula>0</formula>
    </cfRule>
  </conditionalFormatting>
  <conditionalFormatting sqref="D589">
    <cfRule type="expression" dxfId="11247" priority="517">
      <formula>D589/C589&gt;1</formula>
    </cfRule>
    <cfRule type="expression" dxfId="11246" priority="518">
      <formula>D589/C589&lt;1</formula>
    </cfRule>
  </conditionalFormatting>
  <conditionalFormatting sqref="E589">
    <cfRule type="cellIs" dxfId="11245" priority="516" operator="lessThan">
      <formula>0</formula>
    </cfRule>
  </conditionalFormatting>
  <conditionalFormatting sqref="E589">
    <cfRule type="expression" dxfId="11244" priority="514">
      <formula>E589/D589&gt;1</formula>
    </cfRule>
    <cfRule type="expression" dxfId="11243" priority="515">
      <formula>E589/D589&lt;1</formula>
    </cfRule>
  </conditionalFormatting>
  <conditionalFormatting sqref="F589">
    <cfRule type="cellIs" dxfId="11242" priority="513" operator="lessThan">
      <formula>0</formula>
    </cfRule>
  </conditionalFormatting>
  <conditionalFormatting sqref="F589">
    <cfRule type="expression" dxfId="11241" priority="511">
      <formula>F589/E589&gt;1</formula>
    </cfRule>
    <cfRule type="expression" dxfId="11240" priority="512">
      <formula>F589/E589&lt;1</formula>
    </cfRule>
  </conditionalFormatting>
  <conditionalFormatting sqref="O377">
    <cfRule type="cellIs" dxfId="11239" priority="263" operator="lessThan">
      <formula>0</formula>
    </cfRule>
  </conditionalFormatting>
  <conditionalFormatting sqref="G589">
    <cfRule type="expression" dxfId="11238" priority="508">
      <formula>G589/F589&gt;1</formula>
    </cfRule>
    <cfRule type="expression" dxfId="11237" priority="509">
      <formula>G589/F589&lt;1</formula>
    </cfRule>
  </conditionalFormatting>
  <conditionalFormatting sqref="O366">
    <cfRule type="cellIs" dxfId="11236" priority="262" operator="lessThan">
      <formula>0</formula>
    </cfRule>
  </conditionalFormatting>
  <conditionalFormatting sqref="H589">
    <cfRule type="expression" dxfId="11235" priority="505">
      <formula>H589/G589&gt;1</formula>
    </cfRule>
    <cfRule type="expression" dxfId="11234" priority="506">
      <formula>H589/G589&lt;1</formula>
    </cfRule>
  </conditionalFormatting>
  <conditionalFormatting sqref="N596">
    <cfRule type="cellIs" dxfId="11233" priority="504" operator="lessThan">
      <formula>0</formula>
    </cfRule>
  </conditionalFormatting>
  <conditionalFormatting sqref="O387">
    <cfRule type="cellIs" dxfId="11232" priority="257" operator="lessThan">
      <formula>0</formula>
    </cfRule>
  </conditionalFormatting>
  <conditionalFormatting sqref="O387">
    <cfRule type="cellIs" dxfId="11231" priority="258" operator="lessThan">
      <formula>0</formula>
    </cfRule>
  </conditionalFormatting>
  <conditionalFormatting sqref="O387">
    <cfRule type="cellIs" dxfId="11230" priority="255" operator="lessThan">
      <formula>0</formula>
    </cfRule>
  </conditionalFormatting>
  <conditionalFormatting sqref="O387">
    <cfRule type="cellIs" dxfId="11229" priority="256" operator="lessThan">
      <formula>0</formula>
    </cfRule>
  </conditionalFormatting>
  <conditionalFormatting sqref="N600">
    <cfRule type="cellIs" dxfId="11228" priority="503" operator="lessThan">
      <formula>0</formula>
    </cfRule>
  </conditionalFormatting>
  <conditionalFormatting sqref="N600">
    <cfRule type="cellIs" dxfId="11227" priority="502" operator="lessThan">
      <formula>0</formula>
    </cfRule>
  </conditionalFormatting>
  <conditionalFormatting sqref="P363">
    <cfRule type="cellIs" dxfId="11226" priority="501" operator="lessThan">
      <formula>0</formula>
    </cfRule>
  </conditionalFormatting>
  <conditionalFormatting sqref="P364:P365">
    <cfRule type="cellIs" dxfId="11225" priority="500" operator="lessThan">
      <formula>0</formula>
    </cfRule>
  </conditionalFormatting>
  <conditionalFormatting sqref="P461:P464">
    <cfRule type="cellIs" dxfId="11224" priority="499" operator="lessThan">
      <formula>0</formula>
    </cfRule>
  </conditionalFormatting>
  <conditionalFormatting sqref="P361">
    <cfRule type="cellIs" dxfId="11223" priority="498" operator="lessThan">
      <formula>0</formula>
    </cfRule>
  </conditionalFormatting>
  <conditionalFormatting sqref="P366:P367">
    <cfRule type="cellIs" dxfId="11222" priority="497" operator="lessThan">
      <formula>0</formula>
    </cfRule>
  </conditionalFormatting>
  <conditionalFormatting sqref="P369:P373">
    <cfRule type="cellIs" dxfId="11221" priority="496" operator="lessThan">
      <formula>0</formula>
    </cfRule>
  </conditionalFormatting>
  <conditionalFormatting sqref="P378:P379">
    <cfRule type="cellIs" dxfId="11220" priority="495" operator="lessThan">
      <formula>0</formula>
    </cfRule>
  </conditionalFormatting>
  <conditionalFormatting sqref="P384:P385">
    <cfRule type="cellIs" dxfId="11219" priority="494" operator="lessThan">
      <formula>0</formula>
    </cfRule>
  </conditionalFormatting>
  <conditionalFormatting sqref="P390:P391">
    <cfRule type="cellIs" dxfId="11218" priority="493" operator="lessThan">
      <formula>0</formula>
    </cfRule>
  </conditionalFormatting>
  <conditionalFormatting sqref="P396:P397">
    <cfRule type="cellIs" dxfId="11217" priority="492" operator="lessThan">
      <formula>0</formula>
    </cfRule>
  </conditionalFormatting>
  <conditionalFormatting sqref="P402">
    <cfRule type="cellIs" dxfId="11216" priority="491" operator="lessThan">
      <formula>0</formula>
    </cfRule>
  </conditionalFormatting>
  <conditionalFormatting sqref="P408:P409">
    <cfRule type="cellIs" dxfId="11215" priority="490" operator="lessThan">
      <formula>0</formula>
    </cfRule>
  </conditionalFormatting>
  <conditionalFormatting sqref="P414:P415">
    <cfRule type="cellIs" dxfId="11214" priority="489" operator="lessThan">
      <formula>0</formula>
    </cfRule>
  </conditionalFormatting>
  <conditionalFormatting sqref="P420:P421">
    <cfRule type="cellIs" dxfId="11213" priority="488" operator="lessThan">
      <formula>0</formula>
    </cfRule>
  </conditionalFormatting>
  <conditionalFormatting sqref="P426:P427">
    <cfRule type="cellIs" dxfId="11212" priority="487" operator="lessThan">
      <formula>0</formula>
    </cfRule>
  </conditionalFormatting>
  <conditionalFormatting sqref="P432:P433">
    <cfRule type="cellIs" dxfId="11211" priority="486" operator="lessThan">
      <formula>0</formula>
    </cfRule>
  </conditionalFormatting>
  <conditionalFormatting sqref="P438:P439">
    <cfRule type="cellIs" dxfId="11210" priority="485" operator="lessThan">
      <formula>0</formula>
    </cfRule>
  </conditionalFormatting>
  <conditionalFormatting sqref="P444:P445">
    <cfRule type="cellIs" dxfId="11209" priority="484" operator="lessThan">
      <formula>0</formula>
    </cfRule>
  </conditionalFormatting>
  <conditionalFormatting sqref="P451:P452">
    <cfRule type="cellIs" dxfId="11208" priority="483" operator="lessThan">
      <formula>0</formula>
    </cfRule>
  </conditionalFormatting>
  <conditionalFormatting sqref="P457:P458">
    <cfRule type="cellIs" dxfId="11207" priority="482" operator="lessThan">
      <formula>0</formula>
    </cfRule>
  </conditionalFormatting>
  <conditionalFormatting sqref="P465">
    <cfRule type="cellIs" dxfId="11206" priority="481" operator="lessThan">
      <formula>0</formula>
    </cfRule>
  </conditionalFormatting>
  <conditionalFormatting sqref="P472">
    <cfRule type="cellIs" dxfId="11205" priority="480" operator="lessThan">
      <formula>0</formula>
    </cfRule>
  </conditionalFormatting>
  <conditionalFormatting sqref="P503:P504">
    <cfRule type="cellIs" dxfId="11204" priority="479" operator="lessThan">
      <formula>0</formula>
    </cfRule>
  </conditionalFormatting>
  <conditionalFormatting sqref="P511:P512">
    <cfRule type="cellIs" dxfId="11203" priority="478" operator="lessThan">
      <formula>0</formula>
    </cfRule>
  </conditionalFormatting>
  <conditionalFormatting sqref="P520:P521">
    <cfRule type="cellIs" dxfId="11202" priority="477" operator="lessThan">
      <formula>0</formula>
    </cfRule>
  </conditionalFormatting>
  <conditionalFormatting sqref="P528:P529">
    <cfRule type="cellIs" dxfId="11201" priority="476" operator="lessThan">
      <formula>0</formula>
    </cfRule>
  </conditionalFormatting>
  <conditionalFormatting sqref="P544:P545">
    <cfRule type="cellIs" dxfId="11200" priority="475" operator="lessThan">
      <formula>0</formula>
    </cfRule>
  </conditionalFormatting>
  <conditionalFormatting sqref="P536:P537">
    <cfRule type="cellIs" dxfId="11199" priority="474" operator="lessThan">
      <formula>0</formula>
    </cfRule>
  </conditionalFormatting>
  <conditionalFormatting sqref="P551:P552">
    <cfRule type="cellIs" dxfId="11198" priority="473" operator="lessThan">
      <formula>0</formula>
    </cfRule>
  </conditionalFormatting>
  <conditionalFormatting sqref="P559:P560">
    <cfRule type="cellIs" dxfId="11197" priority="472" operator="lessThan">
      <formula>0</formula>
    </cfRule>
  </conditionalFormatting>
  <conditionalFormatting sqref="P567:P568">
    <cfRule type="cellIs" dxfId="11196" priority="471" operator="lessThan">
      <formula>0</formula>
    </cfRule>
  </conditionalFormatting>
  <conditionalFormatting sqref="P574:P575">
    <cfRule type="cellIs" dxfId="11195" priority="470" operator="lessThan">
      <formula>0</formula>
    </cfRule>
  </conditionalFormatting>
  <conditionalFormatting sqref="P581:P582">
    <cfRule type="cellIs" dxfId="11194" priority="469" operator="lessThan">
      <formula>0</formula>
    </cfRule>
  </conditionalFormatting>
  <conditionalFormatting sqref="P588:P589">
    <cfRule type="cellIs" dxfId="11193" priority="468" operator="lessThan">
      <formula>0</formula>
    </cfRule>
  </conditionalFormatting>
  <conditionalFormatting sqref="P596:P597">
    <cfRule type="cellIs" dxfId="11192" priority="467" operator="lessThan">
      <formula>0</formula>
    </cfRule>
  </conditionalFormatting>
  <conditionalFormatting sqref="P603">
    <cfRule type="cellIs" dxfId="11191" priority="466" operator="lessThan">
      <formula>0</formula>
    </cfRule>
  </conditionalFormatting>
  <conditionalFormatting sqref="P608">
    <cfRule type="cellIs" dxfId="11190" priority="465" operator="lessThan">
      <formula>0</formula>
    </cfRule>
  </conditionalFormatting>
  <conditionalFormatting sqref="O405">
    <cfRule type="cellIs" dxfId="11189" priority="215" operator="lessThan">
      <formula>0</formula>
    </cfRule>
  </conditionalFormatting>
  <conditionalFormatting sqref="P632:P634">
    <cfRule type="cellIs" dxfId="11188" priority="464" operator="lessThan">
      <formula>0</formula>
    </cfRule>
  </conditionalFormatting>
  <conditionalFormatting sqref="I710:N710 P708:Q711">
    <cfRule type="cellIs" dxfId="11187" priority="458" operator="lessThan">
      <formula>0</formula>
    </cfRule>
  </conditionalFormatting>
  <conditionalFormatting sqref="P636:P637 P641:P645">
    <cfRule type="cellIs" dxfId="11186" priority="463" operator="lessThan">
      <formula>0</formula>
    </cfRule>
  </conditionalFormatting>
  <conditionalFormatting sqref="P648">
    <cfRule type="cellIs" dxfId="11185" priority="462" operator="lessThan">
      <formula>0</formula>
    </cfRule>
  </conditionalFormatting>
  <conditionalFormatting sqref="P649">
    <cfRule type="cellIs" dxfId="11184" priority="461" operator="lessThan">
      <formula>0</formula>
    </cfRule>
  </conditionalFormatting>
  <conditionalFormatting sqref="P651">
    <cfRule type="cellIs" dxfId="11183" priority="460" operator="lessThan">
      <formula>0</formula>
    </cfRule>
  </conditionalFormatting>
  <conditionalFormatting sqref="P652">
    <cfRule type="cellIs" dxfId="11182" priority="459" operator="lessThan">
      <formula>0</formula>
    </cfRule>
  </conditionalFormatting>
  <conditionalFormatting sqref="D654:N654 D651:N651 D648:N649 D632:N634">
    <cfRule type="expression" dxfId="11181" priority="431">
      <formula>D632/C632&gt;1</formula>
    </cfRule>
    <cfRule type="expression" dxfId="11180" priority="432">
      <formula>D632/C632&lt;1</formula>
    </cfRule>
  </conditionalFormatting>
  <conditionalFormatting sqref="C507:C510">
    <cfRule type="cellIs" dxfId="11179" priority="457" operator="lessThan">
      <formula>0</formula>
    </cfRule>
  </conditionalFormatting>
  <conditionalFormatting sqref="C507:C510">
    <cfRule type="expression" dxfId="11178" priority="455">
      <formula>C507/B507&gt;1</formula>
    </cfRule>
    <cfRule type="expression" dxfId="11177" priority="456">
      <formula>C507/B507&lt;1</formula>
    </cfRule>
  </conditionalFormatting>
  <conditionalFormatting sqref="D507:N510">
    <cfRule type="cellIs" dxfId="11176" priority="454" operator="lessThan">
      <formula>0</formula>
    </cfRule>
  </conditionalFormatting>
  <conditionalFormatting sqref="D507:N510">
    <cfRule type="expression" dxfId="11175" priority="452">
      <formula>D507/C507&gt;1</formula>
    </cfRule>
    <cfRule type="expression" dxfId="11174" priority="453">
      <formula>D507/C507&lt;1</formula>
    </cfRule>
  </conditionalFormatting>
  <conditionalFormatting sqref="B507:B510">
    <cfRule type="cellIs" dxfId="11173" priority="451" operator="lessThan">
      <formula>0</formula>
    </cfRule>
  </conditionalFormatting>
  <conditionalFormatting sqref="B507:B510">
    <cfRule type="expression" dxfId="11172" priority="449">
      <formula>B507/#REF!&gt;1</formula>
    </cfRule>
    <cfRule type="expression" dxfId="11171" priority="450">
      <formula>B507/#REF!&lt;1</formula>
    </cfRule>
  </conditionalFormatting>
  <conditionalFormatting sqref="J588:N588 J574:N574 J559:N559 J551:N551">
    <cfRule type="cellIs" dxfId="11170" priority="448" operator="lessThan">
      <formula>0</formula>
    </cfRule>
  </conditionalFormatting>
  <conditionalFormatting sqref="C588:I588 C584:C587 C574:I574 C570:C573 C559:I559 C555:C558 C551:I551 C547:C550">
    <cfRule type="cellIs" dxfId="11169" priority="447" operator="lessThan">
      <formula>0</formula>
    </cfRule>
  </conditionalFormatting>
  <conditionalFormatting sqref="C588:M588 C574:M574 C559:M559 C551:M551">
    <cfRule type="cellIs" dxfId="11168" priority="446" operator="lessThan">
      <formula>0</formula>
    </cfRule>
  </conditionalFormatting>
  <conditionalFormatting sqref="C584:C587 C570:C573 C555:C558 C547:C550">
    <cfRule type="expression" dxfId="11167" priority="444">
      <formula>C547/B547&gt;1</formula>
    </cfRule>
    <cfRule type="expression" dxfId="11166" priority="445">
      <formula>C547/B547&lt;1</formula>
    </cfRule>
  </conditionalFormatting>
  <conditionalFormatting sqref="D584:N587 D570:N573 D555:N558 D547:N550">
    <cfRule type="cellIs" dxfId="11165" priority="443" operator="lessThan">
      <formula>0</formula>
    </cfRule>
  </conditionalFormatting>
  <conditionalFormatting sqref="D584:N587 D570:N573 D555:N558 D547:N550">
    <cfRule type="expression" dxfId="11164" priority="441">
      <formula>D547/C547&gt;1</formula>
    </cfRule>
    <cfRule type="expression" dxfId="11163" priority="442">
      <formula>D547/C547&lt;1</formula>
    </cfRule>
  </conditionalFormatting>
  <conditionalFormatting sqref="C588:N588 C574:N574 C559:N559 C551:N551">
    <cfRule type="cellIs" dxfId="11162" priority="440" operator="lessThan">
      <formula>0</formula>
    </cfRule>
  </conditionalFormatting>
  <conditionalFormatting sqref="C588:N588 C574:N574 C559:N559 C551:N551">
    <cfRule type="expression" dxfId="11161" priority="438">
      <formula>C551/B551&gt;1</formula>
    </cfRule>
    <cfRule type="expression" dxfId="11160" priority="439">
      <formula>C551/B551&lt;1</formula>
    </cfRule>
  </conditionalFormatting>
  <conditionalFormatting sqref="B654 B651 B648:B649 B632:B634 B641:B645">
    <cfRule type="cellIs" dxfId="11159" priority="437" operator="lessThan">
      <formula>0</formula>
    </cfRule>
  </conditionalFormatting>
  <conditionalFormatting sqref="C654 C651 C648:C649 C632:C634">
    <cfRule type="cellIs" dxfId="11158" priority="436" operator="lessThan">
      <formula>0</formula>
    </cfRule>
  </conditionalFormatting>
  <conditionalFormatting sqref="C654 C651 C648:C649 C632:C634">
    <cfRule type="expression" dxfId="11157" priority="434">
      <formula>C632/B632&gt;1</formula>
    </cfRule>
    <cfRule type="expression" dxfId="11156" priority="435">
      <formula>C632/B632&lt;1</formula>
    </cfRule>
  </conditionalFormatting>
  <conditionalFormatting sqref="D654:N654 D651:N651 D648:N649 D632:N634">
    <cfRule type="cellIs" dxfId="11155" priority="433" operator="lessThan">
      <formula>0</formula>
    </cfRule>
  </conditionalFormatting>
  <conditionalFormatting sqref="B504:N504 B537 B568 B597">
    <cfRule type="expression" dxfId="11154" priority="1193">
      <formula>B504/#REF!&gt;1</formula>
    </cfRule>
    <cfRule type="expression" dxfId="11153" priority="1194">
      <formula>B504/#REF!&lt;1</formula>
    </cfRule>
  </conditionalFormatting>
  <conditionalFormatting sqref="C465">
    <cfRule type="cellIs" dxfId="11152" priority="430" operator="lessThan">
      <formula>0</formula>
    </cfRule>
  </conditionalFormatting>
  <conditionalFormatting sqref="C465">
    <cfRule type="expression" dxfId="11151" priority="428">
      <formula>C465/B465&gt;1</formula>
    </cfRule>
    <cfRule type="expression" dxfId="11150" priority="429">
      <formula>C465/B465&lt;1</formula>
    </cfRule>
  </conditionalFormatting>
  <conditionalFormatting sqref="D465:N465">
    <cfRule type="cellIs" dxfId="11149" priority="427" operator="lessThan">
      <formula>0</formula>
    </cfRule>
  </conditionalFormatting>
  <conditionalFormatting sqref="D465:N465">
    <cfRule type="expression" dxfId="11148" priority="425">
      <formula>D465/C465&gt;1</formula>
    </cfRule>
    <cfRule type="expression" dxfId="11147" priority="426">
      <formula>D465/C465&lt;1</formula>
    </cfRule>
  </conditionalFormatting>
  <conditionalFormatting sqref="B465">
    <cfRule type="cellIs" dxfId="11146" priority="424" operator="lessThan">
      <formula>0</formula>
    </cfRule>
  </conditionalFormatting>
  <conditionalFormatting sqref="B465">
    <cfRule type="expression" dxfId="11145" priority="422">
      <formula>B465/#REF!&gt;1</formula>
    </cfRule>
    <cfRule type="expression" dxfId="11144" priority="423">
      <formula>B465/#REF!&lt;1</formula>
    </cfRule>
  </conditionalFormatting>
  <conditionalFormatting sqref="C511">
    <cfRule type="cellIs" dxfId="11143" priority="421" operator="lessThan">
      <formula>0</formula>
    </cfRule>
  </conditionalFormatting>
  <conditionalFormatting sqref="D511:N511">
    <cfRule type="cellIs" dxfId="11142" priority="418" operator="lessThan">
      <formula>0</formula>
    </cfRule>
  </conditionalFormatting>
  <conditionalFormatting sqref="C511">
    <cfRule type="expression" dxfId="11141" priority="419">
      <formula>C511/B511&gt;1</formula>
    </cfRule>
    <cfRule type="expression" dxfId="11140" priority="420">
      <formula>C511/B511&lt;1</formula>
    </cfRule>
  </conditionalFormatting>
  <conditionalFormatting sqref="D511:N511">
    <cfRule type="expression" dxfId="11139" priority="416">
      <formula>D511/C511&gt;1</formula>
    </cfRule>
    <cfRule type="expression" dxfId="11138" priority="417">
      <formula>D511/C511&lt;1</formula>
    </cfRule>
  </conditionalFormatting>
  <conditionalFormatting sqref="B511">
    <cfRule type="cellIs" dxfId="11137" priority="415" operator="lessThan">
      <formula>0</formula>
    </cfRule>
  </conditionalFormatting>
  <conditionalFormatting sqref="B511">
    <cfRule type="expression" dxfId="11136" priority="413">
      <formula>B511/#REF!&gt;1</formula>
    </cfRule>
    <cfRule type="expression" dxfId="11135" priority="414">
      <formula>B511/#REF!&lt;1</formula>
    </cfRule>
  </conditionalFormatting>
  <conditionalFormatting sqref="B529 B521">
    <cfRule type="cellIs" dxfId="11134" priority="412" operator="lessThan">
      <formula>0</formula>
    </cfRule>
  </conditionalFormatting>
  <conditionalFormatting sqref="B529 B521">
    <cfRule type="expression" dxfId="11133" priority="410">
      <formula>B521/#REF!&gt;1</formula>
    </cfRule>
    <cfRule type="expression" dxfId="11132" priority="411">
      <formula>B521/#REF!&lt;1</formula>
    </cfRule>
  </conditionalFormatting>
  <conditionalFormatting sqref="C521">
    <cfRule type="cellIs" dxfId="11131" priority="409" operator="lessThan">
      <formula>0</formula>
    </cfRule>
  </conditionalFormatting>
  <conditionalFormatting sqref="C521 B636:O637">
    <cfRule type="expression" dxfId="11130" priority="407">
      <formula>B521/A521&gt;1</formula>
    </cfRule>
    <cfRule type="expression" dxfId="11129" priority="408">
      <formula>B521/A521&lt;1</formula>
    </cfRule>
  </conditionalFormatting>
  <conditionalFormatting sqref="C603:N603">
    <cfRule type="expression" dxfId="11128" priority="368">
      <formula>C603/B603&gt;1</formula>
    </cfRule>
    <cfRule type="expression" dxfId="11127" priority="369">
      <formula>C603/B603&lt;1</formula>
    </cfRule>
  </conditionalFormatting>
  <conditionalFormatting sqref="I552:N552">
    <cfRule type="expression" dxfId="11126" priority="392">
      <formula>I552/H552&gt;1</formula>
    </cfRule>
    <cfRule type="expression" dxfId="11125" priority="393">
      <formula>I552/H552&lt;1</formula>
    </cfRule>
  </conditionalFormatting>
  <conditionalFormatting sqref="I560:N560">
    <cfRule type="expression" dxfId="11124" priority="389">
      <formula>I560/H560&gt;1</formula>
    </cfRule>
    <cfRule type="expression" dxfId="11123" priority="390">
      <formula>I560/H560&lt;1</formula>
    </cfRule>
  </conditionalFormatting>
  <conditionalFormatting sqref="B575:N575">
    <cfRule type="cellIs" dxfId="11122" priority="388" operator="lessThan">
      <formula>0</formula>
    </cfRule>
  </conditionalFormatting>
  <conditionalFormatting sqref="B575:N575">
    <cfRule type="expression" dxfId="11121" priority="386">
      <formula>B575/A575&gt;1</formula>
    </cfRule>
    <cfRule type="expression" dxfId="11120" priority="387">
      <formula>B575/A575&lt;1</formula>
    </cfRule>
  </conditionalFormatting>
  <conditionalFormatting sqref="B589:N589">
    <cfRule type="cellIs" dxfId="11119" priority="385" operator="lessThan">
      <formula>0</formula>
    </cfRule>
  </conditionalFormatting>
  <conditionalFormatting sqref="B589:N589">
    <cfRule type="expression" dxfId="11118" priority="383">
      <formula>B589/A589&gt;1</formula>
    </cfRule>
    <cfRule type="expression" dxfId="11117" priority="384">
      <formula>B589/A589&lt;1</formula>
    </cfRule>
  </conditionalFormatting>
  <conditionalFormatting sqref="N608">
    <cfRule type="cellIs" dxfId="11116" priority="361" operator="lessThan">
      <formula>0</formula>
    </cfRule>
  </conditionalFormatting>
  <conditionalFormatting sqref="D521:N521">
    <cfRule type="cellIs" dxfId="11115" priority="406" operator="lessThan">
      <formula>0</formula>
    </cfRule>
  </conditionalFormatting>
  <conditionalFormatting sqref="D521:N521">
    <cfRule type="expression" dxfId="11114" priority="404">
      <formula>D521/C521&gt;1</formula>
    </cfRule>
    <cfRule type="expression" dxfId="11113" priority="405">
      <formula>D521/C521&lt;1</formula>
    </cfRule>
  </conditionalFormatting>
  <conditionalFormatting sqref="C529:N529">
    <cfRule type="cellIs" dxfId="11112" priority="403" operator="lessThan">
      <formula>0</formula>
    </cfRule>
  </conditionalFormatting>
  <conditionalFormatting sqref="C529:N529">
    <cfRule type="expression" dxfId="11111" priority="401">
      <formula>C529/B529&gt;1</formula>
    </cfRule>
    <cfRule type="expression" dxfId="11110" priority="402">
      <formula>C529/B529&lt;1</formula>
    </cfRule>
  </conditionalFormatting>
  <conditionalFormatting sqref="C582:N582">
    <cfRule type="expression" dxfId="11109" priority="377">
      <formula>C582/B582&gt;1</formula>
    </cfRule>
    <cfRule type="expression" dxfId="11108" priority="378">
      <formula>C582/B582&lt;1</formula>
    </cfRule>
  </conditionalFormatting>
  <conditionalFormatting sqref="C537:N537">
    <cfRule type="expression" dxfId="11107" priority="398">
      <formula>C537/B537&gt;1</formula>
    </cfRule>
    <cfRule type="expression" dxfId="11106" priority="399">
      <formula>C537/B537&lt;1</formula>
    </cfRule>
  </conditionalFormatting>
  <conditionalFormatting sqref="C568:N568">
    <cfRule type="expression" dxfId="11105" priority="395">
      <formula>C568/B568&gt;1</formula>
    </cfRule>
    <cfRule type="expression" dxfId="11104" priority="396">
      <formula>C568/B568&lt;1</formula>
    </cfRule>
  </conditionalFormatting>
  <conditionalFormatting sqref="C608:M608">
    <cfRule type="expression" dxfId="11103" priority="363">
      <formula>C608/B608&gt;1</formula>
    </cfRule>
    <cfRule type="expression" dxfId="11102" priority="364">
      <formula>C608/B608&lt;1</formula>
    </cfRule>
  </conditionalFormatting>
  <conditionalFormatting sqref="N608">
    <cfRule type="expression" dxfId="11101" priority="358">
      <formula>N608/M608&gt;1</formula>
    </cfRule>
    <cfRule type="expression" dxfId="11100" priority="359">
      <formula>N608/M608&lt;1</formula>
    </cfRule>
  </conditionalFormatting>
  <conditionalFormatting sqref="C608:M608">
    <cfRule type="cellIs" dxfId="11099" priority="367" operator="lessThan">
      <formula>0</formula>
    </cfRule>
  </conditionalFormatting>
  <conditionalFormatting sqref="C608:M608">
    <cfRule type="cellIs" dxfId="11098" priority="366" operator="lessThan">
      <formula>0</formula>
    </cfRule>
  </conditionalFormatting>
  <conditionalFormatting sqref="B582">
    <cfRule type="cellIs" dxfId="11097" priority="380" operator="lessThan">
      <formula>0</formula>
    </cfRule>
  </conditionalFormatting>
  <conditionalFormatting sqref="B582">
    <cfRule type="expression" dxfId="11096" priority="381">
      <formula>B582/#REF!&gt;1</formula>
    </cfRule>
    <cfRule type="expression" dxfId="11095" priority="382">
      <formula>B582/#REF!&lt;1</formula>
    </cfRule>
  </conditionalFormatting>
  <conditionalFormatting sqref="C582:N582">
    <cfRule type="cellIs" dxfId="11094" priority="379" operator="lessThan">
      <formula>0</formula>
    </cfRule>
  </conditionalFormatting>
  <conditionalFormatting sqref="C597:N597">
    <cfRule type="expression" dxfId="11093" priority="373">
      <formula>C597/B597&gt;1</formula>
    </cfRule>
    <cfRule type="expression" dxfId="11092" priority="374">
      <formula>C597/B597&lt;1</formula>
    </cfRule>
  </conditionalFormatting>
  <conditionalFormatting sqref="N608">
    <cfRule type="cellIs" dxfId="11091" priority="362" operator="lessThan">
      <formula>0</formula>
    </cfRule>
  </conditionalFormatting>
  <conditionalFormatting sqref="C608:M608">
    <cfRule type="cellIs" dxfId="11090" priority="365" operator="lessThan">
      <formula>0</formula>
    </cfRule>
  </conditionalFormatting>
  <conditionalFormatting sqref="N608">
    <cfRule type="cellIs" dxfId="11089" priority="360" operator="lessThan">
      <formula>0</formula>
    </cfRule>
  </conditionalFormatting>
  <conditionalFormatting sqref="B676:N679">
    <cfRule type="cellIs" dxfId="11088" priority="357" operator="lessThan">
      <formula>0</formula>
    </cfRule>
  </conditionalFormatting>
  <conditionalFormatting sqref="I678:N678 P676:Q679">
    <cfRule type="cellIs" dxfId="11087" priority="356" operator="lessThan">
      <formula>0</formula>
    </cfRule>
  </conditionalFormatting>
  <conditionalFormatting sqref="B680:N683">
    <cfRule type="cellIs" dxfId="11086" priority="355" operator="lessThan">
      <formula>0</formula>
    </cfRule>
  </conditionalFormatting>
  <conditionalFormatting sqref="I682:N682 P680:Q683">
    <cfRule type="cellIs" dxfId="11085" priority="354" operator="lessThan">
      <formula>0</formula>
    </cfRule>
  </conditionalFormatting>
  <conditionalFormatting sqref="B684:N687">
    <cfRule type="cellIs" dxfId="11084" priority="353" operator="lessThan">
      <formula>0</formula>
    </cfRule>
  </conditionalFormatting>
  <conditionalFormatting sqref="I686:N686 P684:Q687">
    <cfRule type="cellIs" dxfId="11083" priority="352" operator="lessThan">
      <formula>0</formula>
    </cfRule>
  </conditionalFormatting>
  <conditionalFormatting sqref="B688:N691">
    <cfRule type="cellIs" dxfId="11082" priority="351" operator="lessThan">
      <formula>0</formula>
    </cfRule>
  </conditionalFormatting>
  <conditionalFormatting sqref="I690:N690 P688:Q691">
    <cfRule type="cellIs" dxfId="11081" priority="350" operator="lessThan">
      <formula>0</formula>
    </cfRule>
  </conditionalFormatting>
  <conditionalFormatting sqref="B692:N695 O694">
    <cfRule type="cellIs" dxfId="11080" priority="349" operator="lessThan">
      <formula>0</formula>
    </cfRule>
  </conditionalFormatting>
  <conditionalFormatting sqref="P692:Q695 I694:O694">
    <cfRule type="cellIs" dxfId="11079" priority="348" operator="lessThan">
      <formula>0</formula>
    </cfRule>
  </conditionalFormatting>
  <conditionalFormatting sqref="B696:N699">
    <cfRule type="cellIs" dxfId="11078" priority="347" operator="lessThan">
      <formula>0</formula>
    </cfRule>
  </conditionalFormatting>
  <conditionalFormatting sqref="I698:N698 P696:Q699">
    <cfRule type="cellIs" dxfId="11077" priority="346" operator="lessThan">
      <formula>0</formula>
    </cfRule>
  </conditionalFormatting>
  <conditionalFormatting sqref="B700:N703">
    <cfRule type="cellIs" dxfId="11076" priority="345" operator="lessThan">
      <formula>0</formula>
    </cfRule>
  </conditionalFormatting>
  <conditionalFormatting sqref="I702:N702 P700:Q703">
    <cfRule type="cellIs" dxfId="11075" priority="344" operator="lessThan">
      <formula>0</formula>
    </cfRule>
  </conditionalFormatting>
  <conditionalFormatting sqref="B704:N707">
    <cfRule type="cellIs" dxfId="11074" priority="343" operator="lessThan">
      <formula>0</formula>
    </cfRule>
  </conditionalFormatting>
  <conditionalFormatting sqref="I706:N706 P704:Q707">
    <cfRule type="cellIs" dxfId="11073" priority="342" operator="lessThan">
      <formula>0</formula>
    </cfRule>
  </conditionalFormatting>
  <conditionalFormatting sqref="B712:N715">
    <cfRule type="cellIs" dxfId="11072" priority="341" operator="lessThan">
      <formula>0</formula>
    </cfRule>
  </conditionalFormatting>
  <conditionalFormatting sqref="I714:N714 P712:Q715">
    <cfRule type="cellIs" dxfId="11071" priority="340" operator="lessThan">
      <formula>0</formula>
    </cfRule>
  </conditionalFormatting>
  <conditionalFormatting sqref="B716:N719">
    <cfRule type="cellIs" dxfId="11070" priority="339" operator="lessThan">
      <formula>0</formula>
    </cfRule>
  </conditionalFormatting>
  <conditionalFormatting sqref="I718:N718 P716:Q719">
    <cfRule type="cellIs" dxfId="11069" priority="338" operator="lessThan">
      <formula>0</formula>
    </cfRule>
  </conditionalFormatting>
  <conditionalFormatting sqref="P654">
    <cfRule type="cellIs" dxfId="11068" priority="337" operator="lessThan">
      <formula>0</formula>
    </cfRule>
  </conditionalFormatting>
  <conditionalFormatting sqref="Q466">
    <cfRule type="cellIs" dxfId="11067" priority="336" operator="lessThan">
      <formula>0</formula>
    </cfRule>
  </conditionalFormatting>
  <conditionalFormatting sqref="P466">
    <cfRule type="cellIs" dxfId="11066" priority="335" operator="lessThan">
      <formula>0</formula>
    </cfRule>
  </conditionalFormatting>
  <conditionalFormatting sqref="B466:N466">
    <cfRule type="cellIs" dxfId="11065" priority="334" operator="lessThan">
      <formula>0</formula>
    </cfRule>
  </conditionalFormatting>
  <conditionalFormatting sqref="B505:N505">
    <cfRule type="cellIs" dxfId="11064" priority="331" operator="lessThan">
      <formula>0</formula>
    </cfRule>
  </conditionalFormatting>
  <conditionalFormatting sqref="B513:N513">
    <cfRule type="cellIs" dxfId="11063" priority="328" operator="lessThan">
      <formula>0</formula>
    </cfRule>
  </conditionalFormatting>
  <conditionalFormatting sqref="B522:N522">
    <cfRule type="cellIs" dxfId="11062" priority="325" operator="lessThan">
      <formula>0</formula>
    </cfRule>
  </conditionalFormatting>
  <conditionalFormatting sqref="B530:N530">
    <cfRule type="cellIs" dxfId="11061" priority="322" operator="lessThan">
      <formula>0</formula>
    </cfRule>
  </conditionalFormatting>
  <conditionalFormatting sqref="B538:N538">
    <cfRule type="cellIs" dxfId="11060" priority="319" operator="lessThan">
      <formula>0</formula>
    </cfRule>
  </conditionalFormatting>
  <conditionalFormatting sqref="B553:N553">
    <cfRule type="cellIs" dxfId="11059" priority="316" operator="lessThan">
      <formula>0</formula>
    </cfRule>
  </conditionalFormatting>
  <conditionalFormatting sqref="B561:N561">
    <cfRule type="cellIs" dxfId="11058" priority="313" operator="lessThan">
      <formula>0</formula>
    </cfRule>
  </conditionalFormatting>
  <conditionalFormatting sqref="B590:N590">
    <cfRule type="cellIs" dxfId="11057" priority="310" operator="lessThan">
      <formula>0</formula>
    </cfRule>
  </conditionalFormatting>
  <conditionalFormatting sqref="O608">
    <cfRule type="cellIs" dxfId="11056" priority="51" operator="lessThan">
      <formula>0</formula>
    </cfRule>
  </conditionalFormatting>
  <conditionalFormatting sqref="O608">
    <cfRule type="cellIs" dxfId="11055" priority="52" operator="lessThan">
      <formula>0</formula>
    </cfRule>
  </conditionalFormatting>
  <conditionalFormatting sqref="O603">
    <cfRule type="cellIs" dxfId="11054" priority="55" operator="lessThan">
      <formula>0</formula>
    </cfRule>
  </conditionalFormatting>
  <conditionalFormatting sqref="O603">
    <cfRule type="cellIs" dxfId="11053" priority="56" operator="lessThan">
      <formula>0</formula>
    </cfRule>
  </conditionalFormatting>
  <conditionalFormatting sqref="O603">
    <cfRule type="cellIs" dxfId="11052" priority="57" operator="lessThan">
      <formula>0</formula>
    </cfRule>
  </conditionalFormatting>
  <conditionalFormatting sqref="O608">
    <cfRule type="cellIs" dxfId="11051" priority="50" operator="lessThan">
      <formula>0</formula>
    </cfRule>
  </conditionalFormatting>
  <conditionalFormatting sqref="P491:Q491">
    <cfRule type="cellIs" dxfId="11050" priority="309" operator="lessThan">
      <formula>0</formula>
    </cfRule>
  </conditionalFormatting>
  <conditionalFormatting sqref="Q492:Q496">
    <cfRule type="cellIs" dxfId="11049" priority="308" operator="lessThan">
      <formula>0</formula>
    </cfRule>
  </conditionalFormatting>
  <conditionalFormatting sqref="P492:P495">
    <cfRule type="cellIs" dxfId="11048" priority="307" operator="lessThan">
      <formula>0</formula>
    </cfRule>
  </conditionalFormatting>
  <conditionalFormatting sqref="P496">
    <cfRule type="cellIs" dxfId="11047" priority="306" operator="lessThan">
      <formula>0</formula>
    </cfRule>
  </conditionalFormatting>
  <conditionalFormatting sqref="P473:Q473 B473">
    <cfRule type="cellIs" dxfId="11046" priority="305" operator="lessThan">
      <formula>0</formula>
    </cfRule>
  </conditionalFormatting>
  <conditionalFormatting sqref="Q474:Q478">
    <cfRule type="cellIs" dxfId="11045" priority="304" operator="lessThan">
      <formula>0</formula>
    </cfRule>
  </conditionalFormatting>
  <conditionalFormatting sqref="P474:P477">
    <cfRule type="cellIs" dxfId="11044" priority="303" operator="lessThan">
      <formula>0</formula>
    </cfRule>
  </conditionalFormatting>
  <conditionalFormatting sqref="P478">
    <cfRule type="cellIs" dxfId="11043" priority="302" operator="lessThan">
      <formula>0</formula>
    </cfRule>
  </conditionalFormatting>
  <conditionalFormatting sqref="P479:Q479 B479">
    <cfRule type="cellIs" dxfId="11042" priority="301" operator="lessThan">
      <formula>0</formula>
    </cfRule>
  </conditionalFormatting>
  <conditionalFormatting sqref="Q480:Q484">
    <cfRule type="cellIs" dxfId="11041" priority="300" operator="lessThan">
      <formula>0</formula>
    </cfRule>
  </conditionalFormatting>
  <conditionalFormatting sqref="P480:P483">
    <cfRule type="cellIs" dxfId="11040" priority="299" operator="lessThan">
      <formula>0</formula>
    </cfRule>
  </conditionalFormatting>
  <conditionalFormatting sqref="P484">
    <cfRule type="cellIs" dxfId="11039" priority="298" operator="lessThan">
      <formula>0</formula>
    </cfRule>
  </conditionalFormatting>
  <conditionalFormatting sqref="P485:Q485 B485">
    <cfRule type="cellIs" dxfId="11038" priority="297" operator="lessThan">
      <formula>0</formula>
    </cfRule>
  </conditionalFormatting>
  <conditionalFormatting sqref="Q486:Q490">
    <cfRule type="cellIs" dxfId="11037" priority="296" operator="lessThan">
      <formula>0</formula>
    </cfRule>
  </conditionalFormatting>
  <conditionalFormatting sqref="P486:P489">
    <cfRule type="cellIs" dxfId="11036" priority="295" operator="lessThan">
      <formula>0</formula>
    </cfRule>
  </conditionalFormatting>
  <conditionalFormatting sqref="P490">
    <cfRule type="cellIs" dxfId="11035"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1034" priority="291" operator="lessThan">
      <formula>0</formula>
    </cfRule>
  </conditionalFormatting>
  <conditionalFormatting sqref="O348">
    <cfRule type="cellIs" dxfId="11033" priority="290" operator="lessThan">
      <formula>0</formula>
    </cfRule>
  </conditionalFormatting>
  <conditionalFormatting sqref="O348">
    <cfRule type="cellIs" dxfId="11032" priority="289" operator="lessThan">
      <formula>0</formula>
    </cfRule>
  </conditionalFormatting>
  <conditionalFormatting sqref="O351:O354">
    <cfRule type="cellIs" dxfId="11031" priority="288" operator="lessThan">
      <formula>0</formula>
    </cfRule>
  </conditionalFormatting>
  <conditionalFormatting sqref="O363:O364">
    <cfRule type="cellIs" dxfId="11030" priority="287" operator="lessThan">
      <formula>0</formula>
    </cfRule>
  </conditionalFormatting>
  <conditionalFormatting sqref="O369:O370">
    <cfRule type="cellIs" dxfId="11029" priority="286" operator="lessThan">
      <formula>0</formula>
    </cfRule>
  </conditionalFormatting>
  <conditionalFormatting sqref="O375:O376">
    <cfRule type="cellIs" dxfId="11028" priority="285" operator="lessThan">
      <formula>0</formula>
    </cfRule>
  </conditionalFormatting>
  <conditionalFormatting sqref="O381:O383">
    <cfRule type="cellIs" dxfId="11027" priority="284" operator="lessThan">
      <formula>0</formula>
    </cfRule>
  </conditionalFormatting>
  <conditionalFormatting sqref="O355">
    <cfRule type="cellIs" dxfId="11026" priority="283" operator="lessThan">
      <formula>0</formula>
    </cfRule>
  </conditionalFormatting>
  <conditionalFormatting sqref="O593:O595">
    <cfRule type="cellIs" dxfId="11025" priority="281" operator="lessThan">
      <formula>0</formula>
    </cfRule>
  </conditionalFormatting>
  <conditionalFormatting sqref="O593:O595">
    <cfRule type="cellIs" dxfId="11024" priority="282" operator="lessThan">
      <formula>0</formula>
    </cfRule>
  </conditionalFormatting>
  <conditionalFormatting sqref="O601:O602 O599">
    <cfRule type="cellIs" dxfId="11023" priority="280" operator="lessThan">
      <formula>0</formula>
    </cfRule>
  </conditionalFormatting>
  <conditionalFormatting sqref="O621:O624">
    <cfRule type="cellIs" dxfId="11022" priority="275" operator="lessThan">
      <formula>0</formula>
    </cfRule>
  </conditionalFormatting>
  <conditionalFormatting sqref="O621:O624">
    <cfRule type="cellIs" dxfId="11021" priority="276" operator="lessThan">
      <formula>0</formula>
    </cfRule>
  </conditionalFormatting>
  <conditionalFormatting sqref="O626:O629">
    <cfRule type="cellIs" dxfId="11020" priority="274" operator="lessThan">
      <formula>0</formula>
    </cfRule>
  </conditionalFormatting>
  <conditionalFormatting sqref="O611:O614">
    <cfRule type="cellIs" dxfId="11019" priority="269" operator="lessThan">
      <formula>0</formula>
    </cfRule>
  </conditionalFormatting>
  <conditionalFormatting sqref="O611:O614">
    <cfRule type="cellIs" dxfId="11018" priority="270" operator="lessThan">
      <formula>0</formula>
    </cfRule>
  </conditionalFormatting>
  <conditionalFormatting sqref="O650 O663 O655:O661 O642:O645 O652:O653 O672:O675 O708:O711 O665:O670">
    <cfRule type="cellIs" dxfId="11017" priority="268" operator="lessThan">
      <formula>0</formula>
    </cfRule>
  </conditionalFormatting>
  <conditionalFormatting sqref="O674">
    <cfRule type="cellIs" dxfId="11016" priority="267" operator="lessThan">
      <formula>0</formula>
    </cfRule>
  </conditionalFormatting>
  <conditionalFormatting sqref="O647">
    <cfRule type="cellIs" dxfId="11015" priority="266" operator="lessThan">
      <formula>0</formula>
    </cfRule>
  </conditionalFormatting>
  <conditionalFormatting sqref="O393">
    <cfRule type="cellIs" dxfId="11014" priority="245" operator="lessThan">
      <formula>0</formula>
    </cfRule>
  </conditionalFormatting>
  <conditionalFormatting sqref="O390">
    <cfRule type="cellIs" dxfId="11013" priority="250" operator="lessThan">
      <formula>0</formula>
    </cfRule>
  </conditionalFormatting>
  <conditionalFormatting sqref="O393">
    <cfRule type="cellIs" dxfId="11012" priority="248" operator="lessThan">
      <formula>0</formula>
    </cfRule>
  </conditionalFormatting>
  <conditionalFormatting sqref="O378">
    <cfRule type="cellIs" dxfId="11011" priority="260" operator="lessThan">
      <formula>0</formula>
    </cfRule>
  </conditionalFormatting>
  <conditionalFormatting sqref="O372">
    <cfRule type="cellIs" dxfId="11010" priority="261" operator="lessThan">
      <formula>0</formula>
    </cfRule>
  </conditionalFormatting>
  <conditionalFormatting sqref="O384">
    <cfRule type="cellIs" dxfId="11009" priority="259" operator="lessThan">
      <formula>0</formula>
    </cfRule>
  </conditionalFormatting>
  <conditionalFormatting sqref="O387">
    <cfRule type="cellIs" dxfId="11008" priority="254" operator="lessThan">
      <formula>0</formula>
    </cfRule>
  </conditionalFormatting>
  <conditionalFormatting sqref="O387">
    <cfRule type="cellIs" dxfId="11007" priority="253" operator="lessThan">
      <formula>0</formula>
    </cfRule>
  </conditionalFormatting>
  <conditionalFormatting sqref="O387">
    <cfRule type="cellIs" dxfId="11006" priority="252" operator="lessThan">
      <formula>0</formula>
    </cfRule>
  </conditionalFormatting>
  <conditionalFormatting sqref="O387">
    <cfRule type="cellIs" dxfId="11005" priority="251" operator="lessThan">
      <formula>0</formula>
    </cfRule>
  </conditionalFormatting>
  <conditionalFormatting sqref="O393">
    <cfRule type="cellIs" dxfId="11004" priority="246" operator="lessThan">
      <formula>0</formula>
    </cfRule>
  </conditionalFormatting>
  <conditionalFormatting sqref="O393">
    <cfRule type="cellIs" dxfId="11003" priority="249" operator="lessThan">
      <formula>0</formula>
    </cfRule>
  </conditionalFormatting>
  <conditionalFormatting sqref="O393">
    <cfRule type="cellIs" dxfId="11002" priority="244" operator="lessThan">
      <formula>0</formula>
    </cfRule>
  </conditionalFormatting>
  <conditionalFormatting sqref="O393">
    <cfRule type="cellIs" dxfId="11001" priority="247" operator="lessThan">
      <formula>0</formula>
    </cfRule>
  </conditionalFormatting>
  <conditionalFormatting sqref="O393">
    <cfRule type="cellIs" dxfId="11000" priority="242" operator="lessThan">
      <formula>0</formula>
    </cfRule>
  </conditionalFormatting>
  <conditionalFormatting sqref="O393">
    <cfRule type="cellIs" dxfId="10999" priority="243" operator="lessThan">
      <formula>0</formula>
    </cfRule>
  </conditionalFormatting>
  <conditionalFormatting sqref="O399">
    <cfRule type="cellIs" dxfId="10998" priority="240" operator="lessThan">
      <formula>0</formula>
    </cfRule>
  </conditionalFormatting>
  <conditionalFormatting sqref="O396">
    <cfRule type="cellIs" dxfId="10997" priority="241" operator="lessThan">
      <formula>0</formula>
    </cfRule>
  </conditionalFormatting>
  <conditionalFormatting sqref="O399">
    <cfRule type="cellIs" dxfId="10996" priority="239" operator="lessThan">
      <formula>0</formula>
    </cfRule>
  </conditionalFormatting>
  <conditionalFormatting sqref="O399">
    <cfRule type="cellIs" dxfId="10995" priority="238" operator="lessThan">
      <formula>0</formula>
    </cfRule>
  </conditionalFormatting>
  <conditionalFormatting sqref="O399">
    <cfRule type="cellIs" dxfId="10994" priority="237" operator="lessThan">
      <formula>0</formula>
    </cfRule>
  </conditionalFormatting>
  <conditionalFormatting sqref="O399">
    <cfRule type="cellIs" dxfId="10993" priority="236" operator="lessThan">
      <formula>0</formula>
    </cfRule>
  </conditionalFormatting>
  <conditionalFormatting sqref="O399">
    <cfRule type="cellIs" dxfId="10992" priority="235" operator="lessThan">
      <formula>0</formula>
    </cfRule>
  </conditionalFormatting>
  <conditionalFormatting sqref="O399">
    <cfRule type="cellIs" dxfId="10991" priority="234" operator="lessThan">
      <formula>0</formula>
    </cfRule>
  </conditionalFormatting>
  <conditionalFormatting sqref="O399">
    <cfRule type="cellIs" dxfId="10990" priority="233" operator="lessThan">
      <formula>0</formula>
    </cfRule>
  </conditionalFormatting>
  <conditionalFormatting sqref="O402">
    <cfRule type="cellIs" dxfId="10989" priority="232" operator="lessThan">
      <formula>0</formula>
    </cfRule>
  </conditionalFormatting>
  <conditionalFormatting sqref="O355">
    <cfRule type="cellIs" dxfId="10988" priority="231" operator="lessThan">
      <formula>0</formula>
    </cfRule>
  </conditionalFormatting>
  <conditionalFormatting sqref="O361">
    <cfRule type="cellIs" dxfId="10987" priority="230" operator="lessThan">
      <formula>0</formula>
    </cfRule>
  </conditionalFormatting>
  <conditionalFormatting sqref="O361">
    <cfRule type="cellIs" dxfId="10986" priority="229" operator="lessThan">
      <formula>0</formula>
    </cfRule>
  </conditionalFormatting>
  <conditionalFormatting sqref="O367">
    <cfRule type="cellIs" dxfId="10985" priority="228" operator="lessThan">
      <formula>0</formula>
    </cfRule>
  </conditionalFormatting>
  <conditionalFormatting sqref="O367">
    <cfRule type="cellIs" dxfId="10984" priority="227" operator="lessThan">
      <formula>0</formula>
    </cfRule>
  </conditionalFormatting>
  <conditionalFormatting sqref="O373">
    <cfRule type="cellIs" dxfId="10983" priority="226" operator="lessThan">
      <formula>0</formula>
    </cfRule>
  </conditionalFormatting>
  <conditionalFormatting sqref="O373">
    <cfRule type="cellIs" dxfId="10982" priority="225" operator="lessThan">
      <formula>0</formula>
    </cfRule>
  </conditionalFormatting>
  <conditionalFormatting sqref="O379">
    <cfRule type="cellIs" dxfId="10981" priority="224" operator="lessThan">
      <formula>0</formula>
    </cfRule>
  </conditionalFormatting>
  <conditionalFormatting sqref="O379">
    <cfRule type="cellIs" dxfId="10980" priority="223" operator="lessThan">
      <formula>0</formula>
    </cfRule>
  </conditionalFormatting>
  <conditionalFormatting sqref="O385">
    <cfRule type="cellIs" dxfId="10979" priority="222" operator="lessThan">
      <formula>0</formula>
    </cfRule>
  </conditionalFormatting>
  <conditionalFormatting sqref="O385">
    <cfRule type="cellIs" dxfId="10978" priority="221" operator="lessThan">
      <formula>0</formula>
    </cfRule>
  </conditionalFormatting>
  <conditionalFormatting sqref="O391">
    <cfRule type="cellIs" dxfId="10977" priority="220" operator="lessThan">
      <formula>0</formula>
    </cfRule>
  </conditionalFormatting>
  <conditionalFormatting sqref="O391">
    <cfRule type="cellIs" dxfId="10976" priority="219" operator="lessThan">
      <formula>0</formula>
    </cfRule>
  </conditionalFormatting>
  <conditionalFormatting sqref="O397">
    <cfRule type="cellIs" dxfId="10975" priority="218" operator="lessThan">
      <formula>0</formula>
    </cfRule>
  </conditionalFormatting>
  <conditionalFormatting sqref="O397">
    <cfRule type="cellIs" dxfId="10974" priority="217" operator="lessThan">
      <formula>0</formula>
    </cfRule>
  </conditionalFormatting>
  <conditionalFormatting sqref="O405">
    <cfRule type="cellIs" dxfId="10973" priority="216" operator="lessThan">
      <formula>0</formula>
    </cfRule>
  </conditionalFormatting>
  <conditionalFormatting sqref="O405">
    <cfRule type="cellIs" dxfId="10972" priority="214" operator="lessThan">
      <formula>0</formula>
    </cfRule>
  </conditionalFormatting>
  <conditionalFormatting sqref="O405">
    <cfRule type="cellIs" dxfId="10971" priority="213" operator="lessThan">
      <formula>0</formula>
    </cfRule>
  </conditionalFormatting>
  <conditionalFormatting sqref="O405">
    <cfRule type="cellIs" dxfId="10970" priority="212" operator="lessThan">
      <formula>0</formula>
    </cfRule>
  </conditionalFormatting>
  <conditionalFormatting sqref="O405">
    <cfRule type="cellIs" dxfId="10969" priority="211" operator="lessThan">
      <formula>0</formula>
    </cfRule>
  </conditionalFormatting>
  <conditionalFormatting sqref="O405">
    <cfRule type="cellIs" dxfId="10968" priority="210" operator="lessThan">
      <formula>0</formula>
    </cfRule>
  </conditionalFormatting>
  <conditionalFormatting sqref="O405">
    <cfRule type="cellIs" dxfId="10967" priority="209" operator="lessThan">
      <formula>0</formula>
    </cfRule>
  </conditionalFormatting>
  <conditionalFormatting sqref="O408">
    <cfRule type="cellIs" dxfId="10966" priority="208" operator="lessThan">
      <formula>0</formula>
    </cfRule>
  </conditionalFormatting>
  <conditionalFormatting sqref="O409">
    <cfRule type="cellIs" dxfId="10965" priority="207" operator="lessThan">
      <formula>0</formula>
    </cfRule>
  </conditionalFormatting>
  <conditionalFormatting sqref="O409">
    <cfRule type="cellIs" dxfId="10964" priority="206" operator="lessThan">
      <formula>0</formula>
    </cfRule>
  </conditionalFormatting>
  <conditionalFormatting sqref="O411">
    <cfRule type="cellIs" dxfId="10963" priority="205" operator="lessThan">
      <formula>0</formula>
    </cfRule>
  </conditionalFormatting>
  <conditionalFormatting sqref="O411">
    <cfRule type="cellIs" dxfId="10962" priority="204" operator="lessThan">
      <formula>0</formula>
    </cfRule>
  </conditionalFormatting>
  <conditionalFormatting sqref="O411">
    <cfRule type="cellIs" dxfId="10961" priority="203" operator="lessThan">
      <formula>0</formula>
    </cfRule>
  </conditionalFormatting>
  <conditionalFormatting sqref="O411">
    <cfRule type="cellIs" dxfId="10960" priority="202" operator="lessThan">
      <formula>0</formula>
    </cfRule>
  </conditionalFormatting>
  <conditionalFormatting sqref="O411">
    <cfRule type="cellIs" dxfId="10959" priority="201" operator="lessThan">
      <formula>0</formula>
    </cfRule>
  </conditionalFormatting>
  <conditionalFormatting sqref="O411">
    <cfRule type="cellIs" dxfId="10958" priority="200" operator="lessThan">
      <formula>0</formula>
    </cfRule>
  </conditionalFormatting>
  <conditionalFormatting sqref="O411">
    <cfRule type="cellIs" dxfId="10957" priority="199" operator="lessThan">
      <formula>0</formula>
    </cfRule>
  </conditionalFormatting>
  <conditionalFormatting sqref="O411">
    <cfRule type="cellIs" dxfId="10956" priority="198" operator="lessThan">
      <formula>0</formula>
    </cfRule>
  </conditionalFormatting>
  <conditionalFormatting sqref="O414">
    <cfRule type="cellIs" dxfId="10955" priority="197" operator="lessThan">
      <formula>0</formula>
    </cfRule>
  </conditionalFormatting>
  <conditionalFormatting sqref="O415">
    <cfRule type="cellIs" dxfId="10954" priority="196" operator="lessThan">
      <formula>0</formula>
    </cfRule>
  </conditionalFormatting>
  <conditionalFormatting sqref="O415">
    <cfRule type="cellIs" dxfId="10953" priority="195" operator="lessThan">
      <formula>0</formula>
    </cfRule>
  </conditionalFormatting>
  <conditionalFormatting sqref="O417">
    <cfRule type="cellIs" dxfId="10952" priority="194" operator="lessThan">
      <formula>0</formula>
    </cfRule>
  </conditionalFormatting>
  <conditionalFormatting sqref="O417">
    <cfRule type="cellIs" dxfId="10951" priority="193" operator="lessThan">
      <formula>0</formula>
    </cfRule>
  </conditionalFormatting>
  <conditionalFormatting sqref="O417">
    <cfRule type="cellIs" dxfId="10950" priority="192" operator="lessThan">
      <formula>0</formula>
    </cfRule>
  </conditionalFormatting>
  <conditionalFormatting sqref="O417">
    <cfRule type="cellIs" dxfId="10949" priority="191" operator="lessThan">
      <formula>0</formula>
    </cfRule>
  </conditionalFormatting>
  <conditionalFormatting sqref="O417">
    <cfRule type="cellIs" dxfId="10948" priority="190" operator="lessThan">
      <formula>0</formula>
    </cfRule>
  </conditionalFormatting>
  <conditionalFormatting sqref="O417">
    <cfRule type="cellIs" dxfId="10947" priority="189" operator="lessThan">
      <formula>0</formula>
    </cfRule>
  </conditionalFormatting>
  <conditionalFormatting sqref="O417">
    <cfRule type="cellIs" dxfId="10946" priority="188" operator="lessThan">
      <formula>0</formula>
    </cfRule>
  </conditionalFormatting>
  <conditionalFormatting sqref="O417">
    <cfRule type="cellIs" dxfId="10945" priority="187" operator="lessThan">
      <formula>0</formula>
    </cfRule>
  </conditionalFormatting>
  <conditionalFormatting sqref="O420">
    <cfRule type="cellIs" dxfId="10944" priority="186" operator="lessThan">
      <formula>0</formula>
    </cfRule>
  </conditionalFormatting>
  <conditionalFormatting sqref="O421">
    <cfRule type="cellIs" dxfId="10943" priority="185" operator="lessThan">
      <formula>0</formula>
    </cfRule>
  </conditionalFormatting>
  <conditionalFormatting sqref="O421">
    <cfRule type="cellIs" dxfId="10942" priority="184" operator="lessThan">
      <formula>0</formula>
    </cfRule>
  </conditionalFormatting>
  <conditionalFormatting sqref="O423">
    <cfRule type="cellIs" dxfId="10941" priority="183" operator="lessThan">
      <formula>0</formula>
    </cfRule>
  </conditionalFormatting>
  <conditionalFormatting sqref="O423">
    <cfRule type="cellIs" dxfId="10940" priority="182" operator="lessThan">
      <formula>0</formula>
    </cfRule>
  </conditionalFormatting>
  <conditionalFormatting sqref="O423">
    <cfRule type="cellIs" dxfId="10939" priority="181" operator="lessThan">
      <formula>0</formula>
    </cfRule>
  </conditionalFormatting>
  <conditionalFormatting sqref="O423">
    <cfRule type="cellIs" dxfId="10938" priority="180" operator="lessThan">
      <formula>0</formula>
    </cfRule>
  </conditionalFormatting>
  <conditionalFormatting sqref="O423">
    <cfRule type="cellIs" dxfId="10937" priority="179" operator="lessThan">
      <formula>0</formula>
    </cfRule>
  </conditionalFormatting>
  <conditionalFormatting sqref="O423">
    <cfRule type="cellIs" dxfId="10936" priority="178" operator="lessThan">
      <formula>0</formula>
    </cfRule>
  </conditionalFormatting>
  <conditionalFormatting sqref="O423">
    <cfRule type="cellIs" dxfId="10935" priority="177" operator="lessThan">
      <formula>0</formula>
    </cfRule>
  </conditionalFormatting>
  <conditionalFormatting sqref="O423">
    <cfRule type="cellIs" dxfId="10934" priority="176" operator="lessThan">
      <formula>0</formula>
    </cfRule>
  </conditionalFormatting>
  <conditionalFormatting sqref="O426">
    <cfRule type="cellIs" dxfId="10933" priority="175" operator="lessThan">
      <formula>0</formula>
    </cfRule>
  </conditionalFormatting>
  <conditionalFormatting sqref="O427">
    <cfRule type="cellIs" dxfId="10932" priority="174" operator="lessThan">
      <formula>0</formula>
    </cfRule>
  </conditionalFormatting>
  <conditionalFormatting sqref="O427">
    <cfRule type="cellIs" dxfId="10931" priority="173" operator="lessThan">
      <formula>0</formula>
    </cfRule>
  </conditionalFormatting>
  <conditionalFormatting sqref="O429">
    <cfRule type="cellIs" dxfId="10930" priority="172" operator="lessThan">
      <formula>0</formula>
    </cfRule>
  </conditionalFormatting>
  <conditionalFormatting sqref="O429">
    <cfRule type="cellIs" dxfId="10929" priority="171" operator="lessThan">
      <formula>0</formula>
    </cfRule>
  </conditionalFormatting>
  <conditionalFormatting sqref="O429">
    <cfRule type="cellIs" dxfId="10928" priority="170" operator="lessThan">
      <formula>0</formula>
    </cfRule>
  </conditionalFormatting>
  <conditionalFormatting sqref="O429">
    <cfRule type="cellIs" dxfId="10927" priority="169" operator="lessThan">
      <formula>0</formula>
    </cfRule>
  </conditionalFormatting>
  <conditionalFormatting sqref="O429">
    <cfRule type="cellIs" dxfId="10926" priority="168" operator="lessThan">
      <formula>0</formula>
    </cfRule>
  </conditionalFormatting>
  <conditionalFormatting sqref="O429">
    <cfRule type="cellIs" dxfId="10925" priority="167" operator="lessThan">
      <formula>0</formula>
    </cfRule>
  </conditionalFormatting>
  <conditionalFormatting sqref="O429">
    <cfRule type="cellIs" dxfId="10924" priority="166" operator="lessThan">
      <formula>0</formula>
    </cfRule>
  </conditionalFormatting>
  <conditionalFormatting sqref="O429">
    <cfRule type="cellIs" dxfId="10923" priority="165" operator="lessThan">
      <formula>0</formula>
    </cfRule>
  </conditionalFormatting>
  <conditionalFormatting sqref="O432">
    <cfRule type="cellIs" dxfId="10922" priority="164" operator="lessThan">
      <formula>0</formula>
    </cfRule>
  </conditionalFormatting>
  <conditionalFormatting sqref="O435">
    <cfRule type="cellIs" dxfId="10921" priority="163" operator="lessThan">
      <formula>0</formula>
    </cfRule>
  </conditionalFormatting>
  <conditionalFormatting sqref="O435">
    <cfRule type="cellIs" dxfId="10920" priority="162" operator="lessThan">
      <formula>0</formula>
    </cfRule>
  </conditionalFormatting>
  <conditionalFormatting sqref="O435">
    <cfRule type="cellIs" dxfId="10919" priority="161" operator="lessThan">
      <formula>0</formula>
    </cfRule>
  </conditionalFormatting>
  <conditionalFormatting sqref="O435">
    <cfRule type="cellIs" dxfId="10918" priority="160" operator="lessThan">
      <formula>0</formula>
    </cfRule>
  </conditionalFormatting>
  <conditionalFormatting sqref="O435">
    <cfRule type="cellIs" dxfId="10917" priority="159" operator="lessThan">
      <formula>0</formula>
    </cfRule>
  </conditionalFormatting>
  <conditionalFormatting sqref="O435">
    <cfRule type="cellIs" dxfId="10916" priority="158" operator="lessThan">
      <formula>0</formula>
    </cfRule>
  </conditionalFormatting>
  <conditionalFormatting sqref="O435">
    <cfRule type="cellIs" dxfId="10915" priority="157" operator="lessThan">
      <formula>0</formula>
    </cfRule>
  </conditionalFormatting>
  <conditionalFormatting sqref="O435">
    <cfRule type="cellIs" dxfId="10914" priority="156" operator="lessThan">
      <formula>0</formula>
    </cfRule>
  </conditionalFormatting>
  <conditionalFormatting sqref="O438">
    <cfRule type="cellIs" dxfId="10913" priority="155" operator="lessThan">
      <formula>0</formula>
    </cfRule>
  </conditionalFormatting>
  <conditionalFormatting sqref="O439">
    <cfRule type="cellIs" dxfId="10912" priority="154" operator="lessThan">
      <formula>0</formula>
    </cfRule>
  </conditionalFormatting>
  <conditionalFormatting sqref="O439">
    <cfRule type="cellIs" dxfId="10911" priority="153" operator="lessThan">
      <formula>0</formula>
    </cfRule>
  </conditionalFormatting>
  <conditionalFormatting sqref="O441">
    <cfRule type="cellIs" dxfId="10910" priority="152" operator="lessThan">
      <formula>0</formula>
    </cfRule>
  </conditionalFormatting>
  <conditionalFormatting sqref="O441">
    <cfRule type="cellIs" dxfId="10909" priority="151" operator="lessThan">
      <formula>0</formula>
    </cfRule>
  </conditionalFormatting>
  <conditionalFormatting sqref="O441">
    <cfRule type="cellIs" dxfId="10908" priority="150" operator="lessThan">
      <formula>0</formula>
    </cfRule>
  </conditionalFormatting>
  <conditionalFormatting sqref="O441">
    <cfRule type="cellIs" dxfId="10907" priority="149" operator="lessThan">
      <formula>0</formula>
    </cfRule>
  </conditionalFormatting>
  <conditionalFormatting sqref="O441">
    <cfRule type="cellIs" dxfId="10906" priority="148" operator="lessThan">
      <formula>0</formula>
    </cfRule>
  </conditionalFormatting>
  <conditionalFormatting sqref="O441">
    <cfRule type="cellIs" dxfId="10905" priority="147" operator="lessThan">
      <formula>0</formula>
    </cfRule>
  </conditionalFormatting>
  <conditionalFormatting sqref="O441">
    <cfRule type="cellIs" dxfId="10904" priority="146" operator="lessThan">
      <formula>0</formula>
    </cfRule>
  </conditionalFormatting>
  <conditionalFormatting sqref="O441">
    <cfRule type="cellIs" dxfId="10903" priority="145" operator="lessThan">
      <formula>0</formula>
    </cfRule>
  </conditionalFormatting>
  <conditionalFormatting sqref="O444">
    <cfRule type="cellIs" dxfId="10902" priority="144" operator="lessThan">
      <formula>0</formula>
    </cfRule>
  </conditionalFormatting>
  <conditionalFormatting sqref="O445">
    <cfRule type="cellIs" dxfId="10901" priority="143" operator="lessThan">
      <formula>0</formula>
    </cfRule>
  </conditionalFormatting>
  <conditionalFormatting sqref="O445">
    <cfRule type="cellIs" dxfId="10900" priority="142" operator="lessThan">
      <formula>0</formula>
    </cfRule>
  </conditionalFormatting>
  <conditionalFormatting sqref="O448">
    <cfRule type="cellIs" dxfId="10899" priority="141" operator="lessThan">
      <formula>0</formula>
    </cfRule>
  </conditionalFormatting>
  <conditionalFormatting sqref="O448">
    <cfRule type="cellIs" dxfId="10898" priority="140" operator="lessThan">
      <formula>0</formula>
    </cfRule>
  </conditionalFormatting>
  <conditionalFormatting sqref="O448">
    <cfRule type="cellIs" dxfId="10897" priority="139" operator="lessThan">
      <formula>0</formula>
    </cfRule>
  </conditionalFormatting>
  <conditionalFormatting sqref="O448">
    <cfRule type="cellIs" dxfId="10896" priority="138" operator="lessThan">
      <formula>0</formula>
    </cfRule>
  </conditionalFormatting>
  <conditionalFormatting sqref="O448">
    <cfRule type="cellIs" dxfId="10895" priority="137" operator="lessThan">
      <formula>0</formula>
    </cfRule>
  </conditionalFormatting>
  <conditionalFormatting sqref="O448">
    <cfRule type="cellIs" dxfId="10894" priority="136" operator="lessThan">
      <formula>0</formula>
    </cfRule>
  </conditionalFormatting>
  <conditionalFormatting sqref="O448">
    <cfRule type="cellIs" dxfId="10893" priority="135" operator="lessThan">
      <formula>0</formula>
    </cfRule>
  </conditionalFormatting>
  <conditionalFormatting sqref="O448">
    <cfRule type="cellIs" dxfId="10892" priority="134" operator="lessThan">
      <formula>0</formula>
    </cfRule>
  </conditionalFormatting>
  <conditionalFormatting sqref="O451">
    <cfRule type="cellIs" dxfId="10891" priority="133" operator="lessThan">
      <formula>0</formula>
    </cfRule>
  </conditionalFormatting>
  <conditionalFormatting sqref="O452">
    <cfRule type="cellIs" dxfId="10890" priority="132" operator="lessThan">
      <formula>0</formula>
    </cfRule>
  </conditionalFormatting>
  <conditionalFormatting sqref="O452">
    <cfRule type="cellIs" dxfId="10889" priority="131" operator="lessThan">
      <formula>0</formula>
    </cfRule>
  </conditionalFormatting>
  <conditionalFormatting sqref="O454">
    <cfRule type="cellIs" dxfId="10888" priority="130" operator="lessThan">
      <formula>0</formula>
    </cfRule>
  </conditionalFormatting>
  <conditionalFormatting sqref="O454">
    <cfRule type="cellIs" dxfId="10887" priority="129" operator="lessThan">
      <formula>0</formula>
    </cfRule>
  </conditionalFormatting>
  <conditionalFormatting sqref="O454">
    <cfRule type="cellIs" dxfId="10886" priority="128" operator="lessThan">
      <formula>0</formula>
    </cfRule>
  </conditionalFormatting>
  <conditionalFormatting sqref="O454">
    <cfRule type="cellIs" dxfId="10885" priority="127" operator="lessThan">
      <formula>0</formula>
    </cfRule>
  </conditionalFormatting>
  <conditionalFormatting sqref="O454">
    <cfRule type="cellIs" dxfId="10884" priority="126" operator="lessThan">
      <formula>0</formula>
    </cfRule>
  </conditionalFormatting>
  <conditionalFormatting sqref="O454">
    <cfRule type="cellIs" dxfId="10883" priority="125" operator="lessThan">
      <formula>0</formula>
    </cfRule>
  </conditionalFormatting>
  <conditionalFormatting sqref="O454">
    <cfRule type="cellIs" dxfId="10882" priority="124" operator="lessThan">
      <formula>0</formula>
    </cfRule>
  </conditionalFormatting>
  <conditionalFormatting sqref="O454">
    <cfRule type="cellIs" dxfId="10881" priority="123" operator="lessThan">
      <formula>0</formula>
    </cfRule>
  </conditionalFormatting>
  <conditionalFormatting sqref="O457">
    <cfRule type="cellIs" dxfId="10880" priority="122" operator="lessThan">
      <formula>0</formula>
    </cfRule>
  </conditionalFormatting>
  <conditionalFormatting sqref="O458">
    <cfRule type="cellIs" dxfId="10879" priority="121" operator="lessThan">
      <formula>0</formula>
    </cfRule>
  </conditionalFormatting>
  <conditionalFormatting sqref="O458">
    <cfRule type="cellIs" dxfId="10878" priority="120" operator="lessThan">
      <formula>0</formula>
    </cfRule>
  </conditionalFormatting>
  <conditionalFormatting sqref="O461:O464">
    <cfRule type="cellIs" dxfId="10877" priority="119" operator="lessThan">
      <formula>0</formula>
    </cfRule>
  </conditionalFormatting>
  <conditionalFormatting sqref="O461:O464">
    <cfRule type="expression" dxfId="10876" priority="117">
      <formula>O461/N461&gt;1</formula>
    </cfRule>
    <cfRule type="expression" dxfId="10875" priority="118">
      <formula>O461/N461&lt;1</formula>
    </cfRule>
  </conditionalFormatting>
  <conditionalFormatting sqref="O552 O560 O575 O589">
    <cfRule type="expression" dxfId="10874" priority="115">
      <formula>O552/#REF!&gt;1</formula>
    </cfRule>
    <cfRule type="expression" dxfId="10873" priority="116">
      <formula>O552/#REF!&lt;1</formula>
    </cfRule>
  </conditionalFormatting>
  <conditionalFormatting sqref="O512">
    <cfRule type="cellIs" dxfId="10872" priority="114" operator="lessThan">
      <formula>0</formula>
    </cfRule>
  </conditionalFormatting>
  <conditionalFormatting sqref="O512">
    <cfRule type="expression" dxfId="10871" priority="112">
      <formula>O512/N512&gt;1</formula>
    </cfRule>
    <cfRule type="expression" dxfId="10870" priority="113">
      <formula>O512/N512&lt;1</formula>
    </cfRule>
  </conditionalFormatting>
  <conditionalFormatting sqref="O596">
    <cfRule type="cellIs" dxfId="10869" priority="111" operator="lessThan">
      <formula>0</formula>
    </cfRule>
  </conditionalFormatting>
  <conditionalFormatting sqref="O600">
    <cfRule type="cellIs" dxfId="10868" priority="110" operator="lessThan">
      <formula>0</formula>
    </cfRule>
  </conditionalFormatting>
  <conditionalFormatting sqref="O600">
    <cfRule type="cellIs" dxfId="10867" priority="109" operator="lessThan">
      <formula>0</formula>
    </cfRule>
  </conditionalFormatting>
  <conditionalFormatting sqref="O710">
    <cfRule type="cellIs" dxfId="10866" priority="108" operator="lessThan">
      <formula>0</formula>
    </cfRule>
  </conditionalFormatting>
  <conditionalFormatting sqref="O654 O651 O648:O649 O632:O634">
    <cfRule type="expression" dxfId="10865" priority="95">
      <formula>O632/N632&gt;1</formula>
    </cfRule>
    <cfRule type="expression" dxfId="10864" priority="96">
      <formula>O632/N632&lt;1</formula>
    </cfRule>
  </conditionalFormatting>
  <conditionalFormatting sqref="O507:O510">
    <cfRule type="cellIs" dxfId="10863" priority="107" operator="lessThan">
      <formula>0</formula>
    </cfRule>
  </conditionalFormatting>
  <conditionalFormatting sqref="O507:O510">
    <cfRule type="expression" dxfId="10862" priority="105">
      <formula>O507/N507&gt;1</formula>
    </cfRule>
    <cfRule type="expression" dxfId="10861" priority="106">
      <formula>O507/N507&lt;1</formula>
    </cfRule>
  </conditionalFormatting>
  <conditionalFormatting sqref="O588 O574 O559 O551">
    <cfRule type="cellIs" dxfId="10860" priority="104" operator="lessThan">
      <formula>0</formula>
    </cfRule>
  </conditionalFormatting>
  <conditionalFormatting sqref="O584:O587 O570:O573 O555:O558 O547:O550">
    <cfRule type="cellIs" dxfId="10859" priority="103" operator="lessThan">
      <formula>0</formula>
    </cfRule>
  </conditionalFormatting>
  <conditionalFormatting sqref="O584:O587 O570:O573 O555:O558 O547:O550">
    <cfRule type="expression" dxfId="10858" priority="101">
      <formula>O547/N547&gt;1</formula>
    </cfRule>
    <cfRule type="expression" dxfId="10857" priority="102">
      <formula>O547/N547&lt;1</formula>
    </cfRule>
  </conditionalFormatting>
  <conditionalFormatting sqref="O588 O574 O559 O551">
    <cfRule type="cellIs" dxfId="10856" priority="100" operator="lessThan">
      <formula>0</formula>
    </cfRule>
  </conditionalFormatting>
  <conditionalFormatting sqref="O588 O574 O559 O551">
    <cfRule type="expression" dxfId="10855" priority="98">
      <formula>O551/N551&gt;1</formula>
    </cfRule>
    <cfRule type="expression" dxfId="10854" priority="99">
      <formula>O551/N551&lt;1</formula>
    </cfRule>
  </conditionalFormatting>
  <conditionalFormatting sqref="O654 O651 O648:O649 O632:O634">
    <cfRule type="cellIs" dxfId="10853" priority="97" operator="lessThan">
      <formula>0</formula>
    </cfRule>
  </conditionalFormatting>
  <conditionalFormatting sqref="O504">
    <cfRule type="expression" dxfId="10852" priority="292">
      <formula>O504/#REF!&gt;1</formula>
    </cfRule>
    <cfRule type="expression" dxfId="10851" priority="293">
      <formula>O504/#REF!&lt;1</formula>
    </cfRule>
  </conditionalFormatting>
  <conditionalFormatting sqref="O465">
    <cfRule type="cellIs" dxfId="10850" priority="94" operator="lessThan">
      <formula>0</formula>
    </cfRule>
  </conditionalFormatting>
  <conditionalFormatting sqref="O465">
    <cfRule type="expression" dxfId="10849" priority="92">
      <formula>O465/N465&gt;1</formula>
    </cfRule>
    <cfRule type="expression" dxfId="10848" priority="93">
      <formula>O465/N465&lt;1</formula>
    </cfRule>
  </conditionalFormatting>
  <conditionalFormatting sqref="O511">
    <cfRule type="cellIs" dxfId="10847" priority="91" operator="lessThan">
      <formula>0</formula>
    </cfRule>
  </conditionalFormatting>
  <conditionalFormatting sqref="O511">
    <cfRule type="expression" dxfId="10846" priority="89">
      <formula>O511/N511&gt;1</formula>
    </cfRule>
    <cfRule type="expression" dxfId="10845" priority="90">
      <formula>O511/N511&lt;1</formula>
    </cfRule>
  </conditionalFormatting>
  <conditionalFormatting sqref="O568">
    <cfRule type="cellIs" dxfId="10844" priority="79" operator="lessThan">
      <formula>0</formula>
    </cfRule>
  </conditionalFormatting>
  <conditionalFormatting sqref="O603">
    <cfRule type="expression" dxfId="10843" priority="53">
      <formula>O603/N603&gt;1</formula>
    </cfRule>
    <cfRule type="expression" dxfId="10842" priority="54">
      <formula>O603/N603&lt;1</formula>
    </cfRule>
  </conditionalFormatting>
  <conditionalFormatting sqref="O552">
    <cfRule type="cellIs" dxfId="10841" priority="76" operator="lessThan">
      <formula>0</formula>
    </cfRule>
  </conditionalFormatting>
  <conditionalFormatting sqref="O552">
    <cfRule type="expression" dxfId="10840" priority="74">
      <formula>O552/N552&gt;1</formula>
    </cfRule>
    <cfRule type="expression" dxfId="10839" priority="75">
      <formula>O552/N552&lt;1</formula>
    </cfRule>
  </conditionalFormatting>
  <conditionalFormatting sqref="O560">
    <cfRule type="cellIs" dxfId="10838" priority="73" operator="lessThan">
      <formula>0</formula>
    </cfRule>
  </conditionalFormatting>
  <conditionalFormatting sqref="O560">
    <cfRule type="expression" dxfId="10837" priority="71">
      <formula>O560/N560&gt;1</formula>
    </cfRule>
    <cfRule type="expression" dxfId="10836" priority="72">
      <formula>O560/N560&lt;1</formula>
    </cfRule>
  </conditionalFormatting>
  <conditionalFormatting sqref="O575">
    <cfRule type="cellIs" dxfId="10835" priority="70" operator="lessThan">
      <formula>0</formula>
    </cfRule>
  </conditionalFormatting>
  <conditionalFormatting sqref="O575">
    <cfRule type="expression" dxfId="10834" priority="68">
      <formula>O575/N575&gt;1</formula>
    </cfRule>
    <cfRule type="expression" dxfId="10833" priority="69">
      <formula>O575/N575&lt;1</formula>
    </cfRule>
  </conditionalFormatting>
  <conditionalFormatting sqref="O589">
    <cfRule type="cellIs" dxfId="10832" priority="67" operator="lessThan">
      <formula>0</formula>
    </cfRule>
  </conditionalFormatting>
  <conditionalFormatting sqref="O589">
    <cfRule type="expression" dxfId="10831" priority="65">
      <formula>O589/N589&gt;1</formula>
    </cfRule>
    <cfRule type="expression" dxfId="10830" priority="66">
      <formula>O589/N589&lt;1</formula>
    </cfRule>
  </conditionalFormatting>
  <conditionalFormatting sqref="O521">
    <cfRule type="cellIs" dxfId="10829" priority="88" operator="lessThan">
      <formula>0</formula>
    </cfRule>
  </conditionalFormatting>
  <conditionalFormatting sqref="O521">
    <cfRule type="expression" dxfId="10828" priority="86">
      <formula>O521/N521&gt;1</formula>
    </cfRule>
    <cfRule type="expression" dxfId="10827" priority="87">
      <formula>O521/N521&lt;1</formula>
    </cfRule>
  </conditionalFormatting>
  <conditionalFormatting sqref="O529">
    <cfRule type="cellIs" dxfId="10826" priority="85" operator="lessThan">
      <formula>0</formula>
    </cfRule>
  </conditionalFormatting>
  <conditionalFormatting sqref="O529">
    <cfRule type="expression" dxfId="10825" priority="83">
      <formula>O529/N529&gt;1</formula>
    </cfRule>
    <cfRule type="expression" dxfId="10824" priority="84">
      <formula>O529/N529&lt;1</formula>
    </cfRule>
  </conditionalFormatting>
  <conditionalFormatting sqref="O582">
    <cfRule type="expression" dxfId="10823" priority="62">
      <formula>O582/N582&gt;1</formula>
    </cfRule>
    <cfRule type="expression" dxfId="10822" priority="63">
      <formula>O582/N582&lt;1</formula>
    </cfRule>
  </conditionalFormatting>
  <conditionalFormatting sqref="O537">
    <cfRule type="cellIs" dxfId="10821" priority="82" operator="lessThan">
      <formula>0</formula>
    </cfRule>
  </conditionalFormatting>
  <conditionalFormatting sqref="O537">
    <cfRule type="expression" dxfId="10820" priority="80">
      <formula>O537/N537&gt;1</formula>
    </cfRule>
    <cfRule type="expression" dxfId="10819" priority="81">
      <formula>O537/N537&lt;1</formula>
    </cfRule>
  </conditionalFormatting>
  <conditionalFormatting sqref="O641:O645 B636:O637">
    <cfRule type="cellIs" dxfId="10818" priority="61" operator="lessThan">
      <formula>0</formula>
    </cfRule>
  </conditionalFormatting>
  <conditionalFormatting sqref="O568">
    <cfRule type="expression" dxfId="10817" priority="77">
      <formula>O568/N568&gt;1</formula>
    </cfRule>
    <cfRule type="expression" dxfId="10816" priority="78">
      <formula>O568/N568&lt;1</formula>
    </cfRule>
  </conditionalFormatting>
  <conditionalFormatting sqref="O597">
    <cfRule type="cellIs" dxfId="10815" priority="60" operator="lessThan">
      <formula>0</formula>
    </cfRule>
  </conditionalFormatting>
  <conditionalFormatting sqref="O608">
    <cfRule type="expression" dxfId="10814" priority="48">
      <formula>O608/N608&gt;1</formula>
    </cfRule>
    <cfRule type="expression" dxfId="10813" priority="49">
      <formula>O608/N608&lt;1</formula>
    </cfRule>
  </conditionalFormatting>
  <conditionalFormatting sqref="O582">
    <cfRule type="cellIs" dxfId="10812" priority="64" operator="lessThan">
      <formula>0</formula>
    </cfRule>
  </conditionalFormatting>
  <conditionalFormatting sqref="O597">
    <cfRule type="expression" dxfId="10811" priority="58">
      <formula>O597/N597&gt;1</formula>
    </cfRule>
    <cfRule type="expression" dxfId="10810" priority="59">
      <formula>O597/N597&lt;1</formula>
    </cfRule>
  </conditionalFormatting>
  <conditionalFormatting sqref="O676:O679">
    <cfRule type="cellIs" dxfId="10809" priority="47" operator="lessThan">
      <formula>0</formula>
    </cfRule>
  </conditionalFormatting>
  <conditionalFormatting sqref="O678">
    <cfRule type="cellIs" dxfId="10808" priority="46" operator="lessThan">
      <formula>0</formula>
    </cfRule>
  </conditionalFormatting>
  <conditionalFormatting sqref="O680:O683">
    <cfRule type="cellIs" dxfId="10807" priority="45" operator="lessThan">
      <formula>0</formula>
    </cfRule>
  </conditionalFormatting>
  <conditionalFormatting sqref="O682">
    <cfRule type="cellIs" dxfId="10806" priority="44" operator="lessThan">
      <formula>0</formula>
    </cfRule>
  </conditionalFormatting>
  <conditionalFormatting sqref="O684:O687">
    <cfRule type="cellIs" dxfId="10805" priority="43" operator="lessThan">
      <formula>0</formula>
    </cfRule>
  </conditionalFormatting>
  <conditionalFormatting sqref="O686">
    <cfRule type="cellIs" dxfId="10804" priority="42" operator="lessThan">
      <formula>0</formula>
    </cfRule>
  </conditionalFormatting>
  <conditionalFormatting sqref="O688:O691">
    <cfRule type="cellIs" dxfId="10803" priority="41" operator="lessThan">
      <formula>0</formula>
    </cfRule>
  </conditionalFormatting>
  <conditionalFormatting sqref="O690">
    <cfRule type="cellIs" dxfId="10802" priority="40" operator="lessThan">
      <formula>0</formula>
    </cfRule>
  </conditionalFormatting>
  <conditionalFormatting sqref="O692:O693 O695">
    <cfRule type="cellIs" dxfId="10801" priority="39" operator="lessThan">
      <formula>0</formula>
    </cfRule>
  </conditionalFormatting>
  <conditionalFormatting sqref="O696:O699">
    <cfRule type="cellIs" dxfId="10800" priority="38" operator="lessThan">
      <formula>0</formula>
    </cfRule>
  </conditionalFormatting>
  <conditionalFormatting sqref="O698">
    <cfRule type="cellIs" dxfId="10799" priority="37" operator="lessThan">
      <formula>0</formula>
    </cfRule>
  </conditionalFormatting>
  <conditionalFormatting sqref="O700:O703">
    <cfRule type="cellIs" dxfId="10798" priority="36" operator="lessThan">
      <formula>0</formula>
    </cfRule>
  </conditionalFormatting>
  <conditionalFormatting sqref="O702">
    <cfRule type="cellIs" dxfId="10797" priority="35" operator="lessThan">
      <formula>0</formula>
    </cfRule>
  </conditionalFormatting>
  <conditionalFormatting sqref="O704:O707">
    <cfRule type="cellIs" dxfId="10796" priority="34" operator="lessThan">
      <formula>0</formula>
    </cfRule>
  </conditionalFormatting>
  <conditionalFormatting sqref="O706">
    <cfRule type="cellIs" dxfId="10795" priority="33" operator="lessThan">
      <formula>0</formula>
    </cfRule>
  </conditionalFormatting>
  <conditionalFormatting sqref="O712:O715">
    <cfRule type="cellIs" dxfId="10794" priority="32" operator="lessThan">
      <formula>0</formula>
    </cfRule>
  </conditionalFormatting>
  <conditionalFormatting sqref="O714">
    <cfRule type="cellIs" dxfId="10793" priority="31" operator="lessThan">
      <formula>0</formula>
    </cfRule>
  </conditionalFormatting>
  <conditionalFormatting sqref="O716:O719">
    <cfRule type="cellIs" dxfId="10792" priority="30" operator="lessThan">
      <formula>0</formula>
    </cfRule>
  </conditionalFormatting>
  <conditionalFormatting sqref="O718">
    <cfRule type="cellIs" dxfId="10791" priority="29" operator="lessThan">
      <formula>0</formula>
    </cfRule>
  </conditionalFormatting>
  <conditionalFormatting sqref="O466">
    <cfRule type="cellIs" dxfId="10790" priority="28" operator="lessThan">
      <formula>0</formula>
    </cfRule>
  </conditionalFormatting>
  <conditionalFormatting sqref="O505">
    <cfRule type="cellIs" dxfId="10789" priority="27" operator="lessThan">
      <formula>0</formula>
    </cfRule>
  </conditionalFormatting>
  <conditionalFormatting sqref="O513">
    <cfRule type="cellIs" dxfId="10788" priority="26" operator="lessThan">
      <formula>0</formula>
    </cfRule>
  </conditionalFormatting>
  <conditionalFormatting sqref="O522">
    <cfRule type="cellIs" dxfId="10787" priority="25" operator="lessThan">
      <formula>0</formula>
    </cfRule>
  </conditionalFormatting>
  <conditionalFormatting sqref="O530">
    <cfRule type="cellIs" dxfId="10786" priority="24" operator="lessThan">
      <formula>0</formula>
    </cfRule>
  </conditionalFormatting>
  <conditionalFormatting sqref="O538">
    <cfRule type="cellIs" dxfId="10785" priority="23" operator="lessThan">
      <formula>0</formula>
    </cfRule>
  </conditionalFormatting>
  <conditionalFormatting sqref="O553">
    <cfRule type="cellIs" dxfId="10784" priority="22" operator="lessThan">
      <formula>0</formula>
    </cfRule>
  </conditionalFormatting>
  <conditionalFormatting sqref="O561">
    <cfRule type="cellIs" dxfId="10783" priority="21" operator="lessThan">
      <formula>0</formula>
    </cfRule>
  </conditionalFormatting>
  <conditionalFormatting sqref="O590">
    <cfRule type="cellIs" dxfId="10782" priority="20" operator="lessThan">
      <formula>0</formula>
    </cfRule>
  </conditionalFormatting>
  <conditionalFormatting sqref="B720:N723">
    <cfRule type="cellIs" dxfId="10781" priority="19" operator="lessThan">
      <formula>0</formula>
    </cfRule>
  </conditionalFormatting>
  <conditionalFormatting sqref="I722:N722 P720:Q723">
    <cfRule type="cellIs" dxfId="10780" priority="18" operator="lessThan">
      <formula>0</formula>
    </cfRule>
  </conditionalFormatting>
  <conditionalFormatting sqref="O720:O723">
    <cfRule type="cellIs" dxfId="10779" priority="17" operator="lessThan">
      <formula>0</formula>
    </cfRule>
  </conditionalFormatting>
  <conditionalFormatting sqref="O722">
    <cfRule type="cellIs" dxfId="10778" priority="16" operator="lessThan">
      <formula>0</formula>
    </cfRule>
  </conditionalFormatting>
  <conditionalFormatting sqref="P655:P658">
    <cfRule type="cellIs" dxfId="10777" priority="15" operator="lessThan">
      <formula>0</formula>
    </cfRule>
  </conditionalFormatting>
  <conditionalFormatting sqref="P638:Q638 Q639:Q640">
    <cfRule type="cellIs" dxfId="10776" priority="14" operator="lessThan">
      <formula>0</formula>
    </cfRule>
  </conditionalFormatting>
  <conditionalFormatting sqref="B638">
    <cfRule type="cellIs" dxfId="10775" priority="13" operator="lessThan">
      <formula>0</formula>
    </cfRule>
  </conditionalFormatting>
  <conditionalFormatting sqref="P639:P640">
    <cfRule type="cellIs" dxfId="10774" priority="12" operator="lessThan">
      <formula>0</formula>
    </cfRule>
  </conditionalFormatting>
  <conditionalFormatting sqref="B639:O640">
    <cfRule type="expression" dxfId="10773" priority="10">
      <formula>B639/A639&gt;1</formula>
    </cfRule>
    <cfRule type="expression" dxfId="10772" priority="11">
      <formula>B639/A639&lt;1</formula>
    </cfRule>
  </conditionalFormatting>
  <conditionalFormatting sqref="B639:O640">
    <cfRule type="cellIs" dxfId="10771" priority="9" operator="lessThan">
      <formula>0</formula>
    </cfRule>
  </conditionalFormatting>
  <conditionalFormatting sqref="B491">
    <cfRule type="cellIs" dxfId="10770" priority="8" operator="lessThan">
      <formula>0</formula>
    </cfRule>
  </conditionalFormatting>
  <conditionalFormatting sqref="B492:N496">
    <cfRule type="cellIs" dxfId="10769" priority="7" operator="lessThan">
      <formula>0</formula>
    </cfRule>
  </conditionalFormatting>
  <conditionalFormatting sqref="B492:N496">
    <cfRule type="expression" dxfId="10768" priority="5">
      <formula>B492/A492&gt;1</formula>
    </cfRule>
    <cfRule type="expression" dxfId="10767" priority="6">
      <formula>B492/A492&lt;1</formula>
    </cfRule>
  </conditionalFormatting>
  <conditionalFormatting sqref="O492:O496">
    <cfRule type="cellIs" dxfId="10766" priority="4" operator="lessThan">
      <formula>0</formula>
    </cfRule>
  </conditionalFormatting>
  <conditionalFormatting sqref="O492:O496">
    <cfRule type="expression" dxfId="10765" priority="2">
      <formula>O492/N492&gt;1</formula>
    </cfRule>
    <cfRule type="expression" dxfId="10764" priority="3">
      <formula>O492/N492&lt;1</formula>
    </cfRule>
  </conditionalFormatting>
  <conditionalFormatting sqref="B357:O360">
    <cfRule type="cellIs" dxfId="10763"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Y E A A B Q S w M E F A A C A A g A f V t Z U 1 i N 6 N O i A A A A 9 Q A A A B I A H A B D b 2 5 m a W c v U G F j a 2 F n Z S 5 4 b W w g o h g A K K A U A A A A A A A A A A A A A A A A A A A A A A A A A A A A h Y + x D o I w F E V / h X S n R R h U 8 i i D q y Q m R O P a l A q N 8 D C 0 W P 7 N w U / y F 4 Q o 6 u Z 4 7 z n D v Y / b H d K h q b 2 r 6 o x u M S E L G h B P o W w L j W V C e n v y V y T l s B P y L E r l j T K a e D B F Q i p r L z F j z j n q I t p 2 J Q u D Y M G O 2 T a X l W o E + c j 6 v + x r N F a g V I T D 4 T W G h 3 S 9 p F E 4 T g I 2 d 5 B p / P K J T f S n h E 1 f 2 7 5 T X K G / z 4 H N E d j 7 A n 8 C U E s D B B Q A A g A I A H 1 b W 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9 W 1 l T C d p U G a I B A A C u B A A A E w A c A E Z v c m 1 1 b G F z L 1 N l Y 3 R p b 2 4 x L m 0 g o h g A K K A U A A A A A A A A A A A A A A A A A A A A A A A A A A A A 1 Z N R a 8 I w E M f f B b 9 D 6 H C 0 I K 3 K 2 M O G D F c 7 E V Y n a 3 G M M U a M t 9 r Z J q W 5 4 k T 8 7 k u r Q 6 V 5 2 e P 6 0 u R 3 / / s n 1 9 5 J Y B g L T o L 9 u 3 v b b D Q b c k l z W J A g p q m r l k j 6 J A F s N o h 6 A l H k D B R 5 g b k 9 p R G Y 5 c I V H I G j N I 0 l Y n b j O F L l s j L X Z i J 1 J A q 2 c g z L a u 9 N h h R p T 3 n s z b a 9 3 V t J 3 g / R C 0 O d y i N 1 g 3 C T g a F 0 I Z 0 n Y I c 5 5 f J T 5 K k r k i L l Z V C a l V V 7 u z U m N A W j T V B R g v C N u z Z R U N i K j T l e X 9 m l v o K P M V / J m j S I I 1 6 D j 1 T i L + R F O o e 8 w u 4 y a m n w r L w X 6 A I 0 K Y C Y K 0 s T 8 1 2 a E d P X h a a O p 6 X 3 s 9 p F h 1 r p c B r U l N 6 R n S i f n w a 6 i p 6 f P B 2 e T H 0 d f o 0 h W b R q J z 4 8 J I K i L s E f 1 d U + j W L W 1 Y n L Q E / 3 Q b y R 7 h + N z q x 3 V r M R c 2 2 D n f U 8 I O Z 0 A e P B 4 E M 1 N Q M u C / n X / p d q A N b r t S 0 P Z t U M D D h N N h K V U l a m j i v S T J 1 Z N r D 9 J b M 7 t t + H I o t Z v 9 u 5 T G m + A u w H X n g + O J 3 j 4 H Q O g 3 M s r R K c F n R h 6 E s y e 5 b x 7 + r 6 A V B L A Q I t A B Q A A g A I A H 1 b W V N Y j e j T o g A A A P U A A A A S A A A A A A A A A A A A A A A A A A A A A A B D b 2 5 m a W c v U G F j a 2 F n Z S 5 4 b W x Q S w E C L Q A U A A I A C A B 9 W 1 l T D 8 r p q 6 Q A A A D p A A A A E w A A A A A A A A A A A A A A A A D u A A A A W 0 N v b n R l b n R f V H l w Z X N d L n h t b F B L A Q I t A B Q A A g A I A H 1 b W V M J 2 l Q Z o g E A A K 4 E A A A T A A A A A A A A A A A A A A A A A N 8 B A A B G b 3 J t d W x h c y 9 T Z W N 0 a W 9 u M S 5 t U E s F B g A A A A A D A A M A w g A A A M 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B F A A A A A A A A z k U 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p Y W 1 D a G F y d 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x L T E w L T I 1 V D A 0 O j I 3 O j U 5 L j c 0 M D M 4 N D V a I i A v P j x F b n R y e S B U e X B l P S J O Y X Z p Z 2 F 0 a W 9 u U 3 R l c E 5 h b W U i I F Z h b H V l P S J z T m F 2 a W d h d G l v b i I g L z 4 8 R W 5 0 c n k g V H l w Z T 0 i R m l s b E V y c m 9 y Q 2 9 1 b n Q i I F Z h b H V l P S J s M C 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V y c m 9 y Q 2 9 k Z S I g V m F s d W U 9 I n N V b m t u b 3 d u I i A v P j x F b n R y e S B U e X B l P S J G a W x s U 3 R h d H V z I i B W Y W x 1 Z T 0 i c 0 N v b X B s Z X R l I i A v P j x F b n R y e S B U e X B l P S J G a W x s Q 2 9 1 b n Q i I F Z h b H V l P S J s N z Y 0 I i A v P j x F b n R y e S B U e X B l P S J S Z W x h d G l v b n N o a X B J b m Z v Q 2 9 u d G F p b m V y I i B W Y W x 1 Z T 0 i c 3 s m c X V v d D t j b 2 x 1 b W 5 D b 3 V u d C Z x d W 9 0 O z o y N C w m c X V v d D t r Z X l D b 2 x 1 b W 5 O Y W 1 l c y Z x d W 9 0 O z p b X S w m c X V v d D t x d W V y e V J l b G F 0 a W 9 u c 2 h p c H M m c X V v d D s 6 W 1 0 s J n F 1 b 3 Q 7 Y 2 9 s d W 1 u S W R l b n R p d G l l c y Z x d W 9 0 O z p b J n F 1 b 3 Q 7 U 2 V j d G l v b j E v U 2 l h b U N o Y X J 0 L 0 F 1 d G 9 S Z W 1 v d m V k Q 2 9 s d W 1 u c z E u e 0 5 h b W U s M H 0 m c X V v d D s s J n F 1 b 3 Q 7 U 2 V j d G l v b j E v U 2 l h b U N o Y X J 0 L 0 F 1 d G 9 S Z W 1 v d m V k Q 2 9 s d W 1 u c z E u e 0 5 v L i w x f S Z x d W 9 0 O y w m c X V v d D t T Z W N 0 a W 9 u M S 9 T a W F t Q 2 h h c n Q v Q X V 0 b 1 J l b W 9 2 Z W R D b 2 x 1 b W 5 z M S 5 7 T G l u a 3 M s M n 0 m c X V v d D s s J n F 1 b 3 Q 7 U 2 V j d G l v b j E v U 2 l h b U N o Y X J 0 L 0 F 1 d G 9 S Z W 1 v d m V k Q 2 9 s d W 1 u c z E u e 1 N p Z 2 4 s M 3 0 m c X V v d D s s J n F 1 b 3 Q 7 U 2 V j d G l v b j E v U 2 l h b U N o Y X J 0 L 0 F 1 d G 9 S Z W 1 v d m V k Q 2 9 s d W 1 u c z E u e 0 x h c 3 Q s N H 0 m c X V v d D s s J n F 1 b 3 Q 7 U 2 V j d G l v b j E v U 2 l h b U N o Y X J 0 L 0 F 1 d G 9 S Z W 1 v d m V k Q 2 9 s d W 1 u c z E u e 0 N o Z y U s N X 0 m c X V v d D s s J n F 1 b 3 Q 7 U 2 V j d G l v b j E v U 2 l h b U N o Y X J 0 L 0 F 1 d G 9 S Z W 1 v d m V k Q 2 9 s d W 1 u c z E u e 1 Z v b H V t Z S w 2 f S Z x d W 9 0 O y w m c X V v d D t T Z W N 0 a W 9 u M S 9 T a W F t Q 2 h h c n Q v Q X V 0 b 1 J l b W 9 2 Z W R D b 2 x 1 b W 5 z M S 5 7 V m F s d W U g K G s p L D d 9 J n F 1 b 3 Q 7 L C Z x d W 9 0 O 1 N l Y 3 R p b 2 4 x L 1 N p Y W 1 D a G F y d C 9 B d X R v U m V t b 3 Z l Z E N v b H V t b n M x L n t N Q 2 F w I C h N K S w 4 f S Z x d W 9 0 O y w m c X V v d D t T Z W N 0 a W 9 u M S 9 T a W F t Q 2 h h c n Q v Q X V 0 b 1 J l b W 9 2 Z W R D b 2 x 1 b W 5 z M S 5 7 U C 9 F L D l 9 J n F 1 b 3 Q 7 L C Z x d W 9 0 O 1 N l Y 3 R p b 2 4 x L 1 N p Y W 1 D a G F y d C 9 B d X R v U m V t b 3 Z l Z E N v b H V t b n M x L n t Q L 0 J W L D E w f S Z x d W 9 0 O y w m c X V v d D t T Z W N 0 a W 9 u M S 9 T a W F t Q 2 h h c n Q v Q X V 0 b 1 J l b W 9 2 Z W R D b 2 x 1 b W 5 z M S 5 7 R C 9 F L D E x f S Z x d W 9 0 O y w m c X V v d D t T Z W N 0 a W 9 u M S 9 T a W F t Q 2 h h c n Q v Q X V 0 b 1 J l b W 9 2 Z W R D b 2 x 1 b W 5 z M S 5 7 R F B T L D E y f S Z x d W 9 0 O y w m c X V v d D t T Z W N 0 a W 9 u M S 9 T a W F t Q 2 h h c n Q v Q X V 0 b 1 J l b W 9 2 Z W R D b 2 x 1 b W 5 z M S 5 7 R V B T L D E z f S Z x d W 9 0 O y w m c X V v d D t T Z W N 0 a W 9 u M S 9 T a W F t Q 2 h h c n Q v Q X V 0 b 1 J l b W 9 2 Z W R D b 2 x 1 b W 5 z M S 5 7 U k 9 B J S w x N H 0 m c X V v d D s s J n F 1 b 3 Q 7 U 2 V j d G l v b j E v U 2 l h b U N o Y X J 0 L 0 F 1 d G 9 S Z W 1 v d m V k Q 2 9 s d W 1 u c z E u e 1 J P R S U s M T V 9 J n F 1 b 3 Q 7 L C Z x d W 9 0 O 1 N l Y 3 R p b 2 4 x L 1 N p Y W 1 D a G F y d C 9 B d X R v U m V t b 3 Z l Z E N v b H V t b n M x L n t O U E 0 l L D E 2 f S Z x d W 9 0 O y w m c X V v d D t T Z W N 0 a W 9 u M S 9 T a W F t Q 2 h h c n Q v Q X V 0 b 1 J l b W 9 2 Z W R D b 2 x 1 b W 5 z M S 5 7 W W l l b G Q l L D E 3 f S Z x d W 9 0 O y w m c X V v d D t T Z W N 0 a W 9 u M S 9 T a W F t Q 2 h h c n Q v Q X V 0 b 1 J l b W 9 2 Z W R D b 2 x 1 b W 5 z M S 5 7 R k Z s b 2 F 0 J S w x O H 0 m c X V v d D s s J n F 1 b 3 Q 7 U 2 V j d G l v b j E v U 2 l h b U N o Y X J 0 L 0 F 1 d G 9 S Z W 1 v d m V k Q 2 9 s d W 1 u c z E u e 0 1 H J S w x O X 0 m c X V v d D s s J n F 1 b 3 Q 7 U 2 V j d G l v b j E v U 2 l h b U N o Y X J 0 L 0 F 1 d G 9 S Z W 1 v d m V k Q 2 9 s d W 1 u c z E u e 0 1 h Z 2 l j M S w y M H 0 m c X V v d D s s J n F 1 b 3 Q 7 U 2 V j d G l v b j E v U 2 l h b U N o Y X J 0 L 0 F 1 d G 9 S Z W 1 v d m V k Q 2 9 s d W 1 u c z E u e 0 1 h Z 2 l j M i w y M X 0 m c X V v d D s s J n F 1 b 3 Q 7 U 2 V j d G l v b j E v U 2 l h b U N o Y X J 0 L 0 F 1 d G 9 S Z W 1 v d m V k Q 2 9 s d W 1 u c z E u e 1 B F R y w y M n 0 m c X V v d D s s J n F 1 b 3 Q 7 U 2 V j d G l v b j E v U 2 l h b U N o Y X J 0 L 0 F 1 d G 9 S Z W 1 v d m V k Q 2 9 s d W 1 u c z E u e 0 N H L D I z f S Z x d W 9 0 O 1 0 s J n F 1 b 3 Q 7 Q 2 9 s d W 1 u Q 2 9 1 b n Q m c X V v d D s 6 M j Q s J n F 1 b 3 Q 7 S 2 V 5 Q 2 9 s d W 1 u T m F t Z X M m c X V v d D s 6 W 1 0 s J n F 1 b 3 Q 7 Q 2 9 s d W 1 u S W R l b n R p d G l l c y Z x d W 9 0 O z p b J n F 1 b 3 Q 7 U 2 V j d G l v b j E v U 2 l h b U N o Y X J 0 L 0 F 1 d G 9 S Z W 1 v d m V k Q 2 9 s d W 1 u c z E u e 0 5 h b W U s M H 0 m c X V v d D s s J n F 1 b 3 Q 7 U 2 V j d G l v b j E v U 2 l h b U N o Y X J 0 L 0 F 1 d G 9 S Z W 1 v d m V k Q 2 9 s d W 1 u c z E u e 0 5 v L i w x f S Z x d W 9 0 O y w m c X V v d D t T Z W N 0 a W 9 u M S 9 T a W F t Q 2 h h c n Q v Q X V 0 b 1 J l b W 9 2 Z W R D b 2 x 1 b W 5 z M S 5 7 T G l u a 3 M s M n 0 m c X V v d D s s J n F 1 b 3 Q 7 U 2 V j d G l v b j E v U 2 l h b U N o Y X J 0 L 0 F 1 d G 9 S Z W 1 v d m V k Q 2 9 s d W 1 u c z E u e 1 N p Z 2 4 s M 3 0 m c X V v d D s s J n F 1 b 3 Q 7 U 2 V j d G l v b j E v U 2 l h b U N o Y X J 0 L 0 F 1 d G 9 S Z W 1 v d m V k Q 2 9 s d W 1 u c z E u e 0 x h c 3 Q s N H 0 m c X V v d D s s J n F 1 b 3 Q 7 U 2 V j d G l v b j E v U 2 l h b U N o Y X J 0 L 0 F 1 d G 9 S Z W 1 v d m V k Q 2 9 s d W 1 u c z E u e 0 N o Z y U s N X 0 m c X V v d D s s J n F 1 b 3 Q 7 U 2 V j d G l v b j E v U 2 l h b U N o Y X J 0 L 0 F 1 d G 9 S Z W 1 v d m V k Q 2 9 s d W 1 u c z E u e 1 Z v b H V t Z S w 2 f S Z x d W 9 0 O y w m c X V v d D t T Z W N 0 a W 9 u M S 9 T a W F t Q 2 h h c n Q v Q X V 0 b 1 J l b W 9 2 Z W R D b 2 x 1 b W 5 z M S 5 7 V m F s d W U g K G s p L D d 9 J n F 1 b 3 Q 7 L C Z x d W 9 0 O 1 N l Y 3 R p b 2 4 x L 1 N p Y W 1 D a G F y d C 9 B d X R v U m V t b 3 Z l Z E N v b H V t b n M x L n t N Q 2 F w I C h N K S w 4 f S Z x d W 9 0 O y w m c X V v d D t T Z W N 0 a W 9 u M S 9 T a W F t Q 2 h h c n Q v Q X V 0 b 1 J l b W 9 2 Z W R D b 2 x 1 b W 5 z M S 5 7 U C 9 F L D l 9 J n F 1 b 3 Q 7 L C Z x d W 9 0 O 1 N l Y 3 R p b 2 4 x L 1 N p Y W 1 D a G F y d C 9 B d X R v U m V t b 3 Z l Z E N v b H V t b n M x L n t Q L 0 J W L D E w f S Z x d W 9 0 O y w m c X V v d D t T Z W N 0 a W 9 u M S 9 T a W F t Q 2 h h c n Q v Q X V 0 b 1 J l b W 9 2 Z W R D b 2 x 1 b W 5 z M S 5 7 R C 9 F L D E x f S Z x d W 9 0 O y w m c X V v d D t T Z W N 0 a W 9 u M S 9 T a W F t Q 2 h h c n Q v Q X V 0 b 1 J l b W 9 2 Z W R D b 2 x 1 b W 5 z M S 5 7 R F B T L D E y f S Z x d W 9 0 O y w m c X V v d D t T Z W N 0 a W 9 u M S 9 T a W F t Q 2 h h c n Q v Q X V 0 b 1 J l b W 9 2 Z W R D b 2 x 1 b W 5 z M S 5 7 R V B T L D E z f S Z x d W 9 0 O y w m c X V v d D t T Z W N 0 a W 9 u M S 9 T a W F t Q 2 h h c n Q v Q X V 0 b 1 J l b W 9 2 Z W R D b 2 x 1 b W 5 z M S 5 7 U k 9 B J S w x N H 0 m c X V v d D s s J n F 1 b 3 Q 7 U 2 V j d G l v b j E v U 2 l h b U N o Y X J 0 L 0 F 1 d G 9 S Z W 1 v d m V k Q 2 9 s d W 1 u c z E u e 1 J P R S U s M T V 9 J n F 1 b 3 Q 7 L C Z x d W 9 0 O 1 N l Y 3 R p b 2 4 x L 1 N p Y W 1 D a G F y d C 9 B d X R v U m V t b 3 Z l Z E N v b H V t b n M x L n t O U E 0 l L D E 2 f S Z x d W 9 0 O y w m c X V v d D t T Z W N 0 a W 9 u M S 9 T a W F t Q 2 h h c n Q v Q X V 0 b 1 J l b W 9 2 Z W R D b 2 x 1 b W 5 z M S 5 7 W W l l b G Q l L D E 3 f S Z x d W 9 0 O y w m c X V v d D t T Z W N 0 a W 9 u M S 9 T a W F t Q 2 h h c n Q v Q X V 0 b 1 J l b W 9 2 Z W R D b 2 x 1 b W 5 z M S 5 7 R k Z s b 2 F 0 J S w x O H 0 m c X V v d D s s J n F 1 b 3 Q 7 U 2 V j d G l v b j E v U 2 l h b U N o Y X J 0 L 0 F 1 d G 9 S Z W 1 v d m V k Q 2 9 s d W 1 u c z E u e 0 1 H J S w x O X 0 m c X V v d D s s J n F 1 b 3 Q 7 U 2 V j d G l v b j E v U 2 l h b U N o Y X J 0 L 0 F 1 d G 9 S Z W 1 v d m V k Q 2 9 s d W 1 u c z E u e 0 1 h Z 2 l j M S w y M H 0 m c X V v d D s s J n F 1 b 3 Q 7 U 2 V j d G l v b j E v U 2 l h b U N o Y X J 0 L 0 F 1 d G 9 S Z W 1 v d m V k Q 2 9 s d W 1 u c z E u e 0 1 h Z 2 l j M i w y M X 0 m c X V v d D s s J n F 1 b 3 Q 7 U 2 V j d G l v b j E v U 2 l h b U N o Y X J 0 L 0 F 1 d G 9 S Z W 1 v d m V k Q 2 9 s d W 1 u c z E u e 1 B F R y w y M n 0 m c X V v d D s s J n F 1 b 3 Q 7 U 2 V j d G l v b j E v U 2 l h b U N o Y X J 0 L 0 F 1 d G 9 S Z W 1 v d m V k Q 2 9 s d W 1 u c z E u e 0 N H L D I z f S Z x d W 9 0 O 1 0 s J n F 1 b 3 Q 7 U m V s Y X R p b 2 5 z a G l w S W 5 m b y Z x d W 9 0 O z p b X X 0 i I C 8 + P E V u d H J 5 I F R 5 c G U 9 I k F k Z G V k V G 9 E Y X R h T W 9 k Z W w i I F Z h b H V l P S J s M C 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Z X R 0 c m F k Z U l B Q V 9 D b 2 5 j Z W 5 z d X M 0 I i A v P j x F b n R y e S B U e X B l P S J G a W x s Z W R D b 2 1 w b G V 0 Z V J l c 3 V s d F R v V 2 9 y a 3 N o Z W V 0 I i B W Y W x 1 Z T 0 i b D E 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E x h c 3 R V c G R h d G V k I i B W Y W x 1 Z T 0 i Z D I w M j E t M D k t M D F U M D Q 6 M z Q 6 N T c u N D c 4 M T c 3 N 1 o i I C 8 + P E V u d H J 5 I F R 5 c G U 9 I k Z p b G x F c n J v c k N v d W 5 0 I i B W Y W x 1 Z T 0 i b D A i I C 8 + P E V u d H J 5 I F R 5 c G U 9 I k Z p b G x F c n J v c k N v Z G U i I F Z h b H V l P S J z V W 5 r b m 9 3 b 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A t J n F 1 b 3 Q 7 L C Z x d W 9 0 O z I w M j E g T m V 0 I F B y b 2 Z p d C B G b 3 J l Y 2 F z d C A g K O C 4 p e C 5 i e C 4 s u C 4 m e C 4 m u C 4 s u C 4 l y k g 4 L i T I O C 4 g S 7 g u K I u I D I x I C 0 g L S o q 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I C 0 m c X V v d D s s J n F 1 b 3 Q 7 M j A y M i B O Z X Q g U H J v Z m l 0 I E Z v c m V j Y X N 0 I C A o 4 L i l 4 L m J 4 L i y 4 L i Z 4 L i a 4 L i y 4 L i X K S D g u J M g 4 L i B L u C 4 o i 4 g M j I g L S A t K i o g L S Z x d W 9 0 O y w m c X V v d D t W Y W x 1 Y X R p b 2 4 g R m 9 y Z W N h c 3 Q g M j F Q L 0 U q K i o m c X V v d D s s J n F 1 b 3 Q 7 V m F s d W F 0 a W 9 u I E Z v c m V j Y X N 0 I D I x U C 9 C V i o q K i Z x d W 9 0 O y w m c X V v d D t W Y W x 1 Y X R p b 2 4 g R m 9 y Z W N h c 3 Q g M j F E S V Y m c X V v d D s s J n F 1 b 3 Q 7 V m F s d W F 0 a W 9 u I E Z v c m V j Y X N 0 I F R h c m d l d C B Q c m l j Z S Z x d W 9 0 O 1 0 i I C 8 + P E V u d H J 5 I F R 5 c G U 9 I k Z p b G x D b 3 V u d C I g V m F s d W U 9 I m w y N j c 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I E u 4 L i i 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g S 7 g u K I 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w I E F j d H V h b C B O Z X Q g U H J v Z m l 0 I C j g u K X g u Y n g u L L g u J n g u J r g u L L g u J c p I C 0 g L S A t K i w x f S Z x d W 9 0 O y w m c X V v d D t T Z W N 0 a W 9 u M S 9 T Z X R 0 c m F k Z U l B Q V 9 D b 2 5 j Z W 5 z d X M g K D I p L 0 R h d G E w L n s y M D I x I E 5 l d C B Q c m 9 m a X Q g R m 9 y Z W N h c 3 Q g I C j g u K X g u Y n g u L L g u J n g u J r g u L L g u J c p I O C 4 k y D g u J g u 4 L i E L i A y M C A t I C 0 g L S w y f S Z x d W 9 0 O y w m c X V v d D t T Z W N 0 a W 9 u M S 9 T Z X R 0 c m F k Z U l B Q V 9 D b 2 5 j Z W 5 z d X M g K D I p L 0 R h d G E w L n s y M D I x I E 5 l d C B Q c m 9 m a X Q g R m 9 y Z W N h c 3 Q g I C j g u K X g u Y n g u L L g u J n g u J r g u L L g u J c p I O C 4 k y D g u K H g u L U u 4 L i E L i A y M S A t I C 0 g L S w z f S Z x d W 9 0 O y w m c X V v d D t T Z W N 0 a W 9 u M S 9 T Z X R 0 c m F k Z U l B Q V 9 D b 2 5 j Z W 5 z d X M g K D I p L 0 R h d G E w L n s y M D I x I E 5 l d C B Q c m 9 m a X Q g R m 9 y Z W N h c 3 Q g I C j g u K X g u Y n g u L L g u J n g u J r g u L L g u J c p I O C 4 k y D g u K H g u L Q u 4 L i i L i A y M S A t I C 0 g L S w 0 f S Z x d W 9 0 O y w m c X V v d D t T Z W N 0 a W 9 u M S 9 T Z X R 0 c m F k Z U l B Q V 9 D b 2 5 j Z W 5 z d X M g K D I p L 0 R h d G E w L n s y M D I x I E 5 l d C B Q c m 9 m a X Q g R m 9 y Z W N h c 3 Q g I C j g u K X g u Y n g u L L g u J n g u J r g u L L g u J c p I O C 4 k y D g u I E u 4 L i i L i A y M S A t I C 0 q K i A t L D V 9 J n F 1 b 3 Q 7 L C Z x d W 9 0 O 1 N l Y 3 R p b 2 4 x L 1 N l d H R y Y W R l S U F B X 0 N v b m N l b n N 1 c y A o M i k v R G F 0 Y T A u e z I w M j I g T m V 0 I F B y b 2 Z p d C B G b 3 J l Y 2 F z d C A g K O C 4 p e C 5 i e C 4 s u C 4 m e C 4 m u C 4 s u C 4 l y k g 4 L i T I O C 4 m C 7 g u I Q u I D I x I C 0 g L S A t L D Z 9 J n F 1 b 3 Q 7 L C Z x d W 9 0 O 1 N l Y 3 R p b 2 4 x L 1 N l d H R y Y W R l S U F B X 0 N v b m N l b n N 1 c y A o M i k v R G F 0 Y T A u e z I w M j I g T m V 0 I F B y b 2 Z p d C B G b 3 J l Y 2 F z d C A g K O C 4 p e C 5 i e C 4 s u C 4 m e C 4 m u C 4 s u C 4 l y k g 4 L i T I O C 4 o e C 4 t S 7 g u I Q u I D I y I C 0 g L S A t L D d 9 J n F 1 b 3 Q 7 L C Z x d W 9 0 O 1 N l Y 3 R p b 2 4 x L 1 N l d H R y Y W R l S U F B X 0 N v b m N l b n N 1 c y A o M i k v R G F 0 Y T A u e z I w M j I g T m V 0 I F B y b 2 Z p d C B G b 3 J l Y 2 F z d C A g K O C 4 p e C 5 i e C 4 s u C 4 m e C 4 m u C 4 s u C 4 l y k g 4 L i T I O C 4 o e C 4 t C 7 g u K I u I D I y I C 0 g L S A t L D h 9 J n F 1 b 3 Q 7 L C Z x d W 9 0 O 1 N l Y 3 R p b 2 4 x L 1 N l d H R y Y W R l S U F B X 0 N v b m N l b n N 1 c y A o M i k v R G F 0 Y T A u e z I w M j I g T m V 0 I F B y b 2 Z p d C B G b 3 J l Y 2 F z d C A g K O C 4 p e C 5 i e C 4 s u C 4 m e C 4 m u C 4 s u C 4 l y k g 4 L i T I O C 4 g S 7 g u K I u I D I y I C 0 g L S o q I C 0 s O X 0 m c X V v d D s s J n F 1 b 3 Q 7 U 2 V j d G l v b j E v U 2 V 0 d H J h Z G V J Q U F f Q 2 9 u Y 2 V u c 3 V z I C g y K S 9 E Y X R h M C 5 7 V m F s d W F 0 a W 9 u I E Z v c m V j Y X N 0 I D I x U C 9 F K i o q L D E w f S Z x d W 9 0 O y w m c X V v d D t T Z W N 0 a W 9 u M S 9 T Z X R 0 c m F k Z U l B Q V 9 D b 2 5 j Z W 5 z d X M g K D I p L 0 R h d G E w L n t W Y W x 1 Y X R p b 2 4 g R m 9 y Z W N h c 3 Q g M j F Q L 0 J W K i o q L D E x f S Z x d W 9 0 O y w m c X V v d D t T Z W N 0 a W 9 u M S 9 T Z X R 0 c m F k Z U l B Q V 9 D b 2 5 j Z W 5 z d X M g K D I p L 0 R h d G E w L n t W Y W x 1 Y X R p b 2 4 g R m 9 y Z W N h c 3 Q g M j F E S V Y s M T J 9 J n F 1 b 3 Q 7 L C Z x d W 9 0 O 1 N l Y 3 R p b 2 4 x L 1 N l d H R y Y W R l S U F B X 0 N v b m N l b n N 1 c y A o M i k v R G F 0 Y T A u e 1 Z h b H V h d G l v b i B G b 3 J l Y 2 F z d C B U Y X J n Z X Q g U H J p Y 2 U s M T N 9 J n F 1 b 3 Q 7 X S w m c X V v d D t S Z W x h d G l v b n N o a X B J b m Z v J n F 1 b 3 Q 7 O l t d f S I g L z 4 8 R W 5 0 c n k g V H l w Z T 0 i Q W R k Z W R U b 0 R h d G F N b 2 R l b C I g V m F s d W U 9 I m w w I i A v P j w v U 3 R h Y m x l R W 5 0 c m l l c z 4 8 L 0 l 0 Z W 0 + P E l 0 Z W 0 + P E l 0 Z W 1 M b 2 N h d G l v b j 4 8 S X R l b V R 5 c G U + R m 9 y b X V s Y T w v S X R l b V R 5 c G U + P E l 0 Z W 1 Q Y X R o P l N l Y 3 R p b 2 4 x L 1 N l d H R y Y W R l S U F B X 0 N v b m N l b n N 1 c y U y M C g y K S 9 T b 3 V y Y 2 U 8 L 0 l 0 Z W 1 Q Y X R o P j w v S X R l b U x v Y 2 F 0 a W 9 u P j x T d G F i b G V F b n R y a W V z I C 8 + P C 9 J d G V t P j x J d G V t P j x J d G V t T G 9 j Y X R p b 2 4 + P E l 0 Z W 1 U e X B l P k Z v c m 1 1 b G E 8 L 0 l 0 Z W 1 U e X B l P j x J d G V t U G F 0 a D 5 T Z W N 0 a W 9 u M S 9 T Z X R 0 c m F k Z U l B Q V 9 D b 2 5 j Z W 5 z d X M l M j A o M i k v R G F 0 Y T A 8 L 0 l 0 Z W 1 Q Y X R o P j w v S X R l b U x v Y 2 F 0 a W 9 u P j x T d G F i b G V F b n R y a W V z I C 8 + P C 9 J d G V t P j w v S X R l b X M + P C 9 M b 2 N h b F B h Y 2 t h Z 2 V N Z X R h Z G F 0 Y U Z p b G U + F g A A A F B L B Q Y A A A A A A A A A A A A A A A A A A A A A A A A m A Q A A A Q A A A N C M n d 8 B F d E R j H o A w E / C l + s B A A A A P s r N e G 3 q S E q n 1 y q z J p D r t A A A A A A C A A A A A A A Q Z g A A A A E A A C A A A A C c 2 W R o 2 R X Z l 0 O Q o A F J Z v 3 b f q l 3 Y U j 0 E R J u B e m W O 7 M j 6 g A A A A A O g A A A A A I A A C A A A A D / J V 7 j X X o u + C F M S i 6 e C p S O d H w J x e u e 2 I t d x V W A M V v E V V A A A A A G G f j B z M W Z A / 7 e y J M c n 7 q i 1 N 8 v u R K F 0 Y m z O f + i P n c q K M u d k p N V W I M m T f r 0 y B l X K Q y Q S A U c o M 1 J D 0 S S z p j E T n J i h f Y X u 8 T g w S / 1 j S k t H c / s 0 k A A A A B f r 3 C C i V n S O 3 X / c 7 f g X 6 L b 4 z / 9 W E j P I h 4 q 3 l E 3 M l t F q f f Q c h P A 2 3 8 s E U 4 C s m k F g C N f 3 s B x y Y f E X E G X E M U B n a 1 9 < / 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Price</vt:lpstr>
      <vt:lpstr>Concensus</vt:lpstr>
      <vt:lpstr>Form - Normal</vt:lpstr>
      <vt:lpstr>Form - Financial</vt:lpstr>
      <vt:lpstr>CPALL</vt:lpstr>
      <vt:lpstr>MAKRO</vt:lpstr>
      <vt:lpstr>MTC</vt:lpstr>
      <vt:lpstr>Sabina</vt:lpstr>
      <vt:lpstr>ATP30</vt:lpstr>
      <vt:lpstr>VIH</vt:lpstr>
      <vt:lpstr>TU</vt:lpstr>
      <vt:lpstr>super</vt:lpstr>
      <vt:lpstr>QH</vt:lpstr>
      <vt:lpstr>IMH</vt:lpstr>
      <vt:lpstr>Eforl</vt:lpstr>
      <vt:lpstr>Dcc</vt:lpstr>
      <vt:lpstr>XO</vt:lpstr>
      <vt:lpstr>BJC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shipsmile</cp:lastModifiedBy>
  <dcterms:created xsi:type="dcterms:W3CDTF">2020-09-21T15:20:24Z</dcterms:created>
  <dcterms:modified xsi:type="dcterms:W3CDTF">2021-10-25T04:28:01Z</dcterms:modified>
</cp:coreProperties>
</file>